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18"/>
  <workbookPr/>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4 November/"/>
    </mc:Choice>
  </mc:AlternateContent>
  <xr:revisionPtr revIDLastSave="195" documentId="8_{E0BA7EB6-EA73-47E8-B3D4-905848375742}" xr6:coauthVersionLast="47" xr6:coauthVersionMax="47" xr10:uidLastSave="{422ADE9B-9A79-463C-ABB6-D8B047E7B067}"/>
  <bookViews>
    <workbookView xWindow="38400" yWindow="0" windowWidth="15360" windowHeight="16680" activeTab="1" xr2:uid="{00000000-000D-0000-FFFF-FFFF00000000}"/>
  </bookViews>
  <sheets>
    <sheet name="README" sheetId="9" r:id="rId1"/>
    <sheet name="User Input" sheetId="1" r:id="rId2"/>
    <sheet name="Assumptions" sheetId="13" r:id="rId3"/>
    <sheet name="Calculation" sheetId="2" r:id="rId4"/>
    <sheet name="Calculation excl&lt;51dB" sheetId="15" r:id="rId5"/>
    <sheet name="Output" sheetId="8" r:id="rId6"/>
  </sheets>
  <definedNames>
    <definedName name="amenity_1_to_3_dB_band_45" localSheetId="4">'Calculation excl&lt;51dB'!#REF!</definedName>
    <definedName name="amenity_1_to_3_dB_band_45">Calculation!#REF!</definedName>
    <definedName name="amenity_1_to_3_dB_band_45_48" localSheetId="4">'Calculation excl&lt;51dB'!#REF!</definedName>
    <definedName name="amenity_1_to_3_dB_band_45_48">Calculation!#REF!</definedName>
    <definedName name="amenity_1_to_3_dB_band_48_51" localSheetId="4">'Calculation excl&lt;51dB'!#REF!</definedName>
    <definedName name="amenity_1_to_3_dB_band_48_51">Calculation!#REF!</definedName>
    <definedName name="amenity_1_to_3_dB_band_51_54" localSheetId="4">'Calculation excl&lt;51dB'!#REF!</definedName>
    <definedName name="amenity_1_to_3_dB_band_51_54">Calculation!#REF!</definedName>
    <definedName name="amenity_1_to_3_dB_band_54_57" localSheetId="4">'Calculation excl&lt;51dB'!#REF!</definedName>
    <definedName name="amenity_1_to_3_dB_band_54_57">Calculation!#REF!</definedName>
    <definedName name="amenity_1_to_3_dB_band_57_60" localSheetId="4">'Calculation excl&lt;51dB'!#REF!</definedName>
    <definedName name="amenity_1_to_3_dB_band_57_60">Calculation!#REF!</definedName>
    <definedName name="amenity_1_to_3_dB_band_60_63" localSheetId="4">'Calculation excl&lt;51dB'!#REF!</definedName>
    <definedName name="amenity_1_to_3_dB_band_60_63">Calculation!#REF!</definedName>
    <definedName name="amenity_1_to_3_dB_band_63_66" localSheetId="4">'Calculation excl&lt;51dB'!#REF!</definedName>
    <definedName name="amenity_1_to_3_dB_band_63_66">Calculation!#REF!</definedName>
    <definedName name="amenity_1_to_3_dB_band_66_69" localSheetId="4">'Calculation excl&lt;51dB'!#REF!</definedName>
    <definedName name="amenity_1_to_3_dB_band_66_69">Calculation!#REF!</definedName>
    <definedName name="amenity_1_to_3_dB_band_69_72" localSheetId="4">'Calculation excl&lt;51dB'!#REF!</definedName>
    <definedName name="amenity_1_to_3_dB_band_69_72">Calculation!#REF!</definedName>
    <definedName name="amenity_1_to_3_dB_band_72_75" localSheetId="4">'Calculation excl&lt;51dB'!#REF!</definedName>
    <definedName name="amenity_1_to_3_dB_band_72_75">Calculation!#REF!</definedName>
    <definedName name="amenity_1_to_3_dB_band_75_78" localSheetId="4">'Calculation excl&lt;51dB'!#REF!</definedName>
    <definedName name="amenity_1_to_3_dB_band_75_78">Calculation!#REF!</definedName>
    <definedName name="amenity_1_to_3_dB_band_78_81" localSheetId="4">'Calculation excl&lt;51dB'!#REF!</definedName>
    <definedName name="amenity_1_to_3_dB_band_78_81">Calculation!#REF!</definedName>
    <definedName name="Amenity_values_1dB_table" localSheetId="4">'Calculation excl&lt;51dB'!$D$265:$AQ$265</definedName>
    <definedName name="Amenity_values_1dB_table">Calculation!$D$265:$AQ$265</definedName>
    <definedName name="Amenity_values_3dB_table" localSheetId="4">'Calculation excl&lt;51dB'!#REF!</definedName>
    <definedName name="Amenity_values_3dB_table">Calculation!#REF!</definedName>
    <definedName name="Amenity_values_aviation_1dB" localSheetId="4">'Calculation excl&lt;51dB'!$D$261:$AQ$261</definedName>
    <definedName name="Amenity_values_aviation_1dB">Calculation!$D$261:$AQ$261</definedName>
    <definedName name="Amenity_values_aviation_1dB_in">Assumptions!$D$37:$AQ$37</definedName>
    <definedName name="Amenity_values_rail_1dB" localSheetId="4">'Calculation excl&lt;51dB'!$D$260:$AQ$260</definedName>
    <definedName name="Amenity_values_rail_1dB">Calculation!$D$260:$AQ$260</definedName>
    <definedName name="Amenity_values_rail_1dB_in">Assumptions!$D$24:$AQ$24</definedName>
    <definedName name="Amenity_values_road_1dB" localSheetId="4">'Calculation excl&lt;51dB'!$D$259:$AQ$259</definedName>
    <definedName name="Amenity_values_road_1dB">Calculation!$D$259:$AQ$259</definedName>
    <definedName name="Amenity_values_road_1dB_in">Assumptions!$D$11:$AQ$11</definedName>
    <definedName name="AMI_1_to_3_dB_band_45" localSheetId="4">'Calculation excl&lt;51dB'!#REF!</definedName>
    <definedName name="AMI_1_to_3_dB_band_45">Calculation!#REF!</definedName>
    <definedName name="AMI_1_to_3_dB_band_45_48" localSheetId="4">'Calculation excl&lt;51dB'!#REF!</definedName>
    <definedName name="AMI_1_to_3_dB_band_45_48">Calculation!#REF!</definedName>
    <definedName name="AMI_1_to_3_dB_band_48_51" localSheetId="4">'Calculation excl&lt;51dB'!#REF!</definedName>
    <definedName name="AMI_1_to_3_dB_band_48_51">Calculation!#REF!</definedName>
    <definedName name="AMI_1_to_3_dB_band_51_54" localSheetId="4">'Calculation excl&lt;51dB'!#REF!</definedName>
    <definedName name="AMI_1_to_3_dB_band_51_54">Calculation!#REF!</definedName>
    <definedName name="AMI_1_to_3_dB_band_54_57" localSheetId="4">'Calculation excl&lt;51dB'!#REF!</definedName>
    <definedName name="AMI_1_to_3_dB_band_54_57">Calculation!#REF!</definedName>
    <definedName name="AMI_1_to_3_dB_band_57_60" localSheetId="4">'Calculation excl&lt;51dB'!#REF!</definedName>
    <definedName name="AMI_1_to_3_dB_band_57_60">Calculation!#REF!</definedName>
    <definedName name="AMI_1_to_3_dB_band_60_63" localSheetId="4">'Calculation excl&lt;51dB'!#REF!</definedName>
    <definedName name="AMI_1_to_3_dB_band_60_63">Calculation!#REF!</definedName>
    <definedName name="AMI_1_to_3_dB_band_63_66" localSheetId="4">'Calculation excl&lt;51dB'!#REF!</definedName>
    <definedName name="AMI_1_to_3_dB_band_63_66">Calculation!#REF!</definedName>
    <definedName name="AMI_1_to_3_dB_band_66_69" localSheetId="4">'Calculation excl&lt;51dB'!#REF!</definedName>
    <definedName name="AMI_1_to_3_dB_band_66_69">Calculation!#REF!</definedName>
    <definedName name="AMI_1_to_3_dB_band_69_72" localSheetId="4">'Calculation excl&lt;51dB'!#REF!</definedName>
    <definedName name="AMI_1_to_3_dB_band_69_72">Calculation!#REF!</definedName>
    <definedName name="AMI_1_to_3_dB_band_72_75" localSheetId="4">'Calculation excl&lt;51dB'!#REF!</definedName>
    <definedName name="AMI_1_to_3_dB_band_72_75">Calculation!#REF!</definedName>
    <definedName name="AMI_1_to_3_dB_band_75_78" localSheetId="4">'Calculation excl&lt;51dB'!#REF!</definedName>
    <definedName name="AMI_1_to_3_dB_band_75_78">Calculation!#REF!</definedName>
    <definedName name="AMI_1_to_3_dB_band_78_81" localSheetId="4">'Calculation excl&lt;51dB'!#REF!</definedName>
    <definedName name="AMI_1_to_3_dB_band_78_81">Calculation!#REF!</definedName>
    <definedName name="AMI_values_1dB_table" localSheetId="4">'Calculation excl&lt;51dB'!$D$318:$AQ$318</definedName>
    <definedName name="AMI_values_1dB_table">Calculation!$D$318:$AQ$318</definedName>
    <definedName name="AMI_values_3dB_table" localSheetId="4">'Calculation excl&lt;51dB'!#REF!</definedName>
    <definedName name="AMI_values_3dB_table">Calculation!#REF!</definedName>
    <definedName name="AMI_values_aviation_1dB" localSheetId="4">'Calculation excl&lt;51dB'!$D$314:$AQ$314</definedName>
    <definedName name="AMI_values_aviation_1dB">Calculation!$D$314:$AQ$314</definedName>
    <definedName name="AMI_values_aviation_1dB_in">Assumptions!$D$38:$AQ$38</definedName>
    <definedName name="AMI_values_rail_1dB" localSheetId="4">'Calculation excl&lt;51dB'!$D$313:$AQ$313</definedName>
    <definedName name="AMI_values_rail_1dB">Calculation!$D$313:$AQ$313</definedName>
    <definedName name="AMI_values_rail_1dB_in">Assumptions!$D$25:$AQ$25</definedName>
    <definedName name="AMI_values_road_1dB" localSheetId="4">'Calculation excl&lt;51dB'!$D$312:$AQ$312</definedName>
    <definedName name="AMI_values_road_1dB">Calculation!$D$312:$AQ$312</definedName>
    <definedName name="AMI_values_road_1dB_in">Assumptions!$D$12:$AQ$12</definedName>
    <definedName name="Annual_amenity_valuation" localSheetId="4">'Calculation excl&lt;51dB'!$D$1017:$CP$1017</definedName>
    <definedName name="Annual_amenity_valuation">Calculation!$D$1017:$CP$1017</definedName>
    <definedName name="Annual_amenity_valuation_hh_adj" localSheetId="4">'Calculation excl&lt;51dB'!$D$1031:$CP$1031</definedName>
    <definedName name="Annual_amenity_valuation_hh_adj">Calculation!$D$1031:$CP$1031</definedName>
    <definedName name="Annual_AMI_valuation" localSheetId="4">'Calculation excl&lt;51dB'!$D$1018:$CP$1018</definedName>
    <definedName name="Annual_AMI_valuation">Calculation!$D$1018:$CP$1018</definedName>
    <definedName name="Annual_AMI_valuation_hh_adj" localSheetId="4">'Calculation excl&lt;51dB'!$D$1032:$CP$1032</definedName>
    <definedName name="Annual_AMI_valuation_hh_adj">Calculation!$D$1032:$CP$1032</definedName>
    <definedName name="Annual_dementia_valuation" localSheetId="4">'Calculation excl&lt;51dB'!$D$1020:$CP$1020</definedName>
    <definedName name="Annual_dementia_valuation">Calculation!$D$1020:$CP$1020</definedName>
    <definedName name="Annual_dementia_valuation_hh_adj" localSheetId="4">'Calculation excl&lt;51dB'!$D$1034:$CP$1034</definedName>
    <definedName name="Annual_dementia_valuation_hh_adj">Calculation!$D$1034:$CP$1034</definedName>
    <definedName name="Annual_sleep_disturbance_valuation" localSheetId="4">'Calculation excl&lt;51dB'!$D$1016:$CP$1016</definedName>
    <definedName name="Annual_sleep_disturbance_valuation">Calculation!$D$1016:$CP$1016</definedName>
    <definedName name="Annual_sleep_disturbance_valuation_hh_adj" localSheetId="4">'Calculation excl&lt;51dB'!$D$1030:$CP$1030</definedName>
    <definedName name="Annual_sleep_disturbance_valuation_hh_adj">Calculation!$D$1030:$CP$1030</definedName>
    <definedName name="Annual_stroke_valuation" localSheetId="4">'Calculation excl&lt;51dB'!$D$1019:$CP$1019</definedName>
    <definedName name="Annual_stroke_valuation">Calculation!$D$1019:$CP$1019</definedName>
    <definedName name="Annual_stroke_valuation_hh_adj" localSheetId="4">'Calculation excl&lt;51dB'!$D$1033:$CP$1033</definedName>
    <definedName name="Annual_stroke_valuation_hh_adj">Calculation!$D$1033:$CP$1033</definedName>
    <definedName name="Appraisal_period" localSheetId="4">'Calculation excl&lt;51dB'!$D$946:$CP$946</definedName>
    <definedName name="Appraisal_period">Calculation!$D$946:$CP$946</definedName>
    <definedName name="Appraisal_period_length" localSheetId="4">'Calculation excl&lt;51dB'!$C$940</definedName>
    <definedName name="Appraisal_period_length">Calculation!$C$940</definedName>
    <definedName name="Appraisal_period_length_in">'User Input'!$D$12</definedName>
    <definedName name="Aviation_Lnight_mask" localSheetId="4">'Calculation excl&lt;51dB'!$C$207</definedName>
    <definedName name="Aviation_Lnight_mask">Calculation!$C$207</definedName>
    <definedName name="Aviation_mask" localSheetId="4">'Calculation excl&lt;51dB'!$C$189</definedName>
    <definedName name="Aviation_mask">Calculation!$C$189</definedName>
    <definedName name="Current_year" localSheetId="4">'Calculation excl&lt;51dB'!$C$1040</definedName>
    <definedName name="Current_year">Calculation!$C$1040</definedName>
    <definedName name="Current_year_in">'User Input'!$D$10</definedName>
    <definedName name="Default_HH_size" localSheetId="4">'Calculation excl&lt;51dB'!$C$1024</definedName>
    <definedName name="Default_HH_size">Calculation!$C$1024</definedName>
    <definedName name="Default_HH_size_in">'User Input'!$D$14</definedName>
    <definedName name="dementia_1_to_3_dB_band_45" localSheetId="4">'Calculation excl&lt;51dB'!#REF!</definedName>
    <definedName name="dementia_1_to_3_dB_band_45">Calculation!#REF!</definedName>
    <definedName name="dementia_1_to_3_dB_band_45_48" localSheetId="4">'Calculation excl&lt;51dB'!#REF!</definedName>
    <definedName name="dementia_1_to_3_dB_band_45_48">Calculation!#REF!</definedName>
    <definedName name="dementia_1_to_3_dB_band_48_51" localSheetId="4">'Calculation excl&lt;51dB'!#REF!</definedName>
    <definedName name="dementia_1_to_3_dB_band_48_51">Calculation!#REF!</definedName>
    <definedName name="dementia_1_to_3_dB_band_51_54" localSheetId="4">'Calculation excl&lt;51dB'!#REF!</definedName>
    <definedName name="dementia_1_to_3_dB_band_51_54">Calculation!#REF!</definedName>
    <definedName name="dementia_1_to_3_dB_band_54_57" localSheetId="4">'Calculation excl&lt;51dB'!#REF!</definedName>
    <definedName name="dementia_1_to_3_dB_band_54_57">Calculation!#REF!</definedName>
    <definedName name="dementia_1_to_3_dB_band_57_60" localSheetId="4">'Calculation excl&lt;51dB'!#REF!</definedName>
    <definedName name="dementia_1_to_3_dB_band_57_60">Calculation!#REF!</definedName>
    <definedName name="dementia_1_to_3_dB_band_60_63" localSheetId="4">'Calculation excl&lt;51dB'!#REF!</definedName>
    <definedName name="dementia_1_to_3_dB_band_60_63">Calculation!#REF!</definedName>
    <definedName name="dementia_1_to_3_dB_band_63_66" localSheetId="4">'Calculation excl&lt;51dB'!#REF!</definedName>
    <definedName name="dementia_1_to_3_dB_band_63_66">Calculation!#REF!</definedName>
    <definedName name="dementia_1_to_3_dB_band_66_69" localSheetId="4">'Calculation excl&lt;51dB'!#REF!</definedName>
    <definedName name="dementia_1_to_3_dB_band_66_69">Calculation!#REF!</definedName>
    <definedName name="dementia_1_to_3_dB_band_69_72" localSheetId="4">'Calculation excl&lt;51dB'!#REF!</definedName>
    <definedName name="dementia_1_to_3_dB_band_69_72">Calculation!#REF!</definedName>
    <definedName name="dementia_1_to_3_dB_band_72_75" localSheetId="4">'Calculation excl&lt;51dB'!#REF!</definedName>
    <definedName name="dementia_1_to_3_dB_band_72_75">Calculation!#REF!</definedName>
    <definedName name="dementia_1_to_3_dB_band_75_78" localSheetId="4">'Calculation excl&lt;51dB'!#REF!</definedName>
    <definedName name="dementia_1_to_3_dB_band_75_78">Calculation!#REF!</definedName>
    <definedName name="dementia_1_to_3_dB_band_78_81" localSheetId="4">'Calculation excl&lt;51dB'!#REF!</definedName>
    <definedName name="dementia_1_to_3_dB_band_78_81">Calculation!#REF!</definedName>
    <definedName name="Dementia_values_1dB_table" localSheetId="4">'Calculation excl&lt;51dB'!$D$424:$AQ$424</definedName>
    <definedName name="Dementia_values_1dB_table">Calculation!$D$424:$AQ$424</definedName>
    <definedName name="Dementia_values_3dB_table" localSheetId="4">'Calculation excl&lt;51dB'!#REF!</definedName>
    <definedName name="Dementia_values_3dB_table">Calculation!#REF!</definedName>
    <definedName name="Dementia_values_aviation_1dB" localSheetId="4">'Calculation excl&lt;51dB'!$D$420:$AQ$420</definedName>
    <definedName name="Dementia_values_aviation_1dB">Calculation!$D$420:$AQ$420</definedName>
    <definedName name="Dementia_values_aviation_1db_in">Assumptions!$D$40:$AQ$40</definedName>
    <definedName name="Dementia_values_rail_1dB" localSheetId="4">'Calculation excl&lt;51dB'!$D$419:$AQ$419</definedName>
    <definedName name="Dementia_values_rail_1dB">Calculation!$D$419:$AQ$419</definedName>
    <definedName name="Dementia_values_rail_1db_in">Assumptions!$D$27:$AQ$27</definedName>
    <definedName name="Dementia_values_road_1dB" localSheetId="4">'Calculation excl&lt;51dB'!$D$418:$AQ$418</definedName>
    <definedName name="Dementia_values_road_1dB">Calculation!$D$418:$AQ$418</definedName>
    <definedName name="Dementia_values_road_1db_in">Assumptions!$D$14:$AQ$14</definedName>
    <definedName name="Difference_amenity_cost" localSheetId="4">'Calculation excl&lt;51dB'!$C$651</definedName>
    <definedName name="Difference_amenity_cost">Calculation!$C$651</definedName>
    <definedName name="Difference_AMI_cost" localSheetId="4">'Calculation excl&lt;51dB'!$C$743</definedName>
    <definedName name="Difference_AMI_cost">Calculation!$C$743</definedName>
    <definedName name="Difference_dementia_cost" localSheetId="4">'Calculation excl&lt;51dB'!$C$927</definedName>
    <definedName name="Difference_dementia_cost">Calculation!$C$927</definedName>
    <definedName name="Difference_sleep_disturbance_cost" localSheetId="4">'Calculation excl&lt;51dB'!$C$559</definedName>
    <definedName name="Difference_sleep_disturbance_cost">Calculation!$C$559</definedName>
    <definedName name="Difference_stroke_cost" localSheetId="4">'Calculation excl&lt;51dB'!$C$835</definedName>
    <definedName name="Difference_stroke_cost">Calculation!$C$835</definedName>
    <definedName name="Discount_factor" localSheetId="4">'Calculation excl&lt;51dB'!$B$1060:$CP$1060</definedName>
    <definedName name="Discount_factor">Calculation!$B$1060:$CP$1060</definedName>
    <definedName name="Discount_period_1" localSheetId="4">'Calculation excl&lt;51dB'!$C$1042</definedName>
    <definedName name="Discount_period_1">Calculation!$C$1042</definedName>
    <definedName name="Discount_period_1_in">Assumptions!$D$53</definedName>
    <definedName name="Discount_period_1_mask" localSheetId="4">'Calculation excl&lt;51dB'!$D$1048:$CP$1048</definedName>
    <definedName name="Discount_period_1_mask">Calculation!$D$1048:$CP$1048</definedName>
    <definedName name="Discount_period_2" localSheetId="4">'Calculation excl&lt;51dB'!$C$1043</definedName>
    <definedName name="Discount_period_2">Calculation!$C$1043</definedName>
    <definedName name="Discount_period_2_in">Assumptions!$D$54</definedName>
    <definedName name="Discount_period_2_mask" localSheetId="4">'Calculation excl&lt;51dB'!$D$1049:$CP$1049</definedName>
    <definedName name="Discount_period_2_mask">Calculation!$D$1049:$CP$1049</definedName>
    <definedName name="Discount_period_3" localSheetId="4">'Calculation excl&lt;51dB'!$C$1044</definedName>
    <definedName name="Discount_period_3">Calculation!$C$1044</definedName>
    <definedName name="Discount_period_3_in">Assumptions!$D$55</definedName>
    <definedName name="Discount_period_3_mask" localSheetId="4">'Calculation excl&lt;51dB'!$D$1050:$CP$1050</definedName>
    <definedName name="Discount_period_3_mask">Calculation!$D$1050:$CP$1050</definedName>
    <definedName name="Discount_rate_1" localSheetId="4">'Calculation excl&lt;51dB'!$C$1054</definedName>
    <definedName name="Discount_rate_1">Calculation!$C$1054</definedName>
    <definedName name="Discount_rate_1_in">Assumptions!$D$56</definedName>
    <definedName name="Discount_rate_2" localSheetId="4">'Calculation excl&lt;51dB'!$C$1055</definedName>
    <definedName name="Discount_rate_2">Calculation!$C$1055</definedName>
    <definedName name="Discount_rate_2_in">Assumptions!$D$57</definedName>
    <definedName name="Discount_rate_3" localSheetId="4">'Calculation excl&lt;51dB'!$C$1056</definedName>
    <definedName name="Discount_rate_3">Calculation!$C$1056</definedName>
    <definedName name="Discount_rate_3_in">Assumptions!$D$58</definedName>
    <definedName name="Discount_rate_profile" localSheetId="4">'Calculation excl&lt;51dB'!$D$1059:$CP$1059</definedName>
    <definedName name="Discount_rate_profile">Calculation!$D$1059:$CP$1059</definedName>
    <definedName name="Discounted_annual_amenity_valuation" localSheetId="4">'Calculation excl&lt;51dB'!$D$1067:$CP$1067</definedName>
    <definedName name="Discounted_annual_amenity_valuation">Calculation!$D$1067:$CP$1067</definedName>
    <definedName name="Discounted_annual_AMI_valuation" localSheetId="4">'Calculation excl&lt;51dB'!$D$1068:$CP$1068</definedName>
    <definedName name="Discounted_annual_AMI_valuation">Calculation!$D$1068:$CP$1068</definedName>
    <definedName name="Discounted_annual_dementia_valuation" localSheetId="4">'Calculation excl&lt;51dB'!$D$1070:$CP$1070</definedName>
    <definedName name="Discounted_annual_dementia_valuation">Calculation!$D$1070:$CP$1070</definedName>
    <definedName name="Discounted_annual_sleep_disturbance_valuation" localSheetId="4">'Calculation excl&lt;51dB'!$D$1066:$CP$1066</definedName>
    <definedName name="Discounted_annual_sleep_disturbance_valuation">Calculation!$D$1066:$CP$1066</definedName>
    <definedName name="Discounted_annual_stroke_valuation" localSheetId="4">'Calculation excl&lt;51dB'!$D$1069:$CP$1069</definedName>
    <definedName name="Discounted_annual_stroke_valuation">Calculation!$D$1069:$CP$1069</definedName>
    <definedName name="Extrapolation_amenity_cost_mask" localSheetId="4">'Calculation excl&lt;51dB'!$D$965:$CP$965</definedName>
    <definedName name="Extrapolation_amenity_cost_mask">Calculation!$D$965:$CP$965</definedName>
    <definedName name="Extrapolation_AMI_cost_mask" localSheetId="4">'Calculation excl&lt;51dB'!$D$974:$CP$974</definedName>
    <definedName name="Extrapolation_AMI_cost_mask">Calculation!$D$974:$CP$974</definedName>
    <definedName name="Extrapolation_dementia_cost_mask" localSheetId="4">'Calculation excl&lt;51dB'!$D$992:$CP$992</definedName>
    <definedName name="Extrapolation_dementia_cost_mask">Calculation!$D$992:$CP$992</definedName>
    <definedName name="Extrapolation_mask" localSheetId="4">'Calculation excl&lt;51dB'!$D$944:$CP$944</definedName>
    <definedName name="Extrapolation_mask">Calculation!$D$944:$CP$944</definedName>
    <definedName name="Extrapolation_sleep_disturbance_cost_mask" localSheetId="4">'Calculation excl&lt;51dB'!$D$956:$CP$956</definedName>
    <definedName name="Extrapolation_sleep_disturbance_cost_mask">Calculation!$D$956:$CP$956</definedName>
    <definedName name="Extrapolation_sleep_disturbance_mask" localSheetId="4">'Calculation excl&lt;51dB'!$D$956:$CP$956</definedName>
    <definedName name="Extrapolation_sleep_disturbance_mask">Calculation!$D$956:$CP$956</definedName>
    <definedName name="Extrapolation_stroke_cost_mask" localSheetId="4">'Calculation excl&lt;51dB'!$D$983:$CP$983</definedName>
    <definedName name="Extrapolation_stroke_cost_mask">Calculation!$D$983:$CP$983</definedName>
    <definedName name="Forecast_and_opening_year_difference" localSheetId="4">'Calculation excl&lt;51dB'!$C$939</definedName>
    <definedName name="Forecast_and_opening_year_difference">Calculation!$C$939</definedName>
    <definedName name="Forecast_HH_decreased_noise_day" localSheetId="4">'Calculation excl&lt;51dB'!#REF!</definedName>
    <definedName name="Forecast_HH_decreased_noise_day">Calculation!#REF!</definedName>
    <definedName name="Forecast_HH_decreased_noise_night" localSheetId="4">'Calculation excl&lt;51dB'!$D$176:$Q$176</definedName>
    <definedName name="Forecast_HH_decreased_noise_night">Calculation!$D$176:$Q$176</definedName>
    <definedName name="Forecast_HH_increased_noise_day" localSheetId="4">'Calculation excl&lt;51dB'!$AS$94:$AS$106</definedName>
    <definedName name="Forecast_HH_increased_noise_day">Calculation!$AS$94:$AS$106</definedName>
    <definedName name="Forecast_HH_increased_noise_night" localSheetId="4">'Calculation excl&lt;51dB'!$AS$137:$AS$149</definedName>
    <definedName name="Forecast_HH_increased_noise_night">Calculation!$AS$137:$AS$149</definedName>
    <definedName name="Forecast_without_45_48_with_xx" localSheetId="4">'Calculation excl&lt;51dB'!$D$95:$Q$95</definedName>
    <definedName name="Forecast_without_45_48_with_xx">Calculation!$D$95:$Q$95</definedName>
    <definedName name="Forecast_without_45_48_with_xx_amenity_cost" localSheetId="4">'Calculation excl&lt;51dB'!$D$611:$Q$611</definedName>
    <definedName name="Forecast_without_45_48_with_xx_amenity_cost">Calculation!$D$611:$Q$611</definedName>
    <definedName name="Forecast_without_45_48_with_xx_AMI_cost" localSheetId="4">'Calculation excl&lt;51dB'!$D$703:$Q$703</definedName>
    <definedName name="Forecast_without_45_48_with_xx_AMI_cost">Calculation!$D$703:$Q$703</definedName>
    <definedName name="Forecast_without_45_48_with_xx_composite_cost">#REF!</definedName>
    <definedName name="Forecast_without_45_48_with_xx_cost" localSheetId="4">'Calculation excl&lt;51dB'!$D$223:$Q$223</definedName>
    <definedName name="Forecast_without_45_48_with_xx_cost">Calculation!$D$223:$Q$223</definedName>
    <definedName name="Forecast_without_45_48_with_xx_dementia_cost" localSheetId="4">'Calculation excl&lt;51dB'!$D$887:$Q$887</definedName>
    <definedName name="Forecast_without_45_48_with_xx_dementia_cost">Calculation!$D$887:$Q$887</definedName>
    <definedName name="Forecast_without_45_48_with_xx_in">'User Input'!$D$112:$Q$112</definedName>
    <definedName name="Forecast_without_45_48_with_xx_night" localSheetId="4">'Calculation excl&lt;51dB'!$D$138:$Q$138</definedName>
    <definedName name="Forecast_without_45_48_with_xx_night">Calculation!$D$138:$Q$138</definedName>
    <definedName name="Forecast_without_45_48_with_xx_night_in">'User Input'!$D$153:$Q$153</definedName>
    <definedName name="Forecast_without_45_48_with_xx_sleep_disturbance_cost" localSheetId="4">'Calculation excl&lt;51dB'!$D$519:$Q$519</definedName>
    <definedName name="Forecast_without_45_48_with_xx_sleep_disturbance_cost">Calculation!$D$519:$Q$519</definedName>
    <definedName name="Forecast_without_45_48_with_xx_stroke_cost" localSheetId="4">'Calculation excl&lt;51dB'!$D$795:$Q$795</definedName>
    <definedName name="Forecast_without_45_48_with_xx_stroke_cost">Calculation!$D$795:$Q$795</definedName>
    <definedName name="Forecast_without_45_with_xx" localSheetId="4">'Calculation excl&lt;51dB'!$D$94:$Q$94</definedName>
    <definedName name="Forecast_without_45_with_xx">Calculation!$D$94:$Q$94</definedName>
    <definedName name="Forecast_without_45_with_xx_amenity_cost" localSheetId="4">'Calculation excl&lt;51dB'!$D$610:$Q$610</definedName>
    <definedName name="Forecast_without_45_with_xx_amenity_cost">Calculation!$D$610:$Q$610</definedName>
    <definedName name="Forecast_without_45_with_xx_AMI_cost" localSheetId="4">'Calculation excl&lt;51dB'!$D$702:$Q$702</definedName>
    <definedName name="Forecast_without_45_with_xx_AMI_cost">Calculation!$D$702:$Q$702</definedName>
    <definedName name="Forecast_without_45_with_xx_composite_cost">#REF!</definedName>
    <definedName name="Forecast_without_45_with_xx_cost" localSheetId="4">'Calculation excl&lt;51dB'!$D$222:$Q$222</definedName>
    <definedName name="Forecast_without_45_with_xx_cost">Calculation!$D$222:$Q$222</definedName>
    <definedName name="Forecast_without_45_with_xx_dementia_cost" localSheetId="4">'Calculation excl&lt;51dB'!$D$886:$Q$886</definedName>
    <definedName name="Forecast_without_45_with_xx_dementia_cost">Calculation!$D$886:$Q$886</definedName>
    <definedName name="Forecast_without_45_with_xx_in">'User Input'!$D$111:$Q$111</definedName>
    <definedName name="Forecast_without_45_with_xx_night" localSheetId="4">'Calculation excl&lt;51dB'!$D$137:$Q$137</definedName>
    <definedName name="Forecast_without_45_with_xx_night">Calculation!$D$137:$Q$137</definedName>
    <definedName name="Forecast_without_45_with_xx_night_in">'User Input'!$D$152:$Q$152</definedName>
    <definedName name="Forecast_without_45_with_xx_sleep_disturbance_cost" localSheetId="4">'Calculation excl&lt;51dB'!$D$518:$Q$518</definedName>
    <definedName name="Forecast_without_45_with_xx_sleep_disturbance_cost">Calculation!$D$518:$Q$518</definedName>
    <definedName name="Forecast_without_45_with_xx_stroke_cost" localSheetId="4">'Calculation excl&lt;51dB'!$D$794:$Q$794</definedName>
    <definedName name="Forecast_without_45_with_xx_stroke_cost">Calculation!$D$794:$Q$794</definedName>
    <definedName name="Forecast_without_48_51_with_xx" localSheetId="4">'Calculation excl&lt;51dB'!$D$96:$Q$96</definedName>
    <definedName name="Forecast_without_48_51_with_xx">Calculation!$D$96:$Q$96</definedName>
    <definedName name="Forecast_without_48_51_with_xx_amenity_cost" localSheetId="4">'Calculation excl&lt;51dB'!$D$612:$Q$612</definedName>
    <definedName name="Forecast_without_48_51_with_xx_amenity_cost">Calculation!$D$612:$Q$612</definedName>
    <definedName name="Forecast_without_48_51_with_xx_AMI_cost" localSheetId="4">'Calculation excl&lt;51dB'!$D$704:$Q$704</definedName>
    <definedName name="Forecast_without_48_51_with_xx_AMI_cost">Calculation!$D$704:$Q$704</definedName>
    <definedName name="Forecast_without_48_51_with_xx_composite_cost">#REF!</definedName>
    <definedName name="Forecast_without_48_51_with_xx_cost" localSheetId="4">'Calculation excl&lt;51dB'!$D$224:$Q$224</definedName>
    <definedName name="Forecast_without_48_51_with_xx_cost">Calculation!$D$224:$Q$224</definedName>
    <definedName name="Forecast_without_48_51_with_xx_dementia_cost" localSheetId="4">'Calculation excl&lt;51dB'!$D$888:$Q$888</definedName>
    <definedName name="Forecast_without_48_51_with_xx_dementia_cost">Calculation!$D$888:$Q$888</definedName>
    <definedName name="Forecast_without_48_51_with_xx_in">'User Input'!$D$113:$Q$113</definedName>
    <definedName name="Forecast_without_48_51_with_xx_night" localSheetId="4">'Calculation excl&lt;51dB'!$D$139:$Q$139</definedName>
    <definedName name="Forecast_without_48_51_with_xx_night">Calculation!$D$139:$Q$139</definedName>
    <definedName name="Forecast_without_48_51_with_xx_night_in">'User Input'!$D$154:$Q$154</definedName>
    <definedName name="Forecast_without_48_51_with_xx_sleep_disturbance_cost" localSheetId="4">'Calculation excl&lt;51dB'!$D$520:$Q$520</definedName>
    <definedName name="Forecast_without_48_51_with_xx_sleep_disturbance_cost">Calculation!$D$520:$Q$520</definedName>
    <definedName name="Forecast_without_48_51_with_xx_stroke_cost" localSheetId="4">'Calculation excl&lt;51dB'!$D$796:$Q$796</definedName>
    <definedName name="Forecast_without_48_51_with_xx_stroke_cost">Calculation!$D$796:$Q$796</definedName>
    <definedName name="Forecast_without_51_54_with_xx" localSheetId="4">'Calculation excl&lt;51dB'!$D$97:$Q$97</definedName>
    <definedName name="Forecast_without_51_54_with_xx">Calculation!$D$97:$Q$97</definedName>
    <definedName name="Forecast_without_51_54_with_xx_amenity_cost" localSheetId="4">'Calculation excl&lt;51dB'!$D$613:$Q$613</definedName>
    <definedName name="Forecast_without_51_54_with_xx_amenity_cost">Calculation!$D$613:$Q$613</definedName>
    <definedName name="Forecast_without_51_54_with_xx_AMI_cost" localSheetId="4">'Calculation excl&lt;51dB'!$D$705:$Q$705</definedName>
    <definedName name="Forecast_without_51_54_with_xx_AMI_cost">Calculation!$D$705:$Q$705</definedName>
    <definedName name="Forecast_without_51_54_with_xx_composite_cost">#REF!</definedName>
    <definedName name="Forecast_without_51_54_with_xx_cost" localSheetId="4">'Calculation excl&lt;51dB'!$D$225:$Q$225</definedName>
    <definedName name="Forecast_without_51_54_with_xx_cost">Calculation!$D$225:$Q$225</definedName>
    <definedName name="Forecast_without_51_54_with_xx_dementia_cost" localSheetId="4">'Calculation excl&lt;51dB'!$D$889:$Q$889</definedName>
    <definedName name="Forecast_without_51_54_with_xx_dementia_cost">Calculation!$D$889:$Q$889</definedName>
    <definedName name="Forecast_without_51_54_with_xx_in">'User Input'!$D$114:$Q$114</definedName>
    <definedName name="Forecast_without_51_54_with_xx_night" localSheetId="4">'Calculation excl&lt;51dB'!$D$140:$Q$140</definedName>
    <definedName name="Forecast_without_51_54_with_xx_night">Calculation!$D$140:$Q$140</definedName>
    <definedName name="Forecast_without_51_54_with_xx_night_in">'User Input'!$D$155:$Q$155</definedName>
    <definedName name="Forecast_without_51_54_with_xx_sleep_disturbance_cost" localSheetId="4">'Calculation excl&lt;51dB'!$D$521:$Q$521</definedName>
    <definedName name="Forecast_without_51_54_with_xx_sleep_disturbance_cost">Calculation!$D$521:$Q$521</definedName>
    <definedName name="Forecast_without_51_54_with_xx_stroke_cost" localSheetId="4">'Calculation excl&lt;51dB'!$D$797:$Q$797</definedName>
    <definedName name="Forecast_without_51_54_with_xx_stroke_cost">Calculation!$D$797:$Q$797</definedName>
    <definedName name="Forecast_without_54_57_with_xx" localSheetId="4">'Calculation excl&lt;51dB'!$D$98:$Q$98</definedName>
    <definedName name="Forecast_without_54_57_with_xx">Calculation!$D$98:$Q$98</definedName>
    <definedName name="Forecast_without_54_57_with_xx_amenity_cost" localSheetId="4">'Calculation excl&lt;51dB'!$D$614:$Q$614</definedName>
    <definedName name="Forecast_without_54_57_with_xx_amenity_cost">Calculation!$D$614:$Q$614</definedName>
    <definedName name="Forecast_without_54_57_with_xx_AMI_cost" localSheetId="4">'Calculation excl&lt;51dB'!$D$706:$Q$706</definedName>
    <definedName name="Forecast_without_54_57_with_xx_AMI_cost">Calculation!$D$706:$Q$706</definedName>
    <definedName name="Forecast_without_54_57_with_xx_composite_cost">#REF!</definedName>
    <definedName name="Forecast_without_54_57_with_xx_cost" localSheetId="4">'Calculation excl&lt;51dB'!$D$226:$Q$226</definedName>
    <definedName name="Forecast_without_54_57_with_xx_cost">Calculation!$D$226:$Q$226</definedName>
    <definedName name="Forecast_without_54_57_with_xx_dementia_cost" localSheetId="4">'Calculation excl&lt;51dB'!$D$890:$Q$890</definedName>
    <definedName name="Forecast_without_54_57_with_xx_dementia_cost">Calculation!$D$890:$Q$890</definedName>
    <definedName name="Forecast_without_54_57_with_xx_in">'User Input'!$D$115:$Q$115</definedName>
    <definedName name="Forecast_without_54_57_with_xx_night" localSheetId="4">'Calculation excl&lt;51dB'!$D$141:$Q$141</definedName>
    <definedName name="Forecast_without_54_57_with_xx_night">Calculation!$D$141:$Q$141</definedName>
    <definedName name="Forecast_without_54_57_with_xx_night_in">'User Input'!$D$156:$Q$156</definedName>
    <definedName name="Forecast_without_54_57_with_xx_sleep_disturbance_cost" localSheetId="4">'Calculation excl&lt;51dB'!$D$522:$Q$522</definedName>
    <definedName name="Forecast_without_54_57_with_xx_sleep_disturbance_cost">Calculation!$D$522:$Q$522</definedName>
    <definedName name="Forecast_without_54_57_with_xx_stroke_cost" localSheetId="4">'Calculation excl&lt;51dB'!$D$798:$Q$798</definedName>
    <definedName name="Forecast_without_54_57_with_xx_stroke_cost">Calculation!$D$798:$Q$798</definedName>
    <definedName name="Forecast_without_57_60_with_xx" localSheetId="4">'Calculation excl&lt;51dB'!$D$99:$Q$99</definedName>
    <definedName name="Forecast_without_57_60_with_xx">Calculation!$D$99:$Q$99</definedName>
    <definedName name="Forecast_without_57_60_with_xx_amenity_cost" localSheetId="4">'Calculation excl&lt;51dB'!$D$615:$Q$615</definedName>
    <definedName name="Forecast_without_57_60_with_xx_amenity_cost">Calculation!$D$615:$Q$615</definedName>
    <definedName name="Forecast_without_57_60_with_xx_AMI_cost" localSheetId="4">'Calculation excl&lt;51dB'!$D$707:$Q$707</definedName>
    <definedName name="Forecast_without_57_60_with_xx_AMI_cost">Calculation!$D$707:$Q$707</definedName>
    <definedName name="Forecast_without_57_60_with_xx_composite_cost">#REF!</definedName>
    <definedName name="Forecast_without_57_60_with_xx_cost" localSheetId="4">'Calculation excl&lt;51dB'!$D$227:$Q$227</definedName>
    <definedName name="Forecast_without_57_60_with_xx_cost">Calculation!$D$227:$Q$227</definedName>
    <definedName name="Forecast_without_57_60_with_xx_dementia_cost" localSheetId="4">'Calculation excl&lt;51dB'!$D$891:$Q$891</definedName>
    <definedName name="Forecast_without_57_60_with_xx_dementia_cost">Calculation!$D$891:$Q$891</definedName>
    <definedName name="Forecast_without_57_60_with_xx_in">'User Input'!$D$116:$Q$116</definedName>
    <definedName name="Forecast_without_57_60_with_xx_night" localSheetId="4">'Calculation excl&lt;51dB'!$D$142:$Q$142</definedName>
    <definedName name="Forecast_without_57_60_with_xx_night">Calculation!$D$142:$Q$142</definedName>
    <definedName name="Forecast_without_57_60_with_xx_night_in">'User Input'!$D$157:$Q$157</definedName>
    <definedName name="Forecast_without_57_60_with_xx_sleep_disturbance_cost" localSheetId="4">'Calculation excl&lt;51dB'!$D$523:$Q$523</definedName>
    <definedName name="Forecast_without_57_60_with_xx_sleep_disturbance_cost">Calculation!$D$523:$Q$523</definedName>
    <definedName name="Forecast_without_57_60_with_xx_stroke_cost" localSheetId="4">'Calculation excl&lt;51dB'!$D$799:$Q$799</definedName>
    <definedName name="Forecast_without_57_60_with_xx_stroke_cost">Calculation!$D$799:$Q$799</definedName>
    <definedName name="Forecast_without_60_63_with_xx" localSheetId="4">'Calculation excl&lt;51dB'!$D$100:$Q$100</definedName>
    <definedName name="Forecast_without_60_63_with_xx">Calculation!$D$100:$Q$100</definedName>
    <definedName name="Forecast_without_60_63_with_xx_amenity_cost" localSheetId="4">'Calculation excl&lt;51dB'!$D$616:$Q$616</definedName>
    <definedName name="Forecast_without_60_63_with_xx_amenity_cost">Calculation!$D$616:$Q$616</definedName>
    <definedName name="Forecast_without_60_63_with_xx_AMI_cost" localSheetId="4">'Calculation excl&lt;51dB'!$D$708:$Q$708</definedName>
    <definedName name="Forecast_without_60_63_with_xx_AMI_cost">Calculation!$D$708:$Q$708</definedName>
    <definedName name="Forecast_without_60_63_with_xx_composite_cost">#REF!</definedName>
    <definedName name="Forecast_without_60_63_with_xx_cost" localSheetId="4">'Calculation excl&lt;51dB'!$D$228:$Q$228</definedName>
    <definedName name="Forecast_without_60_63_with_xx_cost">Calculation!$D$228:$Q$228</definedName>
    <definedName name="Forecast_without_60_63_with_xx_dementia_cost" localSheetId="4">'Calculation excl&lt;51dB'!$D$892:$Q$892</definedName>
    <definedName name="Forecast_without_60_63_with_xx_dementia_cost">Calculation!$D$892:$Q$892</definedName>
    <definedName name="Forecast_without_60_63_with_xx_in">'User Input'!$D$117:$Q$117</definedName>
    <definedName name="Forecast_without_60_63_with_xx_night" localSheetId="4">'Calculation excl&lt;51dB'!$D$143:$Q$143</definedName>
    <definedName name="Forecast_without_60_63_with_xx_night">Calculation!$D$143:$Q$143</definedName>
    <definedName name="Forecast_without_60_63_with_xx_night_in">'User Input'!$D$158:$Q$158</definedName>
    <definedName name="Forecast_without_60_63_with_xx_sleep_disturbance_cost" localSheetId="4">'Calculation excl&lt;51dB'!$D$524:$Q$524</definedName>
    <definedName name="Forecast_without_60_63_with_xx_sleep_disturbance_cost">Calculation!$D$524:$Q$524</definedName>
    <definedName name="Forecast_without_60_63_with_xx_stroke_cost" localSheetId="4">'Calculation excl&lt;51dB'!$D$800:$Q$800</definedName>
    <definedName name="Forecast_without_60_63_with_xx_stroke_cost">Calculation!$D$800:$Q$800</definedName>
    <definedName name="Forecast_without_63_66_with_xx" localSheetId="4">'Calculation excl&lt;51dB'!$D$101:$Q$101</definedName>
    <definedName name="Forecast_without_63_66_with_xx">Calculation!$D$101:$Q$101</definedName>
    <definedName name="Forecast_without_63_66_with_xx_amenity_cost" localSheetId="4">'Calculation excl&lt;51dB'!$D$617:$Q$617</definedName>
    <definedName name="Forecast_without_63_66_with_xx_amenity_cost">Calculation!$D$617:$Q$617</definedName>
    <definedName name="Forecast_without_63_66_with_xx_AMI_cost" localSheetId="4">'Calculation excl&lt;51dB'!$D$709:$Q$709</definedName>
    <definedName name="Forecast_without_63_66_with_xx_AMI_cost">Calculation!$D$709:$Q$709</definedName>
    <definedName name="Forecast_without_63_66_with_xx_composite_cost">#REF!</definedName>
    <definedName name="Forecast_without_63_66_with_xx_cost" localSheetId="4">'Calculation excl&lt;51dB'!$D$229:$Q$229</definedName>
    <definedName name="Forecast_without_63_66_with_xx_cost">Calculation!$D$229:$Q$229</definedName>
    <definedName name="Forecast_without_63_66_with_xx_dementia_cost" localSheetId="4">'Calculation excl&lt;51dB'!$D$893:$Q$893</definedName>
    <definedName name="Forecast_without_63_66_with_xx_dementia_cost">Calculation!$D$893:$Q$893</definedName>
    <definedName name="Forecast_without_63_66_with_xx_in">'User Input'!$D$118:$Q$118</definedName>
    <definedName name="Forecast_without_63_66_with_xx_night" localSheetId="4">'Calculation excl&lt;51dB'!$D$144:$Q$144</definedName>
    <definedName name="Forecast_without_63_66_with_xx_night">Calculation!$D$144:$Q$144</definedName>
    <definedName name="Forecast_without_63_66_with_xx_night_in">'User Input'!$D$159:$Q$159</definedName>
    <definedName name="Forecast_without_63_66_with_xx_sleep_disturbance_cost" localSheetId="4">'Calculation excl&lt;51dB'!$D$525:$Q$525</definedName>
    <definedName name="Forecast_without_63_66_with_xx_sleep_disturbance_cost">Calculation!$D$525:$Q$525</definedName>
    <definedName name="Forecast_without_63_66_with_xx_stroke_cost" localSheetId="4">'Calculation excl&lt;51dB'!$D$801:$Q$801</definedName>
    <definedName name="Forecast_without_63_66_with_xx_stroke_cost">Calculation!$D$801:$Q$801</definedName>
    <definedName name="Forecast_without_66_69_with_xx" localSheetId="4">'Calculation excl&lt;51dB'!$D$102:$Q$102</definedName>
    <definedName name="Forecast_without_66_69_with_xx">Calculation!$D$102:$Q$102</definedName>
    <definedName name="Forecast_without_66_69_with_xx_amenity_cost" localSheetId="4">'Calculation excl&lt;51dB'!$D$618:$Q$618</definedName>
    <definedName name="Forecast_without_66_69_with_xx_amenity_cost">Calculation!$D$618:$Q$618</definedName>
    <definedName name="Forecast_without_66_69_with_xx_AMI_cost" localSheetId="4">'Calculation excl&lt;51dB'!$D$710:$Q$710</definedName>
    <definedName name="Forecast_without_66_69_with_xx_AMI_cost">Calculation!$D$710:$Q$710</definedName>
    <definedName name="Forecast_without_66_69_with_xx_composite_cost">#REF!</definedName>
    <definedName name="Forecast_without_66_69_with_xx_cost" localSheetId="4">'Calculation excl&lt;51dB'!$D$253:$Q$253</definedName>
    <definedName name="Forecast_without_66_69_with_xx_cost">Calculation!$D$253:$Q$253</definedName>
    <definedName name="Forecast_without_66_69_with_xx_dementia_cost" localSheetId="4">'Calculation excl&lt;51dB'!$D$894:$Q$894</definedName>
    <definedName name="Forecast_without_66_69_with_xx_dementia_cost">Calculation!$D$894:$Q$894</definedName>
    <definedName name="Forecast_without_66_69_with_xx_in">'User Input'!$D$119:$Q$119</definedName>
    <definedName name="Forecast_without_66_69_with_xx_night" localSheetId="4">'Calculation excl&lt;51dB'!$D$145:$Q$145</definedName>
    <definedName name="Forecast_without_66_69_with_xx_night">Calculation!$D$145:$Q$145</definedName>
    <definedName name="Forecast_without_66_69_with_xx_night_in">'User Input'!$D$160:$Q$160</definedName>
    <definedName name="Forecast_without_66_69_with_xx_sleep_disturbance_cost" localSheetId="4">'Calculation excl&lt;51dB'!$D$526:$Q$526</definedName>
    <definedName name="Forecast_without_66_69_with_xx_sleep_disturbance_cost">Calculation!$D$526:$Q$526</definedName>
    <definedName name="Forecast_without_66_69_with_xx_stroke_cost" localSheetId="4">'Calculation excl&lt;51dB'!$D$802:$Q$802</definedName>
    <definedName name="Forecast_without_66_69_with_xx_stroke_cost">Calculation!$D$802:$Q$802</definedName>
    <definedName name="Forecast_without_69_72_with_xx" localSheetId="4">'Calculation excl&lt;51dB'!$D$103:$Q$103</definedName>
    <definedName name="Forecast_without_69_72_with_xx">Calculation!$D$103:$Q$103</definedName>
    <definedName name="Forecast_without_69_72_with_xx_amenity_cost" localSheetId="4">'Calculation excl&lt;51dB'!$D$619:$Q$619</definedName>
    <definedName name="Forecast_without_69_72_with_xx_amenity_cost">Calculation!$D$619:$Q$619</definedName>
    <definedName name="Forecast_without_69_72_with_xx_AMI_cost" localSheetId="4">'Calculation excl&lt;51dB'!$D$711:$Q$711</definedName>
    <definedName name="Forecast_without_69_72_with_xx_AMI_cost">Calculation!$D$711:$Q$711</definedName>
    <definedName name="Forecast_without_69_72_with_xx_composite_cost">#REF!</definedName>
    <definedName name="Forecast_without_69_72_with_xx_cost" localSheetId="4">'Calculation excl&lt;51dB'!$D$255:$Q$255</definedName>
    <definedName name="Forecast_without_69_72_with_xx_cost">Calculation!$D$255:$Q$255</definedName>
    <definedName name="Forecast_without_69_72_with_xx_dementia_cost" localSheetId="4">'Calculation excl&lt;51dB'!$D$895:$Q$895</definedName>
    <definedName name="Forecast_without_69_72_with_xx_dementia_cost">Calculation!$D$895:$Q$895</definedName>
    <definedName name="Forecast_without_69_72_with_xx_in">'User Input'!$D$120:$Q$120</definedName>
    <definedName name="Forecast_without_69_72_with_xx_night" localSheetId="4">'Calculation excl&lt;51dB'!$D$146:$Q$146</definedName>
    <definedName name="Forecast_without_69_72_with_xx_night">Calculation!$D$146:$Q$146</definedName>
    <definedName name="Forecast_without_69_72_with_xx_night_in">'User Input'!$D$161:$Q$161</definedName>
    <definedName name="Forecast_without_69_72_with_xx_sleep_disturbance_cost" localSheetId="4">'Calculation excl&lt;51dB'!$D$527:$Q$527</definedName>
    <definedName name="Forecast_without_69_72_with_xx_sleep_disturbance_cost">Calculation!$D$527:$Q$527</definedName>
    <definedName name="Forecast_without_69_72_with_xx_stroke_cost" localSheetId="4">'Calculation excl&lt;51dB'!$D$803:$Q$803</definedName>
    <definedName name="Forecast_without_69_72_with_xx_stroke_cost">Calculation!$D$803:$Q$803</definedName>
    <definedName name="Forecast_without_72_75_with_xx" localSheetId="4">'Calculation excl&lt;51dB'!$D$104:$Q$104</definedName>
    <definedName name="Forecast_without_72_75_with_xx">Calculation!$D$104:$Q$104</definedName>
    <definedName name="Forecast_without_72_75_with_xx_amenity_cost" localSheetId="4">'Calculation excl&lt;51dB'!$D$620:$Q$620</definedName>
    <definedName name="Forecast_without_72_75_with_xx_amenity_cost">Calculation!$D$620:$Q$620</definedName>
    <definedName name="Forecast_without_72_75_with_xx_AMI_cost" localSheetId="4">'Calculation excl&lt;51dB'!$D$712:$Q$712</definedName>
    <definedName name="Forecast_without_72_75_with_xx_AMI_cost">Calculation!$D$712:$Q$712</definedName>
    <definedName name="Forecast_without_72_75_with_xx_composite_cost">#REF!</definedName>
    <definedName name="Forecast_without_72_75_with_xx_cost" localSheetId="4">'Calculation excl&lt;51dB'!$D$256:$Q$256</definedName>
    <definedName name="Forecast_without_72_75_with_xx_cost">Calculation!$D$256:$Q$256</definedName>
    <definedName name="Forecast_without_72_75_with_xx_dementia_cost" localSheetId="4">'Calculation excl&lt;51dB'!$D$896:$Q$896</definedName>
    <definedName name="Forecast_without_72_75_with_xx_dementia_cost">Calculation!$D$896:$Q$896</definedName>
    <definedName name="Forecast_without_72_75_with_xx_in">'User Input'!$D$121:$Q$121</definedName>
    <definedName name="Forecast_without_72_75_with_xx_night" localSheetId="4">'Calculation excl&lt;51dB'!$D$147:$Q$147</definedName>
    <definedName name="Forecast_without_72_75_with_xx_night">Calculation!$D$147:$Q$147</definedName>
    <definedName name="Forecast_without_72_75_with_xx_night_in">'User Input'!$D$162:$Q$162</definedName>
    <definedName name="Forecast_without_72_75_with_xx_sleep_disturbance_cost" localSheetId="4">'Calculation excl&lt;51dB'!$D$528:$Q$528</definedName>
    <definedName name="Forecast_without_72_75_with_xx_sleep_disturbance_cost">Calculation!$D$528:$Q$528</definedName>
    <definedName name="Forecast_without_72_75_with_xx_stroke_cost" localSheetId="4">'Calculation excl&lt;51dB'!$D$804:$Q$804</definedName>
    <definedName name="Forecast_without_72_75_with_xx_stroke_cost">Calculation!$D$804:$Q$804</definedName>
    <definedName name="Forecast_without_75_78_with_xx" localSheetId="4">'Calculation excl&lt;51dB'!$D$105:$Q$105</definedName>
    <definedName name="Forecast_without_75_78_with_xx">Calculation!$D$105:$Q$105</definedName>
    <definedName name="Forecast_without_75_78_with_xx_amenity_cost" localSheetId="4">'Calculation excl&lt;51dB'!$D$621:$Q$621</definedName>
    <definedName name="Forecast_without_75_78_with_xx_amenity_cost">Calculation!$D$621:$Q$621</definedName>
    <definedName name="Forecast_without_75_78_with_xx_AMI_cost" localSheetId="4">'Calculation excl&lt;51dB'!$D$713:$Q$713</definedName>
    <definedName name="Forecast_without_75_78_with_xx_AMI_cost">Calculation!$D$713:$Q$713</definedName>
    <definedName name="Forecast_without_75_78_with_xx_composite_cost">#REF!</definedName>
    <definedName name="Forecast_without_75_78_with_xx_dementia_cost" localSheetId="4">'Calculation excl&lt;51dB'!$D$897:$Q$897</definedName>
    <definedName name="Forecast_without_75_78_with_xx_dementia_cost">Calculation!$D$897:$Q$897</definedName>
    <definedName name="Forecast_without_75_78_with_xx_in">'User Input'!$D$122:$Q$122</definedName>
    <definedName name="Forecast_without_75_78_with_xx_night" localSheetId="4">'Calculation excl&lt;51dB'!$D$148:$Q$148</definedName>
    <definedName name="Forecast_without_75_78_with_xx_night">Calculation!$D$148:$Q$148</definedName>
    <definedName name="Forecast_without_75_78_with_xx_night_in">'User Input'!$D$163:$Q$163</definedName>
    <definedName name="Forecast_without_75_78_with_xx_sleep_disturbance_cost" localSheetId="4">'Calculation excl&lt;51dB'!$D$529:$Q$529</definedName>
    <definedName name="Forecast_without_75_78_with_xx_sleep_disturbance_cost">Calculation!$D$529:$Q$529</definedName>
    <definedName name="Forecast_without_75_78_with_xx_stroke_cost" localSheetId="4">'Calculation excl&lt;51dB'!$D$805:$Q$805</definedName>
    <definedName name="Forecast_without_75_78_with_xx_stroke_cost">Calculation!$D$805:$Q$805</definedName>
    <definedName name="Forecast_without_78_81_with_xx" localSheetId="4">'Calculation excl&lt;51dB'!$D$106:$Q$106</definedName>
    <definedName name="Forecast_without_78_81_with_xx">Calculation!$D$106:$Q$106</definedName>
    <definedName name="Forecast_without_78_81_with_xx_amenity_cost" localSheetId="4">'Calculation excl&lt;51dB'!$D$622:$Q$622</definedName>
    <definedName name="Forecast_without_78_81_with_xx_amenity_cost">Calculation!$D$622:$Q$622</definedName>
    <definedName name="Forecast_without_78_81_with_xx_AMI_cost" localSheetId="4">'Calculation excl&lt;51dB'!$D$714:$Q$714</definedName>
    <definedName name="Forecast_without_78_81_with_xx_AMI_cost">Calculation!$D$714:$Q$714</definedName>
    <definedName name="Forecast_without_78_81_with_xx_composite_cost">#REF!</definedName>
    <definedName name="Forecast_without_78_81_with_xx_dementia_cost" localSheetId="4">'Calculation excl&lt;51dB'!$D$898:$Q$898</definedName>
    <definedName name="Forecast_without_78_81_with_xx_dementia_cost">Calculation!$D$898:$Q$898</definedName>
    <definedName name="Forecast_without_78_81_with_xx_in">'User Input'!$D$123:$Q$123</definedName>
    <definedName name="Forecast_without_78_81_with_xx_night" localSheetId="4">'Calculation excl&lt;51dB'!$D$149:$Q$149</definedName>
    <definedName name="Forecast_without_78_81_with_xx_night">Calculation!$D$149:$Q$149</definedName>
    <definedName name="Forecast_without_78_81_with_xx_night_in">'User Input'!$D$164:$Q$164</definedName>
    <definedName name="Forecast_without_78_81_with_xx_sleep_disturbance_cost" localSheetId="4">'Calculation excl&lt;51dB'!$D$530:$Q$530</definedName>
    <definedName name="Forecast_without_78_81_with_xx_sleep_disturbance_cost">Calculation!$D$530:$Q$530</definedName>
    <definedName name="Forecast_without_78_81_with_xx_stroke_cost" localSheetId="4">'Calculation excl&lt;51dB'!$D$806:$Q$806</definedName>
    <definedName name="Forecast_without_78_81_with_xx_stroke_cost">Calculation!$D$806:$Q$806</definedName>
    <definedName name="Forecast_without_81_with_xx" localSheetId="4">'Calculation excl&lt;51dB'!$D$107:$Q$107</definedName>
    <definedName name="Forecast_without_81_with_xx">Calculation!$D$107:$Q$107</definedName>
    <definedName name="Forecast_without_81_with_xx_amenity_cost" localSheetId="4">'Calculation excl&lt;51dB'!$D$646:$Q$646</definedName>
    <definedName name="Forecast_without_81_with_xx_amenity_cost">Calculation!$D$646:$Q$646</definedName>
    <definedName name="Forecast_without_81_with_xx_AMI_cost" localSheetId="4">'Calculation excl&lt;51dB'!$D$738:$Q$738</definedName>
    <definedName name="Forecast_without_81_with_xx_AMI_cost">Calculation!$D$738:$Q$738</definedName>
    <definedName name="Forecast_without_81_with_xx_composite_cost">#REF!</definedName>
    <definedName name="Forecast_without_81_with_xx_dementia_cost" localSheetId="4">'Calculation excl&lt;51dB'!$D$922:$Q$922</definedName>
    <definedName name="Forecast_without_81_with_xx_dementia_cost">Calculation!$D$922:$Q$922</definedName>
    <definedName name="Forecast_without_81_with_xx_in">'User Input'!$D$124:$Q$124</definedName>
    <definedName name="Forecast_without_81_with_xx_night" localSheetId="4">'Calculation excl&lt;51dB'!$D$150:$Q$150</definedName>
    <definedName name="Forecast_without_81_with_xx_night">Calculation!$D$150:$Q$150</definedName>
    <definedName name="Forecast_without_81_with_xx_night_in">'User Input'!$D$165:$Q$165</definedName>
    <definedName name="Forecast_without_81_with_xx_sleep_disturbance_cost" localSheetId="4">'Calculation excl&lt;51dB'!#REF!</definedName>
    <definedName name="Forecast_without_81_with_xx_sleep_disturbance_cost">Calculation!#REF!</definedName>
    <definedName name="Forecast_without_81_with_xx_stroke_cost" localSheetId="4">'Calculation excl&lt;51dB'!$D$807:$Q$807</definedName>
    <definedName name="Forecast_without_81_with_xx_stroke_cost">Calculation!$D$807:$Q$807</definedName>
    <definedName name="Forecast_year" localSheetId="4">'Calculation excl&lt;51dB'!$C$936</definedName>
    <definedName name="Forecast_year">Calculation!$C$936</definedName>
    <definedName name="Forecast_year_amenity_cost" localSheetId="4">'Calculation excl&lt;51dB'!$C$649</definedName>
    <definedName name="Forecast_year_amenity_cost">Calculation!$C$649</definedName>
    <definedName name="Forecast_year_amenity_cost_mask" localSheetId="4">'Calculation excl&lt;51dB'!$D$963:$CP$963</definedName>
    <definedName name="Forecast_year_amenity_cost_mask">Calculation!$D$963:$CP$963</definedName>
    <definedName name="Forecast_year_AMI_cost" localSheetId="4">'Calculation excl&lt;51dB'!$C$741</definedName>
    <definedName name="Forecast_year_AMI_cost">Calculation!$C$741</definedName>
    <definedName name="Forecast_year_AMI_cost_mask" localSheetId="4">'Calculation excl&lt;51dB'!$D$972:$CP$972</definedName>
    <definedName name="Forecast_year_AMI_cost_mask">Calculation!$D$972:$CP$972</definedName>
    <definedName name="Forecast_year_composite_cost">#REF!</definedName>
    <definedName name="Forecast_year_dementia_cost" localSheetId="4">'Calculation excl&lt;51dB'!$C$925</definedName>
    <definedName name="Forecast_year_dementia_cost">Calculation!$C$925</definedName>
    <definedName name="Forecast_year_dementia_cost_mask" localSheetId="4">'Calculation excl&lt;51dB'!$D$990:$CP$990</definedName>
    <definedName name="Forecast_year_dementia_cost_mask">Calculation!$D$990:$CP$990</definedName>
    <definedName name="Forecast_year_in">'User Input'!$D$8</definedName>
    <definedName name="Forecast_year_mask" localSheetId="4">'Calculation excl&lt;51dB'!$D$937:$CP$937</definedName>
    <definedName name="Forecast_year_mask">Calculation!$D$937:$CP$937</definedName>
    <definedName name="Forecast_year_sleep_disturbance_cost" localSheetId="4">'Calculation excl&lt;51dB'!$C$557</definedName>
    <definedName name="Forecast_year_sleep_disturbance_cost">Calculation!$C$557</definedName>
    <definedName name="Forecast_year_sleep_disturbance_cost_mask" localSheetId="4">'Calculation excl&lt;51dB'!$D$954:$CP$954</definedName>
    <definedName name="Forecast_year_sleep_disturbance_cost_mask">Calculation!$D$954:$CP$954</definedName>
    <definedName name="Forecast_year_sleep_disturbance_mask" localSheetId="4">'Calculation excl&lt;51dB'!$D$954:$CP$954</definedName>
    <definedName name="Forecast_year_sleep_disturbance_mask">Calculation!$D$954:$CP$954</definedName>
    <definedName name="Forecast_year_stroke_cost" localSheetId="4">'Calculation excl&lt;51dB'!$C$833</definedName>
    <definedName name="Forecast_year_stroke_cost">Calculation!$C$833</definedName>
    <definedName name="Forecast_year_stroke_cost_mask" localSheetId="4">'Calculation excl&lt;51dB'!$D$981:$CP$981</definedName>
    <definedName name="Forecast_year_stroke_cost_mask">Calculation!$D$981:$CP$981</definedName>
    <definedName name="GDP_capita" localSheetId="4">'Calculation excl&lt;51dB'!$D$999:$CP$999</definedName>
    <definedName name="GDP_capita">Calculation!$D$999:$CP$999</definedName>
    <definedName name="GDP_capita_base" localSheetId="4">'Calculation excl&lt;51dB'!$C$1011</definedName>
    <definedName name="GDP_capita_base">Calculation!$C$1011</definedName>
    <definedName name="GDP_capita_in">Assumptions!$D$64:$CP$64</definedName>
    <definedName name="GDP_deflator" localSheetId="4">'Calculation excl&lt;51dB'!$D$998:$CP$998</definedName>
    <definedName name="GDP_deflator">Calculation!$D$998:$CP$998</definedName>
    <definedName name="GDP_deflator_base" localSheetId="4">'Calculation excl&lt;51dB'!$C$1003</definedName>
    <definedName name="GDP_deflator_base">Calculation!$C$1003</definedName>
    <definedName name="GDP_deflator_base_values" localSheetId="4">'Calculation excl&lt;51dB'!$C$1006</definedName>
    <definedName name="GDP_deflator_base_values">Calculation!$C$1006</definedName>
    <definedName name="GDP_deflator_in">Assumptions!$D$63:$CP$63</definedName>
    <definedName name="GDP_deflator_outputs" localSheetId="4">'Calculation excl&lt;51dB'!$C$1006</definedName>
    <definedName name="GDP_deflator_outputs">Calculation!$C$1006</definedName>
    <definedName name="Household_size_multiplier" localSheetId="4">'Calculation excl&lt;51dB'!$D$1027:$CP$1027</definedName>
    <definedName name="Household_size_multiplier">Calculation!$D$1027:$CP$1027</definedName>
    <definedName name="Household_size_user_input" localSheetId="4">'Calculation excl&lt;51dB'!$D$1026:$CP$1026</definedName>
    <definedName name="Household_size_user_input">Calculation!$D$1026:$CP$1026</definedName>
    <definedName name="Household_size_user_input_in">Assumptions!$D$70:$CP$70</definedName>
    <definedName name="Income_base_values" localSheetId="4">'Calculation excl&lt;51dB'!$C$1002</definedName>
    <definedName name="Income_base_values">Calculation!$C$1002</definedName>
    <definedName name="Income_base_values_in">Assumptions!$D$3</definedName>
    <definedName name="Income_elasticity_in">Assumptions!$D$68</definedName>
    <definedName name="Interpolation_amenity_cost_mask" localSheetId="4">'Calculation excl&lt;51dB'!$D$964:$CP$964</definedName>
    <definedName name="Interpolation_amenity_cost_mask">Calculation!$D$964:$CP$964</definedName>
    <definedName name="Interpolation_AMI_cost_mask" localSheetId="4">'Calculation excl&lt;51dB'!$D$973:$CP$973</definedName>
    <definedName name="Interpolation_AMI_cost_mask">Calculation!$D$973:$CP$973</definedName>
    <definedName name="Interpolation_dementia_cost_mask" localSheetId="4">'Calculation excl&lt;51dB'!$D$991:$CP$991</definedName>
    <definedName name="Interpolation_dementia_cost_mask">Calculation!$D$991:$CP$991</definedName>
    <definedName name="Interpolation_mask" localSheetId="4">'Calculation excl&lt;51dB'!$D$942:$CP$942</definedName>
    <definedName name="Interpolation_mask">Calculation!$D$942:$CP$942</definedName>
    <definedName name="Interpolation_noise_cost_mask" localSheetId="4">'Calculation excl&lt;51dB'!$D$279:$CP$279</definedName>
    <definedName name="Interpolation_noise_cost_mask">Calculation!$D$279:$CP$279</definedName>
    <definedName name="Interpolation_sleep_disturbance_cost_mask" localSheetId="4">'Calculation excl&lt;51dB'!$D$955:$CP$955</definedName>
    <definedName name="Interpolation_sleep_disturbance_cost_mask">Calculation!$D$955:$CP$955</definedName>
    <definedName name="Interpolation_sleep_disturbance_mask" localSheetId="4">'Calculation excl&lt;51dB'!$D$955:$CP$955</definedName>
    <definedName name="Interpolation_sleep_disturbance_mask">Calculation!$D$955:$CP$955</definedName>
    <definedName name="Interpolation_stroke_cost_mask" localSheetId="4">'Calculation excl&lt;51dB'!$D$982:$CP$982</definedName>
    <definedName name="Interpolation_stroke_cost_mask">Calculation!$D$982:$CP$982</definedName>
    <definedName name="Night_impact_mask" localSheetId="4">'Calculation excl&lt;51dB'!$C$193</definedName>
    <definedName name="Night_impact_mask">Calculation!$C$193</definedName>
    <definedName name="Night_modelling_mask" localSheetId="4">'Calculation excl&lt;51dB'!$C$198</definedName>
    <definedName name="Night_modelling_mask">Calculation!$C$198</definedName>
    <definedName name="Night_noise_impact" localSheetId="3">Calculation!$C$191</definedName>
    <definedName name="Night_noise_impact" localSheetId="4">'Calculation excl&lt;51dB'!$C$191</definedName>
    <definedName name="Night_noise_impact_in">'User Input'!$D$18</definedName>
    <definedName name="Night_noise_modelling" localSheetId="3">Calculation!$C$196</definedName>
    <definedName name="Night_noise_modelling" localSheetId="4">'Calculation excl&lt;51dB'!$C$196</definedName>
    <definedName name="Night_noise_modelling_in">'User Input'!$D$20</definedName>
    <definedName name="Noise_1.5dB_band_values_table" localSheetId="4">'Calculation excl&lt;51dB'!$D$104:$AC$106</definedName>
    <definedName name="Noise_1.5dB_band_values_table">Calculation!$D$104:$AC$106</definedName>
    <definedName name="Noise_3dB_band_values_table" localSheetId="4">'Calculation excl&lt;51dB'!$D$135:$P$136</definedName>
    <definedName name="Noise_3dB_band_values_table">Calculation!$D$135:$P$136</definedName>
    <definedName name="Noise_3dB_bands" localSheetId="4">'Calculation excl&lt;51dB'!$D$373:$Q$373</definedName>
    <definedName name="Noise_3dB_bands">Calculation!$D$373:$Q$373</definedName>
    <definedName name="noise_bands" localSheetId="4">'Calculation excl&lt;51dB'!$D$140:$Q$140</definedName>
    <definedName name="noise_bands">Calculation!$D$140:$Q$140</definedName>
    <definedName name="Noise_values_1dB_table" localSheetId="4">'Calculation excl&lt;51dB'!$D$98:$AN$100</definedName>
    <definedName name="Noise_values_1dB_table">Calculation!$D$98:$AN$100</definedName>
    <definedName name="Noise_values_income_base" localSheetId="4">'Calculation excl&lt;51dB'!$C$1010</definedName>
    <definedName name="Noise_values_income_base">Calculation!$C$1010</definedName>
    <definedName name="Noise_values_price_base" localSheetId="4">'Calculation excl&lt;51dB'!$C$1002</definedName>
    <definedName name="Noise_values_price_base">Calculation!$C$1002</definedName>
    <definedName name="Non_night_impact_mask" localSheetId="4">'Calculation excl&lt;51dB'!$C$194</definedName>
    <definedName name="Non_night_impact_mask">Calculation!$C$194</definedName>
    <definedName name="Non_night_modelling_mask" localSheetId="4">'Calculation excl&lt;51dB'!$C$199</definedName>
    <definedName name="Non_night_modelling_mask">Calculation!$C$199</definedName>
    <definedName name="Opening_without_45_48_with_xx" localSheetId="4">'Calculation excl&lt;51dB'!$D$11:$Q$11</definedName>
    <definedName name="Opening_without_45_48_with_xx">Calculation!$D$11:$Q$11</definedName>
    <definedName name="Opening_without_45_48_with_xx_amenity_cost" localSheetId="4">'Calculation excl&lt;51dB'!$D$566:$Q$566</definedName>
    <definedName name="Opening_without_45_48_with_xx_amenity_cost">Calculation!$D$566:$Q$566</definedName>
    <definedName name="Opening_without_45_48_with_xx_AMI_cost" localSheetId="4">'Calculation excl&lt;51dB'!$D$658:$Q$658</definedName>
    <definedName name="Opening_without_45_48_with_xx_AMI_cost">Calculation!$D$658:$Q$658</definedName>
    <definedName name="Opening_without_45_48_with_xx_composite_cost">#REF!</definedName>
    <definedName name="Opening_without_45_48_with_xx_cost" localSheetId="4">'Calculation excl&lt;51dB'!$D$210:$Q$210</definedName>
    <definedName name="Opening_without_45_48_with_xx_cost">Calculation!$D$210:$Q$210</definedName>
    <definedName name="Opening_without_45_48_with_xx_dementia_cost" localSheetId="4">'Calculation excl&lt;51dB'!$D$842:$Q$842</definedName>
    <definedName name="Opening_without_45_48_with_xx_dementia_cost">Calculation!$D$842:$Q$842</definedName>
    <definedName name="Opening_without_45_48_with_xx_in">'User Input'!$D$28:$Q$28</definedName>
    <definedName name="Opening_without_45_48_with_xx_night" localSheetId="4">'Calculation excl&lt;51dB'!$D$52:$Q$52</definedName>
    <definedName name="Opening_without_45_48_with_xx_night">Calculation!$D$52:$Q$52</definedName>
    <definedName name="Opening_without_45_48_with_xx_night_in">'User Input'!$D$69:$Q$69</definedName>
    <definedName name="Opening_without_45_48_with_xx_sleep_disturbance_cost" localSheetId="4">'Calculation excl&lt;51dB'!$D$474:$Q$474</definedName>
    <definedName name="Opening_without_45_48_with_xx_sleep_disturbance_cost">Calculation!$D$474:$Q$474</definedName>
    <definedName name="Opening_without_45_48_with_xx_stroke_cost" localSheetId="4">'Calculation excl&lt;51dB'!$D$750:$Q$750</definedName>
    <definedName name="Opening_without_45_48_with_xx_stroke_cost">Calculation!$D$750:$Q$750</definedName>
    <definedName name="Opening_without_45_with_xx" localSheetId="4">'Calculation excl&lt;51dB'!$D$10:$Q$10</definedName>
    <definedName name="Opening_without_45_with_xx">Calculation!$D$10:$Q$10</definedName>
    <definedName name="Opening_without_45_with_xx_amenity_cost" localSheetId="4">'Calculation excl&lt;51dB'!$D$565:$Q$565</definedName>
    <definedName name="Opening_without_45_with_xx_amenity_cost">Calculation!$D$565:$Q$565</definedName>
    <definedName name="Opening_without_45_with_xx_AMI_cost" localSheetId="4">'Calculation excl&lt;51dB'!$D$657:$Q$657</definedName>
    <definedName name="Opening_without_45_with_xx_AMI_cost">Calculation!$D$657:$Q$657</definedName>
    <definedName name="Opening_without_45_with_xx_composite_cost">#REF!</definedName>
    <definedName name="Opening_without_45_with_xx_cost" localSheetId="4">'Calculation excl&lt;51dB'!#REF!</definedName>
    <definedName name="Opening_without_45_with_xx_cost">Calculation!#REF!</definedName>
    <definedName name="Opening_without_45_with_xx_dementia_cost" localSheetId="4">'Calculation excl&lt;51dB'!$D$841:$Q$841</definedName>
    <definedName name="Opening_without_45_with_xx_dementia_cost">Calculation!$D$841:$Q$841</definedName>
    <definedName name="Opening_without_45_with_xx_in">'User Input'!$D$27:$Q$27</definedName>
    <definedName name="Opening_without_45_with_xx_night" localSheetId="4">'Calculation excl&lt;51dB'!$D$51:$Q$51</definedName>
    <definedName name="Opening_without_45_with_xx_night">Calculation!$D$51:$Q$51</definedName>
    <definedName name="Opening_without_45_with_xx_night_in">'User Input'!$D$68:$Q$68</definedName>
    <definedName name="Opening_without_45_with_xx_sleep_disturbance_cost" localSheetId="4">'Calculation excl&lt;51dB'!$D$473:$Q$473</definedName>
    <definedName name="Opening_without_45_with_xx_sleep_disturbance_cost">Calculation!$D$473:$Q$473</definedName>
    <definedName name="Opening_without_45_with_xx_stroke_cost" localSheetId="4">'Calculation excl&lt;51dB'!$D$749:$Q$749</definedName>
    <definedName name="Opening_without_45_with_xx_stroke_cost">Calculation!$D$749:$Q$749</definedName>
    <definedName name="Opening_without_48_51_with_xx" localSheetId="4">'Calculation excl&lt;51dB'!$D$12:$Q$12</definedName>
    <definedName name="Opening_without_48_51_with_xx">Calculation!$D$12:$Q$12</definedName>
    <definedName name="Opening_without_48_51_with_xx_amenity_cost" localSheetId="4">'Calculation excl&lt;51dB'!$D$567:$Q$567</definedName>
    <definedName name="Opening_without_48_51_with_xx_amenity_cost">Calculation!$D$567:$Q$567</definedName>
    <definedName name="Opening_without_48_51_with_xx_AMI_cost" localSheetId="4">'Calculation excl&lt;51dB'!$D$659:$Q$659</definedName>
    <definedName name="Opening_without_48_51_with_xx_AMI_cost">Calculation!$D$659:$Q$659</definedName>
    <definedName name="Opening_without_48_51_with_xx_composite_cost">#REF!</definedName>
    <definedName name="Opening_without_48_51_with_xx_cost" localSheetId="4">'Calculation excl&lt;51dB'!$D$211:$Q$211</definedName>
    <definedName name="Opening_without_48_51_with_xx_cost">Calculation!$D$211:$Q$211</definedName>
    <definedName name="Opening_without_48_51_with_xx_dementia_cost" localSheetId="4">'Calculation excl&lt;51dB'!$D$843:$Q$843</definedName>
    <definedName name="Opening_without_48_51_with_xx_dementia_cost">Calculation!$D$843:$Q$843</definedName>
    <definedName name="Opening_without_48_51_with_xx_in">'User Input'!$D$29:$Q$29</definedName>
    <definedName name="Opening_without_48_51_with_xx_night" localSheetId="4">'Calculation excl&lt;51dB'!$D$53:$Q$53</definedName>
    <definedName name="Opening_without_48_51_with_xx_night">Calculation!$D$53:$Q$53</definedName>
    <definedName name="Opening_without_48_51_with_xx_night_in">'User Input'!$D$70:$Q$70</definedName>
    <definedName name="Opening_without_48_51_with_xx_sleep_disturbance_cost" localSheetId="4">'Calculation excl&lt;51dB'!$D$475:$Q$475</definedName>
    <definedName name="Opening_without_48_51_with_xx_sleep_disturbance_cost">Calculation!$D$475:$Q$475</definedName>
    <definedName name="Opening_without_48_51_with_xx_stroke_cost" localSheetId="4">'Calculation excl&lt;51dB'!$D$751:$Q$751</definedName>
    <definedName name="Opening_without_48_51_with_xx_stroke_cost">Calculation!$D$751:$Q$751</definedName>
    <definedName name="Opening_without_51_54_with_xx" localSheetId="4">'Calculation excl&lt;51dB'!$D$13:$Q$13</definedName>
    <definedName name="Opening_without_51_54_with_xx">Calculation!$D$13:$Q$13</definedName>
    <definedName name="Opening_without_51_54_with_xx_amenity_cost" localSheetId="4">'Calculation excl&lt;51dB'!$D$568:$Q$568</definedName>
    <definedName name="Opening_without_51_54_with_xx_amenity_cost">Calculation!$D$568:$Q$568</definedName>
    <definedName name="Opening_without_51_54_with_xx_AMI_cost" localSheetId="4">'Calculation excl&lt;51dB'!$D$660:$Q$660</definedName>
    <definedName name="Opening_without_51_54_with_xx_AMI_cost">Calculation!$D$660:$Q$660</definedName>
    <definedName name="Opening_without_51_54_with_xx_composite_cost">#REF!</definedName>
    <definedName name="Opening_without_51_54_with_xx_cost" localSheetId="4">'Calculation excl&lt;51dB'!$D$212:$Q$212</definedName>
    <definedName name="Opening_without_51_54_with_xx_cost">Calculation!$D$212:$Q$212</definedName>
    <definedName name="Opening_without_51_54_with_xx_dementia_cost" localSheetId="4">'Calculation excl&lt;51dB'!$D$844:$Q$844</definedName>
    <definedName name="Opening_without_51_54_with_xx_dementia_cost">Calculation!$D$844:$Q$844</definedName>
    <definedName name="Opening_without_51_54_with_xx_in">'User Input'!$D$30:$Q$30</definedName>
    <definedName name="Opening_without_51_54_with_xx_night" localSheetId="4">'Calculation excl&lt;51dB'!$D$54:$Q$54</definedName>
    <definedName name="Opening_without_51_54_with_xx_night">Calculation!$D$54:$Q$54</definedName>
    <definedName name="Opening_without_51_54_with_xx_night_in">'User Input'!$D$71:$Q$71</definedName>
    <definedName name="Opening_without_51_54_with_xx_sleep_disturbance_cost" localSheetId="4">'Calculation excl&lt;51dB'!$D$476:$Q$476</definedName>
    <definedName name="Opening_without_51_54_with_xx_sleep_disturbance_cost">Calculation!$D$476:$Q$476</definedName>
    <definedName name="Opening_without_51_54_with_xx_stroke_cost" localSheetId="4">'Calculation excl&lt;51dB'!$D$752:$Q$752</definedName>
    <definedName name="Opening_without_51_54_with_xx_stroke_cost">Calculation!$D$752:$Q$752</definedName>
    <definedName name="Opening_without_54_57_with_xx" localSheetId="4">'Calculation excl&lt;51dB'!$D$14:$Q$14</definedName>
    <definedName name="Opening_without_54_57_with_xx">Calculation!$D$14:$Q$14</definedName>
    <definedName name="Opening_without_54_57_with_xx_amenity_cost" localSheetId="4">'Calculation excl&lt;51dB'!$D$569:$Q$569</definedName>
    <definedName name="Opening_without_54_57_with_xx_amenity_cost">Calculation!$D$569:$Q$569</definedName>
    <definedName name="Opening_without_54_57_with_xx_AMI_cost" localSheetId="4">'Calculation excl&lt;51dB'!$D$661:$Q$661</definedName>
    <definedName name="Opening_without_54_57_with_xx_AMI_cost">Calculation!$D$661:$Q$661</definedName>
    <definedName name="Opening_without_54_57_with_xx_composite_cost">#REF!</definedName>
    <definedName name="Opening_without_54_57_with_xx_cost" localSheetId="4">'Calculation excl&lt;51dB'!#REF!</definedName>
    <definedName name="Opening_without_54_57_with_xx_cost">Calculation!#REF!</definedName>
    <definedName name="Opening_without_54_57_with_xx_dementia_cost" localSheetId="4">'Calculation excl&lt;51dB'!$D$845:$Q$845</definedName>
    <definedName name="Opening_without_54_57_with_xx_dementia_cost">Calculation!$D$845:$Q$845</definedName>
    <definedName name="Opening_without_54_57_with_xx_in">'User Input'!$D$31:$Q$31</definedName>
    <definedName name="Opening_without_54_57_with_xx_night" localSheetId="4">'Calculation excl&lt;51dB'!$D$55:$Q$55</definedName>
    <definedName name="Opening_without_54_57_with_xx_night">Calculation!$D$55:$Q$55</definedName>
    <definedName name="Opening_without_54_57_with_xx_night_in">'User Input'!$D$72:$Q$72</definedName>
    <definedName name="Opening_without_54_57_with_xx_sleep_disturbance_cost" localSheetId="4">'Calculation excl&lt;51dB'!$D$477:$Q$477</definedName>
    <definedName name="Opening_without_54_57_with_xx_sleep_disturbance_cost">Calculation!$D$477:$Q$477</definedName>
    <definedName name="Opening_without_54_57_with_xx_stroke_cost" localSheetId="4">'Calculation excl&lt;51dB'!$D$753:$Q$753</definedName>
    <definedName name="Opening_without_54_57_with_xx_stroke_cost">Calculation!$D$753:$Q$753</definedName>
    <definedName name="Opening_without_57_60_with_xx" localSheetId="4">'Calculation excl&lt;51dB'!$D$15:$Q$15</definedName>
    <definedName name="Opening_without_57_60_with_xx">Calculation!$D$15:$Q$15</definedName>
    <definedName name="Opening_without_57_60_with_xx_amenity_cost" localSheetId="4">'Calculation excl&lt;51dB'!$D$570:$Q$570</definedName>
    <definedName name="Opening_without_57_60_with_xx_amenity_cost">Calculation!$D$570:$Q$570</definedName>
    <definedName name="Opening_without_57_60_with_xx_AMI_cost" localSheetId="4">'Calculation excl&lt;51dB'!$D$662:$Q$662</definedName>
    <definedName name="Opening_without_57_60_with_xx_AMI_cost">Calculation!$D$662:$Q$662</definedName>
    <definedName name="Opening_without_57_60_with_xx_composite_cost">#REF!</definedName>
    <definedName name="Opening_without_57_60_with_xx_cost" localSheetId="4">'Calculation excl&lt;51dB'!#REF!</definedName>
    <definedName name="Opening_without_57_60_with_xx_cost">Calculation!#REF!</definedName>
    <definedName name="Opening_without_57_60_with_xx_dementia_cost" localSheetId="4">'Calculation excl&lt;51dB'!$D$846:$Q$846</definedName>
    <definedName name="Opening_without_57_60_with_xx_dementia_cost">Calculation!$D$846:$Q$846</definedName>
    <definedName name="Opening_without_57_60_with_xx_in">'User Input'!$D$32:$Q$32</definedName>
    <definedName name="Opening_without_57_60_with_xx_night" localSheetId="4">'Calculation excl&lt;51dB'!$D$56:$Q$56</definedName>
    <definedName name="Opening_without_57_60_with_xx_night">Calculation!$D$56:$Q$56</definedName>
    <definedName name="Opening_without_57_60_with_xx_night_in">'User Input'!$D$73:$Q$73</definedName>
    <definedName name="Opening_without_57_60_with_xx_sleep_disturbance_cost" localSheetId="4">'Calculation excl&lt;51dB'!$D$478:$Q$478</definedName>
    <definedName name="Opening_without_57_60_with_xx_sleep_disturbance_cost">Calculation!$D$478:$Q$478</definedName>
    <definedName name="Opening_without_57_60_with_xx_stroke_cost" localSheetId="4">'Calculation excl&lt;51dB'!$D$754:$Q$754</definedName>
    <definedName name="Opening_without_57_60_with_xx_stroke_cost">Calculation!$D$754:$Q$754</definedName>
    <definedName name="Opening_without_60_63_with_xx" localSheetId="4">'Calculation excl&lt;51dB'!$D$16:$Q$16</definedName>
    <definedName name="Opening_without_60_63_with_xx">Calculation!$D$16:$Q$16</definedName>
    <definedName name="Opening_without_60_63_with_xx_amenity_cost" localSheetId="4">'Calculation excl&lt;51dB'!$D$571:$Q$571</definedName>
    <definedName name="Opening_without_60_63_with_xx_amenity_cost">Calculation!$D$571:$Q$571</definedName>
    <definedName name="Opening_without_60_63_with_xx_AMI_cost" localSheetId="4">'Calculation excl&lt;51dB'!$D$663:$Q$663</definedName>
    <definedName name="Opening_without_60_63_with_xx_AMI_cost">Calculation!$D$663:$Q$663</definedName>
    <definedName name="Opening_without_60_63_with_xx_composite_cost">#REF!</definedName>
    <definedName name="Opening_without_60_63_with_xx_cost" localSheetId="4">'Calculation excl&lt;51dB'!#REF!</definedName>
    <definedName name="Opening_without_60_63_with_xx_cost">Calculation!#REF!</definedName>
    <definedName name="Opening_without_60_63_with_xx_dementia_cost" localSheetId="4">'Calculation excl&lt;51dB'!$D$847:$Q$847</definedName>
    <definedName name="Opening_without_60_63_with_xx_dementia_cost">Calculation!$D$847:$Q$847</definedName>
    <definedName name="Opening_without_60_63_with_xx_in">'User Input'!$D$33:$Q$33</definedName>
    <definedName name="Opening_without_60_63_with_xx_night" localSheetId="4">'Calculation excl&lt;51dB'!$D$57:$Q$57</definedName>
    <definedName name="Opening_without_60_63_with_xx_night">Calculation!$D$57:$Q$57</definedName>
    <definedName name="Opening_without_60_63_with_xx_night_in">'User Input'!$D$74:$Q$74</definedName>
    <definedName name="Opening_without_60_63_with_xx_sleep_disturbance_cost" localSheetId="4">'Calculation excl&lt;51dB'!$D$479:$Q$479</definedName>
    <definedName name="Opening_without_60_63_with_xx_sleep_disturbance_cost">Calculation!$D$479:$Q$479</definedName>
    <definedName name="Opening_without_60_63_with_xx_stroke_cost" localSheetId="4">'Calculation excl&lt;51dB'!$D$755:$Q$755</definedName>
    <definedName name="Opening_without_60_63_with_xx_stroke_cost">Calculation!$D$755:$Q$755</definedName>
    <definedName name="Opening_without_63_66_with_xx" localSheetId="4">'Calculation excl&lt;51dB'!$D$17:$Q$17</definedName>
    <definedName name="Opening_without_63_66_with_xx">Calculation!$D$17:$Q$17</definedName>
    <definedName name="Opening_without_63_66_with_xx_amenity_cost" localSheetId="4">'Calculation excl&lt;51dB'!$D$572:$Q$572</definedName>
    <definedName name="Opening_without_63_66_with_xx_amenity_cost">Calculation!$D$572:$Q$572</definedName>
    <definedName name="Opening_without_63_66_with_xx_AMI_cost" localSheetId="4">'Calculation excl&lt;51dB'!$D$664:$Q$664</definedName>
    <definedName name="Opening_without_63_66_with_xx_AMI_cost">Calculation!$D$664:$Q$664</definedName>
    <definedName name="Opening_without_63_66_with_xx_composite_cost">#REF!</definedName>
    <definedName name="Opening_without_63_66_with_xx_cost" localSheetId="4">'Calculation excl&lt;51dB'!#REF!</definedName>
    <definedName name="Opening_without_63_66_with_xx_cost">Calculation!#REF!</definedName>
    <definedName name="Opening_without_63_66_with_xx_dementia_cost" localSheetId="4">'Calculation excl&lt;51dB'!$D$848:$Q$848</definedName>
    <definedName name="Opening_without_63_66_with_xx_dementia_cost">Calculation!$D$848:$Q$848</definedName>
    <definedName name="Opening_without_63_66_with_xx_in">'User Input'!$D$34:$Q$34</definedName>
    <definedName name="Opening_without_63_66_with_xx_night" localSheetId="4">'Calculation excl&lt;51dB'!$D$58:$Q$58</definedName>
    <definedName name="Opening_without_63_66_with_xx_night">Calculation!$D$58:$Q$58</definedName>
    <definedName name="Opening_without_63_66_with_xx_night_in">'User Input'!$D$75:$Q$75</definedName>
    <definedName name="Opening_without_63_66_with_xx_sleep_disturbance_cost" localSheetId="4">'Calculation excl&lt;51dB'!$D$480:$Q$480</definedName>
    <definedName name="Opening_without_63_66_with_xx_sleep_disturbance_cost">Calculation!$D$480:$Q$480</definedName>
    <definedName name="Opening_without_63_66_with_xx_stroke_cost" localSheetId="4">'Calculation excl&lt;51dB'!$D$756:$Q$756</definedName>
    <definedName name="Opening_without_63_66_with_xx_stroke_cost">Calculation!$D$756:$Q$756</definedName>
    <definedName name="Opening_without_66_69_with_xx" localSheetId="4">'Calculation excl&lt;51dB'!$D$18:$Q$18</definedName>
    <definedName name="Opening_without_66_69_with_xx">Calculation!$D$18:$Q$18</definedName>
    <definedName name="Opening_without_66_69_with_xx_amenity_cost" localSheetId="4">'Calculation excl&lt;51dB'!$D$573:$Q$573</definedName>
    <definedName name="Opening_without_66_69_with_xx_amenity_cost">Calculation!$D$573:$Q$573</definedName>
    <definedName name="Opening_without_66_69_with_xx_AMI_cost" localSheetId="4">'Calculation excl&lt;51dB'!$D$665:$Q$665</definedName>
    <definedName name="Opening_without_66_69_with_xx_AMI_cost">Calculation!$D$665:$Q$665</definedName>
    <definedName name="Opening_without_66_69_with_xx_composite_cost">#REF!</definedName>
    <definedName name="Opening_without_66_69_with_xx_cost" localSheetId="4">'Calculation excl&lt;51dB'!#REF!</definedName>
    <definedName name="Opening_without_66_69_with_xx_cost">Calculation!#REF!</definedName>
    <definedName name="Opening_without_66_69_with_xx_dementia_cost" localSheetId="4">'Calculation excl&lt;51dB'!$D$849:$Q$849</definedName>
    <definedName name="Opening_without_66_69_with_xx_dementia_cost">Calculation!$D$849:$Q$849</definedName>
    <definedName name="Opening_without_66_69_with_xx_in">'User Input'!$D$35:$Q$35</definedName>
    <definedName name="Opening_without_66_69_with_xx_night" localSheetId="4">'Calculation excl&lt;51dB'!$D$59:$Q$59</definedName>
    <definedName name="Opening_without_66_69_with_xx_night">Calculation!$D$59:$Q$59</definedName>
    <definedName name="Opening_without_66_69_with_xx_night_in">'User Input'!$D$76:$Q$76</definedName>
    <definedName name="Opening_without_66_69_with_xx_sleep_disturbance_cost" localSheetId="4">'Calculation excl&lt;51dB'!$D$481:$Q$481</definedName>
    <definedName name="Opening_without_66_69_with_xx_sleep_disturbance_cost">Calculation!$D$481:$Q$481</definedName>
    <definedName name="Opening_without_66_69_with_xx_stroke_cost" localSheetId="4">'Calculation excl&lt;51dB'!$D$757:$Q$757</definedName>
    <definedName name="Opening_without_66_69_with_xx_stroke_cost">Calculation!$D$757:$Q$757</definedName>
    <definedName name="Opening_without_69_72_with_xx" localSheetId="4">'Calculation excl&lt;51dB'!$D$19:$Q$19</definedName>
    <definedName name="Opening_without_69_72_with_xx">Calculation!$D$19:$Q$19</definedName>
    <definedName name="Opening_without_69_72_with_xx_amenity_cost" localSheetId="4">'Calculation excl&lt;51dB'!$D$574:$Q$574</definedName>
    <definedName name="Opening_without_69_72_with_xx_amenity_cost">Calculation!$D$574:$Q$574</definedName>
    <definedName name="Opening_without_69_72_with_xx_AMI_cost" localSheetId="4">'Calculation excl&lt;51dB'!$D$666:$Q$666</definedName>
    <definedName name="Opening_without_69_72_with_xx_AMI_cost">Calculation!$D$666:$Q$666</definedName>
    <definedName name="Opening_without_69_72_with_xx_composite_cost">#REF!</definedName>
    <definedName name="Opening_without_69_72_with_xx_cost" localSheetId="4">'Calculation excl&lt;51dB'!#REF!</definedName>
    <definedName name="Opening_without_69_72_with_xx_cost">Calculation!#REF!</definedName>
    <definedName name="Opening_without_69_72_with_xx_dementia_cost" localSheetId="4">'Calculation excl&lt;51dB'!$D$850:$Q$850</definedName>
    <definedName name="Opening_without_69_72_with_xx_dementia_cost">Calculation!$D$850:$Q$850</definedName>
    <definedName name="Opening_without_69_72_with_xx_in">'User Input'!$D$36:$Q$36</definedName>
    <definedName name="Opening_without_69_72_with_xx_night" localSheetId="4">'Calculation excl&lt;51dB'!$D$60:$Q$60</definedName>
    <definedName name="Opening_without_69_72_with_xx_night">Calculation!$D$60:$Q$60</definedName>
    <definedName name="Opening_without_69_72_with_xx_night_in">'User Input'!$D$77:$Q$77</definedName>
    <definedName name="Opening_without_69_72_with_xx_sleep_disturbance_cost" localSheetId="4">'Calculation excl&lt;51dB'!$D$482:$Q$482</definedName>
    <definedName name="Opening_without_69_72_with_xx_sleep_disturbance_cost">Calculation!$D$482:$Q$482</definedName>
    <definedName name="Opening_without_69_72_with_xx_stroke_cost" localSheetId="4">'Calculation excl&lt;51dB'!$D$758:$Q$758</definedName>
    <definedName name="Opening_without_69_72_with_xx_stroke_cost">Calculation!$D$758:$Q$758</definedName>
    <definedName name="Opening_without_72_75_with_xx" localSheetId="4">'Calculation excl&lt;51dB'!$D$20:$Q$20</definedName>
    <definedName name="Opening_without_72_75_with_xx">Calculation!$D$20:$Q$20</definedName>
    <definedName name="Opening_without_72_75_with_xx_amenity_cost" localSheetId="4">'Calculation excl&lt;51dB'!$D$575:$Q$575</definedName>
    <definedName name="Opening_without_72_75_with_xx_amenity_cost">Calculation!$D$575:$Q$575</definedName>
    <definedName name="Opening_without_72_75_with_xx_AMI_cost" localSheetId="4">'Calculation excl&lt;51dB'!$D$667:$Q$667</definedName>
    <definedName name="Opening_without_72_75_with_xx_AMI_cost">Calculation!$D$667:$Q$667</definedName>
    <definedName name="Opening_without_72_75_with_xx_composite_cost">#REF!</definedName>
    <definedName name="Opening_without_72_75_with_xx_cost" localSheetId="4">'Calculation excl&lt;51dB'!#REF!</definedName>
    <definedName name="Opening_without_72_75_with_xx_cost">Calculation!#REF!</definedName>
    <definedName name="Opening_without_72_75_with_xx_dementia_cost" localSheetId="4">'Calculation excl&lt;51dB'!$D$851:$Q$851</definedName>
    <definedName name="Opening_without_72_75_with_xx_dementia_cost">Calculation!$D$851:$Q$851</definedName>
    <definedName name="Opening_without_72_75_with_xx_in">'User Input'!$D$37:$Q$37</definedName>
    <definedName name="Opening_without_72_75_with_xx_night" localSheetId="4">'Calculation excl&lt;51dB'!$D$61:$Q$61</definedName>
    <definedName name="Opening_without_72_75_with_xx_night">Calculation!$D$61:$Q$61</definedName>
    <definedName name="Opening_without_72_75_with_xx_night_in">'User Input'!$D$78:$Q$78</definedName>
    <definedName name="Opening_without_72_75_with_xx_sleep_disturbance_cost" localSheetId="4">'Calculation excl&lt;51dB'!$D$483:$Q$483</definedName>
    <definedName name="Opening_without_72_75_with_xx_sleep_disturbance_cost">Calculation!$D$483:$Q$483</definedName>
    <definedName name="Opening_without_72_75_with_xx_stroke_cost" localSheetId="4">'Calculation excl&lt;51dB'!$D$759:$Q$759</definedName>
    <definedName name="Opening_without_72_75_with_xx_stroke_cost">Calculation!$D$759:$Q$759</definedName>
    <definedName name="Opening_without_75_78_with_xx" localSheetId="4">'Calculation excl&lt;51dB'!$D$21:$Q$21</definedName>
    <definedName name="Opening_without_75_78_with_xx">Calculation!$D$21:$Q$21</definedName>
    <definedName name="Opening_without_75_78_with_xx_amenity_cost" localSheetId="4">'Calculation excl&lt;51dB'!$D$576:$Q$576</definedName>
    <definedName name="Opening_without_75_78_with_xx_amenity_cost">Calculation!$D$576:$Q$576</definedName>
    <definedName name="Opening_without_75_78_with_xx_AMI_cost" localSheetId="4">'Calculation excl&lt;51dB'!$D$668:$Q$668</definedName>
    <definedName name="Opening_without_75_78_with_xx_AMI_cost">Calculation!$D$668:$Q$668</definedName>
    <definedName name="Opening_without_75_78_with_xx_composite_cost">#REF!</definedName>
    <definedName name="Opening_without_75_78_with_xx_cost" localSheetId="4">'Calculation excl&lt;51dB'!#REF!</definedName>
    <definedName name="Opening_without_75_78_with_xx_cost">Calculation!#REF!</definedName>
    <definedName name="Opening_without_75_78_with_xx_dementia_cost" localSheetId="4">'Calculation excl&lt;51dB'!$D$852:$Q$852</definedName>
    <definedName name="Opening_without_75_78_with_xx_dementia_cost">Calculation!$D$852:$Q$852</definedName>
    <definedName name="Opening_without_75_78_with_xx_in">'User Input'!$D$38:$Q$38</definedName>
    <definedName name="Opening_without_75_78_with_xx_night" localSheetId="4">'Calculation excl&lt;51dB'!$D$62:$Q$62</definedName>
    <definedName name="Opening_without_75_78_with_xx_night">Calculation!$D$62:$Q$62</definedName>
    <definedName name="Opening_without_75_78_with_xx_night_in">'User Input'!$D$79:$Q$79</definedName>
    <definedName name="Opening_without_75_78_with_xx_sleep_disturbance_cost" localSheetId="4">'Calculation excl&lt;51dB'!$D$484:$Q$484</definedName>
    <definedName name="Opening_without_75_78_with_xx_sleep_disturbance_cost">Calculation!$D$484:$Q$484</definedName>
    <definedName name="Opening_without_75_78_with_xx_stroke_cost" localSheetId="4">'Calculation excl&lt;51dB'!$D$760:$Q$760</definedName>
    <definedName name="Opening_without_75_78_with_xx_stroke_cost">Calculation!$D$760:$Q$760</definedName>
    <definedName name="Opening_without_78_81_with_xx" localSheetId="4">'Calculation excl&lt;51dB'!$D$22:$Q$22</definedName>
    <definedName name="Opening_without_78_81_with_xx">Calculation!$D$22:$Q$22</definedName>
    <definedName name="Opening_without_78_81_with_xx_amenity_cost" localSheetId="4">'Calculation excl&lt;51dB'!$D$577:$Q$577</definedName>
    <definedName name="Opening_without_78_81_with_xx_amenity_cost">Calculation!$D$577:$Q$577</definedName>
    <definedName name="Opening_without_78_81_with_xx_AMI_cost" localSheetId="4">'Calculation excl&lt;51dB'!$D$669:$Q$669</definedName>
    <definedName name="Opening_without_78_81_with_xx_AMI_cost">Calculation!$D$669:$Q$669</definedName>
    <definedName name="Opening_without_78_81_with_xx_composite_cost">#REF!</definedName>
    <definedName name="Opening_without_78_81_with_xx_cost" localSheetId="4">'Calculation excl&lt;51dB'!#REF!</definedName>
    <definedName name="Opening_without_78_81_with_xx_cost">Calculation!#REF!</definedName>
    <definedName name="Opening_without_78_81_with_xx_dementia_cost" localSheetId="4">'Calculation excl&lt;51dB'!$D$853:$Q$853</definedName>
    <definedName name="Opening_without_78_81_with_xx_dementia_cost">Calculation!$D$853:$Q$853</definedName>
    <definedName name="Opening_without_78_81_with_xx_in">'User Input'!$D$39:$Q$39</definedName>
    <definedName name="Opening_without_78_81_with_xx_night" localSheetId="4">'Calculation excl&lt;51dB'!$D$63:$Q$63</definedName>
    <definedName name="Opening_without_78_81_with_xx_night">Calculation!$D$63:$Q$63</definedName>
    <definedName name="Opening_without_78_81_with_xx_night_in">'User Input'!$D$80:$Q$80</definedName>
    <definedName name="Opening_without_78_81_with_xx_sleep_disturbance_cost" localSheetId="4">'Calculation excl&lt;51dB'!$D$485:$Q$485</definedName>
    <definedName name="Opening_without_78_81_with_xx_sleep_disturbance_cost">Calculation!$D$485:$Q$485</definedName>
    <definedName name="Opening_without_78_81_with_xx_stroke_cost" localSheetId="4">'Calculation excl&lt;51dB'!$D$761:$Q$761</definedName>
    <definedName name="Opening_without_78_81_with_xx_stroke_cost">Calculation!$D$761:$Q$761</definedName>
    <definedName name="Opening_without_81_with_xx" localSheetId="4">'Calculation excl&lt;51dB'!$D$23:$Q$23</definedName>
    <definedName name="Opening_without_81_with_xx">Calculation!$D$23:$Q$23</definedName>
    <definedName name="Opening_without_81_with_xx_amenity_cost" localSheetId="4">'Calculation excl&lt;51dB'!#REF!</definedName>
    <definedName name="Opening_without_81_with_xx_amenity_cost">Calculation!#REF!</definedName>
    <definedName name="Opening_without_81_with_xx_AMI_cost" localSheetId="4">'Calculation excl&lt;51dB'!$D$693:$Q$693</definedName>
    <definedName name="Opening_without_81_with_xx_AMI_cost">Calculation!$D$693:$Q$693</definedName>
    <definedName name="Opening_without_81_with_xx_composite_cost">#REF!</definedName>
    <definedName name="Opening_without_81_with_xx_cost" localSheetId="4">'Calculation excl&lt;51dB'!$D$267:$Q$267</definedName>
    <definedName name="Opening_without_81_with_xx_cost">Calculation!$D$267:$Q$267</definedName>
    <definedName name="Opening_without_81_with_xx_dementia_cost" localSheetId="4">'Calculation excl&lt;51dB'!#REF!</definedName>
    <definedName name="Opening_without_81_with_xx_dementia_cost">Calculation!#REF!</definedName>
    <definedName name="Opening_without_81_with_xx_in">'User Input'!$D$40:$Q$40</definedName>
    <definedName name="Opening_without_81_with_xx_night" localSheetId="4">'Calculation excl&lt;51dB'!$D$64:$Q$64</definedName>
    <definedName name="Opening_without_81_with_xx_night">Calculation!$D$64:$Q$64</definedName>
    <definedName name="Opening_without_81_with_xx_night_in">'User Input'!$D$81:$Q$81</definedName>
    <definedName name="Opening_without_81_with_xx_sleep_disturbance_cost" localSheetId="4">'Calculation excl&lt;51dB'!$D$486:$Q$486</definedName>
    <definedName name="Opening_without_81_with_xx_sleep_disturbance_cost">Calculation!$D$486:$Q$486</definedName>
    <definedName name="Opening_without_81_with_xx_stroke_cost" localSheetId="4">'Calculation excl&lt;51dB'!$D$762:$Q$762</definedName>
    <definedName name="Opening_without_81_with_xx_stroke_cost">Calculation!$D$762:$Q$762</definedName>
    <definedName name="Opening_year" localSheetId="4">'Calculation excl&lt;51dB'!$C$933</definedName>
    <definedName name="Opening_year">Calculation!$C$933</definedName>
    <definedName name="Opening_year_amenity_cost" localSheetId="4">'Calculation excl&lt;51dB'!$C$604</definedName>
    <definedName name="Opening_year_amenity_cost">Calculation!$C$604</definedName>
    <definedName name="Opening_year_amenity_cost_mask" localSheetId="4">'Calculation excl&lt;51dB'!$D$962:$CP$962</definedName>
    <definedName name="Opening_year_amenity_cost_mask">Calculation!$D$962:$CP$962</definedName>
    <definedName name="Opening_year_AMI_cost" localSheetId="4">'Calculation excl&lt;51dB'!$C$696</definedName>
    <definedName name="Opening_year_AMI_cost">Calculation!$C$696</definedName>
    <definedName name="Opening_year_AMI_cost_mask" localSheetId="4">'Calculation excl&lt;51dB'!$D$971:$CP$971</definedName>
    <definedName name="Opening_year_AMI_cost_mask">Calculation!$D$971:$CP$971</definedName>
    <definedName name="Opening_year_composite_cost">#REF!</definedName>
    <definedName name="Opening_year_dementia_cost" localSheetId="4">'Calculation excl&lt;51dB'!$C$880</definedName>
    <definedName name="Opening_year_dementia_cost">Calculation!$C$880</definedName>
    <definedName name="Opening_year_dementia_cost_mask" localSheetId="4">'Calculation excl&lt;51dB'!$D$989:$CP$989</definedName>
    <definedName name="Opening_year_dementia_cost_mask">Calculation!$D$989:$CP$989</definedName>
    <definedName name="Opening_year_in">'User Input'!$D$7</definedName>
    <definedName name="Opening_year_mask" localSheetId="4">'Calculation excl&lt;51dB'!$D$934:$CP$934</definedName>
    <definedName name="Opening_year_mask">Calculation!$D$934:$CP$934</definedName>
    <definedName name="Opening_year_noise_cost_mask" localSheetId="4">'Calculation excl&lt;51dB'!$D$278:$CP$278</definedName>
    <definedName name="Opening_year_noise_cost_mask">Calculation!$D$278:$CP$278</definedName>
    <definedName name="Opening_year_sleep_disturbance_cost" localSheetId="4">'Calculation excl&lt;51dB'!$C$512</definedName>
    <definedName name="Opening_year_sleep_disturbance_cost">Calculation!$C$512</definedName>
    <definedName name="Opening_year_sleep_disturbance_cost_mask" localSheetId="4">'Calculation excl&lt;51dB'!$D$953:$CP$953</definedName>
    <definedName name="Opening_year_sleep_disturbance_cost_mask">Calculation!$D$953:$CP$953</definedName>
    <definedName name="Opening_year_stroke_cost" localSheetId="4">'Calculation excl&lt;51dB'!$C$788</definedName>
    <definedName name="Opening_year_stroke_cost">Calculation!$C$788</definedName>
    <definedName name="Opening_year_stroke_cost_mask" localSheetId="4">'Calculation excl&lt;51dB'!$D$980:$CP$980</definedName>
    <definedName name="Opening_year_stroke_cost_mask">Calculation!$D$980:$CP$980</definedName>
    <definedName name="Outputs_price_base" localSheetId="4">'Calculation excl&lt;51dB'!$C$1005</definedName>
    <definedName name="Outputs_price_base">Calculation!$C$1005</definedName>
    <definedName name="Price_adjustment" localSheetId="4">'Calculation excl&lt;51dB'!$C$1008</definedName>
    <definedName name="Price_adjustment">Calculation!$C$1008</definedName>
    <definedName name="Price_base_outputs_in">'User Input'!$D$11</definedName>
    <definedName name="Price_base_values" localSheetId="4">'Calculation excl&lt;51dB'!$C$1005</definedName>
    <definedName name="Price_base_values">Calculation!$C$1005</definedName>
    <definedName name="Price_base_values_in">Assumptions!$D$4</definedName>
    <definedName name="PV_base_year" localSheetId="4">'Calculation excl&lt;51dB'!$C$1041</definedName>
    <definedName name="PV_base_year">Calculation!$C$1041</definedName>
    <definedName name="PV_base_year_in">Assumptions!$D$51</definedName>
    <definedName name="Rail_Lnight_mask" localSheetId="4">'Calculation excl&lt;51dB'!$C$206</definedName>
    <definedName name="Rail_Lnight_mask">Calculation!$C$206</definedName>
    <definedName name="Rail_mask" localSheetId="4">'Calculation excl&lt;51dB'!$C$188</definedName>
    <definedName name="Rail_mask">Calculation!$C$188</definedName>
    <definedName name="Road_L16h_mask" localSheetId="4">'Calculation excl&lt;51dB'!$C$208</definedName>
    <definedName name="Road_L16h_mask">Calculation!$C$208</definedName>
    <definedName name="Road_Lnight_mask" localSheetId="4">'Calculation excl&lt;51dB'!$C$205</definedName>
    <definedName name="Road_Lnight_mask">Calculation!$C$205</definedName>
    <definedName name="Road_mask" localSheetId="4">'Calculation excl&lt;51dB'!$C$187</definedName>
    <definedName name="Road_mask">Calculation!$C$187</definedName>
    <definedName name="S_d_1_to_3_dB_band_45" localSheetId="4">'Calculation excl&lt;51dB'!#REF!</definedName>
    <definedName name="S_d_1_to_3_dB_band_45">Calculation!#REF!</definedName>
    <definedName name="S_d_1_to_3_dB_band_45_48" localSheetId="4">'Calculation excl&lt;51dB'!#REF!</definedName>
    <definedName name="S_d_1_to_3_dB_band_45_48">Calculation!#REF!</definedName>
    <definedName name="S_d_1_to_3_dB_band_48_51" localSheetId="4">'Calculation excl&lt;51dB'!#REF!</definedName>
    <definedName name="S_d_1_to_3_dB_band_48_51">Calculation!#REF!</definedName>
    <definedName name="S_d_1_to_3_dB_band_51_54" localSheetId="4">'Calculation excl&lt;51dB'!#REF!</definedName>
    <definedName name="S_d_1_to_3_dB_band_51_54">Calculation!#REF!</definedName>
    <definedName name="S_d_1_to_3_dB_band_54_57" localSheetId="4">'Calculation excl&lt;51dB'!#REF!</definedName>
    <definedName name="S_d_1_to_3_dB_band_54_57">Calculation!#REF!</definedName>
    <definedName name="S_d_1_to_3_dB_band_57_60" localSheetId="4">'Calculation excl&lt;51dB'!#REF!</definedName>
    <definedName name="S_d_1_to_3_dB_band_57_60">Calculation!#REF!</definedName>
    <definedName name="S_d_1_to_3_dB_band_60_63" localSheetId="4">'Calculation excl&lt;51dB'!#REF!</definedName>
    <definedName name="S_d_1_to_3_dB_band_60_63">Calculation!#REF!</definedName>
    <definedName name="S_d_1_to_3_dB_band_63_66" localSheetId="4">'Calculation excl&lt;51dB'!#REF!</definedName>
    <definedName name="S_d_1_to_3_dB_band_63_66">Calculation!#REF!</definedName>
    <definedName name="S_d_1_to_3_dB_band_66_69" localSheetId="4">'Calculation excl&lt;51dB'!#REF!</definedName>
    <definedName name="S_d_1_to_3_dB_band_66_69">Calculation!#REF!</definedName>
    <definedName name="S_d_1_to_3_dB_band_69_72" localSheetId="4">'Calculation excl&lt;51dB'!#REF!</definedName>
    <definedName name="S_d_1_to_3_dB_band_69_72">Calculation!#REF!</definedName>
    <definedName name="S_d_1_to_3_dB_band_72_75" localSheetId="4">'Calculation excl&lt;51dB'!#REF!</definedName>
    <definedName name="S_d_1_to_3_dB_band_72_75">Calculation!#REF!</definedName>
    <definedName name="S_d_1_to_3_dB_band_75_78" localSheetId="4">'Calculation excl&lt;51dB'!#REF!</definedName>
    <definedName name="S_d_1_to_3_dB_band_75_78">Calculation!#REF!</definedName>
    <definedName name="S_d_1_to_3_dB_band_78_81" localSheetId="4">'Calculation excl&lt;51dB'!#REF!</definedName>
    <definedName name="S_d_1_to_3_dB_band_78_81">Calculation!#REF!</definedName>
    <definedName name="Scheme_name_in">'User Input'!$D$6:$H$6</definedName>
    <definedName name="Scheme_type" localSheetId="3">Calculation!$C$185</definedName>
    <definedName name="Scheme_type" localSheetId="4">'Calculation excl&lt;51dB'!$C$185</definedName>
    <definedName name="Scheme_type_in">'User Input'!$D$9</definedName>
    <definedName name="Sleep_disturbance_metric" localSheetId="4">'Calculation excl&lt;51dB'!$B$210</definedName>
    <definedName name="Sleep_disturbance_metric">Calculation!$B$210</definedName>
    <definedName name="Sleep_disturbance_values_1dB_table" localSheetId="4">'Calculation excl&lt;51dB'!$D$212:$AQ$212</definedName>
    <definedName name="Sleep_disturbance_values_1dB_table">Calculation!$D$212:$AQ$212</definedName>
    <definedName name="Sleep_disturbance_values_3dB_table" localSheetId="4">'Calculation excl&lt;51dB'!#REF!</definedName>
    <definedName name="Sleep_disturbance_values_3dB_table">Calculation!#REF!</definedName>
    <definedName name="Sleep_disturbance_values_aviation_1dB_in">Assumptions!$D$44:$AQ$44</definedName>
    <definedName name="Sleep_disturbance_values_aviation_1dB_night" localSheetId="4">'Calculation excl&lt;51dB'!$D$207:$AQ$207</definedName>
    <definedName name="Sleep_disturbance_values_aviation_1dB_night">Calculation!$D$207:$AQ$207</definedName>
    <definedName name="Sleep_disturbance_values_aviation_1dB_night_in">Assumptions!$D$44:$AQ$44</definedName>
    <definedName name="Sleep_disturbance_values_rail_1dB_in">Assumptions!$D$31:$AQ$31</definedName>
    <definedName name="Sleep_disturbance_values_rail_1dB_night" localSheetId="4">'Calculation excl&lt;51dB'!$D$206:$AQ$206</definedName>
    <definedName name="Sleep_disturbance_values_rail_1dB_night">Calculation!$D$206:$AQ$206</definedName>
    <definedName name="Sleep_disturbance_values_rail_1dB_night_in">Assumptions!$D$31:$AQ$31</definedName>
    <definedName name="Sleep_disturbance_values_road_1dB_16hr" localSheetId="4">'Calculation excl&lt;51dB'!$D$208:$AQ$208</definedName>
    <definedName name="Sleep_disturbance_values_road_1dB_16hr">Calculation!$D$208:$AQ$208</definedName>
    <definedName name="Sleep_disturbance_values_road_1dB_16hr_in">Assumptions!$D$10:$AQ$10</definedName>
    <definedName name="Sleep_disturbance_values_road_1dB_in">Assumptions!$D$10:$AQ$10</definedName>
    <definedName name="Sleep_disturbance_values_road_1dB_night" localSheetId="4">'Calculation excl&lt;51dB'!$D$205:$AQ$205</definedName>
    <definedName name="Sleep_disturbance_values_road_1dB_night">Calculation!$D$205:$AQ$205</definedName>
    <definedName name="Sleep_disturbance_values_road_1dB_night_in">Assumptions!$D$18:$AQ$18</definedName>
    <definedName name="stroke_1_to_3_dB_band_45" localSheetId="4">'Calculation excl&lt;51dB'!#REF!</definedName>
    <definedName name="stroke_1_to_3_dB_band_45">Calculation!#REF!</definedName>
    <definedName name="stroke_1_to_3_dB_band_45_48" localSheetId="4">'Calculation excl&lt;51dB'!#REF!</definedName>
    <definedName name="stroke_1_to_3_dB_band_45_48">Calculation!#REF!</definedName>
    <definedName name="stroke_1_to_3_dB_band_48_51" localSheetId="4">'Calculation excl&lt;51dB'!#REF!</definedName>
    <definedName name="stroke_1_to_3_dB_band_48_51">Calculation!#REF!</definedName>
    <definedName name="stroke_1_to_3_dB_band_51_54" localSheetId="4">'Calculation excl&lt;51dB'!#REF!</definedName>
    <definedName name="stroke_1_to_3_dB_band_51_54">Calculation!#REF!</definedName>
    <definedName name="stroke_1_to_3_dB_band_54_57" localSheetId="4">'Calculation excl&lt;51dB'!#REF!</definedName>
    <definedName name="stroke_1_to_3_dB_band_54_57">Calculation!#REF!</definedName>
    <definedName name="stroke_1_to_3_dB_band_57_60" localSheetId="4">'Calculation excl&lt;51dB'!#REF!</definedName>
    <definedName name="stroke_1_to_3_dB_band_57_60">Calculation!#REF!</definedName>
    <definedName name="stroke_1_to_3_dB_band_60_63" localSheetId="4">'Calculation excl&lt;51dB'!#REF!</definedName>
    <definedName name="stroke_1_to_3_dB_band_60_63">Calculation!#REF!</definedName>
    <definedName name="stroke_1_to_3_dB_band_63_66" localSheetId="4">'Calculation excl&lt;51dB'!#REF!</definedName>
    <definedName name="stroke_1_to_3_dB_band_63_66">Calculation!#REF!</definedName>
    <definedName name="stroke_1_to_3_dB_band_66_69" localSheetId="4">'Calculation excl&lt;51dB'!#REF!</definedName>
    <definedName name="stroke_1_to_3_dB_band_66_69">Calculation!#REF!</definedName>
    <definedName name="stroke_1_to_3_dB_band_69_72" localSheetId="4">'Calculation excl&lt;51dB'!#REF!</definedName>
    <definedName name="stroke_1_to_3_dB_band_69_72">Calculation!#REF!</definedName>
    <definedName name="stroke_1_to_3_dB_band_72_75" localSheetId="4">'Calculation excl&lt;51dB'!#REF!</definedName>
    <definedName name="stroke_1_to_3_dB_band_72_75">Calculation!#REF!</definedName>
    <definedName name="stroke_1_to_3_dB_band_75_78" localSheetId="4">'Calculation excl&lt;51dB'!#REF!</definedName>
    <definedName name="stroke_1_to_3_dB_band_75_78">Calculation!#REF!</definedName>
    <definedName name="stroke_1_to_3_dB_band_78_81" localSheetId="4">'Calculation excl&lt;51dB'!#REF!</definedName>
    <definedName name="stroke_1_to_3_dB_band_78_81">Calculation!#REF!</definedName>
    <definedName name="Stroke_values_1dB_table" localSheetId="4">'Calculation excl&lt;51dB'!$D$371:$AQ$371</definedName>
    <definedName name="Stroke_values_1dB_table">Calculation!$D$371:$AQ$371</definedName>
    <definedName name="Stroke_values_3dB_table" localSheetId="4">'Calculation excl&lt;51dB'!#REF!</definedName>
    <definedName name="Stroke_values_3dB_table">Calculation!#REF!</definedName>
    <definedName name="Stroke_values_aviation_1dB" localSheetId="4">'Calculation excl&lt;51dB'!$D$367:$AQ$367</definedName>
    <definedName name="Stroke_values_aviation_1dB">Calculation!$D$367:$AQ$367</definedName>
    <definedName name="Stroke_values_aviation_1dB_in">Assumptions!$D$39:$AQ$39</definedName>
    <definedName name="Stroke_values_rail_1dB" localSheetId="4">'Calculation excl&lt;51dB'!$D$366:$AQ$366</definedName>
    <definedName name="Stroke_values_rail_1dB">Calculation!$D$366:$AQ$366</definedName>
    <definedName name="Stroke_values_rail_1dB_in">Assumptions!$D$26:$AQ$26</definedName>
    <definedName name="Stroke_values_road_1dB" localSheetId="4">'Calculation excl&lt;51dB'!$D$365:$AQ$365</definedName>
    <definedName name="Stroke_values_road_1dB">Calculation!$D$365:$AQ$365</definedName>
    <definedName name="Stroke_values_road_1dB_in">Assumptions!$D$13:$AQ$13</definedName>
    <definedName name="Total_annual_amenity_cost" localSheetId="4">'Calculation excl&lt;51dB'!$D$966:$CP$966</definedName>
    <definedName name="Total_annual_amenity_cost">Calculation!$D$966:$CP$966</definedName>
    <definedName name="Total_annual_AMI_cost" localSheetId="4">'Calculation excl&lt;51dB'!$D$975:$CP$975</definedName>
    <definedName name="Total_annual_AMI_cost">Calculation!$D$975:$CP$975</definedName>
    <definedName name="Total_annual_dementia_cost" localSheetId="4">'Calculation excl&lt;51dB'!$D$993:$CP$993</definedName>
    <definedName name="Total_annual_dementia_cost">Calculation!$D$993:$CP$993</definedName>
    <definedName name="Total_annual_noise_cost" localSheetId="4">'Calculation excl&lt;51dB'!$D$280:$CP$280</definedName>
    <definedName name="Total_annual_noise_cost">Calculation!$D$280:$CP$280</definedName>
    <definedName name="Total_annual_sleep_disturbance_cost" localSheetId="4">'Calculation excl&lt;51dB'!$D$957:$CP$957</definedName>
    <definedName name="Total_annual_sleep_disturbance_cost">Calculation!$D$957:$CP$957</definedName>
    <definedName name="Total_annual_stroke_cost" localSheetId="4">'Calculation excl&lt;51dB'!$D$984:$CP$984</definedName>
    <definedName name="Total_annual_stroke_cost">Calculation!$D$984:$CP$984</definedName>
    <definedName name="Total_discounted_amenity_valuation" localSheetId="4">'Calculation excl&lt;51dB'!$D$1075</definedName>
    <definedName name="Total_discounted_amenity_valuation">Calculation!$D$1075</definedName>
    <definedName name="Total_discounted_AMI_valuation" localSheetId="4">'Calculation excl&lt;51dB'!$D$1076</definedName>
    <definedName name="Total_discounted_AMI_valuation">Calculation!$D$1076</definedName>
    <definedName name="Total_discounted_dementia_valuation" localSheetId="4">'Calculation excl&lt;51dB'!$D$1078</definedName>
    <definedName name="Total_discounted_dementia_valuation">Calculation!$D$1078</definedName>
    <definedName name="Total_discounted_sleep_disturbance_valuation" localSheetId="4">'Calculation excl&lt;51dB'!$D$1074</definedName>
    <definedName name="Total_discounted_sleep_disturbance_valuation">Calculation!$D$1074</definedName>
    <definedName name="Total_discounted_stroke_valuation" localSheetId="4">'Calculation excl&lt;51dB'!$D$1077</definedName>
    <definedName name="Total_discounted_stroke_valuation">Calculation!$D$1077</definedName>
    <definedName name="Total_HH_increase_day" localSheetId="4">'Calculation excl&lt;51dB'!$D$178</definedName>
    <definedName name="Total_HH_increase_day">Calculation!$D$178</definedName>
    <definedName name="Total_HH_increase_night" localSheetId="4">'Calculation excl&lt;51dB'!$D$180</definedName>
    <definedName name="Total_HH_increase_night">Calculation!$D$180</definedName>
    <definedName name="Total_HH_reduction_day" localSheetId="4">'Calculation excl&lt;51dB'!$D$179</definedName>
    <definedName name="Total_HH_reduction_day">Calculation!$D$179</definedName>
    <definedName name="Total_HH_reduction_night" localSheetId="4">'Calculation excl&lt;51dB'!$D$181</definedName>
    <definedName name="Total_HH_reduction_night">Calculation!$D$181</definedName>
    <definedName name="Total_noise_net_present_value" localSheetId="4">'Calculation excl&lt;51dB'!$D$1082</definedName>
    <definedName name="Total_noise_net_present_value">Calculation!$D$1082</definedName>
    <definedName name="Uprating_table" localSheetId="4">'Calculation excl&lt;51dB'!$D$997:$XFD$999</definedName>
    <definedName name="Uprating_table">Calculation!$D$997:$XFD$999</definedName>
    <definedName name="Without_45_48_with_45_48_amenity_value" localSheetId="4">'Calculation excl&lt;51dB'!$E$270</definedName>
    <definedName name="Without_45_48_with_45_48_amenity_value">Calculation!$E$270</definedName>
    <definedName name="Without_45_48_with_45_48_AMI_value" localSheetId="4">'Calculation excl&lt;51dB'!$E$323</definedName>
    <definedName name="Without_45_48_with_45_48_AMI_value">Calculation!$E$323</definedName>
    <definedName name="Without_45_48_with_45_48_Dementia_value" localSheetId="3">Calculation!$E$429</definedName>
    <definedName name="Without_45_48_with_45_48_Dementia_value" localSheetId="4">'Calculation excl&lt;51dB'!$E$429</definedName>
    <definedName name="without_45_48_with_45_48_sleep_disturbance_value" localSheetId="4">'Calculation excl&lt;51dB'!$F$217</definedName>
    <definedName name="without_45_48_with_45_48_sleep_disturbance_value">Calculation!$F$217</definedName>
    <definedName name="Without_45_48_with_45_48_stroke_value" localSheetId="4">'Calculation excl&lt;51dB'!$E$376</definedName>
    <definedName name="Without_45_48_with_45_48_stroke_value">Calculation!$E$376</definedName>
    <definedName name="Without_45_48_with_45_amenity_value" localSheetId="4">'Calculation excl&lt;51dB'!$D$270</definedName>
    <definedName name="Without_45_48_with_45_amenity_value">Calculation!$D$270</definedName>
    <definedName name="Without_45_48_with_45_AMI_value" localSheetId="4">'Calculation excl&lt;51dB'!$D$323</definedName>
    <definedName name="Without_45_48_with_45_AMI_value">Calculation!$D$323</definedName>
    <definedName name="Without_45_48_with_45_Dementia_value" localSheetId="3">Calculation!$D$429</definedName>
    <definedName name="Without_45_48_with_45_Dementia_value" localSheetId="4">'Calculation excl&lt;51dB'!$D$429</definedName>
    <definedName name="Without_45_48_with_45_stroke_value" localSheetId="4">'Calculation excl&lt;51dB'!$D$376</definedName>
    <definedName name="Without_45_48_with_45_stroke_value">Calculation!$D$376</definedName>
    <definedName name="Without_45_48_with_48_51_amenity_value" localSheetId="4">'Calculation excl&lt;51dB'!$F$270</definedName>
    <definedName name="Without_45_48_with_48_51_amenity_value">Calculation!$F$270</definedName>
    <definedName name="Without_45_48_with_48_51_AMI_value" localSheetId="4">'Calculation excl&lt;51dB'!$F$323</definedName>
    <definedName name="Without_45_48_with_48_51_AMI_value">Calculation!$F$323</definedName>
    <definedName name="Without_45_48_with_48_51_Dementia_value" localSheetId="3">Calculation!$F$429</definedName>
    <definedName name="Without_45_48_with_48_51_Dementia_value" localSheetId="4">'Calculation excl&lt;51dB'!$F$429</definedName>
    <definedName name="Without_45_48_with_48_51_sleep_disturbance_value" localSheetId="4">'Calculation excl&lt;51dB'!$F$217</definedName>
    <definedName name="Without_45_48_with_48_51_sleep_disturbance_value">Calculation!$F$217</definedName>
    <definedName name="Without_45_48_with_48_51_stroke_value" localSheetId="4">'Calculation excl&lt;51dB'!$F$376</definedName>
    <definedName name="Without_45_48_with_48_51_stroke_value">Calculation!$F$376</definedName>
    <definedName name="Without_45_48_with_51_54_amenity_value" localSheetId="4">'Calculation excl&lt;51dB'!$G$270</definedName>
    <definedName name="Without_45_48_with_51_54_amenity_value">Calculation!$G$270</definedName>
    <definedName name="Without_45_48_with_51_54_AMI_value" localSheetId="4">'Calculation excl&lt;51dB'!$G$323</definedName>
    <definedName name="Without_45_48_with_51_54_AMI_value">Calculation!$G$323</definedName>
    <definedName name="Without_45_48_with_51_54_Dementia_value" localSheetId="3">Calculation!$G$429</definedName>
    <definedName name="Without_45_48_with_51_54_Dementia_value" localSheetId="4">'Calculation excl&lt;51dB'!$G$429</definedName>
    <definedName name="Without_45_48_with_51_54_sleep_disturbance_value" localSheetId="4">'Calculation excl&lt;51dB'!$G$217</definedName>
    <definedName name="Without_45_48_with_51_54_sleep_disturbance_value">Calculation!$G$217</definedName>
    <definedName name="Without_45_48_with_51_54_stroke_value" localSheetId="4">'Calculation excl&lt;51dB'!$G$376</definedName>
    <definedName name="Without_45_48_with_51_54_stroke_value">Calculation!$G$376</definedName>
    <definedName name="Without_45_48_with_54_57_amenity_value" localSheetId="4">'Calculation excl&lt;51dB'!$H$270</definedName>
    <definedName name="Without_45_48_with_54_57_amenity_value">Calculation!$H$270</definedName>
    <definedName name="Without_45_48_with_54_57_AMI_value" localSheetId="4">'Calculation excl&lt;51dB'!$H$323</definedName>
    <definedName name="Without_45_48_with_54_57_AMI_value">Calculation!$H$323</definedName>
    <definedName name="Without_45_48_with_54_57_Dementia_value" localSheetId="3">Calculation!$H$429</definedName>
    <definedName name="Without_45_48_with_54_57_Dementia_value" localSheetId="4">'Calculation excl&lt;51dB'!$H$429</definedName>
    <definedName name="Without_45_48_with_54_57_sleep_disturbance_value" localSheetId="4">'Calculation excl&lt;51dB'!$H$217</definedName>
    <definedName name="Without_45_48_with_54_57_sleep_disturbance_value">Calculation!$H$217</definedName>
    <definedName name="Without_45_48_with_54_57_stroke_value" localSheetId="4">'Calculation excl&lt;51dB'!$H$376</definedName>
    <definedName name="Without_45_48_with_54_57_stroke_value">Calculation!$H$376</definedName>
    <definedName name="Without_45_48_with_57_60_amenity_value" localSheetId="4">'Calculation excl&lt;51dB'!$I$270</definedName>
    <definedName name="Without_45_48_with_57_60_amenity_value">Calculation!$I$270</definedName>
    <definedName name="Without_45_48_with_57_60_AMI_value" localSheetId="4">'Calculation excl&lt;51dB'!$I$323</definedName>
    <definedName name="Without_45_48_with_57_60_AMI_value">Calculation!$I$323</definedName>
    <definedName name="Without_45_48_with_57_60_Dementia_value" localSheetId="3">Calculation!$I$429</definedName>
    <definedName name="Without_45_48_with_57_60_Dementia_value" localSheetId="4">'Calculation excl&lt;51dB'!$I$429</definedName>
    <definedName name="Without_45_48_with_57_60_sleep_disturbance_value" localSheetId="4">'Calculation excl&lt;51dB'!$I$217</definedName>
    <definedName name="Without_45_48_with_57_60_sleep_disturbance_value">Calculation!$I$217</definedName>
    <definedName name="Without_45_48_with_57_60_stroke_value" localSheetId="4">'Calculation excl&lt;51dB'!$I$376</definedName>
    <definedName name="Without_45_48_with_57_60_stroke_value">Calculation!$I$376</definedName>
    <definedName name="Without_45_48_with_60_63_amenity_value" localSheetId="4">'Calculation excl&lt;51dB'!$J$270</definedName>
    <definedName name="Without_45_48_with_60_63_amenity_value">Calculation!$J$270</definedName>
    <definedName name="Without_45_48_with_60_63_AMI_value" localSheetId="4">'Calculation excl&lt;51dB'!$J$323</definedName>
    <definedName name="Without_45_48_with_60_63_AMI_value">Calculation!$J$323</definedName>
    <definedName name="Without_45_48_with_60_63_Dementia_value" localSheetId="3">Calculation!$J$429</definedName>
    <definedName name="Without_45_48_with_60_63_Dementia_value" localSheetId="4">'Calculation excl&lt;51dB'!$J$429</definedName>
    <definedName name="Without_45_48_with_60_63_sleep_disturbance_value" localSheetId="4">'Calculation excl&lt;51dB'!$J$217</definedName>
    <definedName name="Without_45_48_with_60_63_sleep_disturbance_value">Calculation!$J$217</definedName>
    <definedName name="Without_45_48_with_60_63_stroke_value" localSheetId="4">'Calculation excl&lt;51dB'!$J$376</definedName>
    <definedName name="Without_45_48_with_60_63_stroke_value">Calculation!$J$376</definedName>
    <definedName name="Without_45_48_with_63_66_amenity_value" localSheetId="4">'Calculation excl&lt;51dB'!$K$270</definedName>
    <definedName name="Without_45_48_with_63_66_amenity_value">Calculation!$K$270</definedName>
    <definedName name="Without_45_48_with_63_66_AMI_value" localSheetId="4">'Calculation excl&lt;51dB'!$K$323</definedName>
    <definedName name="Without_45_48_with_63_66_AMI_value">Calculation!$K$323</definedName>
    <definedName name="Without_45_48_with_63_66_Dementia_value" localSheetId="3">Calculation!$K$429</definedName>
    <definedName name="Without_45_48_with_63_66_Dementia_value" localSheetId="4">'Calculation excl&lt;51dB'!$K$429</definedName>
    <definedName name="Without_45_48_with_63_66_sleep_disturbance_value" localSheetId="4">'Calculation excl&lt;51dB'!$K$217</definedName>
    <definedName name="Without_45_48_with_63_66_sleep_disturbance_value">Calculation!$K$217</definedName>
    <definedName name="Without_45_48_with_63_66_stroke_value" localSheetId="4">'Calculation excl&lt;51dB'!$K$376</definedName>
    <definedName name="Without_45_48_with_63_66_stroke_value">Calculation!$K$376</definedName>
    <definedName name="Without_45_48_with_66_69_amenity_value" localSheetId="4">'Calculation excl&lt;51dB'!$L$270</definedName>
    <definedName name="Without_45_48_with_66_69_amenity_value">Calculation!$L$270</definedName>
    <definedName name="Without_45_48_with_66_69_AMI_value" localSheetId="4">'Calculation excl&lt;51dB'!$L$323</definedName>
    <definedName name="Without_45_48_with_66_69_AMI_value">Calculation!$L$323</definedName>
    <definedName name="Without_45_48_with_66_69_Dementia_value" localSheetId="3">Calculation!$L$429</definedName>
    <definedName name="Without_45_48_with_66_69_Dementia_value" localSheetId="4">'Calculation excl&lt;51dB'!$L$429</definedName>
    <definedName name="Without_45_48_with_66_69_sleep_disturbance_value" localSheetId="4">'Calculation excl&lt;51dB'!$L$217</definedName>
    <definedName name="Without_45_48_with_66_69_sleep_disturbance_value">Calculation!$L$217</definedName>
    <definedName name="Without_45_48_with_66_69_stroke_value" localSheetId="4">'Calculation excl&lt;51dB'!$L$376</definedName>
    <definedName name="Without_45_48_with_66_69_stroke_value">Calculation!$L$376</definedName>
    <definedName name="Without_45_48_with_69_72_amenity_value" localSheetId="4">'Calculation excl&lt;51dB'!$M$270</definedName>
    <definedName name="Without_45_48_with_69_72_amenity_value">Calculation!$M$270</definedName>
    <definedName name="Without_45_48_with_69_72_AMI_value" localSheetId="4">'Calculation excl&lt;51dB'!$M$323</definedName>
    <definedName name="Without_45_48_with_69_72_AMI_value">Calculation!$M$323</definedName>
    <definedName name="Without_45_48_with_69_72_Dementia_value" localSheetId="3">Calculation!$M$429</definedName>
    <definedName name="Without_45_48_with_69_72_Dementia_value" localSheetId="4">'Calculation excl&lt;51dB'!$M$429</definedName>
    <definedName name="Without_45_48_with_69_72_sleep_disturbance_value" localSheetId="4">'Calculation excl&lt;51dB'!$M$217</definedName>
    <definedName name="Without_45_48_with_69_72_sleep_disturbance_value">Calculation!$M$217</definedName>
    <definedName name="Without_45_48_with_69_72_stroke_value" localSheetId="4">'Calculation excl&lt;51dB'!$M$376</definedName>
    <definedName name="Without_45_48_with_69_72_stroke_value">Calculation!$M$376</definedName>
    <definedName name="Without_45_48_with_72_75_amenity_value" localSheetId="4">'Calculation excl&lt;51dB'!$N$270</definedName>
    <definedName name="Without_45_48_with_72_75_amenity_value">Calculation!$N$270</definedName>
    <definedName name="Without_45_48_with_72_75_AMI_value" localSheetId="4">'Calculation excl&lt;51dB'!$N$323</definedName>
    <definedName name="Without_45_48_with_72_75_AMI_value">Calculation!$N$323</definedName>
    <definedName name="Without_45_48_with_72_75_Dementia_value" localSheetId="3">Calculation!$N$429</definedName>
    <definedName name="Without_45_48_with_72_75_Dementia_value" localSheetId="4">'Calculation excl&lt;51dB'!$N$429</definedName>
    <definedName name="Without_45_48_with_72_75_sleep_disturbance_value" localSheetId="4">'Calculation excl&lt;51dB'!$N$217</definedName>
    <definedName name="Without_45_48_with_72_75_sleep_disturbance_value">Calculation!$N$217</definedName>
    <definedName name="Without_45_48_with_72_75_stroke_value" localSheetId="4">'Calculation excl&lt;51dB'!$N$376</definedName>
    <definedName name="Without_45_48_with_72_75_stroke_value">Calculation!$N$376</definedName>
    <definedName name="Without_45_48_with_75_78_amenity_value" localSheetId="4">'Calculation excl&lt;51dB'!$O$270</definedName>
    <definedName name="Without_45_48_with_75_78_amenity_value">Calculation!$O$270</definedName>
    <definedName name="Without_45_48_with_75_78_AMI_value" localSheetId="4">'Calculation excl&lt;51dB'!$O$323</definedName>
    <definedName name="Without_45_48_with_75_78_AMI_value">Calculation!$O$323</definedName>
    <definedName name="Without_45_48_with_75_78_Dementia_value" localSheetId="3">Calculation!$O$429</definedName>
    <definedName name="Without_45_48_with_75_78_Dementia_value" localSheetId="4">'Calculation excl&lt;51dB'!$O$429</definedName>
    <definedName name="Without_45_48_with_75_78_sleep_disturbance_value" localSheetId="4">'Calculation excl&lt;51dB'!$O$217</definedName>
    <definedName name="Without_45_48_with_75_78_sleep_disturbance_value">Calculation!$O$217</definedName>
    <definedName name="Without_45_48_with_75_78_stroke_value" localSheetId="4">'Calculation excl&lt;51dB'!$O$376</definedName>
    <definedName name="Without_45_48_with_75_78_stroke_value">Calculation!$O$376</definedName>
    <definedName name="Without_45_48_with_78_81_amenity_value" localSheetId="4">'Calculation excl&lt;51dB'!$P$270</definedName>
    <definedName name="Without_45_48_with_78_81_amenity_value">Calculation!$P$270</definedName>
    <definedName name="Without_45_48_with_78_81_AMI_value" localSheetId="4">'Calculation excl&lt;51dB'!$P$323</definedName>
    <definedName name="Without_45_48_with_78_81_AMI_value">Calculation!$P$323</definedName>
    <definedName name="Without_45_48_with_78_81_Dementia_value" localSheetId="3">Calculation!$P$429</definedName>
    <definedName name="Without_45_48_with_78_81_Dementia_value" localSheetId="4">'Calculation excl&lt;51dB'!$P$429</definedName>
    <definedName name="Without_45_48_with_78_81_sleep_disturbance_value" localSheetId="4">'Calculation excl&lt;51dB'!$P$217</definedName>
    <definedName name="Without_45_48_with_78_81_sleep_disturbance_value">Calculation!$P$217</definedName>
    <definedName name="Without_45_48_with_78_81_stroke_value" localSheetId="4">'Calculation excl&lt;51dB'!$P$376</definedName>
    <definedName name="Without_45_48_with_78_81_stroke_value">Calculation!$P$376</definedName>
    <definedName name="Without_45_48_with_81_amenity_value" localSheetId="4">'Calculation excl&lt;51dB'!$Q$270</definedName>
    <definedName name="Without_45_48_with_81_amenity_value">Calculation!$Q$270</definedName>
    <definedName name="Without_45_48_with_81_AMI_value" localSheetId="4">'Calculation excl&lt;51dB'!$Q$323</definedName>
    <definedName name="Without_45_48_with_81_AMI_value">Calculation!$Q$323</definedName>
    <definedName name="Without_45_48_with_81_Dementia_value" localSheetId="3">Calculation!$Q$429</definedName>
    <definedName name="Without_45_48_with_81_Dementia_value" localSheetId="4">'Calculation excl&lt;51dB'!$Q$429</definedName>
    <definedName name="Without_45_48_with_81_sleep_disturbance_value" localSheetId="4">'Calculation excl&lt;51dB'!$Q$217</definedName>
    <definedName name="Without_45_48_with_81_sleep_disturbance_value">Calculation!$Q$217</definedName>
    <definedName name="Without_45_48_with_81_stroke_value" localSheetId="4">'Calculation excl&lt;51dB'!$Q$376</definedName>
    <definedName name="Without_45_48_with_81_stroke_value">Calculation!$Q$376</definedName>
    <definedName name="Without_45_48_with_xx_amenity_value" localSheetId="4">'Calculation excl&lt;51dB'!$D$270:$Q$270</definedName>
    <definedName name="Without_45_48_with_xx_amenity_value">Calculation!$D$270:$Q$270</definedName>
    <definedName name="Without_45_48_with_xx_AMI_value" localSheetId="4">'Calculation excl&lt;51dB'!$D$323:$Q$323</definedName>
    <definedName name="Without_45_48_with_xx_AMI_value">Calculation!$D$323:$Q$323</definedName>
    <definedName name="Without_45_48_with_xx_composite_value">#REF!</definedName>
    <definedName name="Without_45_48_with_xx_dementia_value" localSheetId="4">'Calculation excl&lt;51dB'!$D$429:$Q$429</definedName>
    <definedName name="Without_45_48_with_xx_dementia_value">Calculation!$D$429:$Q$429</definedName>
    <definedName name="Without_45_48_with_xx_sleep_disturbance_value" localSheetId="4">'Calculation excl&lt;51dB'!$D$217:$Q$217</definedName>
    <definedName name="Without_45_48_with_xx_sleep_disturbance_value">Calculation!$D$217:$Q$217</definedName>
    <definedName name="Without_45_48_with_xx_stroke_value" localSheetId="4">'Calculation excl&lt;51dB'!$D$376:$Q$376</definedName>
    <definedName name="Without_45_48_with_xx_stroke_value">Calculation!$D$376:$Q$376</definedName>
    <definedName name="Without_45_48_with_xx_value" localSheetId="4">'Calculation excl&lt;51dB'!$D$143:$Q$143</definedName>
    <definedName name="Without_45_48_with_xx_value">Calculation!$D$143:$Q$143</definedName>
    <definedName name="Without_45_with_45_48_amenity_value" localSheetId="4">'Calculation excl&lt;51dB'!$E$269</definedName>
    <definedName name="Without_45_with_45_48_amenity_value">Calculation!$E$269</definedName>
    <definedName name="Without_45_with_45_48_AMI_value" localSheetId="4">'Calculation excl&lt;51dB'!$E$322</definedName>
    <definedName name="Without_45_with_45_48_AMI_value">Calculation!$E$322</definedName>
    <definedName name="Without_45_with_45_48_Dementia_value" localSheetId="3">Calculation!$E$428</definedName>
    <definedName name="Without_45_with_45_48_Dementia_value" localSheetId="4">'Calculation excl&lt;51dB'!$E$428</definedName>
    <definedName name="Without_45_with_45_48_sleep_disturbance_value" localSheetId="4">'Calculation excl&lt;51dB'!$E$216</definedName>
    <definedName name="Without_45_with_45_48_sleep_disturbance_value">Calculation!$E$216</definedName>
    <definedName name="Without_45_with_45_48_stroke_value" localSheetId="4">'Calculation excl&lt;51dB'!$E$375</definedName>
    <definedName name="Without_45_with_45_48_stroke_value">Calculation!$E$375</definedName>
    <definedName name="Without_45_with_45_amenity_value" localSheetId="4">'Calculation excl&lt;51dB'!$D$269</definedName>
    <definedName name="Without_45_with_45_amenity_value">Calculation!$D$269</definedName>
    <definedName name="Without_45_with_45_AMI_value" localSheetId="4">'Calculation excl&lt;51dB'!$D$322</definedName>
    <definedName name="Without_45_with_45_AMI_value">Calculation!$D$322</definedName>
    <definedName name="Without_45_with_45_Dementia_value" localSheetId="3">Calculation!$D$428</definedName>
    <definedName name="Without_45_with_45_Dementia_value" localSheetId="4">'Calculation excl&lt;51dB'!$D$428</definedName>
    <definedName name="Without_45_with_45_stroke_value" localSheetId="4">'Calculation excl&lt;51dB'!$D$375</definedName>
    <definedName name="Without_45_with_45_stroke_value">Calculation!$D$375</definedName>
    <definedName name="Without_45_with_48_51_amenity_value" localSheetId="4">'Calculation excl&lt;51dB'!$F$269</definedName>
    <definedName name="Without_45_with_48_51_amenity_value">Calculation!$F$269</definedName>
    <definedName name="Without_45_with_48_51_AMI_value" localSheetId="4">'Calculation excl&lt;51dB'!$F$322</definedName>
    <definedName name="Without_45_with_48_51_AMI_value">Calculation!$F$322</definedName>
    <definedName name="Without_45_with_48_51_Dementia_value" localSheetId="3">Calculation!$F$428</definedName>
    <definedName name="Without_45_with_48_51_Dementia_value" localSheetId="4">'Calculation excl&lt;51dB'!$F$428</definedName>
    <definedName name="Without_45_with_48_51_sleep_disturbance_value" localSheetId="4">'Calculation excl&lt;51dB'!$F$216</definedName>
    <definedName name="Without_45_with_48_51_sleep_disturbance_value">Calculation!$F$216</definedName>
    <definedName name="Without_45_with_48_51_stroke_value" localSheetId="4">'Calculation excl&lt;51dB'!$F$375</definedName>
    <definedName name="Without_45_with_48_51_stroke_value">Calculation!$F$375</definedName>
    <definedName name="Without_45_with_51_54_amenity_value" localSheetId="4">'Calculation excl&lt;51dB'!$G$269</definedName>
    <definedName name="Without_45_with_51_54_amenity_value">Calculation!$G$269</definedName>
    <definedName name="Without_45_with_51_54_AMI_value" localSheetId="4">'Calculation excl&lt;51dB'!$G$322</definedName>
    <definedName name="Without_45_with_51_54_AMI_value">Calculation!$G$322</definedName>
    <definedName name="Without_45_with_51_54_Dementia_value" localSheetId="3">Calculation!$G$428</definedName>
    <definedName name="Without_45_with_51_54_Dementia_value" localSheetId="4">'Calculation excl&lt;51dB'!$G$428</definedName>
    <definedName name="Without_45_with_51_54_sleep_disturbance_value" localSheetId="4">'Calculation excl&lt;51dB'!$G$216</definedName>
    <definedName name="Without_45_with_51_54_sleep_disturbance_value">Calculation!$G$216</definedName>
    <definedName name="Without_45_with_51_54_stroke_value" localSheetId="4">'Calculation excl&lt;51dB'!$G$375</definedName>
    <definedName name="Without_45_with_51_54_stroke_value">Calculation!$G$375</definedName>
    <definedName name="Without_45_with_54_57_amenity_value" localSheetId="4">'Calculation excl&lt;51dB'!$H$269</definedName>
    <definedName name="Without_45_with_54_57_amenity_value">Calculation!$H$269</definedName>
    <definedName name="Without_45_with_54_57_AMI_value" localSheetId="4">'Calculation excl&lt;51dB'!$H$322</definedName>
    <definedName name="Without_45_with_54_57_AMI_value">Calculation!$H$322</definedName>
    <definedName name="Without_45_with_54_57_Dementia_value" localSheetId="3">Calculation!$H$428</definedName>
    <definedName name="Without_45_with_54_57_Dementia_value" localSheetId="4">'Calculation excl&lt;51dB'!$H$428</definedName>
    <definedName name="Without_45_with_54_57_sleep_disturbance_value" localSheetId="4">'Calculation excl&lt;51dB'!$H$216</definedName>
    <definedName name="Without_45_with_54_57_sleep_disturbance_value">Calculation!$H$216</definedName>
    <definedName name="Without_45_with_54_57_stroke_value" localSheetId="4">'Calculation excl&lt;51dB'!$H$375</definedName>
    <definedName name="Without_45_with_54_57_stroke_value">Calculation!$H$375</definedName>
    <definedName name="Without_45_with_57_60_amenity_value" localSheetId="4">'Calculation excl&lt;51dB'!$I$269</definedName>
    <definedName name="Without_45_with_57_60_amenity_value">Calculation!$I$269</definedName>
    <definedName name="Without_45_with_57_60_AMI_value" localSheetId="4">'Calculation excl&lt;51dB'!$I$322</definedName>
    <definedName name="Without_45_with_57_60_AMI_value">Calculation!$I$322</definedName>
    <definedName name="Without_45_with_57_60_Dementia_value" localSheetId="3">Calculation!$I$428</definedName>
    <definedName name="Without_45_with_57_60_Dementia_value" localSheetId="4">'Calculation excl&lt;51dB'!$I$428</definedName>
    <definedName name="Without_45_with_57_60_sleep_disturbance_value" localSheetId="4">'Calculation excl&lt;51dB'!$I$216</definedName>
    <definedName name="Without_45_with_57_60_sleep_disturbance_value">Calculation!$I$216</definedName>
    <definedName name="Without_45_with_57_60_stroke_value" localSheetId="4">'Calculation excl&lt;51dB'!$I$375</definedName>
    <definedName name="Without_45_with_57_60_stroke_value">Calculation!$I$375</definedName>
    <definedName name="Without_45_with_60_63_amenity_value" localSheetId="4">'Calculation excl&lt;51dB'!$J$269</definedName>
    <definedName name="Without_45_with_60_63_amenity_value">Calculation!$J$269</definedName>
    <definedName name="Without_45_with_60_63_AMI_value" localSheetId="4">'Calculation excl&lt;51dB'!$J$322</definedName>
    <definedName name="Without_45_with_60_63_AMI_value">Calculation!$J$322</definedName>
    <definedName name="Without_45_with_60_63_Dementia_value" localSheetId="3">Calculation!$J$428</definedName>
    <definedName name="Without_45_with_60_63_Dementia_value" localSheetId="4">'Calculation excl&lt;51dB'!$J$428</definedName>
    <definedName name="Without_45_with_60_63_sleep_disturbance_value" localSheetId="4">'Calculation excl&lt;51dB'!$J$216</definedName>
    <definedName name="Without_45_with_60_63_sleep_disturbance_value">Calculation!$J$216</definedName>
    <definedName name="Without_45_with_60_63_stroke_value" localSheetId="4">'Calculation excl&lt;51dB'!$J$375</definedName>
    <definedName name="Without_45_with_60_63_stroke_value">Calculation!$J$375</definedName>
    <definedName name="Without_45_with_63_66_amenity_value" localSheetId="4">'Calculation excl&lt;51dB'!$K$269</definedName>
    <definedName name="Without_45_with_63_66_amenity_value">Calculation!$K$269</definedName>
    <definedName name="Without_45_with_63_66_AMI_value" localSheetId="4">'Calculation excl&lt;51dB'!$K$322</definedName>
    <definedName name="Without_45_with_63_66_AMI_value">Calculation!$K$322</definedName>
    <definedName name="Without_45_with_63_66_Dementia_value" localSheetId="3">Calculation!$K$428</definedName>
    <definedName name="Without_45_with_63_66_Dementia_value" localSheetId="4">'Calculation excl&lt;51dB'!$K$428</definedName>
    <definedName name="Without_45_with_63_66_sleep_disturbance_value" localSheetId="4">'Calculation excl&lt;51dB'!$K$216</definedName>
    <definedName name="Without_45_with_63_66_sleep_disturbance_value">Calculation!$K$216</definedName>
    <definedName name="Without_45_with_63_66_stroke_value" localSheetId="4">'Calculation excl&lt;51dB'!$K$375</definedName>
    <definedName name="Without_45_with_63_66_stroke_value">Calculation!$K$375</definedName>
    <definedName name="Without_45_with_66_69_amenity_value" localSheetId="4">'Calculation excl&lt;51dB'!$L$269</definedName>
    <definedName name="Without_45_with_66_69_amenity_value">Calculation!$L$269</definedName>
    <definedName name="Without_45_with_66_69_AMI_value" localSheetId="4">'Calculation excl&lt;51dB'!$L$322</definedName>
    <definedName name="Without_45_with_66_69_AMI_value">Calculation!$L$322</definedName>
    <definedName name="Without_45_with_66_69_Dementia_value" localSheetId="3">Calculation!$L$428</definedName>
    <definedName name="Without_45_with_66_69_Dementia_value" localSheetId="4">'Calculation excl&lt;51dB'!$L$428</definedName>
    <definedName name="Without_45_with_66_69_sleep_disturbance_value" localSheetId="4">'Calculation excl&lt;51dB'!$L$216</definedName>
    <definedName name="Without_45_with_66_69_sleep_disturbance_value">Calculation!$L$216</definedName>
    <definedName name="Without_45_with_66_69_stroke_value" localSheetId="4">'Calculation excl&lt;51dB'!$L$375</definedName>
    <definedName name="Without_45_with_66_69_stroke_value">Calculation!$L$375</definedName>
    <definedName name="Without_45_with_69_72_amenity_value" localSheetId="4">'Calculation excl&lt;51dB'!$M$269</definedName>
    <definedName name="Without_45_with_69_72_amenity_value">Calculation!$M$269</definedName>
    <definedName name="Without_45_with_69_72_AMI_value" localSheetId="4">'Calculation excl&lt;51dB'!$M$322</definedName>
    <definedName name="Without_45_with_69_72_AMI_value">Calculation!$M$322</definedName>
    <definedName name="Without_45_with_69_72_Dementia_value" localSheetId="3">Calculation!$M$428</definedName>
    <definedName name="Without_45_with_69_72_Dementia_value" localSheetId="4">'Calculation excl&lt;51dB'!$M$428</definedName>
    <definedName name="Without_45_with_69_72_sleep_disturbance_value" localSheetId="4">'Calculation excl&lt;51dB'!$M$216</definedName>
    <definedName name="Without_45_with_69_72_sleep_disturbance_value">Calculation!$M$216</definedName>
    <definedName name="Without_45_with_69_72_stroke_value" localSheetId="4">'Calculation excl&lt;51dB'!$M$375</definedName>
    <definedName name="Without_45_with_69_72_stroke_value">Calculation!$M$375</definedName>
    <definedName name="Without_45_with_72_75_amenity_value" localSheetId="4">'Calculation excl&lt;51dB'!$N$269</definedName>
    <definedName name="Without_45_with_72_75_amenity_value">Calculation!$N$269</definedName>
    <definedName name="Without_45_with_72_75_AMI_value" localSheetId="4">'Calculation excl&lt;51dB'!$N$322</definedName>
    <definedName name="Without_45_with_72_75_AMI_value">Calculation!$N$322</definedName>
    <definedName name="Without_45_with_72_75_Dementia_value" localSheetId="3">Calculation!$N$428</definedName>
    <definedName name="Without_45_with_72_75_Dementia_value" localSheetId="4">'Calculation excl&lt;51dB'!$N$428</definedName>
    <definedName name="Without_45_with_72_75_sleep_disturbance_value" localSheetId="4">'Calculation excl&lt;51dB'!$N$216</definedName>
    <definedName name="Without_45_with_72_75_sleep_disturbance_value">Calculation!$N$216</definedName>
    <definedName name="Without_45_with_72_75_stroke_value" localSheetId="4">'Calculation excl&lt;51dB'!$N$375</definedName>
    <definedName name="Without_45_with_72_75_stroke_value">Calculation!$N$375</definedName>
    <definedName name="Without_45_with_75_78_amenity_value" localSheetId="4">'Calculation excl&lt;51dB'!$O$269</definedName>
    <definedName name="Without_45_with_75_78_amenity_value">Calculation!$O$269</definedName>
    <definedName name="Without_45_with_75_78_AMI_value" localSheetId="4">'Calculation excl&lt;51dB'!$O$322</definedName>
    <definedName name="Without_45_with_75_78_AMI_value">Calculation!$O$322</definedName>
    <definedName name="Without_45_with_75_78_Dementia_value" localSheetId="3">Calculation!$O$428</definedName>
    <definedName name="Without_45_with_75_78_Dementia_value" localSheetId="4">'Calculation excl&lt;51dB'!$O$428</definedName>
    <definedName name="Without_45_with_75_78_sleep_disturbance_value" localSheetId="4">'Calculation excl&lt;51dB'!$O$216</definedName>
    <definedName name="Without_45_with_75_78_sleep_disturbance_value">Calculation!$O$216</definedName>
    <definedName name="Without_45_with_75_78_stroke_value" localSheetId="4">'Calculation excl&lt;51dB'!$O$375</definedName>
    <definedName name="Without_45_with_75_78_stroke_value">Calculation!$O$375</definedName>
    <definedName name="Without_45_with_78_81_amenity_value" localSheetId="4">'Calculation excl&lt;51dB'!$P$269</definedName>
    <definedName name="Without_45_with_78_81_amenity_value">Calculation!$P$269</definedName>
    <definedName name="Without_45_with_78_81_AMI_value" localSheetId="4">'Calculation excl&lt;51dB'!$P$322</definedName>
    <definedName name="Without_45_with_78_81_AMI_value">Calculation!$P$322</definedName>
    <definedName name="Without_45_with_78_81_Dementia_value" localSheetId="3">Calculation!$P$428</definedName>
    <definedName name="Without_45_with_78_81_Dementia_value" localSheetId="4">'Calculation excl&lt;51dB'!$P$428</definedName>
    <definedName name="Without_45_with_78_81_sleep_disturbance_value" localSheetId="4">'Calculation excl&lt;51dB'!$P$216</definedName>
    <definedName name="Without_45_with_78_81_sleep_disturbance_value">Calculation!$P$216</definedName>
    <definedName name="Without_45_with_78_81_stroke_value" localSheetId="4">'Calculation excl&lt;51dB'!$P$375</definedName>
    <definedName name="Without_45_with_78_81_stroke_value">Calculation!$P$375</definedName>
    <definedName name="Without_45_with_81_amenity_value" localSheetId="4">'Calculation excl&lt;51dB'!$Q$269</definedName>
    <definedName name="Without_45_with_81_amenity_value">Calculation!$Q$269</definedName>
    <definedName name="Without_45_with_81_AMI_value" localSheetId="4">'Calculation excl&lt;51dB'!$Q$322</definedName>
    <definedName name="Without_45_with_81_AMI_value">Calculation!$Q$322</definedName>
    <definedName name="Without_45_with_81_Dementia_value" localSheetId="3">Calculation!$Q$428</definedName>
    <definedName name="Without_45_with_81_Dementia_value" localSheetId="4">'Calculation excl&lt;51dB'!$Q$428</definedName>
    <definedName name="Without_45_with_81_sleep_disturbance_value" localSheetId="4">'Calculation excl&lt;51dB'!$Q$216</definedName>
    <definedName name="Without_45_with_81_sleep_disturbance_value">Calculation!$Q$216</definedName>
    <definedName name="Without_45_with_81_stroke_value" localSheetId="4">'Calculation excl&lt;51dB'!$Q$375</definedName>
    <definedName name="Without_45_with_81_stroke_value">Calculation!$Q$375</definedName>
    <definedName name="Without_45_with_xx_amenity_value" localSheetId="4">'Calculation excl&lt;51dB'!$D$269:$Q$269</definedName>
    <definedName name="Without_45_with_xx_amenity_value">Calculation!$D$269:$Q$269</definedName>
    <definedName name="Without_45_with_xx_AMI_value" localSheetId="4">'Calculation excl&lt;51dB'!$D$322:$Q$322</definedName>
    <definedName name="Without_45_with_xx_AMI_value">Calculation!$D$322:$Q$322</definedName>
    <definedName name="Without_45_with_xx_composite_value">#REF!</definedName>
    <definedName name="Without_45_with_xx_dementia_value" localSheetId="4">'Calculation excl&lt;51dB'!$D$428:$Q$428</definedName>
    <definedName name="Without_45_with_xx_dementia_value">Calculation!$D$428:$Q$428</definedName>
    <definedName name="Without_45_with_xx_sleep_disturbance_value" localSheetId="4">'Calculation excl&lt;51dB'!$D$216:$Q$216</definedName>
    <definedName name="Without_45_with_xx_sleep_disturbance_value">Calculation!$D$216:$Q$216</definedName>
    <definedName name="Without_45_with_xx_stroke_value" localSheetId="4">'Calculation excl&lt;51dB'!$D$375:$Q$375</definedName>
    <definedName name="Without_45_with_xx_stroke_value">Calculation!$D$375:$Q$375</definedName>
    <definedName name="Without_45_with_xx_value" localSheetId="4">'Calculation excl&lt;51dB'!$D$142:$Q$142</definedName>
    <definedName name="Without_45_with_xx_value">Calculation!$D$142:$Q$142</definedName>
    <definedName name="Without_48_51_with_45_48_amenity_value" localSheetId="4">'Calculation excl&lt;51dB'!$E$271</definedName>
    <definedName name="Without_48_51_with_45_48_amenity_value">Calculation!$E$271</definedName>
    <definedName name="Without_48_51_with_45_48_AMI_value" localSheetId="4">'Calculation excl&lt;51dB'!$E$324</definedName>
    <definedName name="Without_48_51_with_45_48_AMI_value">Calculation!$E$324</definedName>
    <definedName name="Without_48_51_with_45_48_Dementia_value" localSheetId="3">Calculation!$E$430</definedName>
    <definedName name="Without_48_51_with_45_48_Dementia_value" localSheetId="4">'Calculation excl&lt;51dB'!$E$430</definedName>
    <definedName name="Without_48_51_with_45_48_stroke_value" localSheetId="4">'Calculation excl&lt;51dB'!$E$377</definedName>
    <definedName name="Without_48_51_with_45_48_stroke_value">Calculation!$E$377</definedName>
    <definedName name="Without_48_51_with_45_amenity_value" localSheetId="4">'Calculation excl&lt;51dB'!$D$271</definedName>
    <definedName name="Without_48_51_with_45_amenity_value">Calculation!$D$271</definedName>
    <definedName name="Without_48_51_with_45_AMI_value" localSheetId="4">'Calculation excl&lt;51dB'!$D$324</definedName>
    <definedName name="Without_48_51_with_45_AMI_value">Calculation!$D$324</definedName>
    <definedName name="Without_48_51_with_45_Dementia_value" localSheetId="3">Calculation!$D$430</definedName>
    <definedName name="Without_48_51_with_45_Dementia_value" localSheetId="4">'Calculation excl&lt;51dB'!$D$430</definedName>
    <definedName name="Without_48_51_with_45_stroke_value" localSheetId="4">'Calculation excl&lt;51dB'!$D$377</definedName>
    <definedName name="Without_48_51_with_45_stroke_value">Calculation!$D$377</definedName>
    <definedName name="Without_48_51_with_48_51_amenity_value" localSheetId="4">'Calculation excl&lt;51dB'!$F$271</definedName>
    <definedName name="Without_48_51_with_48_51_amenity_value">Calculation!$F$271</definedName>
    <definedName name="Without_48_51_with_48_51_AMI_value" localSheetId="4">'Calculation excl&lt;51dB'!$F$324</definedName>
    <definedName name="Without_48_51_with_48_51_AMI_value">Calculation!$F$324</definedName>
    <definedName name="Without_48_51_with_48_51_Dementia_value" localSheetId="3">Calculation!$F$430</definedName>
    <definedName name="Without_48_51_with_48_51_Dementia_value" localSheetId="4">'Calculation excl&lt;51dB'!$F$430</definedName>
    <definedName name="Without_48_51_with_48_51_stroke_value" localSheetId="4">'Calculation excl&lt;51dB'!$F$377</definedName>
    <definedName name="Without_48_51_with_48_51_stroke_value">Calculation!$F$377</definedName>
    <definedName name="Without_48_51_with_51_54_amenity_value" localSheetId="4">'Calculation excl&lt;51dB'!$G$271</definedName>
    <definedName name="Without_48_51_with_51_54_amenity_value">Calculation!$G$271</definedName>
    <definedName name="Without_48_51_with_51_54_AMI_value" localSheetId="4">'Calculation excl&lt;51dB'!$G$324</definedName>
    <definedName name="Without_48_51_with_51_54_AMI_value">Calculation!$G$324</definedName>
    <definedName name="Without_48_51_with_51_54_Dementia_value" localSheetId="3">Calculation!$G$430</definedName>
    <definedName name="Without_48_51_with_51_54_Dementia_value" localSheetId="4">'Calculation excl&lt;51dB'!$G$430</definedName>
    <definedName name="Without_48_51_with_51_54_sleep_disturbance_value" localSheetId="4">'Calculation excl&lt;51dB'!$G$218</definedName>
    <definedName name="Without_48_51_with_51_54_sleep_disturbance_value">Calculation!$G$218</definedName>
    <definedName name="Without_48_51_with_51_54_stroke_value" localSheetId="4">'Calculation excl&lt;51dB'!$G$377</definedName>
    <definedName name="Without_48_51_with_51_54_stroke_value">Calculation!$G$377</definedName>
    <definedName name="Without_48_51_with_54_57_amenity_value" localSheetId="4">'Calculation excl&lt;51dB'!$H$271</definedName>
    <definedName name="Without_48_51_with_54_57_amenity_value">Calculation!$H$271</definedName>
    <definedName name="Without_48_51_with_54_57_AMI_value" localSheetId="4">'Calculation excl&lt;51dB'!$H$324</definedName>
    <definedName name="Without_48_51_with_54_57_AMI_value">Calculation!$H$324</definedName>
    <definedName name="Without_48_51_with_54_57_Dementia_value" localSheetId="3">Calculation!$H$430</definedName>
    <definedName name="Without_48_51_with_54_57_Dementia_value" localSheetId="4">'Calculation excl&lt;51dB'!$H$430</definedName>
    <definedName name="Without_48_51_with_54_57_sleep_disturbance_value" localSheetId="4">'Calculation excl&lt;51dB'!$H$218</definedName>
    <definedName name="Without_48_51_with_54_57_sleep_disturbance_value">Calculation!$H$218</definedName>
    <definedName name="Without_48_51_with_54_57_stroke_value" localSheetId="4">'Calculation excl&lt;51dB'!$H$377</definedName>
    <definedName name="Without_48_51_with_54_57_stroke_value">Calculation!$H$377</definedName>
    <definedName name="Without_48_51_with_57_60_amenity_value" localSheetId="4">'Calculation excl&lt;51dB'!$I$271</definedName>
    <definedName name="Without_48_51_with_57_60_amenity_value">Calculation!$I$271</definedName>
    <definedName name="Without_48_51_with_57_60_AMI_value" localSheetId="4">'Calculation excl&lt;51dB'!$I$324</definedName>
    <definedName name="Without_48_51_with_57_60_AMI_value">Calculation!$I$324</definedName>
    <definedName name="Without_48_51_with_57_60_Dementia_value" localSheetId="3">Calculation!$I$430</definedName>
    <definedName name="Without_48_51_with_57_60_Dementia_value" localSheetId="4">'Calculation excl&lt;51dB'!$I$430</definedName>
    <definedName name="Without_48_51_with_57_60_sleep_disturbance_value" localSheetId="4">'Calculation excl&lt;51dB'!$I$218</definedName>
    <definedName name="Without_48_51_with_57_60_sleep_disturbance_value">Calculation!$I$218</definedName>
    <definedName name="Without_48_51_with_57_60_stroke_value" localSheetId="4">'Calculation excl&lt;51dB'!$I$377</definedName>
    <definedName name="Without_48_51_with_57_60_stroke_value">Calculation!$I$377</definedName>
    <definedName name="Without_48_51_with_60_63_amenity_value" localSheetId="4">'Calculation excl&lt;51dB'!$J$271</definedName>
    <definedName name="Without_48_51_with_60_63_amenity_value">Calculation!$J$271</definedName>
    <definedName name="Without_48_51_with_60_63_AMI_value" localSheetId="4">'Calculation excl&lt;51dB'!$J$324</definedName>
    <definedName name="Without_48_51_with_60_63_AMI_value">Calculation!$J$324</definedName>
    <definedName name="Without_48_51_with_60_63_Dementia_value" localSheetId="3">Calculation!$J$430</definedName>
    <definedName name="Without_48_51_with_60_63_Dementia_value" localSheetId="4">'Calculation excl&lt;51dB'!$J$430</definedName>
    <definedName name="Without_48_51_with_60_63_sleep_disturbance_value" localSheetId="4">'Calculation excl&lt;51dB'!$J$218</definedName>
    <definedName name="Without_48_51_with_60_63_sleep_disturbance_value">Calculation!$J$218</definedName>
    <definedName name="Without_48_51_with_60_63_stroke_value" localSheetId="4">'Calculation excl&lt;51dB'!$J$377</definedName>
    <definedName name="Without_48_51_with_60_63_stroke_value">Calculation!$J$377</definedName>
    <definedName name="Without_48_51_with_63_66_amenity_value" localSheetId="4">'Calculation excl&lt;51dB'!$K$271</definedName>
    <definedName name="Without_48_51_with_63_66_amenity_value">Calculation!$K$271</definedName>
    <definedName name="Without_48_51_with_63_66_AMI_value" localSheetId="4">'Calculation excl&lt;51dB'!$K$324</definedName>
    <definedName name="Without_48_51_with_63_66_AMI_value">Calculation!$K$324</definedName>
    <definedName name="Without_48_51_with_63_66_Dementia_value" localSheetId="3">Calculation!$K$430</definedName>
    <definedName name="Without_48_51_with_63_66_Dementia_value" localSheetId="4">'Calculation excl&lt;51dB'!$K$430</definedName>
    <definedName name="Without_48_51_with_63_66_sleep_disturbance_value" localSheetId="4">'Calculation excl&lt;51dB'!$K$218</definedName>
    <definedName name="Without_48_51_with_63_66_sleep_disturbance_value">Calculation!$K$218</definedName>
    <definedName name="Without_48_51_with_63_66_stroke_value" localSheetId="4">'Calculation excl&lt;51dB'!$K$377</definedName>
    <definedName name="Without_48_51_with_63_66_stroke_value">Calculation!$K$377</definedName>
    <definedName name="Without_48_51_with_66_69_amenity_value" localSheetId="4">'Calculation excl&lt;51dB'!$L$271</definedName>
    <definedName name="Without_48_51_with_66_69_amenity_value">Calculation!$L$271</definedName>
    <definedName name="Without_48_51_with_66_69_AMI_value" localSheetId="4">'Calculation excl&lt;51dB'!$L$324</definedName>
    <definedName name="Without_48_51_with_66_69_AMI_value">Calculation!$L$324</definedName>
    <definedName name="Without_48_51_with_66_69_Dementia_value" localSheetId="3">Calculation!$L$430</definedName>
    <definedName name="Without_48_51_with_66_69_Dementia_value" localSheetId="4">'Calculation excl&lt;51dB'!$L$430</definedName>
    <definedName name="Without_48_51_with_66_69_sleep_disturbance_value" localSheetId="4">'Calculation excl&lt;51dB'!$L$218</definedName>
    <definedName name="Without_48_51_with_66_69_sleep_disturbance_value">Calculation!$L$218</definedName>
    <definedName name="Without_48_51_with_66_69_stroke_value" localSheetId="4">'Calculation excl&lt;51dB'!$L$377</definedName>
    <definedName name="Without_48_51_with_66_69_stroke_value">Calculation!$L$377</definedName>
    <definedName name="Without_48_51_with_69_72_amenity_value" localSheetId="4">'Calculation excl&lt;51dB'!$M$271</definedName>
    <definedName name="Without_48_51_with_69_72_amenity_value">Calculation!$M$271</definedName>
    <definedName name="Without_48_51_with_69_72_AMI_value" localSheetId="4">'Calculation excl&lt;51dB'!$M$324</definedName>
    <definedName name="Without_48_51_with_69_72_AMI_value">Calculation!$M$324</definedName>
    <definedName name="Without_48_51_with_69_72_Dementia_value" localSheetId="3">Calculation!$M$430</definedName>
    <definedName name="Without_48_51_with_69_72_Dementia_value" localSheetId="4">'Calculation excl&lt;51dB'!$M$430</definedName>
    <definedName name="Without_48_51_with_69_72_sleep_disturbance_value" localSheetId="4">'Calculation excl&lt;51dB'!$M$218</definedName>
    <definedName name="Without_48_51_with_69_72_sleep_disturbance_value">Calculation!$M$218</definedName>
    <definedName name="Without_48_51_with_69_72_stroke_value" localSheetId="4">'Calculation excl&lt;51dB'!$M$377</definedName>
    <definedName name="Without_48_51_with_69_72_stroke_value">Calculation!$M$377</definedName>
    <definedName name="Without_48_51_with_72_75_amenity_value" localSheetId="4">'Calculation excl&lt;51dB'!$N$271</definedName>
    <definedName name="Without_48_51_with_72_75_amenity_value">Calculation!$N$271</definedName>
    <definedName name="Without_48_51_with_72_75_AMI_value" localSheetId="4">'Calculation excl&lt;51dB'!$N$324</definedName>
    <definedName name="Without_48_51_with_72_75_AMI_value">Calculation!$N$324</definedName>
    <definedName name="Without_48_51_with_72_75_Dementia_value" localSheetId="3">Calculation!$N$430</definedName>
    <definedName name="Without_48_51_with_72_75_Dementia_value" localSheetId="4">'Calculation excl&lt;51dB'!$N$430</definedName>
    <definedName name="Without_48_51_with_72_75_sleep_disturbance_value" localSheetId="4">'Calculation excl&lt;51dB'!$N$218</definedName>
    <definedName name="Without_48_51_with_72_75_sleep_disturbance_value">Calculation!$N$218</definedName>
    <definedName name="Without_48_51_with_72_75_stroke_value" localSheetId="4">'Calculation excl&lt;51dB'!$N$377</definedName>
    <definedName name="Without_48_51_with_72_75_stroke_value">Calculation!$N$377</definedName>
    <definedName name="Without_48_51_with_75_78_amenity_value" localSheetId="4">'Calculation excl&lt;51dB'!$O$271</definedName>
    <definedName name="Without_48_51_with_75_78_amenity_value">Calculation!$O$271</definedName>
    <definedName name="Without_48_51_with_75_78_AMI_value" localSheetId="4">'Calculation excl&lt;51dB'!$O$324</definedName>
    <definedName name="Without_48_51_with_75_78_AMI_value">Calculation!$O$324</definedName>
    <definedName name="Without_48_51_with_75_78_Dementia_value" localSheetId="3">Calculation!$O$430</definedName>
    <definedName name="Without_48_51_with_75_78_Dementia_value" localSheetId="4">'Calculation excl&lt;51dB'!$O$430</definedName>
    <definedName name="Without_48_51_with_75_78_sleep_disturbance_value" localSheetId="4">'Calculation excl&lt;51dB'!$O$218</definedName>
    <definedName name="Without_48_51_with_75_78_sleep_disturbance_value">Calculation!$O$218</definedName>
    <definedName name="Without_48_51_with_75_78_stroke_value" localSheetId="4">'Calculation excl&lt;51dB'!$O$377</definedName>
    <definedName name="Without_48_51_with_75_78_stroke_value">Calculation!$O$377</definedName>
    <definedName name="Without_48_51_with_78_81_amenity_value" localSheetId="4">'Calculation excl&lt;51dB'!$P$271</definedName>
    <definedName name="Without_48_51_with_78_81_amenity_value">Calculation!$P$271</definedName>
    <definedName name="Without_48_51_with_78_81_AMI_value" localSheetId="4">'Calculation excl&lt;51dB'!$P$324</definedName>
    <definedName name="Without_48_51_with_78_81_AMI_value">Calculation!$P$324</definedName>
    <definedName name="Without_48_51_with_78_81_Dementia_value" localSheetId="3">Calculation!$P$430</definedName>
    <definedName name="Without_48_51_with_78_81_Dementia_value" localSheetId="4">'Calculation excl&lt;51dB'!$P$430</definedName>
    <definedName name="Without_48_51_with_78_81_sleep_disturbance_value" localSheetId="4">'Calculation excl&lt;51dB'!$P$218</definedName>
    <definedName name="Without_48_51_with_78_81_sleep_disturbance_value">Calculation!$P$218</definedName>
    <definedName name="Without_48_51_with_78_81_stroke_value" localSheetId="4">'Calculation excl&lt;51dB'!$P$377</definedName>
    <definedName name="Without_48_51_with_78_81_stroke_value">Calculation!$P$377</definedName>
    <definedName name="Without_48_51_with_81_amenity_value" localSheetId="4">'Calculation excl&lt;51dB'!$Q$271</definedName>
    <definedName name="Without_48_51_with_81_amenity_value">Calculation!$Q$271</definedName>
    <definedName name="Without_48_51_with_81_AMI_value" localSheetId="4">'Calculation excl&lt;51dB'!$Q$324</definedName>
    <definedName name="Without_48_51_with_81_AMI_value">Calculation!$Q$324</definedName>
    <definedName name="Without_48_51_with_81_Dementia_value" localSheetId="3">Calculation!$Q$430</definedName>
    <definedName name="Without_48_51_with_81_Dementia_value" localSheetId="4">'Calculation excl&lt;51dB'!$Q$430</definedName>
    <definedName name="Without_48_51_with_81_sleep_disturbance_value" localSheetId="4">'Calculation excl&lt;51dB'!$Q$218</definedName>
    <definedName name="Without_48_51_with_81_sleep_disturbance_value">Calculation!$Q$218</definedName>
    <definedName name="Without_48_51_with_81_stroke_value" localSheetId="4">'Calculation excl&lt;51dB'!$Q$377</definedName>
    <definedName name="Without_48_51_with_81_stroke_value">Calculation!$Q$377</definedName>
    <definedName name="Without_48_51_with_xx_amenity_value" localSheetId="4">'Calculation excl&lt;51dB'!$D$271:$Q$271</definedName>
    <definedName name="Without_48_51_with_xx_amenity_value">Calculation!$D$271:$Q$271</definedName>
    <definedName name="Without_48_51_with_xx_AMI_value" localSheetId="4">'Calculation excl&lt;51dB'!$D$324:$Q$324</definedName>
    <definedName name="Without_48_51_with_xx_AMI_value">Calculation!$D$324:$Q$324</definedName>
    <definedName name="Without_48_51_with_xx_composite_value">#REF!</definedName>
    <definedName name="Without_48_51_with_xx_dementia_value" localSheetId="4">'Calculation excl&lt;51dB'!$D$430:$Q$430</definedName>
    <definedName name="Without_48_51_with_xx_dementia_value">Calculation!$D$430:$Q$430</definedName>
    <definedName name="Without_48_51_with_xx_sleep_disturbance_value" localSheetId="4">'Calculation excl&lt;51dB'!$D$218:$Q$218</definedName>
    <definedName name="Without_48_51_with_xx_sleep_disturbance_value">Calculation!$D$218:$Q$218</definedName>
    <definedName name="Without_48_51_with_xx_stroke_value" localSheetId="4">'Calculation excl&lt;51dB'!$D$377:$Q$377</definedName>
    <definedName name="Without_48_51_with_xx_stroke_value">Calculation!$D$377:$Q$377</definedName>
    <definedName name="Without_48_51_with_xx_value" localSheetId="4">'Calculation excl&lt;51dB'!$D$144:$Q$144</definedName>
    <definedName name="Without_48_51_with_xx_value">Calculation!$D$144:$Q$144</definedName>
    <definedName name="Without_51_54_with_45_48_amenity_value" localSheetId="4">'Calculation excl&lt;51dB'!$E$272</definedName>
    <definedName name="Without_51_54_with_45_48_amenity_value">Calculation!$E$272</definedName>
    <definedName name="Without_51_54_with_45_48_AMI_value" localSheetId="4">'Calculation excl&lt;51dB'!$E$325</definedName>
    <definedName name="Without_51_54_with_45_48_AMI_value">Calculation!$E$325</definedName>
    <definedName name="Without_51_54_with_45_48_Dementia_value" localSheetId="3">Calculation!$E$431</definedName>
    <definedName name="Without_51_54_with_45_48_Dementia_value" localSheetId="4">'Calculation excl&lt;51dB'!$E$431</definedName>
    <definedName name="Without_51_54_with_45_48_stroke_value" localSheetId="4">'Calculation excl&lt;51dB'!$E$378</definedName>
    <definedName name="Without_51_54_with_45_48_stroke_value">Calculation!$E$378</definedName>
    <definedName name="Without_51_54_with_45_amenity_value" localSheetId="4">'Calculation excl&lt;51dB'!$D$272</definedName>
    <definedName name="Without_51_54_with_45_amenity_value">Calculation!$D$272</definedName>
    <definedName name="Without_51_54_with_45_AMI_value" localSheetId="4">'Calculation excl&lt;51dB'!$D$325</definedName>
    <definedName name="Without_51_54_with_45_AMI_value">Calculation!$D$325</definedName>
    <definedName name="Without_51_54_with_45_Dementia_value" localSheetId="3">Calculation!$D$431</definedName>
    <definedName name="Without_51_54_with_45_Dementia_value" localSheetId="4">'Calculation excl&lt;51dB'!$D$431</definedName>
    <definedName name="Without_51_54_with_45_stroke_value" localSheetId="4">'Calculation excl&lt;51dB'!$D$378</definedName>
    <definedName name="Without_51_54_with_45_stroke_value">Calculation!$D$378</definedName>
    <definedName name="Without_51_54_with_48_51_amenity_value" localSheetId="4">'Calculation excl&lt;51dB'!$F$272</definedName>
    <definedName name="Without_51_54_with_48_51_amenity_value">Calculation!$F$272</definedName>
    <definedName name="Without_51_54_with_48_51_AMI_value" localSheetId="4">'Calculation excl&lt;51dB'!$F$325</definedName>
    <definedName name="Without_51_54_with_48_51_AMI_value">Calculation!$F$325</definedName>
    <definedName name="Without_51_54_with_48_51_Dementia_value" localSheetId="3">Calculation!$F$431</definedName>
    <definedName name="Without_51_54_with_48_51_Dementia_value" localSheetId="4">'Calculation excl&lt;51dB'!$F$431</definedName>
    <definedName name="Without_51_54_with_48_51_stroke_value" localSheetId="4">'Calculation excl&lt;51dB'!$F$378</definedName>
    <definedName name="Without_51_54_with_48_51_stroke_value">Calculation!$F$378</definedName>
    <definedName name="Without_51_54_with_51_54_amenity_value" localSheetId="4">'Calculation excl&lt;51dB'!$G$272</definedName>
    <definedName name="Without_51_54_with_51_54_amenity_value">Calculation!$G$272</definedName>
    <definedName name="Without_51_54_with_51_54_AMI_value" localSheetId="4">'Calculation excl&lt;51dB'!$G$325</definedName>
    <definedName name="Without_51_54_with_51_54_AMI_value">Calculation!$G$325</definedName>
    <definedName name="Without_51_54_with_51_54_Dementia_value" localSheetId="3">Calculation!$G$431</definedName>
    <definedName name="Without_51_54_with_51_54_Dementia_value" localSheetId="4">'Calculation excl&lt;51dB'!$G$431</definedName>
    <definedName name="Without_51_54_with_51_54_stroke_value" localSheetId="4">'Calculation excl&lt;51dB'!$G$378</definedName>
    <definedName name="Without_51_54_with_51_54_stroke_value">Calculation!$G$378</definedName>
    <definedName name="Without_51_54_with_54_57_amenity_value" localSheetId="4">'Calculation excl&lt;51dB'!$H$272</definedName>
    <definedName name="Without_51_54_with_54_57_amenity_value">Calculation!$H$272</definedName>
    <definedName name="Without_51_54_with_54_57_AMI_value" localSheetId="4">'Calculation excl&lt;51dB'!$H$325</definedName>
    <definedName name="Without_51_54_with_54_57_AMI_value">Calculation!$H$325</definedName>
    <definedName name="Without_51_54_with_54_57_Dementia_value" localSheetId="3">Calculation!$H$431</definedName>
    <definedName name="Without_51_54_with_54_57_Dementia_value" localSheetId="4">'Calculation excl&lt;51dB'!$H$431</definedName>
    <definedName name="Without_51_54_with_54_57_sleep_disturbance_value" localSheetId="4">'Calculation excl&lt;51dB'!$H$219</definedName>
    <definedName name="Without_51_54_with_54_57_sleep_disturbance_value">Calculation!$H$219</definedName>
    <definedName name="Without_51_54_with_54_57_stroke_value" localSheetId="4">'Calculation excl&lt;51dB'!$H$378</definedName>
    <definedName name="Without_51_54_with_54_57_stroke_value">Calculation!$H$378</definedName>
    <definedName name="Without_51_54_with_57_60_amenity_value" localSheetId="4">'Calculation excl&lt;51dB'!$I$272</definedName>
    <definedName name="Without_51_54_with_57_60_amenity_value">Calculation!$I$272</definedName>
    <definedName name="Without_51_54_with_57_60_AMI_value" localSheetId="4">'Calculation excl&lt;51dB'!$I$325</definedName>
    <definedName name="Without_51_54_with_57_60_AMI_value">Calculation!$I$325</definedName>
    <definedName name="Without_51_54_with_57_60_Dementia_value" localSheetId="3">Calculation!$I$431</definedName>
    <definedName name="Without_51_54_with_57_60_Dementia_value" localSheetId="4">'Calculation excl&lt;51dB'!$I$431</definedName>
    <definedName name="Without_51_54_with_57_60_sleep_disturbance_value" localSheetId="4">'Calculation excl&lt;51dB'!$I$219</definedName>
    <definedName name="Without_51_54_with_57_60_sleep_disturbance_value">Calculation!$I$219</definedName>
    <definedName name="Without_51_54_with_57_60_stroke_value" localSheetId="4">'Calculation excl&lt;51dB'!$I$378</definedName>
    <definedName name="Without_51_54_with_57_60_stroke_value">Calculation!$I$378</definedName>
    <definedName name="Without_51_54_with_60_63_amenity_value" localSheetId="4">'Calculation excl&lt;51dB'!$J$272</definedName>
    <definedName name="Without_51_54_with_60_63_amenity_value">Calculation!$J$272</definedName>
    <definedName name="Without_51_54_with_60_63_AMI_value" localSheetId="4">'Calculation excl&lt;51dB'!$J$325</definedName>
    <definedName name="Without_51_54_with_60_63_AMI_value">Calculation!$J$325</definedName>
    <definedName name="Without_51_54_with_60_63_Dementia_value" localSheetId="3">Calculation!$J$431</definedName>
    <definedName name="Without_51_54_with_60_63_Dementia_value" localSheetId="4">'Calculation excl&lt;51dB'!$J$431</definedName>
    <definedName name="Without_51_54_with_60_63_sleep_disturbance_value" localSheetId="4">'Calculation excl&lt;51dB'!$J$219</definedName>
    <definedName name="Without_51_54_with_60_63_sleep_disturbance_value">Calculation!$J$219</definedName>
    <definedName name="Without_51_54_with_60_63_stroke_value" localSheetId="4">'Calculation excl&lt;51dB'!$J$378</definedName>
    <definedName name="Without_51_54_with_60_63_stroke_value">Calculation!$J$378</definedName>
    <definedName name="Without_51_54_with_63_66_amenity_value" localSheetId="4">'Calculation excl&lt;51dB'!$K$272</definedName>
    <definedName name="Without_51_54_with_63_66_amenity_value">Calculation!$K$272</definedName>
    <definedName name="Without_51_54_with_63_66_AMI_value" localSheetId="4">'Calculation excl&lt;51dB'!$K$325</definedName>
    <definedName name="Without_51_54_with_63_66_AMI_value">Calculation!$K$325</definedName>
    <definedName name="Without_51_54_with_63_66_Dementia_value" localSheetId="3">Calculation!$K$431</definedName>
    <definedName name="Without_51_54_with_63_66_Dementia_value" localSheetId="4">'Calculation excl&lt;51dB'!$K$431</definedName>
    <definedName name="Without_51_54_with_63_66_sleep_disturbance_value" localSheetId="4">'Calculation excl&lt;51dB'!$K$219</definedName>
    <definedName name="Without_51_54_with_63_66_sleep_disturbance_value">Calculation!$K$219</definedName>
    <definedName name="Without_51_54_with_63_66_stroke_value" localSheetId="4">'Calculation excl&lt;51dB'!$K$378</definedName>
    <definedName name="Without_51_54_with_63_66_stroke_value">Calculation!$K$378</definedName>
    <definedName name="Without_51_54_with_66_69_amenity_value" localSheetId="4">'Calculation excl&lt;51dB'!$L$272</definedName>
    <definedName name="Without_51_54_with_66_69_amenity_value">Calculation!$L$272</definedName>
    <definedName name="Without_51_54_with_66_69_AMI_value" localSheetId="4">'Calculation excl&lt;51dB'!$L$325</definedName>
    <definedName name="Without_51_54_with_66_69_AMI_value">Calculation!$L$325</definedName>
    <definedName name="Without_51_54_with_66_69_Dementia_value" localSheetId="3">Calculation!$L$431</definedName>
    <definedName name="Without_51_54_with_66_69_Dementia_value" localSheetId="4">'Calculation excl&lt;51dB'!$L$431</definedName>
    <definedName name="Without_51_54_with_66_69_sleep_disturbance_value" localSheetId="4">'Calculation excl&lt;51dB'!$L$219</definedName>
    <definedName name="Without_51_54_with_66_69_sleep_disturbance_value">Calculation!$L$219</definedName>
    <definedName name="Without_51_54_with_66_69_stroke_value" localSheetId="4">'Calculation excl&lt;51dB'!$L$378</definedName>
    <definedName name="Without_51_54_with_66_69_stroke_value">Calculation!$L$378</definedName>
    <definedName name="Without_51_54_with_69_72_amenity_value" localSheetId="4">'Calculation excl&lt;51dB'!$M$272</definedName>
    <definedName name="Without_51_54_with_69_72_amenity_value">Calculation!$M$272</definedName>
    <definedName name="Without_51_54_with_69_72_AMI_value" localSheetId="4">'Calculation excl&lt;51dB'!$M$325</definedName>
    <definedName name="Without_51_54_with_69_72_AMI_value">Calculation!$M$325</definedName>
    <definedName name="Without_51_54_with_69_72_Dementia_value" localSheetId="3">Calculation!$M$431</definedName>
    <definedName name="Without_51_54_with_69_72_Dementia_value" localSheetId="4">'Calculation excl&lt;51dB'!$M$431</definedName>
    <definedName name="Without_51_54_with_69_72_sleep_disturbance_value" localSheetId="4">'Calculation excl&lt;51dB'!$M$219</definedName>
    <definedName name="Without_51_54_with_69_72_sleep_disturbance_value">Calculation!$M$219</definedName>
    <definedName name="Without_51_54_with_69_72_stroke_value" localSheetId="4">'Calculation excl&lt;51dB'!$M$378</definedName>
    <definedName name="Without_51_54_with_69_72_stroke_value">Calculation!$M$378</definedName>
    <definedName name="Without_51_54_with_72_75_amenity_value" localSheetId="4">'Calculation excl&lt;51dB'!$N$272</definedName>
    <definedName name="Without_51_54_with_72_75_amenity_value">Calculation!$N$272</definedName>
    <definedName name="Without_51_54_with_72_75_AMI_value" localSheetId="4">'Calculation excl&lt;51dB'!$N$325</definedName>
    <definedName name="Without_51_54_with_72_75_AMI_value">Calculation!$N$325</definedName>
    <definedName name="Without_51_54_with_72_75_Dementia_value" localSheetId="3">Calculation!$N$431</definedName>
    <definedName name="Without_51_54_with_72_75_Dementia_value" localSheetId="4">'Calculation excl&lt;51dB'!$N$431</definedName>
    <definedName name="Without_51_54_with_72_75_sleep_disturbance_value" localSheetId="4">'Calculation excl&lt;51dB'!$N$219</definedName>
    <definedName name="Without_51_54_with_72_75_sleep_disturbance_value">Calculation!$N$219</definedName>
    <definedName name="Without_51_54_with_72_75_stroke_value" localSheetId="4">'Calculation excl&lt;51dB'!$N$378</definedName>
    <definedName name="Without_51_54_with_72_75_stroke_value">Calculation!$N$378</definedName>
    <definedName name="Without_51_54_with_75_78_amenity_value" localSheetId="4">'Calculation excl&lt;51dB'!$O$272</definedName>
    <definedName name="Without_51_54_with_75_78_amenity_value">Calculation!$O$272</definedName>
    <definedName name="Without_51_54_with_75_78_AMI_value" localSheetId="4">'Calculation excl&lt;51dB'!$O$325</definedName>
    <definedName name="Without_51_54_with_75_78_AMI_value">Calculation!$O$325</definedName>
    <definedName name="Without_51_54_with_75_78_Dementia_value" localSheetId="3">Calculation!$O$431</definedName>
    <definedName name="Without_51_54_with_75_78_Dementia_value" localSheetId="4">'Calculation excl&lt;51dB'!$O$431</definedName>
    <definedName name="Without_51_54_with_75_78_sleep_disturbance_value" localSheetId="4">'Calculation excl&lt;51dB'!$O$219</definedName>
    <definedName name="Without_51_54_with_75_78_sleep_disturbance_value">Calculation!$O$219</definedName>
    <definedName name="Without_51_54_with_75_78_stroke_value" localSheetId="4">'Calculation excl&lt;51dB'!$O$378</definedName>
    <definedName name="Without_51_54_with_75_78_stroke_value">Calculation!$O$378</definedName>
    <definedName name="Without_51_54_with_78_81_amenity_value" localSheetId="4">'Calculation excl&lt;51dB'!$P$272</definedName>
    <definedName name="Without_51_54_with_78_81_amenity_value">Calculation!$P$272</definedName>
    <definedName name="Without_51_54_with_78_81_AMI_value" localSheetId="4">'Calculation excl&lt;51dB'!$P$325</definedName>
    <definedName name="Without_51_54_with_78_81_AMI_value">Calculation!$P$325</definedName>
    <definedName name="Without_51_54_with_78_81_Dementia_value" localSheetId="3">Calculation!$P$431</definedName>
    <definedName name="Without_51_54_with_78_81_Dementia_value" localSheetId="4">'Calculation excl&lt;51dB'!$P$431</definedName>
    <definedName name="Without_51_54_with_78_81_sleep_disturbance_value" localSheetId="4">'Calculation excl&lt;51dB'!$P$219</definedName>
    <definedName name="Without_51_54_with_78_81_sleep_disturbance_value">Calculation!$P$219</definedName>
    <definedName name="Without_51_54_with_78_81_stroke_value" localSheetId="4">'Calculation excl&lt;51dB'!$P$378</definedName>
    <definedName name="Without_51_54_with_78_81_stroke_value">Calculation!$P$378</definedName>
    <definedName name="Without_51_54_with_81_amenity_value" localSheetId="4">'Calculation excl&lt;51dB'!$Q$272</definedName>
    <definedName name="Without_51_54_with_81_amenity_value">Calculation!$Q$272</definedName>
    <definedName name="Without_51_54_with_81_AMI_value" localSheetId="4">'Calculation excl&lt;51dB'!$Q$325</definedName>
    <definedName name="Without_51_54_with_81_AMI_value">Calculation!$Q$325</definedName>
    <definedName name="Without_51_54_with_81_Dementia_value" localSheetId="3">Calculation!$Q$431</definedName>
    <definedName name="Without_51_54_with_81_Dementia_value" localSheetId="4">'Calculation excl&lt;51dB'!$Q$431</definedName>
    <definedName name="Without_51_54_with_81_sleep_disturbance_value" localSheetId="4">'Calculation excl&lt;51dB'!$Q$219</definedName>
    <definedName name="Without_51_54_with_81_sleep_disturbance_value">Calculation!$Q$219</definedName>
    <definedName name="Without_51_54_with_81_stroke_value" localSheetId="4">'Calculation excl&lt;51dB'!$Q$378</definedName>
    <definedName name="Without_51_54_with_81_stroke_value">Calculation!$Q$378</definedName>
    <definedName name="Without_51_54_with_xx_amenity_value" localSheetId="4">'Calculation excl&lt;51dB'!$D$272:$Q$272</definedName>
    <definedName name="Without_51_54_with_xx_amenity_value">Calculation!$D$272:$Q$272</definedName>
    <definedName name="Without_51_54_with_xx_AMI_value" localSheetId="4">'Calculation excl&lt;51dB'!$D$325:$Q$325</definedName>
    <definedName name="Without_51_54_with_xx_AMI_value">Calculation!$D$325:$Q$325</definedName>
    <definedName name="Without_51_54_with_xx_composite_value">#REF!</definedName>
    <definedName name="Without_51_54_with_xx_dementia_value" localSheetId="4">'Calculation excl&lt;51dB'!$D$431:$Q$431</definedName>
    <definedName name="Without_51_54_with_xx_dementia_value">Calculation!$D$431:$Q$431</definedName>
    <definedName name="Without_51_54_with_xx_sleep_disturbance_value" localSheetId="4">'Calculation excl&lt;51dB'!$D$219:$Q$219</definedName>
    <definedName name="Without_51_54_with_xx_sleep_disturbance_value">Calculation!$D$219:$Q$219</definedName>
    <definedName name="Without_51_54_with_xx_stroke_value" localSheetId="4">'Calculation excl&lt;51dB'!$D$378:$Q$378</definedName>
    <definedName name="Without_51_54_with_xx_stroke_value">Calculation!$D$378:$Q$378</definedName>
    <definedName name="Without_51_54_with_xx_value" localSheetId="4">'Calculation excl&lt;51dB'!$D$145:$Q$145</definedName>
    <definedName name="Without_51_54_with_xx_value">Calculation!$D$145:$Q$145</definedName>
    <definedName name="Without_54_57_with_45_48_amenity_value" localSheetId="4">'Calculation excl&lt;51dB'!$E$273</definedName>
    <definedName name="Without_54_57_with_45_48_amenity_value">Calculation!$E$273</definedName>
    <definedName name="Without_54_57_with_45_48_AMI_value" localSheetId="4">'Calculation excl&lt;51dB'!$E$326</definedName>
    <definedName name="Without_54_57_with_45_48_AMI_value">Calculation!$E$326</definedName>
    <definedName name="Without_54_57_with_45_48_Dementia_value" localSheetId="3">Calculation!$E$432</definedName>
    <definedName name="Without_54_57_with_45_48_Dementia_value" localSheetId="4">'Calculation excl&lt;51dB'!$E$432</definedName>
    <definedName name="Without_54_57_with_45_48_stroke_value" localSheetId="4">'Calculation excl&lt;51dB'!$E$379</definedName>
    <definedName name="Without_54_57_with_45_48_stroke_value">Calculation!$E$379</definedName>
    <definedName name="Without_54_57_with_45_amenity_value" localSheetId="4">'Calculation excl&lt;51dB'!$D$273</definedName>
    <definedName name="Without_54_57_with_45_amenity_value">Calculation!$D$273</definedName>
    <definedName name="Without_54_57_with_45_AMI_value" localSheetId="4">'Calculation excl&lt;51dB'!$D$326</definedName>
    <definedName name="Without_54_57_with_45_AMI_value">Calculation!$D$326</definedName>
    <definedName name="Without_54_57_with_45_Dementia_value" localSheetId="3">Calculation!$D$432</definedName>
    <definedName name="Without_54_57_with_45_Dementia_value" localSheetId="4">'Calculation excl&lt;51dB'!$D$432</definedName>
    <definedName name="Without_54_57_with_45_stroke_value" localSheetId="4">'Calculation excl&lt;51dB'!$D$379</definedName>
    <definedName name="Without_54_57_with_45_stroke_value">Calculation!$D$379</definedName>
    <definedName name="Without_54_57_with_48_51_amenity_value" localSheetId="4">'Calculation excl&lt;51dB'!$F$273</definedName>
    <definedName name="Without_54_57_with_48_51_amenity_value">Calculation!$F$273</definedName>
    <definedName name="Without_54_57_with_48_51_AMI_value" localSheetId="4">'Calculation excl&lt;51dB'!$F$326</definedName>
    <definedName name="Without_54_57_with_48_51_AMI_value">Calculation!$F$326</definedName>
    <definedName name="Without_54_57_with_48_51_Dementia_value" localSheetId="3">Calculation!$F$432</definedName>
    <definedName name="Without_54_57_with_48_51_Dementia_value" localSheetId="4">'Calculation excl&lt;51dB'!$F$432</definedName>
    <definedName name="Without_54_57_with_48_51_stroke_value" localSheetId="4">'Calculation excl&lt;51dB'!$F$379</definedName>
    <definedName name="Without_54_57_with_48_51_stroke_value">Calculation!$F$379</definedName>
    <definedName name="Without_54_57_with_51_54_amenity_value" localSheetId="4">'Calculation excl&lt;51dB'!$G$273</definedName>
    <definedName name="Without_54_57_with_51_54_amenity_value">Calculation!$G$273</definedName>
    <definedName name="Without_54_57_with_51_54_AMI_value" localSheetId="4">'Calculation excl&lt;51dB'!$G$326</definedName>
    <definedName name="Without_54_57_with_51_54_AMI_value">Calculation!$G$326</definedName>
    <definedName name="Without_54_57_with_51_54_Dementia_value" localSheetId="3">Calculation!$G$432</definedName>
    <definedName name="Without_54_57_with_51_54_Dementia_value" localSheetId="4">'Calculation excl&lt;51dB'!$G$432</definedName>
    <definedName name="Without_54_57_with_51_54_stroke_value" localSheetId="4">'Calculation excl&lt;51dB'!$G$379</definedName>
    <definedName name="Without_54_57_with_51_54_stroke_value">Calculation!$G$379</definedName>
    <definedName name="Without_54_57_with_54_57_amenity_value" localSheetId="4">'Calculation excl&lt;51dB'!$H$273</definedName>
    <definedName name="Without_54_57_with_54_57_amenity_value">Calculation!$H$273</definedName>
    <definedName name="Without_54_57_with_54_57_AMI_value" localSheetId="4">'Calculation excl&lt;51dB'!$H$326</definedName>
    <definedName name="Without_54_57_with_54_57_AMI_value">Calculation!$H$326</definedName>
    <definedName name="Without_54_57_with_54_57_Dementia_value" localSheetId="3">Calculation!$H$432</definedName>
    <definedName name="Without_54_57_with_54_57_Dementia_value" localSheetId="4">'Calculation excl&lt;51dB'!$H$432</definedName>
    <definedName name="Without_54_57_with_54_57_stroke_value" localSheetId="4">'Calculation excl&lt;51dB'!$H$379</definedName>
    <definedName name="Without_54_57_with_54_57_stroke_value">Calculation!$H$379</definedName>
    <definedName name="Without_54_57_with_57_60_amenity_value" localSheetId="4">'Calculation excl&lt;51dB'!$I$273</definedName>
    <definedName name="Without_54_57_with_57_60_amenity_value">Calculation!$I$273</definedName>
    <definedName name="Without_54_57_with_57_60_AMI_value" localSheetId="4">'Calculation excl&lt;51dB'!$I$326</definedName>
    <definedName name="Without_54_57_with_57_60_AMI_value">Calculation!$I$326</definedName>
    <definedName name="Without_54_57_with_57_60_Dementia_value" localSheetId="3">Calculation!$I$432</definedName>
    <definedName name="Without_54_57_with_57_60_Dementia_value" localSheetId="4">'Calculation excl&lt;51dB'!$I$432</definedName>
    <definedName name="Without_54_57_with_57_60_sleep_disturbance_value" localSheetId="4">'Calculation excl&lt;51dB'!$I$220</definedName>
    <definedName name="Without_54_57_with_57_60_sleep_disturbance_value">Calculation!$I$220</definedName>
    <definedName name="Without_54_57_with_57_60_stroke_value" localSheetId="4">'Calculation excl&lt;51dB'!$I$379</definedName>
    <definedName name="Without_54_57_with_57_60_stroke_value">Calculation!$I$379</definedName>
    <definedName name="Without_54_57_with_60_63_amenity_value" localSheetId="4">'Calculation excl&lt;51dB'!$J$273</definedName>
    <definedName name="Without_54_57_with_60_63_amenity_value">Calculation!$J$273</definedName>
    <definedName name="Without_54_57_with_60_63_AMI_value" localSheetId="4">'Calculation excl&lt;51dB'!$J$326</definedName>
    <definedName name="Without_54_57_with_60_63_AMI_value">Calculation!$J$326</definedName>
    <definedName name="Without_54_57_with_60_63_Dementia_value" localSheetId="3">Calculation!$J$432</definedName>
    <definedName name="Without_54_57_with_60_63_Dementia_value" localSheetId="4">'Calculation excl&lt;51dB'!$J$432</definedName>
    <definedName name="Without_54_57_with_60_63_sleep_disturbance_value" localSheetId="4">'Calculation excl&lt;51dB'!$J$220</definedName>
    <definedName name="Without_54_57_with_60_63_sleep_disturbance_value">Calculation!$J$220</definedName>
    <definedName name="Without_54_57_with_60_63_stroke_value" localSheetId="4">'Calculation excl&lt;51dB'!$J$379</definedName>
    <definedName name="Without_54_57_with_60_63_stroke_value">Calculation!$J$379</definedName>
    <definedName name="Without_54_57_with_63_66_amenity_value" localSheetId="4">'Calculation excl&lt;51dB'!$K$273</definedName>
    <definedName name="Without_54_57_with_63_66_amenity_value">Calculation!$K$273</definedName>
    <definedName name="Without_54_57_with_63_66_AMI_value" localSheetId="4">'Calculation excl&lt;51dB'!$K$326</definedName>
    <definedName name="Without_54_57_with_63_66_AMI_value">Calculation!$K$326</definedName>
    <definedName name="Without_54_57_with_63_66_Dementia_value" localSheetId="3">Calculation!$K$432</definedName>
    <definedName name="Without_54_57_with_63_66_Dementia_value" localSheetId="4">'Calculation excl&lt;51dB'!$K$432</definedName>
    <definedName name="Without_54_57_with_63_66_sleep_disturbance_value" localSheetId="4">'Calculation excl&lt;51dB'!$K$220</definedName>
    <definedName name="Without_54_57_with_63_66_sleep_disturbance_value">Calculation!$K$220</definedName>
    <definedName name="Without_54_57_with_63_66_stroke_value" localSheetId="4">'Calculation excl&lt;51dB'!$K$379</definedName>
    <definedName name="Without_54_57_with_63_66_stroke_value">Calculation!$K$379</definedName>
    <definedName name="Without_54_57_with_66_69_amenity_value" localSheetId="4">'Calculation excl&lt;51dB'!$L$273</definedName>
    <definedName name="Without_54_57_with_66_69_amenity_value">Calculation!$L$273</definedName>
    <definedName name="Without_54_57_with_66_69_AMI_value" localSheetId="4">'Calculation excl&lt;51dB'!$L$326</definedName>
    <definedName name="Without_54_57_with_66_69_AMI_value">Calculation!$L$326</definedName>
    <definedName name="Without_54_57_with_66_69_Dementia_value" localSheetId="3">Calculation!$L$432</definedName>
    <definedName name="Without_54_57_with_66_69_Dementia_value" localSheetId="4">'Calculation excl&lt;51dB'!$L$432</definedName>
    <definedName name="Without_54_57_with_66_69_sleep_disturbance_value" localSheetId="4">'Calculation excl&lt;51dB'!$L$220</definedName>
    <definedName name="Without_54_57_with_66_69_sleep_disturbance_value">Calculation!$L$220</definedName>
    <definedName name="Without_54_57_with_66_69_stroke_value" localSheetId="4">'Calculation excl&lt;51dB'!$L$379</definedName>
    <definedName name="Without_54_57_with_66_69_stroke_value">Calculation!$L$379</definedName>
    <definedName name="Without_54_57_with_69_72_amenity_value" localSheetId="4">'Calculation excl&lt;51dB'!$M$273</definedName>
    <definedName name="Without_54_57_with_69_72_amenity_value">Calculation!$M$273</definedName>
    <definedName name="Without_54_57_with_69_72_AMI_value" localSheetId="4">'Calculation excl&lt;51dB'!$M$326</definedName>
    <definedName name="Without_54_57_with_69_72_AMI_value">Calculation!$M$326</definedName>
    <definedName name="Without_54_57_with_69_72_Dementia_value" localSheetId="3">Calculation!$M$432</definedName>
    <definedName name="Without_54_57_with_69_72_Dementia_value" localSheetId="4">'Calculation excl&lt;51dB'!$M$432</definedName>
    <definedName name="Without_54_57_with_69_72_sleep_disturbance_value" localSheetId="4">'Calculation excl&lt;51dB'!$M$220</definedName>
    <definedName name="Without_54_57_with_69_72_sleep_disturbance_value">Calculation!$M$220</definedName>
    <definedName name="Without_54_57_with_69_72_stroke_value" localSheetId="4">'Calculation excl&lt;51dB'!$M$379</definedName>
    <definedName name="Without_54_57_with_69_72_stroke_value">Calculation!$M$379</definedName>
    <definedName name="Without_54_57_with_72_75_amenity_value" localSheetId="4">'Calculation excl&lt;51dB'!$N$273</definedName>
    <definedName name="Without_54_57_with_72_75_amenity_value">Calculation!$N$273</definedName>
    <definedName name="Without_54_57_with_72_75_AMI_value" localSheetId="4">'Calculation excl&lt;51dB'!$N$326</definedName>
    <definedName name="Without_54_57_with_72_75_AMI_value">Calculation!$N$326</definedName>
    <definedName name="Without_54_57_with_72_75_Dementia_value" localSheetId="3">Calculation!$N$432</definedName>
    <definedName name="Without_54_57_with_72_75_Dementia_value" localSheetId="4">'Calculation excl&lt;51dB'!$N$432</definedName>
    <definedName name="Without_54_57_with_72_75_sleep_disturbance_value" localSheetId="4">'Calculation excl&lt;51dB'!$N$220</definedName>
    <definedName name="Without_54_57_with_72_75_sleep_disturbance_value">Calculation!$N$220</definedName>
    <definedName name="Without_54_57_with_72_75_stroke_value" localSheetId="4">'Calculation excl&lt;51dB'!$N$379</definedName>
    <definedName name="Without_54_57_with_72_75_stroke_value">Calculation!$N$379</definedName>
    <definedName name="Without_54_57_with_75_78_amenity_value" localSheetId="4">'Calculation excl&lt;51dB'!$O$273</definedName>
    <definedName name="Without_54_57_with_75_78_amenity_value">Calculation!$O$273</definedName>
    <definedName name="Without_54_57_with_75_78_AMI_value" localSheetId="4">'Calculation excl&lt;51dB'!$O$326</definedName>
    <definedName name="Without_54_57_with_75_78_AMI_value">Calculation!$O$326</definedName>
    <definedName name="Without_54_57_with_75_78_Dementia_value" localSheetId="3">Calculation!$O$432</definedName>
    <definedName name="Without_54_57_with_75_78_Dementia_value" localSheetId="4">'Calculation excl&lt;51dB'!$O$432</definedName>
    <definedName name="Without_54_57_with_75_78_sleep_disturbance_value" localSheetId="4">'Calculation excl&lt;51dB'!$O$220</definedName>
    <definedName name="Without_54_57_with_75_78_sleep_disturbance_value">Calculation!$O$220</definedName>
    <definedName name="Without_54_57_with_75_78_stroke_value" localSheetId="4">'Calculation excl&lt;51dB'!$O$379</definedName>
    <definedName name="Without_54_57_with_75_78_stroke_value">Calculation!$O$379</definedName>
    <definedName name="Without_54_57_with_78_81_amenity_value" localSheetId="4">'Calculation excl&lt;51dB'!$P$273</definedName>
    <definedName name="Without_54_57_with_78_81_amenity_value">Calculation!$P$273</definedName>
    <definedName name="Without_54_57_with_78_81_AMI_value" localSheetId="4">'Calculation excl&lt;51dB'!$P$326</definedName>
    <definedName name="Without_54_57_with_78_81_AMI_value">Calculation!$P$326</definedName>
    <definedName name="Without_54_57_with_78_81_Dementia_value" localSheetId="3">Calculation!$P$432</definedName>
    <definedName name="Without_54_57_with_78_81_Dementia_value" localSheetId="4">'Calculation excl&lt;51dB'!$P$432</definedName>
    <definedName name="Without_54_57_with_78_81_sleep_disturbance_value" localSheetId="4">'Calculation excl&lt;51dB'!$P$220</definedName>
    <definedName name="Without_54_57_with_78_81_sleep_disturbance_value">Calculation!$P$220</definedName>
    <definedName name="Without_54_57_with_78_81_stroke_value" localSheetId="4">'Calculation excl&lt;51dB'!$P$379</definedName>
    <definedName name="Without_54_57_with_78_81_stroke_value">Calculation!$P$379</definedName>
    <definedName name="Without_54_57_with_81_amenity_value" localSheetId="4">'Calculation excl&lt;51dB'!$Q$273</definedName>
    <definedName name="Without_54_57_with_81_amenity_value">Calculation!$Q$273</definedName>
    <definedName name="Without_54_57_with_81_AMI_value" localSheetId="4">'Calculation excl&lt;51dB'!$Q$326</definedName>
    <definedName name="Without_54_57_with_81_AMI_value">Calculation!$Q$326</definedName>
    <definedName name="Without_54_57_with_81_Dementia_value" localSheetId="3">Calculation!$Q$432</definedName>
    <definedName name="Without_54_57_with_81_Dementia_value" localSheetId="4">'Calculation excl&lt;51dB'!$Q$432</definedName>
    <definedName name="Without_54_57_with_81_sleep_disturbance_value" localSheetId="4">'Calculation excl&lt;51dB'!$Q$220</definedName>
    <definedName name="Without_54_57_with_81_sleep_disturbance_value">Calculation!$Q$220</definedName>
    <definedName name="Without_54_57_with_81_stroke_value" localSheetId="4">'Calculation excl&lt;51dB'!$Q$379</definedName>
    <definedName name="Without_54_57_with_81_stroke_value">Calculation!$Q$379</definedName>
    <definedName name="Without_54_57_with_xx_amenity_value" localSheetId="4">'Calculation excl&lt;51dB'!$D$273:$Q$273</definedName>
    <definedName name="Without_54_57_with_xx_amenity_value">Calculation!$D$273:$Q$273</definedName>
    <definedName name="Without_54_57_with_xx_AMI_value" localSheetId="4">'Calculation excl&lt;51dB'!$D$326:$Q$326</definedName>
    <definedName name="Without_54_57_with_xx_AMI_value">Calculation!$D$326:$Q$326</definedName>
    <definedName name="Without_54_57_with_xx_composite_value">#REF!</definedName>
    <definedName name="Without_54_57_with_xx_dementia_value" localSheetId="4">'Calculation excl&lt;51dB'!$D$432:$Q$432</definedName>
    <definedName name="Without_54_57_with_xx_dementia_value">Calculation!$D$432:$Q$432</definedName>
    <definedName name="Without_54_57_with_xx_sleep_disturbance_value" localSheetId="4">'Calculation excl&lt;51dB'!$D$220:$Q$220</definedName>
    <definedName name="Without_54_57_with_xx_sleep_disturbance_value">Calculation!$D$220:$Q$220</definedName>
    <definedName name="Without_54_57_with_xx_stroke_value" localSheetId="4">'Calculation excl&lt;51dB'!$D$379:$Q$379</definedName>
    <definedName name="Without_54_57_with_xx_stroke_value">Calculation!$D$379:$Q$379</definedName>
    <definedName name="Without_54_57_with_xx_value" localSheetId="4">'Calculation excl&lt;51dB'!$D$146:$Q$146</definedName>
    <definedName name="Without_54_57_with_xx_value">Calculation!$D$146:$Q$146</definedName>
    <definedName name="Without_57_60_with_45_48_amenity_value" localSheetId="4">'Calculation excl&lt;51dB'!$E$274</definedName>
    <definedName name="Without_57_60_with_45_48_amenity_value">Calculation!$E$274</definedName>
    <definedName name="Without_57_60_with_45_48_AMI_value" localSheetId="4">'Calculation excl&lt;51dB'!$E$327</definedName>
    <definedName name="Without_57_60_with_45_48_AMI_value">Calculation!$E$327</definedName>
    <definedName name="Without_57_60_with_45_48_Dementia_value" localSheetId="3">Calculation!$E$433</definedName>
    <definedName name="Without_57_60_with_45_48_Dementia_value" localSheetId="4">'Calculation excl&lt;51dB'!$E$433</definedName>
    <definedName name="Without_57_60_with_45_48_stroke_value" localSheetId="4">'Calculation excl&lt;51dB'!$E$380</definedName>
    <definedName name="Without_57_60_with_45_48_stroke_value">Calculation!$E$380</definedName>
    <definedName name="Without_57_60_with_45_amenity_value" localSheetId="4">'Calculation excl&lt;51dB'!$D$274</definedName>
    <definedName name="Without_57_60_with_45_amenity_value">Calculation!$D$274</definedName>
    <definedName name="Without_57_60_with_45_AMI_value" localSheetId="4">'Calculation excl&lt;51dB'!$D$327</definedName>
    <definedName name="Without_57_60_with_45_AMI_value">Calculation!$D$327</definedName>
    <definedName name="Without_57_60_with_45_Dementia_value" localSheetId="3">Calculation!$D$433</definedName>
    <definedName name="Without_57_60_with_45_Dementia_value" localSheetId="4">'Calculation excl&lt;51dB'!$D$433</definedName>
    <definedName name="Without_57_60_with_45_stroke_value" localSheetId="4">'Calculation excl&lt;51dB'!$D$380</definedName>
    <definedName name="Without_57_60_with_45_stroke_value">Calculation!$D$380</definedName>
    <definedName name="Without_57_60_with_48_51_amenity_value" localSheetId="4">'Calculation excl&lt;51dB'!$F$274</definedName>
    <definedName name="Without_57_60_with_48_51_amenity_value">Calculation!$F$274</definedName>
    <definedName name="Without_57_60_with_48_51_AMI_value" localSheetId="4">'Calculation excl&lt;51dB'!$F$327</definedName>
    <definedName name="Without_57_60_with_48_51_AMI_value">Calculation!$F$327</definedName>
    <definedName name="Without_57_60_with_48_51_Dementia_value" localSheetId="3">Calculation!$F$433</definedName>
    <definedName name="Without_57_60_with_48_51_Dementia_value" localSheetId="4">'Calculation excl&lt;51dB'!$F$433</definedName>
    <definedName name="Without_57_60_with_48_51_stroke_value" localSheetId="4">'Calculation excl&lt;51dB'!$F$380</definedName>
    <definedName name="Without_57_60_with_48_51_stroke_value">Calculation!$F$380</definedName>
    <definedName name="Without_57_60_with_51_54_amenity_value" localSheetId="4">'Calculation excl&lt;51dB'!$G$274</definedName>
    <definedName name="Without_57_60_with_51_54_amenity_value">Calculation!$G$274</definedName>
    <definedName name="Without_57_60_with_51_54_AMI_value" localSheetId="4">'Calculation excl&lt;51dB'!$G$327</definedName>
    <definedName name="Without_57_60_with_51_54_AMI_value">Calculation!$G$327</definedName>
    <definedName name="Without_57_60_with_51_54_Dementia_value" localSheetId="3">Calculation!$G$433</definedName>
    <definedName name="Without_57_60_with_51_54_Dementia_value" localSheetId="4">'Calculation excl&lt;51dB'!$G$433</definedName>
    <definedName name="Without_57_60_with_51_54_stroke_value" localSheetId="4">'Calculation excl&lt;51dB'!$G$380</definedName>
    <definedName name="Without_57_60_with_51_54_stroke_value">Calculation!$G$380</definedName>
    <definedName name="Without_57_60_with_54_57_amenity_value" localSheetId="4">'Calculation excl&lt;51dB'!$H$274</definedName>
    <definedName name="Without_57_60_with_54_57_amenity_value">Calculation!$H$274</definedName>
    <definedName name="Without_57_60_with_54_57_AMI_value" localSheetId="4">'Calculation excl&lt;51dB'!$H$327</definedName>
    <definedName name="Without_57_60_with_54_57_AMI_value">Calculation!$H$327</definedName>
    <definedName name="Without_57_60_with_54_57_Dementia_value" localSheetId="3">Calculation!$H$433</definedName>
    <definedName name="Without_57_60_with_54_57_Dementia_value" localSheetId="4">'Calculation excl&lt;51dB'!$H$433</definedName>
    <definedName name="Without_57_60_with_54_57_stroke_value" localSheetId="4">'Calculation excl&lt;51dB'!$H$380</definedName>
    <definedName name="Without_57_60_with_54_57_stroke_value">Calculation!$H$380</definedName>
    <definedName name="Without_57_60_with_57_60_amenity_value" localSheetId="4">'Calculation excl&lt;51dB'!$I$274</definedName>
    <definedName name="Without_57_60_with_57_60_amenity_value">Calculation!$I$274</definedName>
    <definedName name="Without_57_60_with_57_60_AMI_value" localSheetId="4">'Calculation excl&lt;51dB'!$I$327</definedName>
    <definedName name="Without_57_60_with_57_60_AMI_value">Calculation!$I$327</definedName>
    <definedName name="Without_57_60_with_57_60_Dementia_value" localSheetId="3">Calculation!$I$433</definedName>
    <definedName name="Without_57_60_with_57_60_Dementia_value" localSheetId="4">'Calculation excl&lt;51dB'!$I$433</definedName>
    <definedName name="Without_57_60_with_57_60_stroke_value" localSheetId="4">'Calculation excl&lt;51dB'!$I$380</definedName>
    <definedName name="Without_57_60_with_57_60_stroke_value">Calculation!$I$380</definedName>
    <definedName name="Without_57_60_with_60_63_amenity_value" localSheetId="4">'Calculation excl&lt;51dB'!$J$274</definedName>
    <definedName name="Without_57_60_with_60_63_amenity_value">Calculation!$J$274</definedName>
    <definedName name="Without_57_60_with_60_63_AMI_value" localSheetId="4">'Calculation excl&lt;51dB'!$J$327</definedName>
    <definedName name="Without_57_60_with_60_63_AMI_value">Calculation!$J$327</definedName>
    <definedName name="Without_57_60_with_60_63_Dementia_value" localSheetId="3">Calculation!$J$433</definedName>
    <definedName name="Without_57_60_with_60_63_Dementia_value" localSheetId="4">'Calculation excl&lt;51dB'!$J$433</definedName>
    <definedName name="Without_57_60_with_60_63_sleep_disturbance_value" localSheetId="4">'Calculation excl&lt;51dB'!$J$221</definedName>
    <definedName name="Without_57_60_with_60_63_sleep_disturbance_value">Calculation!$J$221</definedName>
    <definedName name="Without_57_60_with_60_63_stroke_value" localSheetId="4">'Calculation excl&lt;51dB'!$J$380</definedName>
    <definedName name="Without_57_60_with_60_63_stroke_value">Calculation!$J$380</definedName>
    <definedName name="Without_57_60_with_63_66_amenity_value" localSheetId="4">'Calculation excl&lt;51dB'!$K$274</definedName>
    <definedName name="Without_57_60_with_63_66_amenity_value">Calculation!$K$274</definedName>
    <definedName name="Without_57_60_with_63_66_AMI_value" localSheetId="4">'Calculation excl&lt;51dB'!$K$327</definedName>
    <definedName name="Without_57_60_with_63_66_AMI_value">Calculation!$K$327</definedName>
    <definedName name="Without_57_60_with_63_66_Dementia_value" localSheetId="3">Calculation!$K$433</definedName>
    <definedName name="Without_57_60_with_63_66_Dementia_value" localSheetId="4">'Calculation excl&lt;51dB'!$K$433</definedName>
    <definedName name="Without_57_60_with_63_66_sleep_disturbance_value" localSheetId="4">'Calculation excl&lt;51dB'!$K$221</definedName>
    <definedName name="Without_57_60_with_63_66_sleep_disturbance_value">Calculation!$K$221</definedName>
    <definedName name="Without_57_60_with_63_66_stroke_value" localSheetId="4">'Calculation excl&lt;51dB'!$K$380</definedName>
    <definedName name="Without_57_60_with_63_66_stroke_value">Calculation!$K$380</definedName>
    <definedName name="Without_57_60_with_66_69_amenity_value" localSheetId="4">'Calculation excl&lt;51dB'!$L$274</definedName>
    <definedName name="Without_57_60_with_66_69_amenity_value">Calculation!$L$274</definedName>
    <definedName name="Without_57_60_with_66_69_AMI_value" localSheetId="4">'Calculation excl&lt;51dB'!$L$327</definedName>
    <definedName name="Without_57_60_with_66_69_AMI_value">Calculation!$L$327</definedName>
    <definedName name="Without_57_60_with_66_69_Dementia_value" localSheetId="3">Calculation!$L$433</definedName>
    <definedName name="Without_57_60_with_66_69_Dementia_value" localSheetId="4">'Calculation excl&lt;51dB'!$L$433</definedName>
    <definedName name="Without_57_60_with_66_69_sleep_disturbance_value" localSheetId="4">'Calculation excl&lt;51dB'!$L$221</definedName>
    <definedName name="Without_57_60_with_66_69_sleep_disturbance_value">Calculation!$L$221</definedName>
    <definedName name="Without_57_60_with_66_69_stroke_value" localSheetId="4">'Calculation excl&lt;51dB'!$L$380</definedName>
    <definedName name="Without_57_60_with_66_69_stroke_value">Calculation!$L$380</definedName>
    <definedName name="Without_57_60_with_69_72_amenity_value" localSheetId="4">'Calculation excl&lt;51dB'!$M$274</definedName>
    <definedName name="Without_57_60_with_69_72_amenity_value">Calculation!$M$274</definedName>
    <definedName name="Without_57_60_with_69_72_AMI_value" localSheetId="4">'Calculation excl&lt;51dB'!$M$327</definedName>
    <definedName name="Without_57_60_with_69_72_AMI_value">Calculation!$M$327</definedName>
    <definedName name="Without_57_60_with_69_72_Dementia_value" localSheetId="3">Calculation!$M$433</definedName>
    <definedName name="Without_57_60_with_69_72_Dementia_value" localSheetId="4">'Calculation excl&lt;51dB'!$M$433</definedName>
    <definedName name="Without_57_60_with_69_72_sleep_disturbance_value" localSheetId="4">'Calculation excl&lt;51dB'!$M$221</definedName>
    <definedName name="Without_57_60_with_69_72_sleep_disturbance_value">Calculation!$M$221</definedName>
    <definedName name="Without_57_60_with_69_72_stroke_value" localSheetId="4">'Calculation excl&lt;51dB'!$M$380</definedName>
    <definedName name="Without_57_60_with_69_72_stroke_value">Calculation!$M$380</definedName>
    <definedName name="Without_57_60_with_72_75_amenity_value" localSheetId="4">'Calculation excl&lt;51dB'!$N$274</definedName>
    <definedName name="Without_57_60_with_72_75_amenity_value">Calculation!$N$274</definedName>
    <definedName name="Without_57_60_with_72_75_AMI_value" localSheetId="4">'Calculation excl&lt;51dB'!$N$327</definedName>
    <definedName name="Without_57_60_with_72_75_AMI_value">Calculation!$N$327</definedName>
    <definedName name="Without_57_60_with_72_75_Dementia_value" localSheetId="3">Calculation!$N$433</definedName>
    <definedName name="Without_57_60_with_72_75_Dementia_value" localSheetId="4">'Calculation excl&lt;51dB'!$N$433</definedName>
    <definedName name="Without_57_60_with_72_75_sleep_disturbance_value" localSheetId="4">'Calculation excl&lt;51dB'!$N$221</definedName>
    <definedName name="Without_57_60_with_72_75_sleep_disturbance_value">Calculation!$N$221</definedName>
    <definedName name="Without_57_60_with_72_75_stroke_value" localSheetId="4">'Calculation excl&lt;51dB'!$N$380</definedName>
    <definedName name="Without_57_60_with_72_75_stroke_value">Calculation!$N$380</definedName>
    <definedName name="Without_57_60_with_75_78_amenity_value" localSheetId="4">'Calculation excl&lt;51dB'!$O$274</definedName>
    <definedName name="Without_57_60_with_75_78_amenity_value">Calculation!$O$274</definedName>
    <definedName name="Without_57_60_with_75_78_AMI_value" localSheetId="4">'Calculation excl&lt;51dB'!$O$327</definedName>
    <definedName name="Without_57_60_with_75_78_AMI_value">Calculation!$O$327</definedName>
    <definedName name="Without_57_60_with_75_78_Dementia_value" localSheetId="3">Calculation!$O$433</definedName>
    <definedName name="Without_57_60_with_75_78_Dementia_value" localSheetId="4">'Calculation excl&lt;51dB'!$O$433</definedName>
    <definedName name="Without_57_60_with_75_78_sleep_disturbance_value" localSheetId="4">'Calculation excl&lt;51dB'!$O$221</definedName>
    <definedName name="Without_57_60_with_75_78_sleep_disturbance_value">Calculation!$O$221</definedName>
    <definedName name="Without_57_60_with_75_78_stroke_value" localSheetId="4">'Calculation excl&lt;51dB'!$O$380</definedName>
    <definedName name="Without_57_60_with_75_78_stroke_value">Calculation!$O$380</definedName>
    <definedName name="Without_57_60_with_78_81_amenity_value" localSheetId="4">'Calculation excl&lt;51dB'!$P$274</definedName>
    <definedName name="Without_57_60_with_78_81_amenity_value">Calculation!$P$274</definedName>
    <definedName name="Without_57_60_with_78_81_AMI_value" localSheetId="4">'Calculation excl&lt;51dB'!$P$327</definedName>
    <definedName name="Without_57_60_with_78_81_AMI_value">Calculation!$P$327</definedName>
    <definedName name="Without_57_60_with_78_81_Dementia_value" localSheetId="3">Calculation!$P$433</definedName>
    <definedName name="Without_57_60_with_78_81_Dementia_value" localSheetId="4">'Calculation excl&lt;51dB'!$P$433</definedName>
    <definedName name="Without_57_60_with_78_81_sleep_disturbance_value" localSheetId="4">'Calculation excl&lt;51dB'!$P$221</definedName>
    <definedName name="Without_57_60_with_78_81_sleep_disturbance_value">Calculation!$P$221</definedName>
    <definedName name="Without_57_60_with_78_81_stroke_value" localSheetId="4">'Calculation excl&lt;51dB'!$P$380</definedName>
    <definedName name="Without_57_60_with_78_81_stroke_value">Calculation!$P$380</definedName>
    <definedName name="Without_57_60_with_81_amenity_value" localSheetId="4">'Calculation excl&lt;51dB'!$Q$274</definedName>
    <definedName name="Without_57_60_with_81_amenity_value">Calculation!$Q$274</definedName>
    <definedName name="Without_57_60_with_81_AMI_value" localSheetId="4">'Calculation excl&lt;51dB'!$Q$327</definedName>
    <definedName name="Without_57_60_with_81_AMI_value">Calculation!$Q$327</definedName>
    <definedName name="Without_57_60_with_81_Dementia_value" localSheetId="3">Calculation!$Q$433</definedName>
    <definedName name="Without_57_60_with_81_Dementia_value" localSheetId="4">'Calculation excl&lt;51dB'!$Q$433</definedName>
    <definedName name="Without_57_60_with_81_sleep_disturbance_value" localSheetId="4">'Calculation excl&lt;51dB'!$Q$221</definedName>
    <definedName name="Without_57_60_with_81_sleep_disturbance_value">Calculation!$Q$221</definedName>
    <definedName name="Without_57_60_with_81_stroke_value" localSheetId="4">'Calculation excl&lt;51dB'!$Q$380</definedName>
    <definedName name="Without_57_60_with_81_stroke_value">Calculation!$Q$380</definedName>
    <definedName name="Without_57_60_with_xx_amenity_value" localSheetId="4">'Calculation excl&lt;51dB'!$D$274:$Q$274</definedName>
    <definedName name="Without_57_60_with_xx_amenity_value">Calculation!$D$274:$Q$274</definedName>
    <definedName name="Without_57_60_with_xx_AMI_value" localSheetId="4">'Calculation excl&lt;51dB'!$D$327:$Q$327</definedName>
    <definedName name="Without_57_60_with_xx_AMI_value">Calculation!$D$327:$Q$327</definedName>
    <definedName name="Without_57_60_with_xx_composite_value">#REF!</definedName>
    <definedName name="Without_57_60_with_xx_dementia_value" localSheetId="4">'Calculation excl&lt;51dB'!$D$433:$Q$433</definedName>
    <definedName name="Without_57_60_with_xx_dementia_value">Calculation!$D$433:$Q$433</definedName>
    <definedName name="Without_57_60_with_xx_sleep_disturbance_value" localSheetId="4">'Calculation excl&lt;51dB'!$D$221:$Q$221</definedName>
    <definedName name="Without_57_60_with_xx_sleep_disturbance_value">Calculation!$D$221:$Q$221</definedName>
    <definedName name="Without_57_60_with_xx_stroke_value" localSheetId="4">'Calculation excl&lt;51dB'!$D$380:$Q$380</definedName>
    <definedName name="Without_57_60_with_xx_stroke_value">Calculation!$D$380:$Q$380</definedName>
    <definedName name="Without_57_60_with_xx_value" localSheetId="4">'Calculation excl&lt;51dB'!$D$147:$Q$147</definedName>
    <definedName name="Without_57_60_with_xx_value">Calculation!$D$147:$Q$147</definedName>
    <definedName name="Without_60_63_with_45_48_amenity_value" localSheetId="4">'Calculation excl&lt;51dB'!$E$275</definedName>
    <definedName name="Without_60_63_with_45_48_amenity_value">Calculation!$E$275</definedName>
    <definedName name="Without_60_63_with_45_48_AMI_value" localSheetId="4">'Calculation excl&lt;51dB'!$E$328</definedName>
    <definedName name="Without_60_63_with_45_48_AMI_value">Calculation!$E$328</definedName>
    <definedName name="Without_60_63_with_45_48_Dementia_value" localSheetId="3">Calculation!$E$434</definedName>
    <definedName name="Without_60_63_with_45_48_Dementia_value" localSheetId="4">'Calculation excl&lt;51dB'!$E$434</definedName>
    <definedName name="Without_60_63_with_45_48_stroke_value" localSheetId="4">'Calculation excl&lt;51dB'!$E$381</definedName>
    <definedName name="Without_60_63_with_45_48_stroke_value">Calculation!$E$381</definedName>
    <definedName name="Without_60_63_with_45_amenity_value" localSheetId="4">'Calculation excl&lt;51dB'!$D$275</definedName>
    <definedName name="Without_60_63_with_45_amenity_value">Calculation!$D$275</definedName>
    <definedName name="Without_60_63_with_45_AMI_value" localSheetId="4">'Calculation excl&lt;51dB'!$D$328</definedName>
    <definedName name="Without_60_63_with_45_AMI_value">Calculation!$D$328</definedName>
    <definedName name="Without_60_63_with_45_Dementia_value" localSheetId="3">Calculation!$D$434</definedName>
    <definedName name="Without_60_63_with_45_Dementia_value" localSheetId="4">'Calculation excl&lt;51dB'!$D$434</definedName>
    <definedName name="Without_60_63_with_45_stroke_value" localSheetId="4">'Calculation excl&lt;51dB'!$D$381</definedName>
    <definedName name="Without_60_63_with_45_stroke_value">Calculation!$D$381</definedName>
    <definedName name="Without_60_63_with_48_51_amenity_value" localSheetId="4">'Calculation excl&lt;51dB'!$F$275</definedName>
    <definedName name="Without_60_63_with_48_51_amenity_value">Calculation!$F$275</definedName>
    <definedName name="Without_60_63_with_48_51_AMI_value" localSheetId="4">'Calculation excl&lt;51dB'!$F$328</definedName>
    <definedName name="Without_60_63_with_48_51_AMI_value">Calculation!$F$328</definedName>
    <definedName name="Without_60_63_with_48_51_Dementia_value" localSheetId="3">Calculation!$F$434</definedName>
    <definedName name="Without_60_63_with_48_51_Dementia_value" localSheetId="4">'Calculation excl&lt;51dB'!$F$434</definedName>
    <definedName name="Without_60_63_with_48_51_stroke_value" localSheetId="4">'Calculation excl&lt;51dB'!$F$381</definedName>
    <definedName name="Without_60_63_with_48_51_stroke_value">Calculation!$F$381</definedName>
    <definedName name="Without_60_63_with_51_54_amenity_value" localSheetId="4">'Calculation excl&lt;51dB'!$G$275</definedName>
    <definedName name="Without_60_63_with_51_54_amenity_value">Calculation!$G$275</definedName>
    <definedName name="Without_60_63_with_51_54_AMI_value" localSheetId="4">'Calculation excl&lt;51dB'!$G$328</definedName>
    <definedName name="Without_60_63_with_51_54_AMI_value">Calculation!$G$328</definedName>
    <definedName name="Without_60_63_with_51_54_Dementia_value" localSheetId="3">Calculation!$G$434</definedName>
    <definedName name="Without_60_63_with_51_54_Dementia_value" localSheetId="4">'Calculation excl&lt;51dB'!$G$434</definedName>
    <definedName name="Without_60_63_with_51_54_stroke_value" localSheetId="4">'Calculation excl&lt;51dB'!$G$381</definedName>
    <definedName name="Without_60_63_with_51_54_stroke_value">Calculation!$G$381</definedName>
    <definedName name="Without_60_63_with_54_57_amenity_value" localSheetId="4">'Calculation excl&lt;51dB'!$H$275</definedName>
    <definedName name="Without_60_63_with_54_57_amenity_value">Calculation!$H$275</definedName>
    <definedName name="Without_60_63_with_54_57_AMI_value" localSheetId="4">'Calculation excl&lt;51dB'!$H$328</definedName>
    <definedName name="Without_60_63_with_54_57_AMI_value">Calculation!$H$328</definedName>
    <definedName name="Without_60_63_with_54_57_Dementia_value" localSheetId="3">Calculation!$H$434</definedName>
    <definedName name="Without_60_63_with_54_57_Dementia_value" localSheetId="4">'Calculation excl&lt;51dB'!$H$434</definedName>
    <definedName name="Without_60_63_with_54_57_stroke_value" localSheetId="4">'Calculation excl&lt;51dB'!$H$381</definedName>
    <definedName name="Without_60_63_with_54_57_stroke_value">Calculation!$H$381</definedName>
    <definedName name="Without_60_63_with_57_60_amenity_value" localSheetId="4">'Calculation excl&lt;51dB'!$I$275</definedName>
    <definedName name="Without_60_63_with_57_60_amenity_value">Calculation!$I$275</definedName>
    <definedName name="Without_60_63_with_57_60_AMI_value" localSheetId="4">'Calculation excl&lt;51dB'!$I$328</definedName>
    <definedName name="Without_60_63_with_57_60_AMI_value">Calculation!$I$328</definedName>
    <definedName name="Without_60_63_with_57_60_Dementia_value" localSheetId="3">Calculation!$I$434</definedName>
    <definedName name="Without_60_63_with_57_60_Dementia_value" localSheetId="4">'Calculation excl&lt;51dB'!$I$434</definedName>
    <definedName name="Without_60_63_with_57_60_stroke_value" localSheetId="4">'Calculation excl&lt;51dB'!$I$381</definedName>
    <definedName name="Without_60_63_with_57_60_stroke_value">Calculation!$I$381</definedName>
    <definedName name="Without_60_63_with_60_63_amenity_value" localSheetId="4">'Calculation excl&lt;51dB'!$J$275</definedName>
    <definedName name="Without_60_63_with_60_63_amenity_value">Calculation!$J$275</definedName>
    <definedName name="Without_60_63_with_60_63_AMI_value" localSheetId="4">'Calculation excl&lt;51dB'!$J$328</definedName>
    <definedName name="Without_60_63_with_60_63_AMI_value">Calculation!$J$328</definedName>
    <definedName name="Without_60_63_with_60_63_Dementia_value" localSheetId="3">Calculation!$J$434</definedName>
    <definedName name="Without_60_63_with_60_63_Dementia_value" localSheetId="4">'Calculation excl&lt;51dB'!$J$434</definedName>
    <definedName name="Without_60_63_with_60_63_stroke_value" localSheetId="4">'Calculation excl&lt;51dB'!$J$381</definedName>
    <definedName name="Without_60_63_with_60_63_stroke_value">Calculation!$J$381</definedName>
    <definedName name="Without_60_63_with_63_66_amenity_value" localSheetId="4">'Calculation excl&lt;51dB'!$K$275</definedName>
    <definedName name="Without_60_63_with_63_66_amenity_value">Calculation!$K$275</definedName>
    <definedName name="Without_60_63_with_63_66_AMI_value" localSheetId="4">'Calculation excl&lt;51dB'!$K$328</definedName>
    <definedName name="Without_60_63_with_63_66_AMI_value">Calculation!$K$328</definedName>
    <definedName name="Without_60_63_with_63_66_Dementia_value" localSheetId="3">Calculation!$K$434</definedName>
    <definedName name="Without_60_63_with_63_66_Dementia_value" localSheetId="4">'Calculation excl&lt;51dB'!$K$434</definedName>
    <definedName name="Without_60_63_with_63_66_sleep_disturbance_value" localSheetId="4">'Calculation excl&lt;51dB'!$K$222</definedName>
    <definedName name="Without_60_63_with_63_66_sleep_disturbance_value">Calculation!$K$222</definedName>
    <definedName name="Without_60_63_with_63_66_stroke_value" localSheetId="4">'Calculation excl&lt;51dB'!$K$381</definedName>
    <definedName name="Without_60_63_with_63_66_stroke_value">Calculation!$K$381</definedName>
    <definedName name="Without_60_63_with_66_69_amenity_value" localSheetId="4">'Calculation excl&lt;51dB'!$L$275</definedName>
    <definedName name="Without_60_63_with_66_69_amenity_value">Calculation!$L$275</definedName>
    <definedName name="Without_60_63_with_66_69_AMI_value" localSheetId="4">'Calculation excl&lt;51dB'!$L$328</definedName>
    <definedName name="Without_60_63_with_66_69_AMI_value">Calculation!$L$328</definedName>
    <definedName name="Without_60_63_with_66_69_Dementia_value" localSheetId="3">Calculation!$L$434</definedName>
    <definedName name="Without_60_63_with_66_69_Dementia_value" localSheetId="4">'Calculation excl&lt;51dB'!$L$434</definedName>
    <definedName name="Without_60_63_with_66_69_sleep_disturbance_value" localSheetId="4">'Calculation excl&lt;51dB'!$L$222</definedName>
    <definedName name="Without_60_63_with_66_69_sleep_disturbance_value">Calculation!$L$222</definedName>
    <definedName name="Without_60_63_with_66_69_stroke_value" localSheetId="4">'Calculation excl&lt;51dB'!$L$381</definedName>
    <definedName name="Without_60_63_with_66_69_stroke_value">Calculation!$L$381</definedName>
    <definedName name="Without_60_63_with_69_72_amenity_value" localSheetId="4">'Calculation excl&lt;51dB'!$M$275</definedName>
    <definedName name="Without_60_63_with_69_72_amenity_value">Calculation!$M$275</definedName>
    <definedName name="Without_60_63_with_69_72_AMI_value" localSheetId="4">'Calculation excl&lt;51dB'!$M$328</definedName>
    <definedName name="Without_60_63_with_69_72_AMI_value">Calculation!$M$328</definedName>
    <definedName name="Without_60_63_with_69_72_Dementia_value" localSheetId="3">Calculation!$M$434</definedName>
    <definedName name="Without_60_63_with_69_72_Dementia_value" localSheetId="4">'Calculation excl&lt;51dB'!$M$434</definedName>
    <definedName name="Without_60_63_with_69_72_sleep_disturbance_value" localSheetId="4">'Calculation excl&lt;51dB'!$M$222</definedName>
    <definedName name="Without_60_63_with_69_72_sleep_disturbance_value">Calculation!$M$222</definedName>
    <definedName name="Without_60_63_with_69_72_stroke_value" localSheetId="4">'Calculation excl&lt;51dB'!$M$381</definedName>
    <definedName name="Without_60_63_with_69_72_stroke_value">Calculation!$M$381</definedName>
    <definedName name="Without_60_63_with_72_75_amenity_value" localSheetId="4">'Calculation excl&lt;51dB'!$N$275</definedName>
    <definedName name="Without_60_63_with_72_75_amenity_value">Calculation!$N$275</definedName>
    <definedName name="Without_60_63_with_72_75_AMI_value" localSheetId="4">'Calculation excl&lt;51dB'!$N$328</definedName>
    <definedName name="Without_60_63_with_72_75_AMI_value">Calculation!$N$328</definedName>
    <definedName name="Without_60_63_with_72_75_Dementia_value" localSheetId="3">Calculation!$N$434</definedName>
    <definedName name="Without_60_63_with_72_75_Dementia_value" localSheetId="4">'Calculation excl&lt;51dB'!$N$434</definedName>
    <definedName name="Without_60_63_with_72_75_sleep_disturbance_value" localSheetId="4">'Calculation excl&lt;51dB'!$N$222</definedName>
    <definedName name="Without_60_63_with_72_75_sleep_disturbance_value">Calculation!$N$222</definedName>
    <definedName name="Without_60_63_with_72_75_stroke_value" localSheetId="4">'Calculation excl&lt;51dB'!$N$381</definedName>
    <definedName name="Without_60_63_with_72_75_stroke_value">Calculation!$N$381</definedName>
    <definedName name="Without_60_63_with_75_78_amenity_value" localSheetId="4">'Calculation excl&lt;51dB'!$O$275</definedName>
    <definedName name="Without_60_63_with_75_78_amenity_value">Calculation!$O$275</definedName>
    <definedName name="Without_60_63_with_75_78_AMI_value" localSheetId="4">'Calculation excl&lt;51dB'!$O$328</definedName>
    <definedName name="Without_60_63_with_75_78_AMI_value">Calculation!$O$328</definedName>
    <definedName name="Without_60_63_with_75_78_Dementia_value" localSheetId="3">Calculation!$O$434</definedName>
    <definedName name="Without_60_63_with_75_78_Dementia_value" localSheetId="4">'Calculation excl&lt;51dB'!$O$434</definedName>
    <definedName name="Without_60_63_with_75_78_sleep_disturbance_value" localSheetId="4">'Calculation excl&lt;51dB'!$O$222</definedName>
    <definedName name="Without_60_63_with_75_78_sleep_disturbance_value">Calculation!$O$222</definedName>
    <definedName name="Without_60_63_with_75_78_stroke_value" localSheetId="4">'Calculation excl&lt;51dB'!$O$381</definedName>
    <definedName name="Without_60_63_with_75_78_stroke_value">Calculation!$O$381</definedName>
    <definedName name="Without_60_63_with_78_81_amenity_value" localSheetId="4">'Calculation excl&lt;51dB'!$P$275</definedName>
    <definedName name="Without_60_63_with_78_81_amenity_value">Calculation!$P$275</definedName>
    <definedName name="Without_60_63_with_78_81_AMI_value" localSheetId="4">'Calculation excl&lt;51dB'!$P$328</definedName>
    <definedName name="Without_60_63_with_78_81_AMI_value">Calculation!$P$328</definedName>
    <definedName name="Without_60_63_with_78_81_Dementia_value" localSheetId="3">Calculation!$P$434</definedName>
    <definedName name="Without_60_63_with_78_81_Dementia_value" localSheetId="4">'Calculation excl&lt;51dB'!$P$434</definedName>
    <definedName name="Without_60_63_with_78_81_sleep_disturbance_value" localSheetId="4">'Calculation excl&lt;51dB'!$P$222</definedName>
    <definedName name="Without_60_63_with_78_81_sleep_disturbance_value">Calculation!$P$222</definedName>
    <definedName name="Without_60_63_with_78_81_stroke_value" localSheetId="4">'Calculation excl&lt;51dB'!$P$381</definedName>
    <definedName name="Without_60_63_with_78_81_stroke_value">Calculation!$P$381</definedName>
    <definedName name="Without_60_63_with_81_amenity_value" localSheetId="4">'Calculation excl&lt;51dB'!$Q$275</definedName>
    <definedName name="Without_60_63_with_81_amenity_value">Calculation!$Q$275</definedName>
    <definedName name="Without_60_63_with_81_AMI_value" localSheetId="4">'Calculation excl&lt;51dB'!$Q$328</definedName>
    <definedName name="Without_60_63_with_81_AMI_value">Calculation!$Q$328</definedName>
    <definedName name="Without_60_63_with_81_Dementia_value" localSheetId="3">Calculation!$Q$434</definedName>
    <definedName name="Without_60_63_with_81_Dementia_value" localSheetId="4">'Calculation excl&lt;51dB'!$Q$434</definedName>
    <definedName name="Without_60_63_with_81_sleep_disturbance_value" localSheetId="4">'Calculation excl&lt;51dB'!$Q$222</definedName>
    <definedName name="Without_60_63_with_81_sleep_disturbance_value">Calculation!$Q$222</definedName>
    <definedName name="Without_60_63_with_81_stroke_value" localSheetId="4">'Calculation excl&lt;51dB'!$Q$381</definedName>
    <definedName name="Without_60_63_with_81_stroke_value">Calculation!$Q$381</definedName>
    <definedName name="Without_60_63_with_xx_amenity_value" localSheetId="4">'Calculation excl&lt;51dB'!$D$275:$Q$275</definedName>
    <definedName name="Without_60_63_with_xx_amenity_value">Calculation!$D$275:$Q$275</definedName>
    <definedName name="Without_60_63_with_xx_AMI_value" localSheetId="4">'Calculation excl&lt;51dB'!$D$328:$Q$328</definedName>
    <definedName name="Without_60_63_with_xx_AMI_value">Calculation!$D$328:$Q$328</definedName>
    <definedName name="Without_60_63_with_xx_composite_value">#REF!</definedName>
    <definedName name="Without_60_63_with_xx_dementia_value" localSheetId="4">'Calculation excl&lt;51dB'!$D$434:$Q$434</definedName>
    <definedName name="Without_60_63_with_xx_dementia_value">Calculation!$D$434:$Q$434</definedName>
    <definedName name="Without_60_63_with_xx_sleep_disturbance_value" localSheetId="4">'Calculation excl&lt;51dB'!$D$222:$Q$222</definedName>
    <definedName name="Without_60_63_with_xx_sleep_disturbance_value">Calculation!$D$222:$Q$222</definedName>
    <definedName name="Without_60_63_with_xx_stroke_value" localSheetId="4">'Calculation excl&lt;51dB'!$D$381:$Q$381</definedName>
    <definedName name="Without_60_63_with_xx_stroke_value">Calculation!$D$381:$Q$381</definedName>
    <definedName name="Without_60_63_with_xx_value" localSheetId="4">'Calculation excl&lt;51dB'!$D$148:$Q$148</definedName>
    <definedName name="Without_60_63_with_xx_value">Calculation!$D$148:$Q$148</definedName>
    <definedName name="Without_63_66_with_45_48_amenity_value" localSheetId="4">'Calculation excl&lt;51dB'!$E$276</definedName>
    <definedName name="Without_63_66_with_45_48_amenity_value">Calculation!$E$276</definedName>
    <definedName name="Without_63_66_with_45_48_AMI_value" localSheetId="4">'Calculation excl&lt;51dB'!$E$329</definedName>
    <definedName name="Without_63_66_with_45_48_AMI_value">Calculation!$E$329</definedName>
    <definedName name="Without_63_66_with_45_48_Dementia_value" localSheetId="3">Calculation!$E$435</definedName>
    <definedName name="Without_63_66_with_45_48_Dementia_value" localSheetId="4">'Calculation excl&lt;51dB'!$E$435</definedName>
    <definedName name="Without_63_66_with_45_48_stroke_value" localSheetId="4">'Calculation excl&lt;51dB'!$E$382</definedName>
    <definedName name="Without_63_66_with_45_48_stroke_value">Calculation!$E$382</definedName>
    <definedName name="Without_63_66_with_45_amenity_value" localSheetId="4">'Calculation excl&lt;51dB'!$D$276</definedName>
    <definedName name="Without_63_66_with_45_amenity_value">Calculation!$D$276</definedName>
    <definedName name="Without_63_66_with_45_AMI_value" localSheetId="4">'Calculation excl&lt;51dB'!$D$329</definedName>
    <definedName name="Without_63_66_with_45_AMI_value">Calculation!$D$329</definedName>
    <definedName name="Without_63_66_with_45_Dementia_value" localSheetId="3">Calculation!$D$435</definedName>
    <definedName name="Without_63_66_with_45_Dementia_value" localSheetId="4">'Calculation excl&lt;51dB'!$D$435</definedName>
    <definedName name="Without_63_66_with_45_stroke_value" localSheetId="4">'Calculation excl&lt;51dB'!$D$382</definedName>
    <definedName name="Without_63_66_with_45_stroke_value">Calculation!$D$382</definedName>
    <definedName name="Without_63_66_with_48_51_amenity_value" localSheetId="4">'Calculation excl&lt;51dB'!$F$276</definedName>
    <definedName name="Without_63_66_with_48_51_amenity_value">Calculation!$F$276</definedName>
    <definedName name="Without_63_66_with_48_51_AMI_value" localSheetId="4">'Calculation excl&lt;51dB'!$F$329</definedName>
    <definedName name="Without_63_66_with_48_51_AMI_value">Calculation!$F$329</definedName>
    <definedName name="Without_63_66_with_48_51_Dementia_value" localSheetId="3">Calculation!$F$435</definedName>
    <definedName name="Without_63_66_with_48_51_Dementia_value" localSheetId="4">'Calculation excl&lt;51dB'!$F$435</definedName>
    <definedName name="Without_63_66_with_48_51_stroke_value" localSheetId="4">'Calculation excl&lt;51dB'!$F$382</definedName>
    <definedName name="Without_63_66_with_48_51_stroke_value">Calculation!$F$382</definedName>
    <definedName name="Without_63_66_with_51_54_amenity_value" localSheetId="4">'Calculation excl&lt;51dB'!$G$276</definedName>
    <definedName name="Without_63_66_with_51_54_amenity_value">Calculation!$G$276</definedName>
    <definedName name="Without_63_66_with_51_54_AMI_value" localSheetId="4">'Calculation excl&lt;51dB'!$G$329</definedName>
    <definedName name="Without_63_66_with_51_54_AMI_value">Calculation!$G$329</definedName>
    <definedName name="Without_63_66_with_51_54_Dementia_value" localSheetId="3">Calculation!$G$435</definedName>
    <definedName name="Without_63_66_with_51_54_Dementia_value" localSheetId="4">'Calculation excl&lt;51dB'!$G$435</definedName>
    <definedName name="Without_63_66_with_51_54_stroke_value" localSheetId="4">'Calculation excl&lt;51dB'!$G$382</definedName>
    <definedName name="Without_63_66_with_51_54_stroke_value">Calculation!$G$382</definedName>
    <definedName name="Without_63_66_with_54_57_amenity_value" localSheetId="4">'Calculation excl&lt;51dB'!$H$276</definedName>
    <definedName name="Without_63_66_with_54_57_amenity_value">Calculation!$H$276</definedName>
    <definedName name="Without_63_66_with_54_57_AMI_value" localSheetId="4">'Calculation excl&lt;51dB'!$H$329</definedName>
    <definedName name="Without_63_66_with_54_57_AMI_value">Calculation!$H$329</definedName>
    <definedName name="Without_63_66_with_54_57_Dementia_value" localSheetId="3">Calculation!$H$435</definedName>
    <definedName name="Without_63_66_with_54_57_Dementia_value" localSheetId="4">'Calculation excl&lt;51dB'!$H$435</definedName>
    <definedName name="Without_63_66_with_54_57_stroke_value" localSheetId="4">'Calculation excl&lt;51dB'!$H$382</definedName>
    <definedName name="Without_63_66_with_54_57_stroke_value">Calculation!$H$382</definedName>
    <definedName name="Without_63_66_with_57_60_amenity_value" localSheetId="4">'Calculation excl&lt;51dB'!$I$276</definedName>
    <definedName name="Without_63_66_with_57_60_amenity_value">Calculation!$I$276</definedName>
    <definedName name="Without_63_66_with_57_60_AMI_value" localSheetId="4">'Calculation excl&lt;51dB'!$I$329</definedName>
    <definedName name="Without_63_66_with_57_60_AMI_value">Calculation!$I$329</definedName>
    <definedName name="Without_63_66_with_57_60_Dementia_value" localSheetId="3">Calculation!$I$435</definedName>
    <definedName name="Without_63_66_with_57_60_Dementia_value" localSheetId="4">'Calculation excl&lt;51dB'!$I$435</definedName>
    <definedName name="Without_63_66_with_57_60_stroke_value" localSheetId="4">'Calculation excl&lt;51dB'!$I$382</definedName>
    <definedName name="Without_63_66_with_57_60_stroke_value">Calculation!$I$382</definedName>
    <definedName name="Without_63_66_with_60_63_amenity_value" localSheetId="4">'Calculation excl&lt;51dB'!$J$276</definedName>
    <definedName name="Without_63_66_with_60_63_amenity_value">Calculation!$J$276</definedName>
    <definedName name="Without_63_66_with_60_63_AMI_value" localSheetId="4">'Calculation excl&lt;51dB'!$J$329</definedName>
    <definedName name="Without_63_66_with_60_63_AMI_value">Calculation!$J$329</definedName>
    <definedName name="Without_63_66_with_60_63_Dementia_value" localSheetId="3">Calculation!$J$435</definedName>
    <definedName name="Without_63_66_with_60_63_Dementia_value" localSheetId="4">'Calculation excl&lt;51dB'!$J$435</definedName>
    <definedName name="Without_63_66_with_60_63_stroke_value" localSheetId="4">'Calculation excl&lt;51dB'!$J$382</definedName>
    <definedName name="Without_63_66_with_60_63_stroke_value">Calculation!$J$382</definedName>
    <definedName name="Without_63_66_with_63_66_amenity_value" localSheetId="4">'Calculation excl&lt;51dB'!$K$276</definedName>
    <definedName name="Without_63_66_with_63_66_amenity_value">Calculation!$K$276</definedName>
    <definedName name="Without_63_66_with_63_66_AMI_value" localSheetId="4">'Calculation excl&lt;51dB'!$K$329</definedName>
    <definedName name="Without_63_66_with_63_66_AMI_value">Calculation!$K$329</definedName>
    <definedName name="Without_63_66_with_63_66_Dementia_value" localSheetId="3">Calculation!$K$435</definedName>
    <definedName name="Without_63_66_with_63_66_Dementia_value" localSheetId="4">'Calculation excl&lt;51dB'!$K$435</definedName>
    <definedName name="Without_63_66_with_63_66_stroke_value" localSheetId="4">'Calculation excl&lt;51dB'!$K$382</definedName>
    <definedName name="Without_63_66_with_63_66_stroke_value">Calculation!$K$382</definedName>
    <definedName name="Without_63_66_with_66_69_amenity_value" localSheetId="4">'Calculation excl&lt;51dB'!$L$276</definedName>
    <definedName name="Without_63_66_with_66_69_amenity_value">Calculation!$L$276</definedName>
    <definedName name="Without_63_66_with_66_69_AMI_value" localSheetId="4">'Calculation excl&lt;51dB'!$L$329</definedName>
    <definedName name="Without_63_66_with_66_69_AMI_value">Calculation!$L$329</definedName>
    <definedName name="Without_63_66_with_66_69_Dementia_value" localSheetId="3">Calculation!$L$435</definedName>
    <definedName name="Without_63_66_with_66_69_Dementia_value" localSheetId="4">'Calculation excl&lt;51dB'!$L$435</definedName>
    <definedName name="Without_63_66_with_66_69_sleep_disturbance_value" localSheetId="4">'Calculation excl&lt;51dB'!$L$223</definedName>
    <definedName name="Without_63_66_with_66_69_sleep_disturbance_value">Calculation!$L$223</definedName>
    <definedName name="Without_63_66_with_66_69_stroke_value" localSheetId="4">'Calculation excl&lt;51dB'!$L$382</definedName>
    <definedName name="Without_63_66_with_66_69_stroke_value">Calculation!$L$382</definedName>
    <definedName name="Without_63_66_with_69_72_amenity_value" localSheetId="4">'Calculation excl&lt;51dB'!$M$276</definedName>
    <definedName name="Without_63_66_with_69_72_amenity_value">Calculation!$M$276</definedName>
    <definedName name="Without_63_66_with_69_72_AMI_value" localSheetId="4">'Calculation excl&lt;51dB'!$M$329</definedName>
    <definedName name="Without_63_66_with_69_72_AMI_value">Calculation!$M$329</definedName>
    <definedName name="Without_63_66_with_69_72_Dementia_value" localSheetId="3">Calculation!$M$435</definedName>
    <definedName name="Without_63_66_with_69_72_Dementia_value" localSheetId="4">'Calculation excl&lt;51dB'!$M$435</definedName>
    <definedName name="Without_63_66_with_69_72_sleep_disturbance_value" localSheetId="4">'Calculation excl&lt;51dB'!$M$223</definedName>
    <definedName name="Without_63_66_with_69_72_sleep_disturbance_value">Calculation!$M$223</definedName>
    <definedName name="Without_63_66_with_69_72_stroke_value" localSheetId="4">'Calculation excl&lt;51dB'!$M$382</definedName>
    <definedName name="Without_63_66_with_69_72_stroke_value">Calculation!$M$382</definedName>
    <definedName name="Without_63_66_with_72_75_amenity_value" localSheetId="4">'Calculation excl&lt;51dB'!$N$276</definedName>
    <definedName name="Without_63_66_with_72_75_amenity_value">Calculation!$N$276</definedName>
    <definedName name="Without_63_66_with_72_75_AMI_value" localSheetId="4">'Calculation excl&lt;51dB'!$N$329</definedName>
    <definedName name="Without_63_66_with_72_75_AMI_value">Calculation!$N$329</definedName>
    <definedName name="Without_63_66_with_72_75_Dementia_value" localSheetId="3">Calculation!$N$435</definedName>
    <definedName name="Without_63_66_with_72_75_Dementia_value" localSheetId="4">'Calculation excl&lt;51dB'!$N$435</definedName>
    <definedName name="Without_63_66_with_72_75_sleep_disturbance_value" localSheetId="4">'Calculation excl&lt;51dB'!$N$223</definedName>
    <definedName name="Without_63_66_with_72_75_sleep_disturbance_value">Calculation!$N$223</definedName>
    <definedName name="Without_63_66_with_72_75_stroke_value" localSheetId="4">'Calculation excl&lt;51dB'!$N$382</definedName>
    <definedName name="Without_63_66_with_72_75_stroke_value">Calculation!$N$382</definedName>
    <definedName name="Without_63_66_with_75_78_amenity_value" localSheetId="4">'Calculation excl&lt;51dB'!$O$276</definedName>
    <definedName name="Without_63_66_with_75_78_amenity_value">Calculation!$O$276</definedName>
    <definedName name="Without_63_66_with_75_78_AMI_value" localSheetId="4">'Calculation excl&lt;51dB'!$O$329</definedName>
    <definedName name="Without_63_66_with_75_78_AMI_value">Calculation!$O$329</definedName>
    <definedName name="Without_63_66_with_75_78_Dementia_value" localSheetId="3">Calculation!$O$435</definedName>
    <definedName name="Without_63_66_with_75_78_Dementia_value" localSheetId="4">'Calculation excl&lt;51dB'!$O$435</definedName>
    <definedName name="Without_63_66_with_75_78_sleep_disturbance_value" localSheetId="4">'Calculation excl&lt;51dB'!$O$223</definedName>
    <definedName name="Without_63_66_with_75_78_sleep_disturbance_value">Calculation!$O$223</definedName>
    <definedName name="Without_63_66_with_75_78_stroke_value" localSheetId="4">'Calculation excl&lt;51dB'!$O$382</definedName>
    <definedName name="Without_63_66_with_75_78_stroke_value">Calculation!$O$382</definedName>
    <definedName name="Without_63_66_with_78_81_amenity_value" localSheetId="4">'Calculation excl&lt;51dB'!$P$276</definedName>
    <definedName name="Without_63_66_with_78_81_amenity_value">Calculation!$P$276</definedName>
    <definedName name="Without_63_66_with_78_81_AMI_value" localSheetId="4">'Calculation excl&lt;51dB'!$P$329</definedName>
    <definedName name="Without_63_66_with_78_81_AMI_value">Calculation!$P$329</definedName>
    <definedName name="Without_63_66_with_78_81_Dementia_value" localSheetId="3">Calculation!$P$435</definedName>
    <definedName name="Without_63_66_with_78_81_Dementia_value" localSheetId="4">'Calculation excl&lt;51dB'!$P$435</definedName>
    <definedName name="Without_63_66_with_78_81_sleep_disturbance_value" localSheetId="4">'Calculation excl&lt;51dB'!$P$223</definedName>
    <definedName name="Without_63_66_with_78_81_sleep_disturbance_value">Calculation!$P$223</definedName>
    <definedName name="Without_63_66_with_78_81_stroke_value" localSheetId="4">'Calculation excl&lt;51dB'!$P$382</definedName>
    <definedName name="Without_63_66_with_78_81_stroke_value">Calculation!$P$382</definedName>
    <definedName name="Without_63_66_with_81_amenity_value" localSheetId="4">'Calculation excl&lt;51dB'!$Q$276</definedName>
    <definedName name="Without_63_66_with_81_amenity_value">Calculation!$Q$276</definedName>
    <definedName name="Without_63_66_with_81_AMI_value" localSheetId="4">'Calculation excl&lt;51dB'!$Q$329</definedName>
    <definedName name="Without_63_66_with_81_AMI_value">Calculation!$Q$329</definedName>
    <definedName name="Without_63_66_with_81_Dementia_value" localSheetId="3">Calculation!$Q$435</definedName>
    <definedName name="Without_63_66_with_81_Dementia_value" localSheetId="4">'Calculation excl&lt;51dB'!$Q$435</definedName>
    <definedName name="Without_63_66_with_81_sleep_disturbance_value" localSheetId="4">'Calculation excl&lt;51dB'!$Q$223</definedName>
    <definedName name="Without_63_66_with_81_sleep_disturbance_value">Calculation!$Q$223</definedName>
    <definedName name="Without_63_66_with_81_stroke_value" localSheetId="4">'Calculation excl&lt;51dB'!$Q$382</definedName>
    <definedName name="Without_63_66_with_81_stroke_value">Calculation!$Q$382</definedName>
    <definedName name="Without_63_66_with_xx_amenity_value" localSheetId="4">'Calculation excl&lt;51dB'!$D$276:$Q$276</definedName>
    <definedName name="Without_63_66_with_xx_amenity_value">Calculation!$D$276:$Q$276</definedName>
    <definedName name="Without_63_66_with_xx_AMI_value" localSheetId="4">'Calculation excl&lt;51dB'!$D$329:$Q$329</definedName>
    <definedName name="Without_63_66_with_xx_AMI_value">Calculation!$D$329:$Q$329</definedName>
    <definedName name="Without_63_66_with_xx_composite_value">#REF!</definedName>
    <definedName name="Without_63_66_with_xx_dementia_value" localSheetId="4">'Calculation excl&lt;51dB'!$D$435:$Q$435</definedName>
    <definedName name="Without_63_66_with_xx_dementia_value">Calculation!$D$435:$Q$435</definedName>
    <definedName name="Without_63_66_with_xx_sleep_disturbance_value" localSheetId="4">'Calculation excl&lt;51dB'!$D$223:$Q$223</definedName>
    <definedName name="Without_63_66_with_xx_sleep_disturbance_value">Calculation!$D$223:$Q$223</definedName>
    <definedName name="Without_63_66_with_xx_stroke_value" localSheetId="4">'Calculation excl&lt;51dB'!$D$382:$Q$382</definedName>
    <definedName name="Without_63_66_with_xx_stroke_value">Calculation!$D$382:$Q$382</definedName>
    <definedName name="Without_63_66_with_xx_value" localSheetId="4">'Calculation excl&lt;51dB'!$D$149:$Q$149</definedName>
    <definedName name="Without_63_66_with_xx_value">Calculation!$D$149:$Q$149</definedName>
    <definedName name="Without_66_69_with_45_48_amenity_value" localSheetId="4">'Calculation excl&lt;51dB'!$E$277</definedName>
    <definedName name="Without_66_69_with_45_48_amenity_value">Calculation!$E$277</definedName>
    <definedName name="Without_66_69_with_45_48_AMI_value" localSheetId="4">'Calculation excl&lt;51dB'!$E$330</definedName>
    <definedName name="Without_66_69_with_45_48_AMI_value">Calculation!$E$330</definedName>
    <definedName name="Without_66_69_with_45_48_Dementia_value" localSheetId="3">Calculation!$E$462</definedName>
    <definedName name="Without_66_69_with_45_48_Dementia_value" localSheetId="4">'Calculation excl&lt;51dB'!$E$462</definedName>
    <definedName name="Without_66_69_with_45_48_stroke_value" localSheetId="4">'Calculation excl&lt;51dB'!$E$383</definedName>
    <definedName name="Without_66_69_with_45_48_stroke_value">Calculation!$E$383</definedName>
    <definedName name="Without_66_69_with_45_amenity_value" localSheetId="4">'Calculation excl&lt;51dB'!$D$277</definedName>
    <definedName name="Without_66_69_with_45_amenity_value">Calculation!$D$277</definedName>
    <definedName name="Without_66_69_with_45_AMI_value" localSheetId="4">'Calculation excl&lt;51dB'!$D$330</definedName>
    <definedName name="Without_66_69_with_45_AMI_value">Calculation!$D$330</definedName>
    <definedName name="Without_66_69_with_45_Dementia_value" localSheetId="3">Calculation!$D$462</definedName>
    <definedName name="Without_66_69_with_45_Dementia_value" localSheetId="4">'Calculation excl&lt;51dB'!$D$462</definedName>
    <definedName name="Without_66_69_with_45_stroke_value" localSheetId="4">'Calculation excl&lt;51dB'!$D$383</definedName>
    <definedName name="Without_66_69_with_45_stroke_value">Calculation!$D$383</definedName>
    <definedName name="Without_66_69_with_48_51_amenity_value" localSheetId="4">'Calculation excl&lt;51dB'!$F$277</definedName>
    <definedName name="Without_66_69_with_48_51_amenity_value">Calculation!$F$277</definedName>
    <definedName name="Without_66_69_with_48_51_AMI_value" localSheetId="4">'Calculation excl&lt;51dB'!$F$330</definedName>
    <definedName name="Without_66_69_with_48_51_AMI_value">Calculation!$F$330</definedName>
    <definedName name="Without_66_69_with_48_51_Dementia_value" localSheetId="3">Calculation!$F$462</definedName>
    <definedName name="Without_66_69_with_48_51_Dementia_value" localSheetId="4">'Calculation excl&lt;51dB'!$F$462</definedName>
    <definedName name="Without_66_69_with_48_51_stroke_value" localSheetId="4">'Calculation excl&lt;51dB'!$F$383</definedName>
    <definedName name="Without_66_69_with_48_51_stroke_value">Calculation!$F$383</definedName>
    <definedName name="Without_66_69_with_51_54_amenity_value" localSheetId="4">'Calculation excl&lt;51dB'!$G$277</definedName>
    <definedName name="Without_66_69_with_51_54_amenity_value">Calculation!$G$277</definedName>
    <definedName name="Without_66_69_with_51_54_AMI_value" localSheetId="4">'Calculation excl&lt;51dB'!$G$330</definedName>
    <definedName name="Without_66_69_with_51_54_AMI_value">Calculation!$G$330</definedName>
    <definedName name="Without_66_69_with_51_54_Dementia_value" localSheetId="3">Calculation!$G$462</definedName>
    <definedName name="Without_66_69_with_51_54_Dementia_value" localSheetId="4">'Calculation excl&lt;51dB'!$G$462</definedName>
    <definedName name="Without_66_69_with_51_54_stroke_value" localSheetId="4">'Calculation excl&lt;51dB'!$G$383</definedName>
    <definedName name="Without_66_69_with_51_54_stroke_value">Calculation!$G$383</definedName>
    <definedName name="Without_66_69_with_54_57_amenity_value" localSheetId="4">'Calculation excl&lt;51dB'!$H$277</definedName>
    <definedName name="Without_66_69_with_54_57_amenity_value">Calculation!$H$277</definedName>
    <definedName name="Without_66_69_with_54_57_AMI_value" localSheetId="4">'Calculation excl&lt;51dB'!$H$330</definedName>
    <definedName name="Without_66_69_with_54_57_AMI_value">Calculation!$H$330</definedName>
    <definedName name="Without_66_69_with_54_57_Dementia_value" localSheetId="3">Calculation!$H$462</definedName>
    <definedName name="Without_66_69_with_54_57_Dementia_value" localSheetId="4">'Calculation excl&lt;51dB'!$H$462</definedName>
    <definedName name="Without_66_69_with_54_57_stroke_value" localSheetId="4">'Calculation excl&lt;51dB'!$H$383</definedName>
    <definedName name="Without_66_69_with_54_57_stroke_value">Calculation!$H$383</definedName>
    <definedName name="Without_66_69_with_57_60_amenity_value" localSheetId="4">'Calculation excl&lt;51dB'!$I$277</definedName>
    <definedName name="Without_66_69_with_57_60_amenity_value">Calculation!$I$277</definedName>
    <definedName name="Without_66_69_with_57_60_AMI_value" localSheetId="4">'Calculation excl&lt;51dB'!$I$330</definedName>
    <definedName name="Without_66_69_with_57_60_AMI_value">Calculation!$I$330</definedName>
    <definedName name="Without_66_69_with_57_60_Dementia_value" localSheetId="3">Calculation!$I$462</definedName>
    <definedName name="Without_66_69_with_57_60_Dementia_value" localSheetId="4">'Calculation excl&lt;51dB'!$I$462</definedName>
    <definedName name="Without_66_69_with_57_60_stroke_value" localSheetId="4">'Calculation excl&lt;51dB'!$I$383</definedName>
    <definedName name="Without_66_69_with_57_60_stroke_value">Calculation!$I$383</definedName>
    <definedName name="Without_66_69_with_60_63_amenity_value" localSheetId="4">'Calculation excl&lt;51dB'!$J$277</definedName>
    <definedName name="Without_66_69_with_60_63_amenity_value">Calculation!$J$277</definedName>
    <definedName name="Without_66_69_with_60_63_AMI_value" localSheetId="4">'Calculation excl&lt;51dB'!$J$330</definedName>
    <definedName name="Without_66_69_with_60_63_AMI_value">Calculation!$J$330</definedName>
    <definedName name="Without_66_69_with_60_63_Dementia_value" localSheetId="3">Calculation!$J$462</definedName>
    <definedName name="Without_66_69_with_60_63_Dementia_value" localSheetId="4">'Calculation excl&lt;51dB'!$J$462</definedName>
    <definedName name="Without_66_69_with_60_63_stroke_value" localSheetId="4">'Calculation excl&lt;51dB'!$J$383</definedName>
    <definedName name="Without_66_69_with_60_63_stroke_value">Calculation!$J$383</definedName>
    <definedName name="Without_66_69_with_63_66_amenity_value" localSheetId="4">'Calculation excl&lt;51dB'!$K$277</definedName>
    <definedName name="Without_66_69_with_63_66_amenity_value">Calculation!$K$277</definedName>
    <definedName name="Without_66_69_with_63_66_AMI_value" localSheetId="4">'Calculation excl&lt;51dB'!$K$330</definedName>
    <definedName name="Without_66_69_with_63_66_AMI_value">Calculation!$K$330</definedName>
    <definedName name="Without_66_69_with_63_66_Dementia_value" localSheetId="3">Calculation!$K$462</definedName>
    <definedName name="Without_66_69_with_63_66_Dementia_value" localSheetId="4">'Calculation excl&lt;51dB'!$K$462</definedName>
    <definedName name="Without_66_69_with_63_66_stroke_value" localSheetId="4">'Calculation excl&lt;51dB'!$K$383</definedName>
    <definedName name="Without_66_69_with_63_66_stroke_value">Calculation!$K$383</definedName>
    <definedName name="Without_66_69_with_66_69_amenity_value" localSheetId="4">'Calculation excl&lt;51dB'!$L$277</definedName>
    <definedName name="Without_66_69_with_66_69_amenity_value">Calculation!$L$277</definedName>
    <definedName name="Without_66_69_with_66_69_AMI_value" localSheetId="4">'Calculation excl&lt;51dB'!$L$330</definedName>
    <definedName name="Without_66_69_with_66_69_AMI_value">Calculation!$L$330</definedName>
    <definedName name="Without_66_69_with_66_69_Dementia_value" localSheetId="3">Calculation!$L$462</definedName>
    <definedName name="Without_66_69_with_66_69_Dementia_value" localSheetId="4">'Calculation excl&lt;51dB'!$L$462</definedName>
    <definedName name="Without_66_69_with_66_69_stroke_value" localSheetId="4">'Calculation excl&lt;51dB'!$L$383</definedName>
    <definedName name="Without_66_69_with_66_69_stroke_value">Calculation!$L$383</definedName>
    <definedName name="Without_66_69_with_69_72_amenity_value" localSheetId="4">'Calculation excl&lt;51dB'!$M$277</definedName>
    <definedName name="Without_66_69_with_69_72_amenity_value">Calculation!$M$277</definedName>
    <definedName name="Without_66_69_with_69_72_AMI_value" localSheetId="4">'Calculation excl&lt;51dB'!$M$330</definedName>
    <definedName name="Without_66_69_with_69_72_AMI_value">Calculation!$M$330</definedName>
    <definedName name="Without_66_69_with_69_72_Dementia_value" localSheetId="3">Calculation!$M$462</definedName>
    <definedName name="Without_66_69_with_69_72_Dementia_value" localSheetId="4">'Calculation excl&lt;51dB'!$M$462</definedName>
    <definedName name="Without_66_69_with_69_72_sleep_disturbance_value" localSheetId="4">'Calculation excl&lt;51dB'!$M$224</definedName>
    <definedName name="Without_66_69_with_69_72_sleep_disturbance_value">Calculation!$M$224</definedName>
    <definedName name="Without_66_69_with_69_72_stroke_value" localSheetId="4">'Calculation excl&lt;51dB'!$M$383</definedName>
    <definedName name="Without_66_69_with_69_72_stroke_value">Calculation!$M$383</definedName>
    <definedName name="Without_66_69_with_72_75_amenity_value" localSheetId="4">'Calculation excl&lt;51dB'!$N$277</definedName>
    <definedName name="Without_66_69_with_72_75_amenity_value">Calculation!$N$277</definedName>
    <definedName name="Without_66_69_with_72_75_AMI_value" localSheetId="4">'Calculation excl&lt;51dB'!$N$330</definedName>
    <definedName name="Without_66_69_with_72_75_AMI_value">Calculation!$N$330</definedName>
    <definedName name="Without_66_69_with_72_75_Dementia_value" localSheetId="3">Calculation!$N$462</definedName>
    <definedName name="Without_66_69_with_72_75_Dementia_value" localSheetId="4">'Calculation excl&lt;51dB'!$N$462</definedName>
    <definedName name="Without_66_69_with_72_75_sleep_disturbance_value" localSheetId="4">'Calculation excl&lt;51dB'!$N$224</definedName>
    <definedName name="Without_66_69_with_72_75_sleep_disturbance_value">Calculation!$N$224</definedName>
    <definedName name="Without_66_69_with_72_75_stroke_value" localSheetId="4">'Calculation excl&lt;51dB'!$N$383</definedName>
    <definedName name="Without_66_69_with_72_75_stroke_value">Calculation!$N$383</definedName>
    <definedName name="Without_66_69_with_75_78_amenity_value" localSheetId="4">'Calculation excl&lt;51dB'!$O$277</definedName>
    <definedName name="Without_66_69_with_75_78_amenity_value">Calculation!$O$277</definedName>
    <definedName name="Without_66_69_with_75_78_AMI_value" localSheetId="4">'Calculation excl&lt;51dB'!$O$330</definedName>
    <definedName name="Without_66_69_with_75_78_AMI_value">Calculation!$O$330</definedName>
    <definedName name="Without_66_69_with_75_78_Dementia_value" localSheetId="3">Calculation!$O$462</definedName>
    <definedName name="Without_66_69_with_75_78_Dementia_value" localSheetId="4">'Calculation excl&lt;51dB'!$O$462</definedName>
    <definedName name="Without_66_69_with_75_78_sleep_disturbance_value" localSheetId="4">'Calculation excl&lt;51dB'!$O$224</definedName>
    <definedName name="Without_66_69_with_75_78_sleep_disturbance_value">Calculation!$O$224</definedName>
    <definedName name="Without_66_69_with_75_78_stroke_value" localSheetId="4">'Calculation excl&lt;51dB'!$O$383</definedName>
    <definedName name="Without_66_69_with_75_78_stroke_value">Calculation!$O$383</definedName>
    <definedName name="Without_66_69_with_78_81_amenity_value" localSheetId="4">'Calculation excl&lt;51dB'!$P$277</definedName>
    <definedName name="Without_66_69_with_78_81_amenity_value">Calculation!$P$277</definedName>
    <definedName name="Without_66_69_with_78_81_AMI_value" localSheetId="4">'Calculation excl&lt;51dB'!$P$330</definedName>
    <definedName name="Without_66_69_with_78_81_AMI_value">Calculation!$P$330</definedName>
    <definedName name="Without_66_69_with_78_81_Dementia_value" localSheetId="3">Calculation!$P$462</definedName>
    <definedName name="Without_66_69_with_78_81_Dementia_value" localSheetId="4">'Calculation excl&lt;51dB'!$P$462</definedName>
    <definedName name="Without_66_69_with_78_81_sleep_disturbance_value" localSheetId="4">'Calculation excl&lt;51dB'!$P$224</definedName>
    <definedName name="Without_66_69_with_78_81_sleep_disturbance_value">Calculation!$P$224</definedName>
    <definedName name="Without_66_69_with_78_81_stroke_value" localSheetId="4">'Calculation excl&lt;51dB'!$P$383</definedName>
    <definedName name="Without_66_69_with_78_81_stroke_value">Calculation!$P$383</definedName>
    <definedName name="Without_66_69_with_81_amenity_value" localSheetId="4">'Calculation excl&lt;51dB'!$Q$277</definedName>
    <definedName name="Without_66_69_with_81_amenity_value">Calculation!$Q$277</definedName>
    <definedName name="Without_66_69_with_81_AMI_value" localSheetId="4">'Calculation excl&lt;51dB'!$Q$330</definedName>
    <definedName name="Without_66_69_with_81_AMI_value">Calculation!$Q$330</definedName>
    <definedName name="Without_66_69_with_81_Dementia_value" localSheetId="3">Calculation!$Q$462</definedName>
    <definedName name="Without_66_69_with_81_Dementia_value" localSheetId="4">'Calculation excl&lt;51dB'!$Q$462</definedName>
    <definedName name="Without_66_69_with_81_sleep_disturbance_value" localSheetId="4">'Calculation excl&lt;51dB'!$Q$224</definedName>
    <definedName name="Without_66_69_with_81_sleep_disturbance_value">Calculation!$Q$224</definedName>
    <definedName name="Without_66_69_with_81_stroke_value" localSheetId="4">'Calculation excl&lt;51dB'!$Q$383</definedName>
    <definedName name="Without_66_69_with_81_stroke_value">Calculation!$Q$383</definedName>
    <definedName name="Without_66_69_with_xx_amenity_value" localSheetId="4">'Calculation excl&lt;51dB'!$D$277:$Q$277</definedName>
    <definedName name="Without_66_69_with_xx_amenity_value">Calculation!$D$277:$Q$277</definedName>
    <definedName name="Without_66_69_with_xx_AMI_value" localSheetId="4">'Calculation excl&lt;51dB'!$D$330:$Q$330</definedName>
    <definedName name="Without_66_69_with_xx_AMI_value">Calculation!$D$330:$Q$330</definedName>
    <definedName name="Without_66_69_with_xx_composite_value">#REF!</definedName>
    <definedName name="Without_66_69_with_xx_dementia_value" localSheetId="4">'Calculation excl&lt;51dB'!$D$462:$Q$462</definedName>
    <definedName name="Without_66_69_with_xx_dementia_value">Calculation!$D$462:$Q$462</definedName>
    <definedName name="Without_66_69_with_xx_sleep_disturbance_value" localSheetId="4">'Calculation excl&lt;51dB'!$D$224:$Q$224</definedName>
    <definedName name="Without_66_69_with_xx_sleep_disturbance_value">Calculation!$D$224:$Q$224</definedName>
    <definedName name="Without_66_69_with_xx_stroke_value" localSheetId="4">'Calculation excl&lt;51dB'!$D$383:$Q$383</definedName>
    <definedName name="Without_66_69_with_xx_stroke_value">Calculation!$D$383:$Q$383</definedName>
    <definedName name="Without_66_69_with_xx_value" localSheetId="4">'Calculation excl&lt;51dB'!$D$150:$Q$150</definedName>
    <definedName name="Without_66_69_with_xx_value">Calculation!$D$150:$Q$150</definedName>
    <definedName name="Without_69_72_with_45_48_amenity_value" localSheetId="4">'Calculation excl&lt;51dB'!$E$278</definedName>
    <definedName name="Without_69_72_with_45_48_amenity_value">Calculation!$E$278</definedName>
    <definedName name="Without_69_72_with_45_48_AMI_value" localSheetId="4">'Calculation excl&lt;51dB'!$E$331</definedName>
    <definedName name="Without_69_72_with_45_48_AMI_value">Calculation!$E$331</definedName>
    <definedName name="Without_69_72_with_45_48_Dementia_value" localSheetId="3">Calculation!$E$463</definedName>
    <definedName name="Without_69_72_with_45_48_Dementia_value" localSheetId="4">'Calculation excl&lt;51dB'!$E$463</definedName>
    <definedName name="Without_69_72_with_45_48_stroke_value" localSheetId="4">'Calculation excl&lt;51dB'!$E$384</definedName>
    <definedName name="Without_69_72_with_45_48_stroke_value">Calculation!$E$384</definedName>
    <definedName name="Without_69_72_with_45_amenity_value" localSheetId="4">'Calculation excl&lt;51dB'!$D$278</definedName>
    <definedName name="Without_69_72_with_45_amenity_value">Calculation!$D$278</definedName>
    <definedName name="Without_69_72_with_45_AMI_value" localSheetId="4">'Calculation excl&lt;51dB'!$D$331</definedName>
    <definedName name="Without_69_72_with_45_AMI_value">Calculation!$D$331</definedName>
    <definedName name="Without_69_72_with_45_Dementia_value" localSheetId="3">Calculation!$D$463</definedName>
    <definedName name="Without_69_72_with_45_Dementia_value" localSheetId="4">'Calculation excl&lt;51dB'!$D$463</definedName>
    <definedName name="Without_69_72_with_45_stroke_value" localSheetId="4">'Calculation excl&lt;51dB'!$D$384</definedName>
    <definedName name="Without_69_72_with_45_stroke_value">Calculation!$D$384</definedName>
    <definedName name="Without_69_72_with_48_51_amenity_value" localSheetId="4">'Calculation excl&lt;51dB'!$F$278</definedName>
    <definedName name="Without_69_72_with_48_51_amenity_value">Calculation!$F$278</definedName>
    <definedName name="Without_69_72_with_48_51_AMI_value" localSheetId="4">'Calculation excl&lt;51dB'!$F$331</definedName>
    <definedName name="Without_69_72_with_48_51_AMI_value">Calculation!$F$331</definedName>
    <definedName name="Without_69_72_with_48_51_Dementia_value" localSheetId="3">Calculation!$F$463</definedName>
    <definedName name="Without_69_72_with_48_51_Dementia_value" localSheetId="4">'Calculation excl&lt;51dB'!$F$463</definedName>
    <definedName name="Without_69_72_with_48_51_stroke_value" localSheetId="4">'Calculation excl&lt;51dB'!$F$384</definedName>
    <definedName name="Without_69_72_with_48_51_stroke_value">Calculation!$F$384</definedName>
    <definedName name="Without_69_72_with_51_54_amenity_value" localSheetId="4">'Calculation excl&lt;51dB'!$G$278</definedName>
    <definedName name="Without_69_72_with_51_54_amenity_value">Calculation!$G$278</definedName>
    <definedName name="Without_69_72_with_51_54_AMI_value" localSheetId="4">'Calculation excl&lt;51dB'!$G$331</definedName>
    <definedName name="Without_69_72_with_51_54_AMI_value">Calculation!$G$331</definedName>
    <definedName name="Without_69_72_with_51_54_Dementia_value" localSheetId="3">Calculation!$G$463</definedName>
    <definedName name="Without_69_72_with_51_54_Dementia_value" localSheetId="4">'Calculation excl&lt;51dB'!$G$463</definedName>
    <definedName name="Without_69_72_with_51_54_stroke_value" localSheetId="4">'Calculation excl&lt;51dB'!$G$384</definedName>
    <definedName name="Without_69_72_with_51_54_stroke_value">Calculation!$G$384</definedName>
    <definedName name="Without_69_72_with_54_57_amenity_value" localSheetId="4">'Calculation excl&lt;51dB'!$H$278</definedName>
    <definedName name="Without_69_72_with_54_57_amenity_value">Calculation!$H$278</definedName>
    <definedName name="Without_69_72_with_54_57_AMI_value" localSheetId="4">'Calculation excl&lt;51dB'!$H$331</definedName>
    <definedName name="Without_69_72_with_54_57_AMI_value">Calculation!$H$331</definedName>
    <definedName name="Without_69_72_with_54_57_Dementia_value" localSheetId="3">Calculation!$H$463</definedName>
    <definedName name="Without_69_72_with_54_57_Dementia_value" localSheetId="4">'Calculation excl&lt;51dB'!$H$463</definedName>
    <definedName name="Without_69_72_with_54_57_stroke_value" localSheetId="4">'Calculation excl&lt;51dB'!$H$384</definedName>
    <definedName name="Without_69_72_with_54_57_stroke_value">Calculation!$H$384</definedName>
    <definedName name="Without_69_72_with_57_60_amenity_value" localSheetId="4">'Calculation excl&lt;51dB'!$I$278</definedName>
    <definedName name="Without_69_72_with_57_60_amenity_value">Calculation!$I$278</definedName>
    <definedName name="Without_69_72_with_57_60_AMI_value" localSheetId="4">'Calculation excl&lt;51dB'!$I$331</definedName>
    <definedName name="Without_69_72_with_57_60_AMI_value">Calculation!$I$331</definedName>
    <definedName name="Without_69_72_with_57_60_Dementia_value" localSheetId="3">Calculation!$I$463</definedName>
    <definedName name="Without_69_72_with_57_60_Dementia_value" localSheetId="4">'Calculation excl&lt;51dB'!$I$463</definedName>
    <definedName name="Without_69_72_with_57_60_stroke_value" localSheetId="4">'Calculation excl&lt;51dB'!$I$384</definedName>
    <definedName name="Without_69_72_with_57_60_stroke_value">Calculation!$I$384</definedName>
    <definedName name="Without_69_72_with_60_63_amenity_value" localSheetId="4">'Calculation excl&lt;51dB'!$J$278</definedName>
    <definedName name="Without_69_72_with_60_63_amenity_value">Calculation!$J$278</definedName>
    <definedName name="Without_69_72_with_60_63_AMI_value" localSheetId="4">'Calculation excl&lt;51dB'!$J$331</definedName>
    <definedName name="Without_69_72_with_60_63_AMI_value">Calculation!$J$331</definedName>
    <definedName name="Without_69_72_with_60_63_Dementia_value" localSheetId="3">Calculation!$J$463</definedName>
    <definedName name="Without_69_72_with_60_63_Dementia_value" localSheetId="4">'Calculation excl&lt;51dB'!$J$463</definedName>
    <definedName name="Without_69_72_with_60_63_stroke_value" localSheetId="4">'Calculation excl&lt;51dB'!$J$384</definedName>
    <definedName name="Without_69_72_with_60_63_stroke_value">Calculation!$J$384</definedName>
    <definedName name="Without_69_72_with_63_66_amenity_value" localSheetId="4">'Calculation excl&lt;51dB'!$K$278</definedName>
    <definedName name="Without_69_72_with_63_66_amenity_value">Calculation!$K$278</definedName>
    <definedName name="Without_69_72_with_63_66_AMI_value" localSheetId="4">'Calculation excl&lt;51dB'!$K$331</definedName>
    <definedName name="Without_69_72_with_63_66_AMI_value">Calculation!$K$331</definedName>
    <definedName name="Without_69_72_with_63_66_Dementia_value" localSheetId="3">Calculation!$K$463</definedName>
    <definedName name="Without_69_72_with_63_66_Dementia_value" localSheetId="4">'Calculation excl&lt;51dB'!$K$463</definedName>
    <definedName name="Without_69_72_with_63_66_stroke_value" localSheetId="4">'Calculation excl&lt;51dB'!$K$384</definedName>
    <definedName name="Without_69_72_with_63_66_stroke_value">Calculation!$K$384</definedName>
    <definedName name="Without_69_72_with_66_69_amenity_value" localSheetId="4">'Calculation excl&lt;51dB'!$L$278</definedName>
    <definedName name="Without_69_72_with_66_69_amenity_value">Calculation!$L$278</definedName>
    <definedName name="Without_69_72_with_66_69_AMI_value" localSheetId="4">'Calculation excl&lt;51dB'!$L$331</definedName>
    <definedName name="Without_69_72_with_66_69_AMI_value">Calculation!$L$331</definedName>
    <definedName name="Without_69_72_with_66_69_Dementia_value" localSheetId="3">Calculation!$L$463</definedName>
    <definedName name="Without_69_72_with_66_69_Dementia_value" localSheetId="4">'Calculation excl&lt;51dB'!$L$463</definedName>
    <definedName name="Without_69_72_with_66_69_stroke_value" localSheetId="4">'Calculation excl&lt;51dB'!$L$384</definedName>
    <definedName name="Without_69_72_with_66_69_stroke_value">Calculation!$L$384</definedName>
    <definedName name="Without_69_72_with_69_72_amenity_value" localSheetId="4">'Calculation excl&lt;51dB'!$M$278</definedName>
    <definedName name="Without_69_72_with_69_72_amenity_value">Calculation!$M$278</definedName>
    <definedName name="Without_69_72_with_69_72_AMI_value" localSheetId="4">'Calculation excl&lt;51dB'!$M$331</definedName>
    <definedName name="Without_69_72_with_69_72_AMI_value">Calculation!$M$331</definedName>
    <definedName name="Without_69_72_with_69_72_Dementia_value" localSheetId="3">Calculation!$M$463</definedName>
    <definedName name="Without_69_72_with_69_72_Dementia_value" localSheetId="4">'Calculation excl&lt;51dB'!$M$463</definedName>
    <definedName name="Without_69_72_with_69_72_stroke_value" localSheetId="4">'Calculation excl&lt;51dB'!$M$384</definedName>
    <definedName name="Without_69_72_with_69_72_stroke_value">Calculation!$M$384</definedName>
    <definedName name="Without_69_72_with_72_75_amenity_value" localSheetId="4">'Calculation excl&lt;51dB'!$N$278</definedName>
    <definedName name="Without_69_72_with_72_75_amenity_value">Calculation!$N$278</definedName>
    <definedName name="Without_69_72_with_72_75_AMI_value" localSheetId="4">'Calculation excl&lt;51dB'!$N$331</definedName>
    <definedName name="Without_69_72_with_72_75_AMI_value">Calculation!$N$331</definedName>
    <definedName name="Without_69_72_with_72_75_Dementia_value" localSheetId="3">Calculation!$N$463</definedName>
    <definedName name="Without_69_72_with_72_75_Dementia_value" localSheetId="4">'Calculation excl&lt;51dB'!$N$463</definedName>
    <definedName name="Without_69_72_with_72_75_sleep_disturbance_value" localSheetId="4">'Calculation excl&lt;51dB'!$N$225</definedName>
    <definedName name="Without_69_72_with_72_75_sleep_disturbance_value">Calculation!$N$225</definedName>
    <definedName name="Without_69_72_with_72_75_stroke_value" localSheetId="4">'Calculation excl&lt;51dB'!$N$384</definedName>
    <definedName name="Without_69_72_with_72_75_stroke_value">Calculation!$N$384</definedName>
    <definedName name="Without_69_72_with_75_78_amenity_value" localSheetId="4">'Calculation excl&lt;51dB'!$O$278</definedName>
    <definedName name="Without_69_72_with_75_78_amenity_value">Calculation!$O$278</definedName>
    <definedName name="Without_69_72_with_75_78_AMI_value" localSheetId="4">'Calculation excl&lt;51dB'!$O$331</definedName>
    <definedName name="Without_69_72_with_75_78_AMI_value">Calculation!$O$331</definedName>
    <definedName name="Without_69_72_with_75_78_Dementia_value" localSheetId="3">Calculation!$O$463</definedName>
    <definedName name="Without_69_72_with_75_78_Dementia_value" localSheetId="4">'Calculation excl&lt;51dB'!$O$463</definedName>
    <definedName name="Without_69_72_with_75_78_sleep_disturbance_value" localSheetId="4">'Calculation excl&lt;51dB'!$O$225</definedName>
    <definedName name="Without_69_72_with_75_78_sleep_disturbance_value">Calculation!$O$225</definedName>
    <definedName name="Without_69_72_with_75_78_stroke_value" localSheetId="4">'Calculation excl&lt;51dB'!$O$384</definedName>
    <definedName name="Without_69_72_with_75_78_stroke_value">Calculation!$O$384</definedName>
    <definedName name="Without_69_72_with_78_81_amenity_value" localSheetId="4">'Calculation excl&lt;51dB'!$P$278</definedName>
    <definedName name="Without_69_72_with_78_81_amenity_value">Calculation!$P$278</definedName>
    <definedName name="Without_69_72_with_78_81_AMI_value" localSheetId="4">'Calculation excl&lt;51dB'!$P$331</definedName>
    <definedName name="Without_69_72_with_78_81_AMI_value">Calculation!$P$331</definedName>
    <definedName name="Without_69_72_with_78_81_Dementia_value" localSheetId="3">Calculation!$P$463</definedName>
    <definedName name="Without_69_72_with_78_81_Dementia_value" localSheetId="4">'Calculation excl&lt;51dB'!$P$463</definedName>
    <definedName name="Without_69_72_with_78_81_sleep_disturbance_value" localSheetId="4">'Calculation excl&lt;51dB'!$P$225</definedName>
    <definedName name="Without_69_72_with_78_81_sleep_disturbance_value">Calculation!$P$225</definedName>
    <definedName name="Without_69_72_with_78_81_stroke_value" localSheetId="4">'Calculation excl&lt;51dB'!$P$384</definedName>
    <definedName name="Without_69_72_with_78_81_stroke_value">Calculation!$P$384</definedName>
    <definedName name="Without_69_72_with_81_amenity_value" localSheetId="4">'Calculation excl&lt;51dB'!$Q$278</definedName>
    <definedName name="Without_69_72_with_81_amenity_value">Calculation!$Q$278</definedName>
    <definedName name="Without_69_72_with_81_AMI_value" localSheetId="4">'Calculation excl&lt;51dB'!$Q$331</definedName>
    <definedName name="Without_69_72_with_81_AMI_value">Calculation!$Q$331</definedName>
    <definedName name="Without_69_72_with_81_Dementia_value" localSheetId="3">Calculation!$Q$463</definedName>
    <definedName name="Without_69_72_with_81_Dementia_value" localSheetId="4">'Calculation excl&lt;51dB'!$Q$463</definedName>
    <definedName name="Without_69_72_with_81_sleep_disturbance_value" localSheetId="4">'Calculation excl&lt;51dB'!$Q$225</definedName>
    <definedName name="Without_69_72_with_81_sleep_disturbance_value">Calculation!$Q$225</definedName>
    <definedName name="Without_69_72_with_81_stroke_value" localSheetId="4">'Calculation excl&lt;51dB'!$Q$384</definedName>
    <definedName name="Without_69_72_with_81_stroke_value">Calculation!$Q$384</definedName>
    <definedName name="Without_69_72_with_xx_amenity_value" localSheetId="4">'Calculation excl&lt;51dB'!$D$278:$Q$278</definedName>
    <definedName name="Without_69_72_with_xx_amenity_value">Calculation!$D$278:$Q$278</definedName>
    <definedName name="Without_69_72_with_xx_AMI_value" localSheetId="4">'Calculation excl&lt;51dB'!$D$331:$Q$331</definedName>
    <definedName name="Without_69_72_with_xx_AMI_value">Calculation!$D$331:$Q$331</definedName>
    <definedName name="Without_69_72_with_xx_composite_value">#REF!</definedName>
    <definedName name="Without_69_72_with_xx_dementia_value" localSheetId="4">'Calculation excl&lt;51dB'!$D$463:$Q$463</definedName>
    <definedName name="Without_69_72_with_xx_dementia_value">Calculation!$D$463:$Q$463</definedName>
    <definedName name="Without_69_72_with_xx_sleep_disturbance_value" localSheetId="4">'Calculation excl&lt;51dB'!$D$225:$Q$225</definedName>
    <definedName name="Without_69_72_with_xx_sleep_disturbance_value">Calculation!$D$225:$Q$225</definedName>
    <definedName name="Without_69_72_with_xx_stroke_value" localSheetId="4">'Calculation excl&lt;51dB'!$D$384:$Q$384</definedName>
    <definedName name="Without_69_72_with_xx_stroke_value">Calculation!$D$384:$Q$384</definedName>
    <definedName name="Without_69_72_with_xx_value" localSheetId="4">'Calculation excl&lt;51dB'!$D$182:$Q$182</definedName>
    <definedName name="Without_69_72_with_xx_value">Calculation!$D$182:$Q$182</definedName>
    <definedName name="Without_72_75_with_45_48_amenity_value" localSheetId="4">'Calculation excl&lt;51dB'!$E$279</definedName>
    <definedName name="Without_72_75_with_45_48_amenity_value">Calculation!$E$279</definedName>
    <definedName name="Without_72_75_with_45_48_AMI_value" localSheetId="4">'Calculation excl&lt;51dB'!$E$332</definedName>
    <definedName name="Without_72_75_with_45_48_AMI_value">Calculation!$E$332</definedName>
    <definedName name="Without_72_75_with_45_48_Dementia_value" localSheetId="3">Calculation!$E$464</definedName>
    <definedName name="Without_72_75_with_45_48_Dementia_value" localSheetId="4">'Calculation excl&lt;51dB'!$E$464</definedName>
    <definedName name="Without_72_75_with_45_48_stroke_value" localSheetId="4">'Calculation excl&lt;51dB'!$E$385</definedName>
    <definedName name="Without_72_75_with_45_48_stroke_value">Calculation!$E$385</definedName>
    <definedName name="Without_72_75_with_45_amenity_value" localSheetId="4">'Calculation excl&lt;51dB'!$D$279</definedName>
    <definedName name="Without_72_75_with_45_amenity_value">Calculation!$D$279</definedName>
    <definedName name="Without_72_75_with_45_AMI_value" localSheetId="4">'Calculation excl&lt;51dB'!$D$332</definedName>
    <definedName name="Without_72_75_with_45_AMI_value">Calculation!$D$332</definedName>
    <definedName name="Without_72_75_with_45_Dementia_value" localSheetId="3">Calculation!$D$464</definedName>
    <definedName name="Without_72_75_with_45_Dementia_value" localSheetId="4">'Calculation excl&lt;51dB'!$D$464</definedName>
    <definedName name="Without_72_75_with_45_stroke_value" localSheetId="4">'Calculation excl&lt;51dB'!$D$385</definedName>
    <definedName name="Without_72_75_with_45_stroke_value">Calculation!$D$385</definedName>
    <definedName name="Without_72_75_with_48_51_amenity_value" localSheetId="4">'Calculation excl&lt;51dB'!$F$279</definedName>
    <definedName name="Without_72_75_with_48_51_amenity_value">Calculation!$F$279</definedName>
    <definedName name="Without_72_75_with_48_51_AMI_value" localSheetId="4">'Calculation excl&lt;51dB'!$F$332</definedName>
    <definedName name="Without_72_75_with_48_51_AMI_value">Calculation!$F$332</definedName>
    <definedName name="Without_72_75_with_48_51_Dementia_value" localSheetId="3">Calculation!$F$464</definedName>
    <definedName name="Without_72_75_with_48_51_Dementia_value" localSheetId="4">'Calculation excl&lt;51dB'!$F$464</definedName>
    <definedName name="Without_72_75_with_48_51_stroke_value" localSheetId="4">'Calculation excl&lt;51dB'!$F$385</definedName>
    <definedName name="Without_72_75_with_48_51_stroke_value">Calculation!$F$385</definedName>
    <definedName name="Without_72_75_with_51_54_amenity_value" localSheetId="4">'Calculation excl&lt;51dB'!$G$279</definedName>
    <definedName name="Without_72_75_with_51_54_amenity_value">Calculation!$G$279</definedName>
    <definedName name="Without_72_75_with_51_54_AMI_value" localSheetId="4">'Calculation excl&lt;51dB'!$G$332</definedName>
    <definedName name="Without_72_75_with_51_54_AMI_value">Calculation!$G$332</definedName>
    <definedName name="Without_72_75_with_51_54_Dementia_value" localSheetId="3">Calculation!$G$464</definedName>
    <definedName name="Without_72_75_with_51_54_Dementia_value" localSheetId="4">'Calculation excl&lt;51dB'!$G$464</definedName>
    <definedName name="Without_72_75_with_51_54_stroke_value" localSheetId="4">'Calculation excl&lt;51dB'!$G$385</definedName>
    <definedName name="Without_72_75_with_51_54_stroke_value">Calculation!$G$385</definedName>
    <definedName name="Without_72_75_with_54_57_amenity_value" localSheetId="4">'Calculation excl&lt;51dB'!$H$279</definedName>
    <definedName name="Without_72_75_with_54_57_amenity_value">Calculation!$H$279</definedName>
    <definedName name="Without_72_75_with_54_57_AMI_value" localSheetId="4">'Calculation excl&lt;51dB'!$H$332</definedName>
    <definedName name="Without_72_75_with_54_57_AMI_value">Calculation!$H$332</definedName>
    <definedName name="Without_72_75_with_54_57_Dementia_value" localSheetId="3">Calculation!$H$464</definedName>
    <definedName name="Without_72_75_with_54_57_Dementia_value" localSheetId="4">'Calculation excl&lt;51dB'!$H$464</definedName>
    <definedName name="Without_72_75_with_54_57_stroke_value" localSheetId="4">'Calculation excl&lt;51dB'!$H$385</definedName>
    <definedName name="Without_72_75_with_54_57_stroke_value">Calculation!$H$385</definedName>
    <definedName name="Without_72_75_with_57_60_amenity_value" localSheetId="4">'Calculation excl&lt;51dB'!$I$279</definedName>
    <definedName name="Without_72_75_with_57_60_amenity_value">Calculation!$I$279</definedName>
    <definedName name="Without_72_75_with_57_60_AMI_value" localSheetId="4">'Calculation excl&lt;51dB'!$I$332</definedName>
    <definedName name="Without_72_75_with_57_60_AMI_value">Calculation!$I$332</definedName>
    <definedName name="Without_72_75_with_57_60_Dementia_value" localSheetId="3">Calculation!$I$464</definedName>
    <definedName name="Without_72_75_with_57_60_Dementia_value" localSheetId="4">'Calculation excl&lt;51dB'!$I$464</definedName>
    <definedName name="Without_72_75_with_57_60_stroke_value" localSheetId="4">'Calculation excl&lt;51dB'!$I$385</definedName>
    <definedName name="Without_72_75_with_57_60_stroke_value">Calculation!$I$385</definedName>
    <definedName name="Without_72_75_with_60_63_amenity_value" localSheetId="4">'Calculation excl&lt;51dB'!$J$279</definedName>
    <definedName name="Without_72_75_with_60_63_amenity_value">Calculation!$J$279</definedName>
    <definedName name="Without_72_75_with_60_63_AMI_value" localSheetId="4">'Calculation excl&lt;51dB'!$J$332</definedName>
    <definedName name="Without_72_75_with_60_63_AMI_value">Calculation!$J$332</definedName>
    <definedName name="Without_72_75_with_60_63_Dementia_value" localSheetId="3">Calculation!$J$464</definedName>
    <definedName name="Without_72_75_with_60_63_Dementia_value" localSheetId="4">'Calculation excl&lt;51dB'!$J$464</definedName>
    <definedName name="Without_72_75_with_60_63_stroke_value" localSheetId="4">'Calculation excl&lt;51dB'!$J$385</definedName>
    <definedName name="Without_72_75_with_60_63_stroke_value">Calculation!$J$385</definedName>
    <definedName name="Without_72_75_with_63_66_amenity_value" localSheetId="4">'Calculation excl&lt;51dB'!$K$279</definedName>
    <definedName name="Without_72_75_with_63_66_amenity_value">Calculation!$K$279</definedName>
    <definedName name="Without_72_75_with_63_66_AMI_value" localSheetId="4">'Calculation excl&lt;51dB'!$K$332</definedName>
    <definedName name="Without_72_75_with_63_66_AMI_value">Calculation!$K$332</definedName>
    <definedName name="Without_72_75_with_63_66_Dementia_value" localSheetId="3">Calculation!$K$464</definedName>
    <definedName name="Without_72_75_with_63_66_Dementia_value" localSheetId="4">'Calculation excl&lt;51dB'!$K$464</definedName>
    <definedName name="Without_72_75_with_63_66_stroke_value" localSheetId="4">'Calculation excl&lt;51dB'!$K$385</definedName>
    <definedName name="Without_72_75_with_63_66_stroke_value">Calculation!$K$385</definedName>
    <definedName name="Without_72_75_with_66_69_amenity_value" localSheetId="4">'Calculation excl&lt;51dB'!$L$279</definedName>
    <definedName name="Without_72_75_with_66_69_amenity_value">Calculation!$L$279</definedName>
    <definedName name="Without_72_75_with_66_69_AMI_value" localSheetId="4">'Calculation excl&lt;51dB'!$L$332</definedName>
    <definedName name="Without_72_75_with_66_69_AMI_value">Calculation!$L$332</definedName>
    <definedName name="Without_72_75_with_66_69_Dementia_value" localSheetId="3">Calculation!$L$464</definedName>
    <definedName name="Without_72_75_with_66_69_Dementia_value" localSheetId="4">'Calculation excl&lt;51dB'!$L$464</definedName>
    <definedName name="Without_72_75_with_66_69_stroke_value" localSheetId="4">'Calculation excl&lt;51dB'!$L$385</definedName>
    <definedName name="Without_72_75_with_66_69_stroke_value">Calculation!$L$385</definedName>
    <definedName name="Without_72_75_with_69_72_amenity_value" localSheetId="4">'Calculation excl&lt;51dB'!$M$279</definedName>
    <definedName name="Without_72_75_with_69_72_amenity_value">Calculation!$M$279</definedName>
    <definedName name="Without_72_75_with_69_72_AMI_value" localSheetId="4">'Calculation excl&lt;51dB'!$M$332</definedName>
    <definedName name="Without_72_75_with_69_72_AMI_value">Calculation!$M$332</definedName>
    <definedName name="Without_72_75_with_69_72_Dementia_value" localSheetId="3">Calculation!$M$464</definedName>
    <definedName name="Without_72_75_with_69_72_Dementia_value" localSheetId="4">'Calculation excl&lt;51dB'!$M$464</definedName>
    <definedName name="Without_72_75_with_69_72_stroke_value" localSheetId="4">'Calculation excl&lt;51dB'!$M$385</definedName>
    <definedName name="Without_72_75_with_69_72_stroke_value">Calculation!$M$385</definedName>
    <definedName name="Without_72_75_with_72_75_amenity_value" localSheetId="4">'Calculation excl&lt;51dB'!$N$279</definedName>
    <definedName name="Without_72_75_with_72_75_amenity_value">Calculation!$N$279</definedName>
    <definedName name="Without_72_75_with_72_75_AMI_value" localSheetId="4">'Calculation excl&lt;51dB'!$N$332</definedName>
    <definedName name="Without_72_75_with_72_75_AMI_value">Calculation!$N$332</definedName>
    <definedName name="Without_72_75_with_72_75_Dementia_value" localSheetId="3">Calculation!$N$464</definedName>
    <definedName name="Without_72_75_with_72_75_Dementia_value" localSheetId="4">'Calculation excl&lt;51dB'!$N$464</definedName>
    <definedName name="Without_72_75_with_72_75_stroke_value" localSheetId="4">'Calculation excl&lt;51dB'!$N$385</definedName>
    <definedName name="Without_72_75_with_72_75_stroke_value">Calculation!$N$385</definedName>
    <definedName name="Without_72_75_with_75_78_amenity_value" localSheetId="4">'Calculation excl&lt;51dB'!$O$279</definedName>
    <definedName name="Without_72_75_with_75_78_amenity_value">Calculation!$O$279</definedName>
    <definedName name="Without_72_75_with_75_78_AMI_value" localSheetId="4">'Calculation excl&lt;51dB'!$O$332</definedName>
    <definedName name="Without_72_75_with_75_78_AMI_value">Calculation!$O$332</definedName>
    <definedName name="Without_72_75_with_75_78_Dementia_value" localSheetId="3">Calculation!$O$464</definedName>
    <definedName name="Without_72_75_with_75_78_Dementia_value" localSheetId="4">'Calculation excl&lt;51dB'!$O$464</definedName>
    <definedName name="Without_72_75_with_75_78_sleep_disturbance_value" localSheetId="4">'Calculation excl&lt;51dB'!$O$226</definedName>
    <definedName name="Without_72_75_with_75_78_sleep_disturbance_value">Calculation!$O$226</definedName>
    <definedName name="Without_72_75_with_75_78_stroke_value" localSheetId="4">'Calculation excl&lt;51dB'!$O$385</definedName>
    <definedName name="Without_72_75_with_75_78_stroke_value">Calculation!$O$385</definedName>
    <definedName name="Without_72_75_with_78_81_amenity_value" localSheetId="4">'Calculation excl&lt;51dB'!$P$279</definedName>
    <definedName name="Without_72_75_with_78_81_amenity_value">Calculation!$P$279</definedName>
    <definedName name="Without_72_75_with_78_81_AMI_value" localSheetId="4">'Calculation excl&lt;51dB'!$P$332</definedName>
    <definedName name="Without_72_75_with_78_81_AMI_value">Calculation!$P$332</definedName>
    <definedName name="Without_72_75_with_78_81_Dementia_value" localSheetId="3">Calculation!$P$464</definedName>
    <definedName name="Without_72_75_with_78_81_Dementia_value" localSheetId="4">'Calculation excl&lt;51dB'!$P$464</definedName>
    <definedName name="Without_72_75_with_78_81_sleep_disturbance_value" localSheetId="4">'Calculation excl&lt;51dB'!$P$226</definedName>
    <definedName name="Without_72_75_with_78_81_sleep_disturbance_value">Calculation!$P$226</definedName>
    <definedName name="Without_72_75_with_78_81_stroke_value" localSheetId="4">'Calculation excl&lt;51dB'!$P$385</definedName>
    <definedName name="Without_72_75_with_78_81_stroke_value">Calculation!$P$385</definedName>
    <definedName name="Without_72_75_with_81_amenity_value" localSheetId="4">'Calculation excl&lt;51dB'!$Q$279</definedName>
    <definedName name="Without_72_75_with_81_amenity_value">Calculation!$Q$279</definedName>
    <definedName name="Without_72_75_with_81_AMI_value" localSheetId="4">'Calculation excl&lt;51dB'!$Q$332</definedName>
    <definedName name="Without_72_75_with_81_AMI_value">Calculation!$Q$332</definedName>
    <definedName name="Without_72_75_with_81_Dementia_value" localSheetId="3">Calculation!$Q$464</definedName>
    <definedName name="Without_72_75_with_81_Dementia_value" localSheetId="4">'Calculation excl&lt;51dB'!$Q$464</definedName>
    <definedName name="Without_72_75_with_81_sleep_disturbance_value" localSheetId="4">'Calculation excl&lt;51dB'!$Q$226</definedName>
    <definedName name="Without_72_75_with_81_sleep_disturbance_value">Calculation!$Q$226</definedName>
    <definedName name="Without_72_75_with_81_stroke_value" localSheetId="4">'Calculation excl&lt;51dB'!$Q$385</definedName>
    <definedName name="Without_72_75_with_81_stroke_value">Calculation!$Q$385</definedName>
    <definedName name="Without_72_75_with_xx_amenity_value" localSheetId="4">'Calculation excl&lt;51dB'!$D$279:$Q$279</definedName>
    <definedName name="Without_72_75_with_xx_amenity_value">Calculation!$D$279:$Q$279</definedName>
    <definedName name="Without_72_75_with_xx_AMI_value" localSheetId="4">'Calculation excl&lt;51dB'!$D$332:$Q$332</definedName>
    <definedName name="Without_72_75_with_xx_AMI_value">Calculation!$D$332:$Q$332</definedName>
    <definedName name="Without_72_75_with_xx_composite_value">#REF!</definedName>
    <definedName name="Without_72_75_with_xx_dementia_value" localSheetId="4">'Calculation excl&lt;51dB'!$D$464:$Q$464</definedName>
    <definedName name="Without_72_75_with_xx_dementia_value">Calculation!$D$464:$Q$464</definedName>
    <definedName name="Without_72_75_with_xx_sleep_disturbance_value" localSheetId="4">'Calculation excl&lt;51dB'!$D$226:$Q$226</definedName>
    <definedName name="Without_72_75_with_xx_sleep_disturbance_value">Calculation!$D$226:$Q$226</definedName>
    <definedName name="Without_72_75_with_xx_stroke_value" localSheetId="4">'Calculation excl&lt;51dB'!$D$385:$Q$385</definedName>
    <definedName name="Without_72_75_with_xx_stroke_value">Calculation!$D$385:$Q$385</definedName>
    <definedName name="Without_72_75_with_xx_value" localSheetId="4">'Calculation excl&lt;51dB'!$D$183:$Q$183</definedName>
    <definedName name="Without_72_75_with_xx_value">Calculation!$D$183:$Q$183</definedName>
    <definedName name="Without_75_78_with_45_48_amenity_value" localSheetId="4">'Calculation excl&lt;51dB'!$E$280</definedName>
    <definedName name="Without_75_78_with_45_48_amenity_value">Calculation!$E$280</definedName>
    <definedName name="Without_75_78_with_45_48_AMI_value" localSheetId="4">'Calculation excl&lt;51dB'!$E$333</definedName>
    <definedName name="Without_75_78_with_45_48_AMI_value">Calculation!$E$333</definedName>
    <definedName name="Without_75_78_with_45_48_Dementia_value" localSheetId="3">Calculation!#REF!</definedName>
    <definedName name="Without_75_78_with_45_48_Dementia_value" localSheetId="4">'Calculation excl&lt;51dB'!#REF!</definedName>
    <definedName name="Without_75_78_with_45_48_stroke_value" localSheetId="4">'Calculation excl&lt;51dB'!$E$386</definedName>
    <definedName name="Without_75_78_with_45_48_stroke_value">Calculation!$E$386</definedName>
    <definedName name="Without_75_78_with_45_amenity_value" localSheetId="4">'Calculation excl&lt;51dB'!$D$280</definedName>
    <definedName name="Without_75_78_with_45_amenity_value">Calculation!$D$280</definedName>
    <definedName name="Without_75_78_with_45_AMI_value" localSheetId="4">'Calculation excl&lt;51dB'!$D$333</definedName>
    <definedName name="Without_75_78_with_45_AMI_value">Calculation!$D$333</definedName>
    <definedName name="Without_75_78_with_45_Dementia_value" localSheetId="3">Calculation!#REF!</definedName>
    <definedName name="Without_75_78_with_45_Dementia_value" localSheetId="4">'Calculation excl&lt;51dB'!#REF!</definedName>
    <definedName name="Without_75_78_with_45_stroke_value" localSheetId="4">'Calculation excl&lt;51dB'!$D$386</definedName>
    <definedName name="Without_75_78_with_45_stroke_value">Calculation!$D$386</definedName>
    <definedName name="Without_75_78_with_48_51_amenity_value" localSheetId="4">'Calculation excl&lt;51dB'!$F$280</definedName>
    <definedName name="Without_75_78_with_48_51_amenity_value">Calculation!$F$280</definedName>
    <definedName name="Without_75_78_with_48_51_AMI_value" localSheetId="4">'Calculation excl&lt;51dB'!$F$333</definedName>
    <definedName name="Without_75_78_with_48_51_AMI_value">Calculation!$F$333</definedName>
    <definedName name="Without_75_78_with_48_51_Dementia_value" localSheetId="3">Calculation!#REF!</definedName>
    <definedName name="Without_75_78_with_48_51_Dementia_value" localSheetId="4">'Calculation excl&lt;51dB'!#REF!</definedName>
    <definedName name="Without_75_78_with_48_51_stroke_value" localSheetId="4">'Calculation excl&lt;51dB'!$F$386</definedName>
    <definedName name="Without_75_78_with_48_51_stroke_value">Calculation!$F$386</definedName>
    <definedName name="Without_75_78_with_51_54_amenity_value" localSheetId="4">'Calculation excl&lt;51dB'!$G$280</definedName>
    <definedName name="Without_75_78_with_51_54_amenity_value">Calculation!$G$280</definedName>
    <definedName name="Without_75_78_with_51_54_AMI_value" localSheetId="4">'Calculation excl&lt;51dB'!$G$333</definedName>
    <definedName name="Without_75_78_with_51_54_AMI_value">Calculation!$G$333</definedName>
    <definedName name="Without_75_78_with_51_54_Dementia_value" localSheetId="3">Calculation!#REF!</definedName>
    <definedName name="Without_75_78_with_51_54_Dementia_value" localSheetId="4">'Calculation excl&lt;51dB'!#REF!</definedName>
    <definedName name="Without_75_78_with_51_54_stroke_value" localSheetId="4">'Calculation excl&lt;51dB'!$G$386</definedName>
    <definedName name="Without_75_78_with_51_54_stroke_value">Calculation!$G$386</definedName>
    <definedName name="Without_75_78_with_54_57_amenity_value" localSheetId="4">'Calculation excl&lt;51dB'!$H$280</definedName>
    <definedName name="Without_75_78_with_54_57_amenity_value">Calculation!$H$280</definedName>
    <definedName name="Without_75_78_with_54_57_AMI_value" localSheetId="4">'Calculation excl&lt;51dB'!$H$333</definedName>
    <definedName name="Without_75_78_with_54_57_AMI_value">Calculation!$H$333</definedName>
    <definedName name="Without_75_78_with_54_57_Dementia_value" localSheetId="3">Calculation!#REF!</definedName>
    <definedName name="Without_75_78_with_54_57_Dementia_value" localSheetId="4">'Calculation excl&lt;51dB'!#REF!</definedName>
    <definedName name="Without_75_78_with_54_57_stroke_value" localSheetId="4">'Calculation excl&lt;51dB'!$H$386</definedName>
    <definedName name="Without_75_78_with_54_57_stroke_value">Calculation!$H$386</definedName>
    <definedName name="Without_75_78_with_57_60_amenity_value" localSheetId="4">'Calculation excl&lt;51dB'!$I$280</definedName>
    <definedName name="Without_75_78_with_57_60_amenity_value">Calculation!$I$280</definedName>
    <definedName name="Without_75_78_with_57_60_AMI_value" localSheetId="4">'Calculation excl&lt;51dB'!$I$333</definedName>
    <definedName name="Without_75_78_with_57_60_AMI_value">Calculation!$I$333</definedName>
    <definedName name="Without_75_78_with_57_60_Dementia_value" localSheetId="3">Calculation!#REF!</definedName>
    <definedName name="Without_75_78_with_57_60_Dementia_value" localSheetId="4">'Calculation excl&lt;51dB'!#REF!</definedName>
    <definedName name="Without_75_78_with_57_60_stroke_value" localSheetId="4">'Calculation excl&lt;51dB'!$I$386</definedName>
    <definedName name="Without_75_78_with_57_60_stroke_value">Calculation!$I$386</definedName>
    <definedName name="Without_75_78_with_60_63_amenity_value" localSheetId="4">'Calculation excl&lt;51dB'!$J$280</definedName>
    <definedName name="Without_75_78_with_60_63_amenity_value">Calculation!$J$280</definedName>
    <definedName name="Without_75_78_with_60_63_AMI_value" localSheetId="4">'Calculation excl&lt;51dB'!$J$333</definedName>
    <definedName name="Without_75_78_with_60_63_AMI_value">Calculation!$J$333</definedName>
    <definedName name="Without_75_78_with_60_63_Dementia_value" localSheetId="3">Calculation!#REF!</definedName>
    <definedName name="Without_75_78_with_60_63_Dementia_value" localSheetId="4">'Calculation excl&lt;51dB'!#REF!</definedName>
    <definedName name="Without_75_78_with_60_63_stroke_value" localSheetId="4">'Calculation excl&lt;51dB'!$J$386</definedName>
    <definedName name="Without_75_78_with_60_63_stroke_value">Calculation!$J$386</definedName>
    <definedName name="Without_75_78_with_63_66_amenity_value" localSheetId="4">'Calculation excl&lt;51dB'!$K$280</definedName>
    <definedName name="Without_75_78_with_63_66_amenity_value">Calculation!$K$280</definedName>
    <definedName name="Without_75_78_with_63_66_AMI_value" localSheetId="4">'Calculation excl&lt;51dB'!$K$333</definedName>
    <definedName name="Without_75_78_with_63_66_AMI_value">Calculation!$K$333</definedName>
    <definedName name="Without_75_78_with_63_66_Dementia_value" localSheetId="3">Calculation!#REF!</definedName>
    <definedName name="Without_75_78_with_63_66_Dementia_value" localSheetId="4">'Calculation excl&lt;51dB'!#REF!</definedName>
    <definedName name="Without_75_78_with_63_66_stroke_value" localSheetId="4">'Calculation excl&lt;51dB'!$K$386</definedName>
    <definedName name="Without_75_78_with_63_66_stroke_value">Calculation!$K$386</definedName>
    <definedName name="Without_75_78_with_66_69_amenity_value" localSheetId="4">'Calculation excl&lt;51dB'!$L$280</definedName>
    <definedName name="Without_75_78_with_66_69_amenity_value">Calculation!$L$280</definedName>
    <definedName name="Without_75_78_with_66_69_AMI_value" localSheetId="4">'Calculation excl&lt;51dB'!$L$333</definedName>
    <definedName name="Without_75_78_with_66_69_AMI_value">Calculation!$L$333</definedName>
    <definedName name="Without_75_78_with_66_69_Dementia_value" localSheetId="3">Calculation!#REF!</definedName>
    <definedName name="Without_75_78_with_66_69_Dementia_value" localSheetId="4">'Calculation excl&lt;51dB'!#REF!</definedName>
    <definedName name="Without_75_78_with_66_69_stroke_value" localSheetId="4">'Calculation excl&lt;51dB'!$L$386</definedName>
    <definedName name="Without_75_78_with_66_69_stroke_value">Calculation!$L$386</definedName>
    <definedName name="Without_75_78_with_69_72_amenity_value" localSheetId="4">'Calculation excl&lt;51dB'!$M$280</definedName>
    <definedName name="Without_75_78_with_69_72_amenity_value">Calculation!$M$280</definedName>
    <definedName name="Without_75_78_with_69_72_AMI_value" localSheetId="4">'Calculation excl&lt;51dB'!$M$333</definedName>
    <definedName name="Without_75_78_with_69_72_AMI_value">Calculation!$M$333</definedName>
    <definedName name="Without_75_78_with_69_72_Dementia_value" localSheetId="3">Calculation!#REF!</definedName>
    <definedName name="Without_75_78_with_69_72_Dementia_value" localSheetId="4">'Calculation excl&lt;51dB'!#REF!</definedName>
    <definedName name="Without_75_78_with_69_72_stroke_value" localSheetId="4">'Calculation excl&lt;51dB'!$M$386</definedName>
    <definedName name="Without_75_78_with_69_72_stroke_value">Calculation!$M$386</definedName>
    <definedName name="Without_75_78_with_72_75_amenity_value" localSheetId="4">'Calculation excl&lt;51dB'!$N$280</definedName>
    <definedName name="Without_75_78_with_72_75_amenity_value">Calculation!$N$280</definedName>
    <definedName name="Without_75_78_with_72_75_AMI_value" localSheetId="4">'Calculation excl&lt;51dB'!$N$333</definedName>
    <definedName name="Without_75_78_with_72_75_AMI_value">Calculation!$N$333</definedName>
    <definedName name="Without_75_78_with_72_75_Dementia_value" localSheetId="3">Calculation!#REF!</definedName>
    <definedName name="Without_75_78_with_72_75_Dementia_value" localSheetId="4">'Calculation excl&lt;51dB'!#REF!</definedName>
    <definedName name="Without_75_78_with_72_75_stroke_value" localSheetId="4">'Calculation excl&lt;51dB'!$N$386</definedName>
    <definedName name="Without_75_78_with_72_75_stroke_value">Calculation!$N$386</definedName>
    <definedName name="Without_75_78_with_75_78_amenity_value" localSheetId="4">'Calculation excl&lt;51dB'!$O$280</definedName>
    <definedName name="Without_75_78_with_75_78_amenity_value">Calculation!$O$280</definedName>
    <definedName name="Without_75_78_with_75_78_AMI_value" localSheetId="4">'Calculation excl&lt;51dB'!$O$333</definedName>
    <definedName name="Without_75_78_with_75_78_AMI_value">Calculation!$O$333</definedName>
    <definedName name="Without_75_78_with_75_78_Dementia_value" localSheetId="3">Calculation!#REF!</definedName>
    <definedName name="Without_75_78_with_75_78_Dementia_value" localSheetId="4">'Calculation excl&lt;51dB'!#REF!</definedName>
    <definedName name="Without_75_78_with_75_78_stroke_value" localSheetId="4">'Calculation excl&lt;51dB'!$O$386</definedName>
    <definedName name="Without_75_78_with_75_78_stroke_value">Calculation!$O$386</definedName>
    <definedName name="Without_75_78_with_78_81_amenity_value" localSheetId="4">'Calculation excl&lt;51dB'!$P$280</definedName>
    <definedName name="Without_75_78_with_78_81_amenity_value">Calculation!$P$280</definedName>
    <definedName name="Without_75_78_with_78_81_AMI_value" localSheetId="4">'Calculation excl&lt;51dB'!$P$333</definedName>
    <definedName name="Without_75_78_with_78_81_AMI_value">Calculation!$P$333</definedName>
    <definedName name="Without_75_78_with_78_81_Dementia_value" localSheetId="3">Calculation!#REF!</definedName>
    <definedName name="Without_75_78_with_78_81_Dementia_value" localSheetId="4">'Calculation excl&lt;51dB'!#REF!</definedName>
    <definedName name="Without_75_78_with_78_81_sleep_disturbance_value" localSheetId="4">'Calculation excl&lt;51dB'!$P$227</definedName>
    <definedName name="Without_75_78_with_78_81_sleep_disturbance_value">Calculation!$P$227</definedName>
    <definedName name="Without_75_78_with_78_81_stroke_value" localSheetId="4">'Calculation excl&lt;51dB'!$P$386</definedName>
    <definedName name="Without_75_78_with_78_81_stroke_value">Calculation!$P$386</definedName>
    <definedName name="Without_75_78_with_81_amenity_value" localSheetId="4">'Calculation excl&lt;51dB'!$Q$280</definedName>
    <definedName name="Without_75_78_with_81_amenity_value">Calculation!$Q$280</definedName>
    <definedName name="Without_75_78_with_81_AMI_value" localSheetId="4">'Calculation excl&lt;51dB'!$Q$333</definedName>
    <definedName name="Without_75_78_with_81_AMI_value">Calculation!$Q$333</definedName>
    <definedName name="Without_75_78_with_81_Dementia_value" localSheetId="3">Calculation!#REF!</definedName>
    <definedName name="Without_75_78_with_81_Dementia_value" localSheetId="4">'Calculation excl&lt;51dB'!#REF!</definedName>
    <definedName name="Without_75_78_with_81_sleep_disturbance_value" localSheetId="4">'Calculation excl&lt;51dB'!$Q$227</definedName>
    <definedName name="Without_75_78_with_81_sleep_disturbance_value">Calculation!$Q$227</definedName>
    <definedName name="Without_75_78_with_81_stroke_value" localSheetId="4">'Calculation excl&lt;51dB'!$Q$386</definedName>
    <definedName name="Without_75_78_with_81_stroke_value">Calculation!$Q$386</definedName>
    <definedName name="Without_75_78_with_xx_amenity_value" localSheetId="4">'Calculation excl&lt;51dB'!$D$280:$Q$280</definedName>
    <definedName name="Without_75_78_with_xx_amenity_value">Calculation!$D$280:$Q$280</definedName>
    <definedName name="Without_75_78_with_xx_AMI_value" localSheetId="4">'Calculation excl&lt;51dB'!$D$333:$Q$333</definedName>
    <definedName name="Without_75_78_with_xx_AMI_value">Calculation!$D$333:$Q$333</definedName>
    <definedName name="Without_75_78_with_xx_composite_value">#REF!</definedName>
    <definedName name="Without_75_78_with_xx_dementia_value" localSheetId="4">'Calculation excl&lt;51dB'!#REF!</definedName>
    <definedName name="Without_75_78_with_xx_dementia_value">Calculation!#REF!</definedName>
    <definedName name="Without_75_78_with_xx_sleep_disturbance_value" localSheetId="4">'Calculation excl&lt;51dB'!$D$227:$Q$227</definedName>
    <definedName name="Without_75_78_with_xx_sleep_disturbance_value">Calculation!$D$227:$Q$227</definedName>
    <definedName name="Without_75_78_with_xx_stroke_value" localSheetId="4">'Calculation excl&lt;51dB'!$D$386:$Q$386</definedName>
    <definedName name="Without_75_78_with_xx_stroke_value">Calculation!$D$386:$Q$386</definedName>
    <definedName name="Without_75_78_with_xx_value" localSheetId="4">'Calculation excl&lt;51dB'!$D$184:$Q$184</definedName>
    <definedName name="Without_75_78_with_xx_value">Calculation!$D$184:$Q$184</definedName>
    <definedName name="Without_78_81_with_45_48_amenity_value" localSheetId="4">'Calculation excl&lt;51dB'!$E$281</definedName>
    <definedName name="Without_78_81_with_45_48_amenity_value">Calculation!$E$281</definedName>
    <definedName name="Without_78_81_with_45_48_AMI_value" localSheetId="4">'Calculation excl&lt;51dB'!$E$334</definedName>
    <definedName name="Without_78_81_with_45_48_AMI_value">Calculation!$E$334</definedName>
    <definedName name="Without_78_81_with_45_48_Dementia_value" localSheetId="3">Calculation!#REF!</definedName>
    <definedName name="Without_78_81_with_45_48_Dementia_value" localSheetId="4">'Calculation excl&lt;51dB'!#REF!</definedName>
    <definedName name="Without_78_81_with_45_48_stroke_value" localSheetId="4">'Calculation excl&lt;51dB'!$E$387</definedName>
    <definedName name="Without_78_81_with_45_48_stroke_value">Calculation!$E$387</definedName>
    <definedName name="Without_78_81_with_45_amenity_value" localSheetId="4">'Calculation excl&lt;51dB'!$D$281</definedName>
    <definedName name="Without_78_81_with_45_amenity_value">Calculation!$D$281</definedName>
    <definedName name="Without_78_81_with_45_AMI_value" localSheetId="4">'Calculation excl&lt;51dB'!$D$334</definedName>
    <definedName name="Without_78_81_with_45_AMI_value">Calculation!$D$334</definedName>
    <definedName name="Without_78_81_with_45_Dementia_value" localSheetId="3">Calculation!#REF!</definedName>
    <definedName name="Without_78_81_with_45_Dementia_value" localSheetId="4">'Calculation excl&lt;51dB'!#REF!</definedName>
    <definedName name="Without_78_81_with_45_stroke_value" localSheetId="4">'Calculation excl&lt;51dB'!$D$387</definedName>
    <definedName name="Without_78_81_with_45_stroke_value">Calculation!$D$387</definedName>
    <definedName name="Without_78_81_with_48_51_amenity_value" localSheetId="4">'Calculation excl&lt;51dB'!$F$281</definedName>
    <definedName name="Without_78_81_with_48_51_amenity_value">Calculation!$F$281</definedName>
    <definedName name="Without_78_81_with_48_51_AMI_value" localSheetId="4">'Calculation excl&lt;51dB'!$F$334</definedName>
    <definedName name="Without_78_81_with_48_51_AMI_value">Calculation!$F$334</definedName>
    <definedName name="Without_78_81_with_48_51_Dementia_value" localSheetId="3">Calculation!#REF!</definedName>
    <definedName name="Without_78_81_with_48_51_Dementia_value" localSheetId="4">'Calculation excl&lt;51dB'!#REF!</definedName>
    <definedName name="Without_78_81_with_48_51_stroke_value" localSheetId="4">'Calculation excl&lt;51dB'!$F$387</definedName>
    <definedName name="Without_78_81_with_48_51_stroke_value">Calculation!$F$387</definedName>
    <definedName name="Without_78_81_with_51_54_amenity_value" localSheetId="4">'Calculation excl&lt;51dB'!$G$281</definedName>
    <definedName name="Without_78_81_with_51_54_amenity_value">Calculation!$G$281</definedName>
    <definedName name="Without_78_81_with_51_54_AMI_value" localSheetId="4">'Calculation excl&lt;51dB'!$G$334</definedName>
    <definedName name="Without_78_81_with_51_54_AMI_value">Calculation!$G$334</definedName>
    <definedName name="Without_78_81_with_51_54_Dementia_value" localSheetId="3">Calculation!#REF!</definedName>
    <definedName name="Without_78_81_with_51_54_Dementia_value" localSheetId="4">'Calculation excl&lt;51dB'!#REF!</definedName>
    <definedName name="Without_78_81_with_51_54_stroke_value" localSheetId="4">'Calculation excl&lt;51dB'!$G$387</definedName>
    <definedName name="Without_78_81_with_51_54_stroke_value">Calculation!$G$387</definedName>
    <definedName name="Without_78_81_with_54_57_amenity_value" localSheetId="4">'Calculation excl&lt;51dB'!$H$281</definedName>
    <definedName name="Without_78_81_with_54_57_amenity_value">Calculation!$H$281</definedName>
    <definedName name="Without_78_81_with_54_57_AMI_value" localSheetId="4">'Calculation excl&lt;51dB'!$H$334</definedName>
    <definedName name="Without_78_81_with_54_57_AMI_value">Calculation!$H$334</definedName>
    <definedName name="Without_78_81_with_54_57_Dementia_value" localSheetId="3">Calculation!#REF!</definedName>
    <definedName name="Without_78_81_with_54_57_Dementia_value" localSheetId="4">'Calculation excl&lt;51dB'!#REF!</definedName>
    <definedName name="Without_78_81_with_54_57_stroke_value" localSheetId="4">'Calculation excl&lt;51dB'!$H$387</definedName>
    <definedName name="Without_78_81_with_54_57_stroke_value">Calculation!$H$387</definedName>
    <definedName name="Without_78_81_with_57_60_amenity_value" localSheetId="4">'Calculation excl&lt;51dB'!$I$281</definedName>
    <definedName name="Without_78_81_with_57_60_amenity_value">Calculation!$I$281</definedName>
    <definedName name="Without_78_81_with_57_60_AMI_value" localSheetId="4">'Calculation excl&lt;51dB'!$I$334</definedName>
    <definedName name="Without_78_81_with_57_60_AMI_value">Calculation!$I$334</definedName>
    <definedName name="Without_78_81_with_57_60_Dementia_value" localSheetId="3">Calculation!#REF!</definedName>
    <definedName name="Without_78_81_with_57_60_Dementia_value" localSheetId="4">'Calculation excl&lt;51dB'!#REF!</definedName>
    <definedName name="Without_78_81_with_57_60_stroke_value" localSheetId="4">'Calculation excl&lt;51dB'!$I$387</definedName>
    <definedName name="Without_78_81_with_57_60_stroke_value">Calculation!$I$387</definedName>
    <definedName name="Without_78_81_with_60_63_amenity_value" localSheetId="4">'Calculation excl&lt;51dB'!$J$281</definedName>
    <definedName name="Without_78_81_with_60_63_amenity_value">Calculation!$J$281</definedName>
    <definedName name="Without_78_81_with_60_63_AMI_value" localSheetId="4">'Calculation excl&lt;51dB'!$J$334</definedName>
    <definedName name="Without_78_81_with_60_63_AMI_value">Calculation!$J$334</definedName>
    <definedName name="Without_78_81_with_60_63_Dementia_value" localSheetId="3">Calculation!#REF!</definedName>
    <definedName name="Without_78_81_with_60_63_Dementia_value" localSheetId="4">'Calculation excl&lt;51dB'!#REF!</definedName>
    <definedName name="Without_78_81_with_60_63_stroke_value" localSheetId="4">'Calculation excl&lt;51dB'!$J$387</definedName>
    <definedName name="Without_78_81_with_60_63_stroke_value">Calculation!$J$387</definedName>
    <definedName name="Without_78_81_with_63_66_amenity_value" localSheetId="4">'Calculation excl&lt;51dB'!$K$281</definedName>
    <definedName name="Without_78_81_with_63_66_amenity_value">Calculation!$K$281</definedName>
    <definedName name="Without_78_81_with_63_66_AMI_value" localSheetId="4">'Calculation excl&lt;51dB'!$K$334</definedName>
    <definedName name="Without_78_81_with_63_66_AMI_value">Calculation!$K$334</definedName>
    <definedName name="Without_78_81_with_63_66_Dementia_value" localSheetId="3">Calculation!#REF!</definedName>
    <definedName name="Without_78_81_with_63_66_Dementia_value" localSheetId="4">'Calculation excl&lt;51dB'!#REF!</definedName>
    <definedName name="Without_78_81_with_63_66_stroke_value" localSheetId="4">'Calculation excl&lt;51dB'!$K$387</definedName>
    <definedName name="Without_78_81_with_63_66_stroke_value">Calculation!$K$387</definedName>
    <definedName name="Without_78_81_with_66_69_amenity_value" localSheetId="4">'Calculation excl&lt;51dB'!$L$281</definedName>
    <definedName name="Without_78_81_with_66_69_amenity_value">Calculation!$L$281</definedName>
    <definedName name="Without_78_81_with_66_69_AMI_value" localSheetId="4">'Calculation excl&lt;51dB'!$L$334</definedName>
    <definedName name="Without_78_81_with_66_69_AMI_value">Calculation!$L$334</definedName>
    <definedName name="Without_78_81_with_66_69_Dementia_value" localSheetId="3">Calculation!#REF!</definedName>
    <definedName name="Without_78_81_with_66_69_Dementia_value" localSheetId="4">'Calculation excl&lt;51dB'!#REF!</definedName>
    <definedName name="Without_78_81_with_66_69_stroke_value" localSheetId="4">'Calculation excl&lt;51dB'!$L$387</definedName>
    <definedName name="Without_78_81_with_66_69_stroke_value">Calculation!$L$387</definedName>
    <definedName name="Without_78_81_with_69_72_amenity_value" localSheetId="4">'Calculation excl&lt;51dB'!$M$281</definedName>
    <definedName name="Without_78_81_with_69_72_amenity_value">Calculation!$M$281</definedName>
    <definedName name="Without_78_81_with_69_72_AMI_value" localSheetId="4">'Calculation excl&lt;51dB'!$M$334</definedName>
    <definedName name="Without_78_81_with_69_72_AMI_value">Calculation!$M$334</definedName>
    <definedName name="Without_78_81_with_69_72_Dementia_value" localSheetId="3">Calculation!#REF!</definedName>
    <definedName name="Without_78_81_with_69_72_Dementia_value" localSheetId="4">'Calculation excl&lt;51dB'!#REF!</definedName>
    <definedName name="Without_78_81_with_69_72_stroke_value" localSheetId="4">'Calculation excl&lt;51dB'!$M$387</definedName>
    <definedName name="Without_78_81_with_69_72_stroke_value">Calculation!$M$387</definedName>
    <definedName name="Without_78_81_with_72_75_amenity_value" localSheetId="4">'Calculation excl&lt;51dB'!$N$281</definedName>
    <definedName name="Without_78_81_with_72_75_amenity_value">Calculation!$N$281</definedName>
    <definedName name="Without_78_81_with_72_75_AMI_value" localSheetId="4">'Calculation excl&lt;51dB'!$N$334</definedName>
    <definedName name="Without_78_81_with_72_75_AMI_value">Calculation!$N$334</definedName>
    <definedName name="Without_78_81_with_72_75_Dementia_value" localSheetId="3">Calculation!#REF!</definedName>
    <definedName name="Without_78_81_with_72_75_Dementia_value" localSheetId="4">'Calculation excl&lt;51dB'!#REF!</definedName>
    <definedName name="Without_78_81_with_72_75_stroke_value" localSheetId="4">'Calculation excl&lt;51dB'!$N$387</definedName>
    <definedName name="Without_78_81_with_72_75_stroke_value">Calculation!$N$387</definedName>
    <definedName name="Without_78_81_with_75_78_amenity_value" localSheetId="4">'Calculation excl&lt;51dB'!$O$281</definedName>
    <definedName name="Without_78_81_with_75_78_amenity_value">Calculation!$O$281</definedName>
    <definedName name="Without_78_81_with_75_78_AMI_value" localSheetId="4">'Calculation excl&lt;51dB'!$O$334</definedName>
    <definedName name="Without_78_81_with_75_78_AMI_value">Calculation!$O$334</definedName>
    <definedName name="Without_78_81_with_75_78_Dementia_value" localSheetId="3">Calculation!#REF!</definedName>
    <definedName name="Without_78_81_with_75_78_Dementia_value" localSheetId="4">'Calculation excl&lt;51dB'!#REF!</definedName>
    <definedName name="Without_78_81_with_75_78_stroke_value" localSheetId="4">'Calculation excl&lt;51dB'!$O$387</definedName>
    <definedName name="Without_78_81_with_75_78_stroke_value">Calculation!$O$387</definedName>
    <definedName name="Without_78_81_with_78_81_amenity_value" localSheetId="4">'Calculation excl&lt;51dB'!$P$281</definedName>
    <definedName name="Without_78_81_with_78_81_amenity_value">Calculation!$P$281</definedName>
    <definedName name="Without_78_81_with_78_81_AMI_value" localSheetId="4">'Calculation excl&lt;51dB'!$P$334</definedName>
    <definedName name="Without_78_81_with_78_81_AMI_value">Calculation!$P$334</definedName>
    <definedName name="Without_78_81_with_78_81_Dementia_value" localSheetId="3">Calculation!#REF!</definedName>
    <definedName name="Without_78_81_with_78_81_Dementia_value" localSheetId="4">'Calculation excl&lt;51dB'!#REF!</definedName>
    <definedName name="Without_78_81_with_78_81_stroke_value" localSheetId="4">'Calculation excl&lt;51dB'!$P$387</definedName>
    <definedName name="Without_78_81_with_78_81_stroke_value">Calculation!$P$387</definedName>
    <definedName name="Without_78_81_with_81_amenity_value" localSheetId="4">'Calculation excl&lt;51dB'!$Q$281</definedName>
    <definedName name="Without_78_81_with_81_amenity_value">Calculation!$Q$281</definedName>
    <definedName name="Without_78_81_with_81_AMI_value" localSheetId="4">'Calculation excl&lt;51dB'!$Q$334</definedName>
    <definedName name="Without_78_81_with_81_AMI_value">Calculation!$Q$334</definedName>
    <definedName name="Without_78_81_with_81_Dementia_value" localSheetId="3">Calculation!#REF!</definedName>
    <definedName name="Without_78_81_with_81_Dementia_value" localSheetId="4">'Calculation excl&lt;51dB'!#REF!</definedName>
    <definedName name="Without_78_81_with_81_sleep_disturbance_value" localSheetId="4">'Calculation excl&lt;51dB'!$Q$228</definedName>
    <definedName name="Without_78_81_with_81_sleep_disturbance_value">Calculation!$Q$228</definedName>
    <definedName name="Without_78_81_with_81_stroke_value" localSheetId="4">'Calculation excl&lt;51dB'!$Q$387</definedName>
    <definedName name="Without_78_81_with_81_stroke_value">Calculation!$Q$387</definedName>
    <definedName name="Without_78_81_with_xx_amenity_value" localSheetId="4">'Calculation excl&lt;51dB'!$D$281:$Q$281</definedName>
    <definedName name="Without_78_81_with_xx_amenity_value">Calculation!$D$281:$Q$281</definedName>
    <definedName name="Without_78_81_with_xx_AMI_value" localSheetId="4">'Calculation excl&lt;51dB'!$D$334:$Q$334</definedName>
    <definedName name="Without_78_81_with_xx_AMI_value">Calculation!$D$334:$Q$334</definedName>
    <definedName name="Without_78_81_with_xx_composite_value">#REF!</definedName>
    <definedName name="Without_78_81_with_xx_dementia_value" localSheetId="4">'Calculation excl&lt;51dB'!#REF!</definedName>
    <definedName name="Without_78_81_with_xx_dementia_value">Calculation!#REF!</definedName>
    <definedName name="Without_78_81_with_xx_sleep_disturbance_value" localSheetId="4">'Calculation excl&lt;51dB'!$D$228:$Q$228</definedName>
    <definedName name="Without_78_81_with_xx_sleep_disturbance_value">Calculation!$D$228:$Q$228</definedName>
    <definedName name="Without_78_81_with_xx_stroke_value" localSheetId="4">'Calculation excl&lt;51dB'!$D$387:$Q$387</definedName>
    <definedName name="Without_78_81_with_xx_stroke_value">Calculation!$D$387:$Q$387</definedName>
    <definedName name="Without_78_81_with_xx_value" localSheetId="4">'Calculation excl&lt;51dB'!$D$185:$Q$185</definedName>
    <definedName name="Without_78_81_with_xx_value">Calculation!$D$185:$Q$185</definedName>
    <definedName name="Without_81_with_45_48_amenity_value" localSheetId="4">'Calculation excl&lt;51dB'!$E$282</definedName>
    <definedName name="Without_81_with_45_48_amenity_value">Calculation!$E$282</definedName>
    <definedName name="Without_81_with_45_48_AMI_value" localSheetId="4">'Calculation excl&lt;51dB'!$E$335</definedName>
    <definedName name="Without_81_with_45_48_AMI_value">Calculation!$E$335</definedName>
    <definedName name="Without_81_with_45_48_Dementia_value" localSheetId="3">Calculation!#REF!</definedName>
    <definedName name="Without_81_with_45_48_Dementia_value" localSheetId="4">'Calculation excl&lt;51dB'!#REF!</definedName>
    <definedName name="Without_81_with_45_48_stroke_value" localSheetId="4">'Calculation excl&lt;51dB'!#REF!</definedName>
    <definedName name="Without_81_with_45_48_stroke_value">Calculation!#REF!</definedName>
    <definedName name="Without_81_with_45_amenity_value" localSheetId="4">'Calculation excl&lt;51dB'!$D$282</definedName>
    <definedName name="Without_81_with_45_amenity_value">Calculation!$D$282</definedName>
    <definedName name="Without_81_with_45_AMI_value" localSheetId="4">'Calculation excl&lt;51dB'!$D$335</definedName>
    <definedName name="Without_81_with_45_AMI_value">Calculation!$D$335</definedName>
    <definedName name="Without_81_with_45_Dementia_value" localSheetId="3">Calculation!#REF!</definedName>
    <definedName name="Without_81_with_45_Dementia_value" localSheetId="4">'Calculation excl&lt;51dB'!#REF!</definedName>
    <definedName name="Without_81_with_45_stroke_value" localSheetId="4">'Calculation excl&lt;51dB'!#REF!</definedName>
    <definedName name="Without_81_with_45_stroke_value">Calculation!#REF!</definedName>
    <definedName name="Without_81_with_48_51_amenity_value" localSheetId="4">'Calculation excl&lt;51dB'!$F$282</definedName>
    <definedName name="Without_81_with_48_51_amenity_value">Calculation!$F$282</definedName>
    <definedName name="Without_81_with_48_51_AMI_value" localSheetId="4">'Calculation excl&lt;51dB'!$F$335</definedName>
    <definedName name="Without_81_with_48_51_AMI_value">Calculation!$F$335</definedName>
    <definedName name="Without_81_with_48_51_Dementia_value" localSheetId="3">Calculation!#REF!</definedName>
    <definedName name="Without_81_with_48_51_Dementia_value" localSheetId="4">'Calculation excl&lt;51dB'!#REF!</definedName>
    <definedName name="Without_81_with_48_51_stroke_value" localSheetId="4">'Calculation excl&lt;51dB'!#REF!</definedName>
    <definedName name="Without_81_with_48_51_stroke_value">Calculation!#REF!</definedName>
    <definedName name="Without_81_with_51_54_amenity_value" localSheetId="4">'Calculation excl&lt;51dB'!$G$282</definedName>
    <definedName name="Without_81_with_51_54_amenity_value">Calculation!$G$282</definedName>
    <definedName name="Without_81_with_51_54_AMI_value" localSheetId="4">'Calculation excl&lt;51dB'!$G$335</definedName>
    <definedName name="Without_81_with_51_54_AMI_value">Calculation!$G$335</definedName>
    <definedName name="Without_81_with_51_54_Dementia_value" localSheetId="3">Calculation!#REF!</definedName>
    <definedName name="Without_81_with_51_54_Dementia_value" localSheetId="4">'Calculation excl&lt;51dB'!#REF!</definedName>
    <definedName name="Without_81_with_51_54_stroke_value" localSheetId="4">'Calculation excl&lt;51dB'!#REF!</definedName>
    <definedName name="Without_81_with_51_54_stroke_value">Calculation!#REF!</definedName>
    <definedName name="Without_81_with_54_57_amenity_value" localSheetId="4">'Calculation excl&lt;51dB'!$H$282</definedName>
    <definedName name="Without_81_with_54_57_amenity_value">Calculation!$H$282</definedName>
    <definedName name="Without_81_with_54_57_AMI_value" localSheetId="4">'Calculation excl&lt;51dB'!$H$335</definedName>
    <definedName name="Without_81_with_54_57_AMI_value">Calculation!$H$335</definedName>
    <definedName name="Without_81_with_54_57_Dementia_value" localSheetId="3">Calculation!#REF!</definedName>
    <definedName name="Without_81_with_54_57_Dementia_value" localSheetId="4">'Calculation excl&lt;51dB'!#REF!</definedName>
    <definedName name="Without_81_with_54_57_stroke_value" localSheetId="4">'Calculation excl&lt;51dB'!#REF!</definedName>
    <definedName name="Without_81_with_54_57_stroke_value">Calculation!#REF!</definedName>
    <definedName name="Without_81_with_57_60_amenity_value" localSheetId="4">'Calculation excl&lt;51dB'!$I$282</definedName>
    <definedName name="Without_81_with_57_60_amenity_value">Calculation!$I$282</definedName>
    <definedName name="Without_81_with_57_60_AMI_value" localSheetId="4">'Calculation excl&lt;51dB'!$I$335</definedName>
    <definedName name="Without_81_with_57_60_AMI_value">Calculation!$I$335</definedName>
    <definedName name="Without_81_with_57_60_Dementia_value" localSheetId="3">Calculation!#REF!</definedName>
    <definedName name="Without_81_with_57_60_Dementia_value" localSheetId="4">'Calculation excl&lt;51dB'!#REF!</definedName>
    <definedName name="Without_81_with_57_60_stroke_value" localSheetId="4">'Calculation excl&lt;51dB'!#REF!</definedName>
    <definedName name="Without_81_with_57_60_stroke_value">Calculation!#REF!</definedName>
    <definedName name="Without_81_with_60_63_amenity_value" localSheetId="4">'Calculation excl&lt;51dB'!$J$282</definedName>
    <definedName name="Without_81_with_60_63_amenity_value">Calculation!$J$282</definedName>
    <definedName name="Without_81_with_60_63_AMI_value" localSheetId="4">'Calculation excl&lt;51dB'!$J$335</definedName>
    <definedName name="Without_81_with_60_63_AMI_value">Calculation!$J$335</definedName>
    <definedName name="Without_81_with_60_63_Dementia_value" localSheetId="3">Calculation!#REF!</definedName>
    <definedName name="Without_81_with_60_63_Dementia_value" localSheetId="4">'Calculation excl&lt;51dB'!#REF!</definedName>
    <definedName name="Without_81_with_60_63_stroke_value" localSheetId="4">'Calculation excl&lt;51dB'!#REF!</definedName>
    <definedName name="Without_81_with_60_63_stroke_value">Calculation!#REF!</definedName>
    <definedName name="Without_81_with_63_66_amenity_value" localSheetId="4">'Calculation excl&lt;51dB'!$K$282</definedName>
    <definedName name="Without_81_with_63_66_amenity_value">Calculation!$K$282</definedName>
    <definedName name="Without_81_with_63_66_AMI_value" localSheetId="4">'Calculation excl&lt;51dB'!$K$335</definedName>
    <definedName name="Without_81_with_63_66_AMI_value">Calculation!$K$335</definedName>
    <definedName name="Without_81_with_63_66_Dementia_value" localSheetId="3">Calculation!#REF!</definedName>
    <definedName name="Without_81_with_63_66_Dementia_value" localSheetId="4">'Calculation excl&lt;51dB'!#REF!</definedName>
    <definedName name="Without_81_with_63_66_stroke_value" localSheetId="4">'Calculation excl&lt;51dB'!#REF!</definedName>
    <definedName name="Without_81_with_63_66_stroke_value">Calculation!#REF!</definedName>
    <definedName name="Without_81_with_66_69_amenity_value" localSheetId="4">'Calculation excl&lt;51dB'!$L$282</definedName>
    <definedName name="Without_81_with_66_69_amenity_value">Calculation!$L$282</definedName>
    <definedName name="Without_81_with_66_69_AMI_value" localSheetId="4">'Calculation excl&lt;51dB'!$L$335</definedName>
    <definedName name="Without_81_with_66_69_AMI_value">Calculation!$L$335</definedName>
    <definedName name="Without_81_with_66_69_Dementia_value" localSheetId="3">Calculation!#REF!</definedName>
    <definedName name="Without_81_with_66_69_Dementia_value" localSheetId="4">'Calculation excl&lt;51dB'!#REF!</definedName>
    <definedName name="Without_81_with_66_69_stroke_value" localSheetId="4">'Calculation excl&lt;51dB'!#REF!</definedName>
    <definedName name="Without_81_with_66_69_stroke_value">Calculation!#REF!</definedName>
    <definedName name="Without_81_with_69_72_amenity_value" localSheetId="4">'Calculation excl&lt;51dB'!$M$282</definedName>
    <definedName name="Without_81_with_69_72_amenity_value">Calculation!$M$282</definedName>
    <definedName name="Without_81_with_69_72_AMI_value" localSheetId="4">'Calculation excl&lt;51dB'!$M$335</definedName>
    <definedName name="Without_81_with_69_72_AMI_value">Calculation!$M$335</definedName>
    <definedName name="Without_81_with_69_72_Dementia_value" localSheetId="3">Calculation!#REF!</definedName>
    <definedName name="Without_81_with_69_72_Dementia_value" localSheetId="4">'Calculation excl&lt;51dB'!#REF!</definedName>
    <definedName name="Without_81_with_69_72_stroke_value" localSheetId="4">'Calculation excl&lt;51dB'!#REF!</definedName>
    <definedName name="Without_81_with_69_72_stroke_value">Calculation!#REF!</definedName>
    <definedName name="Without_81_with_72_75_amenity_value" localSheetId="4">'Calculation excl&lt;51dB'!$N$282</definedName>
    <definedName name="Without_81_with_72_75_amenity_value">Calculation!$N$282</definedName>
    <definedName name="Without_81_with_72_75_AMI_value" localSheetId="4">'Calculation excl&lt;51dB'!$N$335</definedName>
    <definedName name="Without_81_with_72_75_AMI_value">Calculation!$N$335</definedName>
    <definedName name="Without_81_with_72_75_Dementia_value" localSheetId="3">Calculation!#REF!</definedName>
    <definedName name="Without_81_with_72_75_Dementia_value" localSheetId="4">'Calculation excl&lt;51dB'!#REF!</definedName>
    <definedName name="Without_81_with_72_75_stroke_value" localSheetId="4">'Calculation excl&lt;51dB'!#REF!</definedName>
    <definedName name="Without_81_with_72_75_stroke_value">Calculation!#REF!</definedName>
    <definedName name="Without_81_with_75_78_amenity_value" localSheetId="4">'Calculation excl&lt;51dB'!$O$282</definedName>
    <definedName name="Without_81_with_75_78_amenity_value">Calculation!$O$282</definedName>
    <definedName name="Without_81_with_75_78_AMI_value" localSheetId="4">'Calculation excl&lt;51dB'!$O$335</definedName>
    <definedName name="Without_81_with_75_78_AMI_value">Calculation!$O$335</definedName>
    <definedName name="Without_81_with_75_78_Dementia_value" localSheetId="3">Calculation!#REF!</definedName>
    <definedName name="Without_81_with_75_78_Dementia_value" localSheetId="4">'Calculation excl&lt;51dB'!#REF!</definedName>
    <definedName name="Without_81_with_75_78_stroke_value" localSheetId="4">'Calculation excl&lt;51dB'!#REF!</definedName>
    <definedName name="Without_81_with_75_78_stroke_value">Calculation!#REF!</definedName>
    <definedName name="Without_81_with_78_81_amenity_value" localSheetId="4">'Calculation excl&lt;51dB'!$P$282</definedName>
    <definedName name="Without_81_with_78_81_amenity_value">Calculation!$P$282</definedName>
    <definedName name="Without_81_with_78_81_AMI_value" localSheetId="4">'Calculation excl&lt;51dB'!$P$335</definedName>
    <definedName name="Without_81_with_78_81_AMI_value">Calculation!$P$335</definedName>
    <definedName name="Without_81_with_78_81_Dementia_value" localSheetId="3">Calculation!#REF!</definedName>
    <definedName name="Without_81_with_78_81_Dementia_value" localSheetId="4">'Calculation excl&lt;51dB'!#REF!</definedName>
    <definedName name="Without_81_with_78_81_stroke_value" localSheetId="4">'Calculation excl&lt;51dB'!#REF!</definedName>
    <definedName name="Without_81_with_78_81_stroke_value">Calculation!#REF!</definedName>
    <definedName name="Without_81_with_81_amenity_value" localSheetId="4">'Calculation excl&lt;51dB'!$Q$282</definedName>
    <definedName name="Without_81_with_81_amenity_value">Calculation!$Q$282</definedName>
    <definedName name="Without_81_with_81_AMI_value" localSheetId="4">'Calculation excl&lt;51dB'!$Q$335</definedName>
    <definedName name="Without_81_with_81_AMI_value">Calculation!$Q$335</definedName>
    <definedName name="Without_81_with_81_Dementia_value" localSheetId="3">Calculation!#REF!</definedName>
    <definedName name="Without_81_with_81_Dementia_value" localSheetId="4">'Calculation excl&lt;51dB'!#REF!</definedName>
    <definedName name="Without_81_with_81_stroke_value" localSheetId="4">'Calculation excl&lt;51dB'!#REF!</definedName>
    <definedName name="Without_81_with_81_stroke_value">Calculation!#REF!</definedName>
    <definedName name="Without_81_with_xx_amenity_value" localSheetId="4">'Calculation excl&lt;51dB'!$D$282:$Q$282</definedName>
    <definedName name="Without_81_with_xx_amenity_value">Calculation!$D$282:$Q$282</definedName>
    <definedName name="Without_81_with_xx_AMI_value" localSheetId="4">'Calculation excl&lt;51dB'!$D$335:$Q$335</definedName>
    <definedName name="Without_81_with_xx_AMI_value">Calculation!$D$335:$Q$335</definedName>
    <definedName name="Without_81_with_xx_composite_value">#REF!</definedName>
    <definedName name="Without_81_with_xx_dementia_value" localSheetId="4">'Calculation excl&lt;51dB'!#REF!</definedName>
    <definedName name="Without_81_with_xx_dementia_value">Calculation!#REF!</definedName>
    <definedName name="Without_81_with_xx_sleep_disturbance_value" localSheetId="4">'Calculation excl&lt;51dB'!$D$229:$Q$229</definedName>
    <definedName name="Without_81_with_xx_sleep_disturbance_value">Calculation!$D$229:$Q$229</definedName>
    <definedName name="Without_81_with_xx_stroke_value" localSheetId="4">'Calculation excl&lt;51dB'!#REF!</definedName>
    <definedName name="Without_81_with_xx_stroke_value">Calculation!#REF!</definedName>
    <definedName name="Without_81_with_xx_value" localSheetId="4">'Calculation excl&lt;51dB'!$D$186:$Q$186</definedName>
    <definedName name="Without_81_with_xx_value">Calculation!$D$186:$Q$186</definedName>
    <definedName name="year" localSheetId="4">'Calculation excl&lt;51dB'!$D$931:$CP$931</definedName>
    <definedName name="year">Calculation!$D$931:$CP$931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020" i="15" l="1"/>
  <c r="CO1020" i="15"/>
  <c r="CN1020" i="15"/>
  <c r="CM1020" i="15"/>
  <c r="CL1020" i="15"/>
  <c r="CK1020" i="15"/>
  <c r="CJ1020" i="15"/>
  <c r="CI1020" i="15"/>
  <c r="CH1020" i="15"/>
  <c r="CG1020" i="15"/>
  <c r="CF1020" i="15"/>
  <c r="CE1020" i="15"/>
  <c r="CD1020" i="15"/>
  <c r="CC1020" i="15"/>
  <c r="CB1020" i="15"/>
  <c r="CA1020" i="15"/>
  <c r="R1020" i="15"/>
  <c r="Q1020" i="15"/>
  <c r="P1020" i="15"/>
  <c r="O1020" i="15"/>
  <c r="N1020" i="15"/>
  <c r="M1020" i="15"/>
  <c r="L1020" i="15"/>
  <c r="K1020" i="15"/>
  <c r="J1020" i="15"/>
  <c r="I1020" i="15"/>
  <c r="H1020" i="15"/>
  <c r="G1020" i="15"/>
  <c r="F1020" i="15"/>
  <c r="E1020" i="15"/>
  <c r="CP1019" i="15"/>
  <c r="CO1019" i="15"/>
  <c r="CN1019" i="15"/>
  <c r="CM1019" i="15"/>
  <c r="CL1019" i="15"/>
  <c r="CK1019" i="15"/>
  <c r="CJ1019" i="15"/>
  <c r="CI1019" i="15"/>
  <c r="CH1019" i="15"/>
  <c r="CG1019" i="15"/>
  <c r="CF1019" i="15"/>
  <c r="CE1019" i="15"/>
  <c r="CD1019" i="15"/>
  <c r="CC1019" i="15"/>
  <c r="CB1019" i="15"/>
  <c r="CA1019" i="15"/>
  <c r="R1019" i="15"/>
  <c r="Q1019" i="15"/>
  <c r="P1019" i="15"/>
  <c r="O1019" i="15"/>
  <c r="N1019" i="15"/>
  <c r="M1019" i="15"/>
  <c r="L1019" i="15"/>
  <c r="K1019" i="15"/>
  <c r="J1019" i="15"/>
  <c r="I1019" i="15"/>
  <c r="H1019" i="15"/>
  <c r="G1019" i="15"/>
  <c r="F1019" i="15"/>
  <c r="E1019" i="15"/>
  <c r="CP1018" i="15"/>
  <c r="CO1018" i="15"/>
  <c r="CN1018" i="15"/>
  <c r="CM1018" i="15"/>
  <c r="CL1018" i="15"/>
  <c r="CK1018" i="15"/>
  <c r="CJ1018" i="15"/>
  <c r="CI1018" i="15"/>
  <c r="CH1018" i="15"/>
  <c r="CG1018" i="15"/>
  <c r="CF1018" i="15"/>
  <c r="CE1018" i="15"/>
  <c r="CD1018" i="15"/>
  <c r="CC1018" i="15"/>
  <c r="CB1018" i="15"/>
  <c r="CA1018" i="15"/>
  <c r="R1018" i="15"/>
  <c r="Q1018" i="15"/>
  <c r="P1018" i="15"/>
  <c r="O1018" i="15"/>
  <c r="N1018" i="15"/>
  <c r="M1018" i="15"/>
  <c r="L1018" i="15"/>
  <c r="K1018" i="15"/>
  <c r="J1018" i="15"/>
  <c r="I1018" i="15"/>
  <c r="H1018" i="15"/>
  <c r="G1018" i="15"/>
  <c r="F1018" i="15"/>
  <c r="E1018" i="15"/>
  <c r="CP1017" i="15"/>
  <c r="CO1017" i="15"/>
  <c r="CN1017" i="15"/>
  <c r="CM1017" i="15"/>
  <c r="CL1017" i="15"/>
  <c r="CK1017" i="15"/>
  <c r="CJ1017" i="15"/>
  <c r="CI1017" i="15"/>
  <c r="CH1017" i="15"/>
  <c r="CG1017" i="15"/>
  <c r="CF1017" i="15"/>
  <c r="CE1017" i="15"/>
  <c r="CD1017" i="15"/>
  <c r="CC1017" i="15"/>
  <c r="CB1017" i="15"/>
  <c r="CA1017" i="15"/>
  <c r="R1017" i="15"/>
  <c r="Q1017" i="15"/>
  <c r="P1017" i="15"/>
  <c r="O1017" i="15"/>
  <c r="N1017" i="15"/>
  <c r="M1017" i="15"/>
  <c r="L1017" i="15"/>
  <c r="K1017" i="15"/>
  <c r="J1017" i="15"/>
  <c r="I1017" i="15"/>
  <c r="H1017" i="15"/>
  <c r="G1017" i="15"/>
  <c r="F1017" i="15"/>
  <c r="E1017" i="15"/>
  <c r="CP1016" i="15"/>
  <c r="CO1016" i="15"/>
  <c r="CN1016" i="15"/>
  <c r="CM1016" i="15"/>
  <c r="CL1016" i="15"/>
  <c r="CK1016" i="15"/>
  <c r="CJ1016" i="15"/>
  <c r="CI1016" i="15"/>
  <c r="CH1016" i="15"/>
  <c r="CG1016" i="15"/>
  <c r="CF1016" i="15"/>
  <c r="CE1016" i="15"/>
  <c r="CD1016" i="15"/>
  <c r="CC1016" i="15"/>
  <c r="CB1016" i="15"/>
  <c r="CA1016" i="15"/>
  <c r="R1016" i="15"/>
  <c r="Q1016" i="15"/>
  <c r="P1016" i="15"/>
  <c r="O1016" i="15"/>
  <c r="N1016" i="15"/>
  <c r="M1016" i="15"/>
  <c r="L1016" i="15"/>
  <c r="K1016" i="15"/>
  <c r="J1016" i="15"/>
  <c r="I1016" i="15"/>
  <c r="H1016" i="15"/>
  <c r="G1016" i="15"/>
  <c r="F1016" i="15"/>
  <c r="E1016" i="15"/>
  <c r="D1020" i="15"/>
  <c r="D1019" i="15"/>
  <c r="D1018" i="15"/>
  <c r="D1017" i="15"/>
  <c r="D1016" i="15"/>
  <c r="CP1020" i="2"/>
  <c r="CO1020" i="2"/>
  <c r="CN1020" i="2"/>
  <c r="CM1020" i="2"/>
  <c r="CL1020" i="2"/>
  <c r="CK1020" i="2"/>
  <c r="CJ1020" i="2"/>
  <c r="CI1020" i="2"/>
  <c r="CH1020" i="2"/>
  <c r="CG1020" i="2"/>
  <c r="CF1020" i="2"/>
  <c r="CE1020" i="2"/>
  <c r="CD1020" i="2"/>
  <c r="CC1020" i="2"/>
  <c r="CB1020" i="2"/>
  <c r="CA1020" i="2"/>
  <c r="R1020" i="2"/>
  <c r="Q1020" i="2"/>
  <c r="P1020" i="2"/>
  <c r="O1020" i="2"/>
  <c r="N1020" i="2"/>
  <c r="M1020" i="2"/>
  <c r="L1020" i="2"/>
  <c r="K1020" i="2"/>
  <c r="J1020" i="2"/>
  <c r="I1020" i="2"/>
  <c r="H1020" i="2"/>
  <c r="G1020" i="2"/>
  <c r="F1020" i="2"/>
  <c r="E1020" i="2"/>
  <c r="CP1019" i="2"/>
  <c r="CO1019" i="2"/>
  <c r="CN1019" i="2"/>
  <c r="CM1019" i="2"/>
  <c r="CL1019" i="2"/>
  <c r="CK1019" i="2"/>
  <c r="CJ1019" i="2"/>
  <c r="CI1019" i="2"/>
  <c r="CH1019" i="2"/>
  <c r="CG1019" i="2"/>
  <c r="CF1019" i="2"/>
  <c r="CE1019" i="2"/>
  <c r="CD1019" i="2"/>
  <c r="CC1019" i="2"/>
  <c r="CB1019" i="2"/>
  <c r="CA1019" i="2"/>
  <c r="R1019" i="2"/>
  <c r="Q1019" i="2"/>
  <c r="P1019" i="2"/>
  <c r="O1019" i="2"/>
  <c r="N1019" i="2"/>
  <c r="M1019" i="2"/>
  <c r="L1019" i="2"/>
  <c r="K1019" i="2"/>
  <c r="J1019" i="2"/>
  <c r="I1019" i="2"/>
  <c r="H1019" i="2"/>
  <c r="G1019" i="2"/>
  <c r="F1019" i="2"/>
  <c r="E1019" i="2"/>
  <c r="CP1018" i="2"/>
  <c r="CO1018" i="2"/>
  <c r="CN1018" i="2"/>
  <c r="CM1018" i="2"/>
  <c r="CL1018" i="2"/>
  <c r="CK1018" i="2"/>
  <c r="CJ1018" i="2"/>
  <c r="CI1018" i="2"/>
  <c r="CH1018" i="2"/>
  <c r="CG1018" i="2"/>
  <c r="CF1018" i="2"/>
  <c r="CE1018" i="2"/>
  <c r="CD1018" i="2"/>
  <c r="CC1018" i="2"/>
  <c r="CB1018" i="2"/>
  <c r="CA1018" i="2"/>
  <c r="R1018" i="2"/>
  <c r="Q1018" i="2"/>
  <c r="P1018" i="2"/>
  <c r="O1018" i="2"/>
  <c r="N1018" i="2"/>
  <c r="M1018" i="2"/>
  <c r="L1018" i="2"/>
  <c r="K1018" i="2"/>
  <c r="J1018" i="2"/>
  <c r="I1018" i="2"/>
  <c r="H1018" i="2"/>
  <c r="G1018" i="2"/>
  <c r="F1018" i="2"/>
  <c r="E1018" i="2"/>
  <c r="CP1017" i="2"/>
  <c r="CO1017" i="2"/>
  <c r="CN1017" i="2"/>
  <c r="CM1017" i="2"/>
  <c r="CL1017" i="2"/>
  <c r="CK1017" i="2"/>
  <c r="CJ1017" i="2"/>
  <c r="CI1017" i="2"/>
  <c r="CH1017" i="2"/>
  <c r="CG1017" i="2"/>
  <c r="CF1017" i="2"/>
  <c r="CE1017" i="2"/>
  <c r="CD1017" i="2"/>
  <c r="CC1017" i="2"/>
  <c r="CB1017" i="2"/>
  <c r="CA1017" i="2"/>
  <c r="R1017" i="2"/>
  <c r="Q1017" i="2"/>
  <c r="P1017" i="2"/>
  <c r="O1017" i="2"/>
  <c r="N1017" i="2"/>
  <c r="M1017" i="2"/>
  <c r="L1017" i="2"/>
  <c r="K1017" i="2"/>
  <c r="J1017" i="2"/>
  <c r="I1017" i="2"/>
  <c r="H1017" i="2"/>
  <c r="G1017" i="2"/>
  <c r="F1017" i="2"/>
  <c r="E1017" i="2"/>
  <c r="CP1016" i="2"/>
  <c r="CO1016" i="2"/>
  <c r="CN1016" i="2"/>
  <c r="CM1016" i="2"/>
  <c r="CL1016" i="2"/>
  <c r="CK1016" i="2"/>
  <c r="CJ1016" i="2"/>
  <c r="CI1016" i="2"/>
  <c r="CH1016" i="2"/>
  <c r="CG1016" i="2"/>
  <c r="CF1016" i="2"/>
  <c r="CE1016" i="2"/>
  <c r="CD1016" i="2"/>
  <c r="CC1016" i="2"/>
  <c r="CB1016" i="2"/>
  <c r="CA1016" i="2"/>
  <c r="R1016" i="2"/>
  <c r="Q1016" i="2"/>
  <c r="P1016" i="2"/>
  <c r="O1016" i="2"/>
  <c r="N1016" i="2"/>
  <c r="M1016" i="2"/>
  <c r="L1016" i="2"/>
  <c r="K1016" i="2"/>
  <c r="J1016" i="2"/>
  <c r="I1016" i="2"/>
  <c r="H1016" i="2"/>
  <c r="G1016" i="2"/>
  <c r="F1016" i="2"/>
  <c r="E1016" i="2"/>
  <c r="D1020" i="2"/>
  <c r="D1019" i="2"/>
  <c r="D1018" i="2"/>
  <c r="D1017" i="2"/>
  <c r="C1009" i="15"/>
  <c r="CP1000" i="15"/>
  <c r="CO1000" i="15"/>
  <c r="CN1000" i="15"/>
  <c r="CM1000" i="15"/>
  <c r="CL1000" i="15"/>
  <c r="CK1000" i="15"/>
  <c r="CJ1000" i="15"/>
  <c r="CI1000" i="15"/>
  <c r="CH1000" i="15"/>
  <c r="CG1000" i="15"/>
  <c r="CF1000" i="15"/>
  <c r="CE1000" i="15"/>
  <c r="CD1000" i="15"/>
  <c r="CC1000" i="15"/>
  <c r="CB1000" i="15"/>
  <c r="CA1000" i="15"/>
  <c r="BZ1000" i="15"/>
  <c r="BY1000" i="15"/>
  <c r="BX1000" i="15"/>
  <c r="BW1000" i="15"/>
  <c r="BV1000" i="15"/>
  <c r="BU1000" i="15"/>
  <c r="BT1000" i="15"/>
  <c r="BS1000" i="15"/>
  <c r="BR1000" i="15"/>
  <c r="BQ1000" i="15"/>
  <c r="BP1000" i="15"/>
  <c r="BO1000" i="15"/>
  <c r="BN1000" i="15"/>
  <c r="BM1000" i="15"/>
  <c r="BL1000" i="15"/>
  <c r="BK1000" i="15"/>
  <c r="BJ1000" i="15"/>
  <c r="BI1000" i="15"/>
  <c r="BH1000" i="15"/>
  <c r="BG1000" i="15"/>
  <c r="BF1000" i="15"/>
  <c r="BE1000" i="15"/>
  <c r="BD1000" i="15"/>
  <c r="BC1000" i="15"/>
  <c r="BB1000" i="15"/>
  <c r="BA1000" i="15"/>
  <c r="AZ1000" i="15"/>
  <c r="AY1000" i="15"/>
  <c r="AX1000" i="15"/>
  <c r="AW1000" i="15"/>
  <c r="AV1000" i="15"/>
  <c r="AU1000" i="15"/>
  <c r="AT1000" i="15"/>
  <c r="AS1000" i="15"/>
  <c r="AR1000" i="15"/>
  <c r="AQ1000" i="15"/>
  <c r="AP1000" i="15"/>
  <c r="AO1000" i="15"/>
  <c r="AN1000" i="15"/>
  <c r="AM1000" i="15"/>
  <c r="AL1000" i="15"/>
  <c r="AK1000" i="15"/>
  <c r="AJ1000" i="15"/>
  <c r="AI1000" i="15"/>
  <c r="AH1000" i="15"/>
  <c r="AG1000" i="15"/>
  <c r="AF1000" i="15"/>
  <c r="AE1000" i="15"/>
  <c r="AD1000" i="15"/>
  <c r="AC1000" i="15"/>
  <c r="AB1000" i="15"/>
  <c r="AA1000" i="15"/>
  <c r="Z1000" i="15"/>
  <c r="Y1000" i="15"/>
  <c r="X1000" i="15"/>
  <c r="W1000" i="15"/>
  <c r="V1000" i="15"/>
  <c r="U1000" i="15"/>
  <c r="T1000" i="15"/>
  <c r="S1000" i="15"/>
  <c r="R1000" i="15"/>
  <c r="Q1000" i="15"/>
  <c r="P1000" i="15"/>
  <c r="O1000" i="15"/>
  <c r="N1000" i="15"/>
  <c r="M1000" i="15"/>
  <c r="L1000" i="15"/>
  <c r="K1000" i="15"/>
  <c r="J1000" i="15"/>
  <c r="I1000" i="15"/>
  <c r="H1000" i="15"/>
  <c r="G1000" i="15"/>
  <c r="F1000" i="15"/>
  <c r="E1000" i="15"/>
  <c r="D1000" i="15"/>
  <c r="C1009" i="2"/>
  <c r="CP1000" i="2"/>
  <c r="CO1000" i="2"/>
  <c r="CN1000" i="2"/>
  <c r="CM1000" i="2"/>
  <c r="CL1000" i="2"/>
  <c r="CK1000" i="2"/>
  <c r="CJ1000" i="2"/>
  <c r="CI1000" i="2"/>
  <c r="CH1000" i="2"/>
  <c r="CG1000" i="2"/>
  <c r="CF1000" i="2"/>
  <c r="CE1000" i="2"/>
  <c r="CD1000" i="2"/>
  <c r="CC1000" i="2"/>
  <c r="CB1000" i="2"/>
  <c r="CA1000" i="2"/>
  <c r="BZ1000" i="2"/>
  <c r="BY1000" i="2"/>
  <c r="BX1000" i="2"/>
  <c r="BW1000" i="2"/>
  <c r="BV1000" i="2"/>
  <c r="BU1000" i="2"/>
  <c r="BT1000" i="2"/>
  <c r="BS1000" i="2"/>
  <c r="BR1000" i="2"/>
  <c r="BQ1000" i="2"/>
  <c r="BP1000" i="2"/>
  <c r="BO1000" i="2"/>
  <c r="BN1000" i="2"/>
  <c r="BM1000" i="2"/>
  <c r="BL1000" i="2"/>
  <c r="BK1000" i="2"/>
  <c r="BJ1000"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AE1000" i="2"/>
  <c r="AD1000" i="2"/>
  <c r="AC1000" i="2"/>
  <c r="AB1000" i="2"/>
  <c r="AA1000" i="2"/>
  <c r="Z1000" i="2"/>
  <c r="Y1000" i="2"/>
  <c r="X1000" i="2"/>
  <c r="W1000" i="2"/>
  <c r="V1000" i="2"/>
  <c r="U1000" i="2"/>
  <c r="T1000" i="2"/>
  <c r="S1000" i="2"/>
  <c r="R1000" i="2"/>
  <c r="Q1000" i="2"/>
  <c r="P1000" i="2"/>
  <c r="O1000" i="2"/>
  <c r="N1000" i="2"/>
  <c r="M1000" i="2"/>
  <c r="L1000" i="2"/>
  <c r="K1000" i="2"/>
  <c r="J1000" i="2"/>
  <c r="I1000" i="2"/>
  <c r="H1000" i="2"/>
  <c r="G1000" i="2"/>
  <c r="F1000" i="2"/>
  <c r="E1000" i="2"/>
  <c r="D1000" i="2"/>
  <c r="D53" i="13"/>
  <c r="C1042" i="15" s="1"/>
  <c r="C1056" i="15"/>
  <c r="C1055" i="15"/>
  <c r="C1054" i="15"/>
  <c r="C1044" i="15"/>
  <c r="C1043" i="15"/>
  <c r="C1041" i="15"/>
  <c r="C1040" i="15"/>
  <c r="CP1026" i="15"/>
  <c r="CO1026" i="15"/>
  <c r="CN1026" i="15"/>
  <c r="CM1026" i="15"/>
  <c r="CL1026" i="15"/>
  <c r="CK1026" i="15"/>
  <c r="CJ1026" i="15"/>
  <c r="CI1026" i="15"/>
  <c r="CH1026" i="15"/>
  <c r="CG1026" i="15"/>
  <c r="CF1026" i="15"/>
  <c r="CE1026" i="15"/>
  <c r="CD1026" i="15"/>
  <c r="CC1026" i="15"/>
  <c r="CB1026" i="15"/>
  <c r="CA1026" i="15"/>
  <c r="BZ1026" i="15"/>
  <c r="BY1026" i="15"/>
  <c r="BX1026" i="15"/>
  <c r="BW1026" i="15"/>
  <c r="BV1026" i="15"/>
  <c r="BU1026" i="15"/>
  <c r="BT1026" i="15"/>
  <c r="BS1026" i="15"/>
  <c r="BR1026" i="15"/>
  <c r="BQ1026" i="15"/>
  <c r="BP1026" i="15"/>
  <c r="BO1026" i="15"/>
  <c r="BN1026" i="15"/>
  <c r="BM1026" i="15"/>
  <c r="BL1026" i="15"/>
  <c r="BK1026" i="15"/>
  <c r="BJ1026" i="15"/>
  <c r="BI1026" i="15"/>
  <c r="BH1026" i="15"/>
  <c r="BG1026" i="15"/>
  <c r="BF1026" i="15"/>
  <c r="BE1026" i="15"/>
  <c r="BD1026" i="15"/>
  <c r="BC1026" i="15"/>
  <c r="BB1026" i="15"/>
  <c r="BA1026" i="15"/>
  <c r="AZ1026" i="15"/>
  <c r="AY1026" i="15"/>
  <c r="AX1026" i="15"/>
  <c r="AW1026" i="15"/>
  <c r="AV1026" i="15"/>
  <c r="AU1026" i="15"/>
  <c r="AT1026" i="15"/>
  <c r="AS1026" i="15"/>
  <c r="AR1026" i="15"/>
  <c r="AQ1026" i="15"/>
  <c r="AP1026" i="15"/>
  <c r="AO1026" i="15"/>
  <c r="AN1026" i="15"/>
  <c r="AM1026" i="15"/>
  <c r="AL1026" i="15"/>
  <c r="AK1026" i="15"/>
  <c r="AJ1026" i="15"/>
  <c r="AI1026" i="15"/>
  <c r="AH1026" i="15"/>
  <c r="AG1026" i="15"/>
  <c r="AF1026" i="15"/>
  <c r="AE1026" i="15"/>
  <c r="AD1026" i="15"/>
  <c r="AC1026" i="15"/>
  <c r="AB1026" i="15"/>
  <c r="AA1026" i="15"/>
  <c r="Z1026" i="15"/>
  <c r="Y1026" i="15"/>
  <c r="X1026" i="15"/>
  <c r="W1026" i="15"/>
  <c r="V1026" i="15"/>
  <c r="U1026" i="15"/>
  <c r="T1026" i="15"/>
  <c r="S1026" i="15"/>
  <c r="R1026" i="15"/>
  <c r="Q1026" i="15"/>
  <c r="P1026" i="15"/>
  <c r="O1026" i="15"/>
  <c r="N1026" i="15"/>
  <c r="M1026" i="15"/>
  <c r="L1026" i="15"/>
  <c r="K1026" i="15"/>
  <c r="J1026" i="15"/>
  <c r="I1026" i="15"/>
  <c r="H1026" i="15"/>
  <c r="G1026" i="15"/>
  <c r="F1026" i="15"/>
  <c r="E1026" i="15"/>
  <c r="D1026" i="15"/>
  <c r="C1024" i="15"/>
  <c r="C1010" i="15"/>
  <c r="C1005" i="15"/>
  <c r="C1002" i="15"/>
  <c r="CP999" i="15"/>
  <c r="CO999" i="15"/>
  <c r="CN999" i="15"/>
  <c r="CM999" i="15"/>
  <c r="CL999" i="15"/>
  <c r="CK999" i="15"/>
  <c r="CJ999" i="15"/>
  <c r="CI999" i="15"/>
  <c r="CH999" i="15"/>
  <c r="CG999" i="15"/>
  <c r="CF999" i="15"/>
  <c r="CE999" i="15"/>
  <c r="CD999" i="15"/>
  <c r="CC999" i="15"/>
  <c r="CB999" i="15"/>
  <c r="CA999" i="15"/>
  <c r="BZ999" i="15"/>
  <c r="BY999" i="15"/>
  <c r="BX999" i="15"/>
  <c r="BW999" i="15"/>
  <c r="BV999" i="15"/>
  <c r="BU999" i="15"/>
  <c r="BT999" i="15"/>
  <c r="BS999" i="15"/>
  <c r="BR999" i="15"/>
  <c r="BQ999" i="15"/>
  <c r="BP999" i="15"/>
  <c r="BO999" i="15"/>
  <c r="BN999" i="15"/>
  <c r="BM999" i="15"/>
  <c r="BL999" i="15"/>
  <c r="BK999" i="15"/>
  <c r="BJ999" i="15"/>
  <c r="BI999" i="15"/>
  <c r="BH999" i="15"/>
  <c r="BG999" i="15"/>
  <c r="BF999" i="15"/>
  <c r="BE999" i="15"/>
  <c r="BD999" i="15"/>
  <c r="BC999" i="15"/>
  <c r="BB999" i="15"/>
  <c r="BA999" i="15"/>
  <c r="AZ999" i="15"/>
  <c r="AY999" i="15"/>
  <c r="AX999" i="15"/>
  <c r="AW999" i="15"/>
  <c r="AV999" i="15"/>
  <c r="AU999" i="15"/>
  <c r="AT999" i="15"/>
  <c r="AS999" i="15"/>
  <c r="AR999" i="15"/>
  <c r="AQ999" i="15"/>
  <c r="AP999" i="15"/>
  <c r="AO999" i="15"/>
  <c r="AN999" i="15"/>
  <c r="AM999" i="15"/>
  <c r="AL999" i="15"/>
  <c r="AK999" i="15"/>
  <c r="AJ999" i="15"/>
  <c r="AI999" i="15"/>
  <c r="AH999" i="15"/>
  <c r="AG999" i="15"/>
  <c r="AF999" i="15"/>
  <c r="AE999" i="15"/>
  <c r="AD999" i="15"/>
  <c r="AC999" i="15"/>
  <c r="AB999" i="15"/>
  <c r="AA999" i="15"/>
  <c r="Z999" i="15"/>
  <c r="Y999" i="15"/>
  <c r="X999" i="15"/>
  <c r="W999" i="15"/>
  <c r="V999" i="15"/>
  <c r="U999" i="15"/>
  <c r="T999" i="15"/>
  <c r="S999" i="15"/>
  <c r="R999" i="15"/>
  <c r="Q999" i="15"/>
  <c r="P999" i="15"/>
  <c r="O999" i="15"/>
  <c r="N999" i="15"/>
  <c r="M999" i="15"/>
  <c r="L999" i="15"/>
  <c r="K999" i="15"/>
  <c r="J999" i="15"/>
  <c r="I999" i="15"/>
  <c r="H999" i="15"/>
  <c r="G999" i="15"/>
  <c r="F999" i="15"/>
  <c r="E999" i="15"/>
  <c r="D999" i="15"/>
  <c r="CP998" i="15"/>
  <c r="CO998" i="15"/>
  <c r="CN998" i="15"/>
  <c r="CM998" i="15"/>
  <c r="CL998" i="15"/>
  <c r="CK998" i="15"/>
  <c r="CJ998" i="15"/>
  <c r="CI998" i="15"/>
  <c r="CH998" i="15"/>
  <c r="CG998" i="15"/>
  <c r="CF998" i="15"/>
  <c r="CE998" i="15"/>
  <c r="CD998" i="15"/>
  <c r="CC998" i="15"/>
  <c r="CB998" i="15"/>
  <c r="CA998" i="15"/>
  <c r="BZ998" i="15"/>
  <c r="BY998" i="15"/>
  <c r="BX998" i="15"/>
  <c r="BW998" i="15"/>
  <c r="BV998" i="15"/>
  <c r="BU998" i="15"/>
  <c r="BT998" i="15"/>
  <c r="BS998" i="15"/>
  <c r="BR998" i="15"/>
  <c r="BQ998" i="15"/>
  <c r="BP998" i="15"/>
  <c r="BO998" i="15"/>
  <c r="BN998" i="15"/>
  <c r="BM998" i="15"/>
  <c r="BL998" i="15"/>
  <c r="BK998" i="15"/>
  <c r="BJ998" i="15"/>
  <c r="BI998" i="15"/>
  <c r="BH998" i="15"/>
  <c r="BG998" i="15"/>
  <c r="BF998" i="15"/>
  <c r="BE998" i="15"/>
  <c r="BD998" i="15"/>
  <c r="BC998" i="15"/>
  <c r="BB998" i="15"/>
  <c r="BA998" i="15"/>
  <c r="AZ998" i="15"/>
  <c r="AY998" i="15"/>
  <c r="AX998" i="15"/>
  <c r="AW998" i="15"/>
  <c r="AV998" i="15"/>
  <c r="AU998" i="15"/>
  <c r="AT998" i="15"/>
  <c r="AS998" i="15"/>
  <c r="AR998" i="15"/>
  <c r="AQ998" i="15"/>
  <c r="AP998" i="15"/>
  <c r="AO998" i="15"/>
  <c r="AN998" i="15"/>
  <c r="AM998" i="15"/>
  <c r="AL998" i="15"/>
  <c r="AK998" i="15"/>
  <c r="AJ998" i="15"/>
  <c r="AI998" i="15"/>
  <c r="AH998" i="15"/>
  <c r="AG998" i="15"/>
  <c r="AF998" i="15"/>
  <c r="AE998" i="15"/>
  <c r="AD998" i="15"/>
  <c r="AC998" i="15"/>
  <c r="AB998" i="15"/>
  <c r="AA998" i="15"/>
  <c r="Z998" i="15"/>
  <c r="Y998" i="15"/>
  <c r="X998" i="15"/>
  <c r="W998" i="15"/>
  <c r="V998" i="15"/>
  <c r="U998" i="15"/>
  <c r="T998" i="15"/>
  <c r="S998" i="15"/>
  <c r="R998" i="15"/>
  <c r="Q998" i="15"/>
  <c r="P998" i="15"/>
  <c r="O998" i="15"/>
  <c r="N998" i="15"/>
  <c r="M998" i="15"/>
  <c r="L998" i="15"/>
  <c r="K998" i="15"/>
  <c r="J998" i="15"/>
  <c r="I998" i="15"/>
  <c r="H998" i="15"/>
  <c r="G998" i="15"/>
  <c r="F998" i="15"/>
  <c r="E998" i="15"/>
  <c r="D998" i="15"/>
  <c r="C940" i="15"/>
  <c r="C936" i="15"/>
  <c r="C933" i="15"/>
  <c r="BC934" i="15" s="1"/>
  <c r="AO465" i="15"/>
  <c r="AN464" i="15"/>
  <c r="AM463" i="15"/>
  <c r="AL462" i="15"/>
  <c r="AK461" i="15"/>
  <c r="AJ460" i="15"/>
  <c r="AI459" i="15"/>
  <c r="AH458" i="15"/>
  <c r="AG457" i="15"/>
  <c r="AF456" i="15"/>
  <c r="AE455" i="15"/>
  <c r="AD454" i="15"/>
  <c r="AC453" i="15"/>
  <c r="AB452" i="15"/>
  <c r="AA451" i="15"/>
  <c r="Z450" i="15"/>
  <c r="Y449" i="15"/>
  <c r="X448" i="15"/>
  <c r="W447" i="15"/>
  <c r="V446" i="15"/>
  <c r="U445" i="15"/>
  <c r="T444" i="15"/>
  <c r="S443" i="15"/>
  <c r="R442" i="15"/>
  <c r="Q441" i="15"/>
  <c r="P440" i="15"/>
  <c r="O439" i="15"/>
  <c r="N438" i="15"/>
  <c r="M437" i="15"/>
  <c r="L436" i="15"/>
  <c r="K435" i="15"/>
  <c r="J434" i="15"/>
  <c r="I433" i="15"/>
  <c r="H432" i="15"/>
  <c r="G431" i="15"/>
  <c r="F430" i="15"/>
  <c r="E429" i="15"/>
  <c r="D428" i="15"/>
  <c r="AO420" i="15"/>
  <c r="AN420" i="15"/>
  <c r="AM420" i="15"/>
  <c r="AL420" i="15"/>
  <c r="AK420" i="15"/>
  <c r="AJ420" i="15"/>
  <c r="AI420" i="15"/>
  <c r="AH420" i="15"/>
  <c r="AG420" i="15"/>
  <c r="AF420" i="15"/>
  <c r="AE420" i="15"/>
  <c r="AD420" i="15"/>
  <c r="AC420" i="15"/>
  <c r="AB420" i="15"/>
  <c r="AA420" i="15"/>
  <c r="Z420" i="15"/>
  <c r="Y420" i="15"/>
  <c r="X420" i="15"/>
  <c r="W420" i="15"/>
  <c r="V420" i="15"/>
  <c r="U420" i="15"/>
  <c r="T420" i="15"/>
  <c r="S420" i="15"/>
  <c r="R420" i="15"/>
  <c r="Q420" i="15"/>
  <c r="P420" i="15"/>
  <c r="O420" i="15"/>
  <c r="N420" i="15"/>
  <c r="M420" i="15"/>
  <c r="L420" i="15"/>
  <c r="K420" i="15"/>
  <c r="J420" i="15"/>
  <c r="AO419" i="15"/>
  <c r="AN419" i="15"/>
  <c r="AM419" i="15"/>
  <c r="AL419" i="15"/>
  <c r="AK419" i="15"/>
  <c r="AJ419" i="15"/>
  <c r="AI419" i="15"/>
  <c r="AH419" i="15"/>
  <c r="AG419" i="15"/>
  <c r="AF419" i="15"/>
  <c r="AE419" i="15"/>
  <c r="AD419" i="15"/>
  <c r="AC419" i="15"/>
  <c r="AB419" i="15"/>
  <c r="AA419" i="15"/>
  <c r="Z419" i="15"/>
  <c r="Y419" i="15"/>
  <c r="X419" i="15"/>
  <c r="W419" i="15"/>
  <c r="V419" i="15"/>
  <c r="U419" i="15"/>
  <c r="T419" i="15"/>
  <c r="S419" i="15"/>
  <c r="R419" i="15"/>
  <c r="Q419" i="15"/>
  <c r="P419" i="15"/>
  <c r="O419" i="15"/>
  <c r="N419" i="15"/>
  <c r="M419" i="15"/>
  <c r="L419" i="15"/>
  <c r="K419" i="15"/>
  <c r="J419" i="15"/>
  <c r="AO418" i="15"/>
  <c r="AN418" i="15"/>
  <c r="AM418" i="15"/>
  <c r="AL418" i="15"/>
  <c r="AK418" i="15"/>
  <c r="AJ418" i="15"/>
  <c r="AI418" i="15"/>
  <c r="AH418" i="15"/>
  <c r="AG418" i="15"/>
  <c r="AF418" i="15"/>
  <c r="AE418" i="15"/>
  <c r="AD418" i="15"/>
  <c r="AC418" i="15"/>
  <c r="AB418" i="15"/>
  <c r="AA418" i="15"/>
  <c r="Z418" i="15"/>
  <c r="Y418" i="15"/>
  <c r="X418" i="15"/>
  <c r="W418" i="15"/>
  <c r="V418" i="15"/>
  <c r="U418" i="15"/>
  <c r="T418" i="15"/>
  <c r="S418" i="15"/>
  <c r="R418" i="15"/>
  <c r="Q418" i="15"/>
  <c r="P418" i="15"/>
  <c r="O418" i="15"/>
  <c r="N418" i="15"/>
  <c r="M418" i="15"/>
  <c r="L418" i="15"/>
  <c r="K418" i="15"/>
  <c r="J418" i="15"/>
  <c r="AO412" i="15"/>
  <c r="AN411" i="15"/>
  <c r="AM410" i="15"/>
  <c r="AL409" i="15"/>
  <c r="AK408" i="15"/>
  <c r="AJ407" i="15"/>
  <c r="AI406" i="15"/>
  <c r="AH405" i="15"/>
  <c r="AG404" i="15"/>
  <c r="AF403" i="15"/>
  <c r="AE402" i="15"/>
  <c r="AD401" i="15"/>
  <c r="AC400" i="15"/>
  <c r="AB399" i="15"/>
  <c r="AA398" i="15"/>
  <c r="Z397" i="15"/>
  <c r="Y396" i="15"/>
  <c r="X395" i="15"/>
  <c r="W394" i="15"/>
  <c r="V393" i="15"/>
  <c r="U392" i="15"/>
  <c r="T391" i="15"/>
  <c r="S390" i="15"/>
  <c r="R389" i="15"/>
  <c r="Q388" i="15"/>
  <c r="P387" i="15"/>
  <c r="O386" i="15"/>
  <c r="N385" i="15"/>
  <c r="M384" i="15"/>
  <c r="L383" i="15"/>
  <c r="K382" i="15"/>
  <c r="J381" i="15"/>
  <c r="I380" i="15"/>
  <c r="H379" i="15"/>
  <c r="G378" i="15"/>
  <c r="F377" i="15"/>
  <c r="E376" i="15"/>
  <c r="D375" i="15"/>
  <c r="AO367" i="15"/>
  <c r="AN367" i="15"/>
  <c r="AM367" i="15"/>
  <c r="AL367" i="15"/>
  <c r="AK367" i="15"/>
  <c r="AJ367" i="15"/>
  <c r="AI367" i="15"/>
  <c r="AH367" i="15"/>
  <c r="AG367" i="15"/>
  <c r="AF367" i="15"/>
  <c r="AE367" i="15"/>
  <c r="AD367" i="15"/>
  <c r="AC367" i="15"/>
  <c r="AB367" i="15"/>
  <c r="AA367" i="15"/>
  <c r="Z367" i="15"/>
  <c r="Y367" i="15"/>
  <c r="X367" i="15"/>
  <c r="W367" i="15"/>
  <c r="V367" i="15"/>
  <c r="U367" i="15"/>
  <c r="T367" i="15"/>
  <c r="S367" i="15"/>
  <c r="R367" i="15"/>
  <c r="Q367" i="15"/>
  <c r="P367" i="15"/>
  <c r="O367" i="15"/>
  <c r="N367" i="15"/>
  <c r="M367" i="15"/>
  <c r="L367" i="15"/>
  <c r="K367" i="15"/>
  <c r="J367" i="15"/>
  <c r="AO366" i="15"/>
  <c r="AN366" i="15"/>
  <c r="AM366" i="15"/>
  <c r="AL366" i="15"/>
  <c r="AK366" i="15"/>
  <c r="AJ366" i="15"/>
  <c r="AI366" i="15"/>
  <c r="AH366" i="15"/>
  <c r="AG366" i="15"/>
  <c r="AF366" i="15"/>
  <c r="AE366" i="15"/>
  <c r="AD366" i="15"/>
  <c r="AC366" i="15"/>
  <c r="AB366" i="15"/>
  <c r="AA366" i="15"/>
  <c r="Z366" i="15"/>
  <c r="Y366" i="15"/>
  <c r="X366" i="15"/>
  <c r="W366" i="15"/>
  <c r="V366" i="15"/>
  <c r="U366" i="15"/>
  <c r="T366" i="15"/>
  <c r="S366" i="15"/>
  <c r="R366" i="15"/>
  <c r="Q366" i="15"/>
  <c r="P366" i="15"/>
  <c r="O366" i="15"/>
  <c r="N366" i="15"/>
  <c r="M366" i="15"/>
  <c r="L366" i="15"/>
  <c r="K366" i="15"/>
  <c r="J366" i="15"/>
  <c r="AO365" i="15"/>
  <c r="AN365" i="15"/>
  <c r="AM365" i="15"/>
  <c r="AL365" i="15"/>
  <c r="AK365" i="15"/>
  <c r="AJ365" i="15"/>
  <c r="AI365" i="15"/>
  <c r="AH365" i="15"/>
  <c r="AG365" i="15"/>
  <c r="AF365" i="15"/>
  <c r="AE365" i="15"/>
  <c r="AD365" i="15"/>
  <c r="AC365" i="15"/>
  <c r="AB365" i="15"/>
  <c r="AA365" i="15"/>
  <c r="Z365" i="15"/>
  <c r="Y365" i="15"/>
  <c r="X365" i="15"/>
  <c r="W365" i="15"/>
  <c r="V365" i="15"/>
  <c r="U365" i="15"/>
  <c r="T365" i="15"/>
  <c r="S365" i="15"/>
  <c r="R365" i="15"/>
  <c r="Q365" i="15"/>
  <c r="P365" i="15"/>
  <c r="O365" i="15"/>
  <c r="N365" i="15"/>
  <c r="M365" i="15"/>
  <c r="L365" i="15"/>
  <c r="K365" i="15"/>
  <c r="J365" i="15"/>
  <c r="AO359" i="15"/>
  <c r="AN358" i="15"/>
  <c r="AM357" i="15"/>
  <c r="AL356" i="15"/>
  <c r="AK355" i="15"/>
  <c r="AJ354" i="15"/>
  <c r="AI353" i="15"/>
  <c r="AH352" i="15"/>
  <c r="AG351" i="15"/>
  <c r="AF350" i="15"/>
  <c r="AE349" i="15"/>
  <c r="AD348" i="15"/>
  <c r="AC347" i="15"/>
  <c r="AB346" i="15"/>
  <c r="AA345" i="15"/>
  <c r="Z344" i="15"/>
  <c r="Y343" i="15"/>
  <c r="X342" i="15"/>
  <c r="W341" i="15"/>
  <c r="V340" i="15"/>
  <c r="U339" i="15"/>
  <c r="T338" i="15"/>
  <c r="S337" i="15"/>
  <c r="R336" i="15"/>
  <c r="Q335" i="15"/>
  <c r="P334" i="15"/>
  <c r="O333" i="15"/>
  <c r="N332" i="15"/>
  <c r="M331" i="15"/>
  <c r="L330" i="15"/>
  <c r="K329" i="15"/>
  <c r="J328" i="15"/>
  <c r="I327" i="15"/>
  <c r="H326" i="15"/>
  <c r="G325" i="15"/>
  <c r="F324" i="15"/>
  <c r="E323" i="15"/>
  <c r="D322" i="15"/>
  <c r="AO314" i="15"/>
  <c r="AN314" i="15"/>
  <c r="AM314" i="15"/>
  <c r="AL314" i="15"/>
  <c r="AK314" i="15"/>
  <c r="AJ314" i="15"/>
  <c r="AI314" i="15"/>
  <c r="AH314" i="15"/>
  <c r="AG314" i="15"/>
  <c r="AF314" i="15"/>
  <c r="AE314" i="15"/>
  <c r="AD314" i="15"/>
  <c r="AC314" i="15"/>
  <c r="AB314" i="15"/>
  <c r="AA314" i="15"/>
  <c r="Z314" i="15"/>
  <c r="Y314" i="15"/>
  <c r="X314" i="15"/>
  <c r="W314" i="15"/>
  <c r="V314" i="15"/>
  <c r="U314" i="15"/>
  <c r="T314" i="15"/>
  <c r="S314" i="15"/>
  <c r="R314" i="15"/>
  <c r="Q314" i="15"/>
  <c r="P314" i="15"/>
  <c r="O314" i="15"/>
  <c r="N314" i="15"/>
  <c r="M314" i="15"/>
  <c r="L314" i="15"/>
  <c r="K314" i="15"/>
  <c r="J314" i="15"/>
  <c r="AO313" i="15"/>
  <c r="AN313" i="15"/>
  <c r="AM313" i="15"/>
  <c r="AL313" i="15"/>
  <c r="AK313" i="15"/>
  <c r="AJ313" i="15"/>
  <c r="AI313" i="15"/>
  <c r="AH313" i="15"/>
  <c r="AG313" i="15"/>
  <c r="AF313" i="15"/>
  <c r="AE313" i="15"/>
  <c r="AD313" i="15"/>
  <c r="AC313" i="15"/>
  <c r="AB313" i="15"/>
  <c r="AA313" i="15"/>
  <c r="Z313" i="15"/>
  <c r="Y313" i="15"/>
  <c r="X313" i="15"/>
  <c r="W313" i="15"/>
  <c r="V313" i="15"/>
  <c r="U313" i="15"/>
  <c r="T313" i="15"/>
  <c r="S313" i="15"/>
  <c r="R313" i="15"/>
  <c r="Q313" i="15"/>
  <c r="P313" i="15"/>
  <c r="O313" i="15"/>
  <c r="N313" i="15"/>
  <c r="M313" i="15"/>
  <c r="L313" i="15"/>
  <c r="K313" i="15"/>
  <c r="J313" i="15"/>
  <c r="AO312" i="15"/>
  <c r="AN312" i="15"/>
  <c r="AM312" i="15"/>
  <c r="AL312" i="15"/>
  <c r="AK312" i="15"/>
  <c r="AJ312" i="15"/>
  <c r="AI312" i="15"/>
  <c r="AH312" i="15"/>
  <c r="AG312" i="15"/>
  <c r="AF312" i="15"/>
  <c r="AE312" i="15"/>
  <c r="AD312" i="15"/>
  <c r="AC312" i="15"/>
  <c r="AB312" i="15"/>
  <c r="AA312" i="15"/>
  <c r="Z312" i="15"/>
  <c r="Y312" i="15"/>
  <c r="X312" i="15"/>
  <c r="W312" i="15"/>
  <c r="V312" i="15"/>
  <c r="U312" i="15"/>
  <c r="T312" i="15"/>
  <c r="S312" i="15"/>
  <c r="R312" i="15"/>
  <c r="Q312" i="15"/>
  <c r="P312" i="15"/>
  <c r="O312" i="15"/>
  <c r="N312" i="15"/>
  <c r="M312" i="15"/>
  <c r="L312" i="15"/>
  <c r="K312" i="15"/>
  <c r="J312" i="15"/>
  <c r="AO306" i="15"/>
  <c r="AN305" i="15"/>
  <c r="AM304" i="15"/>
  <c r="AL303" i="15"/>
  <c r="AK302" i="15"/>
  <c r="AJ301" i="15"/>
  <c r="AI300" i="15"/>
  <c r="AH299" i="15"/>
  <c r="AG298" i="15"/>
  <c r="AF297" i="15"/>
  <c r="AE296" i="15"/>
  <c r="AD295" i="15"/>
  <c r="AC294" i="15"/>
  <c r="AB293" i="15"/>
  <c r="AA292" i="15"/>
  <c r="Z291" i="15"/>
  <c r="Y290" i="15"/>
  <c r="X289" i="15"/>
  <c r="W288" i="15"/>
  <c r="V287" i="15"/>
  <c r="U286" i="15"/>
  <c r="T285" i="15"/>
  <c r="S284" i="15"/>
  <c r="R283" i="15"/>
  <c r="Q282" i="15"/>
  <c r="P281" i="15"/>
  <c r="O280" i="15"/>
  <c r="N279" i="15"/>
  <c r="M278" i="15"/>
  <c r="L277" i="15"/>
  <c r="K276" i="15"/>
  <c r="J275" i="15"/>
  <c r="I274" i="15"/>
  <c r="H273" i="15"/>
  <c r="G272" i="15"/>
  <c r="F271" i="15"/>
  <c r="E270" i="15"/>
  <c r="D269" i="15"/>
  <c r="AO261" i="15"/>
  <c r="AN261" i="15"/>
  <c r="AM261" i="15"/>
  <c r="AL261" i="15"/>
  <c r="AK261" i="15"/>
  <c r="AJ261" i="15"/>
  <c r="AI261" i="15"/>
  <c r="AH261" i="15"/>
  <c r="AG261" i="15"/>
  <c r="AF261" i="15"/>
  <c r="AE261" i="15"/>
  <c r="AD261" i="15"/>
  <c r="AC261" i="15"/>
  <c r="AB261" i="15"/>
  <c r="AA261" i="15"/>
  <c r="Z261" i="15"/>
  <c r="Y261" i="15"/>
  <c r="X261" i="15"/>
  <c r="W261" i="15"/>
  <c r="V261" i="15"/>
  <c r="U261" i="15"/>
  <c r="T261" i="15"/>
  <c r="S261" i="15"/>
  <c r="R261" i="15"/>
  <c r="Q261" i="15"/>
  <c r="P261" i="15"/>
  <c r="O261" i="15"/>
  <c r="N261" i="15"/>
  <c r="M261" i="15"/>
  <c r="L261" i="15"/>
  <c r="K261" i="15"/>
  <c r="J261"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AO259" i="15"/>
  <c r="AN259" i="15"/>
  <c r="AM259" i="15"/>
  <c r="AL259" i="15"/>
  <c r="AK259" i="15"/>
  <c r="AJ259" i="15"/>
  <c r="AI259" i="15"/>
  <c r="AH259" i="15"/>
  <c r="AG259" i="15"/>
  <c r="AF259" i="15"/>
  <c r="AE259" i="15"/>
  <c r="AD259" i="15"/>
  <c r="AC259" i="15"/>
  <c r="AB259" i="15"/>
  <c r="AA259" i="15"/>
  <c r="Z259" i="15"/>
  <c r="Y259" i="15"/>
  <c r="X259" i="15"/>
  <c r="W259" i="15"/>
  <c r="V259" i="15"/>
  <c r="U259" i="15"/>
  <c r="T259" i="15"/>
  <c r="S259" i="15"/>
  <c r="R259" i="15"/>
  <c r="Q259" i="15"/>
  <c r="P259" i="15"/>
  <c r="O259" i="15"/>
  <c r="N259" i="15"/>
  <c r="M259" i="15"/>
  <c r="L259" i="15"/>
  <c r="K259" i="15"/>
  <c r="J259" i="15"/>
  <c r="AO253" i="15"/>
  <c r="AN252" i="15"/>
  <c r="AM251" i="15"/>
  <c r="AL250" i="15"/>
  <c r="AK249" i="15"/>
  <c r="AJ248" i="15"/>
  <c r="AI247" i="15"/>
  <c r="AH246" i="15"/>
  <c r="AG245" i="15"/>
  <c r="AF244" i="15"/>
  <c r="AE243" i="15"/>
  <c r="AD242" i="15"/>
  <c r="AC241" i="15"/>
  <c r="AB240" i="15"/>
  <c r="AA239" i="15"/>
  <c r="Z238" i="15"/>
  <c r="Y237" i="15"/>
  <c r="X236" i="15"/>
  <c r="W235" i="15"/>
  <c r="V234" i="15"/>
  <c r="U233" i="15"/>
  <c r="T232" i="15"/>
  <c r="S231" i="15"/>
  <c r="R230" i="15"/>
  <c r="Q229" i="15"/>
  <c r="P228" i="15"/>
  <c r="O227" i="15"/>
  <c r="N226" i="15"/>
  <c r="M225" i="15"/>
  <c r="L224" i="15"/>
  <c r="K223" i="15"/>
  <c r="J222" i="15"/>
  <c r="I221" i="15"/>
  <c r="H220" i="15"/>
  <c r="G219" i="15"/>
  <c r="F218" i="15"/>
  <c r="E217" i="15"/>
  <c r="D216" i="15"/>
  <c r="AO208" i="15"/>
  <c r="AN208" i="15"/>
  <c r="AM208" i="15"/>
  <c r="AL208" i="15"/>
  <c r="AK208" i="15"/>
  <c r="AJ208" i="15"/>
  <c r="AI208" i="15"/>
  <c r="AH208" i="15"/>
  <c r="AG208" i="15"/>
  <c r="AF208" i="15"/>
  <c r="AE208" i="15"/>
  <c r="AD208" i="15"/>
  <c r="AC208" i="15"/>
  <c r="AB208" i="15"/>
  <c r="AA208" i="15"/>
  <c r="Z208" i="15"/>
  <c r="Y208" i="15"/>
  <c r="X208" i="15"/>
  <c r="W208" i="15"/>
  <c r="V208" i="15"/>
  <c r="U208" i="15"/>
  <c r="T208" i="15"/>
  <c r="S208" i="15"/>
  <c r="R208" i="15"/>
  <c r="Q208" i="15"/>
  <c r="P208" i="15"/>
  <c r="O208" i="15"/>
  <c r="N208" i="15"/>
  <c r="M208" i="15"/>
  <c r="L208" i="15"/>
  <c r="K208" i="15"/>
  <c r="J208" i="15"/>
  <c r="AO207" i="15"/>
  <c r="AN207" i="15"/>
  <c r="AM207" i="15"/>
  <c r="AL207" i="15"/>
  <c r="AK207" i="15"/>
  <c r="AJ207" i="15"/>
  <c r="AI207" i="15"/>
  <c r="AH207" i="15"/>
  <c r="AG207" i="15"/>
  <c r="AF207" i="15"/>
  <c r="AE207" i="15"/>
  <c r="AD207" i="15"/>
  <c r="AC207" i="15"/>
  <c r="AB207" i="15"/>
  <c r="AA207" i="15"/>
  <c r="Z207" i="15"/>
  <c r="Y207" i="15"/>
  <c r="X207" i="15"/>
  <c r="W207" i="15"/>
  <c r="V207" i="15"/>
  <c r="U207" i="15"/>
  <c r="T207" i="15"/>
  <c r="S207" i="15"/>
  <c r="R207" i="15"/>
  <c r="Q207" i="15"/>
  <c r="P207" i="15"/>
  <c r="O207" i="15"/>
  <c r="N207" i="15"/>
  <c r="M207" i="15"/>
  <c r="L207" i="15"/>
  <c r="K207" i="15"/>
  <c r="J207" i="15"/>
  <c r="AO206" i="15"/>
  <c r="AN206" i="15"/>
  <c r="AM206" i="15"/>
  <c r="AL206" i="15"/>
  <c r="AK206" i="15"/>
  <c r="AJ206" i="15"/>
  <c r="AI206" i="15"/>
  <c r="AH206" i="15"/>
  <c r="AG206" i="15"/>
  <c r="AF206" i="15"/>
  <c r="AE206" i="15"/>
  <c r="AD206" i="15"/>
  <c r="AC206" i="15"/>
  <c r="AB206" i="15"/>
  <c r="AA206" i="15"/>
  <c r="Z206" i="15"/>
  <c r="Y206" i="15"/>
  <c r="X206" i="15"/>
  <c r="W206" i="15"/>
  <c r="V206" i="15"/>
  <c r="U206" i="15"/>
  <c r="T206" i="15"/>
  <c r="S206" i="15"/>
  <c r="R206" i="15"/>
  <c r="Q206" i="15"/>
  <c r="P206" i="15"/>
  <c r="O206" i="15"/>
  <c r="N206" i="15"/>
  <c r="M206" i="15"/>
  <c r="L206" i="15"/>
  <c r="K206" i="15"/>
  <c r="J206" i="15"/>
  <c r="AO205" i="15"/>
  <c r="AN205" i="15"/>
  <c r="AM205" i="15"/>
  <c r="AL205" i="15"/>
  <c r="AK205" i="15"/>
  <c r="AJ205" i="15"/>
  <c r="AI205" i="15"/>
  <c r="AH205" i="15"/>
  <c r="AG205" i="15"/>
  <c r="AF205" i="15"/>
  <c r="AE205" i="15"/>
  <c r="AD205" i="15"/>
  <c r="AC205" i="15"/>
  <c r="AB205" i="15"/>
  <c r="AA205" i="15"/>
  <c r="Z205" i="15"/>
  <c r="Y205" i="15"/>
  <c r="X205" i="15"/>
  <c r="W205" i="15"/>
  <c r="V205" i="15"/>
  <c r="U205" i="15"/>
  <c r="T205" i="15"/>
  <c r="S205" i="15"/>
  <c r="R205" i="15"/>
  <c r="Q205" i="15"/>
  <c r="P205" i="15"/>
  <c r="O205" i="15"/>
  <c r="N205" i="15"/>
  <c r="M205" i="15"/>
  <c r="L205" i="15"/>
  <c r="K205" i="15"/>
  <c r="J205" i="15"/>
  <c r="C196" i="15"/>
  <c r="C191" i="15"/>
  <c r="C193" i="15" s="1"/>
  <c r="C185" i="15"/>
  <c r="C189" i="15" s="1"/>
  <c r="C261" i="15" s="1"/>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E174" i="15"/>
  <c r="D174" i="15"/>
  <c r="AO173" i="15"/>
  <c r="AN173" i="15"/>
  <c r="AM173" i="15"/>
  <c r="AL173" i="15"/>
  <c r="AK173" i="15"/>
  <c r="AJ173" i="15"/>
  <c r="AI173" i="15"/>
  <c r="AH173" i="15"/>
  <c r="AG173" i="15"/>
  <c r="AF173" i="15"/>
  <c r="AE173" i="15"/>
  <c r="AD173" i="15"/>
  <c r="AC173" i="15"/>
  <c r="AB173" i="15"/>
  <c r="AA173" i="15"/>
  <c r="Z173" i="15"/>
  <c r="Y173" i="15"/>
  <c r="X173" i="15"/>
  <c r="W173" i="15"/>
  <c r="V173" i="15"/>
  <c r="U173" i="15"/>
  <c r="T173" i="15"/>
  <c r="S173" i="15"/>
  <c r="R173" i="15"/>
  <c r="Q173" i="15"/>
  <c r="P173" i="15"/>
  <c r="O173" i="15"/>
  <c r="N173" i="15"/>
  <c r="M173" i="15"/>
  <c r="L173" i="15"/>
  <c r="K173" i="15"/>
  <c r="J173" i="15"/>
  <c r="I173" i="15"/>
  <c r="H173" i="15"/>
  <c r="G173" i="15"/>
  <c r="F173" i="15"/>
  <c r="E173" i="15"/>
  <c r="D173" i="15"/>
  <c r="AO172" i="15"/>
  <c r="AN172" i="15"/>
  <c r="AM172" i="15"/>
  <c r="AL172" i="15"/>
  <c r="AK172" i="15"/>
  <c r="AJ172" i="15"/>
  <c r="AI172" i="15"/>
  <c r="AH172" i="15"/>
  <c r="AG172" i="15"/>
  <c r="AF172"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G172" i="15"/>
  <c r="F172" i="15"/>
  <c r="E172" i="15"/>
  <c r="D172" i="15"/>
  <c r="AO171" i="15"/>
  <c r="AN171" i="15"/>
  <c r="AM171" i="15"/>
  <c r="AL171" i="15"/>
  <c r="AK171" i="15"/>
  <c r="AJ171" i="15"/>
  <c r="AI171" i="15"/>
  <c r="AH171" i="15"/>
  <c r="AG171" i="15"/>
  <c r="AF171" i="15"/>
  <c r="AE171" i="15"/>
  <c r="AD171" i="15"/>
  <c r="AC171" i="15"/>
  <c r="AB171" i="15"/>
  <c r="AA171" i="15"/>
  <c r="Z171" i="15"/>
  <c r="Y171" i="15"/>
  <c r="X171" i="15"/>
  <c r="W171" i="15"/>
  <c r="V171" i="15"/>
  <c r="U171" i="15"/>
  <c r="T171" i="15"/>
  <c r="S171" i="15"/>
  <c r="R171" i="15"/>
  <c r="Q171" i="15"/>
  <c r="P171" i="15"/>
  <c r="O171" i="15"/>
  <c r="N171" i="15"/>
  <c r="M171" i="15"/>
  <c r="L171" i="15"/>
  <c r="K171" i="15"/>
  <c r="J171" i="15"/>
  <c r="I171" i="15"/>
  <c r="H171" i="15"/>
  <c r="G171" i="15"/>
  <c r="F171" i="15"/>
  <c r="E171" i="15"/>
  <c r="D171" i="15"/>
  <c r="AO170" i="15"/>
  <c r="AN170" i="15"/>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G170" i="15"/>
  <c r="F170" i="15"/>
  <c r="E170" i="15"/>
  <c r="D170" i="15"/>
  <c r="AO169" i="15"/>
  <c r="AN169" i="15"/>
  <c r="AM169" i="15"/>
  <c r="AL169" i="15"/>
  <c r="AK169" i="15"/>
  <c r="AJ169" i="15"/>
  <c r="AI169" i="15"/>
  <c r="AH169" i="15"/>
  <c r="AG169" i="15"/>
  <c r="AF169" i="15"/>
  <c r="AE169" i="15"/>
  <c r="AD169" i="15"/>
  <c r="AC169" i="15"/>
  <c r="AB169" i="15"/>
  <c r="AA169" i="15"/>
  <c r="Z169" i="15"/>
  <c r="Y169" i="15"/>
  <c r="X169" i="15"/>
  <c r="W169" i="15"/>
  <c r="V169" i="15"/>
  <c r="U169" i="15"/>
  <c r="T169" i="15"/>
  <c r="S169" i="15"/>
  <c r="R169" i="15"/>
  <c r="Q169" i="15"/>
  <c r="P169" i="15"/>
  <c r="O169" i="15"/>
  <c r="N169" i="15"/>
  <c r="M169" i="15"/>
  <c r="L169" i="15"/>
  <c r="K169" i="15"/>
  <c r="J169" i="15"/>
  <c r="I169" i="15"/>
  <c r="H169" i="15"/>
  <c r="G169" i="15"/>
  <c r="F169" i="15"/>
  <c r="E169" i="15"/>
  <c r="D169" i="15"/>
  <c r="AO168" i="15"/>
  <c r="AN168" i="15"/>
  <c r="AM168" i="15"/>
  <c r="AL168" i="15"/>
  <c r="AK168" i="15"/>
  <c r="AJ168" i="15"/>
  <c r="AI168" i="15"/>
  <c r="AH168" i="15"/>
  <c r="AG168" i="15"/>
  <c r="AF168" i="15"/>
  <c r="AE168" i="15"/>
  <c r="AD168" i="15"/>
  <c r="AC168" i="15"/>
  <c r="AB168" i="15"/>
  <c r="AA168" i="15"/>
  <c r="Z168" i="15"/>
  <c r="Y168" i="15"/>
  <c r="X168" i="15"/>
  <c r="W168" i="15"/>
  <c r="V168" i="15"/>
  <c r="U168" i="15"/>
  <c r="T168" i="15"/>
  <c r="S168" i="15"/>
  <c r="R168" i="15"/>
  <c r="Q168" i="15"/>
  <c r="P168" i="15"/>
  <c r="O168" i="15"/>
  <c r="N168" i="15"/>
  <c r="M168" i="15"/>
  <c r="L168" i="15"/>
  <c r="K168" i="15"/>
  <c r="J168" i="15"/>
  <c r="I168" i="15"/>
  <c r="H168" i="15"/>
  <c r="G168" i="15"/>
  <c r="F168" i="15"/>
  <c r="E168" i="15"/>
  <c r="D168" i="15"/>
  <c r="AO167" i="15"/>
  <c r="AN167" i="15"/>
  <c r="AM167" i="15"/>
  <c r="AL167" i="15"/>
  <c r="AK167" i="15"/>
  <c r="AJ167" i="15"/>
  <c r="AI167" i="15"/>
  <c r="AH167" i="15"/>
  <c r="AG167" i="15"/>
  <c r="AF167" i="15"/>
  <c r="AE167" i="15"/>
  <c r="AD167" i="15"/>
  <c r="AC167" i="15"/>
  <c r="AB167" i="15"/>
  <c r="AA167" i="15"/>
  <c r="Z167" i="15"/>
  <c r="Y167" i="15"/>
  <c r="X167" i="15"/>
  <c r="W167" i="15"/>
  <c r="V167" i="15"/>
  <c r="U167" i="15"/>
  <c r="T167" i="15"/>
  <c r="S167" i="15"/>
  <c r="R167" i="15"/>
  <c r="Q167" i="15"/>
  <c r="P167" i="15"/>
  <c r="O167" i="15"/>
  <c r="N167" i="15"/>
  <c r="M167" i="15"/>
  <c r="L167" i="15"/>
  <c r="K167" i="15"/>
  <c r="J167" i="15"/>
  <c r="I167" i="15"/>
  <c r="H167" i="15"/>
  <c r="G167" i="15"/>
  <c r="F167" i="15"/>
  <c r="E167" i="15"/>
  <c r="D167"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AO161" i="15"/>
  <c r="AN161" i="15"/>
  <c r="AM161" i="15"/>
  <c r="AL161" i="15"/>
  <c r="AK161" i="15"/>
  <c r="AJ161" i="15"/>
  <c r="AI161" i="15"/>
  <c r="AH161" i="15"/>
  <c r="AG161" i="15"/>
  <c r="AF161" i="15"/>
  <c r="AE161" i="15"/>
  <c r="AD161" i="15"/>
  <c r="AC161" i="15"/>
  <c r="AB161" i="15"/>
  <c r="AA161" i="15"/>
  <c r="Z161" i="15"/>
  <c r="Y161" i="15"/>
  <c r="X161" i="15"/>
  <c r="W161" i="15"/>
  <c r="V161" i="15"/>
  <c r="U161" i="15"/>
  <c r="T161" i="15"/>
  <c r="S161" i="15"/>
  <c r="R161" i="15"/>
  <c r="Q161" i="15"/>
  <c r="P161" i="15"/>
  <c r="O161" i="15"/>
  <c r="N161" i="15"/>
  <c r="M161" i="15"/>
  <c r="L161" i="15"/>
  <c r="K161" i="15"/>
  <c r="J161" i="15"/>
  <c r="I161" i="15"/>
  <c r="H161" i="15"/>
  <c r="G161" i="15"/>
  <c r="F161" i="15"/>
  <c r="E161" i="15"/>
  <c r="D161" i="15"/>
  <c r="AO160" i="15"/>
  <c r="AN160" i="15"/>
  <c r="AM160" i="15"/>
  <c r="AL160" i="15"/>
  <c r="AK160" i="15"/>
  <c r="AJ160" i="15"/>
  <c r="AI160" i="15"/>
  <c r="AH160" i="15"/>
  <c r="AG160" i="15"/>
  <c r="AF160" i="15"/>
  <c r="AE160" i="15"/>
  <c r="AD160" i="15"/>
  <c r="AC160" i="15"/>
  <c r="AB160" i="15"/>
  <c r="AA160" i="15"/>
  <c r="Z160" i="15"/>
  <c r="Y160" i="15"/>
  <c r="X160" i="15"/>
  <c r="W160" i="15"/>
  <c r="V160" i="15"/>
  <c r="U160" i="15"/>
  <c r="T160" i="15"/>
  <c r="S160" i="15"/>
  <c r="R160" i="15"/>
  <c r="Q160" i="15"/>
  <c r="P160" i="15"/>
  <c r="O160" i="15"/>
  <c r="N160" i="15"/>
  <c r="M160" i="15"/>
  <c r="L160" i="15"/>
  <c r="K160" i="15"/>
  <c r="J160" i="15"/>
  <c r="I160" i="15"/>
  <c r="H160" i="15"/>
  <c r="G160" i="15"/>
  <c r="F160" i="15"/>
  <c r="E160" i="15"/>
  <c r="D160" i="15"/>
  <c r="AO159" i="15"/>
  <c r="AN159" i="15"/>
  <c r="AM159" i="15"/>
  <c r="AL159" i="15"/>
  <c r="AK159" i="15"/>
  <c r="AJ159" i="15"/>
  <c r="AI159" i="15"/>
  <c r="AH159" i="15"/>
  <c r="AG159" i="15"/>
  <c r="AF159" i="15"/>
  <c r="AE159" i="15"/>
  <c r="AD159" i="15"/>
  <c r="AC159" i="15"/>
  <c r="AB159" i="15"/>
  <c r="AA159" i="15"/>
  <c r="Z159" i="15"/>
  <c r="Y159" i="15"/>
  <c r="X159" i="15"/>
  <c r="W159" i="15"/>
  <c r="V159" i="15"/>
  <c r="U159" i="15"/>
  <c r="T159" i="15"/>
  <c r="S159" i="15"/>
  <c r="R159" i="15"/>
  <c r="Q159" i="15"/>
  <c r="P159" i="15"/>
  <c r="O159" i="15"/>
  <c r="N159" i="15"/>
  <c r="M159" i="15"/>
  <c r="L159" i="15"/>
  <c r="K159" i="15"/>
  <c r="J159" i="15"/>
  <c r="I159" i="15"/>
  <c r="H159" i="15"/>
  <c r="G159" i="15"/>
  <c r="F159" i="15"/>
  <c r="E159" i="15"/>
  <c r="D159" i="15"/>
  <c r="AO158" i="15"/>
  <c r="AN158" i="15"/>
  <c r="AM158" i="15"/>
  <c r="AL158" i="15"/>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G158" i="15"/>
  <c r="F158" i="15"/>
  <c r="E158" i="15"/>
  <c r="D158" i="15"/>
  <c r="AO157" i="15"/>
  <c r="AN157" i="15"/>
  <c r="AM157" i="15"/>
  <c r="AL157" i="15"/>
  <c r="AK157" i="15"/>
  <c r="AJ157" i="15"/>
  <c r="AI157" i="15"/>
  <c r="AH157" i="15"/>
  <c r="AG157" i="15"/>
  <c r="AF157"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G157" i="15"/>
  <c r="F157" i="15"/>
  <c r="E157" i="15"/>
  <c r="D157" i="15"/>
  <c r="AO156" i="15"/>
  <c r="AN156" i="15"/>
  <c r="AM156" i="15"/>
  <c r="AL156" i="15"/>
  <c r="AK156" i="15"/>
  <c r="AJ156" i="15"/>
  <c r="AI156" i="15"/>
  <c r="AH156" i="15"/>
  <c r="AG156" i="15"/>
  <c r="AF156" i="15"/>
  <c r="AE156" i="15"/>
  <c r="AD156" i="15"/>
  <c r="AC156" i="15"/>
  <c r="AB156" i="15"/>
  <c r="AA156" i="15"/>
  <c r="Z156" i="15"/>
  <c r="Y156" i="15"/>
  <c r="X156" i="15"/>
  <c r="W156" i="15"/>
  <c r="V156" i="15"/>
  <c r="U156" i="15"/>
  <c r="T156" i="15"/>
  <c r="S156" i="15"/>
  <c r="R156" i="15"/>
  <c r="Q156" i="15"/>
  <c r="P156" i="15"/>
  <c r="O156" i="15"/>
  <c r="N156" i="15"/>
  <c r="M156" i="15"/>
  <c r="L156" i="15"/>
  <c r="K156" i="15"/>
  <c r="J156" i="15"/>
  <c r="I156" i="15"/>
  <c r="H156" i="15"/>
  <c r="G156" i="15"/>
  <c r="F156" i="15"/>
  <c r="E156" i="15"/>
  <c r="D156" i="15"/>
  <c r="AO155" i="15"/>
  <c r="AN155" i="15"/>
  <c r="AM155" i="15"/>
  <c r="AL155" i="15"/>
  <c r="AK155" i="15"/>
  <c r="AJ155" i="15"/>
  <c r="AI155" i="15"/>
  <c r="AH155" i="15"/>
  <c r="AG155" i="15"/>
  <c r="AF155" i="15"/>
  <c r="AE155" i="15"/>
  <c r="AD155" i="15"/>
  <c r="AC155" i="15"/>
  <c r="AB155" i="15"/>
  <c r="AA155" i="15"/>
  <c r="Z155" i="15"/>
  <c r="Y155" i="15"/>
  <c r="X155" i="15"/>
  <c r="W155" i="15"/>
  <c r="V155" i="15"/>
  <c r="U155" i="15"/>
  <c r="T155" i="15"/>
  <c r="S155" i="15"/>
  <c r="R155" i="15"/>
  <c r="Q155" i="15"/>
  <c r="P155" i="15"/>
  <c r="O155" i="15"/>
  <c r="N155" i="15"/>
  <c r="M155" i="15"/>
  <c r="L155" i="15"/>
  <c r="K155" i="15"/>
  <c r="J155" i="15"/>
  <c r="I155" i="15"/>
  <c r="H155" i="15"/>
  <c r="G155" i="15"/>
  <c r="F155" i="15"/>
  <c r="E155" i="15"/>
  <c r="D155" i="15"/>
  <c r="AO154" i="15"/>
  <c r="AN154" i="15"/>
  <c r="AM154" i="15"/>
  <c r="AL154" i="15"/>
  <c r="AK154" i="15"/>
  <c r="AJ154" i="15"/>
  <c r="AI154" i="15"/>
  <c r="AH154" i="15"/>
  <c r="AG154" i="15"/>
  <c r="AF154" i="15"/>
  <c r="AE154" i="15"/>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D154" i="15"/>
  <c r="AO153" i="15"/>
  <c r="AN153" i="15"/>
  <c r="AM153" i="15"/>
  <c r="AL153" i="15"/>
  <c r="AK153" i="15"/>
  <c r="AJ153" i="15"/>
  <c r="AI153" i="15"/>
  <c r="AH153" i="15"/>
  <c r="AG153" i="15"/>
  <c r="AF153" i="15"/>
  <c r="AE153" i="15"/>
  <c r="AD153" i="15"/>
  <c r="AC153" i="15"/>
  <c r="AB153" i="15"/>
  <c r="AA153" i="15"/>
  <c r="Z153" i="15"/>
  <c r="Y153" i="15"/>
  <c r="X153" i="15"/>
  <c r="W153" i="15"/>
  <c r="V153" i="15"/>
  <c r="U153" i="15"/>
  <c r="T153" i="15"/>
  <c r="S153" i="15"/>
  <c r="R153" i="15"/>
  <c r="Q153" i="15"/>
  <c r="P153" i="15"/>
  <c r="O153" i="15"/>
  <c r="N153" i="15"/>
  <c r="M153" i="15"/>
  <c r="L153" i="15"/>
  <c r="K153" i="15"/>
  <c r="J153" i="15"/>
  <c r="I153" i="15"/>
  <c r="H153" i="15"/>
  <c r="G153" i="15"/>
  <c r="F153" i="15"/>
  <c r="E153" i="15"/>
  <c r="D153" i="15"/>
  <c r="AO152" i="15"/>
  <c r="AN152" i="15"/>
  <c r="AM152" i="15"/>
  <c r="AL152" i="15"/>
  <c r="AK152" i="15"/>
  <c r="AJ152" i="15"/>
  <c r="AI152" i="15"/>
  <c r="AH152" i="15"/>
  <c r="AG152" i="15"/>
  <c r="AF152" i="15"/>
  <c r="AE152"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AO151" i="15"/>
  <c r="AN151" i="15"/>
  <c r="AM151" i="15"/>
  <c r="AL151" i="15"/>
  <c r="AK151" i="15"/>
  <c r="AJ151" i="15"/>
  <c r="AI151" i="15"/>
  <c r="AH151" i="15"/>
  <c r="AG151" i="15"/>
  <c r="AF151" i="15"/>
  <c r="AE151" i="15"/>
  <c r="AD151" i="15"/>
  <c r="AC151" i="15"/>
  <c r="AB151" i="15"/>
  <c r="AA151" i="15"/>
  <c r="Z151" i="15"/>
  <c r="Y151" i="15"/>
  <c r="X151" i="15"/>
  <c r="W151" i="15"/>
  <c r="V151" i="15"/>
  <c r="U151" i="15"/>
  <c r="T151" i="15"/>
  <c r="S151" i="15"/>
  <c r="R151" i="15"/>
  <c r="Q151" i="15"/>
  <c r="P151" i="15"/>
  <c r="O151" i="15"/>
  <c r="N151" i="15"/>
  <c r="M151" i="15"/>
  <c r="L151" i="15"/>
  <c r="K151" i="15"/>
  <c r="J151" i="15"/>
  <c r="I151" i="15"/>
  <c r="H151" i="15"/>
  <c r="G151" i="15"/>
  <c r="F151" i="15"/>
  <c r="E151" i="15"/>
  <c r="D151" i="15"/>
  <c r="AO150" i="15"/>
  <c r="AN150" i="15"/>
  <c r="AM150" i="15"/>
  <c r="AL150" i="15"/>
  <c r="AK150" i="15"/>
  <c r="AJ150" i="15"/>
  <c r="AI150" i="15"/>
  <c r="AH150" i="15"/>
  <c r="AG150" i="15"/>
  <c r="AF150" i="15"/>
  <c r="AE150" i="15"/>
  <c r="AD150" i="15"/>
  <c r="AC150" i="15"/>
  <c r="AB150" i="15"/>
  <c r="AA150" i="15"/>
  <c r="Z150" i="15"/>
  <c r="Y150" i="15"/>
  <c r="X150" i="15"/>
  <c r="W150" i="15"/>
  <c r="V150" i="15"/>
  <c r="U150" i="15"/>
  <c r="T150" i="15"/>
  <c r="S150" i="15"/>
  <c r="R150" i="15"/>
  <c r="Q150" i="15"/>
  <c r="P150" i="15"/>
  <c r="P176" i="15" s="1"/>
  <c r="O150" i="15"/>
  <c r="N150" i="15"/>
  <c r="M150" i="15"/>
  <c r="L150" i="15"/>
  <c r="K150" i="15"/>
  <c r="J150" i="15"/>
  <c r="I150" i="15"/>
  <c r="H150" i="15"/>
  <c r="G150" i="15"/>
  <c r="F150" i="15"/>
  <c r="E150" i="15"/>
  <c r="D150" i="15"/>
  <c r="AO149" i="15"/>
  <c r="AN149" i="15"/>
  <c r="AM149" i="15"/>
  <c r="AL149" i="15"/>
  <c r="AK149" i="15"/>
  <c r="AJ149" i="15"/>
  <c r="AI149" i="15"/>
  <c r="AH149" i="15"/>
  <c r="AG149" i="15"/>
  <c r="AF149" i="15"/>
  <c r="AE149" i="15"/>
  <c r="AD149" i="15"/>
  <c r="AC149" i="15"/>
  <c r="AB149" i="15"/>
  <c r="AA149" i="15"/>
  <c r="Z149" i="15"/>
  <c r="Y149" i="15"/>
  <c r="X149" i="15"/>
  <c r="W149" i="15"/>
  <c r="V149" i="15"/>
  <c r="U149" i="15"/>
  <c r="T149" i="15"/>
  <c r="S149" i="15"/>
  <c r="R149" i="15"/>
  <c r="Q149" i="15"/>
  <c r="P149" i="15"/>
  <c r="O149" i="15"/>
  <c r="N149" i="15"/>
  <c r="M149" i="15"/>
  <c r="L149" i="15"/>
  <c r="K149" i="15"/>
  <c r="J149" i="15"/>
  <c r="I149" i="15"/>
  <c r="H149" i="15"/>
  <c r="G149" i="15"/>
  <c r="F149" i="15"/>
  <c r="E149" i="15"/>
  <c r="D149" i="15"/>
  <c r="AO148" i="15"/>
  <c r="AN148" i="15"/>
  <c r="AM148" i="15"/>
  <c r="AL148" i="15"/>
  <c r="AK148" i="15"/>
  <c r="AJ148" i="15"/>
  <c r="AI148" i="15"/>
  <c r="AH148" i="15"/>
  <c r="AG148" i="15"/>
  <c r="AF148" i="15"/>
  <c r="AE148" i="15"/>
  <c r="AD148" i="15"/>
  <c r="AC148" i="15"/>
  <c r="AB148" i="15"/>
  <c r="AA148" i="15"/>
  <c r="Z148" i="15"/>
  <c r="Y148" i="15"/>
  <c r="X148" i="15"/>
  <c r="W148" i="15"/>
  <c r="V148" i="15"/>
  <c r="U148" i="15"/>
  <c r="T148" i="15"/>
  <c r="S148" i="15"/>
  <c r="R148" i="15"/>
  <c r="Q148" i="15"/>
  <c r="P148" i="15"/>
  <c r="O148" i="15"/>
  <c r="N148" i="15"/>
  <c r="M148" i="15"/>
  <c r="L148" i="15"/>
  <c r="K148" i="15"/>
  <c r="J148" i="15"/>
  <c r="I148" i="15"/>
  <c r="H148" i="15"/>
  <c r="G148" i="15"/>
  <c r="F148" i="15"/>
  <c r="E148" i="15"/>
  <c r="D148" i="15"/>
  <c r="AO147" i="15"/>
  <c r="AN147" i="15"/>
  <c r="AM147" i="15"/>
  <c r="AL147" i="15"/>
  <c r="AK147" i="15"/>
  <c r="AJ147" i="15"/>
  <c r="AI147" i="15"/>
  <c r="AH147" i="15"/>
  <c r="AG147" i="15"/>
  <c r="AF147" i="15"/>
  <c r="AE147" i="15"/>
  <c r="AD147" i="15"/>
  <c r="AC147" i="15"/>
  <c r="AB147" i="15"/>
  <c r="AA147" i="15"/>
  <c r="Z147" i="15"/>
  <c r="Y147" i="15"/>
  <c r="X147" i="15"/>
  <c r="W147" i="15"/>
  <c r="V147" i="15"/>
  <c r="U147" i="15"/>
  <c r="T147" i="15"/>
  <c r="S147" i="15"/>
  <c r="R147" i="15"/>
  <c r="Q147" i="15"/>
  <c r="P147" i="15"/>
  <c r="O147" i="15"/>
  <c r="N147" i="15"/>
  <c r="M147" i="15"/>
  <c r="L147" i="15"/>
  <c r="K147" i="15"/>
  <c r="J147" i="15"/>
  <c r="I147" i="15"/>
  <c r="H147" i="15"/>
  <c r="G147" i="15"/>
  <c r="F147" i="15"/>
  <c r="E147" i="15"/>
  <c r="D147" i="15"/>
  <c r="AO146" i="15"/>
  <c r="AN146" i="15"/>
  <c r="AM146" i="15"/>
  <c r="AL146" i="15"/>
  <c r="AK146" i="15"/>
  <c r="AJ146" i="15"/>
  <c r="AI146" i="15"/>
  <c r="AH146" i="15"/>
  <c r="AG146" i="15"/>
  <c r="AF146" i="15"/>
  <c r="AE146" i="15"/>
  <c r="AD146" i="15"/>
  <c r="AC146" i="15"/>
  <c r="AB146" i="15"/>
  <c r="AA146" i="15"/>
  <c r="Z146" i="15"/>
  <c r="Y146" i="15"/>
  <c r="X146" i="15"/>
  <c r="W146" i="15"/>
  <c r="V146" i="15"/>
  <c r="U146" i="15"/>
  <c r="T146" i="15"/>
  <c r="S146" i="15"/>
  <c r="R146" i="15"/>
  <c r="Q146" i="15"/>
  <c r="P146" i="15"/>
  <c r="O146" i="15"/>
  <c r="N146" i="15"/>
  <c r="M146" i="15"/>
  <c r="L146" i="15"/>
  <c r="K146" i="15"/>
  <c r="J146" i="15"/>
  <c r="I146" i="15"/>
  <c r="H146" i="15"/>
  <c r="G146" i="15"/>
  <c r="F146" i="15"/>
  <c r="E146" i="15"/>
  <c r="D146" i="15"/>
  <c r="AO145" i="15"/>
  <c r="AN145" i="15"/>
  <c r="AM145" i="15"/>
  <c r="AL145" i="15"/>
  <c r="AK145" i="15"/>
  <c r="AJ145" i="15"/>
  <c r="AI145" i="15"/>
  <c r="AH145" i="15"/>
  <c r="AG145" i="15"/>
  <c r="AF145" i="15"/>
  <c r="AE145" i="15"/>
  <c r="AD145" i="15"/>
  <c r="AC145" i="15"/>
  <c r="AB145" i="15"/>
  <c r="AA145" i="15"/>
  <c r="Z145" i="15"/>
  <c r="Y145" i="15"/>
  <c r="X145" i="15"/>
  <c r="W145" i="15"/>
  <c r="V145" i="15"/>
  <c r="U145" i="15"/>
  <c r="T145" i="15"/>
  <c r="S145" i="15"/>
  <c r="R145" i="15"/>
  <c r="Q145" i="15"/>
  <c r="P145" i="15"/>
  <c r="O145" i="15"/>
  <c r="N145" i="15"/>
  <c r="M145" i="15"/>
  <c r="L145" i="15"/>
  <c r="K145" i="15"/>
  <c r="J145" i="15"/>
  <c r="I145" i="15"/>
  <c r="H145" i="15"/>
  <c r="G145" i="15"/>
  <c r="F145" i="15"/>
  <c r="E145" i="15"/>
  <c r="D145" i="15"/>
  <c r="AO144" i="15"/>
  <c r="AN144" i="15"/>
  <c r="AM144" i="15"/>
  <c r="AL144" i="15"/>
  <c r="AK144" i="15"/>
  <c r="AJ144" i="15"/>
  <c r="AI144" i="15"/>
  <c r="AH144" i="15"/>
  <c r="AG144" i="15"/>
  <c r="AF144" i="15"/>
  <c r="AE144" i="15"/>
  <c r="AD144" i="15"/>
  <c r="AC144" i="15"/>
  <c r="AB144" i="15"/>
  <c r="AA144" i="15"/>
  <c r="Z144" i="15"/>
  <c r="Y144" i="15"/>
  <c r="X144" i="15"/>
  <c r="W144" i="15"/>
  <c r="V144" i="15"/>
  <c r="U144" i="15"/>
  <c r="T144" i="15"/>
  <c r="S144" i="15"/>
  <c r="R144" i="15"/>
  <c r="Q144" i="15"/>
  <c r="P144" i="15"/>
  <c r="O144" i="15"/>
  <c r="N144" i="15"/>
  <c r="M144" i="15"/>
  <c r="L144" i="15"/>
  <c r="K144" i="15"/>
  <c r="J144" i="15"/>
  <c r="I144" i="15"/>
  <c r="H144" i="15"/>
  <c r="G144" i="15"/>
  <c r="F144" i="15"/>
  <c r="E144" i="15"/>
  <c r="D144" i="15"/>
  <c r="AO143" i="15"/>
  <c r="AN143" i="15"/>
  <c r="AM143" i="15"/>
  <c r="AL143" i="15"/>
  <c r="AK143" i="15"/>
  <c r="AJ143" i="15"/>
  <c r="AI143" i="15"/>
  <c r="AH143" i="15"/>
  <c r="AG143" i="15"/>
  <c r="AF143"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G143" i="15"/>
  <c r="F143" i="15"/>
  <c r="E143" i="15"/>
  <c r="D143" i="15"/>
  <c r="AO142" i="15"/>
  <c r="AN142" i="15"/>
  <c r="AM142" i="15"/>
  <c r="AL142" i="15"/>
  <c r="AK142" i="15"/>
  <c r="AJ142" i="15"/>
  <c r="AI142" i="15"/>
  <c r="AH142" i="15"/>
  <c r="AG142" i="15"/>
  <c r="AF142" i="15"/>
  <c r="AE142" i="15"/>
  <c r="AD142" i="15"/>
  <c r="AC142" i="15"/>
  <c r="AB142" i="15"/>
  <c r="AA142" i="15"/>
  <c r="Z142" i="15"/>
  <c r="Y142" i="15"/>
  <c r="X142" i="15"/>
  <c r="W142" i="15"/>
  <c r="V142" i="15"/>
  <c r="U142" i="15"/>
  <c r="T142" i="15"/>
  <c r="S142" i="15"/>
  <c r="R142" i="15"/>
  <c r="Q142" i="15"/>
  <c r="P142" i="15"/>
  <c r="O142" i="15"/>
  <c r="N142" i="15"/>
  <c r="M142" i="15"/>
  <c r="L142" i="15"/>
  <c r="K142" i="15"/>
  <c r="J142" i="15"/>
  <c r="I142" i="15"/>
  <c r="H142" i="15"/>
  <c r="G142" i="15"/>
  <c r="F142" i="15"/>
  <c r="E142" i="15"/>
  <c r="D142" i="15"/>
  <c r="AO141" i="15"/>
  <c r="AN141" i="15"/>
  <c r="AM141" i="15"/>
  <c r="AL141" i="15"/>
  <c r="AK141" i="15"/>
  <c r="AJ141" i="15"/>
  <c r="AI141" i="15"/>
  <c r="AH141" i="15"/>
  <c r="AG141" i="15"/>
  <c r="AF141" i="15"/>
  <c r="AE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D141" i="15"/>
  <c r="AO140" i="15"/>
  <c r="AN140" i="15"/>
  <c r="AM140" i="15"/>
  <c r="AL140" i="15"/>
  <c r="AK140" i="15"/>
  <c r="AJ140" i="15"/>
  <c r="AI140" i="15"/>
  <c r="AH140" i="15"/>
  <c r="AG140" i="15"/>
  <c r="AF140" i="15"/>
  <c r="AE140" i="15"/>
  <c r="AD140" i="15"/>
  <c r="AC140" i="15"/>
  <c r="AB140" i="15"/>
  <c r="AA140" i="15"/>
  <c r="Z140" i="15"/>
  <c r="Y140" i="15"/>
  <c r="X140" i="15"/>
  <c r="W140" i="15"/>
  <c r="V140" i="15"/>
  <c r="U140" i="15"/>
  <c r="T140" i="15"/>
  <c r="S140" i="15"/>
  <c r="R140" i="15"/>
  <c r="Q140" i="15"/>
  <c r="P140" i="15"/>
  <c r="O140" i="15"/>
  <c r="N140" i="15"/>
  <c r="M140" i="15"/>
  <c r="L140" i="15"/>
  <c r="K140" i="15"/>
  <c r="J140" i="15"/>
  <c r="I140" i="15"/>
  <c r="H140" i="15"/>
  <c r="G140" i="15"/>
  <c r="F140" i="15"/>
  <c r="E140" i="15"/>
  <c r="D140" i="15"/>
  <c r="AO139" i="15"/>
  <c r="AN139" i="15"/>
  <c r="AM139" i="15"/>
  <c r="AL139" i="15"/>
  <c r="AK139" i="15"/>
  <c r="AJ139" i="15"/>
  <c r="AI139" i="15"/>
  <c r="AH139" i="15"/>
  <c r="AG139" i="15"/>
  <c r="AF139" i="15"/>
  <c r="AE139" i="15"/>
  <c r="AD139" i="15"/>
  <c r="AC139" i="15"/>
  <c r="AB139" i="15"/>
  <c r="AA139" i="15"/>
  <c r="Z139" i="15"/>
  <c r="Y139" i="15"/>
  <c r="X139" i="15"/>
  <c r="W139" i="15"/>
  <c r="V139" i="15"/>
  <c r="U139" i="15"/>
  <c r="T139" i="15"/>
  <c r="S139" i="15"/>
  <c r="R139" i="15"/>
  <c r="Q139" i="15"/>
  <c r="P139" i="15"/>
  <c r="O139" i="15"/>
  <c r="N139" i="15"/>
  <c r="M139" i="15"/>
  <c r="L139" i="15"/>
  <c r="K139" i="15"/>
  <c r="J139" i="15"/>
  <c r="I139" i="15"/>
  <c r="H139" i="15"/>
  <c r="G139" i="15"/>
  <c r="F139" i="15"/>
  <c r="E139" i="15"/>
  <c r="D139" i="15"/>
  <c r="AO138" i="15"/>
  <c r="AN138" i="15"/>
  <c r="AM138" i="15"/>
  <c r="AL138" i="15"/>
  <c r="AK138" i="15"/>
  <c r="AJ138" i="15"/>
  <c r="AI138" i="15"/>
  <c r="AH138" i="15"/>
  <c r="AG138" i="15"/>
  <c r="AF138" i="15"/>
  <c r="AE138" i="15"/>
  <c r="AD138" i="15"/>
  <c r="AC138" i="15"/>
  <c r="AB138" i="15"/>
  <c r="AA138" i="15"/>
  <c r="Z138" i="15"/>
  <c r="Y138" i="15"/>
  <c r="X138" i="15"/>
  <c r="W138" i="15"/>
  <c r="V138" i="15"/>
  <c r="U138" i="15"/>
  <c r="T138" i="15"/>
  <c r="S138" i="15"/>
  <c r="R138" i="15"/>
  <c r="Q138" i="15"/>
  <c r="P138" i="15"/>
  <c r="O138" i="15"/>
  <c r="N138" i="15"/>
  <c r="M138" i="15"/>
  <c r="L138" i="15"/>
  <c r="K138" i="15"/>
  <c r="J138" i="15"/>
  <c r="I138" i="15"/>
  <c r="H138" i="15"/>
  <c r="G138" i="15"/>
  <c r="F138" i="15"/>
  <c r="E138" i="15"/>
  <c r="D138"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AO131" i="15"/>
  <c r="AN131" i="15"/>
  <c r="AM131" i="15"/>
  <c r="AL131" i="15"/>
  <c r="AK131" i="15"/>
  <c r="AJ131" i="15"/>
  <c r="AI131" i="15"/>
  <c r="AH131" i="15"/>
  <c r="AG131" i="15"/>
  <c r="AF131" i="15"/>
  <c r="AE131" i="15"/>
  <c r="AD131" i="15"/>
  <c r="AC131" i="15"/>
  <c r="AB131" i="15"/>
  <c r="AA131" i="15"/>
  <c r="Z131" i="15"/>
  <c r="Y131" i="15"/>
  <c r="X131" i="15"/>
  <c r="W131" i="15"/>
  <c r="V131" i="15"/>
  <c r="U131" i="15"/>
  <c r="T131" i="15"/>
  <c r="S131" i="15"/>
  <c r="R131" i="15"/>
  <c r="Q131" i="15"/>
  <c r="P131" i="15"/>
  <c r="O131" i="15"/>
  <c r="N131" i="15"/>
  <c r="M131" i="15"/>
  <c r="L131" i="15"/>
  <c r="K131" i="15"/>
  <c r="J131" i="15"/>
  <c r="I131" i="15"/>
  <c r="H131" i="15"/>
  <c r="G131" i="15"/>
  <c r="F131" i="15"/>
  <c r="E131" i="15"/>
  <c r="D131" i="15"/>
  <c r="AO130" i="15"/>
  <c r="AN130" i="15"/>
  <c r="AM130" i="15"/>
  <c r="AL130" i="15"/>
  <c r="AK130" i="15"/>
  <c r="AJ130" i="15"/>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G129" i="15"/>
  <c r="F129" i="15"/>
  <c r="E129" i="15"/>
  <c r="D129" i="15"/>
  <c r="AO128" i="15"/>
  <c r="AN128" i="15"/>
  <c r="AM128" i="15"/>
  <c r="AL128" i="15"/>
  <c r="AK128" i="15"/>
  <c r="AJ128" i="15"/>
  <c r="AI128" i="15"/>
  <c r="AH128" i="15"/>
  <c r="AG128" i="15"/>
  <c r="AF128" i="15"/>
  <c r="AE128" i="15"/>
  <c r="AD128" i="15"/>
  <c r="AC128" i="15"/>
  <c r="AB128" i="15"/>
  <c r="AA128" i="15"/>
  <c r="Z128" i="15"/>
  <c r="Y128" i="15"/>
  <c r="X128" i="15"/>
  <c r="W128" i="15"/>
  <c r="V128" i="15"/>
  <c r="U128" i="15"/>
  <c r="T128" i="15"/>
  <c r="S128" i="15"/>
  <c r="R128" i="15"/>
  <c r="Q128" i="15"/>
  <c r="P128" i="15"/>
  <c r="O128" i="15"/>
  <c r="N128" i="15"/>
  <c r="M128" i="15"/>
  <c r="L128" i="15"/>
  <c r="K128" i="15"/>
  <c r="J128" i="15"/>
  <c r="I128" i="15"/>
  <c r="H128" i="15"/>
  <c r="G128" i="15"/>
  <c r="F128" i="15"/>
  <c r="E128" i="15"/>
  <c r="D128" i="15"/>
  <c r="AO127" i="15"/>
  <c r="AN127" i="15"/>
  <c r="AM127" i="15"/>
  <c r="AL127" i="15"/>
  <c r="AK127" i="15"/>
  <c r="AJ127" i="15"/>
  <c r="AI127" i="15"/>
  <c r="AH127" i="15"/>
  <c r="AG127" i="15"/>
  <c r="AF127" i="15"/>
  <c r="AE127" i="15"/>
  <c r="AD127" i="15"/>
  <c r="AC127" i="15"/>
  <c r="AB127" i="15"/>
  <c r="AA127" i="15"/>
  <c r="Z127" i="15"/>
  <c r="Y127" i="15"/>
  <c r="X127" i="15"/>
  <c r="W127" i="15"/>
  <c r="V127" i="15"/>
  <c r="U127" i="15"/>
  <c r="T127" i="15"/>
  <c r="S127" i="15"/>
  <c r="R127" i="15"/>
  <c r="Q127" i="15"/>
  <c r="P127" i="15"/>
  <c r="O127" i="15"/>
  <c r="N127" i="15"/>
  <c r="M127" i="15"/>
  <c r="L127" i="15"/>
  <c r="K127" i="15"/>
  <c r="J127" i="15"/>
  <c r="I127" i="15"/>
  <c r="H127" i="15"/>
  <c r="G127" i="15"/>
  <c r="F127" i="15"/>
  <c r="E127" i="15"/>
  <c r="D127"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D126"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D125"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D124"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D123"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D118"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D117"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D116"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D115"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D113"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D112"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D111"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D110"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D109"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D108"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D107"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D106"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D104"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D103"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D102"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D101"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D100"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D99"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D98"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D97"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D96"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D95"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D94"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D88"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D87"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D86"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D85"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D84"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D83"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D82"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D81"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D80"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D79"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D78"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D77"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D76"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D74"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D73"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D72"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D71"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D70"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D68"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D67"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D66"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D65"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D64"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D63"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D62"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D61"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D60"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D59"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D58"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D57"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D55"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D54"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D53"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D46"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D28"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D19"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D12"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174" i="2"/>
  <c r="D174" i="2"/>
  <c r="AO173" i="2"/>
  <c r="AN173" i="2"/>
  <c r="AM173" i="2"/>
  <c r="AL173" i="2"/>
  <c r="AK173" i="2"/>
  <c r="AJ173" i="2"/>
  <c r="AI173" i="2"/>
  <c r="AH173" i="2"/>
  <c r="AG173" i="2"/>
  <c r="AF173" i="2"/>
  <c r="AE173" i="2"/>
  <c r="AD173" i="2"/>
  <c r="AC173" i="2"/>
  <c r="AB173" i="2"/>
  <c r="AA173" i="2"/>
  <c r="Z173" i="2"/>
  <c r="Y173" i="2"/>
  <c r="X173" i="2"/>
  <c r="W173" i="2"/>
  <c r="V173" i="2"/>
  <c r="U173" i="2"/>
  <c r="T173" i="2"/>
  <c r="S173" i="2"/>
  <c r="R173" i="2"/>
  <c r="Q173" i="2"/>
  <c r="P173" i="2"/>
  <c r="O173" i="2"/>
  <c r="N173" i="2"/>
  <c r="M173" i="2"/>
  <c r="L173" i="2"/>
  <c r="K173" i="2"/>
  <c r="J173" i="2"/>
  <c r="I173" i="2"/>
  <c r="H173" i="2"/>
  <c r="G173" i="2"/>
  <c r="F173" i="2"/>
  <c r="E173" i="2"/>
  <c r="D173"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172" i="2"/>
  <c r="D172" i="2"/>
  <c r="AO171" i="2"/>
  <c r="AN171" i="2"/>
  <c r="AM171" i="2"/>
  <c r="AL171" i="2"/>
  <c r="AK171" i="2"/>
  <c r="AJ171" i="2"/>
  <c r="AI171" i="2"/>
  <c r="AH171" i="2"/>
  <c r="AG171" i="2"/>
  <c r="AF171" i="2"/>
  <c r="AE171" i="2"/>
  <c r="AD171" i="2"/>
  <c r="AC171" i="2"/>
  <c r="AB171" i="2"/>
  <c r="AA171" i="2"/>
  <c r="Z171" i="2"/>
  <c r="Y171" i="2"/>
  <c r="X171" i="2"/>
  <c r="W171" i="2"/>
  <c r="V171" i="2"/>
  <c r="U171" i="2"/>
  <c r="T171" i="2"/>
  <c r="S171" i="2"/>
  <c r="R171" i="2"/>
  <c r="Q171" i="2"/>
  <c r="P171" i="2"/>
  <c r="O171" i="2"/>
  <c r="N171" i="2"/>
  <c r="M171" i="2"/>
  <c r="L171" i="2"/>
  <c r="K171" i="2"/>
  <c r="J171" i="2"/>
  <c r="I171" i="2"/>
  <c r="H171" i="2"/>
  <c r="G171" i="2"/>
  <c r="F171" i="2"/>
  <c r="E171" i="2"/>
  <c r="D171"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170" i="2"/>
  <c r="D170"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9"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168" i="2"/>
  <c r="D168"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167" i="2"/>
  <c r="D167"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166" i="2"/>
  <c r="D166"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165" i="2"/>
  <c r="D165"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164" i="2"/>
  <c r="D164"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D163"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162" i="2"/>
  <c r="D162"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161" i="2"/>
  <c r="D161"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E160" i="2"/>
  <c r="D160"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K159" i="2"/>
  <c r="J159" i="2"/>
  <c r="I159" i="2"/>
  <c r="H159" i="2"/>
  <c r="G159" i="2"/>
  <c r="F159" i="2"/>
  <c r="E159" i="2"/>
  <c r="D159"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158" i="2"/>
  <c r="D158"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K157" i="2"/>
  <c r="J157" i="2"/>
  <c r="I157" i="2"/>
  <c r="H157" i="2"/>
  <c r="G157" i="2"/>
  <c r="F157" i="2"/>
  <c r="E157" i="2"/>
  <c r="D157"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156" i="2"/>
  <c r="D156"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155" i="2"/>
  <c r="D155"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154" i="2"/>
  <c r="D154"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153" i="2"/>
  <c r="D153"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152" i="2"/>
  <c r="D152"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151" i="2"/>
  <c r="D151"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150" i="2"/>
  <c r="D150"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149" i="2"/>
  <c r="D149"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148" i="2"/>
  <c r="D148"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147" i="2"/>
  <c r="D147"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146" i="2"/>
  <c r="D146"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E145" i="2"/>
  <c r="D145" i="2"/>
  <c r="AO144" i="2"/>
  <c r="AN144" i="2"/>
  <c r="AM144" i="2"/>
  <c r="AL144" i="2"/>
  <c r="AK144" i="2"/>
  <c r="AJ144" i="2"/>
  <c r="AI144" i="2"/>
  <c r="AH144" i="2"/>
  <c r="AG144" i="2"/>
  <c r="AF144" i="2"/>
  <c r="AE144" i="2"/>
  <c r="AD144" i="2"/>
  <c r="AC144" i="2"/>
  <c r="AB144" i="2"/>
  <c r="AA144" i="2"/>
  <c r="Z144" i="2"/>
  <c r="Y144" i="2"/>
  <c r="X144" i="2"/>
  <c r="W144" i="2"/>
  <c r="V144" i="2"/>
  <c r="U144" i="2"/>
  <c r="T144" i="2"/>
  <c r="S144" i="2"/>
  <c r="R144" i="2"/>
  <c r="Q144" i="2"/>
  <c r="P144" i="2"/>
  <c r="O144" i="2"/>
  <c r="N144" i="2"/>
  <c r="M144" i="2"/>
  <c r="L144" i="2"/>
  <c r="K144" i="2"/>
  <c r="J144" i="2"/>
  <c r="I144" i="2"/>
  <c r="H144" i="2"/>
  <c r="G144" i="2"/>
  <c r="F144" i="2"/>
  <c r="E144" i="2"/>
  <c r="D144" i="2"/>
  <c r="AO143" i="2"/>
  <c r="AN143" i="2"/>
  <c r="AM143" i="2"/>
  <c r="AL143" i="2"/>
  <c r="AK143" i="2"/>
  <c r="AJ143" i="2"/>
  <c r="AI143" i="2"/>
  <c r="AH143" i="2"/>
  <c r="AG143" i="2"/>
  <c r="AF143" i="2"/>
  <c r="AE143" i="2"/>
  <c r="AD143" i="2"/>
  <c r="AC143" i="2"/>
  <c r="AB143" i="2"/>
  <c r="AA143" i="2"/>
  <c r="Z143" i="2"/>
  <c r="Y143" i="2"/>
  <c r="X143" i="2"/>
  <c r="W143" i="2"/>
  <c r="V143" i="2"/>
  <c r="U143" i="2"/>
  <c r="T143" i="2"/>
  <c r="S143" i="2"/>
  <c r="R143" i="2"/>
  <c r="Q143" i="2"/>
  <c r="P143" i="2"/>
  <c r="O143" i="2"/>
  <c r="N143" i="2"/>
  <c r="M143" i="2"/>
  <c r="L143" i="2"/>
  <c r="K143" i="2"/>
  <c r="J143" i="2"/>
  <c r="I143" i="2"/>
  <c r="H143" i="2"/>
  <c r="G143" i="2"/>
  <c r="F143" i="2"/>
  <c r="E143" i="2"/>
  <c r="D143"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K142" i="2"/>
  <c r="J142" i="2"/>
  <c r="I142" i="2"/>
  <c r="H142" i="2"/>
  <c r="G142" i="2"/>
  <c r="F142" i="2"/>
  <c r="E142" i="2"/>
  <c r="D142"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141" i="2"/>
  <c r="D141"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140" i="2"/>
  <c r="D140"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139" i="2"/>
  <c r="D139"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138" i="2"/>
  <c r="D138"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137"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131" i="2"/>
  <c r="D131"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E130" i="2"/>
  <c r="D130"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K129" i="2"/>
  <c r="J129" i="2"/>
  <c r="I129" i="2"/>
  <c r="H129" i="2"/>
  <c r="G129" i="2"/>
  <c r="F129" i="2"/>
  <c r="E129" i="2"/>
  <c r="D129"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K128" i="2"/>
  <c r="J128" i="2"/>
  <c r="I128" i="2"/>
  <c r="H128" i="2"/>
  <c r="G128" i="2"/>
  <c r="F128" i="2"/>
  <c r="E128" i="2"/>
  <c r="D128" i="2"/>
  <c r="AO127" i="2"/>
  <c r="AN127" i="2"/>
  <c r="AM127" i="2"/>
  <c r="AL127" i="2"/>
  <c r="AK127" i="2"/>
  <c r="AJ127" i="2"/>
  <c r="AI127" i="2"/>
  <c r="AH127" i="2"/>
  <c r="AG127" i="2"/>
  <c r="AF127" i="2"/>
  <c r="AE127" i="2"/>
  <c r="AD127" i="2"/>
  <c r="AC127" i="2"/>
  <c r="AB127" i="2"/>
  <c r="AA127" i="2"/>
  <c r="Z127" i="2"/>
  <c r="Y127" i="2"/>
  <c r="X127" i="2"/>
  <c r="W127" i="2"/>
  <c r="V127" i="2"/>
  <c r="U127" i="2"/>
  <c r="T127" i="2"/>
  <c r="S127" i="2"/>
  <c r="R127" i="2"/>
  <c r="Q127" i="2"/>
  <c r="P127" i="2"/>
  <c r="O127" i="2"/>
  <c r="N127" i="2"/>
  <c r="M127" i="2"/>
  <c r="L127" i="2"/>
  <c r="K127" i="2"/>
  <c r="J127" i="2"/>
  <c r="I127" i="2"/>
  <c r="H127" i="2"/>
  <c r="G127" i="2"/>
  <c r="F127" i="2"/>
  <c r="E127" i="2"/>
  <c r="D127" i="2"/>
  <c r="AO126" i="2"/>
  <c r="AN126" i="2"/>
  <c r="AM126" i="2"/>
  <c r="AL126" i="2"/>
  <c r="AK126" i="2"/>
  <c r="AJ126" i="2"/>
  <c r="AI126" i="2"/>
  <c r="AH126" i="2"/>
  <c r="AG126" i="2"/>
  <c r="AF126" i="2"/>
  <c r="AE126" i="2"/>
  <c r="AD126" i="2"/>
  <c r="AC126" i="2"/>
  <c r="AB126" i="2"/>
  <c r="AA126" i="2"/>
  <c r="Z126" i="2"/>
  <c r="Y126" i="2"/>
  <c r="X126" i="2"/>
  <c r="W126" i="2"/>
  <c r="V126" i="2"/>
  <c r="U126" i="2"/>
  <c r="T126" i="2"/>
  <c r="S126" i="2"/>
  <c r="R126" i="2"/>
  <c r="Q126" i="2"/>
  <c r="P126" i="2"/>
  <c r="O126" i="2"/>
  <c r="N126" i="2"/>
  <c r="M126" i="2"/>
  <c r="L126" i="2"/>
  <c r="K126" i="2"/>
  <c r="J126" i="2"/>
  <c r="I126" i="2"/>
  <c r="H126" i="2"/>
  <c r="G126" i="2"/>
  <c r="F126" i="2"/>
  <c r="E126" i="2"/>
  <c r="D126" i="2"/>
  <c r="AO125" i="2"/>
  <c r="AN125" i="2"/>
  <c r="AM125" i="2"/>
  <c r="AL125" i="2"/>
  <c r="AK125" i="2"/>
  <c r="AJ125" i="2"/>
  <c r="AI125" i="2"/>
  <c r="AH125" i="2"/>
  <c r="AG125" i="2"/>
  <c r="AF125" i="2"/>
  <c r="AE125" i="2"/>
  <c r="AD125" i="2"/>
  <c r="AC125" i="2"/>
  <c r="AB125" i="2"/>
  <c r="AA125" i="2"/>
  <c r="Z125" i="2"/>
  <c r="Y125" i="2"/>
  <c r="X125" i="2"/>
  <c r="W125" i="2"/>
  <c r="V125" i="2"/>
  <c r="U125" i="2"/>
  <c r="T125" i="2"/>
  <c r="S125" i="2"/>
  <c r="R125" i="2"/>
  <c r="Q125" i="2"/>
  <c r="P125" i="2"/>
  <c r="O125" i="2"/>
  <c r="N125" i="2"/>
  <c r="M125" i="2"/>
  <c r="L125" i="2"/>
  <c r="K125" i="2"/>
  <c r="J125" i="2"/>
  <c r="I125" i="2"/>
  <c r="H125" i="2"/>
  <c r="G125" i="2"/>
  <c r="F125" i="2"/>
  <c r="E125" i="2"/>
  <c r="D125"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AO122" i="2"/>
  <c r="AN122" i="2"/>
  <c r="AM122" i="2"/>
  <c r="AL122"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AO121" i="2"/>
  <c r="AN121" i="2"/>
  <c r="AM121" i="2"/>
  <c r="AL121"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AO120" i="2"/>
  <c r="AN120" i="2"/>
  <c r="AM120" i="2"/>
  <c r="AL120"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AO116" i="2"/>
  <c r="AN116" i="2"/>
  <c r="AM116" i="2"/>
  <c r="AL116" i="2"/>
  <c r="AK116" i="2"/>
  <c r="AJ116" i="2"/>
  <c r="AI116" i="2"/>
  <c r="AH116" i="2"/>
  <c r="AG116" i="2"/>
  <c r="AF116" i="2"/>
  <c r="AE116" i="2"/>
  <c r="AD116" i="2"/>
  <c r="AC116" i="2"/>
  <c r="AB116" i="2"/>
  <c r="AA116" i="2"/>
  <c r="Z116" i="2"/>
  <c r="Y116" i="2"/>
  <c r="X116" i="2"/>
  <c r="W116" i="2"/>
  <c r="V116" i="2"/>
  <c r="U116" i="2"/>
  <c r="T116" i="2"/>
  <c r="S116" i="2"/>
  <c r="R116" i="2"/>
  <c r="Q116" i="2"/>
  <c r="P116" i="2"/>
  <c r="O116" i="2"/>
  <c r="N116" i="2"/>
  <c r="M116" i="2"/>
  <c r="L116" i="2"/>
  <c r="K116" i="2"/>
  <c r="J116" i="2"/>
  <c r="I116" i="2"/>
  <c r="H116" i="2"/>
  <c r="G116" i="2"/>
  <c r="F116" i="2"/>
  <c r="E116" i="2"/>
  <c r="D116" i="2"/>
  <c r="AO115" i="2"/>
  <c r="AN115" i="2"/>
  <c r="AM115" i="2"/>
  <c r="AL115" i="2"/>
  <c r="AK115" i="2"/>
  <c r="AJ115" i="2"/>
  <c r="AI115" i="2"/>
  <c r="AH115" i="2"/>
  <c r="AG115" i="2"/>
  <c r="AF115" i="2"/>
  <c r="AE115" i="2"/>
  <c r="AD115" i="2"/>
  <c r="AC115" i="2"/>
  <c r="AB115" i="2"/>
  <c r="AA115" i="2"/>
  <c r="Z115" i="2"/>
  <c r="Y115" i="2"/>
  <c r="X115" i="2"/>
  <c r="W115" i="2"/>
  <c r="V115" i="2"/>
  <c r="U115" i="2"/>
  <c r="T115" i="2"/>
  <c r="S115" i="2"/>
  <c r="R115" i="2"/>
  <c r="Q115" i="2"/>
  <c r="P115" i="2"/>
  <c r="O115" i="2"/>
  <c r="N115" i="2"/>
  <c r="M115" i="2"/>
  <c r="L115" i="2"/>
  <c r="K115" i="2"/>
  <c r="J115" i="2"/>
  <c r="I115" i="2"/>
  <c r="H115" i="2"/>
  <c r="G115" i="2"/>
  <c r="F115" i="2"/>
  <c r="E115" i="2"/>
  <c r="D115"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E114" i="2"/>
  <c r="D114"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E113" i="2"/>
  <c r="D113"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E112" i="2"/>
  <c r="D112"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E111" i="2"/>
  <c r="D111" i="2"/>
  <c r="AO110" i="2"/>
  <c r="AN110" i="2"/>
  <c r="AM110" i="2"/>
  <c r="AL110" i="2"/>
  <c r="AK110" i="2"/>
  <c r="AJ110" i="2"/>
  <c r="AI110" i="2"/>
  <c r="AH110" i="2"/>
  <c r="AG110" i="2"/>
  <c r="AF110" i="2"/>
  <c r="AE110" i="2"/>
  <c r="AD110" i="2"/>
  <c r="AC110" i="2"/>
  <c r="AB110" i="2"/>
  <c r="AA110" i="2"/>
  <c r="Z110" i="2"/>
  <c r="Y110" i="2"/>
  <c r="X110" i="2"/>
  <c r="W110" i="2"/>
  <c r="V110" i="2"/>
  <c r="U110" i="2"/>
  <c r="T110" i="2"/>
  <c r="S110" i="2"/>
  <c r="R110" i="2"/>
  <c r="Q110" i="2"/>
  <c r="P110" i="2"/>
  <c r="O110" i="2"/>
  <c r="N110" i="2"/>
  <c r="M110" i="2"/>
  <c r="L110" i="2"/>
  <c r="K110" i="2"/>
  <c r="J110" i="2"/>
  <c r="I110" i="2"/>
  <c r="H110" i="2"/>
  <c r="G110" i="2"/>
  <c r="F110" i="2"/>
  <c r="E110" i="2"/>
  <c r="D110" i="2"/>
  <c r="AO109" i="2"/>
  <c r="AN109" i="2"/>
  <c r="AM109" i="2"/>
  <c r="AL109" i="2"/>
  <c r="AK109" i="2"/>
  <c r="AJ109" i="2"/>
  <c r="AI109" i="2"/>
  <c r="AH109" i="2"/>
  <c r="AG109" i="2"/>
  <c r="AF109" i="2"/>
  <c r="AE109" i="2"/>
  <c r="AD109" i="2"/>
  <c r="AC109" i="2"/>
  <c r="AB109" i="2"/>
  <c r="AA109" i="2"/>
  <c r="Z109" i="2"/>
  <c r="Y109" i="2"/>
  <c r="X109" i="2"/>
  <c r="W109" i="2"/>
  <c r="V109" i="2"/>
  <c r="U109" i="2"/>
  <c r="T109" i="2"/>
  <c r="S109" i="2"/>
  <c r="R109" i="2"/>
  <c r="Q109" i="2"/>
  <c r="P109" i="2"/>
  <c r="O109" i="2"/>
  <c r="N109" i="2"/>
  <c r="M109" i="2"/>
  <c r="L109" i="2"/>
  <c r="K109" i="2"/>
  <c r="J109" i="2"/>
  <c r="I109" i="2"/>
  <c r="H109" i="2"/>
  <c r="G109" i="2"/>
  <c r="F109" i="2"/>
  <c r="E109" i="2"/>
  <c r="D109"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AO107" i="2"/>
  <c r="AN107" i="2"/>
  <c r="AM107" i="2"/>
  <c r="AL107" i="2"/>
  <c r="AK107" i="2"/>
  <c r="AJ107" i="2"/>
  <c r="AI107" i="2"/>
  <c r="AH107" i="2"/>
  <c r="AG107" i="2"/>
  <c r="AF107" i="2"/>
  <c r="AE107" i="2"/>
  <c r="AD107" i="2"/>
  <c r="AC107" i="2"/>
  <c r="AB107" i="2"/>
  <c r="AA107" i="2"/>
  <c r="Z107" i="2"/>
  <c r="Y107" i="2"/>
  <c r="X107" i="2"/>
  <c r="W107" i="2"/>
  <c r="V107" i="2"/>
  <c r="U107" i="2"/>
  <c r="T107" i="2"/>
  <c r="S107" i="2"/>
  <c r="R107" i="2"/>
  <c r="Q107" i="2"/>
  <c r="P107" i="2"/>
  <c r="O107" i="2"/>
  <c r="N107" i="2"/>
  <c r="M107" i="2"/>
  <c r="L107" i="2"/>
  <c r="K107" i="2"/>
  <c r="J107" i="2"/>
  <c r="I107" i="2"/>
  <c r="H107" i="2"/>
  <c r="G107" i="2"/>
  <c r="F107" i="2"/>
  <c r="E107" i="2"/>
  <c r="D107" i="2"/>
  <c r="AO106" i="2"/>
  <c r="AN106" i="2"/>
  <c r="AM106" i="2"/>
  <c r="AL106" i="2"/>
  <c r="AK106" i="2"/>
  <c r="AJ106" i="2"/>
  <c r="AI106" i="2"/>
  <c r="AH106" i="2"/>
  <c r="AG106" i="2"/>
  <c r="AF106" i="2"/>
  <c r="AE106" i="2"/>
  <c r="AD106" i="2"/>
  <c r="AC106" i="2"/>
  <c r="AB106" i="2"/>
  <c r="AA106" i="2"/>
  <c r="Z106" i="2"/>
  <c r="Y106" i="2"/>
  <c r="X106" i="2"/>
  <c r="W106" i="2"/>
  <c r="V106" i="2"/>
  <c r="U106" i="2"/>
  <c r="T106" i="2"/>
  <c r="S106" i="2"/>
  <c r="R106" i="2"/>
  <c r="Q106" i="2"/>
  <c r="P106" i="2"/>
  <c r="O106" i="2"/>
  <c r="N106" i="2"/>
  <c r="M106" i="2"/>
  <c r="L106" i="2"/>
  <c r="K106" i="2"/>
  <c r="J106" i="2"/>
  <c r="I106" i="2"/>
  <c r="H106" i="2"/>
  <c r="G106" i="2"/>
  <c r="F106" i="2"/>
  <c r="E106" i="2"/>
  <c r="D106" i="2"/>
  <c r="AO105" i="2"/>
  <c r="AN105" i="2"/>
  <c r="AM105" i="2"/>
  <c r="AL105" i="2"/>
  <c r="AK105" i="2"/>
  <c r="AJ105" i="2"/>
  <c r="AI105" i="2"/>
  <c r="AH105" i="2"/>
  <c r="AG105" i="2"/>
  <c r="AF105" i="2"/>
  <c r="AE105" i="2"/>
  <c r="AD105" i="2"/>
  <c r="AC105" i="2"/>
  <c r="AB105" i="2"/>
  <c r="AA105" i="2"/>
  <c r="Z105" i="2"/>
  <c r="Y105" i="2"/>
  <c r="X105" i="2"/>
  <c r="W105" i="2"/>
  <c r="V105" i="2"/>
  <c r="U105" i="2"/>
  <c r="T105" i="2"/>
  <c r="S105" i="2"/>
  <c r="R105" i="2"/>
  <c r="Q105" i="2"/>
  <c r="P105" i="2"/>
  <c r="O105" i="2"/>
  <c r="N105" i="2"/>
  <c r="M105" i="2"/>
  <c r="L105" i="2"/>
  <c r="K105" i="2"/>
  <c r="J105" i="2"/>
  <c r="I105" i="2"/>
  <c r="H105" i="2"/>
  <c r="G105" i="2"/>
  <c r="F105" i="2"/>
  <c r="E105" i="2"/>
  <c r="D105"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E104" i="2"/>
  <c r="D104"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E103" i="2"/>
  <c r="D103"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E102" i="2"/>
  <c r="D102"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E101" i="2"/>
  <c r="D101"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J100" i="2"/>
  <c r="I100" i="2"/>
  <c r="H100" i="2"/>
  <c r="G100" i="2"/>
  <c r="F100" i="2"/>
  <c r="E100" i="2"/>
  <c r="D100"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J99" i="2"/>
  <c r="I99" i="2"/>
  <c r="H99" i="2"/>
  <c r="G99" i="2"/>
  <c r="F99" i="2"/>
  <c r="E99" i="2"/>
  <c r="D99"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H98" i="2"/>
  <c r="G98" i="2"/>
  <c r="F98" i="2"/>
  <c r="E98" i="2"/>
  <c r="D98"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E97" i="2"/>
  <c r="D97"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E96" i="2"/>
  <c r="D96"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E95" i="2"/>
  <c r="D95"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E94"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E88" i="2"/>
  <c r="D88"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E87" i="2"/>
  <c r="D87"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E86" i="2"/>
  <c r="D86"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E85" i="2"/>
  <c r="D85"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E84" i="2"/>
  <c r="D84"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E83" i="2"/>
  <c r="D83"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82" i="2"/>
  <c r="D82"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D81"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D80"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E79" i="2"/>
  <c r="D79"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E76" i="2"/>
  <c r="D76"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E75" i="2"/>
  <c r="D75"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E74" i="2"/>
  <c r="D74"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E73" i="2"/>
  <c r="D73"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E72" i="2"/>
  <c r="D72"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E71" i="2"/>
  <c r="D71"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E70" i="2"/>
  <c r="D70"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E69" i="2"/>
  <c r="D69"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E68" i="2"/>
  <c r="D68"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E67" i="2"/>
  <c r="D67"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E66" i="2"/>
  <c r="D66"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AO64" i="2"/>
  <c r="AN64" i="2"/>
  <c r="AM64" i="2"/>
  <c r="AL64" i="2"/>
  <c r="AK64" i="2"/>
  <c r="AJ64" i="2"/>
  <c r="AI64" i="2"/>
  <c r="AH64" i="2"/>
  <c r="AG64" i="2"/>
  <c r="AF64" i="2"/>
  <c r="AE64" i="2"/>
  <c r="AD64" i="2"/>
  <c r="AC64" i="2"/>
  <c r="AB64" i="2"/>
  <c r="AA64" i="2"/>
  <c r="Z64" i="2"/>
  <c r="Y64" i="2"/>
  <c r="X64" i="2"/>
  <c r="W64" i="2"/>
  <c r="V64" i="2"/>
  <c r="U64" i="2"/>
  <c r="T64" i="2"/>
  <c r="S64" i="2"/>
  <c r="R64" i="2"/>
  <c r="Q64" i="2"/>
  <c r="P64" i="2"/>
  <c r="O64" i="2"/>
  <c r="N64" i="2"/>
  <c r="M64" i="2"/>
  <c r="L64" i="2"/>
  <c r="K64" i="2"/>
  <c r="J64" i="2"/>
  <c r="I64" i="2"/>
  <c r="H64" i="2"/>
  <c r="G64" i="2"/>
  <c r="F64" i="2"/>
  <c r="E64" i="2"/>
  <c r="D64" i="2"/>
  <c r="AO63" i="2"/>
  <c r="AN63" i="2"/>
  <c r="AM63" i="2"/>
  <c r="AL63" i="2"/>
  <c r="AK63" i="2"/>
  <c r="AJ63" i="2"/>
  <c r="AI63" i="2"/>
  <c r="AH63" i="2"/>
  <c r="AG63" i="2"/>
  <c r="AF63" i="2"/>
  <c r="AE63" i="2"/>
  <c r="AD63" i="2"/>
  <c r="AC63" i="2"/>
  <c r="AB63" i="2"/>
  <c r="AA63" i="2"/>
  <c r="Z63" i="2"/>
  <c r="Y63" i="2"/>
  <c r="X63" i="2"/>
  <c r="W63" i="2"/>
  <c r="V63" i="2"/>
  <c r="U63" i="2"/>
  <c r="T63" i="2"/>
  <c r="S63" i="2"/>
  <c r="R63" i="2"/>
  <c r="Q63" i="2"/>
  <c r="P63" i="2"/>
  <c r="O63" i="2"/>
  <c r="N63" i="2"/>
  <c r="M63" i="2"/>
  <c r="L63" i="2"/>
  <c r="K63" i="2"/>
  <c r="J63" i="2"/>
  <c r="I63" i="2"/>
  <c r="H63" i="2"/>
  <c r="G63" i="2"/>
  <c r="F63" i="2"/>
  <c r="E63" i="2"/>
  <c r="D63" i="2"/>
  <c r="AO62" i="2"/>
  <c r="AN62" i="2"/>
  <c r="AM62" i="2"/>
  <c r="AL62" i="2"/>
  <c r="AK62" i="2"/>
  <c r="AJ62" i="2"/>
  <c r="AI62" i="2"/>
  <c r="AH62" i="2"/>
  <c r="AG62" i="2"/>
  <c r="AF62" i="2"/>
  <c r="AE62" i="2"/>
  <c r="AD62" i="2"/>
  <c r="AC62" i="2"/>
  <c r="AB62" i="2"/>
  <c r="AA62" i="2"/>
  <c r="Z62" i="2"/>
  <c r="Y62" i="2"/>
  <c r="X62" i="2"/>
  <c r="W62" i="2"/>
  <c r="V62" i="2"/>
  <c r="U62" i="2"/>
  <c r="T62" i="2"/>
  <c r="S62" i="2"/>
  <c r="R62" i="2"/>
  <c r="Q62" i="2"/>
  <c r="P62" i="2"/>
  <c r="O62" i="2"/>
  <c r="N62" i="2"/>
  <c r="M62" i="2"/>
  <c r="L62" i="2"/>
  <c r="K62" i="2"/>
  <c r="J62" i="2"/>
  <c r="I62" i="2"/>
  <c r="H62" i="2"/>
  <c r="G62" i="2"/>
  <c r="F62" i="2"/>
  <c r="E62" i="2"/>
  <c r="D62"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G61" i="2"/>
  <c r="F61" i="2"/>
  <c r="E61" i="2"/>
  <c r="D61"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60" i="2"/>
  <c r="AO59" i="2"/>
  <c r="AN59" i="2"/>
  <c r="AM59" i="2"/>
  <c r="AL59" i="2"/>
  <c r="AK59" i="2"/>
  <c r="AJ59" i="2"/>
  <c r="AI59" i="2"/>
  <c r="AH59" i="2"/>
  <c r="AG59" i="2"/>
  <c r="AF59" i="2"/>
  <c r="AE59" i="2"/>
  <c r="AD59" i="2"/>
  <c r="AC59" i="2"/>
  <c r="AB59" i="2"/>
  <c r="AA59" i="2"/>
  <c r="Z59" i="2"/>
  <c r="Y59" i="2"/>
  <c r="X59" i="2"/>
  <c r="W59" i="2"/>
  <c r="V59" i="2"/>
  <c r="U59" i="2"/>
  <c r="T59" i="2"/>
  <c r="S59" i="2"/>
  <c r="R59" i="2"/>
  <c r="Q59" i="2"/>
  <c r="P59" i="2"/>
  <c r="O59" i="2"/>
  <c r="N59" i="2"/>
  <c r="M59" i="2"/>
  <c r="L59" i="2"/>
  <c r="K59" i="2"/>
  <c r="J59" i="2"/>
  <c r="I59" i="2"/>
  <c r="H59" i="2"/>
  <c r="G59" i="2"/>
  <c r="F59" i="2"/>
  <c r="E59" i="2"/>
  <c r="D59" i="2"/>
  <c r="AO58" i="2"/>
  <c r="AN58" i="2"/>
  <c r="AM58" i="2"/>
  <c r="AL58" i="2"/>
  <c r="AK58" i="2"/>
  <c r="AJ58" i="2"/>
  <c r="AI58" i="2"/>
  <c r="AH58" i="2"/>
  <c r="AG58" i="2"/>
  <c r="AF58" i="2"/>
  <c r="AE58" i="2"/>
  <c r="AD58" i="2"/>
  <c r="AC58" i="2"/>
  <c r="AB58" i="2"/>
  <c r="AA58" i="2"/>
  <c r="Z58" i="2"/>
  <c r="Y58" i="2"/>
  <c r="X58" i="2"/>
  <c r="W58" i="2"/>
  <c r="V58" i="2"/>
  <c r="U58" i="2"/>
  <c r="T58" i="2"/>
  <c r="S58" i="2"/>
  <c r="R58" i="2"/>
  <c r="Q58" i="2"/>
  <c r="P58" i="2"/>
  <c r="O58" i="2"/>
  <c r="N58" i="2"/>
  <c r="M58" i="2"/>
  <c r="L58" i="2"/>
  <c r="K58" i="2"/>
  <c r="J58" i="2"/>
  <c r="I58" i="2"/>
  <c r="H58" i="2"/>
  <c r="G58" i="2"/>
  <c r="F58" i="2"/>
  <c r="E58" i="2"/>
  <c r="D58"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E57" i="2"/>
  <c r="D57"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E56" i="2"/>
  <c r="D56"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E55" i="2"/>
  <c r="D55"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E54" i="2"/>
  <c r="D54"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E53" i="2"/>
  <c r="D53"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E52" i="2"/>
  <c r="D52"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E51"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E47" i="2"/>
  <c r="D47"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E45" i="2"/>
  <c r="D45"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E44" i="2"/>
  <c r="D44"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E43" i="2"/>
  <c r="D43"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E42" i="2"/>
  <c r="D42"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E41" i="2"/>
  <c r="D41"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AO39" i="2"/>
  <c r="AN39" i="2"/>
  <c r="AM39" i="2"/>
  <c r="AL39" i="2"/>
  <c r="AK39" i="2"/>
  <c r="AJ39" i="2"/>
  <c r="AI39" i="2"/>
  <c r="AH39" i="2"/>
  <c r="AG39" i="2"/>
  <c r="AF39" i="2"/>
  <c r="AE39" i="2"/>
  <c r="AD39" i="2"/>
  <c r="AC39" i="2"/>
  <c r="AB39" i="2"/>
  <c r="AA39" i="2"/>
  <c r="Z39" i="2"/>
  <c r="Y39" i="2"/>
  <c r="X39" i="2"/>
  <c r="W39" i="2"/>
  <c r="V39" i="2"/>
  <c r="U39" i="2"/>
  <c r="T39" i="2"/>
  <c r="S39" i="2"/>
  <c r="R39" i="2"/>
  <c r="Q39" i="2"/>
  <c r="P39" i="2"/>
  <c r="O39" i="2"/>
  <c r="N39" i="2"/>
  <c r="M39" i="2"/>
  <c r="L39" i="2"/>
  <c r="K39" i="2"/>
  <c r="J39" i="2"/>
  <c r="I39" i="2"/>
  <c r="H39" i="2"/>
  <c r="G39" i="2"/>
  <c r="F39" i="2"/>
  <c r="E39" i="2"/>
  <c r="D39" i="2"/>
  <c r="AO38" i="2"/>
  <c r="AN38" i="2"/>
  <c r="AM38" i="2"/>
  <c r="AL38" i="2"/>
  <c r="AK38" i="2"/>
  <c r="AJ38" i="2"/>
  <c r="AI38" i="2"/>
  <c r="AH38" i="2"/>
  <c r="AG38" i="2"/>
  <c r="AF38" i="2"/>
  <c r="AE38" i="2"/>
  <c r="AD38" i="2"/>
  <c r="AC38" i="2"/>
  <c r="AB38" i="2"/>
  <c r="AA38" i="2"/>
  <c r="Z38" i="2"/>
  <c r="Y38" i="2"/>
  <c r="X38" i="2"/>
  <c r="W38" i="2"/>
  <c r="V38" i="2"/>
  <c r="U38" i="2"/>
  <c r="T38" i="2"/>
  <c r="S38" i="2"/>
  <c r="R38" i="2"/>
  <c r="Q38" i="2"/>
  <c r="P38" i="2"/>
  <c r="O38" i="2"/>
  <c r="N38" i="2"/>
  <c r="M38" i="2"/>
  <c r="L38" i="2"/>
  <c r="K38" i="2"/>
  <c r="J38" i="2"/>
  <c r="I38" i="2"/>
  <c r="H38" i="2"/>
  <c r="G38" i="2"/>
  <c r="F38" i="2"/>
  <c r="E38" i="2"/>
  <c r="D38"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AO36" i="2"/>
  <c r="AN36" i="2"/>
  <c r="AM36" i="2"/>
  <c r="AL36" i="2"/>
  <c r="AK36" i="2"/>
  <c r="AJ36" i="2"/>
  <c r="AI36" i="2"/>
  <c r="AH36" i="2"/>
  <c r="AG36" i="2"/>
  <c r="AF36" i="2"/>
  <c r="AE36" i="2"/>
  <c r="AD36" i="2"/>
  <c r="AC36" i="2"/>
  <c r="AB36" i="2"/>
  <c r="AA36" i="2"/>
  <c r="Z36" i="2"/>
  <c r="Y36" i="2"/>
  <c r="X36" i="2"/>
  <c r="W36" i="2"/>
  <c r="V36" i="2"/>
  <c r="U36" i="2"/>
  <c r="T36" i="2"/>
  <c r="S36" i="2"/>
  <c r="R36" i="2"/>
  <c r="Q36" i="2"/>
  <c r="P36" i="2"/>
  <c r="O36" i="2"/>
  <c r="N36" i="2"/>
  <c r="M36" i="2"/>
  <c r="L36" i="2"/>
  <c r="K36" i="2"/>
  <c r="J36" i="2"/>
  <c r="I36" i="2"/>
  <c r="H36" i="2"/>
  <c r="G36" i="2"/>
  <c r="F36" i="2"/>
  <c r="E36" i="2"/>
  <c r="D36" i="2"/>
  <c r="AO35" i="2"/>
  <c r="AN35"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I35" i="2"/>
  <c r="H35" i="2"/>
  <c r="G35" i="2"/>
  <c r="F35" i="2"/>
  <c r="E35" i="2"/>
  <c r="D35"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E33" i="2"/>
  <c r="D33"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E32" i="2"/>
  <c r="D32"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E31" i="2"/>
  <c r="D31"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E30" i="2"/>
  <c r="D30"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E29" i="2"/>
  <c r="D29"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24"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23"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22"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E20" i="2"/>
  <c r="D20"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D428" i="2"/>
  <c r="D886" i="2" s="1"/>
  <c r="AO465" i="2"/>
  <c r="AN464" i="2"/>
  <c r="AM463" i="2"/>
  <c r="AL462" i="2"/>
  <c r="AK461" i="2"/>
  <c r="AJ460" i="2"/>
  <c r="AI459" i="2"/>
  <c r="AH458" i="2"/>
  <c r="AG457" i="2"/>
  <c r="AF456" i="2"/>
  <c r="AE455" i="2"/>
  <c r="AD454" i="2"/>
  <c r="AC453" i="2"/>
  <c r="AB452" i="2"/>
  <c r="AA451" i="2"/>
  <c r="Z450" i="2"/>
  <c r="Y449" i="2"/>
  <c r="X448" i="2"/>
  <c r="W447" i="2"/>
  <c r="V446" i="2"/>
  <c r="U445" i="2"/>
  <c r="T444" i="2"/>
  <c r="S443" i="2"/>
  <c r="R442" i="2"/>
  <c r="Q441" i="2"/>
  <c r="P440" i="2"/>
  <c r="O439" i="2"/>
  <c r="N438" i="2"/>
  <c r="M437" i="2"/>
  <c r="L436" i="2"/>
  <c r="K435" i="2"/>
  <c r="J434" i="2"/>
  <c r="I433" i="2"/>
  <c r="H432" i="2"/>
  <c r="G431" i="2"/>
  <c r="F430" i="2"/>
  <c r="E429" i="2"/>
  <c r="D375" i="2"/>
  <c r="AO412" i="2"/>
  <c r="AN411" i="2"/>
  <c r="AM410" i="2"/>
  <c r="AL409" i="2"/>
  <c r="AK408" i="2"/>
  <c r="AJ407" i="2"/>
  <c r="AJ826" i="2" s="1"/>
  <c r="AI406" i="2"/>
  <c r="AH405" i="2"/>
  <c r="AG404" i="2"/>
  <c r="AF403" i="2"/>
  <c r="AF777" i="2" s="1"/>
  <c r="AE402" i="2"/>
  <c r="AD401" i="2"/>
  <c r="AC400" i="2"/>
  <c r="AC819" i="2" s="1"/>
  <c r="AB399" i="2"/>
  <c r="AA398" i="2"/>
  <c r="Z397" i="2"/>
  <c r="Y396" i="2"/>
  <c r="X395" i="2"/>
  <c r="W394" i="2"/>
  <c r="V393" i="2"/>
  <c r="U392" i="2"/>
  <c r="U811" i="2" s="1"/>
  <c r="T391" i="2"/>
  <c r="T810" i="2" s="1"/>
  <c r="S390" i="2"/>
  <c r="R389" i="2"/>
  <c r="Q388" i="2"/>
  <c r="P387" i="2"/>
  <c r="O386" i="2"/>
  <c r="N385" i="2"/>
  <c r="M384" i="2"/>
  <c r="L383" i="2"/>
  <c r="K382" i="2"/>
  <c r="J381" i="2"/>
  <c r="I380" i="2"/>
  <c r="H379" i="2"/>
  <c r="G378" i="2"/>
  <c r="F377" i="2"/>
  <c r="E376" i="2"/>
  <c r="D322" i="2"/>
  <c r="AO359" i="2"/>
  <c r="AN358" i="2"/>
  <c r="AM357" i="2"/>
  <c r="AL356" i="2"/>
  <c r="AK355" i="2"/>
  <c r="AJ354" i="2"/>
  <c r="AI353" i="2"/>
  <c r="AH352" i="2"/>
  <c r="AG351" i="2"/>
  <c r="AF350" i="2"/>
  <c r="AE349" i="2"/>
  <c r="AD348" i="2"/>
  <c r="AC347" i="2"/>
  <c r="AB346" i="2"/>
  <c r="AA345" i="2"/>
  <c r="Z344" i="2"/>
  <c r="Y343" i="2"/>
  <c r="X342" i="2"/>
  <c r="W341" i="2"/>
  <c r="V340" i="2"/>
  <c r="U339" i="2"/>
  <c r="T338" i="2"/>
  <c r="S337" i="2"/>
  <c r="R336" i="2"/>
  <c r="Q335" i="2"/>
  <c r="P334" i="2"/>
  <c r="O333" i="2"/>
  <c r="N332" i="2"/>
  <c r="M331" i="2"/>
  <c r="L330" i="2"/>
  <c r="K329" i="2"/>
  <c r="J328" i="2"/>
  <c r="I327" i="2"/>
  <c r="H326" i="2"/>
  <c r="G325" i="2"/>
  <c r="F324" i="2"/>
  <c r="E323" i="2"/>
  <c r="D269" i="2"/>
  <c r="AO306" i="2"/>
  <c r="AN305" i="2"/>
  <c r="AM304" i="2"/>
  <c r="AL303" i="2"/>
  <c r="AK302" i="2"/>
  <c r="AJ301" i="2"/>
  <c r="AI300" i="2"/>
  <c r="AH299" i="2"/>
  <c r="AG298" i="2"/>
  <c r="AF297" i="2"/>
  <c r="AE296" i="2"/>
  <c r="AD295" i="2"/>
  <c r="AC294" i="2"/>
  <c r="AB293" i="2"/>
  <c r="AA292" i="2"/>
  <c r="AA633" i="2" s="1"/>
  <c r="Z291" i="2"/>
  <c r="Y290" i="2"/>
  <c r="X289" i="2"/>
  <c r="W288" i="2"/>
  <c r="V287" i="2"/>
  <c r="U286" i="2"/>
  <c r="T285" i="2"/>
  <c r="S284" i="2"/>
  <c r="R283" i="2"/>
  <c r="R624" i="2" s="1"/>
  <c r="Q282" i="2"/>
  <c r="P281" i="2"/>
  <c r="O280" i="2"/>
  <c r="N279" i="2"/>
  <c r="M278" i="2"/>
  <c r="L277" i="2"/>
  <c r="K276" i="2"/>
  <c r="J275" i="2"/>
  <c r="I274" i="2"/>
  <c r="H273" i="2"/>
  <c r="G272" i="2"/>
  <c r="F271" i="2"/>
  <c r="F612" i="2" s="1"/>
  <c r="E270" i="2"/>
  <c r="AO253" i="2"/>
  <c r="AN252" i="2"/>
  <c r="AM251" i="2"/>
  <c r="AL250" i="2"/>
  <c r="AK249" i="2"/>
  <c r="AJ248" i="2"/>
  <c r="AI247" i="2"/>
  <c r="AH246" i="2"/>
  <c r="AG245" i="2"/>
  <c r="AF244" i="2"/>
  <c r="AE243" i="2"/>
  <c r="AD242" i="2"/>
  <c r="AC241" i="2"/>
  <c r="AB240" i="2"/>
  <c r="AA239" i="2"/>
  <c r="Z238" i="2"/>
  <c r="Y237" i="2"/>
  <c r="X236" i="2"/>
  <c r="W235" i="2"/>
  <c r="V234" i="2"/>
  <c r="U233" i="2"/>
  <c r="T232" i="2"/>
  <c r="S231" i="2"/>
  <c r="R230" i="2"/>
  <c r="Q229" i="2"/>
  <c r="P228" i="2"/>
  <c r="O227" i="2"/>
  <c r="N226" i="2"/>
  <c r="M225" i="2"/>
  <c r="L224" i="2"/>
  <c r="K223" i="2"/>
  <c r="J222" i="2"/>
  <c r="I221" i="2"/>
  <c r="H220" i="2"/>
  <c r="G219" i="2"/>
  <c r="F218" i="2"/>
  <c r="E217" i="2"/>
  <c r="D216" i="2"/>
  <c r="AO418" i="2"/>
  <c r="AO419" i="2"/>
  <c r="AO420" i="2"/>
  <c r="AO365" i="2"/>
  <c r="AO366" i="2"/>
  <c r="AO367" i="2"/>
  <c r="AO312" i="2"/>
  <c r="AO313" i="2"/>
  <c r="AO314" i="2"/>
  <c r="AO259" i="2"/>
  <c r="AO260" i="2"/>
  <c r="AO261" i="2"/>
  <c r="N261" i="2"/>
  <c r="AO205" i="2"/>
  <c r="AO206" i="2"/>
  <c r="AO207" i="2"/>
  <c r="AO208" i="2"/>
  <c r="AP1048" i="15" l="1"/>
  <c r="C1003" i="15"/>
  <c r="CP1049" i="15"/>
  <c r="BB1048" i="15"/>
  <c r="BN1048" i="15"/>
  <c r="BZ1048" i="15"/>
  <c r="CL1048" i="15"/>
  <c r="K1049" i="15"/>
  <c r="W1049" i="15"/>
  <c r="AI1049" i="15"/>
  <c r="AU1049" i="15"/>
  <c r="F1048" i="15"/>
  <c r="BG1049" i="15"/>
  <c r="R1048" i="15"/>
  <c r="BS1049" i="15"/>
  <c r="AD1048" i="15"/>
  <c r="CE1049" i="15"/>
  <c r="G1048" i="15"/>
  <c r="S1048" i="15"/>
  <c r="AE1048" i="15"/>
  <c r="AQ1048" i="15"/>
  <c r="BC1048" i="15"/>
  <c r="BO1048" i="15"/>
  <c r="CA1048" i="15"/>
  <c r="CM1048" i="15"/>
  <c r="L1049" i="15"/>
  <c r="X1049" i="15"/>
  <c r="AJ1049" i="15"/>
  <c r="AV1049" i="15"/>
  <c r="BH1049" i="15"/>
  <c r="BT1049" i="15"/>
  <c r="CF1049" i="15"/>
  <c r="H1048" i="15"/>
  <c r="T1048" i="15"/>
  <c r="AF1048" i="15"/>
  <c r="AR1048" i="15"/>
  <c r="BD1048" i="15"/>
  <c r="BP1048" i="15"/>
  <c r="CB1048" i="15"/>
  <c r="CN1048" i="15"/>
  <c r="M1049" i="15"/>
  <c r="Y1049" i="15"/>
  <c r="AK1049" i="15"/>
  <c r="AW1049" i="15"/>
  <c r="BI1049" i="15"/>
  <c r="BU1049" i="15"/>
  <c r="CG1049" i="15"/>
  <c r="I1048" i="15"/>
  <c r="U1048" i="15"/>
  <c r="AG1048" i="15"/>
  <c r="AS1048" i="15"/>
  <c r="BE1048" i="15"/>
  <c r="BQ1048" i="15"/>
  <c r="CC1048" i="15"/>
  <c r="CO1048" i="15"/>
  <c r="N1049" i="15"/>
  <c r="Z1049" i="15"/>
  <c r="AL1049" i="15"/>
  <c r="AX1049" i="15"/>
  <c r="BJ1049" i="15"/>
  <c r="BV1049" i="15"/>
  <c r="CH1049" i="15"/>
  <c r="J1048" i="15"/>
  <c r="V1048" i="15"/>
  <c r="AH1048" i="15"/>
  <c r="AT1048" i="15"/>
  <c r="BF1048" i="15"/>
  <c r="BR1048" i="15"/>
  <c r="CD1048" i="15"/>
  <c r="CP1048" i="15"/>
  <c r="O1049" i="15"/>
  <c r="AA1049" i="15"/>
  <c r="AM1049" i="15"/>
  <c r="AY1049" i="15"/>
  <c r="BK1049" i="15"/>
  <c r="BW1049" i="15"/>
  <c r="CI1049" i="15"/>
  <c r="K1048" i="15"/>
  <c r="W1048" i="15"/>
  <c r="AI1048" i="15"/>
  <c r="AU1048" i="15"/>
  <c r="BG1048" i="15"/>
  <c r="BS1048" i="15"/>
  <c r="CE1048" i="15"/>
  <c r="D1049" i="15"/>
  <c r="P1049" i="15"/>
  <c r="AB1049" i="15"/>
  <c r="AN1049" i="15"/>
  <c r="AZ1049" i="15"/>
  <c r="BL1049" i="15"/>
  <c r="BX1049" i="15"/>
  <c r="CJ1049" i="15"/>
  <c r="L1048" i="15"/>
  <c r="X1048" i="15"/>
  <c r="AJ1048" i="15"/>
  <c r="AV1048" i="15"/>
  <c r="BH1048" i="15"/>
  <c r="BT1048" i="15"/>
  <c r="CF1048" i="15"/>
  <c r="E1049" i="15"/>
  <c r="Q1049" i="15"/>
  <c r="AC1049" i="15"/>
  <c r="AO1049" i="15"/>
  <c r="BA1049" i="15"/>
  <c r="BM1049" i="15"/>
  <c r="BY1049" i="15"/>
  <c r="CK1049" i="15"/>
  <c r="M1048" i="15"/>
  <c r="Y1048" i="15"/>
  <c r="AK1048" i="15"/>
  <c r="AW1048" i="15"/>
  <c r="BI1048" i="15"/>
  <c r="BU1048" i="15"/>
  <c r="CG1048" i="15"/>
  <c r="F1049" i="15"/>
  <c r="R1049" i="15"/>
  <c r="AD1049" i="15"/>
  <c r="AP1049" i="15"/>
  <c r="BB1049" i="15"/>
  <c r="BN1049" i="15"/>
  <c r="BZ1049" i="15"/>
  <c r="CL1049" i="15"/>
  <c r="N1048" i="15"/>
  <c r="Z1048" i="15"/>
  <c r="AL1048" i="15"/>
  <c r="AX1048" i="15"/>
  <c r="BJ1048" i="15"/>
  <c r="BV1048" i="15"/>
  <c r="CH1048" i="15"/>
  <c r="G1049" i="15"/>
  <c r="S1049" i="15"/>
  <c r="AE1049" i="15"/>
  <c r="AQ1049" i="15"/>
  <c r="BC1049" i="15"/>
  <c r="BO1049" i="15"/>
  <c r="CA1049" i="15"/>
  <c r="CM1049" i="15"/>
  <c r="O1048" i="15"/>
  <c r="AA1048" i="15"/>
  <c r="AM1048" i="15"/>
  <c r="AY1048" i="15"/>
  <c r="BK1048" i="15"/>
  <c r="BW1048" i="15"/>
  <c r="CI1048" i="15"/>
  <c r="H1049" i="15"/>
  <c r="T1049" i="15"/>
  <c r="AF1049" i="15"/>
  <c r="AR1049" i="15"/>
  <c r="BD1049" i="15"/>
  <c r="BP1049" i="15"/>
  <c r="CB1049" i="15"/>
  <c r="CN1049" i="15"/>
  <c r="P1048" i="15"/>
  <c r="AB1048" i="15"/>
  <c r="AN1048" i="15"/>
  <c r="AZ1048" i="15"/>
  <c r="BL1048" i="15"/>
  <c r="BX1048" i="15"/>
  <c r="CJ1048" i="15"/>
  <c r="I1049" i="15"/>
  <c r="U1049" i="15"/>
  <c r="AG1049" i="15"/>
  <c r="AS1049" i="15"/>
  <c r="BE1049" i="15"/>
  <c r="BQ1049" i="15"/>
  <c r="CC1049" i="15"/>
  <c r="CO1049" i="15"/>
  <c r="E1048" i="15"/>
  <c r="Q1048" i="15"/>
  <c r="AC1048" i="15"/>
  <c r="AO1048" i="15"/>
  <c r="BA1048" i="15"/>
  <c r="BM1048" i="15"/>
  <c r="BY1048" i="15"/>
  <c r="CK1048" i="15"/>
  <c r="J1049" i="15"/>
  <c r="V1049" i="15"/>
  <c r="AH1049" i="15"/>
  <c r="AT1049" i="15"/>
  <c r="BF1049" i="15"/>
  <c r="BR1049" i="15"/>
  <c r="CD1049" i="15"/>
  <c r="AZ1050" i="15"/>
  <c r="CE1027" i="15"/>
  <c r="C198" i="15"/>
  <c r="C199" i="15"/>
  <c r="AK551" i="15" s="1"/>
  <c r="C1011" i="15"/>
  <c r="AI1027" i="15"/>
  <c r="BO1027" i="15"/>
  <c r="BW1027" i="15"/>
  <c r="CM1027" i="15"/>
  <c r="AF1050" i="15"/>
  <c r="G934" i="15"/>
  <c r="AE934" i="15"/>
  <c r="BS934" i="15"/>
  <c r="AY944" i="15"/>
  <c r="J176" i="15"/>
  <c r="W934" i="15"/>
  <c r="CI934" i="15"/>
  <c r="V942" i="15"/>
  <c r="J1027" i="15"/>
  <c r="R1027" i="15"/>
  <c r="Z1027" i="15"/>
  <c r="AH1027" i="15"/>
  <c r="AP1027" i="15"/>
  <c r="AX1027" i="15"/>
  <c r="BF1027" i="15"/>
  <c r="BN1027" i="15"/>
  <c r="BV1027" i="15"/>
  <c r="CD1027" i="15"/>
  <c r="CL1027" i="15"/>
  <c r="AF1027" i="15"/>
  <c r="AM934" i="15"/>
  <c r="S937" i="15"/>
  <c r="BB942" i="15"/>
  <c r="AR1027" i="15"/>
  <c r="CB1050" i="15"/>
  <c r="C187" i="15"/>
  <c r="AE265" i="15" s="1"/>
  <c r="AU934" i="15"/>
  <c r="AA937" i="15"/>
  <c r="CH942" i="15"/>
  <c r="AV1027" i="15"/>
  <c r="C188" i="15"/>
  <c r="BG937" i="15"/>
  <c r="S944" i="15"/>
  <c r="BH1027" i="15"/>
  <c r="Q176" i="15"/>
  <c r="W265" i="15"/>
  <c r="U318" i="15"/>
  <c r="AC318" i="15"/>
  <c r="CO942" i="15"/>
  <c r="BK934" i="15"/>
  <c r="CE937" i="15"/>
  <c r="AA944" i="15"/>
  <c r="O1027" i="15"/>
  <c r="AE1027" i="15"/>
  <c r="AM1027" i="15"/>
  <c r="AU1027" i="15"/>
  <c r="BC1027" i="15"/>
  <c r="BK1027" i="15"/>
  <c r="CA1027" i="15"/>
  <c r="G1027" i="15"/>
  <c r="CI1027" i="15"/>
  <c r="AT942" i="15"/>
  <c r="K1027" i="15"/>
  <c r="AA1027" i="15"/>
  <c r="AQ1027" i="15"/>
  <c r="AY1027" i="15"/>
  <c r="BG1027" i="15"/>
  <c r="C206" i="15"/>
  <c r="P265" i="15"/>
  <c r="X265" i="15"/>
  <c r="AF265" i="15"/>
  <c r="AN265" i="15"/>
  <c r="CM937" i="15"/>
  <c r="BI944" i="15"/>
  <c r="S1027" i="15"/>
  <c r="I176" i="15"/>
  <c r="C194" i="15"/>
  <c r="Q371" i="15"/>
  <c r="Y371" i="15"/>
  <c r="AG371" i="15"/>
  <c r="AO371" i="15"/>
  <c r="O934" i="15"/>
  <c r="CA934" i="15"/>
  <c r="W1027" i="15"/>
  <c r="G176" i="15"/>
  <c r="O176" i="15"/>
  <c r="E176" i="15"/>
  <c r="M176" i="15"/>
  <c r="K176" i="15"/>
  <c r="H176" i="15"/>
  <c r="D178" i="15"/>
  <c r="D176" i="15"/>
  <c r="F176" i="15"/>
  <c r="L176" i="15"/>
  <c r="N176" i="15"/>
  <c r="B210" i="15"/>
  <c r="D181" i="15"/>
  <c r="D180" i="15"/>
  <c r="D270" i="15"/>
  <c r="AS268" i="15"/>
  <c r="AU268" i="15"/>
  <c r="G273" i="15"/>
  <c r="H272" i="15"/>
  <c r="D179" i="15"/>
  <c r="G613" i="15"/>
  <c r="G568" i="15"/>
  <c r="O621" i="15"/>
  <c r="O576" i="15"/>
  <c r="W629" i="15"/>
  <c r="W584" i="15"/>
  <c r="L318" i="15"/>
  <c r="T318" i="15"/>
  <c r="AB318" i="15"/>
  <c r="AJ318" i="15"/>
  <c r="J708" i="15"/>
  <c r="J663" i="15"/>
  <c r="P371" i="15"/>
  <c r="X371" i="15"/>
  <c r="AF371" i="15"/>
  <c r="AN371" i="15"/>
  <c r="C367" i="15"/>
  <c r="M371" i="15"/>
  <c r="Y907" i="15"/>
  <c r="Y862" i="15"/>
  <c r="L265" i="15"/>
  <c r="T265" i="15"/>
  <c r="AB265" i="15"/>
  <c r="AJ265" i="15"/>
  <c r="M619" i="15"/>
  <c r="M574" i="15"/>
  <c r="U627" i="15"/>
  <c r="U582" i="15"/>
  <c r="N318" i="15"/>
  <c r="V318" i="15"/>
  <c r="AD318" i="15"/>
  <c r="AL318" i="15"/>
  <c r="AH732" i="15"/>
  <c r="AH687" i="15"/>
  <c r="J371" i="15"/>
  <c r="AW374" i="15" s="1"/>
  <c r="R371" i="15"/>
  <c r="Z371" i="15"/>
  <c r="AH371" i="15"/>
  <c r="AC371" i="15"/>
  <c r="C207" i="15"/>
  <c r="E611" i="15"/>
  <c r="E566" i="15"/>
  <c r="L573" i="15"/>
  <c r="L618" i="15"/>
  <c r="T581" i="15"/>
  <c r="T626" i="15"/>
  <c r="AF638" i="15"/>
  <c r="AF593" i="15"/>
  <c r="O318" i="15"/>
  <c r="K371" i="15"/>
  <c r="S371" i="15"/>
  <c r="AA371" i="15"/>
  <c r="AI371" i="15"/>
  <c r="AK371" i="15"/>
  <c r="E795" i="15"/>
  <c r="E750" i="15"/>
  <c r="V628" i="15"/>
  <c r="V583" i="15"/>
  <c r="D323" i="15"/>
  <c r="AS321" i="15"/>
  <c r="C418" i="15"/>
  <c r="AL424" i="15"/>
  <c r="AD424" i="15"/>
  <c r="V424" i="15"/>
  <c r="N424" i="15"/>
  <c r="P424" i="15"/>
  <c r="C365" i="15"/>
  <c r="AN424" i="15"/>
  <c r="AL371" i="15"/>
  <c r="AD371" i="15"/>
  <c r="V371" i="15"/>
  <c r="N371" i="15"/>
  <c r="X424" i="15"/>
  <c r="AJ550" i="15"/>
  <c r="AD544" i="15"/>
  <c r="V536" i="15"/>
  <c r="AN554" i="15"/>
  <c r="Q531" i="15"/>
  <c r="I523" i="15"/>
  <c r="J524" i="15"/>
  <c r="D473" i="15"/>
  <c r="AK506" i="15"/>
  <c r="E474" i="15"/>
  <c r="W537" i="15"/>
  <c r="D518" i="15"/>
  <c r="O484" i="15"/>
  <c r="P485" i="15"/>
  <c r="H477" i="15"/>
  <c r="F520" i="15"/>
  <c r="AI504" i="15"/>
  <c r="AA496" i="15"/>
  <c r="R487" i="15"/>
  <c r="F272" i="15"/>
  <c r="N265" i="15"/>
  <c r="V265" i="15"/>
  <c r="AD265" i="15"/>
  <c r="AL265" i="15"/>
  <c r="K617" i="15"/>
  <c r="K572" i="15"/>
  <c r="S625" i="15"/>
  <c r="S580" i="15"/>
  <c r="AA633" i="15"/>
  <c r="AA588" i="15"/>
  <c r="P318" i="15"/>
  <c r="X318" i="15"/>
  <c r="AF318" i="15"/>
  <c r="AN318" i="15"/>
  <c r="W318" i="15"/>
  <c r="Z724" i="15"/>
  <c r="Z679" i="15"/>
  <c r="L371" i="15"/>
  <c r="T371" i="15"/>
  <c r="AB371" i="15"/>
  <c r="AJ371" i="15"/>
  <c r="N620" i="15"/>
  <c r="N575" i="15"/>
  <c r="C419" i="15"/>
  <c r="C366" i="15"/>
  <c r="C313" i="15"/>
  <c r="C205" i="15"/>
  <c r="C259" i="15"/>
  <c r="J616" i="15"/>
  <c r="J571" i="15"/>
  <c r="R624" i="15"/>
  <c r="R579" i="15"/>
  <c r="Z632" i="15"/>
  <c r="Z587" i="15"/>
  <c r="Q318" i="15"/>
  <c r="Y318" i="15"/>
  <c r="AG318" i="15"/>
  <c r="AO318" i="15"/>
  <c r="AE318" i="15"/>
  <c r="F612" i="15"/>
  <c r="F567" i="15"/>
  <c r="AN646" i="15"/>
  <c r="AN601" i="15"/>
  <c r="C420" i="15"/>
  <c r="C314" i="15"/>
  <c r="D565" i="15"/>
  <c r="D610" i="15"/>
  <c r="I615" i="15"/>
  <c r="I570" i="15"/>
  <c r="Q623" i="15"/>
  <c r="Q578" i="15"/>
  <c r="Y631" i="15"/>
  <c r="Y586" i="15"/>
  <c r="AB589" i="15"/>
  <c r="AB634" i="15"/>
  <c r="J318" i="15"/>
  <c r="R318" i="15"/>
  <c r="Z318" i="15"/>
  <c r="AH318" i="15"/>
  <c r="AM318" i="15"/>
  <c r="R716" i="15"/>
  <c r="R671" i="15"/>
  <c r="Q424" i="15"/>
  <c r="Y424" i="15"/>
  <c r="AG424" i="15"/>
  <c r="AO424" i="15"/>
  <c r="Q265" i="15"/>
  <c r="Y265" i="15"/>
  <c r="AG265" i="15"/>
  <c r="AO265" i="15"/>
  <c r="H614" i="15"/>
  <c r="H569" i="15"/>
  <c r="P622" i="15"/>
  <c r="P577" i="15"/>
  <c r="X630" i="15"/>
  <c r="X585" i="15"/>
  <c r="C312" i="15"/>
  <c r="K318" i="15"/>
  <c r="S318" i="15"/>
  <c r="AA318" i="15"/>
  <c r="AI318" i="15"/>
  <c r="O371" i="15"/>
  <c r="W371" i="15"/>
  <c r="AE371" i="15"/>
  <c r="AM371" i="15"/>
  <c r="AG594" i="15"/>
  <c r="AG639" i="15"/>
  <c r="AO602" i="15"/>
  <c r="AO647" i="15"/>
  <c r="K709" i="15"/>
  <c r="K664" i="15"/>
  <c r="S672" i="15"/>
  <c r="S717" i="15"/>
  <c r="AA680" i="15"/>
  <c r="AA725" i="15"/>
  <c r="AI688" i="15"/>
  <c r="AI733" i="15"/>
  <c r="G797" i="15"/>
  <c r="G752" i="15"/>
  <c r="AM829" i="15"/>
  <c r="AM784" i="15"/>
  <c r="AL920" i="15"/>
  <c r="AL875" i="15"/>
  <c r="AE637" i="15"/>
  <c r="AE592" i="15"/>
  <c r="AM645" i="15"/>
  <c r="AM600" i="15"/>
  <c r="D702" i="15"/>
  <c r="D657" i="15"/>
  <c r="I707" i="15"/>
  <c r="I662" i="15"/>
  <c r="Q715" i="15"/>
  <c r="Q670" i="15"/>
  <c r="Y723" i="15"/>
  <c r="Y678" i="15"/>
  <c r="AG731" i="15"/>
  <c r="AG686" i="15"/>
  <c r="AO739" i="15"/>
  <c r="AO694" i="15"/>
  <c r="F796" i="15"/>
  <c r="F751" i="15"/>
  <c r="I799" i="15"/>
  <c r="I754" i="15"/>
  <c r="AE821" i="15"/>
  <c r="AE776" i="15"/>
  <c r="J424" i="15"/>
  <c r="R424" i="15"/>
  <c r="Z424" i="15"/>
  <c r="AH424" i="15"/>
  <c r="AD636" i="15"/>
  <c r="AD591" i="15"/>
  <c r="AL644" i="15"/>
  <c r="AL599" i="15"/>
  <c r="H706" i="15"/>
  <c r="H661" i="15"/>
  <c r="P714" i="15"/>
  <c r="P669" i="15"/>
  <c r="X722" i="15"/>
  <c r="X677" i="15"/>
  <c r="AF730" i="15"/>
  <c r="AF685" i="15"/>
  <c r="AN738" i="15"/>
  <c r="AN693" i="15"/>
  <c r="K424" i="15"/>
  <c r="S424" i="15"/>
  <c r="AA424" i="15"/>
  <c r="AI424" i="15"/>
  <c r="Q899" i="15"/>
  <c r="Q854" i="15"/>
  <c r="AC635" i="15"/>
  <c r="AC590" i="15"/>
  <c r="AK598" i="15"/>
  <c r="AK643" i="15"/>
  <c r="G660" i="15"/>
  <c r="G705" i="15"/>
  <c r="O668" i="15"/>
  <c r="O713" i="15"/>
  <c r="W676" i="15"/>
  <c r="W721" i="15"/>
  <c r="AE684" i="15"/>
  <c r="AE729" i="15"/>
  <c r="AM737" i="15"/>
  <c r="AM692" i="15"/>
  <c r="D794" i="15"/>
  <c r="D749" i="15"/>
  <c r="W813" i="15"/>
  <c r="W768" i="15"/>
  <c r="L424" i="15"/>
  <c r="T424" i="15"/>
  <c r="AB424" i="15"/>
  <c r="AJ424" i="15"/>
  <c r="AJ597" i="15"/>
  <c r="AJ642" i="15"/>
  <c r="F704" i="15"/>
  <c r="F659" i="15"/>
  <c r="N712" i="15"/>
  <c r="N667" i="15"/>
  <c r="V675" i="15"/>
  <c r="V720" i="15"/>
  <c r="AD683" i="15"/>
  <c r="AD728" i="15"/>
  <c r="AL736" i="15"/>
  <c r="AL691" i="15"/>
  <c r="M424" i="15"/>
  <c r="U424" i="15"/>
  <c r="AC424" i="15"/>
  <c r="AK424" i="15"/>
  <c r="I891" i="15"/>
  <c r="I846" i="15"/>
  <c r="AI596" i="15"/>
  <c r="AI641" i="15"/>
  <c r="M711" i="15"/>
  <c r="M666" i="15"/>
  <c r="U674" i="15"/>
  <c r="U719" i="15"/>
  <c r="AC682" i="15"/>
  <c r="AC727" i="15"/>
  <c r="AK735" i="15"/>
  <c r="AK690" i="15"/>
  <c r="O805" i="15"/>
  <c r="O760" i="15"/>
  <c r="AH640" i="15"/>
  <c r="AH595" i="15"/>
  <c r="E703" i="15"/>
  <c r="E658" i="15"/>
  <c r="L710" i="15"/>
  <c r="L665" i="15"/>
  <c r="T673" i="15"/>
  <c r="T718" i="15"/>
  <c r="AB681" i="15"/>
  <c r="AB726" i="15"/>
  <c r="AJ689" i="15"/>
  <c r="AJ734" i="15"/>
  <c r="K801" i="15"/>
  <c r="K756" i="15"/>
  <c r="O424" i="15"/>
  <c r="W424" i="15"/>
  <c r="AE424" i="15"/>
  <c r="AM424" i="15"/>
  <c r="D886" i="15"/>
  <c r="D841" i="15"/>
  <c r="N804" i="15"/>
  <c r="N759" i="15"/>
  <c r="V812" i="15"/>
  <c r="V767" i="15"/>
  <c r="AD820" i="15"/>
  <c r="AD775" i="15"/>
  <c r="AL783" i="15"/>
  <c r="AL828" i="15"/>
  <c r="H890" i="15"/>
  <c r="H845" i="15"/>
  <c r="P898" i="15"/>
  <c r="P853" i="15"/>
  <c r="X906" i="15"/>
  <c r="X861" i="15"/>
  <c r="M803" i="15"/>
  <c r="M758" i="15"/>
  <c r="U811" i="15"/>
  <c r="U766" i="15"/>
  <c r="AC819" i="15"/>
  <c r="AC774" i="15"/>
  <c r="AK827" i="15"/>
  <c r="AK782" i="15"/>
  <c r="G889" i="15"/>
  <c r="G844" i="15"/>
  <c r="O897" i="15"/>
  <c r="O852" i="15"/>
  <c r="W905" i="15"/>
  <c r="W860" i="15"/>
  <c r="AD912" i="15"/>
  <c r="AD867" i="15"/>
  <c r="L802" i="15"/>
  <c r="L757" i="15"/>
  <c r="T810" i="15"/>
  <c r="T765" i="15"/>
  <c r="AB818" i="15"/>
  <c r="AB773" i="15"/>
  <c r="AJ826" i="15"/>
  <c r="AJ781" i="15"/>
  <c r="F888" i="15"/>
  <c r="F843" i="15"/>
  <c r="N896" i="15"/>
  <c r="N851" i="15"/>
  <c r="V904" i="15"/>
  <c r="V859" i="15"/>
  <c r="S809" i="15"/>
  <c r="S764" i="15"/>
  <c r="AA817" i="15"/>
  <c r="AA772" i="15"/>
  <c r="AI825" i="15"/>
  <c r="AI780" i="15"/>
  <c r="M895" i="15"/>
  <c r="M850" i="15"/>
  <c r="U903" i="15"/>
  <c r="U858" i="15"/>
  <c r="J800" i="15"/>
  <c r="J755" i="15"/>
  <c r="R808" i="15"/>
  <c r="R763" i="15"/>
  <c r="Z816" i="15"/>
  <c r="Z771" i="15"/>
  <c r="AH824" i="15"/>
  <c r="AH779" i="15"/>
  <c r="E887" i="15"/>
  <c r="E842" i="15"/>
  <c r="L894" i="15"/>
  <c r="L849" i="15"/>
  <c r="T902" i="15"/>
  <c r="T857" i="15"/>
  <c r="Q807" i="15"/>
  <c r="Q762" i="15"/>
  <c r="Y815" i="15"/>
  <c r="Y770" i="15"/>
  <c r="AG823" i="15"/>
  <c r="AG778" i="15"/>
  <c r="AO831" i="15"/>
  <c r="AO786" i="15"/>
  <c r="K893" i="15"/>
  <c r="K848" i="15"/>
  <c r="S901" i="15"/>
  <c r="S856" i="15"/>
  <c r="H753" i="15"/>
  <c r="H798" i="15"/>
  <c r="P761" i="15"/>
  <c r="P806" i="15"/>
  <c r="X769" i="15"/>
  <c r="X814" i="15"/>
  <c r="AF822" i="15"/>
  <c r="AF777" i="15"/>
  <c r="AN830" i="15"/>
  <c r="AN785" i="15"/>
  <c r="J892" i="15"/>
  <c r="J847" i="15"/>
  <c r="R855" i="15"/>
  <c r="R900" i="15"/>
  <c r="Z863" i="15"/>
  <c r="Z908" i="15"/>
  <c r="AE913" i="15"/>
  <c r="AE868" i="15"/>
  <c r="AM921" i="15"/>
  <c r="AM876" i="15"/>
  <c r="AC911" i="15"/>
  <c r="AC866" i="15"/>
  <c r="AK919" i="15"/>
  <c r="AK874" i="15"/>
  <c r="AB910" i="15"/>
  <c r="AB865" i="15"/>
  <c r="AJ918" i="15"/>
  <c r="AJ873" i="15"/>
  <c r="AA909" i="15"/>
  <c r="AA864" i="15"/>
  <c r="AI917" i="15"/>
  <c r="AI872" i="15"/>
  <c r="AH916" i="15"/>
  <c r="AH871" i="15"/>
  <c r="AG915" i="15"/>
  <c r="AG870" i="15"/>
  <c r="AO923" i="15"/>
  <c r="AO878" i="15"/>
  <c r="AF914" i="15"/>
  <c r="AF869" i="15"/>
  <c r="AN922" i="15"/>
  <c r="AN877" i="15"/>
  <c r="K937" i="15"/>
  <c r="BW937" i="15"/>
  <c r="AL942" i="15"/>
  <c r="K944" i="15"/>
  <c r="CF944" i="15"/>
  <c r="AI937" i="15"/>
  <c r="BJ942" i="15"/>
  <c r="AI944" i="15"/>
  <c r="AQ937" i="15"/>
  <c r="F942" i="15"/>
  <c r="BR942" i="15"/>
  <c r="AQ944" i="15"/>
  <c r="AY937" i="15"/>
  <c r="N942" i="15"/>
  <c r="BZ942" i="15"/>
  <c r="CL944" i="15"/>
  <c r="CD944" i="15"/>
  <c r="CI944" i="15"/>
  <c r="CA944" i="15"/>
  <c r="BS944" i="15"/>
  <c r="BK944" i="15"/>
  <c r="BC944" i="15"/>
  <c r="CP944" i="15"/>
  <c r="CH944" i="15"/>
  <c r="BZ944" i="15"/>
  <c r="BR944" i="15"/>
  <c r="BJ944" i="15"/>
  <c r="BB944" i="15"/>
  <c r="CE944" i="15"/>
  <c r="BT944" i="15"/>
  <c r="BH944" i="15"/>
  <c r="AX944" i="15"/>
  <c r="AP944" i="15"/>
  <c r="AH944" i="15"/>
  <c r="Z944" i="15"/>
  <c r="R944" i="15"/>
  <c r="J944" i="15"/>
  <c r="CL937" i="15"/>
  <c r="CD937" i="15"/>
  <c r="BV937" i="15"/>
  <c r="BN937" i="15"/>
  <c r="BF937" i="15"/>
  <c r="AX937" i="15"/>
  <c r="AP937" i="15"/>
  <c r="AH937" i="15"/>
  <c r="Z937" i="15"/>
  <c r="R937" i="15"/>
  <c r="J937" i="15"/>
  <c r="CO944" i="15"/>
  <c r="CC944" i="15"/>
  <c r="BQ944" i="15"/>
  <c r="BG944" i="15"/>
  <c r="AW944" i="15"/>
  <c r="AO944" i="15"/>
  <c r="AG944" i="15"/>
  <c r="Y944" i="15"/>
  <c r="Q944" i="15"/>
  <c r="I944" i="15"/>
  <c r="CK937" i="15"/>
  <c r="CC937" i="15"/>
  <c r="BU937" i="15"/>
  <c r="BM937" i="15"/>
  <c r="BE937" i="15"/>
  <c r="AW937" i="15"/>
  <c r="AO937" i="15"/>
  <c r="AG937" i="15"/>
  <c r="Y937" i="15"/>
  <c r="Q937" i="15"/>
  <c r="I937" i="15"/>
  <c r="CN944" i="15"/>
  <c r="CB944" i="15"/>
  <c r="BP944" i="15"/>
  <c r="BF944" i="15"/>
  <c r="AV944" i="15"/>
  <c r="AN944" i="15"/>
  <c r="AF944" i="15"/>
  <c r="X944" i="15"/>
  <c r="P944" i="15"/>
  <c r="H944" i="15"/>
  <c r="CJ937" i="15"/>
  <c r="CB937" i="15"/>
  <c r="BT937" i="15"/>
  <c r="BL937" i="15"/>
  <c r="BD937" i="15"/>
  <c r="AV937" i="15"/>
  <c r="AN937" i="15"/>
  <c r="AF937" i="15"/>
  <c r="X937" i="15"/>
  <c r="P937" i="15"/>
  <c r="H937" i="15"/>
  <c r="CM944" i="15"/>
  <c r="BY944" i="15"/>
  <c r="BO944" i="15"/>
  <c r="BE944" i="15"/>
  <c r="AU944" i="15"/>
  <c r="AM944" i="15"/>
  <c r="AE944" i="15"/>
  <c r="W944" i="15"/>
  <c r="O944" i="15"/>
  <c r="G944" i="15"/>
  <c r="C939" i="15"/>
  <c r="CI937" i="15"/>
  <c r="CA937" i="15"/>
  <c r="BS937" i="15"/>
  <c r="BK937" i="15"/>
  <c r="BC937" i="15"/>
  <c r="AU937" i="15"/>
  <c r="AM937" i="15"/>
  <c r="AE937" i="15"/>
  <c r="W937" i="15"/>
  <c r="O937" i="15"/>
  <c r="G937" i="15"/>
  <c r="CK944" i="15"/>
  <c r="BX944" i="15"/>
  <c r="BN944" i="15"/>
  <c r="BD944" i="15"/>
  <c r="AT944" i="15"/>
  <c r="AL944" i="15"/>
  <c r="AD944" i="15"/>
  <c r="V944" i="15"/>
  <c r="N944" i="15"/>
  <c r="F944" i="15"/>
  <c r="CP937" i="15"/>
  <c r="CH937" i="15"/>
  <c r="BZ937" i="15"/>
  <c r="BR937" i="15"/>
  <c r="BJ937" i="15"/>
  <c r="BB937" i="15"/>
  <c r="AT937" i="15"/>
  <c r="AL937" i="15"/>
  <c r="AD937" i="15"/>
  <c r="V937" i="15"/>
  <c r="N937" i="15"/>
  <c r="F937" i="15"/>
  <c r="CJ944" i="15"/>
  <c r="BW944" i="15"/>
  <c r="BM944" i="15"/>
  <c r="BA944" i="15"/>
  <c r="AS944" i="15"/>
  <c r="AK944" i="15"/>
  <c r="AC944" i="15"/>
  <c r="U944" i="15"/>
  <c r="M944" i="15"/>
  <c r="E944" i="15"/>
  <c r="CO937" i="15"/>
  <c r="CG937" i="15"/>
  <c r="BY937" i="15"/>
  <c r="BQ937" i="15"/>
  <c r="BI937" i="15"/>
  <c r="BA937" i="15"/>
  <c r="AS937" i="15"/>
  <c r="AK937" i="15"/>
  <c r="AC937" i="15"/>
  <c r="U937" i="15"/>
  <c r="M937" i="15"/>
  <c r="E937" i="15"/>
  <c r="CG944" i="15"/>
  <c r="BV944" i="15"/>
  <c r="BL944" i="15"/>
  <c r="AZ944" i="15"/>
  <c r="AR944" i="15"/>
  <c r="AJ944" i="15"/>
  <c r="AB944" i="15"/>
  <c r="T944" i="15"/>
  <c r="L944" i="15"/>
  <c r="D944" i="15"/>
  <c r="CN937" i="15"/>
  <c r="CF937" i="15"/>
  <c r="BX937" i="15"/>
  <c r="BP937" i="15"/>
  <c r="BH937" i="15"/>
  <c r="AZ937" i="15"/>
  <c r="AR937" i="15"/>
  <c r="AJ937" i="15"/>
  <c r="AB937" i="15"/>
  <c r="T937" i="15"/>
  <c r="L937" i="15"/>
  <c r="D937" i="15"/>
  <c r="BO937" i="15"/>
  <c r="AD942" i="15"/>
  <c r="CP942" i="15"/>
  <c r="BU944" i="15"/>
  <c r="H934" i="15"/>
  <c r="P934" i="15"/>
  <c r="X934" i="15"/>
  <c r="AF934" i="15"/>
  <c r="AN934" i="15"/>
  <c r="AV934" i="15"/>
  <c r="BD934" i="15"/>
  <c r="BL934" i="15"/>
  <c r="BT934" i="15"/>
  <c r="CB934" i="15"/>
  <c r="CJ934" i="15"/>
  <c r="G942" i="15"/>
  <c r="O942" i="15"/>
  <c r="O946" i="15" s="1"/>
  <c r="W942" i="15"/>
  <c r="AE942" i="15"/>
  <c r="AM942" i="15"/>
  <c r="AU942" i="15"/>
  <c r="BC942" i="15"/>
  <c r="BK942" i="15"/>
  <c r="BS942" i="15"/>
  <c r="CA942" i="15"/>
  <c r="CA946" i="15" s="1"/>
  <c r="CI942" i="15"/>
  <c r="I934" i="15"/>
  <c r="Q934" i="15"/>
  <c r="Y934" i="15"/>
  <c r="AG934" i="15"/>
  <c r="AO934" i="15"/>
  <c r="AW934" i="15"/>
  <c r="BE934" i="15"/>
  <c r="BM934" i="15"/>
  <c r="BU934" i="15"/>
  <c r="CC934" i="15"/>
  <c r="CK934" i="15"/>
  <c r="H942" i="15"/>
  <c r="P942" i="15"/>
  <c r="X942" i="15"/>
  <c r="AF942" i="15"/>
  <c r="AN942" i="15"/>
  <c r="AV942" i="15"/>
  <c r="BD942" i="15"/>
  <c r="BL942" i="15"/>
  <c r="BT942" i="15"/>
  <c r="CB942" i="15"/>
  <c r="CJ942" i="15"/>
  <c r="J934" i="15"/>
  <c r="R934" i="15"/>
  <c r="Z934" i="15"/>
  <c r="AH934" i="15"/>
  <c r="AP934" i="15"/>
  <c r="AX934" i="15"/>
  <c r="BF934" i="15"/>
  <c r="BN934" i="15"/>
  <c r="BV934" i="15"/>
  <c r="CD934" i="15"/>
  <c r="CL934" i="15"/>
  <c r="I942" i="15"/>
  <c r="Q942" i="15"/>
  <c r="Y942" i="15"/>
  <c r="AG942" i="15"/>
  <c r="AO942" i="15"/>
  <c r="AW942" i="15"/>
  <c r="BE942" i="15"/>
  <c r="BM942" i="15"/>
  <c r="BU942" i="15"/>
  <c r="CC942" i="15"/>
  <c r="CK942" i="15"/>
  <c r="K934" i="15"/>
  <c r="S934" i="15"/>
  <c r="AA934" i="15"/>
  <c r="AI934" i="15"/>
  <c r="AQ934" i="15"/>
  <c r="AY934" i="15"/>
  <c r="BG934" i="15"/>
  <c r="BO934" i="15"/>
  <c r="BW934" i="15"/>
  <c r="CE934" i="15"/>
  <c r="CM934" i="15"/>
  <c r="J942" i="15"/>
  <c r="R942" i="15"/>
  <c r="Z942" i="15"/>
  <c r="AH942" i="15"/>
  <c r="AP942" i="15"/>
  <c r="AX942" i="15"/>
  <c r="BF942" i="15"/>
  <c r="BN942" i="15"/>
  <c r="BV942" i="15"/>
  <c r="CD942" i="15"/>
  <c r="CL942" i="15"/>
  <c r="D934" i="15"/>
  <c r="L934" i="15"/>
  <c r="T934" i="15"/>
  <c r="AB934" i="15"/>
  <c r="AJ934" i="15"/>
  <c r="AR934" i="15"/>
  <c r="AZ934" i="15"/>
  <c r="BH934" i="15"/>
  <c r="BP934" i="15"/>
  <c r="BX934" i="15"/>
  <c r="CF934" i="15"/>
  <c r="CN934" i="15"/>
  <c r="K942" i="15"/>
  <c r="S942" i="15"/>
  <c r="AA942" i="15"/>
  <c r="AI942" i="15"/>
  <c r="AQ942" i="15"/>
  <c r="AY942" i="15"/>
  <c r="BG942" i="15"/>
  <c r="BO942" i="15"/>
  <c r="BW942" i="15"/>
  <c r="CE942" i="15"/>
  <c r="CM942" i="15"/>
  <c r="E934" i="15"/>
  <c r="M934" i="15"/>
  <c r="U934" i="15"/>
  <c r="AC934" i="15"/>
  <c r="AK934" i="15"/>
  <c r="AS934" i="15"/>
  <c r="BA934" i="15"/>
  <c r="BI934" i="15"/>
  <c r="BQ934" i="15"/>
  <c r="BY934" i="15"/>
  <c r="CG934" i="15"/>
  <c r="CO934" i="15"/>
  <c r="D942" i="15"/>
  <c r="L942" i="15"/>
  <c r="T942" i="15"/>
  <c r="AB942" i="15"/>
  <c r="AJ942" i="15"/>
  <c r="AR942" i="15"/>
  <c r="AZ942" i="15"/>
  <c r="BH942" i="15"/>
  <c r="BP942" i="15"/>
  <c r="BX942" i="15"/>
  <c r="CF942" i="15"/>
  <c r="CN942" i="15"/>
  <c r="F934" i="15"/>
  <c r="N934" i="15"/>
  <c r="V934" i="15"/>
  <c r="AD934" i="15"/>
  <c r="AL934" i="15"/>
  <c r="AL946" i="15" s="1"/>
  <c r="AT934" i="15"/>
  <c r="BB934" i="15"/>
  <c r="BJ934" i="15"/>
  <c r="BR934" i="15"/>
  <c r="BZ934" i="15"/>
  <c r="CH934" i="15"/>
  <c r="CP934" i="15"/>
  <c r="E942" i="15"/>
  <c r="M942" i="15"/>
  <c r="U942" i="15"/>
  <c r="AC942" i="15"/>
  <c r="AK942" i="15"/>
  <c r="AS942" i="15"/>
  <c r="BA942" i="15"/>
  <c r="BI942" i="15"/>
  <c r="BQ942" i="15"/>
  <c r="BY942" i="15"/>
  <c r="CG942" i="15"/>
  <c r="C1006" i="15"/>
  <c r="I1027" i="15"/>
  <c r="Q1027" i="15"/>
  <c r="Y1027" i="15"/>
  <c r="AG1027" i="15"/>
  <c r="AO1027" i="15"/>
  <c r="AW1027" i="15"/>
  <c r="BE1027" i="15"/>
  <c r="BM1027" i="15"/>
  <c r="BU1027" i="15"/>
  <c r="CC1027" i="15"/>
  <c r="CK1027" i="15"/>
  <c r="H1027" i="15"/>
  <c r="T1027" i="15"/>
  <c r="BT1027" i="15"/>
  <c r="CF1027" i="15"/>
  <c r="AE1050" i="15"/>
  <c r="BM1050" i="15"/>
  <c r="X1027" i="15"/>
  <c r="AJ1027" i="15"/>
  <c r="CJ1027" i="15"/>
  <c r="E1050" i="15"/>
  <c r="AM1050" i="15"/>
  <c r="CG1050" i="15"/>
  <c r="L1027" i="15"/>
  <c r="BL1027" i="15"/>
  <c r="BX1027" i="15"/>
  <c r="G1050" i="15"/>
  <c r="AR1050" i="15"/>
  <c r="E1027" i="15"/>
  <c r="M1027" i="15"/>
  <c r="U1027" i="15"/>
  <c r="AC1027" i="15"/>
  <c r="AK1027" i="15"/>
  <c r="AS1027" i="15"/>
  <c r="BA1027" i="15"/>
  <c r="BI1027" i="15"/>
  <c r="BQ1027" i="15"/>
  <c r="BY1027" i="15"/>
  <c r="CG1027" i="15"/>
  <c r="CO1027" i="15"/>
  <c r="AN1027" i="15"/>
  <c r="AZ1027" i="15"/>
  <c r="M1050" i="15"/>
  <c r="AS1050" i="15"/>
  <c r="F1027" i="15"/>
  <c r="N1027" i="15"/>
  <c r="V1027" i="15"/>
  <c r="AD1027" i="15"/>
  <c r="AL1027" i="15"/>
  <c r="AT1027" i="15"/>
  <c r="BB1027" i="15"/>
  <c r="BJ1027" i="15"/>
  <c r="BR1027" i="15"/>
  <c r="BZ1027" i="15"/>
  <c r="CH1027" i="15"/>
  <c r="CP1027" i="15"/>
  <c r="P1027" i="15"/>
  <c r="AB1027" i="15"/>
  <c r="CB1027" i="15"/>
  <c r="CN1027" i="15"/>
  <c r="Q1050" i="15"/>
  <c r="D1027" i="15"/>
  <c r="BD1027" i="15"/>
  <c r="BP1027" i="15"/>
  <c r="CN1050" i="15"/>
  <c r="CF1050" i="15"/>
  <c r="BX1050" i="15"/>
  <c r="BP1050" i="15"/>
  <c r="CM1050" i="15"/>
  <c r="CE1050" i="15"/>
  <c r="BW1050" i="15"/>
  <c r="BO1050" i="15"/>
  <c r="CL1050" i="15"/>
  <c r="CD1050" i="15"/>
  <c r="BV1050" i="15"/>
  <c r="BN1050" i="15"/>
  <c r="CI1050" i="15"/>
  <c r="CA1050" i="15"/>
  <c r="BS1050" i="15"/>
  <c r="BK1050" i="15"/>
  <c r="CP1050" i="15"/>
  <c r="CH1050" i="15"/>
  <c r="BZ1050" i="15"/>
  <c r="BR1050" i="15"/>
  <c r="BU1050" i="15"/>
  <c r="BG1050" i="15"/>
  <c r="AY1050" i="15"/>
  <c r="AQ1050" i="15"/>
  <c r="AI1050" i="15"/>
  <c r="AA1050" i="15"/>
  <c r="S1050" i="15"/>
  <c r="K1050" i="15"/>
  <c r="CO1050" i="15"/>
  <c r="BT1050" i="15"/>
  <c r="BF1050" i="15"/>
  <c r="AX1050" i="15"/>
  <c r="AP1050" i="15"/>
  <c r="AH1050" i="15"/>
  <c r="Z1050" i="15"/>
  <c r="R1050" i="15"/>
  <c r="J1050" i="15"/>
  <c r="CC1050" i="15"/>
  <c r="BJ1050" i="15"/>
  <c r="BB1050" i="15"/>
  <c r="AT1050" i="15"/>
  <c r="AL1050" i="15"/>
  <c r="AD1050" i="15"/>
  <c r="V1050" i="15"/>
  <c r="N1050" i="15"/>
  <c r="F1050" i="15"/>
  <c r="BQ1050" i="15"/>
  <c r="BA1050" i="15"/>
  <c r="AN1050" i="15"/>
  <c r="AB1050" i="15"/>
  <c r="O1050" i="15"/>
  <c r="BL1050" i="15"/>
  <c r="AW1050" i="15"/>
  <c r="AK1050" i="15"/>
  <c r="X1050" i="15"/>
  <c r="L1050" i="15"/>
  <c r="CK1050" i="15"/>
  <c r="BI1050" i="15"/>
  <c r="AV1050" i="15"/>
  <c r="AJ1050" i="15"/>
  <c r="W1050" i="15"/>
  <c r="I1050" i="15"/>
  <c r="CJ1050" i="15"/>
  <c r="BH1050" i="15"/>
  <c r="AU1050" i="15"/>
  <c r="AG1050" i="15"/>
  <c r="U1050" i="15"/>
  <c r="H1050" i="15"/>
  <c r="BY1050" i="15"/>
  <c r="BC1050" i="15"/>
  <c r="AO1050" i="15"/>
  <c r="AC1050" i="15"/>
  <c r="P1050" i="15"/>
  <c r="D1050" i="15"/>
  <c r="T1050" i="15"/>
  <c r="BD1050" i="15"/>
  <c r="BS1027" i="15"/>
  <c r="Y1050" i="15"/>
  <c r="BE1050" i="15"/>
  <c r="D1048" i="15"/>
  <c r="I707" i="2"/>
  <c r="I662" i="2"/>
  <c r="N620" i="2"/>
  <c r="N575" i="2"/>
  <c r="V628" i="2"/>
  <c r="V583" i="2"/>
  <c r="AD636" i="2"/>
  <c r="AD591" i="2"/>
  <c r="AL644" i="2"/>
  <c r="AL599" i="2"/>
  <c r="H706" i="2"/>
  <c r="H661" i="2"/>
  <c r="P714" i="2"/>
  <c r="P669" i="2"/>
  <c r="X722" i="2"/>
  <c r="X677" i="2"/>
  <c r="AF730" i="2"/>
  <c r="AF685" i="2"/>
  <c r="AN738" i="2"/>
  <c r="AN693" i="2"/>
  <c r="E750" i="2"/>
  <c r="E795" i="2"/>
  <c r="AI825" i="2"/>
  <c r="AI780" i="2"/>
  <c r="I891" i="2"/>
  <c r="I846" i="2"/>
  <c r="L894" i="2"/>
  <c r="L849" i="2"/>
  <c r="AD912" i="2"/>
  <c r="AD867" i="2"/>
  <c r="AJ918" i="2"/>
  <c r="AJ873" i="2"/>
  <c r="Q715" i="2"/>
  <c r="Q670" i="2"/>
  <c r="H614" i="2"/>
  <c r="H569" i="2"/>
  <c r="P622" i="2"/>
  <c r="P577" i="2"/>
  <c r="X630" i="2"/>
  <c r="X585" i="2"/>
  <c r="AF638" i="2"/>
  <c r="AF593" i="2"/>
  <c r="AN646" i="2"/>
  <c r="AN601" i="2"/>
  <c r="J708" i="2"/>
  <c r="J663" i="2"/>
  <c r="R716" i="2"/>
  <c r="R671" i="2"/>
  <c r="Z724" i="2"/>
  <c r="Z679" i="2"/>
  <c r="AH732" i="2"/>
  <c r="AH687" i="2"/>
  <c r="G889" i="2"/>
  <c r="G844" i="2"/>
  <c r="J892" i="2"/>
  <c r="J847" i="2"/>
  <c r="M895" i="2"/>
  <c r="M850" i="2"/>
  <c r="P898" i="2"/>
  <c r="P853" i="2"/>
  <c r="Z908" i="2"/>
  <c r="Z863" i="2"/>
  <c r="AF914" i="2"/>
  <c r="AF869" i="2"/>
  <c r="AA588" i="2"/>
  <c r="O621" i="2"/>
  <c r="O576" i="2"/>
  <c r="AO739" i="2"/>
  <c r="AO694" i="2"/>
  <c r="W905" i="2"/>
  <c r="W860" i="2"/>
  <c r="I615" i="2"/>
  <c r="I570" i="2"/>
  <c r="Q623" i="2"/>
  <c r="Q578" i="2"/>
  <c r="Y631" i="2"/>
  <c r="Y586" i="2"/>
  <c r="AG639" i="2"/>
  <c r="AG594" i="2"/>
  <c r="AO647" i="2"/>
  <c r="AO602" i="2"/>
  <c r="K709" i="2"/>
  <c r="K664" i="2"/>
  <c r="S717" i="2"/>
  <c r="S672" i="2"/>
  <c r="AA725" i="2"/>
  <c r="AA680" i="2"/>
  <c r="AI733" i="2"/>
  <c r="AI688" i="2"/>
  <c r="F796" i="2"/>
  <c r="F751" i="2"/>
  <c r="E887" i="2"/>
  <c r="E842" i="2"/>
  <c r="T902" i="2"/>
  <c r="T857" i="2"/>
  <c r="AG915" i="2"/>
  <c r="AG870" i="2"/>
  <c r="AI917" i="2"/>
  <c r="AI872" i="2"/>
  <c r="AN922" i="2"/>
  <c r="AN877" i="2"/>
  <c r="G613" i="2"/>
  <c r="G568" i="2"/>
  <c r="Y723" i="2"/>
  <c r="Y678" i="2"/>
  <c r="J616" i="2"/>
  <c r="J571" i="2"/>
  <c r="Z632" i="2"/>
  <c r="Z587" i="2"/>
  <c r="AH640" i="2"/>
  <c r="AH595" i="2"/>
  <c r="L710" i="2"/>
  <c r="L665" i="2"/>
  <c r="T718" i="2"/>
  <c r="T673" i="2"/>
  <c r="AB726" i="2"/>
  <c r="AB681" i="2"/>
  <c r="AJ734" i="2"/>
  <c r="AJ689" i="2"/>
  <c r="I799" i="2"/>
  <c r="I754" i="2"/>
  <c r="N896" i="2"/>
  <c r="N851" i="2"/>
  <c r="U903" i="2"/>
  <c r="U858" i="2"/>
  <c r="AA909" i="2"/>
  <c r="AA864" i="2"/>
  <c r="AC911" i="2"/>
  <c r="AC866" i="2"/>
  <c r="AE913" i="2"/>
  <c r="AE868" i="2"/>
  <c r="AE637" i="2"/>
  <c r="AE592" i="2"/>
  <c r="K617" i="2"/>
  <c r="K572" i="2"/>
  <c r="S625" i="2"/>
  <c r="S580" i="2"/>
  <c r="AI641" i="2"/>
  <c r="AI596" i="2"/>
  <c r="E703" i="2"/>
  <c r="E658" i="2"/>
  <c r="M711" i="2"/>
  <c r="M666" i="2"/>
  <c r="U719" i="2"/>
  <c r="U674" i="2"/>
  <c r="AC727" i="2"/>
  <c r="AC682" i="2"/>
  <c r="AK735" i="2"/>
  <c r="AK690" i="2"/>
  <c r="J755" i="2"/>
  <c r="J800" i="2"/>
  <c r="H890" i="2"/>
  <c r="H845" i="2"/>
  <c r="K893" i="2"/>
  <c r="K848" i="2"/>
  <c r="Q899" i="2"/>
  <c r="Q854" i="2"/>
  <c r="X906" i="2"/>
  <c r="X861" i="2"/>
  <c r="AO923" i="2"/>
  <c r="AO878" i="2"/>
  <c r="R579" i="2"/>
  <c r="AM645" i="2"/>
  <c r="AM600" i="2"/>
  <c r="H753" i="2"/>
  <c r="H798" i="2"/>
  <c r="L618" i="2"/>
  <c r="L573" i="2"/>
  <c r="T626" i="2"/>
  <c r="T581" i="2"/>
  <c r="AB634" i="2"/>
  <c r="AB589" i="2"/>
  <c r="AJ642" i="2"/>
  <c r="AJ597" i="2"/>
  <c r="F704" i="2"/>
  <c r="F659" i="2"/>
  <c r="N712" i="2"/>
  <c r="N667" i="2"/>
  <c r="V720" i="2"/>
  <c r="V675" i="2"/>
  <c r="AD728" i="2"/>
  <c r="AD683" i="2"/>
  <c r="AL736" i="2"/>
  <c r="AL691" i="2"/>
  <c r="O897" i="2"/>
  <c r="O852" i="2"/>
  <c r="R900" i="2"/>
  <c r="R855" i="2"/>
  <c r="V904" i="2"/>
  <c r="V859" i="2"/>
  <c r="AH916" i="2"/>
  <c r="AH871" i="2"/>
  <c r="AM921" i="2"/>
  <c r="AM876" i="2"/>
  <c r="W629" i="2"/>
  <c r="W584" i="2"/>
  <c r="AG731" i="2"/>
  <c r="AG686" i="2"/>
  <c r="E611" i="2"/>
  <c r="E566" i="2"/>
  <c r="M619" i="2"/>
  <c r="M574" i="2"/>
  <c r="U627" i="2"/>
  <c r="U582" i="2"/>
  <c r="AC635" i="2"/>
  <c r="AC590" i="2"/>
  <c r="AK643" i="2"/>
  <c r="AK598" i="2"/>
  <c r="G705" i="2"/>
  <c r="G660" i="2"/>
  <c r="O713" i="2"/>
  <c r="O668" i="2"/>
  <c r="W721" i="2"/>
  <c r="W676" i="2"/>
  <c r="AE729" i="2"/>
  <c r="AE684" i="2"/>
  <c r="AM737" i="2"/>
  <c r="AM692" i="2"/>
  <c r="G752" i="2"/>
  <c r="G797" i="2"/>
  <c r="F888" i="2"/>
  <c r="F843" i="2"/>
  <c r="S901" i="2"/>
  <c r="S856" i="2"/>
  <c r="Y907" i="2"/>
  <c r="Y862" i="2"/>
  <c r="AB910" i="2"/>
  <c r="AB865" i="2"/>
  <c r="AK919" i="2"/>
  <c r="AK874" i="2"/>
  <c r="AL920" i="2"/>
  <c r="AL875" i="2"/>
  <c r="F567" i="2"/>
  <c r="L757" i="2"/>
  <c r="L802" i="2"/>
  <c r="O805" i="2"/>
  <c r="O760" i="2"/>
  <c r="R808" i="2"/>
  <c r="R763" i="2"/>
  <c r="M803" i="2"/>
  <c r="M758" i="2"/>
  <c r="W813" i="2"/>
  <c r="W768" i="2"/>
  <c r="Y815" i="2"/>
  <c r="Y770" i="2"/>
  <c r="AA817" i="2"/>
  <c r="AA772" i="2"/>
  <c r="AD820" i="2"/>
  <c r="AD775" i="2"/>
  <c r="T765" i="2"/>
  <c r="AE821" i="2"/>
  <c r="AE776" i="2"/>
  <c r="P806" i="2"/>
  <c r="P761" i="2"/>
  <c r="S809" i="2"/>
  <c r="S764" i="2"/>
  <c r="V812" i="2"/>
  <c r="V767" i="2"/>
  <c r="N804" i="2"/>
  <c r="N759" i="2"/>
  <c r="Q807" i="2"/>
  <c r="Q762" i="2"/>
  <c r="X814" i="2"/>
  <c r="X769" i="2"/>
  <c r="Z816" i="2"/>
  <c r="Z771" i="2"/>
  <c r="U766" i="2"/>
  <c r="K756" i="2"/>
  <c r="K801" i="2"/>
  <c r="AB818" i="2"/>
  <c r="AB773" i="2"/>
  <c r="AG823" i="2"/>
  <c r="AG778" i="2"/>
  <c r="AN830" i="2"/>
  <c r="AN785" i="2"/>
  <c r="AJ781" i="2"/>
  <c r="AL783" i="2"/>
  <c r="AL828" i="2"/>
  <c r="AO831" i="2"/>
  <c r="AO786" i="2"/>
  <c r="AH824" i="2"/>
  <c r="AH779" i="2"/>
  <c r="AK827" i="2"/>
  <c r="AK782" i="2"/>
  <c r="AC774" i="2"/>
  <c r="AF822" i="2"/>
  <c r="AM829" i="2"/>
  <c r="AM784" i="2"/>
  <c r="C1008" i="15" l="1"/>
  <c r="AG403" i="15"/>
  <c r="BU374" i="15"/>
  <c r="AF404" i="15"/>
  <c r="AF778" i="15" s="1"/>
  <c r="CI946" i="15"/>
  <c r="AH503" i="15"/>
  <c r="Y494" i="15"/>
  <c r="E519" i="15"/>
  <c r="AD499" i="15"/>
  <c r="AJ505" i="15"/>
  <c r="P530" i="15"/>
  <c r="L526" i="15"/>
  <c r="BI321" i="15"/>
  <c r="Z495" i="15"/>
  <c r="AG502" i="15"/>
  <c r="AA541" i="15"/>
  <c r="AL507" i="15"/>
  <c r="O529" i="15"/>
  <c r="X538" i="15"/>
  <c r="T534" i="15"/>
  <c r="G521" i="15"/>
  <c r="AO510" i="15"/>
  <c r="G476" i="15"/>
  <c r="K525" i="15"/>
  <c r="U535" i="15"/>
  <c r="AF546" i="15"/>
  <c r="AB542" i="15"/>
  <c r="J479" i="15"/>
  <c r="M527" i="15"/>
  <c r="W492" i="15"/>
  <c r="M482" i="15"/>
  <c r="R532" i="15"/>
  <c r="AE545" i="15"/>
  <c r="K480" i="15"/>
  <c r="S533" i="15"/>
  <c r="AE500" i="15"/>
  <c r="U490" i="15"/>
  <c r="Z540" i="15"/>
  <c r="AM553" i="15"/>
  <c r="BS946" i="15"/>
  <c r="S488" i="15"/>
  <c r="AI549" i="15"/>
  <c r="AM508" i="15"/>
  <c r="AC498" i="15"/>
  <c r="AH548" i="15"/>
  <c r="N528" i="15"/>
  <c r="AD296" i="15"/>
  <c r="AD592" i="15" s="1"/>
  <c r="H522" i="15"/>
  <c r="X493" i="15"/>
  <c r="F475" i="15"/>
  <c r="L481" i="15"/>
  <c r="Y539" i="15"/>
  <c r="AL552" i="15"/>
  <c r="M318" i="15"/>
  <c r="BA321" i="15" s="1"/>
  <c r="I478" i="15"/>
  <c r="AF501" i="15"/>
  <c r="N483" i="15"/>
  <c r="T489" i="15"/>
  <c r="AG547" i="15"/>
  <c r="AC543" i="15"/>
  <c r="C208" i="15"/>
  <c r="M212" i="15" s="1"/>
  <c r="BF1059" i="15"/>
  <c r="CO946" i="15"/>
  <c r="Q486" i="15"/>
  <c r="AN509" i="15"/>
  <c r="V491" i="15"/>
  <c r="AB497" i="15"/>
  <c r="AO555" i="15"/>
  <c r="T339" i="15"/>
  <c r="T340" i="15" s="1"/>
  <c r="T341" i="15" s="1"/>
  <c r="T342" i="15" s="1"/>
  <c r="T343" i="15" s="1"/>
  <c r="BB946" i="15"/>
  <c r="AE946" i="15"/>
  <c r="N1059" i="15"/>
  <c r="AS1059" i="15"/>
  <c r="T1059" i="15"/>
  <c r="CN1059" i="15"/>
  <c r="AE297" i="15"/>
  <c r="AE593" i="15" s="1"/>
  <c r="CA1059" i="15"/>
  <c r="I1059" i="15"/>
  <c r="BX1059" i="15"/>
  <c r="S1059" i="15"/>
  <c r="AE1059" i="15"/>
  <c r="BK1059" i="15"/>
  <c r="CB1059" i="15"/>
  <c r="F1059" i="15"/>
  <c r="AJ1059" i="15"/>
  <c r="CB268" i="15"/>
  <c r="BM374" i="15"/>
  <c r="Y395" i="15"/>
  <c r="Z395" i="15" s="1"/>
  <c r="AA395" i="15" s="1"/>
  <c r="X288" i="15"/>
  <c r="Y288" i="15" s="1"/>
  <c r="P388" i="15"/>
  <c r="P807" i="15" s="1"/>
  <c r="C260" i="15"/>
  <c r="AK265" i="15"/>
  <c r="BX268" i="15" s="1"/>
  <c r="Z265" i="15"/>
  <c r="Z290" i="15" s="1"/>
  <c r="Z631" i="15" s="1"/>
  <c r="AN412" i="15"/>
  <c r="AN831" i="15" s="1"/>
  <c r="BD1059" i="15"/>
  <c r="BS1059" i="15"/>
  <c r="AI946" i="15"/>
  <c r="AJ946" i="15"/>
  <c r="W289" i="15"/>
  <c r="W630" i="15" s="1"/>
  <c r="AB347" i="15"/>
  <c r="AB348" i="15" s="1"/>
  <c r="AB349" i="15" s="1"/>
  <c r="AB350" i="15" s="1"/>
  <c r="AF296" i="15"/>
  <c r="AF637" i="15" s="1"/>
  <c r="BS268" i="15"/>
  <c r="BK268" i="15"/>
  <c r="X396" i="15"/>
  <c r="X397" i="15" s="1"/>
  <c r="X398" i="15" s="1"/>
  <c r="X399" i="15" s="1"/>
  <c r="BE374" i="15"/>
  <c r="AC346" i="15"/>
  <c r="AC681" i="15" s="1"/>
  <c r="Q387" i="15"/>
  <c r="Q761" i="15" s="1"/>
  <c r="CM946" i="15"/>
  <c r="AA946" i="15"/>
  <c r="BV946" i="15"/>
  <c r="J946" i="15"/>
  <c r="BE946" i="15"/>
  <c r="AN946" i="15"/>
  <c r="BH1059" i="15"/>
  <c r="AK946" i="15"/>
  <c r="CN946" i="15"/>
  <c r="CE946" i="15"/>
  <c r="S946" i="15"/>
  <c r="G946" i="15"/>
  <c r="BC946" i="15"/>
  <c r="W946" i="15"/>
  <c r="BM1059" i="15"/>
  <c r="CD1059" i="15"/>
  <c r="CK1059" i="15"/>
  <c r="J1059" i="15"/>
  <c r="G1059" i="15"/>
  <c r="AC946" i="15"/>
  <c r="AO411" i="15"/>
  <c r="AO830" i="15" s="1"/>
  <c r="W212" i="15"/>
  <c r="AM265" i="15"/>
  <c r="AM303" i="15" s="1"/>
  <c r="AC265" i="15"/>
  <c r="AB294" i="15" s="1"/>
  <c r="AB635" i="15" s="1"/>
  <c r="BE1059" i="15"/>
  <c r="U265" i="15"/>
  <c r="BI268" i="15" s="1"/>
  <c r="AH265" i="15"/>
  <c r="AG299" i="15" s="1"/>
  <c r="BV1059" i="15"/>
  <c r="U338" i="15"/>
  <c r="V338" i="15" s="1"/>
  <c r="W338" i="15" s="1"/>
  <c r="M265" i="15"/>
  <c r="BA268" i="15" s="1"/>
  <c r="BL1059" i="15"/>
  <c r="AA1059" i="15"/>
  <c r="CH1059" i="15"/>
  <c r="AM946" i="15"/>
  <c r="O265" i="15"/>
  <c r="BB268" i="15" s="1"/>
  <c r="AF424" i="15"/>
  <c r="BT427" i="15" s="1"/>
  <c r="S265" i="15"/>
  <c r="BG268" i="15" s="1"/>
  <c r="AI265" i="15"/>
  <c r="BW268" i="15" s="1"/>
  <c r="AA265" i="15"/>
  <c r="AB292" i="15" s="1"/>
  <c r="U371" i="15"/>
  <c r="T392" i="15" s="1"/>
  <c r="K265" i="15"/>
  <c r="K277" i="15" s="1"/>
  <c r="R265" i="15"/>
  <c r="R282" i="15" s="1"/>
  <c r="CF1059" i="15"/>
  <c r="U1059" i="15"/>
  <c r="AT1059" i="15"/>
  <c r="AZ946" i="15"/>
  <c r="AQ946" i="15"/>
  <c r="CL946" i="15"/>
  <c r="BU946" i="15"/>
  <c r="BD946" i="15"/>
  <c r="BK946" i="15"/>
  <c r="AK318" i="15"/>
  <c r="AK356" i="15" s="1"/>
  <c r="J265" i="15"/>
  <c r="AO1059" i="15"/>
  <c r="AB1059" i="15"/>
  <c r="AU946" i="15"/>
  <c r="V394" i="15"/>
  <c r="V395" i="15" s="1"/>
  <c r="W393" i="15"/>
  <c r="X393" i="15" s="1"/>
  <c r="BK374" i="15"/>
  <c r="BU427" i="15"/>
  <c r="J435" i="15"/>
  <c r="J436" i="15" s="1"/>
  <c r="J437" i="15" s="1"/>
  <c r="AY427" i="15"/>
  <c r="K434" i="15"/>
  <c r="L434" i="15" s="1"/>
  <c r="M434" i="15" s="1"/>
  <c r="N434" i="15" s="1"/>
  <c r="Y450" i="15"/>
  <c r="Y451" i="15" s="1"/>
  <c r="Y452" i="15" s="1"/>
  <c r="Z449" i="15"/>
  <c r="AA449" i="15" s="1"/>
  <c r="BN427" i="15"/>
  <c r="Y342" i="15"/>
  <c r="Z342" i="15" s="1"/>
  <c r="BM321" i="15"/>
  <c r="X343" i="15"/>
  <c r="X344" i="15" s="1"/>
  <c r="X345" i="15" s="1"/>
  <c r="X346" i="15" s="1"/>
  <c r="F613" i="15"/>
  <c r="F568" i="15"/>
  <c r="F273" i="15"/>
  <c r="F274" i="15" s="1"/>
  <c r="E216" i="15"/>
  <c r="D217" i="15"/>
  <c r="AR427" i="15"/>
  <c r="AQ427" i="15"/>
  <c r="AM356" i="15"/>
  <c r="AL357" i="15"/>
  <c r="AL358" i="15" s="1"/>
  <c r="AL359" i="15" s="1"/>
  <c r="CA321" i="15"/>
  <c r="P333" i="15"/>
  <c r="Q333" i="15" s="1"/>
  <c r="O334" i="15"/>
  <c r="O335" i="15" s="1"/>
  <c r="O336" i="15" s="1"/>
  <c r="O337" i="15" s="1"/>
  <c r="BD321" i="15"/>
  <c r="AR374" i="15"/>
  <c r="AQ374" i="15"/>
  <c r="CP946" i="15"/>
  <c r="Q334" i="15"/>
  <c r="R334" i="15" s="1"/>
  <c r="S334" i="15" s="1"/>
  <c r="T334" i="15" s="1"/>
  <c r="BE321" i="15"/>
  <c r="P335" i="15"/>
  <c r="P336" i="15" s="1"/>
  <c r="P337" i="15" s="1"/>
  <c r="P338" i="15" s="1"/>
  <c r="P1059" i="15"/>
  <c r="AW1059" i="15"/>
  <c r="BT1059" i="15"/>
  <c r="H1059" i="15"/>
  <c r="AY1059" i="15"/>
  <c r="CP1059" i="15"/>
  <c r="V1059" i="15"/>
  <c r="AT946" i="15"/>
  <c r="AS946" i="15"/>
  <c r="AR946" i="15"/>
  <c r="CD946" i="15"/>
  <c r="R946" i="15"/>
  <c r="BM946" i="15"/>
  <c r="AV946" i="15"/>
  <c r="D429" i="15"/>
  <c r="D430" i="15" s="1"/>
  <c r="D431" i="15" s="1"/>
  <c r="AS427" i="15"/>
  <c r="E428" i="15"/>
  <c r="F428" i="15" s="1"/>
  <c r="G428" i="15" s="1"/>
  <c r="L435" i="15"/>
  <c r="K436" i="15"/>
  <c r="K437" i="15" s="1"/>
  <c r="K438" i="15" s="1"/>
  <c r="AZ427" i="15"/>
  <c r="R443" i="15"/>
  <c r="R444" i="15" s="1"/>
  <c r="BG427" i="15"/>
  <c r="S442" i="15"/>
  <c r="T442" i="15" s="1"/>
  <c r="AH457" i="15"/>
  <c r="AI457" i="15" s="1"/>
  <c r="AG458" i="15"/>
  <c r="AG459" i="15" s="1"/>
  <c r="BV427" i="15"/>
  <c r="AD402" i="15"/>
  <c r="AD403" i="15" s="1"/>
  <c r="AE401" i="15"/>
  <c r="AF401" i="15" s="1"/>
  <c r="BS374" i="15"/>
  <c r="J329" i="15"/>
  <c r="J330" i="15" s="1"/>
  <c r="AY321" i="15"/>
  <c r="K328" i="15"/>
  <c r="L328" i="15" s="1"/>
  <c r="AN465" i="15"/>
  <c r="AO464" i="15"/>
  <c r="AG350" i="15"/>
  <c r="BU321" i="15"/>
  <c r="AF351" i="15"/>
  <c r="AF352" i="15" s="1"/>
  <c r="AF353" i="15" s="1"/>
  <c r="L382" i="15"/>
  <c r="M382" i="15" s="1"/>
  <c r="N382" i="15" s="1"/>
  <c r="K383" i="15"/>
  <c r="K384" i="15" s="1"/>
  <c r="AZ374" i="15"/>
  <c r="X341" i="15"/>
  <c r="W342" i="15"/>
  <c r="W343" i="15" s="1"/>
  <c r="BL321" i="15"/>
  <c r="AD400" i="15"/>
  <c r="AE400" i="15" s="1"/>
  <c r="AC401" i="15"/>
  <c r="AC402" i="15" s="1"/>
  <c r="AC403" i="15" s="1"/>
  <c r="BR374" i="15"/>
  <c r="V445" i="15"/>
  <c r="W445" i="15" s="1"/>
  <c r="X445" i="15" s="1"/>
  <c r="BJ427" i="15"/>
  <c r="U446" i="15"/>
  <c r="U447" i="15" s="1"/>
  <c r="U448" i="15" s="1"/>
  <c r="J382" i="15"/>
  <c r="AY374" i="15"/>
  <c r="K381" i="15"/>
  <c r="L381" i="15" s="1"/>
  <c r="AC399" i="15"/>
  <c r="AB400" i="15"/>
  <c r="BQ374" i="15"/>
  <c r="G324" i="15"/>
  <c r="H324" i="15" s="1"/>
  <c r="F325" i="15"/>
  <c r="F326" i="15" s="1"/>
  <c r="AU321" i="15"/>
  <c r="H378" i="15"/>
  <c r="AV374" i="15"/>
  <c r="G379" i="15"/>
  <c r="AR321" i="15"/>
  <c r="AQ321" i="15"/>
  <c r="AE212" i="15"/>
  <c r="G271" i="15"/>
  <c r="U212" i="15"/>
  <c r="L212" i="15"/>
  <c r="J212" i="15"/>
  <c r="BY1059" i="15"/>
  <c r="BN946" i="15"/>
  <c r="AF946" i="15"/>
  <c r="O332" i="15"/>
  <c r="N333" i="15"/>
  <c r="BC321" i="15"/>
  <c r="Z396" i="15"/>
  <c r="AA396" i="15" s="1"/>
  <c r="AB396" i="15" s="1"/>
  <c r="Y397" i="15"/>
  <c r="Y398" i="15" s="1"/>
  <c r="Y399" i="15" s="1"/>
  <c r="BN374" i="15"/>
  <c r="AD347" i="15"/>
  <c r="AE347" i="15" s="1"/>
  <c r="AF347" i="15" s="1"/>
  <c r="BR321" i="15"/>
  <c r="AC348" i="15"/>
  <c r="AC349" i="15" s="1"/>
  <c r="AC350" i="15" s="1"/>
  <c r="M383" i="15"/>
  <c r="N383" i="15" s="1"/>
  <c r="O383" i="15" s="1"/>
  <c r="L384" i="15"/>
  <c r="L385" i="15" s="1"/>
  <c r="L386" i="15" s="1"/>
  <c r="BA374" i="15"/>
  <c r="O212" i="15"/>
  <c r="D611" i="15"/>
  <c r="D566" i="15"/>
  <c r="Q442" i="15"/>
  <c r="R441" i="15"/>
  <c r="BF427" i="15"/>
  <c r="AH350" i="15"/>
  <c r="AI350" i="15" s="1"/>
  <c r="AH351" i="15"/>
  <c r="AI351" i="15" s="1"/>
  <c r="BV321" i="15"/>
  <c r="AG352" i="15"/>
  <c r="AG353" i="15" s="1"/>
  <c r="AG354" i="15" s="1"/>
  <c r="AM464" i="15"/>
  <c r="CB427" i="15"/>
  <c r="AN463" i="15"/>
  <c r="Y1059" i="15"/>
  <c r="AV1059" i="15"/>
  <c r="L1059" i="15"/>
  <c r="AI1059" i="15"/>
  <c r="AK1059" i="15"/>
  <c r="CL1059" i="15"/>
  <c r="AM1059" i="15"/>
  <c r="BB1059" i="15"/>
  <c r="R1059" i="15"/>
  <c r="CH946" i="15"/>
  <c r="V946" i="15"/>
  <c r="CG946" i="15"/>
  <c r="U946" i="15"/>
  <c r="CF946" i="15"/>
  <c r="T946" i="15"/>
  <c r="BW946" i="15"/>
  <c r="K946" i="15"/>
  <c r="BF946" i="15"/>
  <c r="AO946" i="15"/>
  <c r="CJ946" i="15"/>
  <c r="X946" i="15"/>
  <c r="AL463" i="15"/>
  <c r="AM462" i="15"/>
  <c r="CA427" i="15"/>
  <c r="I434" i="15"/>
  <c r="I435" i="15" s="1"/>
  <c r="J433" i="15"/>
  <c r="AX427" i="15"/>
  <c r="F378" i="15"/>
  <c r="F379" i="15" s="1"/>
  <c r="G377" i="15"/>
  <c r="H377" i="15" s="1"/>
  <c r="AU374" i="15"/>
  <c r="AN306" i="15"/>
  <c r="AO305" i="15"/>
  <c r="P441" i="15"/>
  <c r="Q440" i="15"/>
  <c r="R440" i="15" s="1"/>
  <c r="BE427" i="15"/>
  <c r="Z343" i="15"/>
  <c r="AA343" i="15" s="1"/>
  <c r="BN321" i="15"/>
  <c r="Y344" i="15"/>
  <c r="Y345" i="15" s="1"/>
  <c r="Y346" i="15" s="1"/>
  <c r="I326" i="15"/>
  <c r="J326" i="15" s="1"/>
  <c r="K326" i="15" s="1"/>
  <c r="AW321" i="15"/>
  <c r="H327" i="15"/>
  <c r="H328" i="15" s="1"/>
  <c r="H329" i="15" s="1"/>
  <c r="AK303" i="15"/>
  <c r="H380" i="15"/>
  <c r="H381" i="15" s="1"/>
  <c r="R388" i="15"/>
  <c r="S388" i="15" s="1"/>
  <c r="Q389" i="15"/>
  <c r="Q390" i="15" s="1"/>
  <c r="BF374" i="15"/>
  <c r="V339" i="15"/>
  <c r="W339" i="15" s="1"/>
  <c r="X339" i="15" s="1"/>
  <c r="BJ321" i="15"/>
  <c r="U340" i="15"/>
  <c r="U341" i="15" s="1"/>
  <c r="U342" i="15" s="1"/>
  <c r="AR268" i="15"/>
  <c r="AQ268" i="15"/>
  <c r="AE295" i="15"/>
  <c r="W287" i="15"/>
  <c r="BY268" i="15"/>
  <c r="AJ302" i="15"/>
  <c r="AJ303" i="15" s="1"/>
  <c r="E269" i="15"/>
  <c r="F269" i="15" s="1"/>
  <c r="G269" i="15" s="1"/>
  <c r="BZ321" i="15"/>
  <c r="G614" i="15"/>
  <c r="G569" i="15"/>
  <c r="AP1059" i="15"/>
  <c r="AB946" i="15"/>
  <c r="AL461" i="15"/>
  <c r="AK462" i="15"/>
  <c r="BZ427" i="15"/>
  <c r="CC1059" i="15"/>
  <c r="Q1059" i="15"/>
  <c r="AN1059" i="15"/>
  <c r="BP1059" i="15"/>
  <c r="D1059" i="15"/>
  <c r="D1060" i="15" s="1"/>
  <c r="O1059" i="15"/>
  <c r="BO1059" i="15"/>
  <c r="BR1059" i="15"/>
  <c r="AX1059" i="15"/>
  <c r="BA1059" i="15"/>
  <c r="AQ1059" i="15"/>
  <c r="CO1059" i="15"/>
  <c r="W1059" i="15"/>
  <c r="BZ946" i="15"/>
  <c r="N946" i="15"/>
  <c r="BY946" i="15"/>
  <c r="M946" i="15"/>
  <c r="BX946" i="15"/>
  <c r="L946" i="15"/>
  <c r="BO946" i="15"/>
  <c r="AX946" i="15"/>
  <c r="AG946" i="15"/>
  <c r="CB946" i="15"/>
  <c r="P946" i="15"/>
  <c r="AD455" i="15"/>
  <c r="AE454" i="15"/>
  <c r="AK460" i="15"/>
  <c r="AL460" i="15" s="1"/>
  <c r="BY427" i="15"/>
  <c r="AJ461" i="15"/>
  <c r="AF298" i="15"/>
  <c r="AG297" i="15"/>
  <c r="AH297" i="15" s="1"/>
  <c r="BU268" i="15"/>
  <c r="H433" i="15"/>
  <c r="H434" i="15" s="1"/>
  <c r="I432" i="15"/>
  <c r="AW427" i="15"/>
  <c r="R335" i="15"/>
  <c r="S335" i="15" s="1"/>
  <c r="T335" i="15" s="1"/>
  <c r="BF321" i="15"/>
  <c r="Q336" i="15"/>
  <c r="Q337" i="15" s="1"/>
  <c r="BR268" i="15"/>
  <c r="BL427" i="15"/>
  <c r="X447" i="15"/>
  <c r="Y447" i="15" s="1"/>
  <c r="Z447" i="15" s="1"/>
  <c r="W448" i="15"/>
  <c r="W449" i="15" s="1"/>
  <c r="AV427" i="15"/>
  <c r="H431" i="15"/>
  <c r="G432" i="15"/>
  <c r="G433" i="15" s="1"/>
  <c r="AK407" i="15"/>
  <c r="AL407" i="15" s="1"/>
  <c r="AM407" i="15" s="1"/>
  <c r="AJ408" i="15"/>
  <c r="AJ409" i="15" s="1"/>
  <c r="AJ410" i="15" s="1"/>
  <c r="BY374" i="15"/>
  <c r="J380" i="15"/>
  <c r="K380" i="15" s="1"/>
  <c r="AX374" i="15"/>
  <c r="I381" i="15"/>
  <c r="I382" i="15" s="1"/>
  <c r="BB321" i="15"/>
  <c r="AM411" i="15"/>
  <c r="AN410" i="15"/>
  <c r="CB374" i="15"/>
  <c r="AI354" i="15"/>
  <c r="AJ353" i="15"/>
  <c r="BL268" i="15"/>
  <c r="AR215" i="15"/>
  <c r="AQ215" i="15"/>
  <c r="AG1059" i="15"/>
  <c r="N386" i="15"/>
  <c r="N387" i="15" s="1"/>
  <c r="O385" i="15"/>
  <c r="P385" i="15" s="1"/>
  <c r="BC374" i="15"/>
  <c r="BU1059" i="15"/>
  <c r="AF1059" i="15"/>
  <c r="AH1059" i="15"/>
  <c r="CE1059" i="15"/>
  <c r="BJ1059" i="15"/>
  <c r="M1059" i="15"/>
  <c r="BN1059" i="15"/>
  <c r="BC1059" i="15"/>
  <c r="BI1059" i="15"/>
  <c r="BG1059" i="15"/>
  <c r="E1059" i="15"/>
  <c r="BR946" i="15"/>
  <c r="F946" i="15"/>
  <c r="BQ946" i="15"/>
  <c r="E946" i="15"/>
  <c r="BP946" i="15"/>
  <c r="D946" i="15"/>
  <c r="BG946" i="15"/>
  <c r="AP946" i="15"/>
  <c r="CK946" i="15"/>
  <c r="Y946" i="15"/>
  <c r="BT946" i="15"/>
  <c r="H946" i="15"/>
  <c r="BK427" i="15"/>
  <c r="W446" i="15"/>
  <c r="X446" i="15" s="1"/>
  <c r="V447" i="15"/>
  <c r="AC452" i="15"/>
  <c r="AD452" i="15" s="1"/>
  <c r="AB453" i="15"/>
  <c r="AB454" i="15" s="1"/>
  <c r="BQ427" i="15"/>
  <c r="AJ459" i="15"/>
  <c r="AI460" i="15"/>
  <c r="BX427" i="15"/>
  <c r="AH353" i="15"/>
  <c r="BW321" i="15"/>
  <c r="AI352" i="15"/>
  <c r="X290" i="15"/>
  <c r="Y289" i="15"/>
  <c r="J327" i="15"/>
  <c r="AX321" i="15"/>
  <c r="I328" i="15"/>
  <c r="AO212" i="15"/>
  <c r="AG212" i="15"/>
  <c r="Y212" i="15"/>
  <c r="Q212" i="15"/>
  <c r="AI212" i="15"/>
  <c r="AN212" i="15"/>
  <c r="AF212" i="15"/>
  <c r="X212" i="15"/>
  <c r="P212" i="15"/>
  <c r="AA212" i="15"/>
  <c r="AL212" i="15"/>
  <c r="AD212" i="15"/>
  <c r="V212" i="15"/>
  <c r="N212" i="15"/>
  <c r="K212" i="15"/>
  <c r="S212" i="15"/>
  <c r="AJ406" i="15"/>
  <c r="AK406" i="15" s="1"/>
  <c r="AI407" i="15"/>
  <c r="AI408" i="15" s="1"/>
  <c r="BX374" i="15"/>
  <c r="W340" i="15"/>
  <c r="V341" i="15"/>
  <c r="V342" i="15" s="1"/>
  <c r="BK321" i="15"/>
  <c r="BJ268" i="15"/>
  <c r="F376" i="15"/>
  <c r="G376" i="15" s="1"/>
  <c r="AT374" i="15"/>
  <c r="E377" i="15"/>
  <c r="BD427" i="15"/>
  <c r="P439" i="15"/>
  <c r="O440" i="15"/>
  <c r="AG822" i="15"/>
  <c r="AG777" i="15"/>
  <c r="E322" i="15"/>
  <c r="F322" i="15" s="1"/>
  <c r="AI405" i="15"/>
  <c r="AH406" i="15"/>
  <c r="BW374" i="15"/>
  <c r="I379" i="15"/>
  <c r="J379" i="15" s="1"/>
  <c r="AT321" i="15"/>
  <c r="E324" i="15"/>
  <c r="E325" i="15" s="1"/>
  <c r="D324" i="15"/>
  <c r="D325" i="15" s="1"/>
  <c r="F323" i="15"/>
  <c r="G323" i="15" s="1"/>
  <c r="AE403" i="15"/>
  <c r="AF402" i="15"/>
  <c r="BT374" i="15"/>
  <c r="AA346" i="15"/>
  <c r="BP321" i="15"/>
  <c r="AB345" i="15"/>
  <c r="BO268" i="15"/>
  <c r="BT268" i="15"/>
  <c r="X629" i="15"/>
  <c r="BD268" i="15"/>
  <c r="AJ212" i="15"/>
  <c r="AH212" i="15"/>
  <c r="AH298" i="15"/>
  <c r="AD453" i="15"/>
  <c r="AE453" i="15" s="1"/>
  <c r="AC454" i="15"/>
  <c r="AC455" i="15" s="1"/>
  <c r="BR427" i="15"/>
  <c r="AD946" i="15"/>
  <c r="X449" i="15"/>
  <c r="X450" i="15" s="1"/>
  <c r="Y448" i="15"/>
  <c r="Z448" i="15" s="1"/>
  <c r="BM427" i="15"/>
  <c r="H325" i="15"/>
  <c r="G326" i="15"/>
  <c r="AV321" i="15"/>
  <c r="CJ1059" i="15"/>
  <c r="X1059" i="15"/>
  <c r="AZ1059" i="15"/>
  <c r="K1059" i="15"/>
  <c r="BW1059" i="15"/>
  <c r="Z1059" i="15"/>
  <c r="BZ1059" i="15"/>
  <c r="BQ1059" i="15"/>
  <c r="AD1059" i="15"/>
  <c r="AC1059" i="15"/>
  <c r="CG1059" i="15"/>
  <c r="BJ946" i="15"/>
  <c r="BI946" i="15"/>
  <c r="BH946" i="15"/>
  <c r="AY946" i="15"/>
  <c r="AH946" i="15"/>
  <c r="CC946" i="15"/>
  <c r="Q946" i="15"/>
  <c r="BL946" i="15"/>
  <c r="BC427" i="15"/>
  <c r="O438" i="15"/>
  <c r="N439" i="15"/>
  <c r="U444" i="15"/>
  <c r="V444" i="15" s="1"/>
  <c r="W444" i="15" s="1"/>
  <c r="BI427" i="15"/>
  <c r="T445" i="15"/>
  <c r="T446" i="15" s="1"/>
  <c r="AA452" i="15"/>
  <c r="AA453" i="15" s="1"/>
  <c r="AB451" i="15"/>
  <c r="AC451" i="15" s="1"/>
  <c r="BP427" i="15"/>
  <c r="AI458" i="15"/>
  <c r="AJ458" i="15" s="1"/>
  <c r="AH459" i="15"/>
  <c r="BW427" i="15"/>
  <c r="E375" i="15"/>
  <c r="F375" i="15" s="1"/>
  <c r="D376" i="15"/>
  <c r="AS374" i="15"/>
  <c r="Z345" i="15"/>
  <c r="BO321" i="15"/>
  <c r="AA344" i="15"/>
  <c r="AB344" i="15" s="1"/>
  <c r="P282" i="15"/>
  <c r="Q281" i="15"/>
  <c r="AE348" i="15"/>
  <c r="AF348" i="15" s="1"/>
  <c r="AG348" i="15" s="1"/>
  <c r="AD349" i="15"/>
  <c r="BS321" i="15"/>
  <c r="AB398" i="15"/>
  <c r="AC398" i="15" s="1"/>
  <c r="AA399" i="15"/>
  <c r="AA400" i="15" s="1"/>
  <c r="BP374" i="15"/>
  <c r="AN357" i="15"/>
  <c r="AO357" i="15" s="1"/>
  <c r="AM358" i="15"/>
  <c r="CB321" i="15"/>
  <c r="N384" i="15"/>
  <c r="M385" i="15"/>
  <c r="BB374" i="15"/>
  <c r="F429" i="15"/>
  <c r="G429" i="15" s="1"/>
  <c r="H429" i="15" s="1"/>
  <c r="AT427" i="15"/>
  <c r="E430" i="15"/>
  <c r="E431" i="15" s="1"/>
  <c r="E432" i="15" s="1"/>
  <c r="AA397" i="15"/>
  <c r="Z398" i="15"/>
  <c r="BO374" i="15"/>
  <c r="BY321" i="15"/>
  <c r="W395" i="15"/>
  <c r="W396" i="15" s="1"/>
  <c r="X394" i="15"/>
  <c r="BL374" i="15"/>
  <c r="S338" i="15"/>
  <c r="BH321" i="15"/>
  <c r="T337" i="15"/>
  <c r="AV268" i="15"/>
  <c r="AK212" i="15"/>
  <c r="AB212" i="15"/>
  <c r="Z212" i="15"/>
  <c r="AL408" i="15"/>
  <c r="AM408" i="15" s="1"/>
  <c r="AK409" i="15"/>
  <c r="AK410" i="15" s="1"/>
  <c r="AK411" i="15" s="1"/>
  <c r="BZ374" i="15"/>
  <c r="AH404" i="15"/>
  <c r="AG405" i="15"/>
  <c r="AG406" i="15" s="1"/>
  <c r="AH403" i="15"/>
  <c r="AI403" i="15" s="1"/>
  <c r="BV374" i="15"/>
  <c r="H613" i="15"/>
  <c r="H568" i="15"/>
  <c r="AW946" i="15"/>
  <c r="AR1059" i="15"/>
  <c r="CI1059" i="15"/>
  <c r="AL1059" i="15"/>
  <c r="CM1059" i="15"/>
  <c r="AU1059" i="15"/>
  <c r="BA946" i="15"/>
  <c r="Z946" i="15"/>
  <c r="I946" i="15"/>
  <c r="AU427" i="15"/>
  <c r="G430" i="15"/>
  <c r="F431" i="15"/>
  <c r="M436" i="15"/>
  <c r="N436" i="15" s="1"/>
  <c r="O436" i="15" s="1"/>
  <c r="BA427" i="15"/>
  <c r="L437" i="15"/>
  <c r="L438" i="15" s="1"/>
  <c r="T443" i="15"/>
  <c r="S444" i="15"/>
  <c r="S445" i="15" s="1"/>
  <c r="BH427" i="15"/>
  <c r="Z451" i="15"/>
  <c r="Z452" i="15" s="1"/>
  <c r="BO427" i="15"/>
  <c r="AA450" i="15"/>
  <c r="AL410" i="15"/>
  <c r="AM409" i="15"/>
  <c r="CA374" i="15"/>
  <c r="R337" i="15"/>
  <c r="R338" i="15" s="1"/>
  <c r="BG321" i="15"/>
  <c r="S336" i="15"/>
  <c r="T336" i="15" s="1"/>
  <c r="H274" i="15"/>
  <c r="G274" i="15"/>
  <c r="I272" i="15"/>
  <c r="I273" i="15"/>
  <c r="AO358" i="15"/>
  <c r="AN359" i="15"/>
  <c r="T390" i="15"/>
  <c r="S391" i="15"/>
  <c r="AF349" i="15"/>
  <c r="AE350" i="15"/>
  <c r="AE351" i="15" s="1"/>
  <c r="AE352" i="15" s="1"/>
  <c r="BT321" i="15"/>
  <c r="D271" i="15"/>
  <c r="F270" i="15"/>
  <c r="AT268" i="15"/>
  <c r="E271" i="15"/>
  <c r="E272" i="15" s="1"/>
  <c r="BJ374" i="15"/>
  <c r="N437" i="15"/>
  <c r="BB427" i="15"/>
  <c r="M438" i="15"/>
  <c r="D703" i="15"/>
  <c r="D658" i="15"/>
  <c r="S389" i="15"/>
  <c r="T389" i="15" s="1"/>
  <c r="R390" i="15"/>
  <c r="R391" i="15" s="1"/>
  <c r="BG374" i="15"/>
  <c r="BQ321" i="15"/>
  <c r="Y814" i="15"/>
  <c r="O387" i="15"/>
  <c r="P386" i="15"/>
  <c r="BD374" i="15"/>
  <c r="K330" i="15"/>
  <c r="L329" i="15"/>
  <c r="AM212" i="15"/>
  <c r="V288" i="15"/>
  <c r="AC212" i="15"/>
  <c r="T212" i="15"/>
  <c r="R212" i="15"/>
  <c r="AL302" i="15" l="1"/>
  <c r="L276" i="15"/>
  <c r="AB682" i="15"/>
  <c r="AY268" i="15"/>
  <c r="AE638" i="15"/>
  <c r="AE298" i="15"/>
  <c r="AE299" i="15" s="1"/>
  <c r="AF405" i="15"/>
  <c r="AF406" i="15" s="1"/>
  <c r="AF780" i="15" s="1"/>
  <c r="X770" i="15"/>
  <c r="Z289" i="15"/>
  <c r="Z585" i="15" s="1"/>
  <c r="AK301" i="15"/>
  <c r="AK597" i="15" s="1"/>
  <c r="X815" i="15"/>
  <c r="BM268" i="15"/>
  <c r="T719" i="15"/>
  <c r="T674" i="15"/>
  <c r="Y291" i="15"/>
  <c r="Y632" i="15" s="1"/>
  <c r="AF454" i="15"/>
  <c r="AG454" i="15" s="1"/>
  <c r="AG912" i="15" s="1"/>
  <c r="O279" i="15"/>
  <c r="O620" i="15" s="1"/>
  <c r="X291" i="15"/>
  <c r="X632" i="15" s="1"/>
  <c r="AD297" i="15"/>
  <c r="AD298" i="15" s="1"/>
  <c r="AD299" i="15" s="1"/>
  <c r="AD640" i="15" s="1"/>
  <c r="AF457" i="15"/>
  <c r="AF458" i="15" s="1"/>
  <c r="AF871" i="15" s="1"/>
  <c r="AF823" i="15"/>
  <c r="AD456" i="15"/>
  <c r="AD457" i="15" s="1"/>
  <c r="AD458" i="15" s="1"/>
  <c r="AE456" i="15"/>
  <c r="AE457" i="15" s="1"/>
  <c r="AE458" i="15" s="1"/>
  <c r="Y769" i="15"/>
  <c r="N280" i="15"/>
  <c r="N621" i="15" s="1"/>
  <c r="AD637" i="15"/>
  <c r="AF455" i="15"/>
  <c r="AG455" i="15" s="1"/>
  <c r="AG913" i="15" s="1"/>
  <c r="AN786" i="15"/>
  <c r="U285" i="15"/>
  <c r="U626" i="15" s="1"/>
  <c r="N278" i="15"/>
  <c r="O278" i="15" s="1"/>
  <c r="AI301" i="15"/>
  <c r="AI302" i="15" s="1"/>
  <c r="AI598" i="15" s="1"/>
  <c r="AZ268" i="15"/>
  <c r="AL304" i="15"/>
  <c r="AL600" i="15" s="1"/>
  <c r="P389" i="15"/>
  <c r="P390" i="15" s="1"/>
  <c r="P391" i="15" s="1"/>
  <c r="P392" i="15" s="1"/>
  <c r="P762" i="15"/>
  <c r="BZ268" i="15"/>
  <c r="AJ300" i="15"/>
  <c r="AJ641" i="15" s="1"/>
  <c r="M276" i="15"/>
  <c r="M617" i="15" s="1"/>
  <c r="X584" i="15"/>
  <c r="Q806" i="15"/>
  <c r="L278" i="15"/>
  <c r="L279" i="15" s="1"/>
  <c r="M279" i="15"/>
  <c r="M280" i="15" s="1"/>
  <c r="M621" i="15" s="1"/>
  <c r="K278" i="15"/>
  <c r="K279" i="15" s="1"/>
  <c r="W585" i="15"/>
  <c r="W290" i="15"/>
  <c r="W631" i="15" s="1"/>
  <c r="U393" i="15"/>
  <c r="U394" i="15" s="1"/>
  <c r="U813" i="15" s="1"/>
  <c r="R387" i="15"/>
  <c r="S387" i="15" s="1"/>
  <c r="S806" i="15" s="1"/>
  <c r="N331" i="15"/>
  <c r="N711" i="15" s="1"/>
  <c r="AG296" i="15"/>
  <c r="AG592" i="15" s="1"/>
  <c r="AF592" i="15"/>
  <c r="L331" i="15"/>
  <c r="L711" i="15" s="1"/>
  <c r="AL355" i="15"/>
  <c r="AM355" i="15" s="1"/>
  <c r="AN355" i="15" s="1"/>
  <c r="AZ321" i="15"/>
  <c r="BH322" i="15" s="1"/>
  <c r="M330" i="15"/>
  <c r="J331" i="15"/>
  <c r="J711" i="15" s="1"/>
  <c r="M332" i="15"/>
  <c r="M333" i="15" s="1"/>
  <c r="BS427" i="15"/>
  <c r="BW428" i="15" s="1"/>
  <c r="L225" i="15"/>
  <c r="L527" i="15" s="1"/>
  <c r="BA215" i="15"/>
  <c r="AD346" i="15"/>
  <c r="AE346" i="15" s="1"/>
  <c r="AE726" i="15" s="1"/>
  <c r="AA293" i="15"/>
  <c r="AA294" i="15" s="1"/>
  <c r="AC726" i="15"/>
  <c r="V235" i="15"/>
  <c r="V236" i="15" s="1"/>
  <c r="BX321" i="15"/>
  <c r="M277" i="15"/>
  <c r="N277" i="15" s="1"/>
  <c r="N618" i="15" s="1"/>
  <c r="V392" i="15"/>
  <c r="V811" i="15" s="1"/>
  <c r="AB295" i="15"/>
  <c r="AB296" i="15" s="1"/>
  <c r="T393" i="15"/>
  <c r="T394" i="15" s="1"/>
  <c r="T813" i="15" s="1"/>
  <c r="AC295" i="15"/>
  <c r="AC296" i="15" s="1"/>
  <c r="AC592" i="15" s="1"/>
  <c r="AD294" i="15"/>
  <c r="AD590" i="15" s="1"/>
  <c r="AC293" i="15"/>
  <c r="AD293" i="15" s="1"/>
  <c r="AD634" i="15" s="1"/>
  <c r="BQ268" i="15"/>
  <c r="BH374" i="15"/>
  <c r="S392" i="15"/>
  <c r="S766" i="15" s="1"/>
  <c r="AB590" i="15"/>
  <c r="AA290" i="15"/>
  <c r="AB290" i="15" s="1"/>
  <c r="AC292" i="15"/>
  <c r="AC633" i="15" s="1"/>
  <c r="Z586" i="15"/>
  <c r="BP268" i="15"/>
  <c r="AB727" i="15"/>
  <c r="U718" i="15"/>
  <c r="AG456" i="15"/>
  <c r="AH456" i="15" s="1"/>
  <c r="AI456" i="15" s="1"/>
  <c r="AJ456" i="15" s="1"/>
  <c r="M224" i="15"/>
  <c r="N224" i="15" s="1"/>
  <c r="O224" i="15" s="1"/>
  <c r="P224" i="15" s="1"/>
  <c r="T286" i="15"/>
  <c r="T287" i="15" s="1"/>
  <c r="T288" i="15" s="1"/>
  <c r="R281" i="15"/>
  <c r="R622" i="15" s="1"/>
  <c r="P283" i="15"/>
  <c r="P624" i="15" s="1"/>
  <c r="U287" i="15"/>
  <c r="U628" i="15" s="1"/>
  <c r="BH268" i="15"/>
  <c r="BE268" i="15"/>
  <c r="Q283" i="15"/>
  <c r="Q579" i="15" s="1"/>
  <c r="V286" i="15"/>
  <c r="W286" i="15" s="1"/>
  <c r="T284" i="15"/>
  <c r="U284" i="15" s="1"/>
  <c r="V284" i="15" s="1"/>
  <c r="W284" i="15" s="1"/>
  <c r="W625" i="15" s="1"/>
  <c r="S285" i="15"/>
  <c r="S286" i="15" s="1"/>
  <c r="S287" i="15" s="1"/>
  <c r="AH300" i="15"/>
  <c r="AI299" i="15"/>
  <c r="U673" i="15"/>
  <c r="W234" i="15"/>
  <c r="W491" i="15" s="1"/>
  <c r="AJ355" i="15"/>
  <c r="AK354" i="15"/>
  <c r="F275" i="15"/>
  <c r="F616" i="15" s="1"/>
  <c r="O281" i="15"/>
  <c r="BC268" i="15"/>
  <c r="P280" i="15"/>
  <c r="BV268" i="15"/>
  <c r="AX268" i="15"/>
  <c r="I275" i="15"/>
  <c r="J274" i="15"/>
  <c r="G275" i="15"/>
  <c r="G571" i="15" s="1"/>
  <c r="AO785" i="15"/>
  <c r="BF268" i="15"/>
  <c r="K275" i="15"/>
  <c r="J276" i="15"/>
  <c r="S283" i="15"/>
  <c r="T283" i="15" s="1"/>
  <c r="R284" i="15"/>
  <c r="R285" i="15" s="1"/>
  <c r="AW268" i="15"/>
  <c r="AW269" i="15" s="1"/>
  <c r="U391" i="15"/>
  <c r="BI374" i="15"/>
  <c r="H275" i="15"/>
  <c r="H616" i="15" s="1"/>
  <c r="AA291" i="15"/>
  <c r="Z292" i="15"/>
  <c r="CA268" i="15"/>
  <c r="AN304" i="15"/>
  <c r="AM305" i="15"/>
  <c r="BN268" i="15"/>
  <c r="R673" i="15"/>
  <c r="R718" i="15"/>
  <c r="R339" i="15"/>
  <c r="U906" i="15"/>
  <c r="U861" i="15"/>
  <c r="U449" i="15"/>
  <c r="AH638" i="15"/>
  <c r="AH593" i="15"/>
  <c r="AI297" i="15"/>
  <c r="W678" i="15"/>
  <c r="W723" i="15"/>
  <c r="W344" i="15"/>
  <c r="O802" i="15"/>
  <c r="O757" i="15"/>
  <c r="P383" i="15"/>
  <c r="H796" i="15"/>
  <c r="H751" i="15"/>
  <c r="I377" i="15"/>
  <c r="T716" i="15"/>
  <c r="T671" i="15"/>
  <c r="U336" i="15"/>
  <c r="T670" i="15"/>
  <c r="T715" i="15"/>
  <c r="U335" i="15"/>
  <c r="Y910" i="15"/>
  <c r="Y865" i="15"/>
  <c r="Y453" i="15"/>
  <c r="AB815" i="15"/>
  <c r="AB770" i="15"/>
  <c r="AC396" i="15"/>
  <c r="AB724" i="15"/>
  <c r="AB679" i="15"/>
  <c r="AC344" i="15"/>
  <c r="F794" i="15"/>
  <c r="F749" i="15"/>
  <c r="G375" i="15"/>
  <c r="AC909" i="15"/>
  <c r="AC864" i="15"/>
  <c r="AD451" i="15"/>
  <c r="G703" i="15"/>
  <c r="G658" i="15"/>
  <c r="H323" i="15"/>
  <c r="AI827" i="15"/>
  <c r="AI782" i="15"/>
  <c r="AI409" i="15"/>
  <c r="K706" i="15"/>
  <c r="K661" i="15"/>
  <c r="L326" i="15"/>
  <c r="X904" i="15"/>
  <c r="X859" i="15"/>
  <c r="Y446" i="15"/>
  <c r="R898" i="15"/>
  <c r="R853" i="15"/>
  <c r="S440" i="15"/>
  <c r="F798" i="15"/>
  <c r="F753" i="15"/>
  <c r="F380" i="15"/>
  <c r="W902" i="15"/>
  <c r="W857" i="15"/>
  <c r="X444" i="15"/>
  <c r="T678" i="15"/>
  <c r="T723" i="15"/>
  <c r="T344" i="15"/>
  <c r="R810" i="15"/>
  <c r="R765" i="15"/>
  <c r="R392" i="15"/>
  <c r="Z910" i="15"/>
  <c r="Z865" i="15"/>
  <c r="Z453" i="15"/>
  <c r="L805" i="15"/>
  <c r="L760" i="15"/>
  <c r="L387" i="15"/>
  <c r="AA911" i="15"/>
  <c r="AA866" i="15"/>
  <c r="AA454" i="15"/>
  <c r="Z905" i="15"/>
  <c r="Z860" i="15"/>
  <c r="AA447" i="15"/>
  <c r="D705" i="15"/>
  <c r="D660" i="15"/>
  <c r="D326" i="15"/>
  <c r="AK825" i="15"/>
  <c r="AK780" i="15"/>
  <c r="AL406" i="15"/>
  <c r="H709" i="15"/>
  <c r="H664" i="15"/>
  <c r="H330" i="15"/>
  <c r="K799" i="15"/>
  <c r="K754" i="15"/>
  <c r="L380" i="15"/>
  <c r="AE595" i="15"/>
  <c r="AE640" i="15"/>
  <c r="AE300" i="15"/>
  <c r="E613" i="15"/>
  <c r="E568" i="15"/>
  <c r="E273" i="15"/>
  <c r="P718" i="15"/>
  <c r="P673" i="15"/>
  <c r="P339" i="15"/>
  <c r="H887" i="15"/>
  <c r="H842" i="15"/>
  <c r="I429" i="15"/>
  <c r="AC913" i="15"/>
  <c r="AC868" i="15"/>
  <c r="AC456" i="15"/>
  <c r="G795" i="15"/>
  <c r="G750" i="15"/>
  <c r="H376" i="15"/>
  <c r="X858" i="15"/>
  <c r="X903" i="15"/>
  <c r="Y445" i="15"/>
  <c r="L800" i="15"/>
  <c r="L755" i="15"/>
  <c r="M381" i="15"/>
  <c r="K803" i="15"/>
  <c r="K758" i="15"/>
  <c r="K385" i="15"/>
  <c r="T763" i="15"/>
  <c r="T808" i="15"/>
  <c r="U389" i="15"/>
  <c r="W815" i="15"/>
  <c r="W770" i="15"/>
  <c r="W397" i="15"/>
  <c r="T904" i="15"/>
  <c r="T859" i="15"/>
  <c r="T447" i="15"/>
  <c r="O894" i="15"/>
  <c r="O849" i="15"/>
  <c r="P436" i="15"/>
  <c r="AG683" i="15"/>
  <c r="AG728" i="15"/>
  <c r="AH348" i="15"/>
  <c r="T714" i="15"/>
  <c r="T669" i="15"/>
  <c r="U334" i="15"/>
  <c r="AK830" i="15"/>
  <c r="AK785" i="15"/>
  <c r="AK412" i="15"/>
  <c r="X726" i="15"/>
  <c r="X681" i="15"/>
  <c r="X347" i="15"/>
  <c r="X908" i="15"/>
  <c r="X863" i="15"/>
  <c r="X451" i="15"/>
  <c r="AE866" i="15"/>
  <c r="AE911" i="15"/>
  <c r="AF453" i="15"/>
  <c r="AJ644" i="15"/>
  <c r="AJ599" i="15"/>
  <c r="AJ304" i="15"/>
  <c r="W718" i="15"/>
  <c r="W673" i="15"/>
  <c r="X338" i="15"/>
  <c r="Q809" i="15"/>
  <c r="Q764" i="15"/>
  <c r="Q391" i="15"/>
  <c r="AG825" i="15"/>
  <c r="AG780" i="15"/>
  <c r="AG407" i="15"/>
  <c r="Y681" i="15"/>
  <c r="Y726" i="15"/>
  <c r="Y347" i="15"/>
  <c r="U677" i="15"/>
  <c r="U722" i="15"/>
  <c r="U343" i="15"/>
  <c r="I893" i="15"/>
  <c r="I848" i="15"/>
  <c r="I436" i="15"/>
  <c r="S903" i="15"/>
  <c r="S858" i="15"/>
  <c r="S446" i="15"/>
  <c r="AA819" i="15"/>
  <c r="AA774" i="15"/>
  <c r="AA401" i="15"/>
  <c r="V722" i="15"/>
  <c r="V677" i="15"/>
  <c r="V343" i="15"/>
  <c r="AG689" i="15"/>
  <c r="AG734" i="15"/>
  <c r="AG355" i="15"/>
  <c r="I801" i="15"/>
  <c r="I756" i="15"/>
  <c r="I383" i="15"/>
  <c r="AL873" i="15"/>
  <c r="AL918" i="15"/>
  <c r="AM460" i="15"/>
  <c r="AE687" i="15"/>
  <c r="AE732" i="15"/>
  <c r="AE353" i="15"/>
  <c r="L709" i="15"/>
  <c r="L664" i="15"/>
  <c r="F889" i="15"/>
  <c r="F844" i="15"/>
  <c r="N803" i="15"/>
  <c r="N758" i="15"/>
  <c r="G706" i="15"/>
  <c r="G661" i="15"/>
  <c r="AF820" i="15"/>
  <c r="AF775" i="15"/>
  <c r="AG401" i="15"/>
  <c r="J891" i="15"/>
  <c r="J846" i="15"/>
  <c r="AN921" i="15"/>
  <c r="AN876" i="15"/>
  <c r="AC817" i="15"/>
  <c r="AC772" i="15"/>
  <c r="X719" i="15"/>
  <c r="X674" i="15"/>
  <c r="AE819" i="15"/>
  <c r="AE774" i="15"/>
  <c r="T231" i="15"/>
  <c r="U231" i="15" s="1"/>
  <c r="V231" i="15" s="1"/>
  <c r="W231" i="15" s="1"/>
  <c r="BH215" i="15"/>
  <c r="S232" i="15"/>
  <c r="S233" i="15" s="1"/>
  <c r="S234" i="15" s="1"/>
  <c r="S235" i="15" s="1"/>
  <c r="AB241" i="15"/>
  <c r="AB242" i="15" s="1"/>
  <c r="AB243" i="15" s="1"/>
  <c r="AB244" i="15" s="1"/>
  <c r="AC240" i="15"/>
  <c r="AD240" i="15" s="1"/>
  <c r="AE240" i="15" s="1"/>
  <c r="BQ215" i="15"/>
  <c r="N895" i="15"/>
  <c r="N850" i="15"/>
  <c r="F566" i="15"/>
  <c r="F611" i="15"/>
  <c r="G270" i="15"/>
  <c r="AC685" i="15"/>
  <c r="AC730" i="15"/>
  <c r="AF684" i="15"/>
  <c r="AF729" i="15"/>
  <c r="AO738" i="15"/>
  <c r="AO693" i="15"/>
  <c r="AM827" i="15"/>
  <c r="AM782" i="15"/>
  <c r="AM826" i="15"/>
  <c r="AM781" i="15"/>
  <c r="T900" i="15"/>
  <c r="T855" i="15"/>
  <c r="T856" i="15"/>
  <c r="T901" i="15"/>
  <c r="G886" i="15"/>
  <c r="G841" i="15"/>
  <c r="AH822" i="15"/>
  <c r="AH777" i="15"/>
  <c r="D888" i="15"/>
  <c r="D843" i="15"/>
  <c r="AN737" i="15"/>
  <c r="AN692" i="15"/>
  <c r="Y818" i="15"/>
  <c r="Y773" i="15"/>
  <c r="X818" i="15"/>
  <c r="X773" i="15"/>
  <c r="AH917" i="15"/>
  <c r="AH872" i="15"/>
  <c r="H705" i="15"/>
  <c r="H660" i="15"/>
  <c r="F702" i="15"/>
  <c r="F657" i="15"/>
  <c r="O898" i="15"/>
  <c r="O853" i="15"/>
  <c r="AL249" i="15"/>
  <c r="AM249" i="15" s="1"/>
  <c r="AN249" i="15" s="1"/>
  <c r="AO249" i="15" s="1"/>
  <c r="AK250" i="15"/>
  <c r="BZ215" i="15"/>
  <c r="AW215" i="15"/>
  <c r="H221" i="15"/>
  <c r="H222" i="15" s="1"/>
  <c r="H223" i="15" s="1"/>
  <c r="H224" i="15" s="1"/>
  <c r="I220" i="15"/>
  <c r="J220" i="15" s="1"/>
  <c r="K220" i="15" s="1"/>
  <c r="I708" i="15"/>
  <c r="I663" i="15"/>
  <c r="AI732" i="15"/>
  <c r="AI687" i="15"/>
  <c r="AI686" i="15"/>
  <c r="AI731" i="15"/>
  <c r="AI685" i="15"/>
  <c r="AI730" i="15"/>
  <c r="AH688" i="15"/>
  <c r="AH733" i="15"/>
  <c r="V905" i="15"/>
  <c r="V860" i="15"/>
  <c r="AR216" i="15"/>
  <c r="AQ216" i="15"/>
  <c r="AN408" i="15"/>
  <c r="Q671" i="15"/>
  <c r="Q716" i="15"/>
  <c r="G891" i="15"/>
  <c r="G846" i="15"/>
  <c r="AF639" i="15"/>
  <c r="AF594" i="15"/>
  <c r="AJ919" i="15"/>
  <c r="AJ874" i="15"/>
  <c r="E1060" i="15"/>
  <c r="F1060" i="15" s="1"/>
  <c r="G1060" i="15" s="1"/>
  <c r="H1060" i="15" s="1"/>
  <c r="I1060" i="15" s="1"/>
  <c r="J1060" i="15" s="1"/>
  <c r="K1060" i="15" s="1"/>
  <c r="L1060" i="15" s="1"/>
  <c r="M1060" i="15" s="1"/>
  <c r="N1060" i="15" s="1"/>
  <c r="O1060" i="15" s="1"/>
  <c r="P1060" i="15" s="1"/>
  <c r="Q1060" i="15" s="1"/>
  <c r="R1060" i="15" s="1"/>
  <c r="S1060" i="15" s="1"/>
  <c r="T1060" i="15" s="1"/>
  <c r="U1060" i="15" s="1"/>
  <c r="V1060" i="15" s="1"/>
  <c r="W1060" i="15" s="1"/>
  <c r="X1060" i="15" s="1"/>
  <c r="Y1060" i="15" s="1"/>
  <c r="Z1060" i="15" s="1"/>
  <c r="AA1060" i="15" s="1"/>
  <c r="AB1060" i="15" s="1"/>
  <c r="AC1060" i="15" s="1"/>
  <c r="AD1060" i="15" s="1"/>
  <c r="AE1060" i="15" s="1"/>
  <c r="AF1060" i="15" s="1"/>
  <c r="AG1060" i="15" s="1"/>
  <c r="AH1060" i="15" s="1"/>
  <c r="AI1060" i="15" s="1"/>
  <c r="AJ1060" i="15" s="1"/>
  <c r="AK1060" i="15" s="1"/>
  <c r="AL1060" i="15" s="1"/>
  <c r="AM1060" i="15" s="1"/>
  <c r="AN1060" i="15" s="1"/>
  <c r="AO1060" i="15" s="1"/>
  <c r="AP1060" i="15" s="1"/>
  <c r="AQ1060" i="15" s="1"/>
  <c r="AR1060" i="15" s="1"/>
  <c r="AS1060" i="15" s="1"/>
  <c r="AT1060" i="15" s="1"/>
  <c r="AU1060" i="15" s="1"/>
  <c r="AV1060" i="15" s="1"/>
  <c r="AW1060" i="15" s="1"/>
  <c r="AX1060" i="15" s="1"/>
  <c r="AY1060" i="15" s="1"/>
  <c r="AZ1060" i="15" s="1"/>
  <c r="BA1060" i="15" s="1"/>
  <c r="BB1060" i="15" s="1"/>
  <c r="BC1060" i="15" s="1"/>
  <c r="BD1060" i="15" s="1"/>
  <c r="BE1060" i="15" s="1"/>
  <c r="BF1060" i="15" s="1"/>
  <c r="BG1060" i="15" s="1"/>
  <c r="BH1060" i="15" s="1"/>
  <c r="BI1060" i="15" s="1"/>
  <c r="BJ1060" i="15" s="1"/>
  <c r="BK1060" i="15" s="1"/>
  <c r="BL1060" i="15" s="1"/>
  <c r="BM1060" i="15" s="1"/>
  <c r="BN1060" i="15" s="1"/>
  <c r="BO1060" i="15" s="1"/>
  <c r="BP1060" i="15" s="1"/>
  <c r="BQ1060" i="15" s="1"/>
  <c r="BR1060" i="15" s="1"/>
  <c r="BS1060" i="15" s="1"/>
  <c r="BT1060" i="15" s="1"/>
  <c r="BU1060" i="15" s="1"/>
  <c r="BV1060" i="15" s="1"/>
  <c r="BW1060" i="15" s="1"/>
  <c r="BX1060" i="15" s="1"/>
  <c r="BY1060" i="15" s="1"/>
  <c r="BZ1060" i="15" s="1"/>
  <c r="CA1060" i="15" s="1"/>
  <c r="CB1060" i="15" s="1"/>
  <c r="CC1060" i="15" s="1"/>
  <c r="CD1060" i="15" s="1"/>
  <c r="CE1060" i="15" s="1"/>
  <c r="CF1060" i="15" s="1"/>
  <c r="CG1060" i="15" s="1"/>
  <c r="CH1060" i="15" s="1"/>
  <c r="CI1060" i="15" s="1"/>
  <c r="CJ1060" i="15" s="1"/>
  <c r="CK1060" i="15" s="1"/>
  <c r="CL1060" i="15" s="1"/>
  <c r="CM1060" i="15" s="1"/>
  <c r="CN1060" i="15" s="1"/>
  <c r="CO1060" i="15" s="1"/>
  <c r="CP1060" i="15" s="1"/>
  <c r="AK920" i="15"/>
  <c r="AK875" i="15"/>
  <c r="AK736" i="15"/>
  <c r="AK691" i="15"/>
  <c r="T720" i="15"/>
  <c r="T675" i="15"/>
  <c r="P899" i="15"/>
  <c r="P854" i="15"/>
  <c r="AM920" i="15"/>
  <c r="AM875" i="15"/>
  <c r="AM922" i="15"/>
  <c r="AM877" i="15"/>
  <c r="M801" i="15"/>
  <c r="M756" i="15"/>
  <c r="AX322" i="15"/>
  <c r="AW322" i="15"/>
  <c r="AV322" i="15"/>
  <c r="AU322" i="15"/>
  <c r="AT322" i="15"/>
  <c r="AS322" i="15"/>
  <c r="AS323" i="15" s="1"/>
  <c r="AY322" i="15"/>
  <c r="AQ322" i="15"/>
  <c r="AQ323" i="15" s="1"/>
  <c r="AR322" i="15"/>
  <c r="AR323" i="15" s="1"/>
  <c r="F705" i="15"/>
  <c r="F660" i="15"/>
  <c r="R901" i="15"/>
  <c r="R856" i="15"/>
  <c r="J894" i="15"/>
  <c r="J849" i="15"/>
  <c r="O670" i="15"/>
  <c r="O715" i="15"/>
  <c r="P713" i="15"/>
  <c r="P668" i="15"/>
  <c r="AK357" i="15"/>
  <c r="BP428" i="15"/>
  <c r="BH428" i="15"/>
  <c r="AZ428" i="15"/>
  <c r="AR428" i="15"/>
  <c r="AR429" i="15" s="1"/>
  <c r="BO428" i="15"/>
  <c r="BG428" i="15"/>
  <c r="AY428" i="15"/>
  <c r="AQ428" i="15"/>
  <c r="AQ429" i="15" s="1"/>
  <c r="BN428" i="15"/>
  <c r="BF428" i="15"/>
  <c r="AX428" i="15"/>
  <c r="BM428" i="15"/>
  <c r="BE428" i="15"/>
  <c r="AW428" i="15"/>
  <c r="BL428" i="15"/>
  <c r="BD428" i="15"/>
  <c r="AV428" i="15"/>
  <c r="BK428" i="15"/>
  <c r="BC428" i="15"/>
  <c r="AU428" i="15"/>
  <c r="BR428" i="15"/>
  <c r="BJ428" i="15"/>
  <c r="BB428" i="15"/>
  <c r="AT428" i="15"/>
  <c r="AT429" i="15" s="1"/>
  <c r="BQ428" i="15"/>
  <c r="BI428" i="15"/>
  <c r="BA428" i="15"/>
  <c r="AS428" i="15"/>
  <c r="AS429" i="15" s="1"/>
  <c r="F219" i="15"/>
  <c r="F220" i="15" s="1"/>
  <c r="S716" i="15"/>
  <c r="S671" i="15"/>
  <c r="Z909" i="15"/>
  <c r="Z864" i="15"/>
  <c r="N756" i="15"/>
  <c r="N801" i="15"/>
  <c r="AB725" i="15"/>
  <c r="AB680" i="15"/>
  <c r="AC345" i="15"/>
  <c r="AH825" i="15"/>
  <c r="AH780" i="15"/>
  <c r="AC242" i="15"/>
  <c r="AC243" i="15" s="1"/>
  <c r="AC244" i="15" s="1"/>
  <c r="AC245" i="15" s="1"/>
  <c r="BR215" i="15"/>
  <c r="AD241" i="15"/>
  <c r="AE241" i="15" s="1"/>
  <c r="AJ916" i="15"/>
  <c r="AJ871" i="15"/>
  <c r="AM736" i="15"/>
  <c r="AM691" i="15"/>
  <c r="AL251" i="15"/>
  <c r="AL252" i="15" s="1"/>
  <c r="CA215" i="15"/>
  <c r="AM250" i="15"/>
  <c r="AN250" i="15" s="1"/>
  <c r="J710" i="15"/>
  <c r="J665" i="15"/>
  <c r="P804" i="15"/>
  <c r="P759" i="15"/>
  <c r="Q385" i="15"/>
  <c r="N806" i="15"/>
  <c r="N761" i="15"/>
  <c r="N388" i="15"/>
  <c r="M896" i="15"/>
  <c r="M851" i="15"/>
  <c r="D612" i="15"/>
  <c r="D567" i="15"/>
  <c r="T809" i="15"/>
  <c r="T764" i="15"/>
  <c r="G615" i="15"/>
  <c r="G570" i="15"/>
  <c r="O672" i="15"/>
  <c r="O717" i="15"/>
  <c r="Q672" i="15"/>
  <c r="Q717" i="15"/>
  <c r="AM828" i="15"/>
  <c r="AM783" i="15"/>
  <c r="AJ829" i="15"/>
  <c r="AJ784" i="15"/>
  <c r="M892" i="15"/>
  <c r="M847" i="15"/>
  <c r="G888" i="15"/>
  <c r="G843" i="15"/>
  <c r="X817" i="15"/>
  <c r="X772" i="15"/>
  <c r="Y817" i="15"/>
  <c r="Y772" i="15"/>
  <c r="AA816" i="15"/>
  <c r="AA771" i="15"/>
  <c r="F886" i="15"/>
  <c r="F841" i="15"/>
  <c r="L759" i="15"/>
  <c r="L804" i="15"/>
  <c r="AA818" i="15"/>
  <c r="AA773" i="15"/>
  <c r="AB817" i="15"/>
  <c r="AB772" i="15"/>
  <c r="Z680" i="15"/>
  <c r="Z725" i="15"/>
  <c r="AB864" i="15"/>
  <c r="AB909" i="15"/>
  <c r="U442" i="15"/>
  <c r="Z346" i="15"/>
  <c r="AD822" i="15"/>
  <c r="AD777" i="15"/>
  <c r="AD404" i="15"/>
  <c r="E704" i="15"/>
  <c r="E659" i="15"/>
  <c r="F795" i="15"/>
  <c r="F750" i="15"/>
  <c r="AA238" i="15"/>
  <c r="AB238" i="15" s="1"/>
  <c r="Z239" i="15"/>
  <c r="Z240" i="15" s="1"/>
  <c r="Z241" i="15" s="1"/>
  <c r="BO215" i="15"/>
  <c r="Q228" i="15"/>
  <c r="R228" i="15" s="1"/>
  <c r="BE215" i="15"/>
  <c r="P229" i="15"/>
  <c r="P230" i="15" s="1"/>
  <c r="AF688" i="15"/>
  <c r="AF733" i="15"/>
  <c r="AI918" i="15"/>
  <c r="AI873" i="15"/>
  <c r="AB911" i="15"/>
  <c r="AB866" i="15"/>
  <c r="AJ352" i="15"/>
  <c r="AJ351" i="15"/>
  <c r="AJ350" i="15"/>
  <c r="I800" i="15"/>
  <c r="I755" i="15"/>
  <c r="AK826" i="15"/>
  <c r="AK781" i="15"/>
  <c r="F432" i="15"/>
  <c r="O671" i="15"/>
  <c r="O716" i="15"/>
  <c r="I890" i="15"/>
  <c r="I845" i="15"/>
  <c r="H891" i="15"/>
  <c r="H846" i="15"/>
  <c r="AJ462" i="15"/>
  <c r="E565" i="15"/>
  <c r="E610" i="15"/>
  <c r="AJ643" i="15"/>
  <c r="AJ598" i="15"/>
  <c r="V674" i="15"/>
  <c r="V719" i="15"/>
  <c r="H799" i="15"/>
  <c r="H754" i="15"/>
  <c r="I706" i="15"/>
  <c r="I661" i="15"/>
  <c r="I892" i="15"/>
  <c r="I847" i="15"/>
  <c r="AL921" i="15"/>
  <c r="AL876" i="15"/>
  <c r="AN462" i="15"/>
  <c r="AH731" i="15"/>
  <c r="AH686" i="15"/>
  <c r="AH685" i="15"/>
  <c r="AH730" i="15"/>
  <c r="R899" i="15"/>
  <c r="R854" i="15"/>
  <c r="L803" i="15"/>
  <c r="L758" i="15"/>
  <c r="G322" i="15"/>
  <c r="J801" i="15"/>
  <c r="J756" i="15"/>
  <c r="U904" i="15"/>
  <c r="U859" i="15"/>
  <c r="S900" i="15"/>
  <c r="S855" i="15"/>
  <c r="E886" i="15"/>
  <c r="E841" i="15"/>
  <c r="Q714" i="15"/>
  <c r="Q669" i="15"/>
  <c r="O714" i="15"/>
  <c r="O669" i="15"/>
  <c r="U390" i="15"/>
  <c r="Y339" i="15"/>
  <c r="Y863" i="15"/>
  <c r="Y908" i="15"/>
  <c r="J893" i="15"/>
  <c r="J848" i="15"/>
  <c r="AD729" i="15"/>
  <c r="AD684" i="15"/>
  <c r="AB912" i="15"/>
  <c r="AB867" i="15"/>
  <c r="BV215" i="15"/>
  <c r="AH245" i="15"/>
  <c r="AI245" i="15" s="1"/>
  <c r="AJ245" i="15" s="1"/>
  <c r="AG246" i="15"/>
  <c r="AG247" i="15" s="1"/>
  <c r="AG248" i="15" s="1"/>
  <c r="AC822" i="15"/>
  <c r="AC777" i="15"/>
  <c r="AC404" i="15"/>
  <c r="E796" i="15"/>
  <c r="E751" i="15"/>
  <c r="AH247" i="15"/>
  <c r="AH248" i="15" s="1"/>
  <c r="AH249" i="15" s="1"/>
  <c r="AI246" i="15"/>
  <c r="AJ246" i="15" s="1"/>
  <c r="AK246" i="15" s="1"/>
  <c r="BW215" i="15"/>
  <c r="W858" i="15"/>
  <c r="W903" i="15"/>
  <c r="E890" i="15"/>
  <c r="E845" i="15"/>
  <c r="H797" i="15"/>
  <c r="H752" i="15"/>
  <c r="I378" i="15"/>
  <c r="E705" i="15"/>
  <c r="E660" i="15"/>
  <c r="AE686" i="15"/>
  <c r="AE731" i="15"/>
  <c r="AC821" i="15"/>
  <c r="AC776" i="15"/>
  <c r="Q713" i="15"/>
  <c r="Q668" i="15"/>
  <c r="Z906" i="15"/>
  <c r="Z861" i="15"/>
  <c r="BF215" i="15"/>
  <c r="R229" i="15"/>
  <c r="S229" i="15" s="1"/>
  <c r="Q230" i="15"/>
  <c r="Q231" i="15" s="1"/>
  <c r="Q232" i="15" s="1"/>
  <c r="G610" i="15"/>
  <c r="G565" i="15"/>
  <c r="H269" i="15"/>
  <c r="S807" i="15"/>
  <c r="S762" i="15"/>
  <c r="K896" i="15"/>
  <c r="K851" i="15"/>
  <c r="AB685" i="15"/>
  <c r="AB730" i="15"/>
  <c r="T388" i="15"/>
  <c r="AO692" i="15"/>
  <c r="AO737" i="15"/>
  <c r="H615" i="15"/>
  <c r="H570" i="15"/>
  <c r="AL829" i="15"/>
  <c r="AL784" i="15"/>
  <c r="AA908" i="15"/>
  <c r="AA863" i="15"/>
  <c r="AA907" i="15"/>
  <c r="AA862" i="15"/>
  <c r="R857" i="15"/>
  <c r="R902" i="15"/>
  <c r="K895" i="15"/>
  <c r="K850" i="15"/>
  <c r="AH823" i="15"/>
  <c r="AH778" i="15"/>
  <c r="AK828" i="15"/>
  <c r="AK783" i="15"/>
  <c r="V814" i="15"/>
  <c r="V769" i="15"/>
  <c r="V396" i="15"/>
  <c r="E888" i="15"/>
  <c r="E843" i="15"/>
  <c r="N574" i="15"/>
  <c r="N619" i="15"/>
  <c r="AN356" i="15"/>
  <c r="AI915" i="15"/>
  <c r="AI870" i="15"/>
  <c r="U443" i="15"/>
  <c r="O437" i="15"/>
  <c r="H704" i="15"/>
  <c r="H659" i="15"/>
  <c r="Y906" i="15"/>
  <c r="Y861" i="15"/>
  <c r="AC912" i="15"/>
  <c r="AC867" i="15"/>
  <c r="AF821" i="15"/>
  <c r="AF776" i="15"/>
  <c r="AG402" i="15"/>
  <c r="AI404" i="15"/>
  <c r="AI824" i="15"/>
  <c r="AI779" i="15"/>
  <c r="W674" i="15"/>
  <c r="W719" i="15"/>
  <c r="AH407" i="15"/>
  <c r="R231" i="15"/>
  <c r="S230" i="15"/>
  <c r="BG215" i="15"/>
  <c r="H219" i="15"/>
  <c r="I219" i="15" s="1"/>
  <c r="G220" i="15"/>
  <c r="AV215" i="15"/>
  <c r="Y236" i="15"/>
  <c r="Z236" i="15" s="1"/>
  <c r="AA236" i="15" s="1"/>
  <c r="BM215" i="15"/>
  <c r="X237" i="15"/>
  <c r="X238" i="15" s="1"/>
  <c r="J707" i="15"/>
  <c r="J662" i="15"/>
  <c r="H708" i="15"/>
  <c r="H663" i="15"/>
  <c r="AC865" i="15"/>
  <c r="AC910" i="15"/>
  <c r="O804" i="15"/>
  <c r="O759" i="15"/>
  <c r="AI689" i="15"/>
  <c r="AI734" i="15"/>
  <c r="AI355" i="15"/>
  <c r="AM830" i="15"/>
  <c r="AM785" i="15"/>
  <c r="AM412" i="15"/>
  <c r="AN407" i="15"/>
  <c r="G890" i="15"/>
  <c r="G845" i="15"/>
  <c r="X905" i="15"/>
  <c r="X860" i="15"/>
  <c r="V448" i="15"/>
  <c r="AK458" i="15"/>
  <c r="AL598" i="15"/>
  <c r="AL643" i="15"/>
  <c r="P442" i="15"/>
  <c r="AC683" i="15"/>
  <c r="AC728" i="15"/>
  <c r="X816" i="15"/>
  <c r="X771" i="15"/>
  <c r="Z815" i="15"/>
  <c r="Z770" i="15"/>
  <c r="N713" i="15"/>
  <c r="N668" i="15"/>
  <c r="O712" i="15"/>
  <c r="O667" i="15"/>
  <c r="G704" i="15"/>
  <c r="G659" i="15"/>
  <c r="X400" i="15"/>
  <c r="Y400" i="15"/>
  <c r="AD819" i="15"/>
  <c r="AD774" i="15"/>
  <c r="AD398" i="15"/>
  <c r="X676" i="15"/>
  <c r="X721" i="15"/>
  <c r="AG349" i="15"/>
  <c r="AO463" i="15"/>
  <c r="AN878" i="15"/>
  <c r="AN923" i="15"/>
  <c r="K708" i="15"/>
  <c r="K663" i="15"/>
  <c r="K894" i="15"/>
  <c r="K849" i="15"/>
  <c r="P715" i="15"/>
  <c r="P670" i="15"/>
  <c r="N334" i="15"/>
  <c r="G218" i="15"/>
  <c r="H218" i="15" s="1"/>
  <c r="M804" i="15"/>
  <c r="M759" i="15"/>
  <c r="AD910" i="15"/>
  <c r="AD865" i="15"/>
  <c r="AI826" i="15"/>
  <c r="AI781" i="15"/>
  <c r="O382" i="15"/>
  <c r="AL919" i="15"/>
  <c r="AL874" i="15"/>
  <c r="V718" i="15"/>
  <c r="V673" i="15"/>
  <c r="Z677" i="15"/>
  <c r="Z722" i="15"/>
  <c r="H892" i="15"/>
  <c r="H847" i="15"/>
  <c r="K800" i="15"/>
  <c r="K755" i="15"/>
  <c r="L893" i="15"/>
  <c r="L848" i="15"/>
  <c r="K710" i="15"/>
  <c r="K665" i="15"/>
  <c r="O806" i="15"/>
  <c r="O761" i="15"/>
  <c r="O388" i="15"/>
  <c r="S808" i="15"/>
  <c r="S763" i="15"/>
  <c r="N892" i="15"/>
  <c r="N847" i="15"/>
  <c r="AF727" i="15"/>
  <c r="AF682" i="15"/>
  <c r="I614" i="15"/>
  <c r="I569" i="15"/>
  <c r="R672" i="15"/>
  <c r="R717" i="15"/>
  <c r="M435" i="15"/>
  <c r="M894" i="15"/>
  <c r="M849" i="15"/>
  <c r="G887" i="15"/>
  <c r="G842" i="15"/>
  <c r="AF824" i="15"/>
  <c r="AF779" i="15"/>
  <c r="AJ828" i="15"/>
  <c r="AJ783" i="15"/>
  <c r="AB239" i="15"/>
  <c r="AC239" i="15" s="1"/>
  <c r="AD239" i="15" s="1"/>
  <c r="BP215" i="15"/>
  <c r="AA240" i="15"/>
  <c r="AA241" i="15" s="1"/>
  <c r="AJ249" i="15"/>
  <c r="AJ250" i="15" s="1"/>
  <c r="AK248" i="15"/>
  <c r="BY215" i="15"/>
  <c r="N802" i="15"/>
  <c r="N757" i="15"/>
  <c r="AB729" i="15"/>
  <c r="AB684" i="15"/>
  <c r="AC729" i="15"/>
  <c r="AC684" i="15"/>
  <c r="AE683" i="15"/>
  <c r="AE728" i="15"/>
  <c r="Q622" i="15"/>
  <c r="Q577" i="15"/>
  <c r="AA724" i="15"/>
  <c r="AA679" i="15"/>
  <c r="AA342" i="15"/>
  <c r="D795" i="15"/>
  <c r="D750" i="15"/>
  <c r="AI916" i="15"/>
  <c r="AI871" i="15"/>
  <c r="U902" i="15"/>
  <c r="U857" i="15"/>
  <c r="M439" i="15"/>
  <c r="K439" i="15"/>
  <c r="L617" i="15"/>
  <c r="L572" i="15"/>
  <c r="F706" i="15"/>
  <c r="F661" i="15"/>
  <c r="W907" i="15"/>
  <c r="W862" i="15"/>
  <c r="AH639" i="15"/>
  <c r="AH594" i="15"/>
  <c r="AI298" i="15"/>
  <c r="M329" i="15"/>
  <c r="I798" i="15"/>
  <c r="I753" i="15"/>
  <c r="E702" i="15"/>
  <c r="E657" i="15"/>
  <c r="D377" i="15"/>
  <c r="U721" i="15"/>
  <c r="U676" i="15"/>
  <c r="J223" i="15"/>
  <c r="J224" i="15" s="1"/>
  <c r="K222" i="15"/>
  <c r="AY215" i="15"/>
  <c r="P227" i="15"/>
  <c r="BD215" i="15"/>
  <c r="O228" i="15"/>
  <c r="O229" i="15" s="1"/>
  <c r="AG244" i="15"/>
  <c r="BU215" i="15"/>
  <c r="AF245" i="15"/>
  <c r="Y629" i="15"/>
  <c r="Y584" i="15"/>
  <c r="M386" i="15"/>
  <c r="AG595" i="15"/>
  <c r="AG640" i="15"/>
  <c r="AG300" i="15"/>
  <c r="AJ411" i="15"/>
  <c r="H800" i="15"/>
  <c r="H755" i="15"/>
  <c r="AJ782" i="15"/>
  <c r="AJ827" i="15"/>
  <c r="H889" i="15"/>
  <c r="H844" i="15"/>
  <c r="I431" i="15"/>
  <c r="AK918" i="15"/>
  <c r="AK873" i="15"/>
  <c r="I325" i="15"/>
  <c r="Y679" i="15"/>
  <c r="Y724" i="15"/>
  <c r="Z723" i="15"/>
  <c r="Z678" i="15"/>
  <c r="AO646" i="15"/>
  <c r="AO601" i="15"/>
  <c r="E378" i="15"/>
  <c r="J432" i="15"/>
  <c r="AM461" i="15"/>
  <c r="AL464" i="15"/>
  <c r="J273" i="15"/>
  <c r="Z288" i="15"/>
  <c r="AM302" i="15"/>
  <c r="L801" i="15"/>
  <c r="L756" i="15"/>
  <c r="AB351" i="15"/>
  <c r="AO922" i="15"/>
  <c r="AO877" i="15"/>
  <c r="I329" i="15"/>
  <c r="AD821" i="15"/>
  <c r="AD776" i="15"/>
  <c r="AG916" i="15"/>
  <c r="AG871" i="15"/>
  <c r="L892" i="15"/>
  <c r="L847" i="15"/>
  <c r="D887" i="15"/>
  <c r="D842" i="15"/>
  <c r="AS215" i="15"/>
  <c r="Y677" i="15"/>
  <c r="Y722" i="15"/>
  <c r="Z907" i="15"/>
  <c r="Z862" i="15"/>
  <c r="K433" i="15"/>
  <c r="V768" i="15"/>
  <c r="V813" i="15"/>
  <c r="J895" i="15"/>
  <c r="J850" i="15"/>
  <c r="AI822" i="15"/>
  <c r="AI777" i="15"/>
  <c r="P852" i="15"/>
  <c r="P897" i="15"/>
  <c r="J798" i="15"/>
  <c r="J753" i="15"/>
  <c r="Q808" i="15"/>
  <c r="Q763" i="15"/>
  <c r="AD350" i="15"/>
  <c r="I613" i="15"/>
  <c r="I568" i="15"/>
  <c r="P672" i="15"/>
  <c r="P717" i="15"/>
  <c r="AA448" i="15"/>
  <c r="L895" i="15"/>
  <c r="L850" i="15"/>
  <c r="D889" i="15"/>
  <c r="D844" i="15"/>
  <c r="J272" i="15"/>
  <c r="T717" i="15"/>
  <c r="T672" i="15"/>
  <c r="U337" i="15"/>
  <c r="O338" i="15"/>
  <c r="Q338" i="15"/>
  <c r="X813" i="15"/>
  <c r="X768" i="15"/>
  <c r="Y394" i="15"/>
  <c r="Z817" i="15"/>
  <c r="Z772" i="15"/>
  <c r="F887" i="15"/>
  <c r="F842" i="15"/>
  <c r="P623" i="15"/>
  <c r="P578" i="15"/>
  <c r="E794" i="15"/>
  <c r="E749" i="15"/>
  <c r="AG917" i="15"/>
  <c r="AG872" i="15"/>
  <c r="AB450" i="15"/>
  <c r="O434" i="15"/>
  <c r="K618" i="15"/>
  <c r="K573" i="15"/>
  <c r="Y905" i="15"/>
  <c r="Y860" i="15"/>
  <c r="T721" i="15"/>
  <c r="T676" i="15"/>
  <c r="W675" i="15"/>
  <c r="W720" i="15"/>
  <c r="D218" i="15"/>
  <c r="D219" i="15" s="1"/>
  <c r="D220" i="15" s="1"/>
  <c r="F217" i="15"/>
  <c r="G217" i="15" s="1"/>
  <c r="H217" i="15" s="1"/>
  <c r="I217" i="15" s="1"/>
  <c r="AT215" i="15"/>
  <c r="E218" i="15"/>
  <c r="F216" i="15"/>
  <c r="X235" i="15"/>
  <c r="Y235" i="15" s="1"/>
  <c r="BL215" i="15"/>
  <c r="W236" i="15"/>
  <c r="W237" i="15" s="1"/>
  <c r="AO252" i="15"/>
  <c r="AN253" i="15"/>
  <c r="Y630" i="15"/>
  <c r="Y585" i="15"/>
  <c r="AG688" i="15"/>
  <c r="AG733" i="15"/>
  <c r="U905" i="15"/>
  <c r="U860" i="15"/>
  <c r="C948" i="15"/>
  <c r="J754" i="15"/>
  <c r="J799" i="15"/>
  <c r="H428" i="15"/>
  <c r="W906" i="15"/>
  <c r="W861" i="15"/>
  <c r="R333" i="15"/>
  <c r="E433" i="15"/>
  <c r="AE594" i="15"/>
  <c r="AE639" i="15"/>
  <c r="AB455" i="15"/>
  <c r="AD913" i="15"/>
  <c r="AD868" i="15"/>
  <c r="U675" i="15"/>
  <c r="U720" i="15"/>
  <c r="H707" i="15"/>
  <c r="H662" i="15"/>
  <c r="Q439" i="15"/>
  <c r="G796" i="15"/>
  <c r="G751" i="15"/>
  <c r="AK463" i="15"/>
  <c r="AF687" i="15"/>
  <c r="AF732" i="15"/>
  <c r="Z814" i="15"/>
  <c r="Z769" i="15"/>
  <c r="R623" i="15"/>
  <c r="R578" i="15"/>
  <c r="S282" i="15"/>
  <c r="AZ215" i="15"/>
  <c r="L223" i="15"/>
  <c r="K224" i="15"/>
  <c r="T233" i="15"/>
  <c r="T234" i="15" s="1"/>
  <c r="T235" i="15" s="1"/>
  <c r="U232" i="15"/>
  <c r="V232" i="15" s="1"/>
  <c r="BI215" i="15"/>
  <c r="G798" i="15"/>
  <c r="G753" i="15"/>
  <c r="G380" i="15"/>
  <c r="AB819" i="15"/>
  <c r="AB774" i="15"/>
  <c r="AC818" i="15"/>
  <c r="AC773" i="15"/>
  <c r="X340" i="15"/>
  <c r="AF731" i="15"/>
  <c r="AF686" i="15"/>
  <c r="AG685" i="15"/>
  <c r="AG730" i="15"/>
  <c r="J709" i="15"/>
  <c r="J664" i="15"/>
  <c r="AE820" i="15"/>
  <c r="AE775" i="15"/>
  <c r="AH915" i="15"/>
  <c r="AH870" i="15"/>
  <c r="S441" i="15"/>
  <c r="BD375" i="15"/>
  <c r="AV375" i="15"/>
  <c r="BC375" i="15"/>
  <c r="AU375" i="15"/>
  <c r="BB375" i="15"/>
  <c r="AT375" i="15"/>
  <c r="BA375" i="15"/>
  <c r="AS375" i="15"/>
  <c r="AS376" i="15" s="1"/>
  <c r="AZ375" i="15"/>
  <c r="AR375" i="15"/>
  <c r="AR376" i="15" s="1"/>
  <c r="BG375" i="15"/>
  <c r="AY375" i="15"/>
  <c r="AQ375" i="15"/>
  <c r="AQ376" i="15" s="1"/>
  <c r="BE375" i="15"/>
  <c r="AW375" i="15"/>
  <c r="AX375" i="15"/>
  <c r="BF375" i="15"/>
  <c r="D474" i="15"/>
  <c r="D519" i="15"/>
  <c r="X723" i="15"/>
  <c r="X678" i="15"/>
  <c r="AU215" i="15"/>
  <c r="S810" i="15"/>
  <c r="S765" i="15"/>
  <c r="S714" i="15"/>
  <c r="S669" i="15"/>
  <c r="AG824" i="15"/>
  <c r="AG779" i="15"/>
  <c r="D704" i="15"/>
  <c r="D659" i="15"/>
  <c r="AG638" i="15"/>
  <c r="AG593" i="15"/>
  <c r="K379" i="15"/>
  <c r="K802" i="15"/>
  <c r="K757" i="15"/>
  <c r="P805" i="15"/>
  <c r="P760" i="15"/>
  <c r="Q386" i="15"/>
  <c r="R809" i="15"/>
  <c r="R764" i="15"/>
  <c r="N894" i="15"/>
  <c r="N849" i="15"/>
  <c r="F610" i="15"/>
  <c r="F565" i="15"/>
  <c r="AE730" i="15"/>
  <c r="AE685" i="15"/>
  <c r="AL739" i="15"/>
  <c r="AL694" i="15"/>
  <c r="AK829" i="15"/>
  <c r="AK784" i="15"/>
  <c r="S902" i="15"/>
  <c r="S857" i="15"/>
  <c r="BN215" i="15"/>
  <c r="Z237" i="15"/>
  <c r="Y238" i="15"/>
  <c r="Y239" i="15" s="1"/>
  <c r="AM599" i="15"/>
  <c r="AM644" i="15"/>
  <c r="AN303" i="15"/>
  <c r="S673" i="15"/>
  <c r="S718" i="15"/>
  <c r="S339" i="15"/>
  <c r="X812" i="15"/>
  <c r="X767" i="15"/>
  <c r="Y393" i="15"/>
  <c r="W814" i="15"/>
  <c r="W769" i="15"/>
  <c r="AA815" i="15"/>
  <c r="AA770" i="15"/>
  <c r="Z399" i="15"/>
  <c r="AB397" i="15"/>
  <c r="AA910" i="15"/>
  <c r="AA865" i="15"/>
  <c r="R445" i="15"/>
  <c r="N897" i="15"/>
  <c r="N852" i="15"/>
  <c r="O896" i="15"/>
  <c r="O851" i="15"/>
  <c r="E326" i="15"/>
  <c r="BX215" i="15"/>
  <c r="AJ247" i="15"/>
  <c r="AK247" i="15" s="1"/>
  <c r="AI248" i="15"/>
  <c r="AA681" i="15"/>
  <c r="AA726" i="15"/>
  <c r="AA347" i="15"/>
  <c r="AF400" i="15"/>
  <c r="AE822" i="15"/>
  <c r="AE777" i="15"/>
  <c r="AE404" i="15"/>
  <c r="P438" i="15"/>
  <c r="AJ825" i="15"/>
  <c r="AJ780" i="15"/>
  <c r="AJ405" i="15"/>
  <c r="M226" i="15"/>
  <c r="M227" i="15" s="1"/>
  <c r="BB215" i="15"/>
  <c r="N225" i="15"/>
  <c r="O225" i="15" s="1"/>
  <c r="AF243" i="15"/>
  <c r="BT215" i="15"/>
  <c r="AE244" i="15"/>
  <c r="T811" i="15"/>
  <c r="T766" i="15"/>
  <c r="X631" i="15"/>
  <c r="X586" i="15"/>
  <c r="AJ457" i="15"/>
  <c r="AG460" i="15"/>
  <c r="AJ917" i="15"/>
  <c r="AJ872" i="15"/>
  <c r="O384" i="15"/>
  <c r="N805" i="15"/>
  <c r="N760" i="15"/>
  <c r="BK215" i="15"/>
  <c r="AF354" i="15"/>
  <c r="AH354" i="15"/>
  <c r="AN784" i="15"/>
  <c r="AN829" i="15"/>
  <c r="AO410" i="15"/>
  <c r="AL411" i="15"/>
  <c r="H430" i="15"/>
  <c r="R715" i="15"/>
  <c r="R670" i="15"/>
  <c r="R714" i="15"/>
  <c r="R669" i="15"/>
  <c r="AK459" i="15"/>
  <c r="W628" i="15"/>
  <c r="W583" i="15"/>
  <c r="X287" i="15"/>
  <c r="AT269" i="15"/>
  <c r="AT270" i="15" s="1"/>
  <c r="AS269" i="15"/>
  <c r="AS270" i="15" s="1"/>
  <c r="AV269" i="15"/>
  <c r="AR269" i="15"/>
  <c r="AR270" i="15" s="1"/>
  <c r="AQ269" i="15"/>
  <c r="AQ270" i="15" s="1"/>
  <c r="AU269" i="15"/>
  <c r="AK644" i="15"/>
  <c r="AK599" i="15"/>
  <c r="AK304" i="15"/>
  <c r="I324" i="15"/>
  <c r="X679" i="15"/>
  <c r="X724" i="15"/>
  <c r="F797" i="15"/>
  <c r="F752" i="15"/>
  <c r="G434" i="15"/>
  <c r="Q900" i="15"/>
  <c r="Q855" i="15"/>
  <c r="N227" i="15"/>
  <c r="BC215" i="15"/>
  <c r="O226" i="15"/>
  <c r="M802" i="15"/>
  <c r="M757" i="15"/>
  <c r="AB728" i="15"/>
  <c r="AB683" i="15"/>
  <c r="AD682" i="15"/>
  <c r="AD727" i="15"/>
  <c r="Y816" i="15"/>
  <c r="Y771" i="15"/>
  <c r="AX215" i="15"/>
  <c r="J221" i="15"/>
  <c r="I222" i="15"/>
  <c r="G612" i="15"/>
  <c r="G567" i="15"/>
  <c r="H271" i="15"/>
  <c r="AD243" i="15"/>
  <c r="BS215" i="15"/>
  <c r="AE242" i="15"/>
  <c r="AF242" i="15" s="1"/>
  <c r="W722" i="15"/>
  <c r="W677" i="15"/>
  <c r="J383" i="15"/>
  <c r="AM465" i="15"/>
  <c r="AL737" i="15"/>
  <c r="AL692" i="15"/>
  <c r="E473" i="15"/>
  <c r="E518" i="15"/>
  <c r="Y341" i="15"/>
  <c r="W450" i="15"/>
  <c r="F570" i="15"/>
  <c r="F615" i="15"/>
  <c r="S670" i="15"/>
  <c r="S715" i="15"/>
  <c r="Y909" i="15"/>
  <c r="Y864" i="15"/>
  <c r="AM738" i="15"/>
  <c r="AM693" i="15"/>
  <c r="AA678" i="15"/>
  <c r="AA723" i="15"/>
  <c r="AE452" i="15"/>
  <c r="AE591" i="15"/>
  <c r="AE636" i="15"/>
  <c r="AF295" i="15"/>
  <c r="AB633" i="15"/>
  <c r="AB588" i="15"/>
  <c r="V857" i="15"/>
  <c r="V902" i="15"/>
  <c r="T677" i="15"/>
  <c r="T722" i="15"/>
  <c r="V629" i="15"/>
  <c r="V584" i="15"/>
  <c r="V289" i="15"/>
  <c r="L708" i="15"/>
  <c r="L663" i="15"/>
  <c r="M328" i="15"/>
  <c r="L896" i="15"/>
  <c r="L851" i="15"/>
  <c r="J438" i="15"/>
  <c r="E612" i="15"/>
  <c r="E567" i="15"/>
  <c r="AF683" i="15"/>
  <c r="AF728" i="15"/>
  <c r="AN739" i="15"/>
  <c r="AN694" i="15"/>
  <c r="AM359" i="15"/>
  <c r="E889" i="15"/>
  <c r="E844" i="15"/>
  <c r="AL827" i="15"/>
  <c r="AL782" i="15"/>
  <c r="AL826" i="15"/>
  <c r="AL781" i="15"/>
  <c r="Q624" i="15"/>
  <c r="Q284" i="15"/>
  <c r="AA814" i="15"/>
  <c r="AA769" i="15"/>
  <c r="AL738" i="15"/>
  <c r="AL693" i="15"/>
  <c r="AB395" i="15"/>
  <c r="AE682" i="15"/>
  <c r="AE727" i="15"/>
  <c r="X680" i="15"/>
  <c r="X725" i="15"/>
  <c r="Y680" i="15"/>
  <c r="Y725" i="15"/>
  <c r="AB449" i="15"/>
  <c r="T903" i="15"/>
  <c r="T858" i="15"/>
  <c r="L439" i="15"/>
  <c r="X862" i="15"/>
  <c r="X907" i="15"/>
  <c r="AD911" i="15"/>
  <c r="AD866" i="15"/>
  <c r="AB343" i="15"/>
  <c r="F703" i="15"/>
  <c r="F658" i="15"/>
  <c r="N440" i="15"/>
  <c r="V721" i="15"/>
  <c r="V676" i="15"/>
  <c r="AJ403" i="15"/>
  <c r="U234" i="15"/>
  <c r="BJ215" i="15"/>
  <c r="V233" i="15"/>
  <c r="AN251" i="15"/>
  <c r="CB215" i="15"/>
  <c r="AM252" i="15"/>
  <c r="AM253" i="15" s="1"/>
  <c r="J706" i="15"/>
  <c r="J661" i="15"/>
  <c r="AH460" i="15"/>
  <c r="W904" i="15"/>
  <c r="W859" i="15"/>
  <c r="AJ733" i="15"/>
  <c r="AJ688" i="15"/>
  <c r="AK353" i="15"/>
  <c r="AN409" i="15"/>
  <c r="D432" i="15"/>
  <c r="P671" i="15"/>
  <c r="P716" i="15"/>
  <c r="AI461" i="15"/>
  <c r="AE912" i="15"/>
  <c r="AE867" i="15"/>
  <c r="D272" i="15"/>
  <c r="K331" i="15"/>
  <c r="R807" i="15"/>
  <c r="R762" i="15"/>
  <c r="G327" i="15"/>
  <c r="F327" i="15"/>
  <c r="Q898" i="15"/>
  <c r="Q853" i="15"/>
  <c r="O441" i="15"/>
  <c r="AN647" i="15"/>
  <c r="AN602" i="15"/>
  <c r="AG687" i="15"/>
  <c r="AG732" i="15"/>
  <c r="AF299" i="15"/>
  <c r="H382" i="15"/>
  <c r="V903" i="15"/>
  <c r="V858" i="15"/>
  <c r="AC820" i="15"/>
  <c r="AC775" i="15"/>
  <c r="AD399" i="15"/>
  <c r="AB401" i="15"/>
  <c r="AG347" i="15"/>
  <c r="AC351" i="15"/>
  <c r="K327" i="15"/>
  <c r="Q443" i="15"/>
  <c r="P332" i="15"/>
  <c r="F614" i="15"/>
  <c r="F569" i="15"/>
  <c r="K892" i="15"/>
  <c r="K847" i="15"/>
  <c r="H435" i="15"/>
  <c r="W812" i="15"/>
  <c r="W767" i="15"/>
  <c r="AF407" i="15" l="1"/>
  <c r="AF825" i="15"/>
  <c r="V582" i="15"/>
  <c r="Z630" i="15"/>
  <c r="AF870" i="15"/>
  <c r="AL645" i="15"/>
  <c r="U812" i="15"/>
  <c r="AF915" i="15"/>
  <c r="AG869" i="15"/>
  <c r="AF459" i="15"/>
  <c r="AF917" i="15" s="1"/>
  <c r="AG914" i="15"/>
  <c r="AA289" i="15"/>
  <c r="AA630" i="15" s="1"/>
  <c r="AF916" i="15"/>
  <c r="AL305" i="15"/>
  <c r="AL306" i="15" s="1"/>
  <c r="K619" i="15"/>
  <c r="AL301" i="15"/>
  <c r="AE294" i="15"/>
  <c r="U767" i="15"/>
  <c r="AH454" i="15"/>
  <c r="S761" i="15"/>
  <c r="T387" i="15"/>
  <c r="T761" i="15" s="1"/>
  <c r="P808" i="15"/>
  <c r="P809" i="15"/>
  <c r="R806" i="15"/>
  <c r="AE914" i="15"/>
  <c r="P764" i="15"/>
  <c r="R761" i="15"/>
  <c r="AE870" i="15"/>
  <c r="P763" i="15"/>
  <c r="AE869" i="15"/>
  <c r="AK642" i="15"/>
  <c r="AD869" i="15"/>
  <c r="AD914" i="15"/>
  <c r="H571" i="15"/>
  <c r="AD915" i="15"/>
  <c r="Y292" i="15"/>
  <c r="Y588" i="15" s="1"/>
  <c r="AD870" i="15"/>
  <c r="K574" i="15"/>
  <c r="V627" i="15"/>
  <c r="Y587" i="15"/>
  <c r="AD639" i="15"/>
  <c r="AD300" i="15"/>
  <c r="AD641" i="15" s="1"/>
  <c r="AI642" i="15"/>
  <c r="AI597" i="15"/>
  <c r="AD595" i="15"/>
  <c r="U581" i="15"/>
  <c r="AF912" i="15"/>
  <c r="V285" i="15"/>
  <c r="W285" i="15" s="1"/>
  <c r="N281" i="15"/>
  <c r="N282" i="15" s="1"/>
  <c r="P279" i="15"/>
  <c r="Q279" i="15" s="1"/>
  <c r="AF867" i="15"/>
  <c r="O575" i="15"/>
  <c r="L332" i="15"/>
  <c r="L667" i="15" s="1"/>
  <c r="L619" i="15"/>
  <c r="M572" i="15"/>
  <c r="P765" i="15"/>
  <c r="AE915" i="15"/>
  <c r="L226" i="15"/>
  <c r="L227" i="15" s="1"/>
  <c r="L228" i="15" s="1"/>
  <c r="M575" i="15"/>
  <c r="AD593" i="15"/>
  <c r="AB591" i="15"/>
  <c r="V766" i="15"/>
  <c r="AG867" i="15"/>
  <c r="M620" i="15"/>
  <c r="AD638" i="15"/>
  <c r="AF913" i="15"/>
  <c r="AB636" i="15"/>
  <c r="M576" i="15"/>
  <c r="X292" i="15"/>
  <c r="X588" i="15" s="1"/>
  <c r="N576" i="15"/>
  <c r="X587" i="15"/>
  <c r="J332" i="15"/>
  <c r="J712" i="15" s="1"/>
  <c r="P810" i="15"/>
  <c r="AH455" i="15"/>
  <c r="AI455" i="15" s="1"/>
  <c r="AD594" i="15"/>
  <c r="W392" i="15"/>
  <c r="X392" i="15" s="1"/>
  <c r="L666" i="15"/>
  <c r="AG868" i="15"/>
  <c r="J666" i="15"/>
  <c r="AF868" i="15"/>
  <c r="AI643" i="15"/>
  <c r="N276" i="15"/>
  <c r="N617" i="15" s="1"/>
  <c r="AM690" i="15"/>
  <c r="U395" i="15"/>
  <c r="U814" i="15" s="1"/>
  <c r="U768" i="15"/>
  <c r="BZ375" i="15"/>
  <c r="AI303" i="15"/>
  <c r="AI304" i="15" s="1"/>
  <c r="BA322" i="15"/>
  <c r="AC297" i="15"/>
  <c r="AC298" i="15" s="1"/>
  <c r="BC322" i="15"/>
  <c r="W291" i="15"/>
  <c r="W632" i="15" s="1"/>
  <c r="BE322" i="15"/>
  <c r="AF346" i="15"/>
  <c r="AF681" i="15" s="1"/>
  <c r="T625" i="15"/>
  <c r="W586" i="15"/>
  <c r="BP322" i="15"/>
  <c r="BI322" i="15"/>
  <c r="BK322" i="15"/>
  <c r="BM322" i="15"/>
  <c r="S582" i="15"/>
  <c r="AK300" i="15"/>
  <c r="AK596" i="15" s="1"/>
  <c r="BQ322" i="15"/>
  <c r="BS322" i="15"/>
  <c r="BU322" i="15"/>
  <c r="BG322" i="15"/>
  <c r="BB322" i="15"/>
  <c r="BD322" i="15"/>
  <c r="BF322" i="15"/>
  <c r="T583" i="15"/>
  <c r="AJ596" i="15"/>
  <c r="BO322" i="15"/>
  <c r="BJ322" i="15"/>
  <c r="BL322" i="15"/>
  <c r="BN322" i="15"/>
  <c r="BY322" i="15"/>
  <c r="AZ322" i="15"/>
  <c r="BW322" i="15"/>
  <c r="BR322" i="15"/>
  <c r="BT322" i="15"/>
  <c r="BV322" i="15"/>
  <c r="R577" i="15"/>
  <c r="CA322" i="15"/>
  <c r="M667" i="15"/>
  <c r="M712" i="15"/>
  <c r="O331" i="15"/>
  <c r="O711" i="15" s="1"/>
  <c r="AT376" i="15"/>
  <c r="N666" i="15"/>
  <c r="BZ322" i="15"/>
  <c r="CB322" i="15"/>
  <c r="T628" i="15"/>
  <c r="AM735" i="15"/>
  <c r="M281" i="15"/>
  <c r="M577" i="15" s="1"/>
  <c r="X284" i="15"/>
  <c r="X625" i="15" s="1"/>
  <c r="U580" i="15"/>
  <c r="W580" i="15"/>
  <c r="T767" i="15"/>
  <c r="U625" i="15"/>
  <c r="AL690" i="15"/>
  <c r="T812" i="15"/>
  <c r="AL735" i="15"/>
  <c r="F276" i="15"/>
  <c r="F617" i="15" s="1"/>
  <c r="AD726" i="15"/>
  <c r="AA586" i="15"/>
  <c r="F571" i="15"/>
  <c r="T582" i="15"/>
  <c r="V580" i="15"/>
  <c r="T627" i="15"/>
  <c r="V625" i="15"/>
  <c r="AA631" i="15"/>
  <c r="AE681" i="15"/>
  <c r="AU270" i="15"/>
  <c r="AD681" i="15"/>
  <c r="T580" i="15"/>
  <c r="G616" i="15"/>
  <c r="L482" i="15"/>
  <c r="BA269" i="15"/>
  <c r="L620" i="15"/>
  <c r="L575" i="15"/>
  <c r="L280" i="15"/>
  <c r="L621" i="15" s="1"/>
  <c r="BB269" i="15"/>
  <c r="BV428" i="15"/>
  <c r="AD292" i="15"/>
  <c r="AD588" i="15" s="1"/>
  <c r="L574" i="15"/>
  <c r="S281" i="15"/>
  <c r="S622" i="15" s="1"/>
  <c r="CB428" i="15"/>
  <c r="BL375" i="15"/>
  <c r="AY269" i="15"/>
  <c r="BX322" i="15"/>
  <c r="BW375" i="15"/>
  <c r="AX269" i="15"/>
  <c r="BO375" i="15"/>
  <c r="BT375" i="15"/>
  <c r="BZ428" i="15"/>
  <c r="BT428" i="15"/>
  <c r="AZ269" i="15"/>
  <c r="BH375" i="15"/>
  <c r="AG637" i="15"/>
  <c r="BS428" i="15"/>
  <c r="BX428" i="15"/>
  <c r="O277" i="15"/>
  <c r="O618" i="15" s="1"/>
  <c r="AH296" i="15"/>
  <c r="AH592" i="15" s="1"/>
  <c r="CA428" i="15"/>
  <c r="N573" i="15"/>
  <c r="BP269" i="15"/>
  <c r="BU428" i="15"/>
  <c r="BR375" i="15"/>
  <c r="M573" i="15"/>
  <c r="M618" i="15"/>
  <c r="BI375" i="15"/>
  <c r="BY428" i="15"/>
  <c r="V492" i="15"/>
  <c r="V537" i="15"/>
  <c r="M665" i="15"/>
  <c r="M710" i="15"/>
  <c r="N330" i="15"/>
  <c r="AD635" i="15"/>
  <c r="BQ375" i="15"/>
  <c r="CB375" i="15"/>
  <c r="AC591" i="15"/>
  <c r="S627" i="15"/>
  <c r="AC588" i="15"/>
  <c r="BM375" i="15"/>
  <c r="BY375" i="15"/>
  <c r="BK375" i="15"/>
  <c r="AC636" i="15"/>
  <c r="S581" i="15"/>
  <c r="BC269" i="15"/>
  <c r="BG269" i="15"/>
  <c r="BU375" i="15"/>
  <c r="BS375" i="15"/>
  <c r="S626" i="15"/>
  <c r="BD269" i="15"/>
  <c r="BP375" i="15"/>
  <c r="CA375" i="15"/>
  <c r="AA589" i="15"/>
  <c r="H276" i="15"/>
  <c r="H617" i="15" s="1"/>
  <c r="BV375" i="15"/>
  <c r="BX375" i="15"/>
  <c r="BJ375" i="15"/>
  <c r="AA634" i="15"/>
  <c r="BF269" i="15"/>
  <c r="BL269" i="15"/>
  <c r="BE269" i="15"/>
  <c r="BN375" i="15"/>
  <c r="AA635" i="15"/>
  <c r="AA590" i="15"/>
  <c r="AA295" i="15"/>
  <c r="AA591" i="15" s="1"/>
  <c r="AE293" i="15"/>
  <c r="AE634" i="15" s="1"/>
  <c r="AD589" i="15"/>
  <c r="AI869" i="15"/>
  <c r="AI914" i="15"/>
  <c r="AC637" i="15"/>
  <c r="AH869" i="15"/>
  <c r="AC589" i="15"/>
  <c r="AH914" i="15"/>
  <c r="AC634" i="15"/>
  <c r="G276" i="15"/>
  <c r="G572" i="15" s="1"/>
  <c r="S811" i="15"/>
  <c r="S393" i="15"/>
  <c r="S812" i="15" s="1"/>
  <c r="T768" i="15"/>
  <c r="T395" i="15"/>
  <c r="T769" i="15" s="1"/>
  <c r="P284" i="15"/>
  <c r="P580" i="15" s="1"/>
  <c r="M481" i="15"/>
  <c r="M526" i="15"/>
  <c r="P579" i="15"/>
  <c r="BY269" i="15"/>
  <c r="U288" i="15"/>
  <c r="U629" i="15" s="1"/>
  <c r="U583" i="15"/>
  <c r="CB269" i="15"/>
  <c r="BX269" i="15"/>
  <c r="BM269" i="15"/>
  <c r="BU269" i="15"/>
  <c r="BO269" i="15"/>
  <c r="BJ269" i="15"/>
  <c r="BK269" i="15"/>
  <c r="BW269" i="15"/>
  <c r="BR269" i="15"/>
  <c r="BZ269" i="15"/>
  <c r="BS269" i="15"/>
  <c r="BI269" i="15"/>
  <c r="CA269" i="15"/>
  <c r="BN269" i="15"/>
  <c r="BQ269" i="15"/>
  <c r="BT269" i="15"/>
  <c r="BH269" i="15"/>
  <c r="U283" i="15"/>
  <c r="T624" i="15"/>
  <c r="T579" i="15"/>
  <c r="BV269" i="15"/>
  <c r="R286" i="15"/>
  <c r="R626" i="15"/>
  <c r="R581" i="15"/>
  <c r="AB291" i="15"/>
  <c r="AA587" i="15"/>
  <c r="AA632" i="15"/>
  <c r="J617" i="15"/>
  <c r="J277" i="15"/>
  <c r="J572" i="15"/>
  <c r="L275" i="15"/>
  <c r="K616" i="15"/>
  <c r="K571" i="15"/>
  <c r="P621" i="15"/>
  <c r="P576" i="15"/>
  <c r="Q280" i="15"/>
  <c r="AI640" i="15"/>
  <c r="AJ299" i="15"/>
  <c r="AI595" i="15"/>
  <c r="X234" i="15"/>
  <c r="Y234" i="15" s="1"/>
  <c r="Y491" i="15" s="1"/>
  <c r="O282" i="15"/>
  <c r="O622" i="15"/>
  <c r="O577" i="15"/>
  <c r="AH596" i="15"/>
  <c r="AH641" i="15"/>
  <c r="AH301" i="15"/>
  <c r="AM306" i="15"/>
  <c r="AM601" i="15"/>
  <c r="AM646" i="15"/>
  <c r="U765" i="15"/>
  <c r="V391" i="15"/>
  <c r="U810" i="15"/>
  <c r="AN645" i="15"/>
  <c r="AO304" i="15"/>
  <c r="AN600" i="15"/>
  <c r="J615" i="15"/>
  <c r="J570" i="15"/>
  <c r="K274" i="15"/>
  <c r="W536" i="15"/>
  <c r="R580" i="15"/>
  <c r="R625" i="15"/>
  <c r="I616" i="15"/>
  <c r="I571" i="15"/>
  <c r="AK689" i="15"/>
  <c r="AK734" i="15"/>
  <c r="AL354" i="15"/>
  <c r="Z293" i="15"/>
  <c r="Z588" i="15"/>
  <c r="Z633" i="15"/>
  <c r="S624" i="15"/>
  <c r="S579" i="15"/>
  <c r="AJ690" i="15"/>
  <c r="AJ356" i="15"/>
  <c r="AJ735" i="15"/>
  <c r="I276" i="15"/>
  <c r="BB216" i="15"/>
  <c r="BB220" i="15" s="1"/>
  <c r="AO551" i="15"/>
  <c r="AO506" i="15"/>
  <c r="S492" i="15"/>
  <c r="S537" i="15"/>
  <c r="S236" i="15"/>
  <c r="H475" i="15"/>
  <c r="H520" i="15"/>
  <c r="I218" i="15"/>
  <c r="F477" i="15"/>
  <c r="F522" i="15"/>
  <c r="F221" i="15"/>
  <c r="O531" i="15"/>
  <c r="O486" i="15"/>
  <c r="O230" i="15"/>
  <c r="AM510" i="15"/>
  <c r="AM555" i="15"/>
  <c r="AF544" i="15"/>
  <c r="AF499" i="15"/>
  <c r="AG242" i="15"/>
  <c r="AC547" i="15"/>
  <c r="AC502" i="15"/>
  <c r="AC246" i="15"/>
  <c r="M484" i="15"/>
  <c r="M529" i="15"/>
  <c r="M228" i="15"/>
  <c r="AK548" i="15"/>
  <c r="AK503" i="15"/>
  <c r="AL246" i="15"/>
  <c r="AA538" i="15"/>
  <c r="AA493" i="15"/>
  <c r="AB236" i="15"/>
  <c r="Y537" i="15"/>
  <c r="Y492" i="15"/>
  <c r="Z235" i="15"/>
  <c r="Z498" i="15"/>
  <c r="Z543" i="15"/>
  <c r="Z242" i="15"/>
  <c r="I519" i="15"/>
  <c r="I474" i="15"/>
  <c r="J217" i="15"/>
  <c r="T492" i="15"/>
  <c r="T537" i="15"/>
  <c r="T236" i="15"/>
  <c r="AD541" i="15"/>
  <c r="AD496" i="15"/>
  <c r="AE239" i="15"/>
  <c r="I476" i="15"/>
  <c r="I521" i="15"/>
  <c r="J219" i="15"/>
  <c r="AH506" i="15"/>
  <c r="AH551" i="15"/>
  <c r="AH250" i="15"/>
  <c r="AJ552" i="15"/>
  <c r="AJ507" i="15"/>
  <c r="AJ251" i="15"/>
  <c r="AB546" i="15"/>
  <c r="AB501" i="15"/>
  <c r="AB245" i="15"/>
  <c r="D522" i="15"/>
  <c r="D477" i="15"/>
  <c r="D221" i="15"/>
  <c r="K522" i="15"/>
  <c r="K477" i="15"/>
  <c r="L220" i="15"/>
  <c r="O482" i="15"/>
  <c r="O527" i="15"/>
  <c r="P225" i="15"/>
  <c r="Y496" i="15"/>
  <c r="Y541" i="15"/>
  <c r="Y240" i="15"/>
  <c r="W539" i="15"/>
  <c r="W494" i="15"/>
  <c r="W238" i="15"/>
  <c r="H526" i="15"/>
  <c r="H481" i="15"/>
  <c r="H225" i="15"/>
  <c r="V489" i="15"/>
  <c r="V534" i="15"/>
  <c r="N898" i="15"/>
  <c r="N853" i="15"/>
  <c r="N441" i="15"/>
  <c r="AE497" i="15"/>
  <c r="AE542" i="15"/>
  <c r="I704" i="15"/>
  <c r="I659" i="15"/>
  <c r="J324" i="15"/>
  <c r="AK917" i="15"/>
  <c r="AK872" i="15"/>
  <c r="AL459" i="15"/>
  <c r="AO829" i="15"/>
  <c r="AO784" i="15"/>
  <c r="AJ915" i="15"/>
  <c r="AJ870" i="15"/>
  <c r="AK457" i="15"/>
  <c r="AF240" i="15"/>
  <c r="AE823" i="15"/>
  <c r="AE778" i="15"/>
  <c r="AE405" i="15"/>
  <c r="AG505" i="15"/>
  <c r="AG550" i="15"/>
  <c r="E706" i="15"/>
  <c r="E661" i="15"/>
  <c r="E327" i="15"/>
  <c r="S674" i="15"/>
  <c r="S719" i="15"/>
  <c r="S340" i="15"/>
  <c r="X540" i="15"/>
  <c r="X495" i="15"/>
  <c r="S490" i="15"/>
  <c r="S535" i="15"/>
  <c r="F518" i="15"/>
  <c r="F473" i="15"/>
  <c r="AB908" i="15"/>
  <c r="AB863" i="15"/>
  <c r="AC450" i="15"/>
  <c r="U717" i="15"/>
  <c r="U672" i="15"/>
  <c r="V337" i="15"/>
  <c r="AD730" i="15"/>
  <c r="AD685" i="15"/>
  <c r="AD351" i="15"/>
  <c r="J614" i="15"/>
  <c r="J569" i="15"/>
  <c r="K273" i="15"/>
  <c r="M897" i="15"/>
  <c r="M852" i="15"/>
  <c r="M440" i="15"/>
  <c r="AK505" i="15"/>
  <c r="AK550" i="15"/>
  <c r="M848" i="15"/>
  <c r="M893" i="15"/>
  <c r="N435" i="15"/>
  <c r="AN826" i="15"/>
  <c r="AN781" i="15"/>
  <c r="AO407" i="15"/>
  <c r="Q488" i="15"/>
  <c r="Q533" i="15"/>
  <c r="R488" i="15"/>
  <c r="R533" i="15"/>
  <c r="U901" i="15"/>
  <c r="U856" i="15"/>
  <c r="V443" i="15"/>
  <c r="R486" i="15"/>
  <c r="R531" i="15"/>
  <c r="AI548" i="15"/>
  <c r="AI503" i="15"/>
  <c r="AJ686" i="15"/>
  <c r="AJ731" i="15"/>
  <c r="AK351" i="15"/>
  <c r="AA540" i="15"/>
  <c r="AA495" i="15"/>
  <c r="AD498" i="15"/>
  <c r="AD543" i="15"/>
  <c r="AK737" i="15"/>
  <c r="AK692" i="15"/>
  <c r="AK358" i="15"/>
  <c r="BS216" i="15"/>
  <c r="AX216" i="15"/>
  <c r="BG216" i="15"/>
  <c r="BX216" i="15"/>
  <c r="BJ216" i="15"/>
  <c r="AL248" i="15"/>
  <c r="S534" i="15"/>
  <c r="S489" i="15"/>
  <c r="AG735" i="15"/>
  <c r="AG690" i="15"/>
  <c r="AG356" i="15"/>
  <c r="X718" i="15"/>
  <c r="X673" i="15"/>
  <c r="Y338" i="15"/>
  <c r="M800" i="15"/>
  <c r="M755" i="15"/>
  <c r="N381" i="15"/>
  <c r="E614" i="15"/>
  <c r="E569" i="15"/>
  <c r="E274" i="15"/>
  <c r="L806" i="15"/>
  <c r="L761" i="15"/>
  <c r="L388" i="15"/>
  <c r="AC815" i="15"/>
  <c r="AC770" i="15"/>
  <c r="AD396" i="15"/>
  <c r="U907" i="15"/>
  <c r="U862" i="15"/>
  <c r="U450" i="15"/>
  <c r="AG727" i="15"/>
  <c r="AG682" i="15"/>
  <c r="AH347" i="15"/>
  <c r="V630" i="15"/>
  <c r="V585" i="15"/>
  <c r="V290" i="15"/>
  <c r="W488" i="15"/>
  <c r="W533" i="15"/>
  <c r="O807" i="15"/>
  <c r="O762" i="15"/>
  <c r="O389" i="15"/>
  <c r="P532" i="15"/>
  <c r="P487" i="15"/>
  <c r="AJ732" i="15"/>
  <c r="AJ687" i="15"/>
  <c r="AK352" i="15"/>
  <c r="BF216" i="15"/>
  <c r="AK552" i="15"/>
  <c r="AK507" i="15"/>
  <c r="G566" i="15"/>
  <c r="G611" i="15"/>
  <c r="H270" i="15"/>
  <c r="AA543" i="15"/>
  <c r="AA498" i="15"/>
  <c r="Q534" i="15"/>
  <c r="Q489" i="15"/>
  <c r="AE688" i="15"/>
  <c r="AE733" i="15"/>
  <c r="AE354" i="15"/>
  <c r="AA820" i="15"/>
  <c r="AA775" i="15"/>
  <c r="AA402" i="15"/>
  <c r="X909" i="15"/>
  <c r="X864" i="15"/>
  <c r="X452" i="15"/>
  <c r="T860" i="15"/>
  <c r="T905" i="15"/>
  <c r="T448" i="15"/>
  <c r="H710" i="15"/>
  <c r="H665" i="15"/>
  <c r="H331" i="15"/>
  <c r="R766" i="15"/>
  <c r="R811" i="15"/>
  <c r="R393" i="15"/>
  <c r="AI828" i="15"/>
  <c r="AI783" i="15"/>
  <c r="AI410" i="15"/>
  <c r="O899" i="15"/>
  <c r="O854" i="15"/>
  <c r="O442" i="15"/>
  <c r="Q625" i="15"/>
  <c r="Q580" i="15"/>
  <c r="Q285" i="15"/>
  <c r="AL642" i="15"/>
  <c r="AL597" i="15"/>
  <c r="AM301" i="15"/>
  <c r="AE546" i="15"/>
  <c r="AE501" i="15"/>
  <c r="R903" i="15"/>
  <c r="R858" i="15"/>
  <c r="R446" i="15"/>
  <c r="Y819" i="15"/>
  <c r="Y774" i="15"/>
  <c r="Y401" i="15"/>
  <c r="AS216" i="15"/>
  <c r="AH918" i="15"/>
  <c r="AH873" i="15"/>
  <c r="AH461" i="15"/>
  <c r="U536" i="15"/>
  <c r="U491" i="15"/>
  <c r="AM739" i="15"/>
  <c r="AM694" i="15"/>
  <c r="AE498" i="15"/>
  <c r="AE543" i="15"/>
  <c r="AB500" i="15"/>
  <c r="AB545" i="15"/>
  <c r="AD545" i="15"/>
  <c r="AD500" i="15"/>
  <c r="H524" i="15"/>
  <c r="H479" i="15"/>
  <c r="J523" i="15"/>
  <c r="J478" i="15"/>
  <c r="AK600" i="15"/>
  <c r="AK645" i="15"/>
  <c r="AK305" i="15"/>
  <c r="AF545" i="15"/>
  <c r="AF500" i="15"/>
  <c r="L525" i="15"/>
  <c r="L480" i="15"/>
  <c r="M223" i="15"/>
  <c r="Q897" i="15"/>
  <c r="Q852" i="15"/>
  <c r="R439" i="15"/>
  <c r="H886" i="15"/>
  <c r="H841" i="15"/>
  <c r="I428" i="15"/>
  <c r="AV429" i="15" s="1"/>
  <c r="W538" i="15"/>
  <c r="W493" i="15"/>
  <c r="K891" i="15"/>
  <c r="K846" i="15"/>
  <c r="L433" i="15"/>
  <c r="AM919" i="15"/>
  <c r="AM874" i="15"/>
  <c r="AN461" i="15"/>
  <c r="I889" i="15"/>
  <c r="I844" i="15"/>
  <c r="J431" i="15"/>
  <c r="AJ830" i="15"/>
  <c r="AJ785" i="15"/>
  <c r="AJ412" i="15"/>
  <c r="AA542" i="15"/>
  <c r="AA497" i="15"/>
  <c r="AO921" i="15"/>
  <c r="AO876" i="15"/>
  <c r="X819" i="15"/>
  <c r="X774" i="15"/>
  <c r="X401" i="15"/>
  <c r="AK916" i="15"/>
  <c r="AK871" i="15"/>
  <c r="AL458" i="15"/>
  <c r="G522" i="15"/>
  <c r="G477" i="15"/>
  <c r="P231" i="15"/>
  <c r="AG821" i="15"/>
  <c r="AG776" i="15"/>
  <c r="AH402" i="15"/>
  <c r="V815" i="15"/>
  <c r="V770" i="15"/>
  <c r="V397" i="15"/>
  <c r="T807" i="15"/>
  <c r="T762" i="15"/>
  <c r="U388" i="15"/>
  <c r="AI547" i="15"/>
  <c r="AI502" i="15"/>
  <c r="U809" i="15"/>
  <c r="U764" i="15"/>
  <c r="V390" i="15"/>
  <c r="F890" i="15"/>
  <c r="F845" i="15"/>
  <c r="F433" i="15"/>
  <c r="P531" i="15"/>
  <c r="P486" i="15"/>
  <c r="Q530" i="15"/>
  <c r="Q485" i="15"/>
  <c r="Q804" i="15"/>
  <c r="Q759" i="15"/>
  <c r="R385" i="15"/>
  <c r="AD542" i="15"/>
  <c r="AD497" i="15"/>
  <c r="AT323" i="15"/>
  <c r="W232" i="15"/>
  <c r="AV216" i="15"/>
  <c r="BN216" i="15"/>
  <c r="BW216" i="15"/>
  <c r="BA216" i="15"/>
  <c r="BZ216" i="15"/>
  <c r="AL506" i="15"/>
  <c r="AL551" i="15"/>
  <c r="T533" i="15"/>
  <c r="T488" i="15"/>
  <c r="AM918" i="15"/>
  <c r="AM873" i="15"/>
  <c r="AN460" i="15"/>
  <c r="I894" i="15"/>
  <c r="I849" i="15"/>
  <c r="I437" i="15"/>
  <c r="AG826" i="15"/>
  <c r="AG781" i="15"/>
  <c r="AG408" i="15"/>
  <c r="AK831" i="15"/>
  <c r="AK786" i="15"/>
  <c r="U808" i="15"/>
  <c r="U763" i="15"/>
  <c r="V389" i="15"/>
  <c r="I887" i="15"/>
  <c r="I842" i="15"/>
  <c r="J429" i="15"/>
  <c r="AA905" i="15"/>
  <c r="AA860" i="15"/>
  <c r="AB447" i="15"/>
  <c r="F799" i="15"/>
  <c r="F754" i="15"/>
  <c r="F381" i="15"/>
  <c r="G794" i="15"/>
  <c r="G749" i="15"/>
  <c r="H375" i="15"/>
  <c r="U671" i="15"/>
  <c r="U716" i="15"/>
  <c r="V336" i="15"/>
  <c r="W679" i="15"/>
  <c r="W724" i="15"/>
  <c r="W345" i="15"/>
  <c r="AN552" i="15"/>
  <c r="AN507" i="15"/>
  <c r="AN553" i="15"/>
  <c r="AN508" i="15"/>
  <c r="E475" i="15"/>
  <c r="E520" i="15"/>
  <c r="E219" i="15"/>
  <c r="K479" i="15"/>
  <c r="K524" i="15"/>
  <c r="AK504" i="15"/>
  <c r="AK549" i="15"/>
  <c r="M713" i="15"/>
  <c r="M668" i="15"/>
  <c r="M334" i="15"/>
  <c r="CA216" i="15"/>
  <c r="BR216" i="15"/>
  <c r="AD818" i="15"/>
  <c r="AD773" i="15"/>
  <c r="AE399" i="15"/>
  <c r="AL509" i="15"/>
  <c r="AL554" i="15"/>
  <c r="F707" i="15"/>
  <c r="F662" i="15"/>
  <c r="F328" i="15"/>
  <c r="AJ822" i="15"/>
  <c r="AJ777" i="15"/>
  <c r="AK403" i="15"/>
  <c r="AB678" i="15"/>
  <c r="AB723" i="15"/>
  <c r="AC343" i="15"/>
  <c r="G474" i="15"/>
  <c r="G519" i="15"/>
  <c r="N529" i="15"/>
  <c r="N484" i="15"/>
  <c r="G892" i="15"/>
  <c r="G847" i="15"/>
  <c r="G435" i="15"/>
  <c r="AH689" i="15"/>
  <c r="AH734" i="15"/>
  <c r="AH355" i="15"/>
  <c r="AD244" i="15"/>
  <c r="AJ824" i="15"/>
  <c r="AJ779" i="15"/>
  <c r="AK405" i="15"/>
  <c r="AF819" i="15"/>
  <c r="AF774" i="15"/>
  <c r="AG400" i="15"/>
  <c r="AI550" i="15"/>
  <c r="AI505" i="15"/>
  <c r="AJ549" i="15"/>
  <c r="AJ504" i="15"/>
  <c r="AJ547" i="15"/>
  <c r="AJ502" i="15"/>
  <c r="Z539" i="15"/>
  <c r="Z494" i="15"/>
  <c r="S899" i="15"/>
  <c r="S854" i="15"/>
  <c r="T441" i="15"/>
  <c r="AB913" i="15"/>
  <c r="AB868" i="15"/>
  <c r="AB456" i="15"/>
  <c r="F519" i="15"/>
  <c r="F474" i="15"/>
  <c r="Y813" i="15"/>
  <c r="Y768" i="15"/>
  <c r="Z394" i="15"/>
  <c r="AA906" i="15"/>
  <c r="AA861" i="15"/>
  <c r="AB448" i="15"/>
  <c r="I709" i="15"/>
  <c r="I664" i="15"/>
  <c r="I330" i="15"/>
  <c r="AM598" i="15"/>
  <c r="AM643" i="15"/>
  <c r="AN302" i="15"/>
  <c r="J890" i="15"/>
  <c r="J845" i="15"/>
  <c r="K432" i="15"/>
  <c r="I705" i="15"/>
  <c r="I660" i="15"/>
  <c r="J325" i="15"/>
  <c r="AG596" i="15"/>
  <c r="AG641" i="15"/>
  <c r="AG301" i="15"/>
  <c r="M805" i="15"/>
  <c r="M760" i="15"/>
  <c r="M387" i="15"/>
  <c r="AF547" i="15"/>
  <c r="AF502" i="15"/>
  <c r="J480" i="15"/>
  <c r="J525" i="15"/>
  <c r="M709" i="15"/>
  <c r="M664" i="15"/>
  <c r="N329" i="15"/>
  <c r="AG684" i="15"/>
  <c r="AG729" i="15"/>
  <c r="AH349" i="15"/>
  <c r="V861" i="15"/>
  <c r="V906" i="15"/>
  <c r="V449" i="15"/>
  <c r="H476" i="15"/>
  <c r="H521" i="15"/>
  <c r="S532" i="15"/>
  <c r="S487" i="15"/>
  <c r="AH781" i="15"/>
  <c r="AH826" i="15"/>
  <c r="AH408" i="15"/>
  <c r="AF246" i="15"/>
  <c r="G702" i="15"/>
  <c r="G657" i="15"/>
  <c r="H322" i="15"/>
  <c r="AU323" i="15" s="1"/>
  <c r="AJ920" i="15"/>
  <c r="AJ875" i="15"/>
  <c r="AJ463" i="15"/>
  <c r="AL553" i="15"/>
  <c r="AL508" i="15"/>
  <c r="AA242" i="15"/>
  <c r="AC725" i="15"/>
  <c r="AC680" i="15"/>
  <c r="AD345" i="15"/>
  <c r="AW216" i="15"/>
  <c r="BV216" i="15"/>
  <c r="BL216" i="15"/>
  <c r="BI216" i="15"/>
  <c r="G221" i="15"/>
  <c r="AC497" i="15"/>
  <c r="AC542" i="15"/>
  <c r="T230" i="15"/>
  <c r="V678" i="15"/>
  <c r="V723" i="15"/>
  <c r="V344" i="15"/>
  <c r="AJ645" i="15"/>
  <c r="AJ600" i="15"/>
  <c r="AJ305" i="15"/>
  <c r="AH728" i="15"/>
  <c r="AH683" i="15"/>
  <c r="AI348" i="15"/>
  <c r="Y903" i="15"/>
  <c r="Y858" i="15"/>
  <c r="Z445" i="15"/>
  <c r="AE641" i="15"/>
  <c r="AE596" i="15"/>
  <c r="AE301" i="15"/>
  <c r="AH912" i="15"/>
  <c r="AH867" i="15"/>
  <c r="AI454" i="15"/>
  <c r="Y904" i="15"/>
  <c r="Y859" i="15"/>
  <c r="Z446" i="15"/>
  <c r="Y911" i="15"/>
  <c r="Y866" i="15"/>
  <c r="Y454" i="15"/>
  <c r="I796" i="15"/>
  <c r="I751" i="15"/>
  <c r="J377" i="15"/>
  <c r="AB820" i="15"/>
  <c r="AB775" i="15"/>
  <c r="AB402" i="15"/>
  <c r="Y719" i="15"/>
  <c r="Y674" i="15"/>
  <c r="Z339" i="15"/>
  <c r="AF595" i="15"/>
  <c r="AF640" i="15"/>
  <c r="AF300" i="15"/>
  <c r="D890" i="15"/>
  <c r="D845" i="15"/>
  <c r="D433" i="15"/>
  <c r="V488" i="15"/>
  <c r="V533" i="15"/>
  <c r="L897" i="15"/>
  <c r="L852" i="15"/>
  <c r="L440" i="15"/>
  <c r="G707" i="15"/>
  <c r="G662" i="15"/>
  <c r="G328" i="15"/>
  <c r="V535" i="15"/>
  <c r="V490" i="15"/>
  <c r="W233" i="15"/>
  <c r="AF591" i="15"/>
  <c r="AF636" i="15"/>
  <c r="AG295" i="15"/>
  <c r="W908" i="15"/>
  <c r="W863" i="15"/>
  <c r="W451" i="15"/>
  <c r="AM923" i="15"/>
  <c r="AM878" i="15"/>
  <c r="AC545" i="15"/>
  <c r="AC500" i="15"/>
  <c r="O483" i="15"/>
  <c r="O528" i="15"/>
  <c r="AF734" i="15"/>
  <c r="AF689" i="15"/>
  <c r="AF355" i="15"/>
  <c r="O803" i="15"/>
  <c r="O758" i="15"/>
  <c r="P384" i="15"/>
  <c r="N481" i="15"/>
  <c r="N526" i="15"/>
  <c r="AA682" i="15"/>
  <c r="AA727" i="15"/>
  <c r="AA348" i="15"/>
  <c r="AB816" i="15"/>
  <c r="AB771" i="15"/>
  <c r="AC397" i="15"/>
  <c r="U534" i="15"/>
  <c r="U489" i="15"/>
  <c r="T535" i="15"/>
  <c r="T490" i="15"/>
  <c r="AO554" i="15"/>
  <c r="AO509" i="15"/>
  <c r="X231" i="15"/>
  <c r="D475" i="15"/>
  <c r="D520" i="15"/>
  <c r="Z584" i="15"/>
  <c r="Z629" i="15"/>
  <c r="AA288" i="15"/>
  <c r="E797" i="15"/>
  <c r="E752" i="15"/>
  <c r="E379" i="15"/>
  <c r="AJ914" i="15"/>
  <c r="AJ869" i="15"/>
  <c r="AK456" i="15"/>
  <c r="N228" i="15"/>
  <c r="AK245" i="15"/>
  <c r="AB540" i="15"/>
  <c r="AB495" i="15"/>
  <c r="AI735" i="15"/>
  <c r="AI690" i="15"/>
  <c r="AI356" i="15"/>
  <c r="X494" i="15"/>
  <c r="X539" i="15"/>
  <c r="Y493" i="15"/>
  <c r="Y538" i="15"/>
  <c r="H610" i="15"/>
  <c r="H565" i="15"/>
  <c r="I269" i="15"/>
  <c r="Q487" i="15"/>
  <c r="Q532" i="15"/>
  <c r="AD823" i="15"/>
  <c r="AD778" i="15"/>
  <c r="AD405" i="15"/>
  <c r="U900" i="15"/>
  <c r="U855" i="15"/>
  <c r="V442" i="15"/>
  <c r="AC544" i="15"/>
  <c r="AC499" i="15"/>
  <c r="AU429" i="15"/>
  <c r="BE216" i="15"/>
  <c r="BD216" i="15"/>
  <c r="AR220" i="15"/>
  <c r="AR217" i="15"/>
  <c r="BQ216" i="15"/>
  <c r="S904" i="15"/>
  <c r="S859" i="15"/>
  <c r="S447" i="15"/>
  <c r="K620" i="15"/>
  <c r="K575" i="15"/>
  <c r="K280" i="15"/>
  <c r="X727" i="15"/>
  <c r="X682" i="15"/>
  <c r="X348" i="15"/>
  <c r="W816" i="15"/>
  <c r="W771" i="15"/>
  <c r="W398" i="15"/>
  <c r="AC914" i="15"/>
  <c r="AC869" i="15"/>
  <c r="AC457" i="15"/>
  <c r="AL825" i="15"/>
  <c r="AL780" i="15"/>
  <c r="AM406" i="15"/>
  <c r="T724" i="15"/>
  <c r="T679" i="15"/>
  <c r="T345" i="15"/>
  <c r="H703" i="15"/>
  <c r="H658" i="15"/>
  <c r="I323" i="15"/>
  <c r="P802" i="15"/>
  <c r="P757" i="15"/>
  <c r="Q383" i="15"/>
  <c r="D613" i="15"/>
  <c r="D568" i="15"/>
  <c r="D273" i="15"/>
  <c r="AE635" i="15"/>
  <c r="AE590" i="15"/>
  <c r="AF294" i="15"/>
  <c r="AN510" i="15"/>
  <c r="AN555" i="15"/>
  <c r="AG546" i="15"/>
  <c r="AG501" i="15"/>
  <c r="P481" i="15"/>
  <c r="P526" i="15"/>
  <c r="AI823" i="15"/>
  <c r="AI778" i="15"/>
  <c r="AJ404" i="15"/>
  <c r="R530" i="15"/>
  <c r="R485" i="15"/>
  <c r="Q224" i="15"/>
  <c r="F521" i="15"/>
  <c r="F476" i="15"/>
  <c r="BO216" i="15"/>
  <c r="AC541" i="15"/>
  <c r="AC496" i="15"/>
  <c r="P712" i="15"/>
  <c r="P667" i="15"/>
  <c r="Q332" i="15"/>
  <c r="H893" i="15"/>
  <c r="H848" i="15"/>
  <c r="H436" i="15"/>
  <c r="Q901" i="15"/>
  <c r="Q856" i="15"/>
  <c r="Q444" i="15"/>
  <c r="AI919" i="15"/>
  <c r="AI874" i="15"/>
  <c r="AI462" i="15"/>
  <c r="AN828" i="15"/>
  <c r="AN783" i="15"/>
  <c r="AO409" i="15"/>
  <c r="AN551" i="15"/>
  <c r="AN506" i="15"/>
  <c r="Y676" i="15"/>
  <c r="Y721" i="15"/>
  <c r="Z341" i="15"/>
  <c r="J802" i="15"/>
  <c r="J757" i="15"/>
  <c r="J384" i="15"/>
  <c r="I479" i="15"/>
  <c r="I524" i="15"/>
  <c r="X583" i="15"/>
  <c r="X628" i="15"/>
  <c r="Y287" i="15"/>
  <c r="H888" i="15"/>
  <c r="H843" i="15"/>
  <c r="I430" i="15"/>
  <c r="W627" i="15"/>
  <c r="W582" i="15"/>
  <c r="X286" i="15"/>
  <c r="AJ548" i="15"/>
  <c r="AJ503" i="15"/>
  <c r="Z818" i="15"/>
  <c r="Z773" i="15"/>
  <c r="Z400" i="15"/>
  <c r="Y812" i="15"/>
  <c r="Y767" i="15"/>
  <c r="Z393" i="15"/>
  <c r="AN599" i="15"/>
  <c r="AN644" i="15"/>
  <c r="AO303" i="15"/>
  <c r="AB631" i="15"/>
  <c r="AB586" i="15"/>
  <c r="AC290" i="15"/>
  <c r="U533" i="15"/>
  <c r="U488" i="15"/>
  <c r="K526" i="15"/>
  <c r="K481" i="15"/>
  <c r="K225" i="15"/>
  <c r="J481" i="15"/>
  <c r="J526" i="15"/>
  <c r="J225" i="15"/>
  <c r="AO250" i="15"/>
  <c r="V538" i="15"/>
  <c r="V493" i="15"/>
  <c r="X537" i="15"/>
  <c r="X492" i="15"/>
  <c r="P226" i="15"/>
  <c r="I223" i="15"/>
  <c r="AG249" i="15"/>
  <c r="P900" i="15"/>
  <c r="P855" i="15"/>
  <c r="P443" i="15"/>
  <c r="V237" i="15"/>
  <c r="S531" i="15"/>
  <c r="S486" i="15"/>
  <c r="AN691" i="15"/>
  <c r="AN736" i="15"/>
  <c r="AO356" i="15"/>
  <c r="X239" i="15"/>
  <c r="AM551" i="15"/>
  <c r="AM506" i="15"/>
  <c r="AK251" i="15"/>
  <c r="AU216" i="15"/>
  <c r="BM216" i="15"/>
  <c r="CB216" i="15"/>
  <c r="AZ216" i="15"/>
  <c r="BY216" i="15"/>
  <c r="H523" i="15"/>
  <c r="H478" i="15"/>
  <c r="T229" i="15"/>
  <c r="I802" i="15"/>
  <c r="I757" i="15"/>
  <c r="I384" i="15"/>
  <c r="G216" i="15"/>
  <c r="Q810" i="15"/>
  <c r="Q765" i="15"/>
  <c r="Q392" i="15"/>
  <c r="U714" i="15"/>
  <c r="U669" i="15"/>
  <c r="V334" i="15"/>
  <c r="K804" i="15"/>
  <c r="K759" i="15"/>
  <c r="K386" i="15"/>
  <c r="P719" i="15"/>
  <c r="P674" i="15"/>
  <c r="P340" i="15"/>
  <c r="AA912" i="15"/>
  <c r="AA867" i="15"/>
  <c r="AA455" i="15"/>
  <c r="S898" i="15"/>
  <c r="S853" i="15"/>
  <c r="T440" i="15"/>
  <c r="AC679" i="15"/>
  <c r="AC724" i="15"/>
  <c r="AD344" i="15"/>
  <c r="AI593" i="15"/>
  <c r="AI638" i="15"/>
  <c r="AJ297" i="15"/>
  <c r="R719" i="15"/>
  <c r="R674" i="15"/>
  <c r="R340" i="15"/>
  <c r="AM509" i="15"/>
  <c r="AM554" i="15"/>
  <c r="AB637" i="15"/>
  <c r="AB592" i="15"/>
  <c r="AB297" i="15"/>
  <c r="P529" i="15"/>
  <c r="P484" i="15"/>
  <c r="AH244" i="15"/>
  <c r="D521" i="15"/>
  <c r="D476" i="15"/>
  <c r="K707" i="15"/>
  <c r="K662" i="15"/>
  <c r="L327" i="15"/>
  <c r="AK733" i="15"/>
  <c r="AK688" i="15"/>
  <c r="AL353" i="15"/>
  <c r="T491" i="15"/>
  <c r="T536" i="15"/>
  <c r="AB907" i="15"/>
  <c r="AB862" i="15"/>
  <c r="AC449" i="15"/>
  <c r="AB814" i="15"/>
  <c r="AB769" i="15"/>
  <c r="AC395" i="15"/>
  <c r="M663" i="15"/>
  <c r="M708" i="15"/>
  <c r="N328" i="15"/>
  <c r="O481" i="15"/>
  <c r="O526" i="15"/>
  <c r="AC546" i="15"/>
  <c r="AC501" i="15"/>
  <c r="N482" i="15"/>
  <c r="N527" i="15"/>
  <c r="AN735" i="15"/>
  <c r="AN690" i="15"/>
  <c r="AO355" i="15"/>
  <c r="K798" i="15"/>
  <c r="K753" i="15"/>
  <c r="L379" i="15"/>
  <c r="X675" i="15"/>
  <c r="X720" i="15"/>
  <c r="Y340" i="15"/>
  <c r="G799" i="15"/>
  <c r="G754" i="15"/>
  <c r="G381" i="15"/>
  <c r="S623" i="15"/>
  <c r="S578" i="15"/>
  <c r="T282" i="15"/>
  <c r="E891" i="15"/>
  <c r="E846" i="15"/>
  <c r="E434" i="15"/>
  <c r="AO251" i="15"/>
  <c r="Q673" i="15"/>
  <c r="Q718" i="15"/>
  <c r="Q339" i="15"/>
  <c r="J568" i="15"/>
  <c r="J613" i="15"/>
  <c r="K272" i="15"/>
  <c r="AB686" i="15"/>
  <c r="AB731" i="15"/>
  <c r="AB352" i="15"/>
  <c r="AG243" i="15"/>
  <c r="AE245" i="15"/>
  <c r="D751" i="15"/>
  <c r="D796" i="15"/>
  <c r="D378" i="15"/>
  <c r="AI639" i="15"/>
  <c r="AI594" i="15"/>
  <c r="AJ298" i="15"/>
  <c r="AJ551" i="15"/>
  <c r="AJ506" i="15"/>
  <c r="G520" i="15"/>
  <c r="G475" i="15"/>
  <c r="AD817" i="15"/>
  <c r="AD772" i="15"/>
  <c r="AE398" i="15"/>
  <c r="S228" i="15"/>
  <c r="S628" i="15"/>
  <c r="S583" i="15"/>
  <c r="S288" i="15"/>
  <c r="I797" i="15"/>
  <c r="I752" i="15"/>
  <c r="J378" i="15"/>
  <c r="AC823" i="15"/>
  <c r="AC778" i="15"/>
  <c r="AC405" i="15"/>
  <c r="AN920" i="15"/>
  <c r="AN875" i="15"/>
  <c r="AO462" i="15"/>
  <c r="AA237" i="15"/>
  <c r="AB544" i="15"/>
  <c r="AB499" i="15"/>
  <c r="BC216" i="15"/>
  <c r="BU216" i="15"/>
  <c r="AQ220" i="15"/>
  <c r="AQ217" i="15"/>
  <c r="BH216" i="15"/>
  <c r="AT216" i="15"/>
  <c r="AL247" i="15"/>
  <c r="AC238" i="15"/>
  <c r="AB543" i="15"/>
  <c r="AB498" i="15"/>
  <c r="AG820" i="15"/>
  <c r="AG775" i="15"/>
  <c r="AH401" i="15"/>
  <c r="U678" i="15"/>
  <c r="U723" i="15"/>
  <c r="U344" i="15"/>
  <c r="AF911" i="15"/>
  <c r="AF866" i="15"/>
  <c r="AG453" i="15"/>
  <c r="P894" i="15"/>
  <c r="P849" i="15"/>
  <c r="Q436" i="15"/>
  <c r="H795" i="15"/>
  <c r="H750" i="15"/>
  <c r="I376" i="15"/>
  <c r="L799" i="15"/>
  <c r="L754" i="15"/>
  <c r="M380" i="15"/>
  <c r="Z911" i="15"/>
  <c r="Z866" i="15"/>
  <c r="Z454" i="15"/>
  <c r="L706" i="15"/>
  <c r="L661" i="15"/>
  <c r="M326" i="15"/>
  <c r="U670" i="15"/>
  <c r="U715" i="15"/>
  <c r="V335" i="15"/>
  <c r="J896" i="15"/>
  <c r="J851" i="15"/>
  <c r="J439" i="15"/>
  <c r="AE910" i="15"/>
  <c r="AE865" i="15"/>
  <c r="AF452" i="15"/>
  <c r="Z493" i="15"/>
  <c r="Z538" i="15"/>
  <c r="AL922" i="15"/>
  <c r="AL877" i="15"/>
  <c r="AL465" i="15"/>
  <c r="H525" i="15"/>
  <c r="H480" i="15"/>
  <c r="AM831" i="15"/>
  <c r="AM786" i="15"/>
  <c r="H474" i="15"/>
  <c r="H519" i="15"/>
  <c r="AC686" i="15"/>
  <c r="AC731" i="15"/>
  <c r="AC352" i="15"/>
  <c r="H801" i="15"/>
  <c r="H756" i="15"/>
  <c r="H383" i="15"/>
  <c r="K711" i="15"/>
  <c r="K666" i="15"/>
  <c r="K332" i="15"/>
  <c r="S491" i="15"/>
  <c r="S536" i="15"/>
  <c r="AE499" i="15"/>
  <c r="AE544" i="15"/>
  <c r="H612" i="15"/>
  <c r="H567" i="15"/>
  <c r="I271" i="15"/>
  <c r="J477" i="15"/>
  <c r="J522" i="15"/>
  <c r="AL830" i="15"/>
  <c r="AL785" i="15"/>
  <c r="AL412" i="15"/>
  <c r="AG918" i="15"/>
  <c r="AG873" i="15"/>
  <c r="AG461" i="15"/>
  <c r="AF241" i="15"/>
  <c r="M528" i="15"/>
  <c r="M483" i="15"/>
  <c r="P896" i="15"/>
  <c r="P851" i="15"/>
  <c r="Q438" i="15"/>
  <c r="AH550" i="15"/>
  <c r="AH505" i="15"/>
  <c r="Y495" i="15"/>
  <c r="Y540" i="15"/>
  <c r="Q805" i="15"/>
  <c r="Q760" i="15"/>
  <c r="R386" i="15"/>
  <c r="Q233" i="15"/>
  <c r="L222" i="15"/>
  <c r="AK921" i="15"/>
  <c r="AK876" i="15"/>
  <c r="AK464" i="15"/>
  <c r="R713" i="15"/>
  <c r="R668" i="15"/>
  <c r="S333" i="15"/>
  <c r="AL253" i="15"/>
  <c r="O892" i="15"/>
  <c r="O847" i="15"/>
  <c r="P434" i="15"/>
  <c r="O718" i="15"/>
  <c r="O673" i="15"/>
  <c r="O339" i="15"/>
  <c r="T629" i="15"/>
  <c r="T584" i="15"/>
  <c r="T289" i="15"/>
  <c r="U235" i="15"/>
  <c r="O530" i="15"/>
  <c r="O485" i="15"/>
  <c r="K221" i="15"/>
  <c r="K897" i="15"/>
  <c r="K852" i="15"/>
  <c r="K440" i="15"/>
  <c r="AA677" i="15"/>
  <c r="AA722" i="15"/>
  <c r="AB342" i="15"/>
  <c r="AI249" i="15"/>
  <c r="AB496" i="15"/>
  <c r="AB541" i="15"/>
  <c r="Z542" i="15"/>
  <c r="Z497" i="15"/>
  <c r="O801" i="15"/>
  <c r="O756" i="15"/>
  <c r="P382" i="15"/>
  <c r="N714" i="15"/>
  <c r="N669" i="15"/>
  <c r="N335" i="15"/>
  <c r="O619" i="15"/>
  <c r="O574" i="15"/>
  <c r="P278" i="15"/>
  <c r="O895" i="15"/>
  <c r="O850" i="15"/>
  <c r="P437" i="15"/>
  <c r="AG504" i="15"/>
  <c r="AG549" i="15"/>
  <c r="AH549" i="15"/>
  <c r="AH504" i="15"/>
  <c r="AG503" i="15"/>
  <c r="AG548" i="15"/>
  <c r="AH547" i="15"/>
  <c r="AH502" i="15"/>
  <c r="AJ685" i="15"/>
  <c r="AJ730" i="15"/>
  <c r="AK350" i="15"/>
  <c r="Q227" i="15"/>
  <c r="Z541" i="15"/>
  <c r="Z496" i="15"/>
  <c r="Z681" i="15"/>
  <c r="Z726" i="15"/>
  <c r="Z347" i="15"/>
  <c r="N807" i="15"/>
  <c r="N762" i="15"/>
  <c r="N389" i="15"/>
  <c r="AM552" i="15"/>
  <c r="AM507" i="15"/>
  <c r="AN827" i="15"/>
  <c r="AN782" i="15"/>
  <c r="AO408" i="15"/>
  <c r="BK216" i="15"/>
  <c r="BT216" i="15"/>
  <c r="AY216" i="15"/>
  <c r="BP216" i="15"/>
  <c r="I477" i="15"/>
  <c r="I522" i="15"/>
  <c r="R232" i="15"/>
  <c r="AD916" i="15"/>
  <c r="AD871" i="15"/>
  <c r="AD459" i="15"/>
  <c r="AE916" i="15"/>
  <c r="AE871" i="15"/>
  <c r="AE459" i="15"/>
  <c r="Y727" i="15"/>
  <c r="Y682" i="15"/>
  <c r="Y348" i="15"/>
  <c r="AF826" i="15"/>
  <c r="AF781" i="15"/>
  <c r="AF408" i="15"/>
  <c r="D706" i="15"/>
  <c r="D661" i="15"/>
  <c r="D327" i="15"/>
  <c r="X902" i="15"/>
  <c r="X857" i="15"/>
  <c r="Y444" i="15"/>
  <c r="AD909" i="15"/>
  <c r="AD864" i="15"/>
  <c r="AE451" i="15"/>
  <c r="P811" i="15"/>
  <c r="P766" i="15"/>
  <c r="P393" i="15"/>
  <c r="T806" i="15" l="1"/>
  <c r="U387" i="15"/>
  <c r="AF872" i="15"/>
  <c r="AL601" i="15"/>
  <c r="P575" i="15"/>
  <c r="AF460" i="15"/>
  <c r="L529" i="15"/>
  <c r="P620" i="15"/>
  <c r="AL646" i="15"/>
  <c r="Y633" i="15"/>
  <c r="P285" i="15"/>
  <c r="P626" i="15" s="1"/>
  <c r="AH868" i="15"/>
  <c r="P625" i="15"/>
  <c r="AH913" i="15"/>
  <c r="AB289" i="15"/>
  <c r="AB630" i="15" s="1"/>
  <c r="AA585" i="15"/>
  <c r="M622" i="15"/>
  <c r="Y293" i="15"/>
  <c r="V581" i="15"/>
  <c r="J667" i="15"/>
  <c r="V626" i="15"/>
  <c r="N577" i="15"/>
  <c r="N622" i="15"/>
  <c r="AC638" i="15"/>
  <c r="L333" i="15"/>
  <c r="L668" i="15" s="1"/>
  <c r="L712" i="15"/>
  <c r="F277" i="15"/>
  <c r="F278" i="15" s="1"/>
  <c r="AL300" i="15"/>
  <c r="AM300" i="15" s="1"/>
  <c r="W766" i="15"/>
  <c r="AD301" i="15"/>
  <c r="F572" i="15"/>
  <c r="AK641" i="15"/>
  <c r="AD596" i="15"/>
  <c r="L484" i="15"/>
  <c r="L528" i="15"/>
  <c r="L483" i="15"/>
  <c r="O276" i="15"/>
  <c r="O572" i="15" s="1"/>
  <c r="X580" i="15"/>
  <c r="X293" i="15"/>
  <c r="X634" i="15" s="1"/>
  <c r="AG346" i="15"/>
  <c r="AG681" i="15" s="1"/>
  <c r="AC593" i="15"/>
  <c r="AF726" i="15"/>
  <c r="P331" i="15"/>
  <c r="Q331" i="15" s="1"/>
  <c r="O666" i="15"/>
  <c r="AI644" i="15"/>
  <c r="AI599" i="15"/>
  <c r="W811" i="15"/>
  <c r="Y284" i="15"/>
  <c r="Z284" i="15" s="1"/>
  <c r="X633" i="15"/>
  <c r="AD633" i="15"/>
  <c r="W292" i="15"/>
  <c r="W633" i="15" s="1"/>
  <c r="W587" i="15"/>
  <c r="AE292" i="15"/>
  <c r="AE633" i="15" s="1"/>
  <c r="M282" i="15"/>
  <c r="M623" i="15" s="1"/>
  <c r="J333" i="15"/>
  <c r="J334" i="15" s="1"/>
  <c r="AE589" i="15"/>
  <c r="U396" i="15"/>
  <c r="U815" i="15" s="1"/>
  <c r="U769" i="15"/>
  <c r="N572" i="15"/>
  <c r="AH637" i="15"/>
  <c r="S394" i="15"/>
  <c r="S395" i="15" s="1"/>
  <c r="L281" i="15"/>
  <c r="L282" i="15" s="1"/>
  <c r="L576" i="15"/>
  <c r="AA296" i="15"/>
  <c r="AA592" i="15" s="1"/>
  <c r="G617" i="15"/>
  <c r="AI296" i="15"/>
  <c r="AI592" i="15" s="1"/>
  <c r="H277" i="15"/>
  <c r="H618" i="15" s="1"/>
  <c r="AF293" i="15"/>
  <c r="AG293" i="15" s="1"/>
  <c r="T281" i="15"/>
  <c r="T622" i="15" s="1"/>
  <c r="P277" i="15"/>
  <c r="P618" i="15" s="1"/>
  <c r="S577" i="15"/>
  <c r="O573" i="15"/>
  <c r="G277" i="15"/>
  <c r="G278" i="15" s="1"/>
  <c r="S767" i="15"/>
  <c r="AA636" i="15"/>
  <c r="U584" i="15"/>
  <c r="H572" i="15"/>
  <c r="N710" i="15"/>
  <c r="N665" i="15"/>
  <c r="O330" i="15"/>
  <c r="T396" i="15"/>
  <c r="T815" i="15" s="1"/>
  <c r="T814" i="15"/>
  <c r="U289" i="15"/>
  <c r="U585" i="15" s="1"/>
  <c r="X491" i="15"/>
  <c r="X536" i="15"/>
  <c r="Y536" i="15"/>
  <c r="Z234" i="15"/>
  <c r="Z536" i="15" s="1"/>
  <c r="U624" i="15"/>
  <c r="U579" i="15"/>
  <c r="V283" i="15"/>
  <c r="J618" i="15"/>
  <c r="J573" i="15"/>
  <c r="J278" i="15"/>
  <c r="Q621" i="15"/>
  <c r="Q576" i="15"/>
  <c r="R280" i="15"/>
  <c r="I277" i="15"/>
  <c r="I617" i="15"/>
  <c r="I572" i="15"/>
  <c r="Z589" i="15"/>
  <c r="Z294" i="15"/>
  <c r="Z634" i="15"/>
  <c r="V765" i="15"/>
  <c r="W391" i="15"/>
  <c r="V810" i="15"/>
  <c r="AM354" i="15"/>
  <c r="AL734" i="15"/>
  <c r="AL689" i="15"/>
  <c r="L274" i="15"/>
  <c r="K615" i="15"/>
  <c r="K570" i="15"/>
  <c r="AJ357" i="15"/>
  <c r="AJ736" i="15"/>
  <c r="AJ691" i="15"/>
  <c r="O283" i="15"/>
  <c r="O623" i="15"/>
  <c r="O578" i="15"/>
  <c r="AC291" i="15"/>
  <c r="AB632" i="15"/>
  <c r="AB587" i="15"/>
  <c r="AM602" i="15"/>
  <c r="AM647" i="15"/>
  <c r="M275" i="15"/>
  <c r="L616" i="15"/>
  <c r="L571" i="15"/>
  <c r="AO645" i="15"/>
  <c r="AO600" i="15"/>
  <c r="AH642" i="15"/>
  <c r="AH597" i="15"/>
  <c r="AH302" i="15"/>
  <c r="AK299" i="15"/>
  <c r="AJ640" i="15"/>
  <c r="AJ595" i="15"/>
  <c r="R287" i="15"/>
  <c r="R627" i="15"/>
  <c r="R582" i="15"/>
  <c r="AC594" i="15"/>
  <c r="AC639" i="15"/>
  <c r="AC299" i="15"/>
  <c r="AF635" i="15"/>
  <c r="AF590" i="15"/>
  <c r="AG294" i="15"/>
  <c r="AI736" i="15"/>
  <c r="AI691" i="15"/>
  <c r="AI357" i="15"/>
  <c r="AG591" i="15"/>
  <c r="AG636" i="15"/>
  <c r="AH295" i="15"/>
  <c r="Z859" i="15"/>
  <c r="Z904" i="15"/>
  <c r="AA446" i="15"/>
  <c r="G478" i="15"/>
  <c r="G523" i="15"/>
  <c r="G222" i="15"/>
  <c r="AA499" i="15"/>
  <c r="AA544" i="15"/>
  <c r="AA243" i="15"/>
  <c r="J705" i="15"/>
  <c r="J660" i="15"/>
  <c r="K325" i="15"/>
  <c r="AB914" i="15"/>
  <c r="AB869" i="15"/>
  <c r="AB457" i="15"/>
  <c r="AD546" i="15"/>
  <c r="AD501" i="15"/>
  <c r="AD245" i="15"/>
  <c r="AC678" i="15"/>
  <c r="AC723" i="15"/>
  <c r="AD343" i="15"/>
  <c r="M714" i="15"/>
  <c r="M669" i="15"/>
  <c r="M335" i="15"/>
  <c r="J887" i="15"/>
  <c r="J842" i="15"/>
  <c r="K429" i="15"/>
  <c r="AG827" i="15"/>
  <c r="AG782" i="15"/>
  <c r="AG409" i="15"/>
  <c r="BN220" i="15"/>
  <c r="V764" i="15"/>
  <c r="V809" i="15"/>
  <c r="W390" i="15"/>
  <c r="U807" i="15"/>
  <c r="U762" i="15"/>
  <c r="V388" i="15"/>
  <c r="AI829" i="15"/>
  <c r="AI784" i="15"/>
  <c r="AI411" i="15"/>
  <c r="AE734" i="15"/>
  <c r="AE689" i="15"/>
  <c r="AE355" i="15"/>
  <c r="AH727" i="15"/>
  <c r="AH682" i="15"/>
  <c r="AI347" i="15"/>
  <c r="BX220" i="15"/>
  <c r="N893" i="15"/>
  <c r="N848" i="15"/>
  <c r="O435" i="15"/>
  <c r="P527" i="15"/>
  <c r="P482" i="15"/>
  <c r="Q225" i="15"/>
  <c r="Z544" i="15"/>
  <c r="Z499" i="15"/>
  <c r="Z243" i="15"/>
  <c r="AD917" i="15"/>
  <c r="AD872" i="15"/>
  <c r="AD460" i="15"/>
  <c r="AB677" i="15"/>
  <c r="AB722" i="15"/>
  <c r="AC342" i="15"/>
  <c r="AT220" i="15"/>
  <c r="AT217" i="15"/>
  <c r="AG545" i="15"/>
  <c r="AG500" i="15"/>
  <c r="AH243" i="15"/>
  <c r="AC631" i="15"/>
  <c r="AC586" i="15"/>
  <c r="AD290" i="15"/>
  <c r="W817" i="15"/>
  <c r="W772" i="15"/>
  <c r="W399" i="15"/>
  <c r="V900" i="15"/>
  <c r="V855" i="15"/>
  <c r="W442" i="15"/>
  <c r="AK914" i="15"/>
  <c r="AK869" i="15"/>
  <c r="AL456" i="15"/>
  <c r="N709" i="15"/>
  <c r="N664" i="15"/>
  <c r="O329" i="15"/>
  <c r="BP220" i="15"/>
  <c r="O674" i="15"/>
  <c r="O719" i="15"/>
  <c r="O340" i="15"/>
  <c r="AL555" i="15"/>
  <c r="AL510" i="15"/>
  <c r="AG919" i="15"/>
  <c r="AG874" i="15"/>
  <c r="AG462" i="15"/>
  <c r="K712" i="15"/>
  <c r="K667" i="15"/>
  <c r="K333" i="15"/>
  <c r="Z912" i="15"/>
  <c r="Z867" i="15"/>
  <c r="Z455" i="15"/>
  <c r="AH820" i="15"/>
  <c r="AH775" i="15"/>
  <c r="AI401" i="15"/>
  <c r="BH220" i="15"/>
  <c r="Q620" i="15"/>
  <c r="Q575" i="15"/>
  <c r="R279" i="15"/>
  <c r="AJ639" i="15"/>
  <c r="AJ594" i="15"/>
  <c r="AK298" i="15"/>
  <c r="AB732" i="15"/>
  <c r="AB687" i="15"/>
  <c r="AB353" i="15"/>
  <c r="G800" i="15"/>
  <c r="G755" i="15"/>
  <c r="G382" i="15"/>
  <c r="AC814" i="15"/>
  <c r="AC769" i="15"/>
  <c r="AD395" i="15"/>
  <c r="AL733" i="15"/>
  <c r="AL688" i="15"/>
  <c r="AM353" i="15"/>
  <c r="AH546" i="15"/>
  <c r="AH501" i="15"/>
  <c r="AI244" i="15"/>
  <c r="K805" i="15"/>
  <c r="K760" i="15"/>
  <c r="K387" i="15"/>
  <c r="T531" i="15"/>
  <c r="T486" i="15"/>
  <c r="U229" i="15"/>
  <c r="AK553" i="15"/>
  <c r="AK508" i="15"/>
  <c r="AK252" i="15"/>
  <c r="Y628" i="15"/>
  <c r="Y583" i="15"/>
  <c r="Z287" i="15"/>
  <c r="AI600" i="15"/>
  <c r="AI645" i="15"/>
  <c r="AI305" i="15"/>
  <c r="S905" i="15"/>
  <c r="S860" i="15"/>
  <c r="S448" i="15"/>
  <c r="I610" i="15"/>
  <c r="I565" i="15"/>
  <c r="J269" i="15"/>
  <c r="AA629" i="15"/>
  <c r="AA584" i="15"/>
  <c r="AB288" i="15"/>
  <c r="AC816" i="15"/>
  <c r="AC771" i="15"/>
  <c r="AD397" i="15"/>
  <c r="Z903" i="15"/>
  <c r="Z858" i="15"/>
  <c r="AA445" i="15"/>
  <c r="BI220" i="15"/>
  <c r="I665" i="15"/>
  <c r="I710" i="15"/>
  <c r="I331" i="15"/>
  <c r="AH735" i="15"/>
  <c r="AH690" i="15"/>
  <c r="AH356" i="15"/>
  <c r="G893" i="15"/>
  <c r="G848" i="15"/>
  <c r="G436" i="15"/>
  <c r="W680" i="15"/>
  <c r="W725" i="15"/>
  <c r="W346" i="15"/>
  <c r="AV220" i="15"/>
  <c r="P533" i="15"/>
  <c r="P488" i="15"/>
  <c r="P232" i="15"/>
  <c r="J889" i="15"/>
  <c r="J844" i="15"/>
  <c r="K431" i="15"/>
  <c r="AS220" i="15"/>
  <c r="AS217" i="15"/>
  <c r="R904" i="15"/>
  <c r="R859" i="15"/>
  <c r="R447" i="15"/>
  <c r="Q626" i="15"/>
  <c r="Q581" i="15"/>
  <c r="Q286" i="15"/>
  <c r="AD815" i="15"/>
  <c r="AD770" i="15"/>
  <c r="AE396" i="15"/>
  <c r="BG220" i="15"/>
  <c r="AK738" i="15"/>
  <c r="AK693" i="15"/>
  <c r="AK359" i="15"/>
  <c r="K614" i="15"/>
  <c r="K569" i="15"/>
  <c r="L273" i="15"/>
  <c r="AH507" i="15"/>
  <c r="AH552" i="15"/>
  <c r="AH251" i="15"/>
  <c r="AL548" i="15"/>
  <c r="AL503" i="15"/>
  <c r="AM246" i="15"/>
  <c r="U679" i="15"/>
  <c r="U724" i="15"/>
  <c r="U345" i="15"/>
  <c r="T898" i="15"/>
  <c r="T853" i="15"/>
  <c r="U440" i="15"/>
  <c r="AU220" i="15"/>
  <c r="AO599" i="15"/>
  <c r="AO644" i="15"/>
  <c r="Q526" i="15"/>
  <c r="Q481" i="15"/>
  <c r="R224" i="15"/>
  <c r="Y683" i="15"/>
  <c r="Y728" i="15"/>
  <c r="Y349" i="15"/>
  <c r="AY220" i="15"/>
  <c r="P619" i="15"/>
  <c r="P574" i="15"/>
  <c r="Q278" i="15"/>
  <c r="Q894" i="15"/>
  <c r="Q849" i="15"/>
  <c r="R436" i="15"/>
  <c r="AC824" i="15"/>
  <c r="AC779" i="15"/>
  <c r="AC406" i="15"/>
  <c r="AO553" i="15"/>
  <c r="AO508" i="15"/>
  <c r="W626" i="15"/>
  <c r="W581" i="15"/>
  <c r="X285" i="15"/>
  <c r="G518" i="15"/>
  <c r="G473" i="15"/>
  <c r="H216" i="15"/>
  <c r="AU217" i="15" s="1"/>
  <c r="J758" i="15"/>
  <c r="J803" i="15"/>
  <c r="J385" i="15"/>
  <c r="AO828" i="15"/>
  <c r="AO783" i="15"/>
  <c r="AM825" i="15"/>
  <c r="AM780" i="15"/>
  <c r="AN406" i="15"/>
  <c r="BD220" i="15"/>
  <c r="AF641" i="15"/>
  <c r="AF596" i="15"/>
  <c r="AF301" i="15"/>
  <c r="J796" i="15"/>
  <c r="J751" i="15"/>
  <c r="K377" i="15"/>
  <c r="V679" i="15"/>
  <c r="V724" i="15"/>
  <c r="V345" i="15"/>
  <c r="BL220" i="15"/>
  <c r="AF503" i="15"/>
  <c r="AF548" i="15"/>
  <c r="AF247" i="15"/>
  <c r="V907" i="15"/>
  <c r="V862" i="15"/>
  <c r="V450" i="15"/>
  <c r="AG642" i="15"/>
  <c r="AG597" i="15"/>
  <c r="AG302" i="15"/>
  <c r="Z813" i="15"/>
  <c r="Z768" i="15"/>
  <c r="AA394" i="15"/>
  <c r="AG819" i="15"/>
  <c r="AG774" i="15"/>
  <c r="AH400" i="15"/>
  <c r="E476" i="15"/>
  <c r="E521" i="15"/>
  <c r="E220" i="15"/>
  <c r="F800" i="15"/>
  <c r="F755" i="15"/>
  <c r="F382" i="15"/>
  <c r="W489" i="15"/>
  <c r="W534" i="15"/>
  <c r="X232" i="15"/>
  <c r="L891" i="15"/>
  <c r="L846" i="15"/>
  <c r="M433" i="15"/>
  <c r="R897" i="15"/>
  <c r="R852" i="15"/>
  <c r="S439" i="15"/>
  <c r="AK601" i="15"/>
  <c r="AK646" i="15"/>
  <c r="AK306" i="15"/>
  <c r="AI868" i="15"/>
  <c r="AI913" i="15"/>
  <c r="AJ455" i="15"/>
  <c r="E615" i="15"/>
  <c r="E570" i="15"/>
  <c r="E275" i="15"/>
  <c r="AX220" i="15"/>
  <c r="AO826" i="15"/>
  <c r="AO781" i="15"/>
  <c r="AC908" i="15"/>
  <c r="AC863" i="15"/>
  <c r="AD450" i="15"/>
  <c r="J704" i="15"/>
  <c r="J659" i="15"/>
  <c r="K324" i="15"/>
  <c r="N899" i="15"/>
  <c r="N854" i="15"/>
  <c r="N442" i="15"/>
  <c r="W540" i="15"/>
  <c r="W495" i="15"/>
  <c r="W239" i="15"/>
  <c r="T493" i="15"/>
  <c r="T538" i="15"/>
  <c r="T237" i="15"/>
  <c r="AG544" i="15"/>
  <c r="AG499" i="15"/>
  <c r="AH242" i="15"/>
  <c r="F523" i="15"/>
  <c r="F478" i="15"/>
  <c r="F222" i="15"/>
  <c r="P801" i="15"/>
  <c r="P756" i="15"/>
  <c r="Q382" i="15"/>
  <c r="J527" i="15"/>
  <c r="J482" i="15"/>
  <c r="J226" i="15"/>
  <c r="P812" i="15"/>
  <c r="P767" i="15"/>
  <c r="P394" i="15"/>
  <c r="U537" i="15"/>
  <c r="U492" i="15"/>
  <c r="U236" i="15"/>
  <c r="AL596" i="15"/>
  <c r="J897" i="15"/>
  <c r="J852" i="15"/>
  <c r="J440" i="15"/>
  <c r="Y902" i="15"/>
  <c r="Y857" i="15"/>
  <c r="Z444" i="15"/>
  <c r="R534" i="15"/>
  <c r="R489" i="15"/>
  <c r="R233" i="15"/>
  <c r="BT220" i="15"/>
  <c r="N808" i="15"/>
  <c r="N763" i="15"/>
  <c r="N390" i="15"/>
  <c r="Q484" i="15"/>
  <c r="Q529" i="15"/>
  <c r="R227" i="15"/>
  <c r="K898" i="15"/>
  <c r="K853" i="15"/>
  <c r="K441" i="15"/>
  <c r="T630" i="15"/>
  <c r="T585" i="15"/>
  <c r="T290" i="15"/>
  <c r="L524" i="15"/>
  <c r="L479" i="15"/>
  <c r="M222" i="15"/>
  <c r="Q896" i="15"/>
  <c r="Q851" i="15"/>
  <c r="R438" i="15"/>
  <c r="V670" i="15"/>
  <c r="V715" i="15"/>
  <c r="W335" i="15"/>
  <c r="S530" i="15"/>
  <c r="S485" i="15"/>
  <c r="T228" i="15"/>
  <c r="E892" i="15"/>
  <c r="E847" i="15"/>
  <c r="E435" i="15"/>
  <c r="AA868" i="15"/>
  <c r="AA913" i="15"/>
  <c r="AA456" i="15"/>
  <c r="I803" i="15"/>
  <c r="I758" i="15"/>
  <c r="I385" i="15"/>
  <c r="V539" i="15"/>
  <c r="V494" i="15"/>
  <c r="V238" i="15"/>
  <c r="K527" i="15"/>
  <c r="K482" i="15"/>
  <c r="K226" i="15"/>
  <c r="Z812" i="15"/>
  <c r="Z767" i="15"/>
  <c r="AA393" i="15"/>
  <c r="X627" i="15"/>
  <c r="X582" i="15"/>
  <c r="Y286" i="15"/>
  <c r="H894" i="15"/>
  <c r="H849" i="15"/>
  <c r="H437" i="15"/>
  <c r="BO220" i="15"/>
  <c r="U806" i="15"/>
  <c r="U761" i="15"/>
  <c r="V387" i="15"/>
  <c r="D614" i="15"/>
  <c r="D569" i="15"/>
  <c r="D274" i="15"/>
  <c r="X683" i="15"/>
  <c r="X728" i="15"/>
  <c r="X349" i="15"/>
  <c r="BE220" i="15"/>
  <c r="AD824" i="15"/>
  <c r="AD779" i="15"/>
  <c r="AD406" i="15"/>
  <c r="AL602" i="15"/>
  <c r="AL647" i="15"/>
  <c r="P803" i="15"/>
  <c r="P758" i="15"/>
  <c r="Q384" i="15"/>
  <c r="AI912" i="15"/>
  <c r="AI867" i="15"/>
  <c r="AJ454" i="15"/>
  <c r="BV220" i="15"/>
  <c r="AJ921" i="15"/>
  <c r="AJ876" i="15"/>
  <c r="AJ464" i="15"/>
  <c r="AH827" i="15"/>
  <c r="AH782" i="15"/>
  <c r="AH409" i="15"/>
  <c r="K890" i="15"/>
  <c r="K845" i="15"/>
  <c r="L432" i="15"/>
  <c r="T899" i="15"/>
  <c r="T854" i="15"/>
  <c r="U441" i="15"/>
  <c r="AK822" i="15"/>
  <c r="AK777" i="15"/>
  <c r="AL403" i="15"/>
  <c r="AE818" i="15"/>
  <c r="AE773" i="15"/>
  <c r="AF399" i="15"/>
  <c r="V808" i="15"/>
  <c r="V763" i="15"/>
  <c r="W389" i="15"/>
  <c r="I895" i="15"/>
  <c r="I850" i="15"/>
  <c r="I438" i="15"/>
  <c r="V816" i="15"/>
  <c r="V771" i="15"/>
  <c r="V398" i="15"/>
  <c r="R812" i="15"/>
  <c r="R767" i="15"/>
  <c r="R394" i="15"/>
  <c r="U908" i="15"/>
  <c r="U863" i="15"/>
  <c r="U451" i="15"/>
  <c r="Y673" i="15"/>
  <c r="Y718" i="15"/>
  <c r="Z338" i="15"/>
  <c r="BS220" i="15"/>
  <c r="V901" i="15"/>
  <c r="V856" i="15"/>
  <c r="W443" i="15"/>
  <c r="S720" i="15"/>
  <c r="S675" i="15"/>
  <c r="S341" i="15"/>
  <c r="AE824" i="15"/>
  <c r="AE779" i="15"/>
  <c r="AE406" i="15"/>
  <c r="L477" i="15"/>
  <c r="L522" i="15"/>
  <c r="M220" i="15"/>
  <c r="AB547" i="15"/>
  <c r="AB502" i="15"/>
  <c r="AB246" i="15"/>
  <c r="Z537" i="15"/>
  <c r="Z492" i="15"/>
  <c r="AA235" i="15"/>
  <c r="S493" i="15"/>
  <c r="S538" i="15"/>
  <c r="S237" i="15"/>
  <c r="S629" i="15"/>
  <c r="S584" i="15"/>
  <c r="S289" i="15"/>
  <c r="AF918" i="15"/>
  <c r="AF873" i="15"/>
  <c r="AF461" i="15"/>
  <c r="Y675" i="15"/>
  <c r="Y720" i="15"/>
  <c r="Z340" i="15"/>
  <c r="R720" i="15"/>
  <c r="R675" i="15"/>
  <c r="R341" i="15"/>
  <c r="BY220" i="15"/>
  <c r="P901" i="15"/>
  <c r="P856" i="15"/>
  <c r="P444" i="15"/>
  <c r="I703" i="15"/>
  <c r="I658" i="15"/>
  <c r="J323" i="15"/>
  <c r="AA728" i="15"/>
  <c r="AA683" i="15"/>
  <c r="AA349" i="15"/>
  <c r="G708" i="15"/>
  <c r="G663" i="15"/>
  <c r="G329" i="15"/>
  <c r="D891" i="15"/>
  <c r="D846" i="15"/>
  <c r="D434" i="15"/>
  <c r="AB821" i="15"/>
  <c r="AB776" i="15"/>
  <c r="AB403" i="15"/>
  <c r="AI728" i="15"/>
  <c r="AI683" i="15"/>
  <c r="AJ348" i="15"/>
  <c r="AW220" i="15"/>
  <c r="AB906" i="15"/>
  <c r="AB861" i="15"/>
  <c r="AC448" i="15"/>
  <c r="V671" i="15"/>
  <c r="V716" i="15"/>
  <c r="W336" i="15"/>
  <c r="AL916" i="15"/>
  <c r="AL871" i="15"/>
  <c r="AM458" i="15"/>
  <c r="AN919" i="15"/>
  <c r="AN874" i="15"/>
  <c r="AO461" i="15"/>
  <c r="Y820" i="15"/>
  <c r="Y775" i="15"/>
  <c r="Y402" i="15"/>
  <c r="T906" i="15"/>
  <c r="T861" i="15"/>
  <c r="T449" i="15"/>
  <c r="BF220" i="15"/>
  <c r="AD642" i="15"/>
  <c r="AD597" i="15"/>
  <c r="AD302" i="15"/>
  <c r="AK686" i="15"/>
  <c r="AK731" i="15"/>
  <c r="AL351" i="15"/>
  <c r="AD686" i="15"/>
  <c r="AD731" i="15"/>
  <c r="AD352" i="15"/>
  <c r="AL917" i="15"/>
  <c r="AL872" i="15"/>
  <c r="AM459" i="15"/>
  <c r="J521" i="15"/>
  <c r="J476" i="15"/>
  <c r="K219" i="15"/>
  <c r="M485" i="15"/>
  <c r="M530" i="15"/>
  <c r="M229" i="15"/>
  <c r="AE909" i="15"/>
  <c r="AE864" i="15"/>
  <c r="AF451" i="15"/>
  <c r="AL923" i="15"/>
  <c r="AL878" i="15"/>
  <c r="Q535" i="15"/>
  <c r="Q490" i="15"/>
  <c r="Q234" i="15"/>
  <c r="H802" i="15"/>
  <c r="H757" i="15"/>
  <c r="H384" i="15"/>
  <c r="AE817" i="15"/>
  <c r="AE772" i="15"/>
  <c r="AF398" i="15"/>
  <c r="AB593" i="15"/>
  <c r="AB638" i="15"/>
  <c r="AB298" i="15"/>
  <c r="V714" i="15"/>
  <c r="V669" i="15"/>
  <c r="W334" i="15"/>
  <c r="X541" i="15"/>
  <c r="X496" i="15"/>
  <c r="X240" i="15"/>
  <c r="AE917" i="15"/>
  <c r="AE872" i="15"/>
  <c r="AE460" i="15"/>
  <c r="AO827" i="15"/>
  <c r="AO782" i="15"/>
  <c r="N670" i="15"/>
  <c r="N715" i="15"/>
  <c r="N336" i="15"/>
  <c r="S713" i="15"/>
  <c r="S668" i="15"/>
  <c r="T333" i="15"/>
  <c r="AG911" i="15"/>
  <c r="AG866" i="15"/>
  <c r="AH453" i="15"/>
  <c r="BC220" i="15"/>
  <c r="AA539" i="15"/>
  <c r="AA494" i="15"/>
  <c r="AB237" i="15"/>
  <c r="J797" i="15"/>
  <c r="J752" i="15"/>
  <c r="K378" i="15"/>
  <c r="AD679" i="15"/>
  <c r="AD724" i="15"/>
  <c r="AE344" i="15"/>
  <c r="AZ220" i="15"/>
  <c r="AG551" i="15"/>
  <c r="AG506" i="15"/>
  <c r="AG250" i="15"/>
  <c r="Z676" i="15"/>
  <c r="Z721" i="15"/>
  <c r="AA341" i="15"/>
  <c r="AI920" i="15"/>
  <c r="AI875" i="15"/>
  <c r="AI463" i="15"/>
  <c r="AC915" i="15"/>
  <c r="AC870" i="15"/>
  <c r="AC458" i="15"/>
  <c r="AK547" i="15"/>
  <c r="AK502" i="15"/>
  <c r="AL245" i="15"/>
  <c r="W909" i="15"/>
  <c r="W864" i="15"/>
  <c r="W452" i="15"/>
  <c r="Y912" i="15"/>
  <c r="Y867" i="15"/>
  <c r="Y455" i="15"/>
  <c r="T532" i="15"/>
  <c r="T487" i="15"/>
  <c r="U230" i="15"/>
  <c r="AD725" i="15"/>
  <c r="AD680" i="15"/>
  <c r="AE345" i="15"/>
  <c r="AH684" i="15"/>
  <c r="AH729" i="15"/>
  <c r="AI349" i="15"/>
  <c r="AK779" i="15"/>
  <c r="AK824" i="15"/>
  <c r="AL405" i="15"/>
  <c r="AB905" i="15"/>
  <c r="AB860" i="15"/>
  <c r="AC447" i="15"/>
  <c r="BZ220" i="15"/>
  <c r="F891" i="15"/>
  <c r="F846" i="15"/>
  <c r="F434" i="15"/>
  <c r="M480" i="15"/>
  <c r="M525" i="15"/>
  <c r="N223" i="15"/>
  <c r="AA821" i="15"/>
  <c r="AA776" i="15"/>
  <c r="AA403" i="15"/>
  <c r="V586" i="15"/>
  <c r="V631" i="15"/>
  <c r="V291" i="15"/>
  <c r="N800" i="15"/>
  <c r="N755" i="15"/>
  <c r="O381" i="15"/>
  <c r="Y634" i="15"/>
  <c r="Y589" i="15"/>
  <c r="Y294" i="15"/>
  <c r="M898" i="15"/>
  <c r="M853" i="15"/>
  <c r="M441" i="15"/>
  <c r="Y542" i="15"/>
  <c r="Y497" i="15"/>
  <c r="Y241" i="15"/>
  <c r="J519" i="15"/>
  <c r="J474" i="15"/>
  <c r="K217" i="15"/>
  <c r="I520" i="15"/>
  <c r="I475" i="15"/>
  <c r="J218" i="15"/>
  <c r="AK922" i="15"/>
  <c r="AK877" i="15"/>
  <c r="AK465" i="15"/>
  <c r="BK220" i="15"/>
  <c r="AK685" i="15"/>
  <c r="AK730" i="15"/>
  <c r="AL350" i="15"/>
  <c r="P892" i="15"/>
  <c r="P847" i="15"/>
  <c r="Q434" i="15"/>
  <c r="R805" i="15"/>
  <c r="R760" i="15"/>
  <c r="S386" i="15"/>
  <c r="D797" i="15"/>
  <c r="D752" i="15"/>
  <c r="D379" i="15"/>
  <c r="L798" i="15"/>
  <c r="L753" i="15"/>
  <c r="M379" i="15"/>
  <c r="AC907" i="15"/>
  <c r="AC862" i="15"/>
  <c r="AD449" i="15"/>
  <c r="D707" i="15"/>
  <c r="D662" i="15"/>
  <c r="D328" i="15"/>
  <c r="Z727" i="15"/>
  <c r="Z682" i="15"/>
  <c r="Z348" i="15"/>
  <c r="I567" i="15"/>
  <c r="I612" i="15"/>
  <c r="J271" i="15"/>
  <c r="M706" i="15"/>
  <c r="M661" i="15"/>
  <c r="N326" i="15"/>
  <c r="AC495" i="15"/>
  <c r="AC540" i="15"/>
  <c r="AD238" i="15"/>
  <c r="T623" i="15"/>
  <c r="T578" i="15"/>
  <c r="U282" i="15"/>
  <c r="N708" i="15"/>
  <c r="N663" i="15"/>
  <c r="O328" i="15"/>
  <c r="P675" i="15"/>
  <c r="P720" i="15"/>
  <c r="P341" i="15"/>
  <c r="CB220" i="15"/>
  <c r="AO736" i="15"/>
  <c r="AO691" i="15"/>
  <c r="I525" i="15"/>
  <c r="I480" i="15"/>
  <c r="I224" i="15"/>
  <c r="Z819" i="15"/>
  <c r="Z774" i="15"/>
  <c r="Z401" i="15"/>
  <c r="I888" i="15"/>
  <c r="I843" i="15"/>
  <c r="J430" i="15"/>
  <c r="Q712" i="15"/>
  <c r="Q667" i="15"/>
  <c r="R332" i="15"/>
  <c r="AJ823" i="15"/>
  <c r="AJ778" i="15"/>
  <c r="AK404" i="15"/>
  <c r="Q802" i="15"/>
  <c r="Q757" i="15"/>
  <c r="R383" i="15"/>
  <c r="K621" i="15"/>
  <c r="K576" i="15"/>
  <c r="K281" i="15"/>
  <c r="N530" i="15"/>
  <c r="N485" i="15"/>
  <c r="N229" i="15"/>
  <c r="E798" i="15"/>
  <c r="E753" i="15"/>
  <c r="E380" i="15"/>
  <c r="AF735" i="15"/>
  <c r="AF690" i="15"/>
  <c r="AF356" i="15"/>
  <c r="W490" i="15"/>
  <c r="W535" i="15"/>
  <c r="X233" i="15"/>
  <c r="AE597" i="15"/>
  <c r="AE642" i="15"/>
  <c r="AE302" i="15"/>
  <c r="H702" i="15"/>
  <c r="H657" i="15"/>
  <c r="I322" i="15"/>
  <c r="AN643" i="15"/>
  <c r="AN598" i="15"/>
  <c r="AO302" i="15"/>
  <c r="F708" i="15"/>
  <c r="F663" i="15"/>
  <c r="F329" i="15"/>
  <c r="BR220" i="15"/>
  <c r="AV270" i="15"/>
  <c r="AN918" i="15"/>
  <c r="AN873" i="15"/>
  <c r="AO460" i="15"/>
  <c r="BA220" i="15"/>
  <c r="R804" i="15"/>
  <c r="R759" i="15"/>
  <c r="S385" i="15"/>
  <c r="AH821" i="15"/>
  <c r="AH776" i="15"/>
  <c r="AI402" i="15"/>
  <c r="AJ831" i="15"/>
  <c r="AJ786" i="15"/>
  <c r="AH919" i="15"/>
  <c r="AH874" i="15"/>
  <c r="AH462" i="15"/>
  <c r="AM597" i="15"/>
  <c r="AM642" i="15"/>
  <c r="AN301" i="15"/>
  <c r="H711" i="15"/>
  <c r="H666" i="15"/>
  <c r="H332" i="15"/>
  <c r="AG736" i="15"/>
  <c r="AG691" i="15"/>
  <c r="AG357" i="15"/>
  <c r="AL505" i="15"/>
  <c r="AL550" i="15"/>
  <c r="AM248" i="15"/>
  <c r="E707" i="15"/>
  <c r="E662" i="15"/>
  <c r="E328" i="15"/>
  <c r="AF542" i="15"/>
  <c r="AF497" i="15"/>
  <c r="AG240" i="15"/>
  <c r="D478" i="15"/>
  <c r="D523" i="15"/>
  <c r="D222" i="15"/>
  <c r="AJ553" i="15"/>
  <c r="AJ508" i="15"/>
  <c r="AJ252" i="15"/>
  <c r="AB493" i="15"/>
  <c r="AB538" i="15"/>
  <c r="AC236" i="15"/>
  <c r="AF543" i="15"/>
  <c r="AF498" i="15"/>
  <c r="AG241" i="15"/>
  <c r="Q902" i="15"/>
  <c r="Q857" i="15"/>
  <c r="Q445" i="15"/>
  <c r="AL831" i="15"/>
  <c r="AL786" i="15"/>
  <c r="M799" i="15"/>
  <c r="M754" i="15"/>
  <c r="N380" i="15"/>
  <c r="BU220" i="15"/>
  <c r="K613" i="15"/>
  <c r="K568" i="15"/>
  <c r="L272" i="15"/>
  <c r="L707" i="15"/>
  <c r="L662" i="15"/>
  <c r="M327" i="15"/>
  <c r="AF827" i="15"/>
  <c r="AF782" i="15"/>
  <c r="AF409" i="15"/>
  <c r="P895" i="15"/>
  <c r="P850" i="15"/>
  <c r="Q437" i="15"/>
  <c r="AI551" i="15"/>
  <c r="AI506" i="15"/>
  <c r="AI250" i="15"/>
  <c r="K523" i="15"/>
  <c r="K478" i="15"/>
  <c r="L221" i="15"/>
  <c r="AC687" i="15"/>
  <c r="AC732" i="15"/>
  <c r="AC353" i="15"/>
  <c r="AF910" i="15"/>
  <c r="AF865" i="15"/>
  <c r="AG452" i="15"/>
  <c r="I795" i="15"/>
  <c r="I750" i="15"/>
  <c r="J376" i="15"/>
  <c r="AL504" i="15"/>
  <c r="AL549" i="15"/>
  <c r="AM247" i="15"/>
  <c r="AO920" i="15"/>
  <c r="AO875" i="15"/>
  <c r="AE502" i="15"/>
  <c r="AE547" i="15"/>
  <c r="AE246" i="15"/>
  <c r="Q719" i="15"/>
  <c r="Q674" i="15"/>
  <c r="Q340" i="15"/>
  <c r="AO690" i="15"/>
  <c r="AO735" i="15"/>
  <c r="AJ593" i="15"/>
  <c r="AJ638" i="15"/>
  <c r="AK297" i="15"/>
  <c r="Q811" i="15"/>
  <c r="Q766" i="15"/>
  <c r="Q393" i="15"/>
  <c r="BM220" i="15"/>
  <c r="P483" i="15"/>
  <c r="P528" i="15"/>
  <c r="Q226" i="15"/>
  <c r="AO552" i="15"/>
  <c r="AO507" i="15"/>
  <c r="T725" i="15"/>
  <c r="T680" i="15"/>
  <c r="T346" i="15"/>
  <c r="BQ220" i="15"/>
  <c r="L485" i="15"/>
  <c r="L530" i="15"/>
  <c r="L229" i="15"/>
  <c r="X533" i="15"/>
  <c r="X488" i="15"/>
  <c r="Y231" i="15"/>
  <c r="L898" i="15"/>
  <c r="L853" i="15"/>
  <c r="L441" i="15"/>
  <c r="Z719" i="15"/>
  <c r="Z674" i="15"/>
  <c r="AA339" i="15"/>
  <c r="AJ601" i="15"/>
  <c r="AJ646" i="15"/>
  <c r="AJ306" i="15"/>
  <c r="M806" i="15"/>
  <c r="M761" i="15"/>
  <c r="M388" i="15"/>
  <c r="N578" i="15"/>
  <c r="N623" i="15"/>
  <c r="N283" i="15"/>
  <c r="CA220" i="15"/>
  <c r="H749" i="15"/>
  <c r="H794" i="15"/>
  <c r="I375" i="15"/>
  <c r="BW220" i="15"/>
  <c r="X820" i="15"/>
  <c r="X775" i="15"/>
  <c r="X402" i="15"/>
  <c r="I886" i="15"/>
  <c r="I841" i="15"/>
  <c r="J428" i="15"/>
  <c r="X811" i="15"/>
  <c r="X766" i="15"/>
  <c r="Y392" i="15"/>
  <c r="AU376" i="15"/>
  <c r="O900" i="15"/>
  <c r="O855" i="15"/>
  <c r="O443" i="15"/>
  <c r="X910" i="15"/>
  <c r="X865" i="15"/>
  <c r="X453" i="15"/>
  <c r="H611" i="15"/>
  <c r="H566" i="15"/>
  <c r="I270" i="15"/>
  <c r="AK687" i="15"/>
  <c r="AK732" i="15"/>
  <c r="AL352" i="15"/>
  <c r="O808" i="15"/>
  <c r="O763" i="15"/>
  <c r="O390" i="15"/>
  <c r="L807" i="15"/>
  <c r="L762" i="15"/>
  <c r="L389" i="15"/>
  <c r="BJ220" i="15"/>
  <c r="V717" i="15"/>
  <c r="V672" i="15"/>
  <c r="W337" i="15"/>
  <c r="AI637" i="15"/>
  <c r="AK915" i="15"/>
  <c r="AK870" i="15"/>
  <c r="AL457" i="15"/>
  <c r="H482" i="15"/>
  <c r="H527" i="15"/>
  <c r="H226" i="15"/>
  <c r="AE541" i="15"/>
  <c r="AE496" i="15"/>
  <c r="AF239" i="15"/>
  <c r="AC548" i="15"/>
  <c r="AC503" i="15"/>
  <c r="AC247" i="15"/>
  <c r="O532" i="15"/>
  <c r="O487" i="15"/>
  <c r="O231" i="15"/>
  <c r="U397" i="15" l="1"/>
  <c r="P286" i="15"/>
  <c r="P581" i="15"/>
  <c r="O617" i="15"/>
  <c r="F573" i="15"/>
  <c r="AC289" i="15"/>
  <c r="X589" i="15"/>
  <c r="F618" i="15"/>
  <c r="W293" i="15"/>
  <c r="W634" i="15" s="1"/>
  <c r="AB585" i="15"/>
  <c r="W588" i="15"/>
  <c r="X294" i="15"/>
  <c r="X635" i="15" s="1"/>
  <c r="AL641" i="15"/>
  <c r="AH346" i="15"/>
  <c r="AH726" i="15" s="1"/>
  <c r="L334" i="15"/>
  <c r="L713" i="15"/>
  <c r="U770" i="15"/>
  <c r="Y580" i="15"/>
  <c r="Y625" i="15"/>
  <c r="P276" i="15"/>
  <c r="P617" i="15" s="1"/>
  <c r="P666" i="15"/>
  <c r="P711" i="15"/>
  <c r="J668" i="15"/>
  <c r="J713" i="15"/>
  <c r="AG726" i="15"/>
  <c r="L577" i="15"/>
  <c r="M283" i="15"/>
  <c r="M579" i="15" s="1"/>
  <c r="AJ296" i="15"/>
  <c r="AJ592" i="15" s="1"/>
  <c r="L622" i="15"/>
  <c r="M578" i="15"/>
  <c r="AF292" i="15"/>
  <c r="AF588" i="15" s="1"/>
  <c r="AE588" i="15"/>
  <c r="H573" i="15"/>
  <c r="AA297" i="15"/>
  <c r="AA638" i="15" s="1"/>
  <c r="AA637" i="15"/>
  <c r="S768" i="15"/>
  <c r="S813" i="15"/>
  <c r="AF589" i="15"/>
  <c r="U281" i="15"/>
  <c r="U622" i="15" s="1"/>
  <c r="T577" i="15"/>
  <c r="H278" i="15"/>
  <c r="H574" i="15" s="1"/>
  <c r="AF634" i="15"/>
  <c r="Q277" i="15"/>
  <c r="Q618" i="15" s="1"/>
  <c r="P573" i="15"/>
  <c r="G573" i="15"/>
  <c r="G618" i="15"/>
  <c r="U290" i="15"/>
  <c r="U631" i="15" s="1"/>
  <c r="U630" i="15"/>
  <c r="T397" i="15"/>
  <c r="T816" i="15" s="1"/>
  <c r="T770" i="15"/>
  <c r="O665" i="15"/>
  <c r="O710" i="15"/>
  <c r="P330" i="15"/>
  <c r="Z491" i="15"/>
  <c r="AA234" i="15"/>
  <c r="AA536" i="15" s="1"/>
  <c r="V624" i="15"/>
  <c r="V579" i="15"/>
  <c r="W283" i="15"/>
  <c r="AH303" i="15"/>
  <c r="AH643" i="15"/>
  <c r="AH598" i="15"/>
  <c r="AM734" i="15"/>
  <c r="AM689" i="15"/>
  <c r="AN354" i="15"/>
  <c r="I278" i="15"/>
  <c r="I573" i="15"/>
  <c r="I618" i="15"/>
  <c r="AJ692" i="15"/>
  <c r="AJ358" i="15"/>
  <c r="AJ737" i="15"/>
  <c r="W810" i="15"/>
  <c r="W765" i="15"/>
  <c r="X391" i="15"/>
  <c r="S280" i="15"/>
  <c r="R576" i="15"/>
  <c r="R621" i="15"/>
  <c r="R288" i="15"/>
  <c r="R583" i="15"/>
  <c r="R628" i="15"/>
  <c r="AD291" i="15"/>
  <c r="AC632" i="15"/>
  <c r="AC587" i="15"/>
  <c r="L615" i="15"/>
  <c r="L570" i="15"/>
  <c r="M274" i="15"/>
  <c r="Z635" i="15"/>
  <c r="Z590" i="15"/>
  <c r="Z295" i="15"/>
  <c r="J619" i="15"/>
  <c r="J574" i="15"/>
  <c r="J279" i="15"/>
  <c r="AK640" i="15"/>
  <c r="AK595" i="15"/>
  <c r="AL299" i="15"/>
  <c r="N275" i="15"/>
  <c r="M616" i="15"/>
  <c r="M571" i="15"/>
  <c r="O624" i="15"/>
  <c r="O579" i="15"/>
  <c r="O284" i="15"/>
  <c r="AC733" i="15"/>
  <c r="AC688" i="15"/>
  <c r="AC354" i="15"/>
  <c r="P676" i="15"/>
  <c r="P721" i="15"/>
  <c r="P342" i="15"/>
  <c r="K519" i="15"/>
  <c r="K474" i="15"/>
  <c r="L217" i="15"/>
  <c r="AM916" i="15"/>
  <c r="AM871" i="15"/>
  <c r="AN458" i="15"/>
  <c r="AL915" i="15"/>
  <c r="AL870" i="15"/>
  <c r="AM457" i="15"/>
  <c r="Q895" i="15"/>
  <c r="Q850" i="15"/>
  <c r="R437" i="15"/>
  <c r="AG542" i="15"/>
  <c r="AG497" i="15"/>
  <c r="AH240" i="15"/>
  <c r="N531" i="15"/>
  <c r="N486" i="15"/>
  <c r="N230" i="15"/>
  <c r="AD540" i="15"/>
  <c r="AD495" i="15"/>
  <c r="AE238" i="15"/>
  <c r="M798" i="15"/>
  <c r="M753" i="15"/>
  <c r="N379" i="15"/>
  <c r="M899" i="15"/>
  <c r="M854" i="15"/>
  <c r="M442" i="15"/>
  <c r="AI921" i="15"/>
  <c r="AI876" i="15"/>
  <c r="AI464" i="15"/>
  <c r="AB639" i="15"/>
  <c r="AB594" i="15"/>
  <c r="AB299" i="15"/>
  <c r="AL686" i="15"/>
  <c r="AL731" i="15"/>
  <c r="AM351" i="15"/>
  <c r="D892" i="15"/>
  <c r="D847" i="15"/>
  <c r="D435" i="15"/>
  <c r="S630" i="15"/>
  <c r="S585" i="15"/>
  <c r="S290" i="15"/>
  <c r="U909" i="15"/>
  <c r="U864" i="15"/>
  <c r="U452" i="15"/>
  <c r="AF818" i="15"/>
  <c r="AF773" i="15"/>
  <c r="AG399" i="15"/>
  <c r="K528" i="15"/>
  <c r="K483" i="15"/>
  <c r="K227" i="15"/>
  <c r="W670" i="15"/>
  <c r="W715" i="15"/>
  <c r="X335" i="15"/>
  <c r="AM641" i="15"/>
  <c r="AM596" i="15"/>
  <c r="AN300" i="15"/>
  <c r="W496" i="15"/>
  <c r="W541" i="15"/>
  <c r="W240" i="15"/>
  <c r="E616" i="15"/>
  <c r="E571" i="15"/>
  <c r="E276" i="15"/>
  <c r="E477" i="15"/>
  <c r="E522" i="15"/>
  <c r="E221" i="15"/>
  <c r="X626" i="15"/>
  <c r="X581" i="15"/>
  <c r="Y285" i="15"/>
  <c r="R905" i="15"/>
  <c r="R860" i="15"/>
  <c r="R448" i="15"/>
  <c r="P534" i="15"/>
  <c r="P489" i="15"/>
  <c r="P233" i="15"/>
  <c r="G894" i="15"/>
  <c r="G849" i="15"/>
  <c r="G437" i="15"/>
  <c r="Z628" i="15"/>
  <c r="Z583" i="15"/>
  <c r="AA287" i="15"/>
  <c r="G801" i="15"/>
  <c r="G756" i="15"/>
  <c r="G383" i="15"/>
  <c r="W818" i="15"/>
  <c r="W773" i="15"/>
  <c r="W400" i="15"/>
  <c r="AI830" i="15"/>
  <c r="AI785" i="15"/>
  <c r="AI412" i="15"/>
  <c r="AA545" i="15"/>
  <c r="AA500" i="15"/>
  <c r="AA244" i="15"/>
  <c r="AC640" i="15"/>
  <c r="AC595" i="15"/>
  <c r="AC300" i="15"/>
  <c r="AC504" i="15"/>
  <c r="AC549" i="15"/>
  <c r="AC248" i="15"/>
  <c r="Z728" i="15"/>
  <c r="Z683" i="15"/>
  <c r="Z349" i="15"/>
  <c r="W910" i="15"/>
  <c r="W865" i="15"/>
  <c r="W453" i="15"/>
  <c r="AL687" i="15"/>
  <c r="AL732" i="15"/>
  <c r="AM352" i="15"/>
  <c r="J886" i="15"/>
  <c r="J841" i="15"/>
  <c r="K428" i="15"/>
  <c r="AW429" i="15"/>
  <c r="N624" i="15"/>
  <c r="N579" i="15"/>
  <c r="N284" i="15"/>
  <c r="L486" i="15"/>
  <c r="L531" i="15"/>
  <c r="L230" i="15"/>
  <c r="AE548" i="15"/>
  <c r="AE503" i="15"/>
  <c r="AE247" i="15"/>
  <c r="J795" i="15"/>
  <c r="J750" i="15"/>
  <c r="K376" i="15"/>
  <c r="M707" i="15"/>
  <c r="M662" i="15"/>
  <c r="N327" i="15"/>
  <c r="Q903" i="15"/>
  <c r="Q858" i="15"/>
  <c r="Q446" i="15"/>
  <c r="AG692" i="15"/>
  <c r="AG737" i="15"/>
  <c r="AG358" i="15"/>
  <c r="I702" i="15"/>
  <c r="I657" i="15"/>
  <c r="J322" i="15"/>
  <c r="AV323" i="15"/>
  <c r="AK823" i="15"/>
  <c r="AK778" i="15"/>
  <c r="AL404" i="15"/>
  <c r="J612" i="15"/>
  <c r="J567" i="15"/>
  <c r="K271" i="15"/>
  <c r="Q892" i="15"/>
  <c r="Q847" i="15"/>
  <c r="R434" i="15"/>
  <c r="AK923" i="15"/>
  <c r="AK878" i="15"/>
  <c r="V632" i="15"/>
  <c r="V587" i="15"/>
  <c r="V292" i="15"/>
  <c r="U532" i="15"/>
  <c r="U487" i="15"/>
  <c r="V230" i="15"/>
  <c r="AB494" i="15"/>
  <c r="AB539" i="15"/>
  <c r="AC237" i="15"/>
  <c r="Q536" i="15"/>
  <c r="Q491" i="15"/>
  <c r="Q235" i="15"/>
  <c r="AF909" i="15"/>
  <c r="AF864" i="15"/>
  <c r="AG451" i="15"/>
  <c r="Y821" i="15"/>
  <c r="Y776" i="15"/>
  <c r="Y403" i="15"/>
  <c r="AF633" i="15"/>
  <c r="AB503" i="15"/>
  <c r="AB548" i="15"/>
  <c r="AB247" i="15"/>
  <c r="L890" i="15"/>
  <c r="L845" i="15"/>
  <c r="M432" i="15"/>
  <c r="AA914" i="15"/>
  <c r="AA869" i="15"/>
  <c r="AA457" i="15"/>
  <c r="T631" i="15"/>
  <c r="T586" i="15"/>
  <c r="T291" i="15"/>
  <c r="J483" i="15"/>
  <c r="J528" i="15"/>
  <c r="J227" i="15"/>
  <c r="AD908" i="15"/>
  <c r="AD863" i="15"/>
  <c r="AE450" i="15"/>
  <c r="AK602" i="15"/>
  <c r="AK647" i="15"/>
  <c r="AG598" i="15"/>
  <c r="AG643" i="15"/>
  <c r="AG303" i="15"/>
  <c r="R894" i="15"/>
  <c r="R849" i="15"/>
  <c r="S436" i="15"/>
  <c r="Y684" i="15"/>
  <c r="Y729" i="15"/>
  <c r="Y350" i="15"/>
  <c r="AM503" i="15"/>
  <c r="AM548" i="15"/>
  <c r="AN246" i="15"/>
  <c r="AD816" i="15"/>
  <c r="AD771" i="15"/>
  <c r="AE397" i="15"/>
  <c r="K806" i="15"/>
  <c r="K761" i="15"/>
  <c r="K388" i="15"/>
  <c r="R620" i="15"/>
  <c r="R575" i="15"/>
  <c r="S279" i="15"/>
  <c r="Z913" i="15"/>
  <c r="Z868" i="15"/>
  <c r="Z456" i="15"/>
  <c r="M670" i="15"/>
  <c r="M715" i="15"/>
  <c r="M336" i="15"/>
  <c r="AH636" i="15"/>
  <c r="AH591" i="15"/>
  <c r="AI295" i="15"/>
  <c r="X821" i="15"/>
  <c r="X776" i="15"/>
  <c r="X403" i="15"/>
  <c r="AC493" i="15"/>
  <c r="AC538" i="15"/>
  <c r="AD236" i="15"/>
  <c r="L523" i="15"/>
  <c r="L478" i="15"/>
  <c r="M221" i="15"/>
  <c r="AJ554" i="15"/>
  <c r="AJ509" i="15"/>
  <c r="AJ253" i="15"/>
  <c r="AN642" i="15"/>
  <c r="AN597" i="15"/>
  <c r="AO301" i="15"/>
  <c r="AI821" i="15"/>
  <c r="AI776" i="15"/>
  <c r="AJ402" i="15"/>
  <c r="AO918" i="15"/>
  <c r="AO873" i="15"/>
  <c r="AF691" i="15"/>
  <c r="AF736" i="15"/>
  <c r="AF357" i="15"/>
  <c r="Z820" i="15"/>
  <c r="Z775" i="15"/>
  <c r="Z402" i="15"/>
  <c r="O708" i="15"/>
  <c r="O663" i="15"/>
  <c r="P328" i="15"/>
  <c r="D708" i="15"/>
  <c r="D663" i="15"/>
  <c r="D329" i="15"/>
  <c r="Y543" i="15"/>
  <c r="Y498" i="15"/>
  <c r="Y242" i="15"/>
  <c r="N525" i="15"/>
  <c r="N480" i="15"/>
  <c r="O223" i="15"/>
  <c r="AC905" i="15"/>
  <c r="AC860" i="15"/>
  <c r="AD447" i="15"/>
  <c r="AL547" i="15"/>
  <c r="AL502" i="15"/>
  <c r="AM245" i="15"/>
  <c r="X542" i="15"/>
  <c r="X497" i="15"/>
  <c r="X241" i="15"/>
  <c r="AM917" i="15"/>
  <c r="AM872" i="15"/>
  <c r="AN459" i="15"/>
  <c r="W671" i="15"/>
  <c r="W716" i="15"/>
  <c r="X336" i="15"/>
  <c r="AJ728" i="15"/>
  <c r="AJ683" i="15"/>
  <c r="AK348" i="15"/>
  <c r="AF919" i="15"/>
  <c r="AF874" i="15"/>
  <c r="AF462" i="15"/>
  <c r="S676" i="15"/>
  <c r="S721" i="15"/>
  <c r="S342" i="15"/>
  <c r="L623" i="15"/>
  <c r="L578" i="15"/>
  <c r="L283" i="15"/>
  <c r="Q803" i="15"/>
  <c r="Q758" i="15"/>
  <c r="R384" i="15"/>
  <c r="V806" i="15"/>
  <c r="V761" i="15"/>
  <c r="W387" i="15"/>
  <c r="Y627" i="15"/>
  <c r="Y582" i="15"/>
  <c r="Z286" i="15"/>
  <c r="T530" i="15"/>
  <c r="T485" i="15"/>
  <c r="U228" i="15"/>
  <c r="N764" i="15"/>
  <c r="N809" i="15"/>
  <c r="N391" i="15"/>
  <c r="Z902" i="15"/>
  <c r="Z857" i="15"/>
  <c r="AA444" i="15"/>
  <c r="AH544" i="15"/>
  <c r="AH499" i="15"/>
  <c r="AI242" i="15"/>
  <c r="X534" i="15"/>
  <c r="X489" i="15"/>
  <c r="Y232" i="15"/>
  <c r="AF642" i="15"/>
  <c r="AF597" i="15"/>
  <c r="AF302" i="15"/>
  <c r="H518" i="15"/>
  <c r="H473" i="15"/>
  <c r="I216" i="15"/>
  <c r="AK739" i="15"/>
  <c r="AK694" i="15"/>
  <c r="S906" i="15"/>
  <c r="S861" i="15"/>
  <c r="S449" i="15"/>
  <c r="AD814" i="15"/>
  <c r="AD769" i="15"/>
  <c r="AE395" i="15"/>
  <c r="AG634" i="15"/>
  <c r="AG589" i="15"/>
  <c r="AH293" i="15"/>
  <c r="AL914" i="15"/>
  <c r="AL869" i="15"/>
  <c r="AM456" i="15"/>
  <c r="O893" i="15"/>
  <c r="O848" i="15"/>
  <c r="P435" i="15"/>
  <c r="AI682" i="15"/>
  <c r="AI727" i="15"/>
  <c r="AJ347" i="15"/>
  <c r="AB915" i="15"/>
  <c r="AB870" i="15"/>
  <c r="AB458" i="15"/>
  <c r="Q711" i="15"/>
  <c r="Q666" i="15"/>
  <c r="R331" i="15"/>
  <c r="AJ647" i="15"/>
  <c r="AJ602" i="15"/>
  <c r="J888" i="15"/>
  <c r="J843" i="15"/>
  <c r="K430" i="15"/>
  <c r="L763" i="15"/>
  <c r="L808" i="15"/>
  <c r="L390" i="15"/>
  <c r="L899" i="15"/>
  <c r="L854" i="15"/>
  <c r="L442" i="15"/>
  <c r="Q528" i="15"/>
  <c r="Q483" i="15"/>
  <c r="R226" i="15"/>
  <c r="Q812" i="15"/>
  <c r="Q767" i="15"/>
  <c r="Q394" i="15"/>
  <c r="AF828" i="15"/>
  <c r="AF783" i="15"/>
  <c r="AF410" i="15"/>
  <c r="E663" i="15"/>
  <c r="E708" i="15"/>
  <c r="E329" i="15"/>
  <c r="F709" i="15"/>
  <c r="F664" i="15"/>
  <c r="F330" i="15"/>
  <c r="K622" i="15"/>
  <c r="K577" i="15"/>
  <c r="K282" i="15"/>
  <c r="D798" i="15"/>
  <c r="D753" i="15"/>
  <c r="D380" i="15"/>
  <c r="Y635" i="15"/>
  <c r="Y590" i="15"/>
  <c r="Y295" i="15"/>
  <c r="AI684" i="15"/>
  <c r="AI729" i="15"/>
  <c r="AJ349" i="15"/>
  <c r="AA676" i="15"/>
  <c r="AA721" i="15"/>
  <c r="AB341" i="15"/>
  <c r="AE679" i="15"/>
  <c r="AE724" i="15"/>
  <c r="AF344" i="15"/>
  <c r="AF817" i="15"/>
  <c r="AF772" i="15"/>
  <c r="AG398" i="15"/>
  <c r="AD598" i="15"/>
  <c r="AD643" i="15"/>
  <c r="AD303" i="15"/>
  <c r="T862" i="15"/>
  <c r="T907" i="15"/>
  <c r="T450" i="15"/>
  <c r="G709" i="15"/>
  <c r="G664" i="15"/>
  <c r="G330" i="15"/>
  <c r="S539" i="15"/>
  <c r="S494" i="15"/>
  <c r="S238" i="15"/>
  <c r="R813" i="15"/>
  <c r="R768" i="15"/>
  <c r="R395" i="15"/>
  <c r="AL822" i="15"/>
  <c r="AL777" i="15"/>
  <c r="AM403" i="15"/>
  <c r="V540" i="15"/>
  <c r="V495" i="15"/>
  <c r="V239" i="15"/>
  <c r="R896" i="15"/>
  <c r="R851" i="15"/>
  <c r="S438" i="15"/>
  <c r="U538" i="15"/>
  <c r="U493" i="15"/>
  <c r="U237" i="15"/>
  <c r="N900" i="15"/>
  <c r="N855" i="15"/>
  <c r="N443" i="15"/>
  <c r="AJ913" i="15"/>
  <c r="AJ868" i="15"/>
  <c r="AK455" i="15"/>
  <c r="AH819" i="15"/>
  <c r="AH774" i="15"/>
  <c r="AI400" i="15"/>
  <c r="U898" i="15"/>
  <c r="U853" i="15"/>
  <c r="V440" i="15"/>
  <c r="AH736" i="15"/>
  <c r="AH691" i="15"/>
  <c r="AH357" i="15"/>
  <c r="AA903" i="15"/>
  <c r="AA858" i="15"/>
  <c r="AB445" i="15"/>
  <c r="AK554" i="15"/>
  <c r="AK509" i="15"/>
  <c r="AK253" i="15"/>
  <c r="AB733" i="15"/>
  <c r="AB688" i="15"/>
  <c r="AB354" i="15"/>
  <c r="AD586" i="15"/>
  <c r="AD631" i="15"/>
  <c r="AE290" i="15"/>
  <c r="AC677" i="15"/>
  <c r="AC722" i="15"/>
  <c r="AD342" i="15"/>
  <c r="V807" i="15"/>
  <c r="V762" i="15"/>
  <c r="W388" i="15"/>
  <c r="AG828" i="15"/>
  <c r="AG783" i="15"/>
  <c r="AG410" i="15"/>
  <c r="G524" i="15"/>
  <c r="G479" i="15"/>
  <c r="G223" i="15"/>
  <c r="AF541" i="15"/>
  <c r="AF496" i="15"/>
  <c r="AG239" i="15"/>
  <c r="I794" i="15"/>
  <c r="I749" i="15"/>
  <c r="J375" i="15"/>
  <c r="AV376" i="15"/>
  <c r="AG543" i="15"/>
  <c r="AG498" i="15"/>
  <c r="AH241" i="15"/>
  <c r="U771" i="15"/>
  <c r="U816" i="15"/>
  <c r="U398" i="15"/>
  <c r="AE598" i="15"/>
  <c r="AE643" i="15"/>
  <c r="AE303" i="15"/>
  <c r="R712" i="15"/>
  <c r="R667" i="15"/>
  <c r="S332" i="15"/>
  <c r="Z625" i="15"/>
  <c r="Z580" i="15"/>
  <c r="AA284" i="15"/>
  <c r="AL730" i="15"/>
  <c r="AL685" i="15"/>
  <c r="AM350" i="15"/>
  <c r="J475" i="15"/>
  <c r="J520" i="15"/>
  <c r="K218" i="15"/>
  <c r="AA822" i="15"/>
  <c r="AA777" i="15"/>
  <c r="AA404" i="15"/>
  <c r="Y913" i="15"/>
  <c r="Y868" i="15"/>
  <c r="Y456" i="15"/>
  <c r="T713" i="15"/>
  <c r="T668" i="15"/>
  <c r="U333" i="15"/>
  <c r="AE918" i="15"/>
  <c r="AE873" i="15"/>
  <c r="AE461" i="15"/>
  <c r="F619" i="15"/>
  <c r="F574" i="15"/>
  <c r="F279" i="15"/>
  <c r="M531" i="15"/>
  <c r="M486" i="15"/>
  <c r="M230" i="15"/>
  <c r="AO919" i="15"/>
  <c r="AO874" i="15"/>
  <c r="J703" i="15"/>
  <c r="J658" i="15"/>
  <c r="K323" i="15"/>
  <c r="R676" i="15"/>
  <c r="R721" i="15"/>
  <c r="R342" i="15"/>
  <c r="M477" i="15"/>
  <c r="M522" i="15"/>
  <c r="N220" i="15"/>
  <c r="I896" i="15"/>
  <c r="I851" i="15"/>
  <c r="I439" i="15"/>
  <c r="AH783" i="15"/>
  <c r="AH828" i="15"/>
  <c r="AH410" i="15"/>
  <c r="AJ912" i="15"/>
  <c r="AJ867" i="15"/>
  <c r="AK454" i="15"/>
  <c r="X684" i="15"/>
  <c r="X729" i="15"/>
  <c r="X350" i="15"/>
  <c r="K899" i="15"/>
  <c r="K854" i="15"/>
  <c r="K442" i="15"/>
  <c r="Q801" i="15"/>
  <c r="Q756" i="15"/>
  <c r="R382" i="15"/>
  <c r="S897" i="15"/>
  <c r="S852" i="15"/>
  <c r="T439" i="15"/>
  <c r="V908" i="15"/>
  <c r="V863" i="15"/>
  <c r="V451" i="15"/>
  <c r="V725" i="15"/>
  <c r="V680" i="15"/>
  <c r="V346" i="15"/>
  <c r="J804" i="15"/>
  <c r="J759" i="15"/>
  <c r="J386" i="15"/>
  <c r="Q619" i="15"/>
  <c r="Q574" i="15"/>
  <c r="R278" i="15"/>
  <c r="R526" i="15"/>
  <c r="R481" i="15"/>
  <c r="S224" i="15"/>
  <c r="AH508" i="15"/>
  <c r="AH553" i="15"/>
  <c r="AH252" i="15"/>
  <c r="AB629" i="15"/>
  <c r="AB584" i="15"/>
  <c r="AC288" i="15"/>
  <c r="AI501" i="15"/>
  <c r="AI546" i="15"/>
  <c r="AJ244" i="15"/>
  <c r="K713" i="15"/>
  <c r="K668" i="15"/>
  <c r="K334" i="15"/>
  <c r="Z545" i="15"/>
  <c r="Z500" i="15"/>
  <c r="Z244" i="15"/>
  <c r="AD678" i="15"/>
  <c r="AD723" i="15"/>
  <c r="AE343" i="15"/>
  <c r="AI737" i="15"/>
  <c r="AI692" i="15"/>
  <c r="AI358" i="15"/>
  <c r="X911" i="15"/>
  <c r="X866" i="15"/>
  <c r="X454" i="15"/>
  <c r="O901" i="15"/>
  <c r="O856" i="15"/>
  <c r="O444" i="15"/>
  <c r="M807" i="15"/>
  <c r="M762" i="15"/>
  <c r="M389" i="15"/>
  <c r="N799" i="15"/>
  <c r="N754" i="15"/>
  <c r="O380" i="15"/>
  <c r="H528" i="15"/>
  <c r="H483" i="15"/>
  <c r="H227" i="15"/>
  <c r="AA674" i="15"/>
  <c r="AA719" i="15"/>
  <c r="AB339" i="15"/>
  <c r="AI507" i="15"/>
  <c r="AI552" i="15"/>
  <c r="AI251" i="15"/>
  <c r="D524" i="15"/>
  <c r="D479" i="15"/>
  <c r="D223" i="15"/>
  <c r="AH920" i="15"/>
  <c r="AH875" i="15"/>
  <c r="AH463" i="15"/>
  <c r="S804" i="15"/>
  <c r="S759" i="15"/>
  <c r="T385" i="15"/>
  <c r="E799" i="15"/>
  <c r="E754" i="15"/>
  <c r="E381" i="15"/>
  <c r="I481" i="15"/>
  <c r="I526" i="15"/>
  <c r="I225" i="15"/>
  <c r="U623" i="15"/>
  <c r="U578" i="15"/>
  <c r="V282" i="15"/>
  <c r="AD907" i="15"/>
  <c r="AD862" i="15"/>
  <c r="AE449" i="15"/>
  <c r="F892" i="15"/>
  <c r="F847" i="15"/>
  <c r="F435" i="15"/>
  <c r="AL779" i="15"/>
  <c r="AL824" i="15"/>
  <c r="AM405" i="15"/>
  <c r="AC916" i="15"/>
  <c r="AC871" i="15"/>
  <c r="AC459" i="15"/>
  <c r="W714" i="15"/>
  <c r="W669" i="15"/>
  <c r="X334" i="15"/>
  <c r="AD687" i="15"/>
  <c r="AD732" i="15"/>
  <c r="AD353" i="15"/>
  <c r="AC906" i="15"/>
  <c r="AC861" i="15"/>
  <c r="AD448" i="15"/>
  <c r="AB822" i="15"/>
  <c r="AB777" i="15"/>
  <c r="AB404" i="15"/>
  <c r="W901" i="15"/>
  <c r="W856" i="15"/>
  <c r="X443" i="15"/>
  <c r="Z673" i="15"/>
  <c r="Z718" i="15"/>
  <c r="AA338" i="15"/>
  <c r="AA812" i="15"/>
  <c r="AA767" i="15"/>
  <c r="AB393" i="15"/>
  <c r="J898" i="15"/>
  <c r="J853" i="15"/>
  <c r="J441" i="15"/>
  <c r="T539" i="15"/>
  <c r="T494" i="15"/>
  <c r="T238" i="15"/>
  <c r="F756" i="15"/>
  <c r="F801" i="15"/>
  <c r="F383" i="15"/>
  <c r="S814" i="15"/>
  <c r="S769" i="15"/>
  <c r="S396" i="15"/>
  <c r="AC825" i="15"/>
  <c r="AC780" i="15"/>
  <c r="AC407" i="15"/>
  <c r="Q627" i="15"/>
  <c r="Q582" i="15"/>
  <c r="Q287" i="15"/>
  <c r="K889" i="15"/>
  <c r="K844" i="15"/>
  <c r="L431" i="15"/>
  <c r="W726" i="15"/>
  <c r="W681" i="15"/>
  <c r="W347" i="15"/>
  <c r="AI601" i="15"/>
  <c r="AI646" i="15"/>
  <c r="AI306" i="15"/>
  <c r="L714" i="15"/>
  <c r="L669" i="15"/>
  <c r="L335" i="15"/>
  <c r="W900" i="15"/>
  <c r="W855" i="15"/>
  <c r="X442" i="15"/>
  <c r="AE735" i="15"/>
  <c r="AE690" i="15"/>
  <c r="AE356" i="15"/>
  <c r="K705" i="15"/>
  <c r="K660" i="15"/>
  <c r="L325" i="15"/>
  <c r="O488" i="15"/>
  <c r="O533" i="15"/>
  <c r="O232" i="15"/>
  <c r="I611" i="15"/>
  <c r="I566" i="15"/>
  <c r="J270" i="15"/>
  <c r="AG910" i="15"/>
  <c r="AG865" i="15"/>
  <c r="AH452" i="15"/>
  <c r="L613" i="15"/>
  <c r="L568" i="15"/>
  <c r="M272" i="15"/>
  <c r="W672" i="15"/>
  <c r="W717" i="15"/>
  <c r="X337" i="15"/>
  <c r="O809" i="15"/>
  <c r="O764" i="15"/>
  <c r="O391" i="15"/>
  <c r="Y811" i="15"/>
  <c r="Y766" i="15"/>
  <c r="Z392" i="15"/>
  <c r="Y488" i="15"/>
  <c r="Y533" i="15"/>
  <c r="Z231" i="15"/>
  <c r="T681" i="15"/>
  <c r="T726" i="15"/>
  <c r="T347" i="15"/>
  <c r="AK593" i="15"/>
  <c r="AK638" i="15"/>
  <c r="AL297" i="15"/>
  <c r="Q675" i="15"/>
  <c r="Q720" i="15"/>
  <c r="Q341" i="15"/>
  <c r="AM504" i="15"/>
  <c r="AM549" i="15"/>
  <c r="AN247" i="15"/>
  <c r="P627" i="15"/>
  <c r="P582" i="15"/>
  <c r="P287" i="15"/>
  <c r="AM550" i="15"/>
  <c r="AM505" i="15"/>
  <c r="AN248" i="15"/>
  <c r="AO598" i="15"/>
  <c r="AO643" i="15"/>
  <c r="R802" i="15"/>
  <c r="R757" i="15"/>
  <c r="S383" i="15"/>
  <c r="N706" i="15"/>
  <c r="N661" i="15"/>
  <c r="O326" i="15"/>
  <c r="S805" i="15"/>
  <c r="S760" i="15"/>
  <c r="T386" i="15"/>
  <c r="O800" i="15"/>
  <c r="O755" i="15"/>
  <c r="P381" i="15"/>
  <c r="AE680" i="15"/>
  <c r="AE725" i="15"/>
  <c r="AF345" i="15"/>
  <c r="AG507" i="15"/>
  <c r="AG552" i="15"/>
  <c r="AG251" i="15"/>
  <c r="K797" i="15"/>
  <c r="K752" i="15"/>
  <c r="L378" i="15"/>
  <c r="AH911" i="15"/>
  <c r="AH866" i="15"/>
  <c r="AI453" i="15"/>
  <c r="H803" i="15"/>
  <c r="H758" i="15"/>
  <c r="H385" i="15"/>
  <c r="AA684" i="15"/>
  <c r="AA729" i="15"/>
  <c r="AA350" i="15"/>
  <c r="AA492" i="15"/>
  <c r="AA537" i="15"/>
  <c r="AB235" i="15"/>
  <c r="V817" i="15"/>
  <c r="V772" i="15"/>
  <c r="V399" i="15"/>
  <c r="U899" i="15"/>
  <c r="U854" i="15"/>
  <c r="V441" i="15"/>
  <c r="I804" i="15"/>
  <c r="I759" i="15"/>
  <c r="I386" i="15"/>
  <c r="M524" i="15"/>
  <c r="M479" i="15"/>
  <c r="N222" i="15"/>
  <c r="P813" i="15"/>
  <c r="P768" i="15"/>
  <c r="P395" i="15"/>
  <c r="K704" i="15"/>
  <c r="K659" i="15"/>
  <c r="L324" i="15"/>
  <c r="AA813" i="15"/>
  <c r="AA768" i="15"/>
  <c r="AB394" i="15"/>
  <c r="U725" i="15"/>
  <c r="U680" i="15"/>
  <c r="U346" i="15"/>
  <c r="I711" i="15"/>
  <c r="I666" i="15"/>
  <c r="I332" i="15"/>
  <c r="J714" i="15"/>
  <c r="J669" i="15"/>
  <c r="J335" i="15"/>
  <c r="U486" i="15"/>
  <c r="U531" i="15"/>
  <c r="V229" i="15"/>
  <c r="AK594" i="15"/>
  <c r="AK639" i="15"/>
  <c r="AL298" i="15"/>
  <c r="AI820" i="15"/>
  <c r="AI775" i="15"/>
  <c r="AJ401" i="15"/>
  <c r="AH500" i="15"/>
  <c r="AH545" i="15"/>
  <c r="AI243" i="15"/>
  <c r="AD918" i="15"/>
  <c r="AD873" i="15"/>
  <c r="AD461" i="15"/>
  <c r="W809" i="15"/>
  <c r="W764" i="15"/>
  <c r="X390" i="15"/>
  <c r="K887" i="15"/>
  <c r="K842" i="15"/>
  <c r="L429" i="15"/>
  <c r="AA904" i="15"/>
  <c r="AA859" i="15"/>
  <c r="AB446" i="15"/>
  <c r="H712" i="15"/>
  <c r="H667" i="15"/>
  <c r="H333" i="15"/>
  <c r="X490" i="15"/>
  <c r="X535" i="15"/>
  <c r="Y233" i="15"/>
  <c r="N671" i="15"/>
  <c r="N716" i="15"/>
  <c r="N337" i="15"/>
  <c r="K521" i="15"/>
  <c r="K476" i="15"/>
  <c r="L219" i="15"/>
  <c r="P902" i="15"/>
  <c r="P857" i="15"/>
  <c r="P445" i="15"/>
  <c r="Z720" i="15"/>
  <c r="Z675" i="15"/>
  <c r="AA340" i="15"/>
  <c r="AE825" i="15"/>
  <c r="AE780" i="15"/>
  <c r="AE407" i="15"/>
  <c r="W808" i="15"/>
  <c r="W763" i="15"/>
  <c r="X389" i="15"/>
  <c r="AJ922" i="15"/>
  <c r="AJ877" i="15"/>
  <c r="AJ465" i="15"/>
  <c r="AC630" i="15"/>
  <c r="AC585" i="15"/>
  <c r="AD289" i="15"/>
  <c r="AD825" i="15"/>
  <c r="AD780" i="15"/>
  <c r="AD407" i="15"/>
  <c r="D615" i="15"/>
  <c r="D570" i="15"/>
  <c r="D275" i="15"/>
  <c r="H895" i="15"/>
  <c r="H850" i="15"/>
  <c r="H438" i="15"/>
  <c r="E893" i="15"/>
  <c r="E848" i="15"/>
  <c r="E436" i="15"/>
  <c r="R529" i="15"/>
  <c r="R484" i="15"/>
  <c r="S227" i="15"/>
  <c r="R535" i="15"/>
  <c r="R490" i="15"/>
  <c r="R234" i="15"/>
  <c r="F524" i="15"/>
  <c r="F479" i="15"/>
  <c r="F223" i="15"/>
  <c r="M891" i="15"/>
  <c r="M846" i="15"/>
  <c r="N433" i="15"/>
  <c r="AF504" i="15"/>
  <c r="AF549" i="15"/>
  <c r="AF248" i="15"/>
  <c r="K796" i="15"/>
  <c r="K751" i="15"/>
  <c r="L377" i="15"/>
  <c r="AN780" i="15"/>
  <c r="AN825" i="15"/>
  <c r="AO406" i="15"/>
  <c r="AH681" i="15"/>
  <c r="L569" i="15"/>
  <c r="L614" i="15"/>
  <c r="M273" i="15"/>
  <c r="AE815" i="15"/>
  <c r="AE770" i="15"/>
  <c r="AF396" i="15"/>
  <c r="J610" i="15"/>
  <c r="J565" i="15"/>
  <c r="K269" i="15"/>
  <c r="AW270" i="15"/>
  <c r="AM688" i="15"/>
  <c r="AM733" i="15"/>
  <c r="AN353" i="15"/>
  <c r="AG920" i="15"/>
  <c r="AG875" i="15"/>
  <c r="AG463" i="15"/>
  <c r="O675" i="15"/>
  <c r="O720" i="15"/>
  <c r="O341" i="15"/>
  <c r="O709" i="15"/>
  <c r="O664" i="15"/>
  <c r="P329" i="15"/>
  <c r="Q527" i="15"/>
  <c r="Q482" i="15"/>
  <c r="R225" i="15"/>
  <c r="G619" i="15"/>
  <c r="G574" i="15"/>
  <c r="G279" i="15"/>
  <c r="AD547" i="15"/>
  <c r="AD502" i="15"/>
  <c r="AD246" i="15"/>
  <c r="AG635" i="15"/>
  <c r="AG590" i="15"/>
  <c r="AH294" i="15"/>
  <c r="Q276" i="15" l="1"/>
  <c r="P572" i="15"/>
  <c r="W294" i="15"/>
  <c r="W635" i="15" s="1"/>
  <c r="W589" i="15"/>
  <c r="X295" i="15"/>
  <c r="X590" i="15"/>
  <c r="AI346" i="15"/>
  <c r="AI681" i="15" s="1"/>
  <c r="AG292" i="15"/>
  <c r="AG633" i="15" s="1"/>
  <c r="V281" i="15"/>
  <c r="V622" i="15" s="1"/>
  <c r="U577" i="15"/>
  <c r="M284" i="15"/>
  <c r="M285" i="15" s="1"/>
  <c r="M624" i="15"/>
  <c r="H619" i="15"/>
  <c r="AK296" i="15"/>
  <c r="AL296" i="15" s="1"/>
  <c r="H279" i="15"/>
  <c r="H575" i="15" s="1"/>
  <c r="AJ637" i="15"/>
  <c r="AA593" i="15"/>
  <c r="AA298" i="15"/>
  <c r="AA639" i="15" s="1"/>
  <c r="R277" i="15"/>
  <c r="R573" i="15" s="1"/>
  <c r="Q573" i="15"/>
  <c r="T398" i="15"/>
  <c r="T772" i="15" s="1"/>
  <c r="T771" i="15"/>
  <c r="U291" i="15"/>
  <c r="U587" i="15" s="1"/>
  <c r="U586" i="15"/>
  <c r="P665" i="15"/>
  <c r="Q330" i="15"/>
  <c r="P710" i="15"/>
  <c r="AB234" i="15"/>
  <c r="AB536" i="15" s="1"/>
  <c r="AA491" i="15"/>
  <c r="W579" i="15"/>
  <c r="X283" i="15"/>
  <c r="W624" i="15"/>
  <c r="S621" i="15"/>
  <c r="S576" i="15"/>
  <c r="T280" i="15"/>
  <c r="X810" i="15"/>
  <c r="Y391" i="15"/>
  <c r="X765" i="15"/>
  <c r="I279" i="15"/>
  <c r="I574" i="15"/>
  <c r="I619" i="15"/>
  <c r="Z636" i="15"/>
  <c r="Z591" i="15"/>
  <c r="Z296" i="15"/>
  <c r="AD632" i="15"/>
  <c r="AD587" i="15"/>
  <c r="AE291" i="15"/>
  <c r="AN734" i="15"/>
  <c r="AO354" i="15"/>
  <c r="AN689" i="15"/>
  <c r="N616" i="15"/>
  <c r="N571" i="15"/>
  <c r="O275" i="15"/>
  <c r="AL640" i="15"/>
  <c r="AL595" i="15"/>
  <c r="AM299" i="15"/>
  <c r="M615" i="15"/>
  <c r="M570" i="15"/>
  <c r="N274" i="15"/>
  <c r="R584" i="15"/>
  <c r="R629" i="15"/>
  <c r="R289" i="15"/>
  <c r="AJ693" i="15"/>
  <c r="AJ738" i="15"/>
  <c r="AJ359" i="15"/>
  <c r="O625" i="15"/>
  <c r="O580" i="15"/>
  <c r="O285" i="15"/>
  <c r="J620" i="15"/>
  <c r="J575" i="15"/>
  <c r="J280" i="15"/>
  <c r="AH644" i="15"/>
  <c r="AH599" i="15"/>
  <c r="AH304" i="15"/>
  <c r="AI693" i="15"/>
  <c r="AI738" i="15"/>
  <c r="AI359" i="15"/>
  <c r="AB916" i="15"/>
  <c r="AB871" i="15"/>
  <c r="AB459" i="15"/>
  <c r="AM547" i="15"/>
  <c r="AM502" i="15"/>
  <c r="AN245" i="15"/>
  <c r="AG818" i="15"/>
  <c r="AG773" i="15"/>
  <c r="AH399" i="15"/>
  <c r="K610" i="15"/>
  <c r="K565" i="15"/>
  <c r="L269" i="15"/>
  <c r="AX270" i="15"/>
  <c r="AM824" i="15"/>
  <c r="AM779" i="15"/>
  <c r="AN405" i="15"/>
  <c r="Y534" i="15"/>
  <c r="Y489" i="15"/>
  <c r="Z232" i="15"/>
  <c r="AE907" i="15"/>
  <c r="AE862" i="15"/>
  <c r="AF449" i="15"/>
  <c r="AE919" i="15"/>
  <c r="AE874" i="15"/>
  <c r="AE462" i="15"/>
  <c r="S712" i="15"/>
  <c r="S667" i="15"/>
  <c r="T332" i="15"/>
  <c r="AG496" i="15"/>
  <c r="AG541" i="15"/>
  <c r="AH239" i="15"/>
  <c r="AB903" i="15"/>
  <c r="AB858" i="15"/>
  <c r="AC445" i="15"/>
  <c r="N901" i="15"/>
  <c r="N856" i="15"/>
  <c r="N444" i="15"/>
  <c r="T908" i="15"/>
  <c r="T863" i="15"/>
  <c r="T451" i="15"/>
  <c r="AM914" i="15"/>
  <c r="AM869" i="15"/>
  <c r="AN456" i="15"/>
  <c r="N810" i="15"/>
  <c r="N765" i="15"/>
  <c r="N392" i="15"/>
  <c r="AF920" i="15"/>
  <c r="AF875" i="15"/>
  <c r="AF463" i="15"/>
  <c r="Y544" i="15"/>
  <c r="Y499" i="15"/>
  <c r="Y243" i="15"/>
  <c r="AJ555" i="15"/>
  <c r="AJ510" i="15"/>
  <c r="S620" i="15"/>
  <c r="S575" i="15"/>
  <c r="T279" i="15"/>
  <c r="S894" i="15"/>
  <c r="S849" i="15"/>
  <c r="T436" i="15"/>
  <c r="AE908" i="15"/>
  <c r="AE863" i="15"/>
  <c r="AF450" i="15"/>
  <c r="Y822" i="15"/>
  <c r="Y777" i="15"/>
  <c r="Y404" i="15"/>
  <c r="J702" i="15"/>
  <c r="J657" i="15"/>
  <c r="K322" i="15"/>
  <c r="AW323" i="15"/>
  <c r="N625" i="15"/>
  <c r="N580" i="15"/>
  <c r="N285" i="15"/>
  <c r="E617" i="15"/>
  <c r="E572" i="15"/>
  <c r="E277" i="15"/>
  <c r="D893" i="15"/>
  <c r="D848" i="15"/>
  <c r="D436" i="15"/>
  <c r="N532" i="15"/>
  <c r="N487" i="15"/>
  <c r="N231" i="15"/>
  <c r="AN916" i="15"/>
  <c r="AN871" i="15"/>
  <c r="AO458" i="15"/>
  <c r="F480" i="15"/>
  <c r="F525" i="15"/>
  <c r="F224" i="15"/>
  <c r="AD919" i="15"/>
  <c r="AD874" i="15"/>
  <c r="AD462" i="15"/>
  <c r="AB492" i="15"/>
  <c r="AB537" i="15"/>
  <c r="AC235" i="15"/>
  <c r="L889" i="15"/>
  <c r="L844" i="15"/>
  <c r="M431" i="15"/>
  <c r="AB767" i="15"/>
  <c r="AB812" i="15"/>
  <c r="AC393" i="15"/>
  <c r="X714" i="15"/>
  <c r="X669" i="15"/>
  <c r="Y334" i="15"/>
  <c r="E800" i="15"/>
  <c r="E755" i="15"/>
  <c r="E382" i="15"/>
  <c r="O902" i="15"/>
  <c r="O857" i="15"/>
  <c r="O445" i="15"/>
  <c r="AC629" i="15"/>
  <c r="AC584" i="15"/>
  <c r="AD288" i="15"/>
  <c r="V726" i="15"/>
  <c r="V681" i="15"/>
  <c r="V347" i="15"/>
  <c r="AH829" i="15"/>
  <c r="AH784" i="15"/>
  <c r="AH411" i="15"/>
  <c r="AA823" i="15"/>
  <c r="AA778" i="15"/>
  <c r="AA405" i="15"/>
  <c r="AH543" i="15"/>
  <c r="AH498" i="15"/>
  <c r="AI241" i="15"/>
  <c r="W807" i="15"/>
  <c r="W762" i="15"/>
  <c r="X388" i="15"/>
  <c r="V496" i="15"/>
  <c r="V541" i="15"/>
  <c r="V240" i="15"/>
  <c r="AF679" i="15"/>
  <c r="AF724" i="15"/>
  <c r="AG344" i="15"/>
  <c r="E709" i="15"/>
  <c r="E664" i="15"/>
  <c r="E330" i="15"/>
  <c r="L809" i="15"/>
  <c r="L764" i="15"/>
  <c r="L391" i="15"/>
  <c r="S907" i="15"/>
  <c r="S862" i="15"/>
  <c r="S450" i="15"/>
  <c r="I473" i="15"/>
  <c r="I518" i="15"/>
  <c r="J216" i="15"/>
  <c r="AV217" i="15"/>
  <c r="W806" i="15"/>
  <c r="W761" i="15"/>
  <c r="X387" i="15"/>
  <c r="AN917" i="15"/>
  <c r="AN872" i="15"/>
  <c r="AO459" i="15"/>
  <c r="Z821" i="15"/>
  <c r="Z776" i="15"/>
  <c r="Z403" i="15"/>
  <c r="X822" i="15"/>
  <c r="X777" i="15"/>
  <c r="X404" i="15"/>
  <c r="AA915" i="15"/>
  <c r="AA870" i="15"/>
  <c r="AA458" i="15"/>
  <c r="V633" i="15"/>
  <c r="V588" i="15"/>
  <c r="V293" i="15"/>
  <c r="K612" i="15"/>
  <c r="K567" i="15"/>
  <c r="L271" i="15"/>
  <c r="N707" i="15"/>
  <c r="N662" i="15"/>
  <c r="O327" i="15"/>
  <c r="AA546" i="15"/>
  <c r="AA501" i="15"/>
  <c r="AA245" i="15"/>
  <c r="G895" i="15"/>
  <c r="G850" i="15"/>
  <c r="G438" i="15"/>
  <c r="X715" i="15"/>
  <c r="X670" i="15"/>
  <c r="Y335" i="15"/>
  <c r="AI922" i="15"/>
  <c r="AI877" i="15"/>
  <c r="AI465" i="15"/>
  <c r="AC689" i="15"/>
  <c r="AC734" i="15"/>
  <c r="AC355" i="15"/>
  <c r="R527" i="15"/>
  <c r="R482" i="15"/>
  <c r="S225" i="15"/>
  <c r="T805" i="15"/>
  <c r="T760" i="15"/>
  <c r="U386" i="15"/>
  <c r="L705" i="15"/>
  <c r="L660" i="15"/>
  <c r="M325" i="15"/>
  <c r="AA673" i="15"/>
  <c r="AA718" i="15"/>
  <c r="AB338" i="15"/>
  <c r="R814" i="15"/>
  <c r="R769" i="15"/>
  <c r="R396" i="15"/>
  <c r="L624" i="15"/>
  <c r="L579" i="15"/>
  <c r="L284" i="15"/>
  <c r="W819" i="15"/>
  <c r="W774" i="15"/>
  <c r="W401" i="15"/>
  <c r="AI726" i="15"/>
  <c r="AJ346" i="15"/>
  <c r="J715" i="15"/>
  <c r="J670" i="15"/>
  <c r="J336" i="15"/>
  <c r="AN549" i="15"/>
  <c r="AN504" i="15"/>
  <c r="AO247" i="15"/>
  <c r="T540" i="15"/>
  <c r="T495" i="15"/>
  <c r="T239" i="15"/>
  <c r="AD826" i="15"/>
  <c r="AD781" i="15"/>
  <c r="AD408" i="15"/>
  <c r="AB813" i="15"/>
  <c r="AB768" i="15"/>
  <c r="AC394" i="15"/>
  <c r="AF680" i="15"/>
  <c r="AF725" i="15"/>
  <c r="AG345" i="15"/>
  <c r="X591" i="15"/>
  <c r="X636" i="15"/>
  <c r="X296" i="15"/>
  <c r="P709" i="15"/>
  <c r="P664" i="15"/>
  <c r="Q329" i="15"/>
  <c r="AF815" i="15"/>
  <c r="AF770" i="15"/>
  <c r="AG396" i="15"/>
  <c r="R536" i="15"/>
  <c r="R491" i="15"/>
  <c r="R235" i="15"/>
  <c r="X808" i="15"/>
  <c r="X763" i="15"/>
  <c r="Y389" i="15"/>
  <c r="Y535" i="15"/>
  <c r="Y490" i="15"/>
  <c r="Z233" i="15"/>
  <c r="AL594" i="15"/>
  <c r="AL639" i="15"/>
  <c r="AM298" i="15"/>
  <c r="P769" i="15"/>
  <c r="P814" i="15"/>
  <c r="P396" i="15"/>
  <c r="W295" i="15"/>
  <c r="O706" i="15"/>
  <c r="O661" i="15"/>
  <c r="P326" i="15"/>
  <c r="AN550" i="15"/>
  <c r="AN505" i="15"/>
  <c r="AO248" i="15"/>
  <c r="Z766" i="15"/>
  <c r="Z811" i="15"/>
  <c r="AA392" i="15"/>
  <c r="AE691" i="15"/>
  <c r="AE736" i="15"/>
  <c r="AE357" i="15"/>
  <c r="S815" i="15"/>
  <c r="S770" i="15"/>
  <c r="S397" i="15"/>
  <c r="X901" i="15"/>
  <c r="X856" i="15"/>
  <c r="Y443" i="15"/>
  <c r="F893" i="15"/>
  <c r="F848" i="15"/>
  <c r="F436" i="15"/>
  <c r="AH921" i="15"/>
  <c r="AH876" i="15"/>
  <c r="AH464" i="15"/>
  <c r="AE678" i="15"/>
  <c r="AE723" i="15"/>
  <c r="AF343" i="15"/>
  <c r="R619" i="15"/>
  <c r="R574" i="15"/>
  <c r="S278" i="15"/>
  <c r="R801" i="15"/>
  <c r="R756" i="15"/>
  <c r="S382" i="15"/>
  <c r="R677" i="15"/>
  <c r="R722" i="15"/>
  <c r="R343" i="15"/>
  <c r="M532" i="15"/>
  <c r="M487" i="15"/>
  <c r="M231" i="15"/>
  <c r="AA625" i="15"/>
  <c r="AA580" i="15"/>
  <c r="AB284" i="15"/>
  <c r="AB689" i="15"/>
  <c r="AB734" i="15"/>
  <c r="AB355" i="15"/>
  <c r="AI774" i="15"/>
  <c r="AI819" i="15"/>
  <c r="AJ400" i="15"/>
  <c r="S540" i="15"/>
  <c r="S495" i="15"/>
  <c r="S239" i="15"/>
  <c r="Y591" i="15"/>
  <c r="Y636" i="15"/>
  <c r="Y296" i="15"/>
  <c r="R528" i="15"/>
  <c r="R483" i="15"/>
  <c r="S226" i="15"/>
  <c r="AJ682" i="15"/>
  <c r="AJ727" i="15"/>
  <c r="AK347" i="15"/>
  <c r="AI499" i="15"/>
  <c r="AI544" i="15"/>
  <c r="AJ242" i="15"/>
  <c r="AD905" i="15"/>
  <c r="AD860" i="15"/>
  <c r="AE447" i="15"/>
  <c r="AJ821" i="15"/>
  <c r="AJ776" i="15"/>
  <c r="AK402" i="15"/>
  <c r="AN548" i="15"/>
  <c r="AN503" i="15"/>
  <c r="AO246" i="15"/>
  <c r="AB549" i="15"/>
  <c r="AB504" i="15"/>
  <c r="AB248" i="15"/>
  <c r="W911" i="15"/>
  <c r="W866" i="15"/>
  <c r="W454" i="15"/>
  <c r="G802" i="15"/>
  <c r="G757" i="15"/>
  <c r="G384" i="15"/>
  <c r="Y626" i="15"/>
  <c r="Y581" i="15"/>
  <c r="Z285" i="15"/>
  <c r="U865" i="15"/>
  <c r="U910" i="15"/>
  <c r="U453" i="15"/>
  <c r="N798" i="15"/>
  <c r="N753" i="15"/>
  <c r="O379" i="15"/>
  <c r="AJ923" i="15"/>
  <c r="AJ878" i="15"/>
  <c r="Z488" i="15"/>
  <c r="Z533" i="15"/>
  <c r="AA231" i="15"/>
  <c r="T759" i="15"/>
  <c r="T804" i="15"/>
  <c r="U385" i="15"/>
  <c r="N522" i="15"/>
  <c r="N477" i="15"/>
  <c r="O220" i="15"/>
  <c r="AJ729" i="15"/>
  <c r="AJ684" i="15"/>
  <c r="AK349" i="15"/>
  <c r="H529" i="15"/>
  <c r="H484" i="15"/>
  <c r="H228" i="15"/>
  <c r="Q676" i="15"/>
  <c r="Q721" i="15"/>
  <c r="Q342" i="15"/>
  <c r="AI647" i="15"/>
  <c r="AI602" i="15"/>
  <c r="J899" i="15"/>
  <c r="J854" i="15"/>
  <c r="J442" i="15"/>
  <c r="AD906" i="15"/>
  <c r="AD861" i="15"/>
  <c r="AE448" i="15"/>
  <c r="V578" i="15"/>
  <c r="V623" i="15"/>
  <c r="W282" i="15"/>
  <c r="AB674" i="15"/>
  <c r="AB719" i="15"/>
  <c r="AC339" i="15"/>
  <c r="O799" i="15"/>
  <c r="O754" i="15"/>
  <c r="P380" i="15"/>
  <c r="K714" i="15"/>
  <c r="K669" i="15"/>
  <c r="K335" i="15"/>
  <c r="X730" i="15"/>
  <c r="X685" i="15"/>
  <c r="X351" i="15"/>
  <c r="U713" i="15"/>
  <c r="U668" i="15"/>
  <c r="V333" i="15"/>
  <c r="AE599" i="15"/>
  <c r="AE644" i="15"/>
  <c r="AE304" i="15"/>
  <c r="G480" i="15"/>
  <c r="G525" i="15"/>
  <c r="G224" i="15"/>
  <c r="AH692" i="15"/>
  <c r="AH737" i="15"/>
  <c r="AH358" i="15"/>
  <c r="U539" i="15"/>
  <c r="U494" i="15"/>
  <c r="U238" i="15"/>
  <c r="AD644" i="15"/>
  <c r="AD599" i="15"/>
  <c r="AD304" i="15"/>
  <c r="K623" i="15"/>
  <c r="K578" i="15"/>
  <c r="K283" i="15"/>
  <c r="AH634" i="15"/>
  <c r="AH589" i="15"/>
  <c r="AI293" i="15"/>
  <c r="U485" i="15"/>
  <c r="U530" i="15"/>
  <c r="V228" i="15"/>
  <c r="AK683" i="15"/>
  <c r="AK728" i="15"/>
  <c r="AL348" i="15"/>
  <c r="D709" i="15"/>
  <c r="D664" i="15"/>
  <c r="D330" i="15"/>
  <c r="M478" i="15"/>
  <c r="M523" i="15"/>
  <c r="N221" i="15"/>
  <c r="K807" i="15"/>
  <c r="K762" i="15"/>
  <c r="K389" i="15"/>
  <c r="AG599" i="15"/>
  <c r="AG644" i="15"/>
  <c r="AG304" i="15"/>
  <c r="J529" i="15"/>
  <c r="J484" i="15"/>
  <c r="J228" i="15"/>
  <c r="AG909" i="15"/>
  <c r="AG864" i="15"/>
  <c r="AH451" i="15"/>
  <c r="AC494" i="15"/>
  <c r="AC539" i="15"/>
  <c r="AD237" i="15"/>
  <c r="AG738" i="15"/>
  <c r="AG693" i="15"/>
  <c r="AG359" i="15"/>
  <c r="AC550" i="15"/>
  <c r="AC505" i="15"/>
  <c r="AC249" i="15"/>
  <c r="W542" i="15"/>
  <c r="W497" i="15"/>
  <c r="W241" i="15"/>
  <c r="AM686" i="15"/>
  <c r="AM731" i="15"/>
  <c r="AN351" i="15"/>
  <c r="L474" i="15"/>
  <c r="L519" i="15"/>
  <c r="M217" i="15"/>
  <c r="AC826" i="15"/>
  <c r="AC781" i="15"/>
  <c r="AC408" i="15"/>
  <c r="S481" i="15"/>
  <c r="S526" i="15"/>
  <c r="T224" i="15"/>
  <c r="AM730" i="15"/>
  <c r="AM685" i="15"/>
  <c r="AN350" i="15"/>
  <c r="K843" i="15"/>
  <c r="K888" i="15"/>
  <c r="L430" i="15"/>
  <c r="M900" i="15"/>
  <c r="M855" i="15"/>
  <c r="M443" i="15"/>
  <c r="AG921" i="15"/>
  <c r="AG876" i="15"/>
  <c r="AG464" i="15"/>
  <c r="AB904" i="15"/>
  <c r="AB859" i="15"/>
  <c r="AC446" i="15"/>
  <c r="AI911" i="15"/>
  <c r="AI866" i="15"/>
  <c r="AJ453" i="15"/>
  <c r="AB823" i="15"/>
  <c r="AB778" i="15"/>
  <c r="AB405" i="15"/>
  <c r="AD503" i="15"/>
  <c r="AD548" i="15"/>
  <c r="AD247" i="15"/>
  <c r="H896" i="15"/>
  <c r="H851" i="15"/>
  <c r="H439" i="15"/>
  <c r="I712" i="15"/>
  <c r="I667" i="15"/>
  <c r="I333" i="15"/>
  <c r="V899" i="15"/>
  <c r="V854" i="15"/>
  <c r="W441" i="15"/>
  <c r="M613" i="15"/>
  <c r="M568" i="15"/>
  <c r="N272" i="15"/>
  <c r="J611" i="15"/>
  <c r="J566" i="15"/>
  <c r="K270" i="15"/>
  <c r="G620" i="15"/>
  <c r="G575" i="15"/>
  <c r="G280" i="15"/>
  <c r="N891" i="15"/>
  <c r="N846" i="15"/>
  <c r="O433" i="15"/>
  <c r="AD630" i="15"/>
  <c r="AD585" i="15"/>
  <c r="AE289" i="15"/>
  <c r="N717" i="15"/>
  <c r="N672" i="15"/>
  <c r="N338" i="15"/>
  <c r="AI500" i="15"/>
  <c r="AI545" i="15"/>
  <c r="AJ243" i="15"/>
  <c r="Q617" i="15"/>
  <c r="Q572" i="15"/>
  <c r="R276" i="15"/>
  <c r="AA685" i="15"/>
  <c r="AA730" i="15"/>
  <c r="AA351" i="15"/>
  <c r="P800" i="15"/>
  <c r="P755" i="15"/>
  <c r="Q381" i="15"/>
  <c r="T682" i="15"/>
  <c r="T727" i="15"/>
  <c r="T348" i="15"/>
  <c r="Q628" i="15"/>
  <c r="Q583" i="15"/>
  <c r="Q288" i="15"/>
  <c r="AC917" i="15"/>
  <c r="AC872" i="15"/>
  <c r="AC460" i="15"/>
  <c r="X912" i="15"/>
  <c r="X867" i="15"/>
  <c r="X455" i="15"/>
  <c r="AH509" i="15"/>
  <c r="AH554" i="15"/>
  <c r="AH253" i="15"/>
  <c r="V909" i="15"/>
  <c r="V864" i="15"/>
  <c r="V452" i="15"/>
  <c r="I897" i="15"/>
  <c r="I852" i="15"/>
  <c r="I440" i="15"/>
  <c r="K520" i="15"/>
  <c r="K475" i="15"/>
  <c r="L218" i="15"/>
  <c r="AD722" i="15"/>
  <c r="AD677" i="15"/>
  <c r="AE342" i="15"/>
  <c r="AM822" i="15"/>
  <c r="AM777" i="15"/>
  <c r="AN403" i="15"/>
  <c r="AB721" i="15"/>
  <c r="AB676" i="15"/>
  <c r="AC341" i="15"/>
  <c r="AF829" i="15"/>
  <c r="AF784" i="15"/>
  <c r="AF411" i="15"/>
  <c r="R711" i="15"/>
  <c r="R666" i="15"/>
  <c r="S331" i="15"/>
  <c r="AF643" i="15"/>
  <c r="AF598" i="15"/>
  <c r="AF303" i="15"/>
  <c r="R758" i="15"/>
  <c r="R803" i="15"/>
  <c r="S384" i="15"/>
  <c r="X543" i="15"/>
  <c r="X498" i="15"/>
  <c r="X242" i="15"/>
  <c r="AF692" i="15"/>
  <c r="AF737" i="15"/>
  <c r="AF358" i="15"/>
  <c r="AI591" i="15"/>
  <c r="AI636" i="15"/>
  <c r="AJ295" i="15"/>
  <c r="M845" i="15"/>
  <c r="M890" i="15"/>
  <c r="N432" i="15"/>
  <c r="AL823" i="15"/>
  <c r="AL778" i="15"/>
  <c r="AM404" i="15"/>
  <c r="K795" i="15"/>
  <c r="K750" i="15"/>
  <c r="L376" i="15"/>
  <c r="K886" i="15"/>
  <c r="K841" i="15"/>
  <c r="L428" i="15"/>
  <c r="AX429" i="15"/>
  <c r="AI786" i="15"/>
  <c r="AI831" i="15"/>
  <c r="P535" i="15"/>
  <c r="P490" i="15"/>
  <c r="P234" i="15"/>
  <c r="K484" i="15"/>
  <c r="K529" i="15"/>
  <c r="K228" i="15"/>
  <c r="AH542" i="15"/>
  <c r="AH497" i="15"/>
  <c r="AI240" i="15"/>
  <c r="AJ820" i="15"/>
  <c r="AJ775" i="15"/>
  <c r="AK401" i="15"/>
  <c r="AE816" i="15"/>
  <c r="AE771" i="15"/>
  <c r="AF397" i="15"/>
  <c r="R906" i="15"/>
  <c r="R861" i="15"/>
  <c r="R449" i="15"/>
  <c r="E894" i="15"/>
  <c r="E849" i="15"/>
  <c r="E437" i="15"/>
  <c r="AA720" i="15"/>
  <c r="AA675" i="15"/>
  <c r="AB340" i="15"/>
  <c r="L670" i="15"/>
  <c r="L715" i="15"/>
  <c r="L336" i="15"/>
  <c r="AF550" i="15"/>
  <c r="AF505" i="15"/>
  <c r="AF249" i="15"/>
  <c r="P903" i="15"/>
  <c r="P858" i="15"/>
  <c r="P446" i="15"/>
  <c r="L887" i="15"/>
  <c r="L842" i="15"/>
  <c r="M429" i="15"/>
  <c r="L797" i="15"/>
  <c r="L752" i="15"/>
  <c r="M378" i="15"/>
  <c r="O676" i="15"/>
  <c r="O721" i="15"/>
  <c r="O342" i="15"/>
  <c r="M614" i="15"/>
  <c r="M569" i="15"/>
  <c r="N273" i="15"/>
  <c r="S529" i="15"/>
  <c r="S484" i="15"/>
  <c r="T227" i="15"/>
  <c r="AE826" i="15"/>
  <c r="AE781" i="15"/>
  <c r="AE408" i="15"/>
  <c r="H713" i="15"/>
  <c r="H668" i="15"/>
  <c r="H334" i="15"/>
  <c r="V531" i="15"/>
  <c r="V486" i="15"/>
  <c r="W229" i="15"/>
  <c r="N524" i="15"/>
  <c r="N479" i="15"/>
  <c r="O222" i="15"/>
  <c r="H804" i="15"/>
  <c r="H759" i="15"/>
  <c r="H386" i="15"/>
  <c r="S802" i="15"/>
  <c r="S757" i="15"/>
  <c r="T383" i="15"/>
  <c r="P583" i="15"/>
  <c r="P628" i="15"/>
  <c r="P288" i="15"/>
  <c r="O810" i="15"/>
  <c r="O765" i="15"/>
  <c r="O392" i="15"/>
  <c r="X900" i="15"/>
  <c r="X855" i="15"/>
  <c r="Y442" i="15"/>
  <c r="F802" i="15"/>
  <c r="F757" i="15"/>
  <c r="F384" i="15"/>
  <c r="D525" i="15"/>
  <c r="D480" i="15"/>
  <c r="D224" i="15"/>
  <c r="Z546" i="15"/>
  <c r="Z501" i="15"/>
  <c r="Z245" i="15"/>
  <c r="K900" i="15"/>
  <c r="K855" i="15"/>
  <c r="K443" i="15"/>
  <c r="K658" i="15"/>
  <c r="K703" i="15"/>
  <c r="L323" i="15"/>
  <c r="F620" i="15"/>
  <c r="F575" i="15"/>
  <c r="F280" i="15"/>
  <c r="J794" i="15"/>
  <c r="J749" i="15"/>
  <c r="K375" i="15"/>
  <c r="AW376" i="15"/>
  <c r="AK555" i="15"/>
  <c r="AK510" i="15"/>
  <c r="AK913" i="15"/>
  <c r="AK868" i="15"/>
  <c r="AL455" i="15"/>
  <c r="G710" i="15"/>
  <c r="G665" i="15"/>
  <c r="G331" i="15"/>
  <c r="D799" i="15"/>
  <c r="D754" i="15"/>
  <c r="D381" i="15"/>
  <c r="L900" i="15"/>
  <c r="L855" i="15"/>
  <c r="L443" i="15"/>
  <c r="P893" i="15"/>
  <c r="P848" i="15"/>
  <c r="Q435" i="15"/>
  <c r="AA902" i="15"/>
  <c r="AA857" i="15"/>
  <c r="AB444" i="15"/>
  <c r="S677" i="15"/>
  <c r="S722" i="15"/>
  <c r="S343" i="15"/>
  <c r="O525" i="15"/>
  <c r="O480" i="15"/>
  <c r="P223" i="15"/>
  <c r="AO642" i="15"/>
  <c r="AO597" i="15"/>
  <c r="Z914" i="15"/>
  <c r="Z869" i="15"/>
  <c r="Z457" i="15"/>
  <c r="Y685" i="15"/>
  <c r="Y730" i="15"/>
  <c r="Y351" i="15"/>
  <c r="L532" i="15"/>
  <c r="L487" i="15"/>
  <c r="L231" i="15"/>
  <c r="Z684" i="15"/>
  <c r="Z729" i="15"/>
  <c r="Z350" i="15"/>
  <c r="AA628" i="15"/>
  <c r="AA583" i="15"/>
  <c r="AB287" i="15"/>
  <c r="E478" i="15"/>
  <c r="E523" i="15"/>
  <c r="E222" i="15"/>
  <c r="S631" i="15"/>
  <c r="S586" i="15"/>
  <c r="S291" i="15"/>
  <c r="AE540" i="15"/>
  <c r="AE495" i="15"/>
  <c r="AF238" i="15"/>
  <c r="AM915" i="15"/>
  <c r="AM870" i="15"/>
  <c r="AN457" i="15"/>
  <c r="L704" i="15"/>
  <c r="L659" i="15"/>
  <c r="M324" i="15"/>
  <c r="T897" i="15"/>
  <c r="T852" i="15"/>
  <c r="U439" i="15"/>
  <c r="AE631" i="15"/>
  <c r="AE586" i="15"/>
  <c r="AF290" i="15"/>
  <c r="Q813" i="15"/>
  <c r="Q768" i="15"/>
  <c r="Q395" i="15"/>
  <c r="M671" i="15"/>
  <c r="M716" i="15"/>
  <c r="M337" i="15"/>
  <c r="AE549" i="15"/>
  <c r="AE504" i="15"/>
  <c r="AE248" i="15"/>
  <c r="AM687" i="15"/>
  <c r="AM732" i="15"/>
  <c r="AN352" i="15"/>
  <c r="R895" i="15"/>
  <c r="R850" i="15"/>
  <c r="S437" i="15"/>
  <c r="I805" i="15"/>
  <c r="I760" i="15"/>
  <c r="I387" i="15"/>
  <c r="X672" i="15"/>
  <c r="X717" i="15"/>
  <c r="Y337" i="15"/>
  <c r="AI553" i="15"/>
  <c r="AI508" i="15"/>
  <c r="AI252" i="15"/>
  <c r="AN688" i="15"/>
  <c r="AN733" i="15"/>
  <c r="AO353" i="15"/>
  <c r="AO825" i="15"/>
  <c r="AO780" i="15"/>
  <c r="AH635" i="15"/>
  <c r="AH590" i="15"/>
  <c r="AI294" i="15"/>
  <c r="L751" i="15"/>
  <c r="L796" i="15"/>
  <c r="M377" i="15"/>
  <c r="D616" i="15"/>
  <c r="D571" i="15"/>
  <c r="D276" i="15"/>
  <c r="L476" i="15"/>
  <c r="L521" i="15"/>
  <c r="M219" i="15"/>
  <c r="X809" i="15"/>
  <c r="X764" i="15"/>
  <c r="Y390" i="15"/>
  <c r="U681" i="15"/>
  <c r="U726" i="15"/>
  <c r="U347" i="15"/>
  <c r="V818" i="15"/>
  <c r="V773" i="15"/>
  <c r="V400" i="15"/>
  <c r="AG553" i="15"/>
  <c r="AG508" i="15"/>
  <c r="AG252" i="15"/>
  <c r="AL638" i="15"/>
  <c r="AL593" i="15"/>
  <c r="AM297" i="15"/>
  <c r="AH910" i="15"/>
  <c r="AH865" i="15"/>
  <c r="AI452" i="15"/>
  <c r="O489" i="15"/>
  <c r="O534" i="15"/>
  <c r="O233" i="15"/>
  <c r="W682" i="15"/>
  <c r="W727" i="15"/>
  <c r="W348" i="15"/>
  <c r="AD733" i="15"/>
  <c r="AD688" i="15"/>
  <c r="AD354" i="15"/>
  <c r="I527" i="15"/>
  <c r="I482" i="15"/>
  <c r="I226" i="15"/>
  <c r="M808" i="15"/>
  <c r="M763" i="15"/>
  <c r="M390" i="15"/>
  <c r="AJ501" i="15"/>
  <c r="AJ546" i="15"/>
  <c r="AK244" i="15"/>
  <c r="J805" i="15"/>
  <c r="J760" i="15"/>
  <c r="J387" i="15"/>
  <c r="AK912" i="15"/>
  <c r="AK867" i="15"/>
  <c r="AL454" i="15"/>
  <c r="Y914" i="15"/>
  <c r="Y869" i="15"/>
  <c r="Y457" i="15"/>
  <c r="U817" i="15"/>
  <c r="U772" i="15"/>
  <c r="U399" i="15"/>
  <c r="AG829" i="15"/>
  <c r="AG784" i="15"/>
  <c r="AG411" i="15"/>
  <c r="V898" i="15"/>
  <c r="V853" i="15"/>
  <c r="W440" i="15"/>
  <c r="S896" i="15"/>
  <c r="S851" i="15"/>
  <c r="T438" i="15"/>
  <c r="AG817" i="15"/>
  <c r="AG772" i="15"/>
  <c r="AH398" i="15"/>
  <c r="F710" i="15"/>
  <c r="F665" i="15"/>
  <c r="F331" i="15"/>
  <c r="AE814" i="15"/>
  <c r="AE769" i="15"/>
  <c r="AF395" i="15"/>
  <c r="Z627" i="15"/>
  <c r="Z582" i="15"/>
  <c r="AA286" i="15"/>
  <c r="X671" i="15"/>
  <c r="X716" i="15"/>
  <c r="Y336" i="15"/>
  <c r="P708" i="15"/>
  <c r="P663" i="15"/>
  <c r="Q328" i="15"/>
  <c r="AD538" i="15"/>
  <c r="AD493" i="15"/>
  <c r="AE236" i="15"/>
  <c r="T632" i="15"/>
  <c r="T587" i="15"/>
  <c r="T292" i="15"/>
  <c r="Q492" i="15"/>
  <c r="Q537" i="15"/>
  <c r="Q236" i="15"/>
  <c r="V532" i="15"/>
  <c r="V487" i="15"/>
  <c r="W230" i="15"/>
  <c r="R892" i="15"/>
  <c r="R847" i="15"/>
  <c r="S434" i="15"/>
  <c r="Q904" i="15"/>
  <c r="Q859" i="15"/>
  <c r="Q447" i="15"/>
  <c r="AC596" i="15"/>
  <c r="AC641" i="15"/>
  <c r="AC301" i="15"/>
  <c r="AN641" i="15"/>
  <c r="AN596" i="15"/>
  <c r="AO300" i="15"/>
  <c r="AB640" i="15"/>
  <c r="AB595" i="15"/>
  <c r="AB300" i="15"/>
  <c r="P722" i="15"/>
  <c r="P677" i="15"/>
  <c r="P343" i="15"/>
  <c r="W590" i="15" l="1"/>
  <c r="AH292" i="15"/>
  <c r="AG588" i="15"/>
  <c r="W281" i="15"/>
  <c r="V577" i="15"/>
  <c r="M625" i="15"/>
  <c r="M580" i="15"/>
  <c r="R618" i="15"/>
  <c r="AK637" i="15"/>
  <c r="H620" i="15"/>
  <c r="S277" i="15"/>
  <c r="T277" i="15" s="1"/>
  <c r="AK592" i="15"/>
  <c r="H280" i="15"/>
  <c r="H576" i="15" s="1"/>
  <c r="AA594" i="15"/>
  <c r="AA299" i="15"/>
  <c r="AA595" i="15" s="1"/>
  <c r="T817" i="15"/>
  <c r="T399" i="15"/>
  <c r="T818" i="15" s="1"/>
  <c r="U632" i="15"/>
  <c r="U292" i="15"/>
  <c r="U588" i="15" s="1"/>
  <c r="AC234" i="15"/>
  <c r="AC491" i="15" s="1"/>
  <c r="AB491" i="15"/>
  <c r="Q665" i="15"/>
  <c r="Q710" i="15"/>
  <c r="R330" i="15"/>
  <c r="X579" i="15"/>
  <c r="X624" i="15"/>
  <c r="Y283" i="15"/>
  <c r="AM595" i="15"/>
  <c r="AM640" i="15"/>
  <c r="AN299" i="15"/>
  <c r="J576" i="15"/>
  <c r="J621" i="15"/>
  <c r="J281" i="15"/>
  <c r="AE632" i="15"/>
  <c r="AE587" i="15"/>
  <c r="AF291" i="15"/>
  <c r="I620" i="15"/>
  <c r="I575" i="15"/>
  <c r="I280" i="15"/>
  <c r="R290" i="15"/>
  <c r="R630" i="15"/>
  <c r="R585" i="15"/>
  <c r="O616" i="15"/>
  <c r="O571" i="15"/>
  <c r="P275" i="15"/>
  <c r="Y765" i="15"/>
  <c r="Z391" i="15"/>
  <c r="Y810" i="15"/>
  <c r="O626" i="15"/>
  <c r="O581" i="15"/>
  <c r="O286" i="15"/>
  <c r="Z592" i="15"/>
  <c r="Z637" i="15"/>
  <c r="Z297" i="15"/>
  <c r="N615" i="15"/>
  <c r="O274" i="15"/>
  <c r="N570" i="15"/>
  <c r="U280" i="15"/>
  <c r="T621" i="15"/>
  <c r="T576" i="15"/>
  <c r="AH305" i="15"/>
  <c r="AH600" i="15"/>
  <c r="AH645" i="15"/>
  <c r="AJ739" i="15"/>
  <c r="AJ694" i="15"/>
  <c r="AO689" i="15"/>
  <c r="AO734" i="15"/>
  <c r="M717" i="15"/>
  <c r="M672" i="15"/>
  <c r="M338" i="15"/>
  <c r="S632" i="15"/>
  <c r="S587" i="15"/>
  <c r="S292" i="15"/>
  <c r="AH633" i="15"/>
  <c r="AH588" i="15"/>
  <c r="AI292" i="15"/>
  <c r="AL913" i="15"/>
  <c r="AL868" i="15"/>
  <c r="AM455" i="15"/>
  <c r="D526" i="15"/>
  <c r="D481" i="15"/>
  <c r="D225" i="15"/>
  <c r="H805" i="15"/>
  <c r="H760" i="15"/>
  <c r="H387" i="15"/>
  <c r="M797" i="15"/>
  <c r="M752" i="15"/>
  <c r="N378" i="15"/>
  <c r="AF816" i="15"/>
  <c r="AF771" i="15"/>
  <c r="AG397" i="15"/>
  <c r="L795" i="15"/>
  <c r="L750" i="15"/>
  <c r="M376" i="15"/>
  <c r="I898" i="15"/>
  <c r="I853" i="15"/>
  <c r="I441" i="15"/>
  <c r="O891" i="15"/>
  <c r="O846" i="15"/>
  <c r="P433" i="15"/>
  <c r="AB824" i="15"/>
  <c r="AB779" i="15"/>
  <c r="AB406" i="15"/>
  <c r="L888" i="15"/>
  <c r="L843" i="15"/>
  <c r="M430" i="15"/>
  <c r="K808" i="15"/>
  <c r="K763" i="15"/>
  <c r="K390" i="15"/>
  <c r="U495" i="15"/>
  <c r="U540" i="15"/>
  <c r="U239" i="15"/>
  <c r="AC674" i="15"/>
  <c r="AC719" i="15"/>
  <c r="AD339" i="15"/>
  <c r="AA533" i="15"/>
  <c r="AA488" i="15"/>
  <c r="AB231" i="15"/>
  <c r="O798" i="15"/>
  <c r="O753" i="15"/>
  <c r="P379" i="15"/>
  <c r="S541" i="15"/>
  <c r="S496" i="15"/>
  <c r="S240" i="15"/>
  <c r="AF723" i="15"/>
  <c r="AF678" i="15"/>
  <c r="AG343" i="15"/>
  <c r="P706" i="15"/>
  <c r="P661" i="15"/>
  <c r="Q326" i="15"/>
  <c r="Q709" i="15"/>
  <c r="Q664" i="15"/>
  <c r="R329" i="15"/>
  <c r="J716" i="15"/>
  <c r="J671" i="15"/>
  <c r="J337" i="15"/>
  <c r="L612" i="15"/>
  <c r="L567" i="15"/>
  <c r="M271" i="15"/>
  <c r="X807" i="15"/>
  <c r="X762" i="15"/>
  <c r="Y388" i="15"/>
  <c r="Y669" i="15"/>
  <c r="Y714" i="15"/>
  <c r="Z334" i="15"/>
  <c r="N488" i="15"/>
  <c r="N533" i="15"/>
  <c r="N232" i="15"/>
  <c r="K702" i="15"/>
  <c r="K657" i="15"/>
  <c r="L322" i="15"/>
  <c r="AX323" i="15"/>
  <c r="T909" i="15"/>
  <c r="T864" i="15"/>
  <c r="T452" i="15"/>
  <c r="AF907" i="15"/>
  <c r="AF862" i="15"/>
  <c r="AG449" i="15"/>
  <c r="AN547" i="15"/>
  <c r="AN502" i="15"/>
  <c r="AO245" i="15"/>
  <c r="O535" i="15"/>
  <c r="O490" i="15"/>
  <c r="O234" i="15"/>
  <c r="AL912" i="15"/>
  <c r="AL867" i="15"/>
  <c r="AM454" i="15"/>
  <c r="Y672" i="15"/>
  <c r="Y717" i="15"/>
  <c r="Z337" i="15"/>
  <c r="AE645" i="15"/>
  <c r="AE600" i="15"/>
  <c r="AE305" i="15"/>
  <c r="AF769" i="15"/>
  <c r="AF814" i="15"/>
  <c r="AG395" i="15"/>
  <c r="T633" i="15"/>
  <c r="T588" i="15"/>
  <c r="T293" i="15"/>
  <c r="AF551" i="15"/>
  <c r="AF506" i="15"/>
  <c r="AF250" i="15"/>
  <c r="AG739" i="15"/>
  <c r="AG694" i="15"/>
  <c r="X823" i="15"/>
  <c r="X778" i="15"/>
  <c r="X405" i="15"/>
  <c r="AH496" i="15"/>
  <c r="AH541" i="15"/>
  <c r="AI239" i="15"/>
  <c r="Y671" i="15"/>
  <c r="Y716" i="15"/>
  <c r="Z336" i="15"/>
  <c r="Z685" i="15"/>
  <c r="Z730" i="15"/>
  <c r="Z351" i="15"/>
  <c r="P629" i="15"/>
  <c r="P584" i="15"/>
  <c r="P289" i="15"/>
  <c r="N614" i="15"/>
  <c r="N569" i="15"/>
  <c r="O273" i="15"/>
  <c r="W543" i="15"/>
  <c r="W498" i="15"/>
  <c r="W242" i="15"/>
  <c r="S801" i="15"/>
  <c r="S756" i="15"/>
  <c r="T382" i="15"/>
  <c r="AO688" i="15"/>
  <c r="AO733" i="15"/>
  <c r="V910" i="15"/>
  <c r="V865" i="15"/>
  <c r="V453" i="15"/>
  <c r="N478" i="15"/>
  <c r="N523" i="15"/>
  <c r="O221" i="15"/>
  <c r="AJ681" i="15"/>
  <c r="AJ726" i="15"/>
  <c r="AK346" i="15"/>
  <c r="AI498" i="15"/>
  <c r="AI543" i="15"/>
  <c r="AJ241" i="15"/>
  <c r="D894" i="15"/>
  <c r="D849" i="15"/>
  <c r="D437" i="15"/>
  <c r="Y823" i="15"/>
  <c r="Y778" i="15"/>
  <c r="Y405" i="15"/>
  <c r="N902" i="15"/>
  <c r="N857" i="15"/>
  <c r="N445" i="15"/>
  <c r="Z489" i="15"/>
  <c r="Z534" i="15"/>
  <c r="AA232" i="15"/>
  <c r="AB917" i="15"/>
  <c r="AB872" i="15"/>
  <c r="AB460" i="15"/>
  <c r="P723" i="15"/>
  <c r="P678" i="15"/>
  <c r="P344" i="15"/>
  <c r="AI923" i="15"/>
  <c r="AI878" i="15"/>
  <c r="O522" i="15"/>
  <c r="O477" i="15"/>
  <c r="P220" i="15"/>
  <c r="T496" i="15"/>
  <c r="T541" i="15"/>
  <c r="T240" i="15"/>
  <c r="X761" i="15"/>
  <c r="X806" i="15"/>
  <c r="Y387" i="15"/>
  <c r="L565" i="15"/>
  <c r="L610" i="15"/>
  <c r="M269" i="15"/>
  <c r="AY270" i="15"/>
  <c r="F711" i="15"/>
  <c r="F666" i="15"/>
  <c r="F332" i="15"/>
  <c r="E479" i="15"/>
  <c r="E524" i="15"/>
  <c r="E223" i="15"/>
  <c r="AB641" i="15"/>
  <c r="AB596" i="15"/>
  <c r="AB301" i="15"/>
  <c r="AE493" i="15"/>
  <c r="AE538" i="15"/>
  <c r="AF236" i="15"/>
  <c r="W898" i="15"/>
  <c r="W853" i="15"/>
  <c r="X440" i="15"/>
  <c r="I483" i="15"/>
  <c r="I528" i="15"/>
  <c r="I227" i="15"/>
  <c r="V819" i="15"/>
  <c r="V774" i="15"/>
  <c r="V401" i="15"/>
  <c r="I806" i="15"/>
  <c r="I761" i="15"/>
  <c r="I388" i="15"/>
  <c r="M704" i="15"/>
  <c r="M659" i="15"/>
  <c r="N324" i="15"/>
  <c r="Q893" i="15"/>
  <c r="Q848" i="15"/>
  <c r="R435" i="15"/>
  <c r="F621" i="15"/>
  <c r="F576" i="15"/>
  <c r="F281" i="15"/>
  <c r="Y900" i="15"/>
  <c r="Y855" i="15"/>
  <c r="Z442" i="15"/>
  <c r="AE827" i="15"/>
  <c r="AE782" i="15"/>
  <c r="AE409" i="15"/>
  <c r="L716" i="15"/>
  <c r="L671" i="15"/>
  <c r="L337" i="15"/>
  <c r="K530" i="15"/>
  <c r="K485" i="15"/>
  <c r="K229" i="15"/>
  <c r="AF738" i="15"/>
  <c r="AF693" i="15"/>
  <c r="AF359" i="15"/>
  <c r="AC721" i="15"/>
  <c r="AC676" i="15"/>
  <c r="AD341" i="15"/>
  <c r="R617" i="15"/>
  <c r="R572" i="15"/>
  <c r="S276" i="15"/>
  <c r="W899" i="15"/>
  <c r="W854" i="15"/>
  <c r="X441" i="15"/>
  <c r="M901" i="15"/>
  <c r="M856" i="15"/>
  <c r="M444" i="15"/>
  <c r="M519" i="15"/>
  <c r="M474" i="15"/>
  <c r="N217" i="15"/>
  <c r="AD539" i="15"/>
  <c r="AD494" i="15"/>
  <c r="AE237" i="15"/>
  <c r="V485" i="15"/>
  <c r="V530" i="15"/>
  <c r="W228" i="15"/>
  <c r="V713" i="15"/>
  <c r="V668" i="15"/>
  <c r="W333" i="15"/>
  <c r="W622" i="15"/>
  <c r="W577" i="15"/>
  <c r="X281" i="15"/>
  <c r="W912" i="15"/>
  <c r="W867" i="15"/>
  <c r="W455" i="15"/>
  <c r="AJ499" i="15"/>
  <c r="AJ544" i="15"/>
  <c r="AK242" i="15"/>
  <c r="M533" i="15"/>
  <c r="M488" i="15"/>
  <c r="M232" i="15"/>
  <c r="S816" i="15"/>
  <c r="S771" i="15"/>
  <c r="S398" i="15"/>
  <c r="Z535" i="15"/>
  <c r="Z490" i="15"/>
  <c r="AA233" i="15"/>
  <c r="R815" i="15"/>
  <c r="R770" i="15"/>
  <c r="R397" i="15"/>
  <c r="Y715" i="15"/>
  <c r="Y670" i="15"/>
  <c r="Z335" i="15"/>
  <c r="Z822" i="15"/>
  <c r="Z777" i="15"/>
  <c r="Z404" i="15"/>
  <c r="L810" i="15"/>
  <c r="L765" i="15"/>
  <c r="L392" i="15"/>
  <c r="V682" i="15"/>
  <c r="V727" i="15"/>
  <c r="V348" i="15"/>
  <c r="AC492" i="15"/>
  <c r="AC537" i="15"/>
  <c r="AD235" i="15"/>
  <c r="N626" i="15"/>
  <c r="N581" i="15"/>
  <c r="N286" i="15"/>
  <c r="T620" i="15"/>
  <c r="T575" i="15"/>
  <c r="U279" i="15"/>
  <c r="AF921" i="15"/>
  <c r="AF876" i="15"/>
  <c r="AF464" i="15"/>
  <c r="T712" i="15"/>
  <c r="T667" i="15"/>
  <c r="U332" i="15"/>
  <c r="D617" i="15"/>
  <c r="D572" i="15"/>
  <c r="D277" i="15"/>
  <c r="M809" i="15"/>
  <c r="M764" i="15"/>
  <c r="M391" i="15"/>
  <c r="U897" i="15"/>
  <c r="U852" i="15"/>
  <c r="V439" i="15"/>
  <c r="H714" i="15"/>
  <c r="H669" i="15"/>
  <c r="H335" i="15"/>
  <c r="AF830" i="15"/>
  <c r="AF785" i="15"/>
  <c r="AF412" i="15"/>
  <c r="AC827" i="15"/>
  <c r="AC782" i="15"/>
  <c r="AC409" i="15"/>
  <c r="G803" i="15"/>
  <c r="G758" i="15"/>
  <c r="G385" i="15"/>
  <c r="AB625" i="15"/>
  <c r="AB580" i="15"/>
  <c r="AC284" i="15"/>
  <c r="S908" i="15"/>
  <c r="S863" i="15"/>
  <c r="S451" i="15"/>
  <c r="AC597" i="15"/>
  <c r="AC642" i="15"/>
  <c r="AC302" i="15"/>
  <c r="Y809" i="15"/>
  <c r="Y764" i="15"/>
  <c r="Z390" i="15"/>
  <c r="AN687" i="15"/>
  <c r="AN732" i="15"/>
  <c r="AO352" i="15"/>
  <c r="D755" i="15"/>
  <c r="D800" i="15"/>
  <c r="D382" i="15"/>
  <c r="K624" i="15"/>
  <c r="K579" i="15"/>
  <c r="K284" i="15"/>
  <c r="AB550" i="15"/>
  <c r="AB505" i="15"/>
  <c r="AB249" i="15"/>
  <c r="S528" i="15"/>
  <c r="S483" i="15"/>
  <c r="T226" i="15"/>
  <c r="AA811" i="15"/>
  <c r="AA766" i="15"/>
  <c r="AB392" i="15"/>
  <c r="AA502" i="15"/>
  <c r="AA547" i="15"/>
  <c r="AA246" i="15"/>
  <c r="O903" i="15"/>
  <c r="O858" i="15"/>
  <c r="O446" i="15"/>
  <c r="AN914" i="15"/>
  <c r="AN869" i="15"/>
  <c r="AO456" i="15"/>
  <c r="J806" i="15"/>
  <c r="J761" i="15"/>
  <c r="J388" i="15"/>
  <c r="AI910" i="15"/>
  <c r="AI865" i="15"/>
  <c r="AJ452" i="15"/>
  <c r="M796" i="15"/>
  <c r="M751" i="15"/>
  <c r="N377" i="15"/>
  <c r="Q814" i="15"/>
  <c r="Q769" i="15"/>
  <c r="Q396" i="15"/>
  <c r="P525" i="15"/>
  <c r="P480" i="15"/>
  <c r="Q223" i="15"/>
  <c r="O479" i="15"/>
  <c r="O524" i="15"/>
  <c r="P222" i="15"/>
  <c r="M887" i="15"/>
  <c r="M842" i="15"/>
  <c r="N429" i="15"/>
  <c r="AK820" i="15"/>
  <c r="AK775" i="15"/>
  <c r="AL401" i="15"/>
  <c r="S666" i="15"/>
  <c r="S711" i="15"/>
  <c r="T331" i="15"/>
  <c r="G621" i="15"/>
  <c r="G576" i="15"/>
  <c r="G281" i="15"/>
  <c r="AN730" i="15"/>
  <c r="AN685" i="15"/>
  <c r="AO350" i="15"/>
  <c r="U911" i="15"/>
  <c r="U866" i="15"/>
  <c r="U454" i="15"/>
  <c r="AK821" i="15"/>
  <c r="AK776" i="15"/>
  <c r="AL402" i="15"/>
  <c r="AJ819" i="15"/>
  <c r="AJ774" i="15"/>
  <c r="AK400" i="15"/>
  <c r="W591" i="15"/>
  <c r="W636" i="15"/>
  <c r="W296" i="15"/>
  <c r="V634" i="15"/>
  <c r="V589" i="15"/>
  <c r="V294" i="15"/>
  <c r="AC812" i="15"/>
  <c r="AC767" i="15"/>
  <c r="AD393" i="15"/>
  <c r="Q905" i="15"/>
  <c r="Q860" i="15"/>
  <c r="Q448" i="15"/>
  <c r="AA627" i="15"/>
  <c r="AA582" i="15"/>
  <c r="AB286" i="15"/>
  <c r="Y915" i="15"/>
  <c r="Y870" i="15"/>
  <c r="Y458" i="15"/>
  <c r="W683" i="15"/>
  <c r="W728" i="15"/>
  <c r="W349" i="15"/>
  <c r="M476" i="15"/>
  <c r="M521" i="15"/>
  <c r="N219" i="15"/>
  <c r="AE550" i="15"/>
  <c r="AE505" i="15"/>
  <c r="AE249" i="15"/>
  <c r="AF495" i="15"/>
  <c r="AF540" i="15"/>
  <c r="AG238" i="15"/>
  <c r="L533" i="15"/>
  <c r="L488" i="15"/>
  <c r="L232" i="15"/>
  <c r="G711" i="15"/>
  <c r="G666" i="15"/>
  <c r="G332" i="15"/>
  <c r="Z502" i="15"/>
  <c r="Z547" i="15"/>
  <c r="Z246" i="15"/>
  <c r="T802" i="15"/>
  <c r="T757" i="15"/>
  <c r="U383" i="15"/>
  <c r="O722" i="15"/>
  <c r="O677" i="15"/>
  <c r="O343" i="15"/>
  <c r="R907" i="15"/>
  <c r="R862" i="15"/>
  <c r="R450" i="15"/>
  <c r="L886" i="15"/>
  <c r="L841" i="15"/>
  <c r="M428" i="15"/>
  <c r="AY429" i="15"/>
  <c r="AF599" i="15"/>
  <c r="AF644" i="15"/>
  <c r="AF304" i="15"/>
  <c r="L475" i="15"/>
  <c r="L520" i="15"/>
  <c r="M218" i="15"/>
  <c r="Q629" i="15"/>
  <c r="Q584" i="15"/>
  <c r="Q289" i="15"/>
  <c r="AE630" i="15"/>
  <c r="AE585" i="15"/>
  <c r="AF289" i="15"/>
  <c r="AD549" i="15"/>
  <c r="AD504" i="15"/>
  <c r="AD248" i="15"/>
  <c r="AC506" i="15"/>
  <c r="AC551" i="15"/>
  <c r="AC250" i="15"/>
  <c r="AG600" i="15"/>
  <c r="AG645" i="15"/>
  <c r="AG305" i="15"/>
  <c r="AD645" i="15"/>
  <c r="AD600" i="15"/>
  <c r="AD305" i="15"/>
  <c r="P799" i="15"/>
  <c r="P754" i="15"/>
  <c r="Q380" i="15"/>
  <c r="U804" i="15"/>
  <c r="U759" i="15"/>
  <c r="V385" i="15"/>
  <c r="AO503" i="15"/>
  <c r="AO548" i="15"/>
  <c r="Y592" i="15"/>
  <c r="Y637" i="15"/>
  <c r="Y297" i="15"/>
  <c r="S619" i="15"/>
  <c r="S574" i="15"/>
  <c r="T278" i="15"/>
  <c r="AO505" i="15"/>
  <c r="AO550" i="15"/>
  <c r="AG815" i="15"/>
  <c r="AG770" i="15"/>
  <c r="AH396" i="15"/>
  <c r="AO504" i="15"/>
  <c r="AO549" i="15"/>
  <c r="U805" i="15"/>
  <c r="U760" i="15"/>
  <c r="V386" i="15"/>
  <c r="O707" i="15"/>
  <c r="O662" i="15"/>
  <c r="P327" i="15"/>
  <c r="V497" i="15"/>
  <c r="V542" i="15"/>
  <c r="V241" i="15"/>
  <c r="E801" i="15"/>
  <c r="E756" i="15"/>
  <c r="E383" i="15"/>
  <c r="AO916" i="15"/>
  <c r="AO871" i="15"/>
  <c r="M626" i="15"/>
  <c r="M581" i="15"/>
  <c r="M286" i="15"/>
  <c r="AH773" i="15"/>
  <c r="AH818" i="15"/>
  <c r="AI399" i="15"/>
  <c r="S892" i="15"/>
  <c r="S847" i="15"/>
  <c r="T434" i="15"/>
  <c r="AG554" i="15"/>
  <c r="AG509" i="15"/>
  <c r="AG253" i="15"/>
  <c r="F803" i="15"/>
  <c r="F758" i="15"/>
  <c r="F385" i="15"/>
  <c r="X913" i="15"/>
  <c r="X868" i="15"/>
  <c r="X456" i="15"/>
  <c r="AG922" i="15"/>
  <c r="AG877" i="15"/>
  <c r="AG465" i="15"/>
  <c r="AL683" i="15"/>
  <c r="AL728" i="15"/>
  <c r="AM348" i="15"/>
  <c r="J855" i="15"/>
  <c r="J900" i="15"/>
  <c r="J443" i="15"/>
  <c r="Y901" i="15"/>
  <c r="Y856" i="15"/>
  <c r="Z443" i="15"/>
  <c r="AM594" i="15"/>
  <c r="AM639" i="15"/>
  <c r="AN298" i="15"/>
  <c r="AC813" i="15"/>
  <c r="AC768" i="15"/>
  <c r="AD394" i="15"/>
  <c r="AH830" i="15"/>
  <c r="AH785" i="15"/>
  <c r="AH412" i="15"/>
  <c r="T894" i="15"/>
  <c r="T849" i="15"/>
  <c r="U436" i="15"/>
  <c r="K901" i="15"/>
  <c r="K856" i="15"/>
  <c r="K444" i="15"/>
  <c r="E895" i="15"/>
  <c r="E850" i="15"/>
  <c r="E438" i="15"/>
  <c r="S803" i="15"/>
  <c r="S758" i="15"/>
  <c r="T384" i="15"/>
  <c r="AE722" i="15"/>
  <c r="AE677" i="15"/>
  <c r="AF342" i="15"/>
  <c r="H897" i="15"/>
  <c r="H852" i="15"/>
  <c r="H440" i="15"/>
  <c r="J485" i="15"/>
  <c r="J530" i="15"/>
  <c r="J229" i="15"/>
  <c r="K670" i="15"/>
  <c r="K715" i="15"/>
  <c r="K336" i="15"/>
  <c r="R492" i="15"/>
  <c r="R537" i="15"/>
  <c r="R236" i="15"/>
  <c r="M705" i="15"/>
  <c r="M660" i="15"/>
  <c r="N325" i="15"/>
  <c r="AG679" i="15"/>
  <c r="AG724" i="15"/>
  <c r="AH344" i="15"/>
  <c r="F481" i="15"/>
  <c r="F526" i="15"/>
  <c r="F225" i="15"/>
  <c r="W532" i="15"/>
  <c r="W487" i="15"/>
  <c r="X230" i="15"/>
  <c r="Y731" i="15"/>
  <c r="Y686" i="15"/>
  <c r="Y352" i="15"/>
  <c r="AM823" i="15"/>
  <c r="AM778" i="15"/>
  <c r="AN404" i="15"/>
  <c r="T728" i="15"/>
  <c r="T683" i="15"/>
  <c r="T349" i="15"/>
  <c r="AJ911" i="15"/>
  <c r="AJ866" i="15"/>
  <c r="AK453" i="15"/>
  <c r="AH693" i="15"/>
  <c r="AH738" i="15"/>
  <c r="AH359" i="15"/>
  <c r="W623" i="15"/>
  <c r="W578" i="15"/>
  <c r="X282" i="15"/>
  <c r="AH922" i="15"/>
  <c r="AH877" i="15"/>
  <c r="AH465" i="15"/>
  <c r="X637" i="15"/>
  <c r="X592" i="15"/>
  <c r="X297" i="15"/>
  <c r="S482" i="15"/>
  <c r="S527" i="15"/>
  <c r="T225" i="15"/>
  <c r="Q493" i="15"/>
  <c r="Q538" i="15"/>
  <c r="Q237" i="15"/>
  <c r="AH817" i="15"/>
  <c r="AH772" i="15"/>
  <c r="AI398" i="15"/>
  <c r="AK546" i="15"/>
  <c r="AK501" i="15"/>
  <c r="AL244" i="15"/>
  <c r="AM593" i="15"/>
  <c r="AM638" i="15"/>
  <c r="AN297" i="15"/>
  <c r="AI635" i="15"/>
  <c r="AI590" i="15"/>
  <c r="AJ294" i="15"/>
  <c r="AI509" i="15"/>
  <c r="AI554" i="15"/>
  <c r="AI253" i="15"/>
  <c r="AF631" i="15"/>
  <c r="AF586" i="15"/>
  <c r="AG290" i="15"/>
  <c r="AB628" i="15"/>
  <c r="AB583" i="15"/>
  <c r="AC287" i="15"/>
  <c r="Z915" i="15"/>
  <c r="Z870" i="15"/>
  <c r="Z458" i="15"/>
  <c r="S678" i="15"/>
  <c r="S723" i="15"/>
  <c r="S344" i="15"/>
  <c r="K794" i="15"/>
  <c r="K749" i="15"/>
  <c r="L375" i="15"/>
  <c r="AX376" i="15"/>
  <c r="W486" i="15"/>
  <c r="W531" i="15"/>
  <c r="X229" i="15"/>
  <c r="P904" i="15"/>
  <c r="P859" i="15"/>
  <c r="P447" i="15"/>
  <c r="AI542" i="15"/>
  <c r="AI497" i="15"/>
  <c r="AJ240" i="15"/>
  <c r="N890" i="15"/>
  <c r="N845" i="15"/>
  <c r="O432" i="15"/>
  <c r="AL637" i="15"/>
  <c r="AL592" i="15"/>
  <c r="AM296" i="15"/>
  <c r="AH555" i="15"/>
  <c r="AH510" i="15"/>
  <c r="Q800" i="15"/>
  <c r="Q755" i="15"/>
  <c r="R381" i="15"/>
  <c r="K611" i="15"/>
  <c r="K566" i="15"/>
  <c r="L270" i="15"/>
  <c r="AC904" i="15"/>
  <c r="AC859" i="15"/>
  <c r="AD446" i="15"/>
  <c r="T526" i="15"/>
  <c r="T481" i="15"/>
  <c r="U224" i="15"/>
  <c r="D710" i="15"/>
  <c r="D665" i="15"/>
  <c r="D331" i="15"/>
  <c r="G481" i="15"/>
  <c r="G526" i="15"/>
  <c r="G225" i="15"/>
  <c r="AE906" i="15"/>
  <c r="AE861" i="15"/>
  <c r="AF448" i="15"/>
  <c r="Q677" i="15"/>
  <c r="Q722" i="15"/>
  <c r="Q343" i="15"/>
  <c r="Z626" i="15"/>
  <c r="Z581" i="15"/>
  <c r="AA285" i="15"/>
  <c r="AE905" i="15"/>
  <c r="AE860" i="15"/>
  <c r="AF447" i="15"/>
  <c r="AB690" i="15"/>
  <c r="AB735" i="15"/>
  <c r="AB356" i="15"/>
  <c r="F894" i="15"/>
  <c r="F849" i="15"/>
  <c r="F437" i="15"/>
  <c r="P815" i="15"/>
  <c r="P770" i="15"/>
  <c r="P397" i="15"/>
  <c r="AG680" i="15"/>
  <c r="AG725" i="15"/>
  <c r="AH345" i="15"/>
  <c r="W820" i="15"/>
  <c r="W775" i="15"/>
  <c r="W402" i="15"/>
  <c r="AC690" i="15"/>
  <c r="AC735" i="15"/>
  <c r="AC356" i="15"/>
  <c r="AA916" i="15"/>
  <c r="AA871" i="15"/>
  <c r="AA459" i="15"/>
  <c r="J518" i="15"/>
  <c r="J473" i="15"/>
  <c r="K216" i="15"/>
  <c r="AW217" i="15"/>
  <c r="AA824" i="15"/>
  <c r="AA779" i="15"/>
  <c r="AA406" i="15"/>
  <c r="M889" i="15"/>
  <c r="M844" i="15"/>
  <c r="N431" i="15"/>
  <c r="E618" i="15"/>
  <c r="E573" i="15"/>
  <c r="E278" i="15"/>
  <c r="AF908" i="15"/>
  <c r="AF863" i="15"/>
  <c r="AG450" i="15"/>
  <c r="AC903" i="15"/>
  <c r="AC858" i="15"/>
  <c r="AD445" i="15"/>
  <c r="AN824" i="15"/>
  <c r="AN779" i="15"/>
  <c r="AO405" i="15"/>
  <c r="AI739" i="15"/>
  <c r="AI694" i="15"/>
  <c r="T896" i="15"/>
  <c r="T851" i="15"/>
  <c r="U438" i="15"/>
  <c r="AB902" i="15"/>
  <c r="AB857" i="15"/>
  <c r="AC444" i="15"/>
  <c r="AA300" i="15"/>
  <c r="AJ636" i="15"/>
  <c r="AJ591" i="15"/>
  <c r="AK295" i="15"/>
  <c r="AA686" i="15"/>
  <c r="AA731" i="15"/>
  <c r="AA352" i="15"/>
  <c r="N613" i="15"/>
  <c r="N568" i="15"/>
  <c r="O272" i="15"/>
  <c r="H485" i="15"/>
  <c r="H530" i="15"/>
  <c r="H229" i="15"/>
  <c r="L625" i="15"/>
  <c r="L580" i="15"/>
  <c r="L285" i="15"/>
  <c r="Y545" i="15"/>
  <c r="Y500" i="15"/>
  <c r="Y244" i="15"/>
  <c r="U818" i="15"/>
  <c r="U773" i="15"/>
  <c r="U400" i="15"/>
  <c r="AN915" i="15"/>
  <c r="AN870" i="15"/>
  <c r="AO457" i="15"/>
  <c r="N718" i="15"/>
  <c r="N673" i="15"/>
  <c r="N339" i="15"/>
  <c r="AO596" i="15"/>
  <c r="AO641" i="15"/>
  <c r="Q708" i="15"/>
  <c r="Q663" i="15"/>
  <c r="R328" i="15"/>
  <c r="AG830" i="15"/>
  <c r="AG785" i="15"/>
  <c r="AG412" i="15"/>
  <c r="AD734" i="15"/>
  <c r="AD689" i="15"/>
  <c r="AD355" i="15"/>
  <c r="U682" i="15"/>
  <c r="U727" i="15"/>
  <c r="U348" i="15"/>
  <c r="S895" i="15"/>
  <c r="S850" i="15"/>
  <c r="T437" i="15"/>
  <c r="L856" i="15"/>
  <c r="L901" i="15"/>
  <c r="L444" i="15"/>
  <c r="L703" i="15"/>
  <c r="L658" i="15"/>
  <c r="M323" i="15"/>
  <c r="O811" i="15"/>
  <c r="O766" i="15"/>
  <c r="O393" i="15"/>
  <c r="T484" i="15"/>
  <c r="T529" i="15"/>
  <c r="U227" i="15"/>
  <c r="AB720" i="15"/>
  <c r="AB675" i="15"/>
  <c r="AC340" i="15"/>
  <c r="P536" i="15"/>
  <c r="P491" i="15"/>
  <c r="P235" i="15"/>
  <c r="X544" i="15"/>
  <c r="X499" i="15"/>
  <c r="X243" i="15"/>
  <c r="AN822" i="15"/>
  <c r="AN777" i="15"/>
  <c r="AO403" i="15"/>
  <c r="AC918" i="15"/>
  <c r="AC873" i="15"/>
  <c r="AC461" i="15"/>
  <c r="AJ500" i="15"/>
  <c r="AJ545" i="15"/>
  <c r="AK243" i="15"/>
  <c r="I713" i="15"/>
  <c r="I668" i="15"/>
  <c r="I334" i="15"/>
  <c r="AN731" i="15"/>
  <c r="AN686" i="15"/>
  <c r="AO351" i="15"/>
  <c r="AH909" i="15"/>
  <c r="AH864" i="15"/>
  <c r="AI451" i="15"/>
  <c r="AI634" i="15"/>
  <c r="AI589" i="15"/>
  <c r="AJ293" i="15"/>
  <c r="X731" i="15"/>
  <c r="X686" i="15"/>
  <c r="X352" i="15"/>
  <c r="AK729" i="15"/>
  <c r="AK684" i="15"/>
  <c r="AL349" i="15"/>
  <c r="AK682" i="15"/>
  <c r="AK727" i="15"/>
  <c r="AL347" i="15"/>
  <c r="R723" i="15"/>
  <c r="R678" i="15"/>
  <c r="R344" i="15"/>
  <c r="AE737" i="15"/>
  <c r="AE692" i="15"/>
  <c r="AE358" i="15"/>
  <c r="Y808" i="15"/>
  <c r="Y763" i="15"/>
  <c r="Z389" i="15"/>
  <c r="AD827" i="15"/>
  <c r="AD782" i="15"/>
  <c r="AD409" i="15"/>
  <c r="AB673" i="15"/>
  <c r="AB718" i="15"/>
  <c r="AC338" i="15"/>
  <c r="G896" i="15"/>
  <c r="G851" i="15"/>
  <c r="G439" i="15"/>
  <c r="AO917" i="15"/>
  <c r="AO872" i="15"/>
  <c r="E710" i="15"/>
  <c r="E665" i="15"/>
  <c r="E331" i="15"/>
  <c r="AD629" i="15"/>
  <c r="AD584" i="15"/>
  <c r="AE288" i="15"/>
  <c r="AD920" i="15"/>
  <c r="AD875" i="15"/>
  <c r="AD463" i="15"/>
  <c r="N811" i="15"/>
  <c r="N766" i="15"/>
  <c r="N393" i="15"/>
  <c r="AE920" i="15"/>
  <c r="AE875" i="15"/>
  <c r="AE463" i="15"/>
  <c r="H621" i="15" l="1"/>
  <c r="AA640" i="15"/>
  <c r="S573" i="15"/>
  <c r="S618" i="15"/>
  <c r="H281" i="15"/>
  <c r="H622" i="15" s="1"/>
  <c r="T400" i="15"/>
  <c r="T819" i="15" s="1"/>
  <c r="T773" i="15"/>
  <c r="U633" i="15"/>
  <c r="U293" i="15"/>
  <c r="U634" i="15" s="1"/>
  <c r="AD234" i="15"/>
  <c r="AD536" i="15" s="1"/>
  <c r="AC536" i="15"/>
  <c r="R710" i="15"/>
  <c r="R665" i="15"/>
  <c r="S330" i="15"/>
  <c r="Y624" i="15"/>
  <c r="Y579" i="15"/>
  <c r="Z283" i="15"/>
  <c r="V280" i="15"/>
  <c r="U621" i="15"/>
  <c r="U576" i="15"/>
  <c r="J622" i="15"/>
  <c r="J577" i="15"/>
  <c r="J282" i="15"/>
  <c r="O615" i="15"/>
  <c r="O570" i="15"/>
  <c r="P274" i="15"/>
  <c r="R631" i="15"/>
  <c r="R586" i="15"/>
  <c r="R291" i="15"/>
  <c r="Z810" i="15"/>
  <c r="Z765" i="15"/>
  <c r="AA391" i="15"/>
  <c r="I621" i="15"/>
  <c r="I576" i="15"/>
  <c r="I281" i="15"/>
  <c r="Z593" i="15"/>
  <c r="Z298" i="15"/>
  <c r="Z638" i="15"/>
  <c r="AN640" i="15"/>
  <c r="AO299" i="15"/>
  <c r="AN595" i="15"/>
  <c r="O627" i="15"/>
  <c r="O582" i="15"/>
  <c r="O287" i="15"/>
  <c r="AH646" i="15"/>
  <c r="AH601" i="15"/>
  <c r="AH306" i="15"/>
  <c r="P571" i="15"/>
  <c r="P616" i="15"/>
  <c r="Q275" i="15"/>
  <c r="AG291" i="15"/>
  <c r="AF587" i="15"/>
  <c r="AF632" i="15"/>
  <c r="I714" i="15"/>
  <c r="I669" i="15"/>
  <c r="I335" i="15"/>
  <c r="F895" i="15"/>
  <c r="F850" i="15"/>
  <c r="F438" i="15"/>
  <c r="AI818" i="15"/>
  <c r="AI773" i="15"/>
  <c r="AJ399" i="15"/>
  <c r="M810" i="15"/>
  <c r="M765" i="15"/>
  <c r="M392" i="15"/>
  <c r="L811" i="15"/>
  <c r="L766" i="15"/>
  <c r="L393" i="15"/>
  <c r="AK544" i="15"/>
  <c r="AK499" i="15"/>
  <c r="AL242" i="15"/>
  <c r="X899" i="15"/>
  <c r="X854" i="15"/>
  <c r="Y441" i="15"/>
  <c r="Z900" i="15"/>
  <c r="Z855" i="15"/>
  <c r="AA442" i="15"/>
  <c r="AF538" i="15"/>
  <c r="AF493" i="15"/>
  <c r="AG236" i="15"/>
  <c r="Y806" i="15"/>
  <c r="Y761" i="15"/>
  <c r="Z387" i="15"/>
  <c r="AK681" i="15"/>
  <c r="AK726" i="15"/>
  <c r="AL346" i="15"/>
  <c r="T589" i="15"/>
  <c r="T634" i="15"/>
  <c r="T294" i="15"/>
  <c r="N489" i="15"/>
  <c r="N534" i="15"/>
  <c r="N233" i="15"/>
  <c r="AG723" i="15"/>
  <c r="AG678" i="15"/>
  <c r="AH343" i="15"/>
  <c r="M888" i="15"/>
  <c r="M843" i="15"/>
  <c r="N430" i="15"/>
  <c r="N797" i="15"/>
  <c r="N752" i="15"/>
  <c r="O378" i="15"/>
  <c r="AD646" i="15"/>
  <c r="AD601" i="15"/>
  <c r="AD306" i="15"/>
  <c r="AA548" i="15"/>
  <c r="AA503" i="15"/>
  <c r="AA247" i="15"/>
  <c r="S909" i="15"/>
  <c r="S864" i="15"/>
  <c r="S452" i="15"/>
  <c r="AE629" i="15"/>
  <c r="AE584" i="15"/>
  <c r="AF288" i="15"/>
  <c r="G897" i="15"/>
  <c r="G852" i="15"/>
  <c r="G440" i="15"/>
  <c r="AL729" i="15"/>
  <c r="AL684" i="15"/>
  <c r="AM349" i="15"/>
  <c r="AO822" i="15"/>
  <c r="AO777" i="15"/>
  <c r="L581" i="15"/>
  <c r="L626" i="15"/>
  <c r="L286" i="15"/>
  <c r="AG863" i="15"/>
  <c r="AG908" i="15"/>
  <c r="AH450" i="15"/>
  <c r="AA917" i="15"/>
  <c r="AA872" i="15"/>
  <c r="AA460" i="15"/>
  <c r="AA626" i="15"/>
  <c r="AA581" i="15"/>
  <c r="AB285" i="15"/>
  <c r="R800" i="15"/>
  <c r="R755" i="15"/>
  <c r="S381" i="15"/>
  <c r="O890" i="15"/>
  <c r="O845" i="15"/>
  <c r="P432" i="15"/>
  <c r="L794" i="15"/>
  <c r="L749" i="15"/>
  <c r="M375" i="15"/>
  <c r="AY376" i="15"/>
  <c r="AL546" i="15"/>
  <c r="AL501" i="15"/>
  <c r="AM244" i="15"/>
  <c r="AK911" i="15"/>
  <c r="AK866" i="15"/>
  <c r="AL453" i="15"/>
  <c r="N705" i="15"/>
  <c r="N660" i="15"/>
  <c r="O325" i="15"/>
  <c r="K902" i="15"/>
  <c r="K857" i="15"/>
  <c r="K445" i="15"/>
  <c r="AG923" i="15"/>
  <c r="AG878" i="15"/>
  <c r="AD550" i="15"/>
  <c r="AD505" i="15"/>
  <c r="AD249" i="15"/>
  <c r="M886" i="15"/>
  <c r="M841" i="15"/>
  <c r="N428" i="15"/>
  <c r="AZ429" i="15"/>
  <c r="G712" i="15"/>
  <c r="G667" i="15"/>
  <c r="G333" i="15"/>
  <c r="Q906" i="15"/>
  <c r="Q861" i="15"/>
  <c r="Q449" i="15"/>
  <c r="G622" i="15"/>
  <c r="G577" i="15"/>
  <c r="G282" i="15"/>
  <c r="N796" i="15"/>
  <c r="N751" i="15"/>
  <c r="O377" i="15"/>
  <c r="AB551" i="15"/>
  <c r="AB506" i="15"/>
  <c r="AB250" i="15"/>
  <c r="D801" i="15"/>
  <c r="D756" i="15"/>
  <c r="D383" i="15"/>
  <c r="AC828" i="15"/>
  <c r="AC783" i="15"/>
  <c r="AC410" i="15"/>
  <c r="AF922" i="15"/>
  <c r="AF877" i="15"/>
  <c r="AF465" i="15"/>
  <c r="R816" i="15"/>
  <c r="R771" i="15"/>
  <c r="R398" i="15"/>
  <c r="W668" i="15"/>
  <c r="W713" i="15"/>
  <c r="X333" i="15"/>
  <c r="AD721" i="15"/>
  <c r="AD676" i="15"/>
  <c r="AE341" i="15"/>
  <c r="N704" i="15"/>
  <c r="N659" i="15"/>
  <c r="O324" i="15"/>
  <c r="F712" i="15"/>
  <c r="F667" i="15"/>
  <c r="F333" i="15"/>
  <c r="AA489" i="15"/>
  <c r="AA534" i="15"/>
  <c r="AB232" i="15"/>
  <c r="O614" i="15"/>
  <c r="O569" i="15"/>
  <c r="P273" i="15"/>
  <c r="Z672" i="15"/>
  <c r="Z717" i="15"/>
  <c r="AA337" i="15"/>
  <c r="T910" i="15"/>
  <c r="T865" i="15"/>
  <c r="T453" i="15"/>
  <c r="M567" i="15"/>
  <c r="M612" i="15"/>
  <c r="N271" i="15"/>
  <c r="P753" i="15"/>
  <c r="P798" i="15"/>
  <c r="Q379" i="15"/>
  <c r="AM913" i="15"/>
  <c r="AM868" i="15"/>
  <c r="AN455" i="15"/>
  <c r="R708" i="15"/>
  <c r="R663" i="15"/>
  <c r="S328" i="15"/>
  <c r="AC675" i="15"/>
  <c r="AC720" i="15"/>
  <c r="AD340" i="15"/>
  <c r="AH680" i="15"/>
  <c r="AH725" i="15"/>
  <c r="AI345" i="15"/>
  <c r="AH815" i="15"/>
  <c r="AH770" i="15"/>
  <c r="AI396" i="15"/>
  <c r="V804" i="15"/>
  <c r="V759" i="15"/>
  <c r="W385" i="15"/>
  <c r="M475" i="15"/>
  <c r="M520" i="15"/>
  <c r="N218" i="15"/>
  <c r="U802" i="15"/>
  <c r="U757" i="15"/>
  <c r="V383" i="15"/>
  <c r="W637" i="15"/>
  <c r="W592" i="15"/>
  <c r="W297" i="15"/>
  <c r="N887" i="15"/>
  <c r="N842" i="15"/>
  <c r="O429" i="15"/>
  <c r="AO914" i="15"/>
  <c r="AO869" i="15"/>
  <c r="T573" i="15"/>
  <c r="T618" i="15"/>
  <c r="U277" i="15"/>
  <c r="AD537" i="15"/>
  <c r="AD492" i="15"/>
  <c r="AE235" i="15"/>
  <c r="S817" i="15"/>
  <c r="S772" i="15"/>
  <c r="S399" i="15"/>
  <c r="N519" i="15"/>
  <c r="N474" i="15"/>
  <c r="O217" i="15"/>
  <c r="L717" i="15"/>
  <c r="L672" i="15"/>
  <c r="L338" i="15"/>
  <c r="I529" i="15"/>
  <c r="I484" i="15"/>
  <c r="I228" i="15"/>
  <c r="D895" i="15"/>
  <c r="D850" i="15"/>
  <c r="D438" i="15"/>
  <c r="Z716" i="15"/>
  <c r="Z671" i="15"/>
  <c r="AA336" i="15"/>
  <c r="R709" i="15"/>
  <c r="R664" i="15"/>
  <c r="S329" i="15"/>
  <c r="U496" i="15"/>
  <c r="U541" i="15"/>
  <c r="U240" i="15"/>
  <c r="M795" i="15"/>
  <c r="M750" i="15"/>
  <c r="N376" i="15"/>
  <c r="M673" i="15"/>
  <c r="M718" i="15"/>
  <c r="M339" i="15"/>
  <c r="AE921" i="15"/>
  <c r="AE876" i="15"/>
  <c r="AE464" i="15"/>
  <c r="Z808" i="15"/>
  <c r="Z763" i="15"/>
  <c r="AA389" i="15"/>
  <c r="AI864" i="15"/>
  <c r="AI909" i="15"/>
  <c r="AJ451" i="15"/>
  <c r="G527" i="15"/>
  <c r="G482" i="15"/>
  <c r="G226" i="15"/>
  <c r="X531" i="15"/>
  <c r="X486" i="15"/>
  <c r="Y229" i="15"/>
  <c r="T527" i="15"/>
  <c r="T482" i="15"/>
  <c r="U225" i="15"/>
  <c r="AD813" i="15"/>
  <c r="AD768" i="15"/>
  <c r="AE394" i="15"/>
  <c r="AL682" i="15"/>
  <c r="AL727" i="15"/>
  <c r="AM347" i="15"/>
  <c r="AC902" i="15"/>
  <c r="AC857" i="15"/>
  <c r="AD444" i="15"/>
  <c r="F527" i="15"/>
  <c r="F482" i="15"/>
  <c r="F226" i="15"/>
  <c r="M627" i="15"/>
  <c r="M582" i="15"/>
  <c r="M287" i="15"/>
  <c r="E802" i="15"/>
  <c r="E757" i="15"/>
  <c r="E384" i="15"/>
  <c r="AG646" i="15"/>
  <c r="AG601" i="15"/>
  <c r="AG306" i="15"/>
  <c r="Y916" i="15"/>
  <c r="Y871" i="15"/>
  <c r="Y459" i="15"/>
  <c r="U912" i="15"/>
  <c r="U867" i="15"/>
  <c r="U455" i="15"/>
  <c r="Q525" i="15"/>
  <c r="Q480" i="15"/>
  <c r="R223" i="15"/>
  <c r="AB811" i="15"/>
  <c r="AB766" i="15"/>
  <c r="AC392" i="15"/>
  <c r="AC625" i="15"/>
  <c r="AC580" i="15"/>
  <c r="AD284" i="15"/>
  <c r="D573" i="15"/>
  <c r="D618" i="15"/>
  <c r="D278" i="15"/>
  <c r="Z823" i="15"/>
  <c r="Z778" i="15"/>
  <c r="Z405" i="15"/>
  <c r="W913" i="15"/>
  <c r="W868" i="15"/>
  <c r="W456" i="15"/>
  <c r="S617" i="15"/>
  <c r="S572" i="15"/>
  <c r="T276" i="15"/>
  <c r="F622" i="15"/>
  <c r="F577" i="15"/>
  <c r="F282" i="15"/>
  <c r="AB597" i="15"/>
  <c r="AB642" i="15"/>
  <c r="AB302" i="15"/>
  <c r="T497" i="15"/>
  <c r="T542" i="15"/>
  <c r="T241" i="15"/>
  <c r="P679" i="15"/>
  <c r="P724" i="15"/>
  <c r="P345" i="15"/>
  <c r="O523" i="15"/>
  <c r="O478" i="15"/>
  <c r="P221" i="15"/>
  <c r="T801" i="15"/>
  <c r="T756" i="15"/>
  <c r="U382" i="15"/>
  <c r="AG814" i="15"/>
  <c r="AG769" i="15"/>
  <c r="AH395" i="15"/>
  <c r="AO502" i="15"/>
  <c r="AO547" i="15"/>
  <c r="Z669" i="15"/>
  <c r="Z714" i="15"/>
  <c r="AA334" i="15"/>
  <c r="S542" i="15"/>
  <c r="S497" i="15"/>
  <c r="S241" i="15"/>
  <c r="AB825" i="15"/>
  <c r="AB780" i="15"/>
  <c r="AB407" i="15"/>
  <c r="H761" i="15"/>
  <c r="H806" i="15"/>
  <c r="H388" i="15"/>
  <c r="O812" i="15"/>
  <c r="O767" i="15"/>
  <c r="O394" i="15"/>
  <c r="AI510" i="15"/>
  <c r="AI555" i="15"/>
  <c r="AF722" i="15"/>
  <c r="AF677" i="15"/>
  <c r="AG342" i="15"/>
  <c r="Z901" i="15"/>
  <c r="Z856" i="15"/>
  <c r="AA443" i="15"/>
  <c r="AL821" i="15"/>
  <c r="AL776" i="15"/>
  <c r="AM402" i="15"/>
  <c r="AD690" i="15"/>
  <c r="AD735" i="15"/>
  <c r="AD356" i="15"/>
  <c r="Y687" i="15"/>
  <c r="Y732" i="15"/>
  <c r="Y353" i="15"/>
  <c r="Y638" i="15"/>
  <c r="Y593" i="15"/>
  <c r="Y298" i="15"/>
  <c r="AB691" i="15"/>
  <c r="AB736" i="15"/>
  <c r="AB357" i="15"/>
  <c r="J901" i="15"/>
  <c r="J856" i="15"/>
  <c r="J444" i="15"/>
  <c r="E711" i="15"/>
  <c r="E666" i="15"/>
  <c r="E332" i="15"/>
  <c r="AC673" i="15"/>
  <c r="AC718" i="15"/>
  <c r="AD338" i="15"/>
  <c r="X687" i="15"/>
  <c r="X732" i="15"/>
  <c r="X353" i="15"/>
  <c r="X545" i="15"/>
  <c r="X500" i="15"/>
  <c r="X244" i="15"/>
  <c r="T895" i="15"/>
  <c r="T850" i="15"/>
  <c r="U437" i="15"/>
  <c r="H486" i="15"/>
  <c r="H531" i="15"/>
  <c r="H230" i="15"/>
  <c r="E619" i="15"/>
  <c r="E574" i="15"/>
  <c r="E279" i="15"/>
  <c r="AC736" i="15"/>
  <c r="AC691" i="15"/>
  <c r="AC357" i="15"/>
  <c r="Q723" i="15"/>
  <c r="Q678" i="15"/>
  <c r="Q344" i="15"/>
  <c r="AJ542" i="15"/>
  <c r="AJ497" i="15"/>
  <c r="AK240" i="15"/>
  <c r="S724" i="15"/>
  <c r="S679" i="15"/>
  <c r="S345" i="15"/>
  <c r="AI817" i="15"/>
  <c r="AI772" i="15"/>
  <c r="AJ398" i="15"/>
  <c r="T729" i="15"/>
  <c r="T684" i="15"/>
  <c r="T350" i="15"/>
  <c r="R538" i="15"/>
  <c r="R493" i="15"/>
  <c r="R237" i="15"/>
  <c r="U894" i="15"/>
  <c r="U849" i="15"/>
  <c r="V436" i="15"/>
  <c r="X914" i="15"/>
  <c r="X869" i="15"/>
  <c r="X457" i="15"/>
  <c r="AF630" i="15"/>
  <c r="AF585" i="15"/>
  <c r="AG289" i="15"/>
  <c r="R908" i="15"/>
  <c r="R863" i="15"/>
  <c r="R451" i="15"/>
  <c r="L489" i="15"/>
  <c r="L534" i="15"/>
  <c r="L233" i="15"/>
  <c r="AD812" i="15"/>
  <c r="AD767" i="15"/>
  <c r="AE393" i="15"/>
  <c r="T711" i="15"/>
  <c r="T666" i="15"/>
  <c r="U331" i="15"/>
  <c r="AJ910" i="15"/>
  <c r="AJ865" i="15"/>
  <c r="AK452" i="15"/>
  <c r="K625" i="15"/>
  <c r="K580" i="15"/>
  <c r="K285" i="15"/>
  <c r="AO687" i="15"/>
  <c r="AO732" i="15"/>
  <c r="AF831" i="15"/>
  <c r="AF786" i="15"/>
  <c r="U620" i="15"/>
  <c r="U575" i="15"/>
  <c r="V279" i="15"/>
  <c r="W530" i="15"/>
  <c r="W485" i="15"/>
  <c r="X228" i="15"/>
  <c r="AF739" i="15"/>
  <c r="AF694" i="15"/>
  <c r="I807" i="15"/>
  <c r="I762" i="15"/>
  <c r="I389" i="15"/>
  <c r="N903" i="15"/>
  <c r="N858" i="15"/>
  <c r="N446" i="15"/>
  <c r="P630" i="15"/>
  <c r="P585" i="15"/>
  <c r="P290" i="15"/>
  <c r="AM912" i="15"/>
  <c r="AM867" i="15"/>
  <c r="AN454" i="15"/>
  <c r="AB533" i="15"/>
  <c r="AB488" i="15"/>
  <c r="AC231" i="15"/>
  <c r="I899" i="15"/>
  <c r="I854" i="15"/>
  <c r="I442" i="15"/>
  <c r="AI633" i="15"/>
  <c r="AI588" i="15"/>
  <c r="AJ292" i="15"/>
  <c r="AA596" i="15"/>
  <c r="AA641" i="15"/>
  <c r="AA301" i="15"/>
  <c r="H577" i="15"/>
  <c r="H282" i="15"/>
  <c r="AA825" i="15"/>
  <c r="AA780" i="15"/>
  <c r="AA407" i="15"/>
  <c r="AC628" i="15"/>
  <c r="AC583" i="15"/>
  <c r="AD287" i="15"/>
  <c r="J531" i="15"/>
  <c r="J486" i="15"/>
  <c r="J230" i="15"/>
  <c r="AE506" i="15"/>
  <c r="AE551" i="15"/>
  <c r="AE250" i="15"/>
  <c r="N812" i="15"/>
  <c r="N767" i="15"/>
  <c r="N394" i="15"/>
  <c r="AK545" i="15"/>
  <c r="AK500" i="15"/>
  <c r="AL243" i="15"/>
  <c r="M703" i="15"/>
  <c r="M658" i="15"/>
  <c r="N323" i="15"/>
  <c r="AO824" i="15"/>
  <c r="AO779" i="15"/>
  <c r="AJ635" i="15"/>
  <c r="AJ590" i="15"/>
  <c r="AK294" i="15"/>
  <c r="X623" i="15"/>
  <c r="X578" i="15"/>
  <c r="Y282" i="15"/>
  <c r="AE738" i="15"/>
  <c r="AE693" i="15"/>
  <c r="AE359" i="15"/>
  <c r="AO731" i="15"/>
  <c r="AO686" i="15"/>
  <c r="U484" i="15"/>
  <c r="U529" i="15"/>
  <c r="V227" i="15"/>
  <c r="AG831" i="15"/>
  <c r="AG786" i="15"/>
  <c r="N674" i="15"/>
  <c r="N719" i="15"/>
  <c r="N340" i="15"/>
  <c r="AK636" i="15"/>
  <c r="AK591" i="15"/>
  <c r="AL295" i="15"/>
  <c r="P816" i="15"/>
  <c r="P771" i="15"/>
  <c r="P398" i="15"/>
  <c r="D711" i="15"/>
  <c r="D666" i="15"/>
  <c r="D332" i="15"/>
  <c r="AG631" i="15"/>
  <c r="AG586" i="15"/>
  <c r="AH290" i="15"/>
  <c r="X638" i="15"/>
  <c r="X593" i="15"/>
  <c r="X298" i="15"/>
  <c r="X532" i="15"/>
  <c r="X487" i="15"/>
  <c r="Y230" i="15"/>
  <c r="H898" i="15"/>
  <c r="H853" i="15"/>
  <c r="H441" i="15"/>
  <c r="AN639" i="15"/>
  <c r="AN594" i="15"/>
  <c r="AO298" i="15"/>
  <c r="T892" i="15"/>
  <c r="T847" i="15"/>
  <c r="U434" i="15"/>
  <c r="V805" i="15"/>
  <c r="V760" i="15"/>
  <c r="W386" i="15"/>
  <c r="Q799" i="15"/>
  <c r="Q754" i="15"/>
  <c r="R380" i="15"/>
  <c r="AF645" i="15"/>
  <c r="AF600" i="15"/>
  <c r="AF305" i="15"/>
  <c r="Z548" i="15"/>
  <c r="Z503" i="15"/>
  <c r="Z247" i="15"/>
  <c r="N521" i="15"/>
  <c r="N476" i="15"/>
  <c r="O219" i="15"/>
  <c r="AK819" i="15"/>
  <c r="AK774" i="15"/>
  <c r="AL400" i="15"/>
  <c r="P524" i="15"/>
  <c r="P479" i="15"/>
  <c r="Q222" i="15"/>
  <c r="O904" i="15"/>
  <c r="O859" i="15"/>
  <c r="O447" i="15"/>
  <c r="AC598" i="15"/>
  <c r="AC643" i="15"/>
  <c r="AC303" i="15"/>
  <c r="V897" i="15"/>
  <c r="V852" i="15"/>
  <c r="W439" i="15"/>
  <c r="V683" i="15"/>
  <c r="V728" i="15"/>
  <c r="V349" i="15"/>
  <c r="M489" i="15"/>
  <c r="M534" i="15"/>
  <c r="M233" i="15"/>
  <c r="M902" i="15"/>
  <c r="M857" i="15"/>
  <c r="M445" i="15"/>
  <c r="AE828" i="15"/>
  <c r="AE783" i="15"/>
  <c r="AE410" i="15"/>
  <c r="X898" i="15"/>
  <c r="X853" i="15"/>
  <c r="Y440" i="15"/>
  <c r="M565" i="15"/>
  <c r="M610" i="15"/>
  <c r="N269" i="15"/>
  <c r="AZ270" i="15"/>
  <c r="AJ543" i="15"/>
  <c r="AJ498" i="15"/>
  <c r="AK241" i="15"/>
  <c r="AI541" i="15"/>
  <c r="AI496" i="15"/>
  <c r="AJ239" i="15"/>
  <c r="X824" i="15"/>
  <c r="X779" i="15"/>
  <c r="X406" i="15"/>
  <c r="AF552" i="15"/>
  <c r="AF507" i="15"/>
  <c r="AF251" i="15"/>
  <c r="L702" i="15"/>
  <c r="L657" i="15"/>
  <c r="M322" i="15"/>
  <c r="AY323" i="15"/>
  <c r="Q661" i="15"/>
  <c r="Q706" i="15"/>
  <c r="R326" i="15"/>
  <c r="K809" i="15"/>
  <c r="K764" i="15"/>
  <c r="K391" i="15"/>
  <c r="AG816" i="15"/>
  <c r="AG771" i="15"/>
  <c r="AH397" i="15"/>
  <c r="R724" i="15"/>
  <c r="R679" i="15"/>
  <c r="R345" i="15"/>
  <c r="AO915" i="15"/>
  <c r="AO870" i="15"/>
  <c r="U526" i="15"/>
  <c r="U481" i="15"/>
  <c r="V224" i="15"/>
  <c r="W684" i="15"/>
  <c r="W729" i="15"/>
  <c r="W350" i="15"/>
  <c r="AA732" i="15"/>
  <c r="AA687" i="15"/>
  <c r="AA353" i="15"/>
  <c r="AG555" i="15"/>
  <c r="AG510" i="15"/>
  <c r="P707" i="15"/>
  <c r="P662" i="15"/>
  <c r="Q327" i="15"/>
  <c r="U819" i="15"/>
  <c r="U774" i="15"/>
  <c r="U401" i="15"/>
  <c r="AD904" i="15"/>
  <c r="AD859" i="15"/>
  <c r="AE446" i="15"/>
  <c r="T803" i="15"/>
  <c r="T758" i="15"/>
  <c r="U384" i="15"/>
  <c r="AD921" i="15"/>
  <c r="AD876" i="15"/>
  <c r="AD464" i="15"/>
  <c r="AC919" i="15"/>
  <c r="AC874" i="15"/>
  <c r="AC462" i="15"/>
  <c r="L902" i="15"/>
  <c r="L857" i="15"/>
  <c r="L445" i="15"/>
  <c r="Y546" i="15"/>
  <c r="Y501" i="15"/>
  <c r="Y245" i="15"/>
  <c r="U896" i="15"/>
  <c r="U851" i="15"/>
  <c r="V438" i="15"/>
  <c r="AD903" i="15"/>
  <c r="AD858" i="15"/>
  <c r="AE445" i="15"/>
  <c r="K473" i="15"/>
  <c r="K518" i="15"/>
  <c r="L216" i="15"/>
  <c r="AX217" i="15"/>
  <c r="AF860" i="15"/>
  <c r="AF905" i="15"/>
  <c r="AG447" i="15"/>
  <c r="L611" i="15"/>
  <c r="L566" i="15"/>
  <c r="M270" i="15"/>
  <c r="AM637" i="15"/>
  <c r="AM592" i="15"/>
  <c r="AN296" i="15"/>
  <c r="AN638" i="15"/>
  <c r="AN593" i="15"/>
  <c r="AO297" i="15"/>
  <c r="AH739" i="15"/>
  <c r="AH694" i="15"/>
  <c r="AH724" i="15"/>
  <c r="AH679" i="15"/>
  <c r="AI344" i="15"/>
  <c r="E896" i="15"/>
  <c r="E851" i="15"/>
  <c r="E439" i="15"/>
  <c r="AM683" i="15"/>
  <c r="AM728" i="15"/>
  <c r="AN348" i="15"/>
  <c r="V498" i="15"/>
  <c r="V543" i="15"/>
  <c r="V242" i="15"/>
  <c r="AC507" i="15"/>
  <c r="AC552" i="15"/>
  <c r="AC251" i="15"/>
  <c r="AB627" i="15"/>
  <c r="AB582" i="15"/>
  <c r="AC286" i="15"/>
  <c r="AO685" i="15"/>
  <c r="AO730" i="15"/>
  <c r="Q815" i="15"/>
  <c r="Q770" i="15"/>
  <c r="Q397" i="15"/>
  <c r="T483" i="15"/>
  <c r="T528" i="15"/>
  <c r="U226" i="15"/>
  <c r="G804" i="15"/>
  <c r="G759" i="15"/>
  <c r="G386" i="15"/>
  <c r="U712" i="15"/>
  <c r="U667" i="15"/>
  <c r="V332" i="15"/>
  <c r="Z715" i="15"/>
  <c r="Z670" i="15"/>
  <c r="AA335" i="15"/>
  <c r="X622" i="15"/>
  <c r="X577" i="15"/>
  <c r="Y281" i="15"/>
  <c r="R893" i="15"/>
  <c r="R848" i="15"/>
  <c r="S435" i="15"/>
  <c r="E525" i="15"/>
  <c r="E480" i="15"/>
  <c r="E224" i="15"/>
  <c r="P477" i="15"/>
  <c r="P522" i="15"/>
  <c r="Q220" i="15"/>
  <c r="AB918" i="15"/>
  <c r="AB873" i="15"/>
  <c r="AB461" i="15"/>
  <c r="V911" i="15"/>
  <c r="V866" i="15"/>
  <c r="V454" i="15"/>
  <c r="W544" i="15"/>
  <c r="W499" i="15"/>
  <c r="W243" i="15"/>
  <c r="AE601" i="15"/>
  <c r="AE646" i="15"/>
  <c r="AE306" i="15"/>
  <c r="AG907" i="15"/>
  <c r="AG862" i="15"/>
  <c r="AH449" i="15"/>
  <c r="Y807" i="15"/>
  <c r="Y762" i="15"/>
  <c r="Z388" i="15"/>
  <c r="P891" i="15"/>
  <c r="P846" i="15"/>
  <c r="Q433" i="15"/>
  <c r="D527" i="15"/>
  <c r="D482" i="15"/>
  <c r="D226" i="15"/>
  <c r="AH923" i="15"/>
  <c r="AH878" i="15"/>
  <c r="AD828" i="15"/>
  <c r="AD783" i="15"/>
  <c r="AD410" i="15"/>
  <c r="AJ589" i="15"/>
  <c r="AJ634" i="15"/>
  <c r="AK293" i="15"/>
  <c r="P537" i="15"/>
  <c r="P492" i="15"/>
  <c r="P236" i="15"/>
  <c r="U683" i="15"/>
  <c r="U728" i="15"/>
  <c r="U349" i="15"/>
  <c r="O613" i="15"/>
  <c r="O568" i="15"/>
  <c r="P272" i="15"/>
  <c r="N889" i="15"/>
  <c r="N844" i="15"/>
  <c r="O431" i="15"/>
  <c r="W776" i="15"/>
  <c r="W821" i="15"/>
  <c r="W403" i="15"/>
  <c r="AF906" i="15"/>
  <c r="AF861" i="15"/>
  <c r="AG448" i="15"/>
  <c r="P905" i="15"/>
  <c r="P860" i="15"/>
  <c r="P448" i="15"/>
  <c r="Z916" i="15"/>
  <c r="Z871" i="15"/>
  <c r="Z459" i="15"/>
  <c r="Q494" i="15"/>
  <c r="Q539" i="15"/>
  <c r="Q238" i="15"/>
  <c r="AN823" i="15"/>
  <c r="AN778" i="15"/>
  <c r="AO404" i="15"/>
  <c r="K716" i="15"/>
  <c r="K671" i="15"/>
  <c r="K337" i="15"/>
  <c r="AH831" i="15"/>
  <c r="AH786" i="15"/>
  <c r="F804" i="15"/>
  <c r="F759" i="15"/>
  <c r="F386" i="15"/>
  <c r="T619" i="15"/>
  <c r="T574" i="15"/>
  <c r="U278" i="15"/>
  <c r="Q630" i="15"/>
  <c r="Q585" i="15"/>
  <c r="Q290" i="15"/>
  <c r="O678" i="15"/>
  <c r="O723" i="15"/>
  <c r="O344" i="15"/>
  <c r="AG540" i="15"/>
  <c r="AG495" i="15"/>
  <c r="AH238" i="15"/>
  <c r="V635" i="15"/>
  <c r="V590" i="15"/>
  <c r="V295" i="15"/>
  <c r="AL775" i="15"/>
  <c r="AL820" i="15"/>
  <c r="AM401" i="15"/>
  <c r="J807" i="15"/>
  <c r="J762" i="15"/>
  <c r="J389" i="15"/>
  <c r="Z809" i="15"/>
  <c r="Z764" i="15"/>
  <c r="AA390" i="15"/>
  <c r="H715" i="15"/>
  <c r="H670" i="15"/>
  <c r="H336" i="15"/>
  <c r="N627" i="15"/>
  <c r="N582" i="15"/>
  <c r="N287" i="15"/>
  <c r="AA490" i="15"/>
  <c r="AA535" i="15"/>
  <c r="AB233" i="15"/>
  <c r="AE539" i="15"/>
  <c r="AE494" i="15"/>
  <c r="AF237" i="15"/>
  <c r="K531" i="15"/>
  <c r="K486" i="15"/>
  <c r="K230" i="15"/>
  <c r="V820" i="15"/>
  <c r="V775" i="15"/>
  <c r="V402" i="15"/>
  <c r="Y824" i="15"/>
  <c r="Y779" i="15"/>
  <c r="Y406" i="15"/>
  <c r="Z731" i="15"/>
  <c r="Z686" i="15"/>
  <c r="Z352" i="15"/>
  <c r="O491" i="15"/>
  <c r="O536" i="15"/>
  <c r="O235" i="15"/>
  <c r="J672" i="15"/>
  <c r="J717" i="15"/>
  <c r="J338" i="15"/>
  <c r="AD674" i="15"/>
  <c r="AD719" i="15"/>
  <c r="AE339" i="15"/>
  <c r="S633" i="15"/>
  <c r="S588" i="15"/>
  <c r="S293" i="15"/>
  <c r="T401" i="15" l="1"/>
  <c r="T774" i="15"/>
  <c r="AE234" i="15"/>
  <c r="U294" i="15"/>
  <c r="U589" i="15"/>
  <c r="AD491" i="15"/>
  <c r="T330" i="15"/>
  <c r="S710" i="15"/>
  <c r="S665" i="15"/>
  <c r="AA283" i="15"/>
  <c r="Z579" i="15"/>
  <c r="Z624" i="15"/>
  <c r="AO595" i="15"/>
  <c r="AO640" i="15"/>
  <c r="AA810" i="15"/>
  <c r="AA765" i="15"/>
  <c r="AB391" i="15"/>
  <c r="AH647" i="15"/>
  <c r="AH602" i="15"/>
  <c r="J283" i="15"/>
  <c r="J623" i="15"/>
  <c r="J578" i="15"/>
  <c r="Z594" i="15"/>
  <c r="Z299" i="15"/>
  <c r="Z639" i="15"/>
  <c r="R292" i="15"/>
  <c r="R632" i="15"/>
  <c r="R587" i="15"/>
  <c r="O628" i="15"/>
  <c r="O583" i="15"/>
  <c r="O288" i="15"/>
  <c r="AG632" i="15"/>
  <c r="AG587" i="15"/>
  <c r="AH291" i="15"/>
  <c r="I282" i="15"/>
  <c r="I622" i="15"/>
  <c r="I577" i="15"/>
  <c r="Q616" i="15"/>
  <c r="Q571" i="15"/>
  <c r="R275" i="15"/>
  <c r="P615" i="15"/>
  <c r="P570" i="15"/>
  <c r="Q274" i="15"/>
  <c r="V621" i="15"/>
  <c r="V576" i="15"/>
  <c r="W280" i="15"/>
  <c r="K672" i="15"/>
  <c r="K717" i="15"/>
  <c r="K338" i="15"/>
  <c r="E481" i="15"/>
  <c r="E526" i="15"/>
  <c r="E225" i="15"/>
  <c r="S634" i="15"/>
  <c r="S589" i="15"/>
  <c r="S294" i="15"/>
  <c r="K532" i="15"/>
  <c r="K487" i="15"/>
  <c r="K231" i="15"/>
  <c r="V636" i="15"/>
  <c r="V591" i="15"/>
  <c r="V296" i="15"/>
  <c r="Z917" i="15"/>
  <c r="Z872" i="15"/>
  <c r="Z460" i="15"/>
  <c r="AK634" i="15"/>
  <c r="AK589" i="15"/>
  <c r="AL293" i="15"/>
  <c r="D483" i="15"/>
  <c r="D528" i="15"/>
  <c r="D227" i="15"/>
  <c r="AB919" i="15"/>
  <c r="AB874" i="15"/>
  <c r="AB462" i="15"/>
  <c r="Y622" i="15"/>
  <c r="Y577" i="15"/>
  <c r="Z281" i="15"/>
  <c r="AN683" i="15"/>
  <c r="AN728" i="15"/>
  <c r="AO348" i="15"/>
  <c r="L473" i="15"/>
  <c r="L518" i="15"/>
  <c r="M216" i="15"/>
  <c r="AY217" i="15"/>
  <c r="U803" i="15"/>
  <c r="U758" i="15"/>
  <c r="V384" i="15"/>
  <c r="W897" i="15"/>
  <c r="W852" i="15"/>
  <c r="X439" i="15"/>
  <c r="R754" i="15"/>
  <c r="R799" i="15"/>
  <c r="S380" i="15"/>
  <c r="AD628" i="15"/>
  <c r="AD583" i="15"/>
  <c r="AE287" i="15"/>
  <c r="AN912" i="15"/>
  <c r="AN867" i="15"/>
  <c r="AO454" i="15"/>
  <c r="X915" i="15"/>
  <c r="X870" i="15"/>
  <c r="X458" i="15"/>
  <c r="AC692" i="15"/>
  <c r="AC737" i="15"/>
  <c r="AC358" i="15"/>
  <c r="J902" i="15"/>
  <c r="J857" i="15"/>
  <c r="J445" i="15"/>
  <c r="AB826" i="15"/>
  <c r="AB781" i="15"/>
  <c r="AB408" i="15"/>
  <c r="T617" i="15"/>
  <c r="T572" i="15"/>
  <c r="U276" i="15"/>
  <c r="Y917" i="15"/>
  <c r="Y872" i="15"/>
  <c r="Y460" i="15"/>
  <c r="AD902" i="15"/>
  <c r="AD857" i="15"/>
  <c r="AE444" i="15"/>
  <c r="N795" i="15"/>
  <c r="N750" i="15"/>
  <c r="O376" i="15"/>
  <c r="O519" i="15"/>
  <c r="O474" i="15"/>
  <c r="P217" i="15"/>
  <c r="AI815" i="15"/>
  <c r="AI770" i="15"/>
  <c r="AJ396" i="15"/>
  <c r="O704" i="15"/>
  <c r="O659" i="15"/>
  <c r="P324" i="15"/>
  <c r="O796" i="15"/>
  <c r="O751" i="15"/>
  <c r="P377" i="15"/>
  <c r="AD551" i="15"/>
  <c r="AD506" i="15"/>
  <c r="AD250" i="15"/>
  <c r="T820" i="15"/>
  <c r="T775" i="15"/>
  <c r="T402" i="15"/>
  <c r="G898" i="15"/>
  <c r="G853" i="15"/>
  <c r="G441" i="15"/>
  <c r="N490" i="15"/>
  <c r="N535" i="15"/>
  <c r="N234" i="15"/>
  <c r="AL499" i="15"/>
  <c r="AL544" i="15"/>
  <c r="AM242" i="15"/>
  <c r="Q816" i="15"/>
  <c r="Q771" i="15"/>
  <c r="Q398" i="15"/>
  <c r="J673" i="15"/>
  <c r="J718" i="15"/>
  <c r="J339" i="15"/>
  <c r="N628" i="15"/>
  <c r="N583" i="15"/>
  <c r="N288" i="15"/>
  <c r="Q631" i="15"/>
  <c r="Q586" i="15"/>
  <c r="Q291" i="15"/>
  <c r="W822" i="15"/>
  <c r="W777" i="15"/>
  <c r="W404" i="15"/>
  <c r="Z762" i="15"/>
  <c r="Z807" i="15"/>
  <c r="AA388" i="15"/>
  <c r="G805" i="15"/>
  <c r="G760" i="15"/>
  <c r="G387" i="15"/>
  <c r="M611" i="15"/>
  <c r="M566" i="15"/>
  <c r="N270" i="15"/>
  <c r="Y547" i="15"/>
  <c r="Y502" i="15"/>
  <c r="Y246" i="15"/>
  <c r="Q707" i="15"/>
  <c r="Q662" i="15"/>
  <c r="R327" i="15"/>
  <c r="W730" i="15"/>
  <c r="W685" i="15"/>
  <c r="W351" i="15"/>
  <c r="R680" i="15"/>
  <c r="R725" i="15"/>
  <c r="R346" i="15"/>
  <c r="AF508" i="15"/>
  <c r="AF553" i="15"/>
  <c r="AF252" i="15"/>
  <c r="Y898" i="15"/>
  <c r="Y853" i="15"/>
  <c r="Z440" i="15"/>
  <c r="Q479" i="15"/>
  <c r="Q524" i="15"/>
  <c r="R222" i="15"/>
  <c r="AO594" i="15"/>
  <c r="AO639" i="15"/>
  <c r="AL636" i="15"/>
  <c r="AL591" i="15"/>
  <c r="AM295" i="15"/>
  <c r="V529" i="15"/>
  <c r="V484" i="15"/>
  <c r="W227" i="15"/>
  <c r="Y623" i="15"/>
  <c r="Y578" i="15"/>
  <c r="Z282" i="15"/>
  <c r="N703" i="15"/>
  <c r="N658" i="15"/>
  <c r="O323" i="15"/>
  <c r="AA597" i="15"/>
  <c r="AA642" i="15"/>
  <c r="AA302" i="15"/>
  <c r="I808" i="15"/>
  <c r="I763" i="15"/>
  <c r="I390" i="15"/>
  <c r="U711" i="15"/>
  <c r="U666" i="15"/>
  <c r="V331" i="15"/>
  <c r="T685" i="15"/>
  <c r="T730" i="15"/>
  <c r="T351" i="15"/>
  <c r="U895" i="15"/>
  <c r="U850" i="15"/>
  <c r="V437" i="15"/>
  <c r="Y688" i="15"/>
  <c r="Y733" i="15"/>
  <c r="Y354" i="15"/>
  <c r="P523" i="15"/>
  <c r="P478" i="15"/>
  <c r="Q221" i="15"/>
  <c r="D619" i="15"/>
  <c r="D574" i="15"/>
  <c r="D279" i="15"/>
  <c r="G483" i="15"/>
  <c r="G528" i="15"/>
  <c r="G227" i="15"/>
  <c r="U618" i="15"/>
  <c r="U573" i="15"/>
  <c r="V277" i="15"/>
  <c r="O887" i="15"/>
  <c r="O842" i="15"/>
  <c r="P429" i="15"/>
  <c r="T911" i="15"/>
  <c r="T866" i="15"/>
  <c r="T454" i="15"/>
  <c r="R817" i="15"/>
  <c r="R772" i="15"/>
  <c r="R399" i="15"/>
  <c r="G668" i="15"/>
  <c r="G713" i="15"/>
  <c r="G334" i="15"/>
  <c r="O660" i="15"/>
  <c r="O705" i="15"/>
  <c r="P325" i="15"/>
  <c r="S800" i="15"/>
  <c r="S755" i="15"/>
  <c r="T381" i="15"/>
  <c r="AA549" i="15"/>
  <c r="AA504" i="15"/>
  <c r="AA248" i="15"/>
  <c r="AL726" i="15"/>
  <c r="AL681" i="15"/>
  <c r="AM346" i="15"/>
  <c r="AA809" i="15"/>
  <c r="AA764" i="15"/>
  <c r="AB390" i="15"/>
  <c r="U619" i="15"/>
  <c r="U574" i="15"/>
  <c r="V278" i="15"/>
  <c r="P613" i="15"/>
  <c r="P568" i="15"/>
  <c r="Q272" i="15"/>
  <c r="AC920" i="15"/>
  <c r="AC875" i="15"/>
  <c r="AC463" i="15"/>
  <c r="Y825" i="15"/>
  <c r="Y780" i="15"/>
  <c r="Y407" i="15"/>
  <c r="J808" i="15"/>
  <c r="J763" i="15"/>
  <c r="J390" i="15"/>
  <c r="F760" i="15"/>
  <c r="F805" i="15"/>
  <c r="F387" i="15"/>
  <c r="AO823" i="15"/>
  <c r="AO778" i="15"/>
  <c r="U729" i="15"/>
  <c r="U684" i="15"/>
  <c r="U350" i="15"/>
  <c r="W545" i="15"/>
  <c r="W500" i="15"/>
  <c r="W244" i="15"/>
  <c r="S893" i="15"/>
  <c r="S848" i="15"/>
  <c r="T435" i="15"/>
  <c r="V544" i="15"/>
  <c r="V499" i="15"/>
  <c r="V243" i="15"/>
  <c r="R706" i="15"/>
  <c r="R661" i="15"/>
  <c r="S326" i="15"/>
  <c r="AK543" i="15"/>
  <c r="AK498" i="15"/>
  <c r="AL241" i="15"/>
  <c r="M535" i="15"/>
  <c r="M490" i="15"/>
  <c r="M234" i="15"/>
  <c r="Z549" i="15"/>
  <c r="Z504" i="15"/>
  <c r="Z248" i="15"/>
  <c r="X639" i="15"/>
  <c r="X594" i="15"/>
  <c r="X299" i="15"/>
  <c r="AE552" i="15"/>
  <c r="AE507" i="15"/>
  <c r="AE251" i="15"/>
  <c r="AC533" i="15"/>
  <c r="AC488" i="15"/>
  <c r="AD231" i="15"/>
  <c r="R909" i="15"/>
  <c r="R864" i="15"/>
  <c r="R452" i="15"/>
  <c r="AK542" i="15"/>
  <c r="AK497" i="15"/>
  <c r="AL240" i="15"/>
  <c r="AD718" i="15"/>
  <c r="AD673" i="15"/>
  <c r="AE338" i="15"/>
  <c r="AA901" i="15"/>
  <c r="AA856" i="15"/>
  <c r="AB443" i="15"/>
  <c r="O813" i="15"/>
  <c r="O768" i="15"/>
  <c r="O395" i="15"/>
  <c r="AB643" i="15"/>
  <c r="AB598" i="15"/>
  <c r="AB303" i="15"/>
  <c r="R525" i="15"/>
  <c r="R480" i="15"/>
  <c r="S223" i="15"/>
  <c r="M628" i="15"/>
  <c r="M583" i="15"/>
  <c r="M288" i="15"/>
  <c r="U527" i="15"/>
  <c r="U482" i="15"/>
  <c r="V225" i="15"/>
  <c r="AE922" i="15"/>
  <c r="AE877" i="15"/>
  <c r="AE465" i="15"/>
  <c r="I530" i="15"/>
  <c r="I485" i="15"/>
  <c r="I229" i="15"/>
  <c r="N520" i="15"/>
  <c r="N475" i="15"/>
  <c r="O218" i="15"/>
  <c r="S708" i="15"/>
  <c r="S663" i="15"/>
  <c r="T328" i="15"/>
  <c r="AB534" i="15"/>
  <c r="AB489" i="15"/>
  <c r="AC232" i="15"/>
  <c r="D802" i="15"/>
  <c r="D757" i="15"/>
  <c r="D384" i="15"/>
  <c r="AH863" i="15"/>
  <c r="AH908" i="15"/>
  <c r="AI450" i="15"/>
  <c r="N888" i="15"/>
  <c r="N843" i="15"/>
  <c r="O430" i="15"/>
  <c r="AA900" i="15"/>
  <c r="AA855" i="15"/>
  <c r="AB442" i="15"/>
  <c r="I715" i="15"/>
  <c r="I670" i="15"/>
  <c r="I336" i="15"/>
  <c r="AD829" i="15"/>
  <c r="AD784" i="15"/>
  <c r="AD411" i="15"/>
  <c r="AO638" i="15"/>
  <c r="AO593" i="15"/>
  <c r="AE904" i="15"/>
  <c r="AE859" i="15"/>
  <c r="AF446" i="15"/>
  <c r="AC644" i="15"/>
  <c r="AC599" i="15"/>
  <c r="AC304" i="15"/>
  <c r="W805" i="15"/>
  <c r="W760" i="15"/>
  <c r="X386" i="15"/>
  <c r="D712" i="15"/>
  <c r="D667" i="15"/>
  <c r="D333" i="15"/>
  <c r="AA826" i="15"/>
  <c r="AA781" i="15"/>
  <c r="AA408" i="15"/>
  <c r="P631" i="15"/>
  <c r="P586" i="15"/>
  <c r="P291" i="15"/>
  <c r="K626" i="15"/>
  <c r="K581" i="15"/>
  <c r="K286" i="15"/>
  <c r="V894" i="15"/>
  <c r="V849" i="15"/>
  <c r="W436" i="15"/>
  <c r="E620" i="15"/>
  <c r="E575" i="15"/>
  <c r="E280" i="15"/>
  <c r="AB737" i="15"/>
  <c r="AB692" i="15"/>
  <c r="AB358" i="15"/>
  <c r="S498" i="15"/>
  <c r="S543" i="15"/>
  <c r="S242" i="15"/>
  <c r="AH814" i="15"/>
  <c r="AH769" i="15"/>
  <c r="AI395" i="15"/>
  <c r="W914" i="15"/>
  <c r="W869" i="15"/>
  <c r="W457" i="15"/>
  <c r="AM682" i="15"/>
  <c r="AM727" i="15"/>
  <c r="AN347" i="15"/>
  <c r="U497" i="15"/>
  <c r="U542" i="15"/>
  <c r="U241" i="15"/>
  <c r="S818" i="15"/>
  <c r="S773" i="15"/>
  <c r="S400" i="15"/>
  <c r="Q798" i="15"/>
  <c r="Q753" i="15"/>
  <c r="R379" i="15"/>
  <c r="AE676" i="15"/>
  <c r="AE721" i="15"/>
  <c r="AF341" i="15"/>
  <c r="G623" i="15"/>
  <c r="G578" i="15"/>
  <c r="G283" i="15"/>
  <c r="M794" i="15"/>
  <c r="M749" i="15"/>
  <c r="N375" i="15"/>
  <c r="AZ376" i="15"/>
  <c r="AF629" i="15"/>
  <c r="AF584" i="15"/>
  <c r="AG288" i="15"/>
  <c r="T635" i="15"/>
  <c r="T590" i="15"/>
  <c r="T295" i="15"/>
  <c r="L812" i="15"/>
  <c r="L767" i="15"/>
  <c r="L394" i="15"/>
  <c r="AF494" i="15"/>
  <c r="AF539" i="15"/>
  <c r="AG237" i="15"/>
  <c r="AH540" i="15"/>
  <c r="AH495" i="15"/>
  <c r="AI238" i="15"/>
  <c r="Q891" i="15"/>
  <c r="Q846" i="15"/>
  <c r="R433" i="15"/>
  <c r="Q477" i="15"/>
  <c r="Q522" i="15"/>
  <c r="R220" i="15"/>
  <c r="AA670" i="15"/>
  <c r="AA715" i="15"/>
  <c r="AB335" i="15"/>
  <c r="AE903" i="15"/>
  <c r="AE858" i="15"/>
  <c r="AF445" i="15"/>
  <c r="O537" i="15"/>
  <c r="O492" i="15"/>
  <c r="O236" i="15"/>
  <c r="H671" i="15"/>
  <c r="H716" i="15"/>
  <c r="H337" i="15"/>
  <c r="O889" i="15"/>
  <c r="O844" i="15"/>
  <c r="P431" i="15"/>
  <c r="AH907" i="15"/>
  <c r="AH862" i="15"/>
  <c r="AI449" i="15"/>
  <c r="U483" i="15"/>
  <c r="U528" i="15"/>
  <c r="V226" i="15"/>
  <c r="AC627" i="15"/>
  <c r="AC582" i="15"/>
  <c r="AD286" i="15"/>
  <c r="AG905" i="15"/>
  <c r="AG860" i="15"/>
  <c r="AH447" i="15"/>
  <c r="L903" i="15"/>
  <c r="L858" i="15"/>
  <c r="L446" i="15"/>
  <c r="V526" i="15"/>
  <c r="V481" i="15"/>
  <c r="W224" i="15"/>
  <c r="AH771" i="15"/>
  <c r="AH816" i="15"/>
  <c r="AI397" i="15"/>
  <c r="X780" i="15"/>
  <c r="X825" i="15"/>
  <c r="X407" i="15"/>
  <c r="AE829" i="15"/>
  <c r="AE784" i="15"/>
  <c r="AE411" i="15"/>
  <c r="AL819" i="15"/>
  <c r="AL774" i="15"/>
  <c r="AM400" i="15"/>
  <c r="H899" i="15"/>
  <c r="H854" i="15"/>
  <c r="H442" i="15"/>
  <c r="N675" i="15"/>
  <c r="N720" i="15"/>
  <c r="N341" i="15"/>
  <c r="AK590" i="15"/>
  <c r="AK635" i="15"/>
  <c r="AL294" i="15"/>
  <c r="AL545" i="15"/>
  <c r="AL500" i="15"/>
  <c r="AM243" i="15"/>
  <c r="AJ633" i="15"/>
  <c r="AJ588" i="15"/>
  <c r="AK292" i="15"/>
  <c r="V620" i="15"/>
  <c r="V575" i="15"/>
  <c r="W279" i="15"/>
  <c r="AE812" i="15"/>
  <c r="AE767" i="15"/>
  <c r="AF393" i="15"/>
  <c r="AJ817" i="15"/>
  <c r="AJ772" i="15"/>
  <c r="AK398" i="15"/>
  <c r="X501" i="15"/>
  <c r="X546" i="15"/>
  <c r="X245" i="15"/>
  <c r="AD691" i="15"/>
  <c r="AD736" i="15"/>
  <c r="AD357" i="15"/>
  <c r="P680" i="15"/>
  <c r="P725" i="15"/>
  <c r="P346" i="15"/>
  <c r="AD625" i="15"/>
  <c r="AD580" i="15"/>
  <c r="AE284" i="15"/>
  <c r="AG602" i="15"/>
  <c r="AG647" i="15"/>
  <c r="AJ864" i="15"/>
  <c r="AJ909" i="15"/>
  <c r="AK451" i="15"/>
  <c r="AA716" i="15"/>
  <c r="AA671" i="15"/>
  <c r="AB336" i="15"/>
  <c r="W593" i="15"/>
  <c r="W638" i="15"/>
  <c r="W298" i="15"/>
  <c r="AI680" i="15"/>
  <c r="AI725" i="15"/>
  <c r="AJ345" i="15"/>
  <c r="AA672" i="15"/>
  <c r="AA717" i="15"/>
  <c r="AB337" i="15"/>
  <c r="AF878" i="15"/>
  <c r="AF923" i="15"/>
  <c r="AL911" i="15"/>
  <c r="AL866" i="15"/>
  <c r="AM453" i="15"/>
  <c r="AB581" i="15"/>
  <c r="AB626" i="15"/>
  <c r="AC285" i="15"/>
  <c r="AD602" i="15"/>
  <c r="AD647" i="15"/>
  <c r="Z806" i="15"/>
  <c r="Z761" i="15"/>
  <c r="AA387" i="15"/>
  <c r="AJ818" i="15"/>
  <c r="AJ773" i="15"/>
  <c r="AK399" i="15"/>
  <c r="E897" i="15"/>
  <c r="E852" i="15"/>
  <c r="E440" i="15"/>
  <c r="V821" i="15"/>
  <c r="V776" i="15"/>
  <c r="V403" i="15"/>
  <c r="AM820" i="15"/>
  <c r="AM775" i="15"/>
  <c r="AN401" i="15"/>
  <c r="Q540" i="15"/>
  <c r="Q495" i="15"/>
  <c r="Q239" i="15"/>
  <c r="P493" i="15"/>
  <c r="P538" i="15"/>
  <c r="P237" i="15"/>
  <c r="V912" i="15"/>
  <c r="V867" i="15"/>
  <c r="V455" i="15"/>
  <c r="AD922" i="15"/>
  <c r="AD877" i="15"/>
  <c r="AD465" i="15"/>
  <c r="V729" i="15"/>
  <c r="V684" i="15"/>
  <c r="V350" i="15"/>
  <c r="AF646" i="15"/>
  <c r="AF601" i="15"/>
  <c r="AF306" i="15"/>
  <c r="AH631" i="15"/>
  <c r="AH586" i="15"/>
  <c r="AI290" i="15"/>
  <c r="J487" i="15"/>
  <c r="J532" i="15"/>
  <c r="J231" i="15"/>
  <c r="AG630" i="15"/>
  <c r="AG585" i="15"/>
  <c r="AH289" i="15"/>
  <c r="Q679" i="15"/>
  <c r="Q724" i="15"/>
  <c r="Q345" i="15"/>
  <c r="E667" i="15"/>
  <c r="E712" i="15"/>
  <c r="E333" i="15"/>
  <c r="AG677" i="15"/>
  <c r="AG722" i="15"/>
  <c r="AH342" i="15"/>
  <c r="H807" i="15"/>
  <c r="H762" i="15"/>
  <c r="H389" i="15"/>
  <c r="F578" i="15"/>
  <c r="F623" i="15"/>
  <c r="F283" i="15"/>
  <c r="U913" i="15"/>
  <c r="U868" i="15"/>
  <c r="U456" i="15"/>
  <c r="F528" i="15"/>
  <c r="F483" i="15"/>
  <c r="F227" i="15"/>
  <c r="M674" i="15"/>
  <c r="M719" i="15"/>
  <c r="M340" i="15"/>
  <c r="L673" i="15"/>
  <c r="L718" i="15"/>
  <c r="L339" i="15"/>
  <c r="W804" i="15"/>
  <c r="W759" i="15"/>
  <c r="X385" i="15"/>
  <c r="AN913" i="15"/>
  <c r="AN868" i="15"/>
  <c r="AO455" i="15"/>
  <c r="F713" i="15"/>
  <c r="F668" i="15"/>
  <c r="F334" i="15"/>
  <c r="AB552" i="15"/>
  <c r="AB507" i="15"/>
  <c r="AB251" i="15"/>
  <c r="N886" i="15"/>
  <c r="N841" i="15"/>
  <c r="O428" i="15"/>
  <c r="BA429" i="15"/>
  <c r="L627" i="15"/>
  <c r="L582" i="15"/>
  <c r="L287" i="15"/>
  <c r="AM684" i="15"/>
  <c r="AM729" i="15"/>
  <c r="AN349" i="15"/>
  <c r="AH723" i="15"/>
  <c r="AH678" i="15"/>
  <c r="AI343" i="15"/>
  <c r="Y899" i="15"/>
  <c r="Y854" i="15"/>
  <c r="Z441" i="15"/>
  <c r="P906" i="15"/>
  <c r="P861" i="15"/>
  <c r="P449" i="15"/>
  <c r="AE674" i="15"/>
  <c r="AE719" i="15"/>
  <c r="AF339" i="15"/>
  <c r="AB535" i="15"/>
  <c r="AB490" i="15"/>
  <c r="AC233" i="15"/>
  <c r="O679" i="15"/>
  <c r="O724" i="15"/>
  <c r="O345" i="15"/>
  <c r="AG906" i="15"/>
  <c r="AG861" i="15"/>
  <c r="AH448" i="15"/>
  <c r="AE491" i="15"/>
  <c r="AE536" i="15"/>
  <c r="AF234" i="15"/>
  <c r="V712" i="15"/>
  <c r="V667" i="15"/>
  <c r="W332" i="15"/>
  <c r="AI724" i="15"/>
  <c r="AI679" i="15"/>
  <c r="AJ344" i="15"/>
  <c r="AN637" i="15"/>
  <c r="AN592" i="15"/>
  <c r="AO296" i="15"/>
  <c r="V896" i="15"/>
  <c r="V851" i="15"/>
  <c r="W438" i="15"/>
  <c r="U820" i="15"/>
  <c r="U775" i="15"/>
  <c r="U402" i="15"/>
  <c r="AA688" i="15"/>
  <c r="AA733" i="15"/>
  <c r="AA354" i="15"/>
  <c r="M702" i="15"/>
  <c r="M657" i="15"/>
  <c r="N322" i="15"/>
  <c r="AZ323" i="15"/>
  <c r="N610" i="15"/>
  <c r="N565" i="15"/>
  <c r="O269" i="15"/>
  <c r="BA270" i="15"/>
  <c r="O905" i="15"/>
  <c r="O860" i="15"/>
  <c r="O448" i="15"/>
  <c r="U892" i="15"/>
  <c r="U847" i="15"/>
  <c r="V434" i="15"/>
  <c r="P817" i="15"/>
  <c r="P772" i="15"/>
  <c r="P399" i="15"/>
  <c r="AE739" i="15"/>
  <c r="AE694" i="15"/>
  <c r="H623" i="15"/>
  <c r="H578" i="15"/>
  <c r="H283" i="15"/>
  <c r="N904" i="15"/>
  <c r="N859" i="15"/>
  <c r="N447" i="15"/>
  <c r="X530" i="15"/>
  <c r="X485" i="15"/>
  <c r="Y228" i="15"/>
  <c r="AK910" i="15"/>
  <c r="AK865" i="15"/>
  <c r="AL452" i="15"/>
  <c r="R539" i="15"/>
  <c r="R494" i="15"/>
  <c r="R238" i="15"/>
  <c r="H532" i="15"/>
  <c r="H487" i="15"/>
  <c r="H231" i="15"/>
  <c r="Y594" i="15"/>
  <c r="Y639" i="15"/>
  <c r="Y299" i="15"/>
  <c r="AA714" i="15"/>
  <c r="AA669" i="15"/>
  <c r="AB334" i="15"/>
  <c r="U801" i="15"/>
  <c r="U756" i="15"/>
  <c r="V382" i="15"/>
  <c r="Z824" i="15"/>
  <c r="Z779" i="15"/>
  <c r="Z406" i="15"/>
  <c r="Y531" i="15"/>
  <c r="Y486" i="15"/>
  <c r="Z229" i="15"/>
  <c r="S709" i="15"/>
  <c r="S664" i="15"/>
  <c r="T329" i="15"/>
  <c r="AE537" i="15"/>
  <c r="AE492" i="15"/>
  <c r="AF235" i="15"/>
  <c r="N612" i="15"/>
  <c r="N567" i="15"/>
  <c r="O271" i="15"/>
  <c r="X713" i="15"/>
  <c r="X668" i="15"/>
  <c r="Y333" i="15"/>
  <c r="Q907" i="15"/>
  <c r="Q862" i="15"/>
  <c r="Q450" i="15"/>
  <c r="K903" i="15"/>
  <c r="K858" i="15"/>
  <c r="K446" i="15"/>
  <c r="P890" i="15"/>
  <c r="P845" i="15"/>
  <c r="Q432" i="15"/>
  <c r="S910" i="15"/>
  <c r="S865" i="15"/>
  <c r="S453" i="15"/>
  <c r="U635" i="15"/>
  <c r="U590" i="15"/>
  <c r="U295" i="15"/>
  <c r="M811" i="15"/>
  <c r="M766" i="15"/>
  <c r="M393" i="15"/>
  <c r="Z732" i="15"/>
  <c r="Z687" i="15"/>
  <c r="Z353" i="15"/>
  <c r="AE602" i="15"/>
  <c r="AE647" i="15"/>
  <c r="AC553" i="15"/>
  <c r="AC508" i="15"/>
  <c r="AC252" i="15"/>
  <c r="K810" i="15"/>
  <c r="K765" i="15"/>
  <c r="K392" i="15"/>
  <c r="AJ541" i="15"/>
  <c r="AJ496" i="15"/>
  <c r="AK239" i="15"/>
  <c r="M903" i="15"/>
  <c r="M858" i="15"/>
  <c r="M446" i="15"/>
  <c r="O476" i="15"/>
  <c r="O521" i="15"/>
  <c r="P219" i="15"/>
  <c r="Y487" i="15"/>
  <c r="Y532" i="15"/>
  <c r="Z230" i="15"/>
  <c r="N768" i="15"/>
  <c r="N813" i="15"/>
  <c r="N395" i="15"/>
  <c r="I855" i="15"/>
  <c r="I900" i="15"/>
  <c r="I443" i="15"/>
  <c r="L490" i="15"/>
  <c r="L535" i="15"/>
  <c r="L234" i="15"/>
  <c r="S680" i="15"/>
  <c r="S725" i="15"/>
  <c r="S346" i="15"/>
  <c r="X688" i="15"/>
  <c r="X733" i="15"/>
  <c r="X354" i="15"/>
  <c r="AM821" i="15"/>
  <c r="AM776" i="15"/>
  <c r="AN402" i="15"/>
  <c r="T543" i="15"/>
  <c r="T498" i="15"/>
  <c r="T242" i="15"/>
  <c r="AC811" i="15"/>
  <c r="AC766" i="15"/>
  <c r="AD392" i="15"/>
  <c r="E803" i="15"/>
  <c r="E758" i="15"/>
  <c r="E385" i="15"/>
  <c r="AE813" i="15"/>
  <c r="AE768" i="15"/>
  <c r="AF394" i="15"/>
  <c r="AA808" i="15"/>
  <c r="AA763" i="15"/>
  <c r="AB389" i="15"/>
  <c r="D896" i="15"/>
  <c r="D851" i="15"/>
  <c r="D439" i="15"/>
  <c r="V802" i="15"/>
  <c r="V757" i="15"/>
  <c r="W383" i="15"/>
  <c r="AD675" i="15"/>
  <c r="AD720" i="15"/>
  <c r="AE340" i="15"/>
  <c r="P614" i="15"/>
  <c r="P569" i="15"/>
  <c r="Q273" i="15"/>
  <c r="AC829" i="15"/>
  <c r="AC784" i="15"/>
  <c r="AC411" i="15"/>
  <c r="AM546" i="15"/>
  <c r="AM501" i="15"/>
  <c r="AN244" i="15"/>
  <c r="AA918" i="15"/>
  <c r="AA873" i="15"/>
  <c r="AA461" i="15"/>
  <c r="O797" i="15"/>
  <c r="O752" i="15"/>
  <c r="P378" i="15"/>
  <c r="AG538" i="15"/>
  <c r="AG493" i="15"/>
  <c r="AH236" i="15"/>
  <c r="F896" i="15"/>
  <c r="F851" i="15"/>
  <c r="F439" i="15"/>
  <c r="U330" i="15" l="1"/>
  <c r="T710" i="15"/>
  <c r="T665" i="15"/>
  <c r="AA624" i="15"/>
  <c r="AA579" i="15"/>
  <c r="AB283" i="15"/>
  <c r="J624" i="15"/>
  <c r="J579" i="15"/>
  <c r="J284" i="15"/>
  <c r="Q615" i="15"/>
  <c r="Q570" i="15"/>
  <c r="R274" i="15"/>
  <c r="I283" i="15"/>
  <c r="I623" i="15"/>
  <c r="I578" i="15"/>
  <c r="AI291" i="15"/>
  <c r="AH587" i="15"/>
  <c r="AH632" i="15"/>
  <c r="R588" i="15"/>
  <c r="R633" i="15"/>
  <c r="R293" i="15"/>
  <c r="AB765" i="15"/>
  <c r="AC391" i="15"/>
  <c r="AB810" i="15"/>
  <c r="R616" i="15"/>
  <c r="R571" i="15"/>
  <c r="S275" i="15"/>
  <c r="Z640" i="15"/>
  <c r="Z595" i="15"/>
  <c r="Z300" i="15"/>
  <c r="O584" i="15"/>
  <c r="O289" i="15"/>
  <c r="O629" i="15"/>
  <c r="X280" i="15"/>
  <c r="W621" i="15"/>
  <c r="W576" i="15"/>
  <c r="Q614" i="15"/>
  <c r="Q569" i="15"/>
  <c r="R273" i="15"/>
  <c r="T544" i="15"/>
  <c r="T499" i="15"/>
  <c r="T243" i="15"/>
  <c r="P521" i="15"/>
  <c r="P476" i="15"/>
  <c r="Q219" i="15"/>
  <c r="K904" i="15"/>
  <c r="K859" i="15"/>
  <c r="K447" i="15"/>
  <c r="V756" i="15"/>
  <c r="V801" i="15"/>
  <c r="W382" i="15"/>
  <c r="H624" i="15"/>
  <c r="H579" i="15"/>
  <c r="H284" i="15"/>
  <c r="V892" i="15"/>
  <c r="V847" i="15"/>
  <c r="W434" i="15"/>
  <c r="AF491" i="15"/>
  <c r="AF536" i="15"/>
  <c r="AG234" i="15"/>
  <c r="AN684" i="15"/>
  <c r="AN729" i="15"/>
  <c r="AO349" i="15"/>
  <c r="AO913" i="15"/>
  <c r="AO868" i="15"/>
  <c r="AH677" i="15"/>
  <c r="AH722" i="15"/>
  <c r="AI342" i="15"/>
  <c r="V730" i="15"/>
  <c r="V685" i="15"/>
  <c r="V351" i="15"/>
  <c r="V822" i="15"/>
  <c r="V777" i="15"/>
  <c r="V404" i="15"/>
  <c r="AD692" i="15"/>
  <c r="AD737" i="15"/>
  <c r="AD358" i="15"/>
  <c r="N721" i="15"/>
  <c r="N676" i="15"/>
  <c r="N342" i="15"/>
  <c r="AH905" i="15"/>
  <c r="AH860" i="15"/>
  <c r="AI447" i="15"/>
  <c r="AF858" i="15"/>
  <c r="AF903" i="15"/>
  <c r="AG445" i="15"/>
  <c r="AG629" i="15"/>
  <c r="AG584" i="15"/>
  <c r="AH288" i="15"/>
  <c r="S819" i="15"/>
  <c r="S774" i="15"/>
  <c r="S401" i="15"/>
  <c r="W894" i="15"/>
  <c r="W849" i="15"/>
  <c r="X436" i="15"/>
  <c r="I671" i="15"/>
  <c r="I716" i="15"/>
  <c r="I337" i="15"/>
  <c r="I531" i="15"/>
  <c r="I486" i="15"/>
  <c r="I230" i="15"/>
  <c r="AE718" i="15"/>
  <c r="AE673" i="15"/>
  <c r="AF338" i="15"/>
  <c r="AL543" i="15"/>
  <c r="AL498" i="15"/>
  <c r="AM241" i="15"/>
  <c r="AC921" i="15"/>
  <c r="AC876" i="15"/>
  <c r="AC464" i="15"/>
  <c r="P705" i="15"/>
  <c r="P660" i="15"/>
  <c r="Q325" i="15"/>
  <c r="D620" i="15"/>
  <c r="D575" i="15"/>
  <c r="D280" i="15"/>
  <c r="AA643" i="15"/>
  <c r="AA598" i="15"/>
  <c r="AA303" i="15"/>
  <c r="R707" i="15"/>
  <c r="R662" i="15"/>
  <c r="S327" i="15"/>
  <c r="J719" i="15"/>
  <c r="J674" i="15"/>
  <c r="J340" i="15"/>
  <c r="P704" i="15"/>
  <c r="P659" i="15"/>
  <c r="Q324" i="15"/>
  <c r="AB782" i="15"/>
  <c r="AB827" i="15"/>
  <c r="AB409" i="15"/>
  <c r="X897" i="15"/>
  <c r="X852" i="15"/>
  <c r="Y439" i="15"/>
  <c r="AB920" i="15"/>
  <c r="AB875" i="15"/>
  <c r="AB463" i="15"/>
  <c r="AN501" i="15"/>
  <c r="AN546" i="15"/>
  <c r="AO244" i="15"/>
  <c r="AN821" i="15"/>
  <c r="AN776" i="15"/>
  <c r="AO402" i="15"/>
  <c r="AH538" i="15"/>
  <c r="AH493" i="15"/>
  <c r="AI236" i="15"/>
  <c r="D897" i="15"/>
  <c r="D852" i="15"/>
  <c r="D440" i="15"/>
  <c r="S681" i="15"/>
  <c r="S726" i="15"/>
  <c r="S347" i="15"/>
  <c r="K811" i="15"/>
  <c r="K766" i="15"/>
  <c r="K393" i="15"/>
  <c r="Z688" i="15"/>
  <c r="Z733" i="15"/>
  <c r="Z354" i="15"/>
  <c r="O612" i="15"/>
  <c r="O567" i="15"/>
  <c r="P271" i="15"/>
  <c r="H488" i="15"/>
  <c r="H533" i="15"/>
  <c r="H232" i="15"/>
  <c r="U821" i="15"/>
  <c r="U776" i="15"/>
  <c r="U403" i="15"/>
  <c r="AC535" i="15"/>
  <c r="AC490" i="15"/>
  <c r="AD233" i="15"/>
  <c r="M675" i="15"/>
  <c r="M720" i="15"/>
  <c r="M341" i="15"/>
  <c r="AH630" i="15"/>
  <c r="AH585" i="15"/>
  <c r="AI289" i="15"/>
  <c r="AA806" i="15"/>
  <c r="AA761" i="15"/>
  <c r="AB387" i="15"/>
  <c r="AM866" i="15"/>
  <c r="AM911" i="15"/>
  <c r="AN453" i="15"/>
  <c r="AJ725" i="15"/>
  <c r="AJ680" i="15"/>
  <c r="AK345" i="15"/>
  <c r="AF812" i="15"/>
  <c r="AF767" i="15"/>
  <c r="AG393" i="15"/>
  <c r="AE830" i="15"/>
  <c r="AE785" i="15"/>
  <c r="AE412" i="15"/>
  <c r="AI907" i="15"/>
  <c r="AI862" i="15"/>
  <c r="AJ449" i="15"/>
  <c r="R891" i="15"/>
  <c r="R846" i="15"/>
  <c r="S433" i="15"/>
  <c r="W870" i="15"/>
  <c r="W915" i="15"/>
  <c r="W458" i="15"/>
  <c r="AA827" i="15"/>
  <c r="AA782" i="15"/>
  <c r="AA409" i="15"/>
  <c r="AI908" i="15"/>
  <c r="AI863" i="15"/>
  <c r="AJ450" i="15"/>
  <c r="M629" i="15"/>
  <c r="M584" i="15"/>
  <c r="M289" i="15"/>
  <c r="AD533" i="15"/>
  <c r="AD488" i="15"/>
  <c r="AE231" i="15"/>
  <c r="V545" i="15"/>
  <c r="V500" i="15"/>
  <c r="V244" i="15"/>
  <c r="AB809" i="15"/>
  <c r="AB764" i="15"/>
  <c r="AC390" i="15"/>
  <c r="T912" i="15"/>
  <c r="T867" i="15"/>
  <c r="T455" i="15"/>
  <c r="V895" i="15"/>
  <c r="V850" i="15"/>
  <c r="W437" i="15"/>
  <c r="W529" i="15"/>
  <c r="W484" i="15"/>
  <c r="X227" i="15"/>
  <c r="R479" i="15"/>
  <c r="R524" i="15"/>
  <c r="S222" i="15"/>
  <c r="G806" i="15"/>
  <c r="G761" i="15"/>
  <c r="G388" i="15"/>
  <c r="N491" i="15"/>
  <c r="N536" i="15"/>
  <c r="N235" i="15"/>
  <c r="P474" i="15"/>
  <c r="P519" i="15"/>
  <c r="Q217" i="15"/>
  <c r="X916" i="15"/>
  <c r="X871" i="15"/>
  <c r="X459" i="15"/>
  <c r="Z918" i="15"/>
  <c r="Z873" i="15"/>
  <c r="Z461" i="15"/>
  <c r="K673" i="15"/>
  <c r="K718" i="15"/>
  <c r="K339" i="15"/>
  <c r="E804" i="15"/>
  <c r="E759" i="15"/>
  <c r="E386" i="15"/>
  <c r="N814" i="15"/>
  <c r="N769" i="15"/>
  <c r="N396" i="15"/>
  <c r="S911" i="15"/>
  <c r="S866" i="15"/>
  <c r="S454" i="15"/>
  <c r="Z531" i="15"/>
  <c r="Z486" i="15"/>
  <c r="AA229" i="15"/>
  <c r="Y485" i="15"/>
  <c r="Y530" i="15"/>
  <c r="Z228" i="15"/>
  <c r="AJ724" i="15"/>
  <c r="AJ679" i="15"/>
  <c r="AK344" i="15"/>
  <c r="Z899" i="15"/>
  <c r="Z854" i="15"/>
  <c r="AA441" i="15"/>
  <c r="AB553" i="15"/>
  <c r="AB508" i="15"/>
  <c r="AB252" i="15"/>
  <c r="F624" i="15"/>
  <c r="F579" i="15"/>
  <c r="F284" i="15"/>
  <c r="AI631" i="15"/>
  <c r="AI586" i="15"/>
  <c r="AJ290" i="15"/>
  <c r="Q496" i="15"/>
  <c r="Q541" i="15"/>
  <c r="Q240" i="15"/>
  <c r="AB716" i="15"/>
  <c r="AB671" i="15"/>
  <c r="AC336" i="15"/>
  <c r="AE625" i="15"/>
  <c r="AE580" i="15"/>
  <c r="AF284" i="15"/>
  <c r="AM500" i="15"/>
  <c r="AM545" i="15"/>
  <c r="AN243" i="15"/>
  <c r="W526" i="15"/>
  <c r="W481" i="15"/>
  <c r="X224" i="15"/>
  <c r="H672" i="15"/>
  <c r="H717" i="15"/>
  <c r="H338" i="15"/>
  <c r="L813" i="15"/>
  <c r="L768" i="15"/>
  <c r="L395" i="15"/>
  <c r="AF676" i="15"/>
  <c r="AF721" i="15"/>
  <c r="AG341" i="15"/>
  <c r="AB693" i="15"/>
  <c r="AB738" i="15"/>
  <c r="AB359" i="15"/>
  <c r="AC600" i="15"/>
  <c r="AC645" i="15"/>
  <c r="AC305" i="15"/>
  <c r="AD830" i="15"/>
  <c r="AD785" i="15"/>
  <c r="AD412" i="15"/>
  <c r="T708" i="15"/>
  <c r="T663" i="15"/>
  <c r="U328" i="15"/>
  <c r="O814" i="15"/>
  <c r="O769" i="15"/>
  <c r="O396" i="15"/>
  <c r="Z550" i="15"/>
  <c r="Z505" i="15"/>
  <c r="Z249" i="15"/>
  <c r="U685" i="15"/>
  <c r="U730" i="15"/>
  <c r="U351" i="15"/>
  <c r="J809" i="15"/>
  <c r="J764" i="15"/>
  <c r="J391" i="15"/>
  <c r="AA505" i="15"/>
  <c r="AA550" i="15"/>
  <c r="AA249" i="15"/>
  <c r="R681" i="15"/>
  <c r="R726" i="15"/>
  <c r="R347" i="15"/>
  <c r="Q632" i="15"/>
  <c r="Q587" i="15"/>
  <c r="Q292" i="15"/>
  <c r="AD552" i="15"/>
  <c r="AD507" i="15"/>
  <c r="AD251" i="15"/>
  <c r="Y918" i="15"/>
  <c r="Y873" i="15"/>
  <c r="Y461" i="15"/>
  <c r="AO683" i="15"/>
  <c r="AO728" i="15"/>
  <c r="S635" i="15"/>
  <c r="S590" i="15"/>
  <c r="S295" i="15"/>
  <c r="AE675" i="15"/>
  <c r="AE720" i="15"/>
  <c r="AF340" i="15"/>
  <c r="M904" i="15"/>
  <c r="M859" i="15"/>
  <c r="M447" i="15"/>
  <c r="Q908" i="15"/>
  <c r="Q863" i="15"/>
  <c r="Q451" i="15"/>
  <c r="AB669" i="15"/>
  <c r="AB714" i="15"/>
  <c r="AC334" i="15"/>
  <c r="O906" i="15"/>
  <c r="O861" i="15"/>
  <c r="O449" i="15"/>
  <c r="N702" i="15"/>
  <c r="N657" i="15"/>
  <c r="O322" i="15"/>
  <c r="BA323" i="15"/>
  <c r="AH906" i="15"/>
  <c r="AH861" i="15"/>
  <c r="AI448" i="15"/>
  <c r="L628" i="15"/>
  <c r="L583" i="15"/>
  <c r="L288" i="15"/>
  <c r="X804" i="15"/>
  <c r="X759" i="15"/>
  <c r="Y385" i="15"/>
  <c r="E713" i="15"/>
  <c r="E668" i="15"/>
  <c r="E334" i="15"/>
  <c r="AD923" i="15"/>
  <c r="AD878" i="15"/>
  <c r="E898" i="15"/>
  <c r="E853" i="15"/>
  <c r="E441" i="15"/>
  <c r="X547" i="15"/>
  <c r="X502" i="15"/>
  <c r="X246" i="15"/>
  <c r="H900" i="15"/>
  <c r="H855" i="15"/>
  <c r="H443" i="15"/>
  <c r="AD582" i="15"/>
  <c r="AD627" i="15"/>
  <c r="AE286" i="15"/>
  <c r="AB670" i="15"/>
  <c r="AB715" i="15"/>
  <c r="AC335" i="15"/>
  <c r="U498" i="15"/>
  <c r="U543" i="15"/>
  <c r="U242" i="15"/>
  <c r="K627" i="15"/>
  <c r="K582" i="15"/>
  <c r="K287" i="15"/>
  <c r="AB900" i="15"/>
  <c r="AB855" i="15"/>
  <c r="AC442" i="15"/>
  <c r="AE923" i="15"/>
  <c r="AE878" i="15"/>
  <c r="AL497" i="15"/>
  <c r="AL542" i="15"/>
  <c r="AM240" i="15"/>
  <c r="S706" i="15"/>
  <c r="S661" i="15"/>
  <c r="T326" i="15"/>
  <c r="Q613" i="15"/>
  <c r="Q568" i="15"/>
  <c r="R272" i="15"/>
  <c r="G714" i="15"/>
  <c r="G669" i="15"/>
  <c r="G335" i="15"/>
  <c r="Q523" i="15"/>
  <c r="Q478" i="15"/>
  <c r="R221" i="15"/>
  <c r="O703" i="15"/>
  <c r="O658" i="15"/>
  <c r="P323" i="15"/>
  <c r="Y548" i="15"/>
  <c r="Y503" i="15"/>
  <c r="Y247" i="15"/>
  <c r="Q817" i="15"/>
  <c r="Q772" i="15"/>
  <c r="Q399" i="15"/>
  <c r="J903" i="15"/>
  <c r="J858" i="15"/>
  <c r="J446" i="15"/>
  <c r="V803" i="15"/>
  <c r="V758" i="15"/>
  <c r="W384" i="15"/>
  <c r="D529" i="15"/>
  <c r="D484" i="15"/>
  <c r="D228" i="15"/>
  <c r="P797" i="15"/>
  <c r="P752" i="15"/>
  <c r="Q378" i="15"/>
  <c r="AB808" i="15"/>
  <c r="AB763" i="15"/>
  <c r="AC389" i="15"/>
  <c r="L536" i="15"/>
  <c r="L491" i="15"/>
  <c r="L235" i="15"/>
  <c r="AC509" i="15"/>
  <c r="AC554" i="15"/>
  <c r="AC253" i="15"/>
  <c r="M812" i="15"/>
  <c r="M767" i="15"/>
  <c r="M394" i="15"/>
  <c r="AF537" i="15"/>
  <c r="AF492" i="15"/>
  <c r="AG235" i="15"/>
  <c r="R540" i="15"/>
  <c r="R495" i="15"/>
  <c r="R239" i="15"/>
  <c r="W896" i="15"/>
  <c r="W851" i="15"/>
  <c r="X438" i="15"/>
  <c r="AF719" i="15"/>
  <c r="AF674" i="15"/>
  <c r="AG339" i="15"/>
  <c r="F529" i="15"/>
  <c r="F484" i="15"/>
  <c r="F228" i="15"/>
  <c r="V913" i="15"/>
  <c r="V868" i="15"/>
  <c r="V456" i="15"/>
  <c r="W594" i="15"/>
  <c r="W639" i="15"/>
  <c r="W299" i="15"/>
  <c r="W620" i="15"/>
  <c r="W575" i="15"/>
  <c r="X279" i="15"/>
  <c r="X826" i="15"/>
  <c r="X781" i="15"/>
  <c r="X408" i="15"/>
  <c r="P889" i="15"/>
  <c r="P844" i="15"/>
  <c r="Q431" i="15"/>
  <c r="AI540" i="15"/>
  <c r="AI495" i="15"/>
  <c r="AJ238" i="15"/>
  <c r="N794" i="15"/>
  <c r="N749" i="15"/>
  <c r="O375" i="15"/>
  <c r="BA376" i="15"/>
  <c r="AI814" i="15"/>
  <c r="AI769" i="15"/>
  <c r="AJ395" i="15"/>
  <c r="D713" i="15"/>
  <c r="D668" i="15"/>
  <c r="D334" i="15"/>
  <c r="D803" i="15"/>
  <c r="D758" i="15"/>
  <c r="D385" i="15"/>
  <c r="S525" i="15"/>
  <c r="S480" i="15"/>
  <c r="T223" i="15"/>
  <c r="AE553" i="15"/>
  <c r="AE508" i="15"/>
  <c r="AE252" i="15"/>
  <c r="T893" i="15"/>
  <c r="T848" i="15"/>
  <c r="U435" i="15"/>
  <c r="P887" i="15"/>
  <c r="P842" i="15"/>
  <c r="Q429" i="15"/>
  <c r="T686" i="15"/>
  <c r="T731" i="15"/>
  <c r="T352" i="15"/>
  <c r="AM591" i="15"/>
  <c r="AM636" i="15"/>
  <c r="AN295" i="15"/>
  <c r="Z898" i="15"/>
  <c r="Z853" i="15"/>
  <c r="AA440" i="15"/>
  <c r="AA807" i="15"/>
  <c r="AA762" i="15"/>
  <c r="AB388" i="15"/>
  <c r="G899" i="15"/>
  <c r="G854" i="15"/>
  <c r="G442" i="15"/>
  <c r="O795" i="15"/>
  <c r="O750" i="15"/>
  <c r="P376" i="15"/>
  <c r="AO912" i="15"/>
  <c r="AO867" i="15"/>
  <c r="V637" i="15"/>
  <c r="V592" i="15"/>
  <c r="V297" i="15"/>
  <c r="AC830" i="15"/>
  <c r="AC785" i="15"/>
  <c r="AC412" i="15"/>
  <c r="AD811" i="15"/>
  <c r="AD766" i="15"/>
  <c r="AE392" i="15"/>
  <c r="Z532" i="15"/>
  <c r="Z487" i="15"/>
  <c r="AA230" i="15"/>
  <c r="Q890" i="15"/>
  <c r="Q845" i="15"/>
  <c r="R432" i="15"/>
  <c r="Z825" i="15"/>
  <c r="Z780" i="15"/>
  <c r="Z407" i="15"/>
  <c r="N905" i="15"/>
  <c r="N860" i="15"/>
  <c r="N448" i="15"/>
  <c r="P818" i="15"/>
  <c r="P773" i="15"/>
  <c r="P400" i="15"/>
  <c r="W712" i="15"/>
  <c r="W667" i="15"/>
  <c r="X332" i="15"/>
  <c r="AI678" i="15"/>
  <c r="AI723" i="15"/>
  <c r="AJ343" i="15"/>
  <c r="F714" i="15"/>
  <c r="F669" i="15"/>
  <c r="F335" i="15"/>
  <c r="H808" i="15"/>
  <c r="H763" i="15"/>
  <c r="H390" i="15"/>
  <c r="AF647" i="15"/>
  <c r="AF602" i="15"/>
  <c r="AN820" i="15"/>
  <c r="AN775" i="15"/>
  <c r="AO401" i="15"/>
  <c r="AK909" i="15"/>
  <c r="AK864" i="15"/>
  <c r="AL451" i="15"/>
  <c r="P726" i="15"/>
  <c r="P681" i="15"/>
  <c r="P347" i="15"/>
  <c r="AL590" i="15"/>
  <c r="AL635" i="15"/>
  <c r="AM294" i="15"/>
  <c r="L904" i="15"/>
  <c r="L859" i="15"/>
  <c r="L447" i="15"/>
  <c r="O538" i="15"/>
  <c r="O493" i="15"/>
  <c r="O237" i="15"/>
  <c r="T636" i="15"/>
  <c r="T591" i="15"/>
  <c r="T296" i="15"/>
  <c r="R798" i="15"/>
  <c r="R753" i="15"/>
  <c r="S379" i="15"/>
  <c r="E621" i="15"/>
  <c r="E576" i="15"/>
  <c r="E281" i="15"/>
  <c r="AF904" i="15"/>
  <c r="AF859" i="15"/>
  <c r="AG446" i="15"/>
  <c r="O520" i="15"/>
  <c r="O475" i="15"/>
  <c r="P218" i="15"/>
  <c r="AB901" i="15"/>
  <c r="AB856" i="15"/>
  <c r="AC443" i="15"/>
  <c r="M536" i="15"/>
  <c r="M491" i="15"/>
  <c r="M235" i="15"/>
  <c r="Y826" i="15"/>
  <c r="Y781" i="15"/>
  <c r="Y408" i="15"/>
  <c r="T800" i="15"/>
  <c r="T755" i="15"/>
  <c r="U381" i="15"/>
  <c r="G484" i="15"/>
  <c r="G529" i="15"/>
  <c r="G228" i="15"/>
  <c r="I809" i="15"/>
  <c r="I764" i="15"/>
  <c r="I391" i="15"/>
  <c r="W686" i="15"/>
  <c r="W731" i="15"/>
  <c r="W352" i="15"/>
  <c r="N629" i="15"/>
  <c r="N584" i="15"/>
  <c r="N289" i="15"/>
  <c r="P796" i="15"/>
  <c r="P751" i="15"/>
  <c r="Q377" i="15"/>
  <c r="U617" i="15"/>
  <c r="U572" i="15"/>
  <c r="V276" i="15"/>
  <c r="S799" i="15"/>
  <c r="S754" i="15"/>
  <c r="T380" i="15"/>
  <c r="Z622" i="15"/>
  <c r="Z577" i="15"/>
  <c r="AA281" i="15"/>
  <c r="F897" i="15"/>
  <c r="F852" i="15"/>
  <c r="F440" i="15"/>
  <c r="W802" i="15"/>
  <c r="W757" i="15"/>
  <c r="X383" i="15"/>
  <c r="X734" i="15"/>
  <c r="X689" i="15"/>
  <c r="X355" i="15"/>
  <c r="AK541" i="15"/>
  <c r="AK496" i="15"/>
  <c r="AL239" i="15"/>
  <c r="Y713" i="15"/>
  <c r="Y668" i="15"/>
  <c r="Z333" i="15"/>
  <c r="Y595" i="15"/>
  <c r="Y640" i="15"/>
  <c r="Y300" i="15"/>
  <c r="AA689" i="15"/>
  <c r="AA734" i="15"/>
  <c r="AA355" i="15"/>
  <c r="O680" i="15"/>
  <c r="O725" i="15"/>
  <c r="O346" i="15"/>
  <c r="L674" i="15"/>
  <c r="L719" i="15"/>
  <c r="L340" i="15"/>
  <c r="Q680" i="15"/>
  <c r="Q725" i="15"/>
  <c r="Q346" i="15"/>
  <c r="AK818" i="15"/>
  <c r="AK773" i="15"/>
  <c r="AL399" i="15"/>
  <c r="AC626" i="15"/>
  <c r="AC581" i="15"/>
  <c r="AD285" i="15"/>
  <c r="AB717" i="15"/>
  <c r="AB672" i="15"/>
  <c r="AC337" i="15"/>
  <c r="AK817" i="15"/>
  <c r="AK772" i="15"/>
  <c r="AL398" i="15"/>
  <c r="AM819" i="15"/>
  <c r="AM774" i="15"/>
  <c r="AN400" i="15"/>
  <c r="V528" i="15"/>
  <c r="V483" i="15"/>
  <c r="W226" i="15"/>
  <c r="R477" i="15"/>
  <c r="R522" i="15"/>
  <c r="S220" i="15"/>
  <c r="AN727" i="15"/>
  <c r="AN682" i="15"/>
  <c r="AO347" i="15"/>
  <c r="P632" i="15"/>
  <c r="P587" i="15"/>
  <c r="P292" i="15"/>
  <c r="O888" i="15"/>
  <c r="O843" i="15"/>
  <c r="P430" i="15"/>
  <c r="V482" i="15"/>
  <c r="V527" i="15"/>
  <c r="W225" i="15"/>
  <c r="R910" i="15"/>
  <c r="R865" i="15"/>
  <c r="R453" i="15"/>
  <c r="V574" i="15"/>
  <c r="V619" i="15"/>
  <c r="W278" i="15"/>
  <c r="R818" i="15"/>
  <c r="R773" i="15"/>
  <c r="R400" i="15"/>
  <c r="Y689" i="15"/>
  <c r="Y734" i="15"/>
  <c r="Y355" i="15"/>
  <c r="Z623" i="15"/>
  <c r="Z578" i="15"/>
  <c r="AA282" i="15"/>
  <c r="N566" i="15"/>
  <c r="N611" i="15"/>
  <c r="O270" i="15"/>
  <c r="AM499" i="15"/>
  <c r="AM544" i="15"/>
  <c r="AN242" i="15"/>
  <c r="AJ815" i="15"/>
  <c r="AJ770" i="15"/>
  <c r="AK396" i="15"/>
  <c r="AC738" i="15"/>
  <c r="AC693" i="15"/>
  <c r="AC359" i="15"/>
  <c r="AL634" i="15"/>
  <c r="AL589" i="15"/>
  <c r="AM293" i="15"/>
  <c r="E527" i="15"/>
  <c r="E482" i="15"/>
  <c r="E226" i="15"/>
  <c r="AA919" i="15"/>
  <c r="AA874" i="15"/>
  <c r="AA462" i="15"/>
  <c r="AF813" i="15"/>
  <c r="AF768" i="15"/>
  <c r="AG394" i="15"/>
  <c r="I901" i="15"/>
  <c r="I856" i="15"/>
  <c r="I444" i="15"/>
  <c r="U636" i="15"/>
  <c r="U591" i="15"/>
  <c r="U296" i="15"/>
  <c r="T709" i="15"/>
  <c r="T664" i="15"/>
  <c r="U329" i="15"/>
  <c r="AL910" i="15"/>
  <c r="AL865" i="15"/>
  <c r="AM452" i="15"/>
  <c r="O610" i="15"/>
  <c r="O565" i="15"/>
  <c r="P269" i="15"/>
  <c r="BB270" i="15"/>
  <c r="AO592" i="15"/>
  <c r="AO637" i="15"/>
  <c r="P907" i="15"/>
  <c r="P862" i="15"/>
  <c r="P450" i="15"/>
  <c r="O886" i="15"/>
  <c r="O841" i="15"/>
  <c r="P428" i="15"/>
  <c r="BB429" i="15"/>
  <c r="U914" i="15"/>
  <c r="U869" i="15"/>
  <c r="U457" i="15"/>
  <c r="J533" i="15"/>
  <c r="J488" i="15"/>
  <c r="J232" i="15"/>
  <c r="P494" i="15"/>
  <c r="P539" i="15"/>
  <c r="P238" i="15"/>
  <c r="AK633" i="15"/>
  <c r="AK588" i="15"/>
  <c r="AL292" i="15"/>
  <c r="AI816" i="15"/>
  <c r="AI771" i="15"/>
  <c r="AJ397" i="15"/>
  <c r="AG494" i="15"/>
  <c r="AG539" i="15"/>
  <c r="AH237" i="15"/>
  <c r="G624" i="15"/>
  <c r="G579" i="15"/>
  <c r="G284" i="15"/>
  <c r="S499" i="15"/>
  <c r="S544" i="15"/>
  <c r="S243" i="15"/>
  <c r="X805" i="15"/>
  <c r="X760" i="15"/>
  <c r="Y386" i="15"/>
  <c r="AC534" i="15"/>
  <c r="AC489" i="15"/>
  <c r="AD232" i="15"/>
  <c r="AB644" i="15"/>
  <c r="AB599" i="15"/>
  <c r="AB304" i="15"/>
  <c r="X595" i="15"/>
  <c r="X640" i="15"/>
  <c r="X300" i="15"/>
  <c r="W501" i="15"/>
  <c r="W546" i="15"/>
  <c r="W245" i="15"/>
  <c r="F806" i="15"/>
  <c r="F761" i="15"/>
  <c r="F388" i="15"/>
  <c r="AM726" i="15"/>
  <c r="AM681" i="15"/>
  <c r="AN346" i="15"/>
  <c r="V618" i="15"/>
  <c r="V573" i="15"/>
  <c r="W277" i="15"/>
  <c r="V711" i="15"/>
  <c r="V666" i="15"/>
  <c r="W331" i="15"/>
  <c r="AF554" i="15"/>
  <c r="AF509" i="15"/>
  <c r="AF253" i="15"/>
  <c r="W823" i="15"/>
  <c r="W778" i="15"/>
  <c r="W405" i="15"/>
  <c r="T821" i="15"/>
  <c r="T776" i="15"/>
  <c r="T403" i="15"/>
  <c r="AE902" i="15"/>
  <c r="AE857" i="15"/>
  <c r="AF444" i="15"/>
  <c r="AE628" i="15"/>
  <c r="AE583" i="15"/>
  <c r="AF287" i="15"/>
  <c r="M518" i="15"/>
  <c r="M473" i="15"/>
  <c r="N216" i="15"/>
  <c r="AZ217" i="15"/>
  <c r="K533" i="15"/>
  <c r="K488" i="15"/>
  <c r="K232" i="15"/>
  <c r="U710" i="15" l="1"/>
  <c r="U665" i="15"/>
  <c r="V330" i="15"/>
  <c r="AB624" i="15"/>
  <c r="AB579" i="15"/>
  <c r="AC283" i="15"/>
  <c r="Z596" i="15"/>
  <c r="Z641" i="15"/>
  <c r="Z301" i="15"/>
  <c r="R634" i="15"/>
  <c r="R589" i="15"/>
  <c r="R294" i="15"/>
  <c r="I624" i="15"/>
  <c r="I579" i="15"/>
  <c r="I284" i="15"/>
  <c r="R615" i="15"/>
  <c r="S274" i="15"/>
  <c r="R570" i="15"/>
  <c r="T275" i="15"/>
  <c r="S616" i="15"/>
  <c r="S571" i="15"/>
  <c r="X576" i="15"/>
  <c r="Y280" i="15"/>
  <c r="X621" i="15"/>
  <c r="J285" i="15"/>
  <c r="J580" i="15"/>
  <c r="J625" i="15"/>
  <c r="O630" i="15"/>
  <c r="O585" i="15"/>
  <c r="O290" i="15"/>
  <c r="AI632" i="15"/>
  <c r="AI587" i="15"/>
  <c r="AJ291" i="15"/>
  <c r="AC810" i="15"/>
  <c r="AC765" i="15"/>
  <c r="AD391" i="15"/>
  <c r="AF628" i="15"/>
  <c r="AF583" i="15"/>
  <c r="AG287" i="15"/>
  <c r="F807" i="15"/>
  <c r="F762" i="15"/>
  <c r="F389" i="15"/>
  <c r="AH494" i="15"/>
  <c r="AH539" i="15"/>
  <c r="AI237" i="15"/>
  <c r="U709" i="15"/>
  <c r="U664" i="15"/>
  <c r="V329" i="15"/>
  <c r="AK815" i="15"/>
  <c r="AK770" i="15"/>
  <c r="AL396" i="15"/>
  <c r="R911" i="15"/>
  <c r="R866" i="15"/>
  <c r="R454" i="15"/>
  <c r="S522" i="15"/>
  <c r="S477" i="15"/>
  <c r="T220" i="15"/>
  <c r="Q681" i="15"/>
  <c r="Q726" i="15"/>
  <c r="Q347" i="15"/>
  <c r="X757" i="15"/>
  <c r="X802" i="15"/>
  <c r="Y383" i="15"/>
  <c r="I810" i="15"/>
  <c r="I765" i="15"/>
  <c r="I392" i="15"/>
  <c r="AG904" i="15"/>
  <c r="AG859" i="15"/>
  <c r="AH446" i="15"/>
  <c r="L860" i="15"/>
  <c r="L905" i="15"/>
  <c r="L448" i="15"/>
  <c r="N861" i="15"/>
  <c r="N906" i="15"/>
  <c r="N449" i="15"/>
  <c r="AA898" i="15"/>
  <c r="AA853" i="15"/>
  <c r="AB440" i="15"/>
  <c r="L537" i="15"/>
  <c r="L492" i="15"/>
  <c r="L236" i="15"/>
  <c r="Y549" i="15"/>
  <c r="Y504" i="15"/>
  <c r="Y248" i="15"/>
  <c r="AC670" i="15"/>
  <c r="AC715" i="15"/>
  <c r="AD335" i="15"/>
  <c r="S591" i="15"/>
  <c r="S636" i="15"/>
  <c r="S296" i="15"/>
  <c r="Y919" i="15"/>
  <c r="Y874" i="15"/>
  <c r="Y462" i="15"/>
  <c r="U686" i="15"/>
  <c r="U731" i="15"/>
  <c r="U352" i="15"/>
  <c r="L814" i="15"/>
  <c r="L769" i="15"/>
  <c r="L396" i="15"/>
  <c r="F625" i="15"/>
  <c r="F580" i="15"/>
  <c r="F285" i="15"/>
  <c r="E805" i="15"/>
  <c r="E760" i="15"/>
  <c r="E387" i="15"/>
  <c r="X484" i="15"/>
  <c r="X529" i="15"/>
  <c r="Y227" i="15"/>
  <c r="AA828" i="15"/>
  <c r="AA783" i="15"/>
  <c r="AA410" i="15"/>
  <c r="AB806" i="15"/>
  <c r="AB761" i="15"/>
  <c r="AC387" i="15"/>
  <c r="U822" i="15"/>
  <c r="U777" i="15"/>
  <c r="U404" i="15"/>
  <c r="AO821" i="15"/>
  <c r="AO776" i="15"/>
  <c r="AA599" i="15"/>
  <c r="AA644" i="15"/>
  <c r="AA304" i="15"/>
  <c r="X894" i="15"/>
  <c r="X849" i="15"/>
  <c r="Y436" i="15"/>
  <c r="V686" i="15"/>
  <c r="V731" i="15"/>
  <c r="V352" i="15"/>
  <c r="AO684" i="15"/>
  <c r="AO729" i="15"/>
  <c r="R614" i="15"/>
  <c r="R569" i="15"/>
  <c r="S273" i="15"/>
  <c r="AB645" i="15"/>
  <c r="AB600" i="15"/>
  <c r="AB305" i="15"/>
  <c r="AL633" i="15"/>
  <c r="AL588" i="15"/>
  <c r="AM292" i="15"/>
  <c r="P886" i="15"/>
  <c r="P841" i="15"/>
  <c r="Q428" i="15"/>
  <c r="BC429" i="15"/>
  <c r="AG813" i="15"/>
  <c r="AG768" i="15"/>
  <c r="AH394" i="15"/>
  <c r="AA623" i="15"/>
  <c r="AA578" i="15"/>
  <c r="AB282" i="15"/>
  <c r="P633" i="15"/>
  <c r="P588" i="15"/>
  <c r="P293" i="15"/>
  <c r="AL817" i="15"/>
  <c r="AL772" i="15"/>
  <c r="AM398" i="15"/>
  <c r="AA735" i="15"/>
  <c r="AA690" i="15"/>
  <c r="AA356" i="15"/>
  <c r="T799" i="15"/>
  <c r="T754" i="15"/>
  <c r="U380" i="15"/>
  <c r="Y827" i="15"/>
  <c r="Y782" i="15"/>
  <c r="Y409" i="15"/>
  <c r="AL909" i="15"/>
  <c r="AL864" i="15"/>
  <c r="AM451" i="15"/>
  <c r="H809" i="15"/>
  <c r="H764" i="15"/>
  <c r="H391" i="15"/>
  <c r="AA487" i="15"/>
  <c r="AA532" i="15"/>
  <c r="AB230" i="15"/>
  <c r="Q887" i="15"/>
  <c r="Q842" i="15"/>
  <c r="R429" i="15"/>
  <c r="D804" i="15"/>
  <c r="D759" i="15"/>
  <c r="D386" i="15"/>
  <c r="Q889" i="15"/>
  <c r="Q844" i="15"/>
  <c r="R431" i="15"/>
  <c r="X896" i="15"/>
  <c r="X851" i="15"/>
  <c r="Y438" i="15"/>
  <c r="D485" i="15"/>
  <c r="D530" i="15"/>
  <c r="D229" i="15"/>
  <c r="G670" i="15"/>
  <c r="G715" i="15"/>
  <c r="G336" i="15"/>
  <c r="X503" i="15"/>
  <c r="X548" i="15"/>
  <c r="X247" i="15"/>
  <c r="E714" i="15"/>
  <c r="E669" i="15"/>
  <c r="E335" i="15"/>
  <c r="O907" i="15"/>
  <c r="O862" i="15"/>
  <c r="O450" i="15"/>
  <c r="R727" i="15"/>
  <c r="R682" i="15"/>
  <c r="R348" i="15"/>
  <c r="U663" i="15"/>
  <c r="U708" i="15"/>
  <c r="V328" i="15"/>
  <c r="AN545" i="15"/>
  <c r="AN500" i="15"/>
  <c r="AO243" i="15"/>
  <c r="AK679" i="15"/>
  <c r="AK724" i="15"/>
  <c r="AL344" i="15"/>
  <c r="X917" i="15"/>
  <c r="X872" i="15"/>
  <c r="X460" i="15"/>
  <c r="AC809" i="15"/>
  <c r="AC764" i="15"/>
  <c r="AD390" i="15"/>
  <c r="AJ907" i="15"/>
  <c r="AJ862" i="15"/>
  <c r="AK449" i="15"/>
  <c r="M721" i="15"/>
  <c r="M676" i="15"/>
  <c r="M342" i="15"/>
  <c r="Z689" i="15"/>
  <c r="Z734" i="15"/>
  <c r="Z355" i="15"/>
  <c r="Y897" i="15"/>
  <c r="Y852" i="15"/>
  <c r="Z439" i="15"/>
  <c r="AC922" i="15"/>
  <c r="AC877" i="15"/>
  <c r="AC465" i="15"/>
  <c r="AG903" i="15"/>
  <c r="AG858" i="15"/>
  <c r="AH445" i="15"/>
  <c r="H625" i="15"/>
  <c r="H580" i="15"/>
  <c r="H285" i="15"/>
  <c r="W618" i="15"/>
  <c r="W573" i="15"/>
  <c r="X277" i="15"/>
  <c r="S500" i="15"/>
  <c r="S545" i="15"/>
  <c r="S244" i="15"/>
  <c r="J534" i="15"/>
  <c r="J489" i="15"/>
  <c r="J233" i="15"/>
  <c r="P610" i="15"/>
  <c r="P565" i="15"/>
  <c r="Q269" i="15"/>
  <c r="BC270" i="15"/>
  <c r="AM634" i="15"/>
  <c r="AM589" i="15"/>
  <c r="AN293" i="15"/>
  <c r="W619" i="15"/>
  <c r="W574" i="15"/>
  <c r="X278" i="15"/>
  <c r="AL818" i="15"/>
  <c r="AL773" i="15"/>
  <c r="AM399" i="15"/>
  <c r="AL496" i="15"/>
  <c r="AL541" i="15"/>
  <c r="AM239" i="15"/>
  <c r="N630" i="15"/>
  <c r="N585" i="15"/>
  <c r="N290" i="15"/>
  <c r="P520" i="15"/>
  <c r="P475" i="15"/>
  <c r="Q218" i="15"/>
  <c r="T637" i="15"/>
  <c r="T592" i="15"/>
  <c r="T297" i="15"/>
  <c r="X712" i="15"/>
  <c r="X667" i="15"/>
  <c r="Y332" i="15"/>
  <c r="V638" i="15"/>
  <c r="V593" i="15"/>
  <c r="V298" i="15"/>
  <c r="G900" i="15"/>
  <c r="G855" i="15"/>
  <c r="G443" i="15"/>
  <c r="AE509" i="15"/>
  <c r="AE554" i="15"/>
  <c r="AE253" i="15"/>
  <c r="W595" i="15"/>
  <c r="W640" i="15"/>
  <c r="W300" i="15"/>
  <c r="M813" i="15"/>
  <c r="M768" i="15"/>
  <c r="M395" i="15"/>
  <c r="AM542" i="15"/>
  <c r="AM497" i="15"/>
  <c r="AN240" i="15"/>
  <c r="K628" i="15"/>
  <c r="K583" i="15"/>
  <c r="K288" i="15"/>
  <c r="AI906" i="15"/>
  <c r="AI861" i="15"/>
  <c r="AJ448" i="15"/>
  <c r="M905" i="15"/>
  <c r="M860" i="15"/>
  <c r="M448" i="15"/>
  <c r="AA551" i="15"/>
  <c r="AA506" i="15"/>
  <c r="AA250" i="15"/>
  <c r="AB739" i="15"/>
  <c r="AB694" i="15"/>
  <c r="Q497" i="15"/>
  <c r="Q542" i="15"/>
  <c r="Q241" i="15"/>
  <c r="S912" i="15"/>
  <c r="S867" i="15"/>
  <c r="S455" i="15"/>
  <c r="G807" i="15"/>
  <c r="G762" i="15"/>
  <c r="G389" i="15"/>
  <c r="M630" i="15"/>
  <c r="M585" i="15"/>
  <c r="M290" i="15"/>
  <c r="AK725" i="15"/>
  <c r="AK680" i="15"/>
  <c r="AL345" i="15"/>
  <c r="D898" i="15"/>
  <c r="D853" i="15"/>
  <c r="D441" i="15"/>
  <c r="J720" i="15"/>
  <c r="J675" i="15"/>
  <c r="J341" i="15"/>
  <c r="I532" i="15"/>
  <c r="I487" i="15"/>
  <c r="I231" i="15"/>
  <c r="AD738" i="15"/>
  <c r="AD693" i="15"/>
  <c r="AD359" i="15"/>
  <c r="Q476" i="15"/>
  <c r="Q521" i="15"/>
  <c r="R219" i="15"/>
  <c r="AF902" i="15"/>
  <c r="AF857" i="15"/>
  <c r="AG444" i="15"/>
  <c r="W547" i="15"/>
  <c r="W502" i="15"/>
  <c r="W246" i="15"/>
  <c r="U592" i="15"/>
  <c r="U637" i="15"/>
  <c r="U297" i="15"/>
  <c r="AN544" i="15"/>
  <c r="AN499" i="15"/>
  <c r="AO242" i="15"/>
  <c r="W482" i="15"/>
  <c r="W527" i="15"/>
  <c r="X225" i="15"/>
  <c r="W483" i="15"/>
  <c r="W528" i="15"/>
  <c r="X226" i="15"/>
  <c r="L720" i="15"/>
  <c r="L675" i="15"/>
  <c r="L341" i="15"/>
  <c r="F898" i="15"/>
  <c r="F853" i="15"/>
  <c r="F441" i="15"/>
  <c r="G530" i="15"/>
  <c r="G485" i="15"/>
  <c r="G229" i="15"/>
  <c r="E622" i="15"/>
  <c r="E577" i="15"/>
  <c r="E282" i="15"/>
  <c r="AM635" i="15"/>
  <c r="AM590" i="15"/>
  <c r="AN294" i="15"/>
  <c r="Z781" i="15"/>
  <c r="Z826" i="15"/>
  <c r="Z408" i="15"/>
  <c r="AN591" i="15"/>
  <c r="AN636" i="15"/>
  <c r="AO295" i="15"/>
  <c r="O794" i="15"/>
  <c r="O749" i="15"/>
  <c r="P375" i="15"/>
  <c r="BB376" i="15"/>
  <c r="F530" i="15"/>
  <c r="F485" i="15"/>
  <c r="F229" i="15"/>
  <c r="AC808" i="15"/>
  <c r="AC763" i="15"/>
  <c r="AD389" i="15"/>
  <c r="P703" i="15"/>
  <c r="P658" i="15"/>
  <c r="Q323" i="15"/>
  <c r="AE627" i="15"/>
  <c r="AE582" i="15"/>
  <c r="AF286" i="15"/>
  <c r="AD508" i="15"/>
  <c r="AD553" i="15"/>
  <c r="AD252" i="15"/>
  <c r="Z506" i="15"/>
  <c r="Z551" i="15"/>
  <c r="Z250" i="15"/>
  <c r="H718" i="15"/>
  <c r="H673" i="15"/>
  <c r="H339" i="15"/>
  <c r="AB554" i="15"/>
  <c r="AB509" i="15"/>
  <c r="AB253" i="15"/>
  <c r="K674" i="15"/>
  <c r="K719" i="15"/>
  <c r="K340" i="15"/>
  <c r="W895" i="15"/>
  <c r="W850" i="15"/>
  <c r="X437" i="15"/>
  <c r="W916" i="15"/>
  <c r="W871" i="15"/>
  <c r="W459" i="15"/>
  <c r="H534" i="15"/>
  <c r="H489" i="15"/>
  <c r="H233" i="15"/>
  <c r="AO546" i="15"/>
  <c r="AO501" i="15"/>
  <c r="D621" i="15"/>
  <c r="D576" i="15"/>
  <c r="D281" i="15"/>
  <c r="S820" i="15"/>
  <c r="S775" i="15"/>
  <c r="S402" i="15"/>
  <c r="AI677" i="15"/>
  <c r="AI722" i="15"/>
  <c r="AJ342" i="15"/>
  <c r="AG536" i="15"/>
  <c r="AG491" i="15"/>
  <c r="AH234" i="15"/>
  <c r="P908" i="15"/>
  <c r="P863" i="15"/>
  <c r="P451" i="15"/>
  <c r="AA920" i="15"/>
  <c r="AA875" i="15"/>
  <c r="AA463" i="15"/>
  <c r="Y735" i="15"/>
  <c r="Y690" i="15"/>
  <c r="Y356" i="15"/>
  <c r="AO727" i="15"/>
  <c r="AO682" i="15"/>
  <c r="AC717" i="15"/>
  <c r="AC672" i="15"/>
  <c r="AD337" i="15"/>
  <c r="Y596" i="15"/>
  <c r="Y641" i="15"/>
  <c r="Y301" i="15"/>
  <c r="V617" i="15"/>
  <c r="V572" i="15"/>
  <c r="W276" i="15"/>
  <c r="M537" i="15"/>
  <c r="M492" i="15"/>
  <c r="M236" i="15"/>
  <c r="AO820" i="15"/>
  <c r="AO775" i="15"/>
  <c r="F670" i="15"/>
  <c r="F715" i="15"/>
  <c r="F336" i="15"/>
  <c r="AE811" i="15"/>
  <c r="AE766" i="15"/>
  <c r="AF392" i="15"/>
  <c r="D714" i="15"/>
  <c r="D669" i="15"/>
  <c r="D335" i="15"/>
  <c r="X827" i="15"/>
  <c r="X782" i="15"/>
  <c r="X409" i="15"/>
  <c r="R541" i="15"/>
  <c r="R496" i="15"/>
  <c r="R240" i="15"/>
  <c r="W803" i="15"/>
  <c r="W758" i="15"/>
  <c r="X384" i="15"/>
  <c r="R568" i="15"/>
  <c r="R613" i="15"/>
  <c r="S272" i="15"/>
  <c r="E899" i="15"/>
  <c r="E854" i="15"/>
  <c r="E442" i="15"/>
  <c r="Y804" i="15"/>
  <c r="Y759" i="15"/>
  <c r="Z385" i="15"/>
  <c r="AC669" i="15"/>
  <c r="AC714" i="15"/>
  <c r="AD334" i="15"/>
  <c r="AD831" i="15"/>
  <c r="AD786" i="15"/>
  <c r="AF625" i="15"/>
  <c r="AF580" i="15"/>
  <c r="AG284" i="15"/>
  <c r="Z530" i="15"/>
  <c r="Z485" i="15"/>
  <c r="AA228" i="15"/>
  <c r="Q474" i="15"/>
  <c r="Q519" i="15"/>
  <c r="R217" i="15"/>
  <c r="V546" i="15"/>
  <c r="V501" i="15"/>
  <c r="V245" i="15"/>
  <c r="AE831" i="15"/>
  <c r="AE786" i="15"/>
  <c r="K812" i="15"/>
  <c r="K767" i="15"/>
  <c r="K394" i="15"/>
  <c r="AB828" i="15"/>
  <c r="AB783" i="15"/>
  <c r="AB410" i="15"/>
  <c r="AM498" i="15"/>
  <c r="AM543" i="15"/>
  <c r="AN241" i="15"/>
  <c r="AI905" i="15"/>
  <c r="AI860" i="15"/>
  <c r="AJ447" i="15"/>
  <c r="W801" i="15"/>
  <c r="W756" i="15"/>
  <c r="X382" i="15"/>
  <c r="W824" i="15"/>
  <c r="W779" i="15"/>
  <c r="W406" i="15"/>
  <c r="AD534" i="15"/>
  <c r="AD489" i="15"/>
  <c r="AE232" i="15"/>
  <c r="N473" i="15"/>
  <c r="N518" i="15"/>
  <c r="O216" i="15"/>
  <c r="BA217" i="15"/>
  <c r="U915" i="15"/>
  <c r="U870" i="15"/>
  <c r="U458" i="15"/>
  <c r="AM910" i="15"/>
  <c r="AM865" i="15"/>
  <c r="AN452" i="15"/>
  <c r="AC694" i="15"/>
  <c r="AC739" i="15"/>
  <c r="X735" i="15"/>
  <c r="X690" i="15"/>
  <c r="X356" i="15"/>
  <c r="W687" i="15"/>
  <c r="W732" i="15"/>
  <c r="W353" i="15"/>
  <c r="O494" i="15"/>
  <c r="O539" i="15"/>
  <c r="O238" i="15"/>
  <c r="P819" i="15"/>
  <c r="P774" i="15"/>
  <c r="P401" i="15"/>
  <c r="AB807" i="15"/>
  <c r="AB762" i="15"/>
  <c r="AC388" i="15"/>
  <c r="T525" i="15"/>
  <c r="T480" i="15"/>
  <c r="U223" i="15"/>
  <c r="V914" i="15"/>
  <c r="V869" i="15"/>
  <c r="V457" i="15"/>
  <c r="AC555" i="15"/>
  <c r="AC510" i="15"/>
  <c r="Q818" i="15"/>
  <c r="Q773" i="15"/>
  <c r="Q400" i="15"/>
  <c r="U544" i="15"/>
  <c r="U499" i="15"/>
  <c r="U243" i="15"/>
  <c r="AF675" i="15"/>
  <c r="AF720" i="15"/>
  <c r="AG340" i="15"/>
  <c r="J810" i="15"/>
  <c r="J765" i="15"/>
  <c r="J392" i="15"/>
  <c r="AG676" i="15"/>
  <c r="AG721" i="15"/>
  <c r="AH341" i="15"/>
  <c r="AJ631" i="15"/>
  <c r="AJ586" i="15"/>
  <c r="AK290" i="15"/>
  <c r="N815" i="15"/>
  <c r="N770" i="15"/>
  <c r="N397" i="15"/>
  <c r="S479" i="15"/>
  <c r="S524" i="15"/>
  <c r="T222" i="15"/>
  <c r="AJ908" i="15"/>
  <c r="AJ863" i="15"/>
  <c r="AK450" i="15"/>
  <c r="AN911" i="15"/>
  <c r="AN866" i="15"/>
  <c r="AO453" i="15"/>
  <c r="AD535" i="15"/>
  <c r="AD490" i="15"/>
  <c r="AE233" i="15"/>
  <c r="AI538" i="15"/>
  <c r="AI493" i="15"/>
  <c r="AJ236" i="15"/>
  <c r="S707" i="15"/>
  <c r="S662" i="15"/>
  <c r="T327" i="15"/>
  <c r="I672" i="15"/>
  <c r="I717" i="15"/>
  <c r="I338" i="15"/>
  <c r="V823" i="15"/>
  <c r="V778" i="15"/>
  <c r="V405" i="15"/>
  <c r="T545" i="15"/>
  <c r="T500" i="15"/>
  <c r="T244" i="15"/>
  <c r="K489" i="15"/>
  <c r="K534" i="15"/>
  <c r="K233" i="15"/>
  <c r="AN726" i="15"/>
  <c r="AN681" i="15"/>
  <c r="AO346" i="15"/>
  <c r="X641" i="15"/>
  <c r="X596" i="15"/>
  <c r="X301" i="15"/>
  <c r="AJ816" i="15"/>
  <c r="AJ771" i="15"/>
  <c r="AK397" i="15"/>
  <c r="I902" i="15"/>
  <c r="I857" i="15"/>
  <c r="I445" i="15"/>
  <c r="O566" i="15"/>
  <c r="O611" i="15"/>
  <c r="P270" i="15"/>
  <c r="P888" i="15"/>
  <c r="P843" i="15"/>
  <c r="Q430" i="15"/>
  <c r="AN819" i="15"/>
  <c r="AN774" i="15"/>
  <c r="AO400" i="15"/>
  <c r="O726" i="15"/>
  <c r="O681" i="15"/>
  <c r="O347" i="15"/>
  <c r="AA622" i="15"/>
  <c r="AA577" i="15"/>
  <c r="AB281" i="15"/>
  <c r="U800" i="15"/>
  <c r="U755" i="15"/>
  <c r="V381" i="15"/>
  <c r="S798" i="15"/>
  <c r="S753" i="15"/>
  <c r="T379" i="15"/>
  <c r="P727" i="15"/>
  <c r="P682" i="15"/>
  <c r="P348" i="15"/>
  <c r="R890" i="15"/>
  <c r="R845" i="15"/>
  <c r="S432" i="15"/>
  <c r="T732" i="15"/>
  <c r="T687" i="15"/>
  <c r="T353" i="15"/>
  <c r="AJ540" i="15"/>
  <c r="AJ495" i="15"/>
  <c r="AK238" i="15"/>
  <c r="AG719" i="15"/>
  <c r="AG674" i="15"/>
  <c r="AH339" i="15"/>
  <c r="Q797" i="15"/>
  <c r="Q752" i="15"/>
  <c r="R378" i="15"/>
  <c r="R478" i="15"/>
  <c r="R523" i="15"/>
  <c r="S221" i="15"/>
  <c r="H901" i="15"/>
  <c r="H856" i="15"/>
  <c r="H444" i="15"/>
  <c r="O702" i="15"/>
  <c r="O657" i="15"/>
  <c r="P322" i="15"/>
  <c r="BB323" i="15"/>
  <c r="Q633" i="15"/>
  <c r="Q588" i="15"/>
  <c r="Q293" i="15"/>
  <c r="O815" i="15"/>
  <c r="O770" i="15"/>
  <c r="O397" i="15"/>
  <c r="X481" i="15"/>
  <c r="X526" i="15"/>
  <c r="Y224" i="15"/>
  <c r="AA899" i="15"/>
  <c r="AA854" i="15"/>
  <c r="AB441" i="15"/>
  <c r="Z919" i="15"/>
  <c r="Z874" i="15"/>
  <c r="Z462" i="15"/>
  <c r="T913" i="15"/>
  <c r="T868" i="15"/>
  <c r="T456" i="15"/>
  <c r="S891" i="15"/>
  <c r="S846" i="15"/>
  <c r="T433" i="15"/>
  <c r="AI630" i="15"/>
  <c r="AI585" i="15"/>
  <c r="AJ289" i="15"/>
  <c r="P567" i="15"/>
  <c r="P612" i="15"/>
  <c r="Q271" i="15"/>
  <c r="AB921" i="15"/>
  <c r="AB876" i="15"/>
  <c r="AB464" i="15"/>
  <c r="Q705" i="15"/>
  <c r="Q660" i="15"/>
  <c r="R325" i="15"/>
  <c r="AH584" i="15"/>
  <c r="AH629" i="15"/>
  <c r="AI288" i="15"/>
  <c r="W892" i="15"/>
  <c r="W847" i="15"/>
  <c r="X434" i="15"/>
  <c r="AF510" i="15"/>
  <c r="AF555" i="15"/>
  <c r="G625" i="15"/>
  <c r="G580" i="15"/>
  <c r="G285" i="15"/>
  <c r="T822" i="15"/>
  <c r="T777" i="15"/>
  <c r="T404" i="15"/>
  <c r="W711" i="15"/>
  <c r="W666" i="15"/>
  <c r="X331" i="15"/>
  <c r="Y805" i="15"/>
  <c r="Y760" i="15"/>
  <c r="Z386" i="15"/>
  <c r="P495" i="15"/>
  <c r="P540" i="15"/>
  <c r="P239" i="15"/>
  <c r="E528" i="15"/>
  <c r="E483" i="15"/>
  <c r="E227" i="15"/>
  <c r="R819" i="15"/>
  <c r="R774" i="15"/>
  <c r="R401" i="15"/>
  <c r="AD626" i="15"/>
  <c r="AD581" i="15"/>
  <c r="AE285" i="15"/>
  <c r="Z713" i="15"/>
  <c r="Z668" i="15"/>
  <c r="AA333" i="15"/>
  <c r="Q796" i="15"/>
  <c r="Q751" i="15"/>
  <c r="R377" i="15"/>
  <c r="AC901" i="15"/>
  <c r="AC856" i="15"/>
  <c r="AD443" i="15"/>
  <c r="AJ678" i="15"/>
  <c r="AJ723" i="15"/>
  <c r="AK343" i="15"/>
  <c r="AC831" i="15"/>
  <c r="AC786" i="15"/>
  <c r="P795" i="15"/>
  <c r="P750" i="15"/>
  <c r="Q376" i="15"/>
  <c r="U893" i="15"/>
  <c r="U848" i="15"/>
  <c r="V435" i="15"/>
  <c r="AJ814" i="15"/>
  <c r="AJ769" i="15"/>
  <c r="AK395" i="15"/>
  <c r="X620" i="15"/>
  <c r="X575" i="15"/>
  <c r="Y279" i="15"/>
  <c r="AG492" i="15"/>
  <c r="AG537" i="15"/>
  <c r="AH235" i="15"/>
  <c r="J859" i="15"/>
  <c r="J904" i="15"/>
  <c r="J447" i="15"/>
  <c r="T706" i="15"/>
  <c r="T661" i="15"/>
  <c r="U326" i="15"/>
  <c r="AC900" i="15"/>
  <c r="AC855" i="15"/>
  <c r="AD442" i="15"/>
  <c r="L629" i="15"/>
  <c r="L584" i="15"/>
  <c r="L289" i="15"/>
  <c r="Q909" i="15"/>
  <c r="Q864" i="15"/>
  <c r="Q452" i="15"/>
  <c r="AC601" i="15"/>
  <c r="AC646" i="15"/>
  <c r="AC306" i="15"/>
  <c r="AC671" i="15"/>
  <c r="AC716" i="15"/>
  <c r="AD336" i="15"/>
  <c r="AA531" i="15"/>
  <c r="AA486" i="15"/>
  <c r="AB229" i="15"/>
  <c r="N537" i="15"/>
  <c r="N492" i="15"/>
  <c r="N236" i="15"/>
  <c r="AE533" i="15"/>
  <c r="AE488" i="15"/>
  <c r="AF231" i="15"/>
  <c r="AG812" i="15"/>
  <c r="AG767" i="15"/>
  <c r="AH393" i="15"/>
  <c r="S682" i="15"/>
  <c r="S727" i="15"/>
  <c r="S348" i="15"/>
  <c r="Q704" i="15"/>
  <c r="Q659" i="15"/>
  <c r="R324" i="15"/>
  <c r="AF718" i="15"/>
  <c r="AF673" i="15"/>
  <c r="AG338" i="15"/>
  <c r="N722" i="15"/>
  <c r="N677" i="15"/>
  <c r="N343" i="15"/>
  <c r="K905" i="15"/>
  <c r="K860" i="15"/>
  <c r="K448" i="15"/>
  <c r="V710" i="15" l="1"/>
  <c r="V665" i="15"/>
  <c r="W330" i="15"/>
  <c r="AC624" i="15"/>
  <c r="AC579" i="15"/>
  <c r="AD283" i="15"/>
  <c r="O631" i="15"/>
  <c r="O586" i="15"/>
  <c r="O291" i="15"/>
  <c r="AD810" i="15"/>
  <c r="AD765" i="15"/>
  <c r="AE391" i="15"/>
  <c r="R635" i="15"/>
  <c r="R590" i="15"/>
  <c r="R295" i="15"/>
  <c r="T616" i="15"/>
  <c r="T571" i="15"/>
  <c r="U275" i="15"/>
  <c r="AK291" i="15"/>
  <c r="AJ587" i="15"/>
  <c r="AJ632" i="15"/>
  <c r="J626" i="15"/>
  <c r="J581" i="15"/>
  <c r="J286" i="15"/>
  <c r="T274" i="15"/>
  <c r="S615" i="15"/>
  <c r="S570" i="15"/>
  <c r="Z302" i="15"/>
  <c r="Z642" i="15"/>
  <c r="Z597" i="15"/>
  <c r="Y621" i="15"/>
  <c r="Y576" i="15"/>
  <c r="Z280" i="15"/>
  <c r="I625" i="15"/>
  <c r="I580" i="15"/>
  <c r="I285" i="15"/>
  <c r="AK814" i="15"/>
  <c r="AK769" i="15"/>
  <c r="AL395" i="15"/>
  <c r="S868" i="15"/>
  <c r="S913" i="15"/>
  <c r="S456" i="15"/>
  <c r="S890" i="15"/>
  <c r="S845" i="15"/>
  <c r="T432" i="15"/>
  <c r="W688" i="15"/>
  <c r="W733" i="15"/>
  <c r="W354" i="15"/>
  <c r="AE489" i="15"/>
  <c r="AE534" i="15"/>
  <c r="AF232" i="15"/>
  <c r="AD714" i="15"/>
  <c r="AD669" i="15"/>
  <c r="AE334" i="15"/>
  <c r="AJ677" i="15"/>
  <c r="AJ722" i="15"/>
  <c r="AK342" i="15"/>
  <c r="R521" i="15"/>
  <c r="R476" i="15"/>
  <c r="S219" i="15"/>
  <c r="AA552" i="15"/>
  <c r="AA507" i="15"/>
  <c r="AA251" i="15"/>
  <c r="S501" i="15"/>
  <c r="S546" i="15"/>
  <c r="S245" i="15"/>
  <c r="AK907" i="15"/>
  <c r="AK862" i="15"/>
  <c r="AL449" i="15"/>
  <c r="AB532" i="15"/>
  <c r="AB487" i="15"/>
  <c r="AC230" i="15"/>
  <c r="AB623" i="15"/>
  <c r="AB578" i="15"/>
  <c r="AC282" i="15"/>
  <c r="S614" i="15"/>
  <c r="S569" i="15"/>
  <c r="T273" i="15"/>
  <c r="Y894" i="15"/>
  <c r="Y849" i="15"/>
  <c r="Z436" i="15"/>
  <c r="Y920" i="15"/>
  <c r="Y875" i="15"/>
  <c r="Y463" i="15"/>
  <c r="AF533" i="15"/>
  <c r="AF488" i="15"/>
  <c r="AG231" i="15"/>
  <c r="AD855" i="15"/>
  <c r="AD900" i="15"/>
  <c r="AE442" i="15"/>
  <c r="R796" i="15"/>
  <c r="R751" i="15"/>
  <c r="S377" i="15"/>
  <c r="T823" i="15"/>
  <c r="T778" i="15"/>
  <c r="T405" i="15"/>
  <c r="X892" i="15"/>
  <c r="X847" i="15"/>
  <c r="Y434" i="15"/>
  <c r="Z920" i="15"/>
  <c r="Z875" i="15"/>
  <c r="Z463" i="15"/>
  <c r="P702" i="15"/>
  <c r="P657" i="15"/>
  <c r="Q322" i="15"/>
  <c r="BC323" i="15"/>
  <c r="P683" i="15"/>
  <c r="P728" i="15"/>
  <c r="P349" i="15"/>
  <c r="I903" i="15"/>
  <c r="I858" i="15"/>
  <c r="I446" i="15"/>
  <c r="T546" i="15"/>
  <c r="T501" i="15"/>
  <c r="T245" i="15"/>
  <c r="T524" i="15"/>
  <c r="T479" i="15"/>
  <c r="U222" i="15"/>
  <c r="Q819" i="15"/>
  <c r="Q774" i="15"/>
  <c r="Q401" i="15"/>
  <c r="U525" i="15"/>
  <c r="U480" i="15"/>
  <c r="V223" i="15"/>
  <c r="U916" i="15"/>
  <c r="U871" i="15"/>
  <c r="U459" i="15"/>
  <c r="AJ860" i="15"/>
  <c r="AJ905" i="15"/>
  <c r="AK447" i="15"/>
  <c r="S613" i="15"/>
  <c r="S568" i="15"/>
  <c r="T272" i="15"/>
  <c r="Y642" i="15"/>
  <c r="Y597" i="15"/>
  <c r="Y302" i="15"/>
  <c r="Y736" i="15"/>
  <c r="Y691" i="15"/>
  <c r="Y357" i="15"/>
  <c r="W917" i="15"/>
  <c r="W872" i="15"/>
  <c r="W460" i="15"/>
  <c r="Q703" i="15"/>
  <c r="Q658" i="15"/>
  <c r="R323" i="15"/>
  <c r="Z827" i="15"/>
  <c r="Z782" i="15"/>
  <c r="Z409" i="15"/>
  <c r="AO499" i="15"/>
  <c r="AO544" i="15"/>
  <c r="J676" i="15"/>
  <c r="J721" i="15"/>
  <c r="J342" i="15"/>
  <c r="K629" i="15"/>
  <c r="K584" i="15"/>
  <c r="K289" i="15"/>
  <c r="Y712" i="15"/>
  <c r="Y667" i="15"/>
  <c r="Z332" i="15"/>
  <c r="AH903" i="15"/>
  <c r="AH858" i="15"/>
  <c r="AI445" i="15"/>
  <c r="AL679" i="15"/>
  <c r="AL724" i="15"/>
  <c r="AM344" i="15"/>
  <c r="D531" i="15"/>
  <c r="D486" i="15"/>
  <c r="D230" i="15"/>
  <c r="Y828" i="15"/>
  <c r="Y783" i="15"/>
  <c r="Y410" i="15"/>
  <c r="Y484" i="15"/>
  <c r="Y529" i="15"/>
  <c r="Z227" i="15"/>
  <c r="Y550" i="15"/>
  <c r="Y505" i="15"/>
  <c r="Y249" i="15"/>
  <c r="Y802" i="15"/>
  <c r="Y757" i="15"/>
  <c r="Z383" i="15"/>
  <c r="AG628" i="15"/>
  <c r="AG583" i="15"/>
  <c r="AH287" i="15"/>
  <c r="T914" i="15"/>
  <c r="T869" i="15"/>
  <c r="T457" i="15"/>
  <c r="AJ630" i="15"/>
  <c r="AJ585" i="15"/>
  <c r="AK289" i="15"/>
  <c r="AG625" i="15"/>
  <c r="AG580" i="15"/>
  <c r="AH284" i="15"/>
  <c r="Z552" i="15"/>
  <c r="Z507" i="15"/>
  <c r="Z251" i="15"/>
  <c r="L721" i="15"/>
  <c r="L676" i="15"/>
  <c r="L342" i="15"/>
  <c r="AE510" i="15"/>
  <c r="AE555" i="15"/>
  <c r="AM818" i="15"/>
  <c r="AM773" i="15"/>
  <c r="AN399" i="15"/>
  <c r="E670" i="15"/>
  <c r="E715" i="15"/>
  <c r="E336" i="15"/>
  <c r="U823" i="15"/>
  <c r="U778" i="15"/>
  <c r="U405" i="15"/>
  <c r="L906" i="15"/>
  <c r="L861" i="15"/>
  <c r="L449" i="15"/>
  <c r="V709" i="15"/>
  <c r="V664" i="15"/>
  <c r="W329" i="15"/>
  <c r="N678" i="15"/>
  <c r="N723" i="15"/>
  <c r="N344" i="15"/>
  <c r="AD671" i="15"/>
  <c r="AD716" i="15"/>
  <c r="AE336" i="15"/>
  <c r="AH537" i="15"/>
  <c r="AH492" i="15"/>
  <c r="AI235" i="15"/>
  <c r="R820" i="15"/>
  <c r="R775" i="15"/>
  <c r="R402" i="15"/>
  <c r="AB922" i="15"/>
  <c r="AB877" i="15"/>
  <c r="AB465" i="15"/>
  <c r="O816" i="15"/>
  <c r="O771" i="15"/>
  <c r="O398" i="15"/>
  <c r="R797" i="15"/>
  <c r="R752" i="15"/>
  <c r="S378" i="15"/>
  <c r="AB577" i="15"/>
  <c r="AB622" i="15"/>
  <c r="AC281" i="15"/>
  <c r="T707" i="15"/>
  <c r="T662" i="15"/>
  <c r="U327" i="15"/>
  <c r="AH676" i="15"/>
  <c r="AH721" i="15"/>
  <c r="AI341" i="15"/>
  <c r="O540" i="15"/>
  <c r="O495" i="15"/>
  <c r="O239" i="15"/>
  <c r="K813" i="15"/>
  <c r="K768" i="15"/>
  <c r="K395" i="15"/>
  <c r="R519" i="15"/>
  <c r="R474" i="15"/>
  <c r="S217" i="15"/>
  <c r="X828" i="15"/>
  <c r="X783" i="15"/>
  <c r="X410" i="15"/>
  <c r="AB555" i="15"/>
  <c r="AB510" i="15"/>
  <c r="G486" i="15"/>
  <c r="G531" i="15"/>
  <c r="G230" i="15"/>
  <c r="W503" i="15"/>
  <c r="W548" i="15"/>
  <c r="W247" i="15"/>
  <c r="M631" i="15"/>
  <c r="M586" i="15"/>
  <c r="M291" i="15"/>
  <c r="M814" i="15"/>
  <c r="M769" i="15"/>
  <c r="M396" i="15"/>
  <c r="N586" i="15"/>
  <c r="N631" i="15"/>
  <c r="N291" i="15"/>
  <c r="Q610" i="15"/>
  <c r="Q565" i="15"/>
  <c r="R269" i="15"/>
  <c r="BD270" i="15"/>
  <c r="Z735" i="15"/>
  <c r="Z690" i="15"/>
  <c r="Z356" i="15"/>
  <c r="R728" i="15"/>
  <c r="R683" i="15"/>
  <c r="R349" i="15"/>
  <c r="D805" i="15"/>
  <c r="D760" i="15"/>
  <c r="D387" i="15"/>
  <c r="AM817" i="15"/>
  <c r="AM772" i="15"/>
  <c r="AN398" i="15"/>
  <c r="AM633" i="15"/>
  <c r="AM588" i="15"/>
  <c r="AN292" i="15"/>
  <c r="L815" i="15"/>
  <c r="L770" i="15"/>
  <c r="L397" i="15"/>
  <c r="AB898" i="15"/>
  <c r="AB853" i="15"/>
  <c r="AC440" i="15"/>
  <c r="R912" i="15"/>
  <c r="R867" i="15"/>
  <c r="R455" i="15"/>
  <c r="Q795" i="15"/>
  <c r="Q750" i="15"/>
  <c r="R376" i="15"/>
  <c r="Q910" i="15"/>
  <c r="Q865" i="15"/>
  <c r="Q453" i="15"/>
  <c r="V893" i="15"/>
  <c r="V848" i="15"/>
  <c r="W435" i="15"/>
  <c r="AK678" i="15"/>
  <c r="AK723" i="15"/>
  <c r="AL343" i="15"/>
  <c r="Z805" i="15"/>
  <c r="Z760" i="15"/>
  <c r="AA386" i="15"/>
  <c r="T891" i="15"/>
  <c r="T846" i="15"/>
  <c r="U433" i="15"/>
  <c r="T733" i="15"/>
  <c r="T688" i="15"/>
  <c r="T354" i="15"/>
  <c r="Q888" i="15"/>
  <c r="Q843" i="15"/>
  <c r="R430" i="15"/>
  <c r="AO681" i="15"/>
  <c r="AO726" i="15"/>
  <c r="AO911" i="15"/>
  <c r="AO866" i="15"/>
  <c r="AG675" i="15"/>
  <c r="AG720" i="15"/>
  <c r="AH340" i="15"/>
  <c r="X736" i="15"/>
  <c r="X691" i="15"/>
  <c r="X357" i="15"/>
  <c r="W825" i="15"/>
  <c r="W780" i="15"/>
  <c r="W407" i="15"/>
  <c r="Z804" i="15"/>
  <c r="Z759" i="15"/>
  <c r="AA385" i="15"/>
  <c r="AF811" i="15"/>
  <c r="AF766" i="15"/>
  <c r="AG392" i="15"/>
  <c r="M538" i="15"/>
  <c r="M493" i="15"/>
  <c r="M237" i="15"/>
  <c r="S821" i="15"/>
  <c r="S776" i="15"/>
  <c r="S403" i="15"/>
  <c r="H535" i="15"/>
  <c r="H490" i="15"/>
  <c r="H234" i="15"/>
  <c r="AD554" i="15"/>
  <c r="AD509" i="15"/>
  <c r="AD253" i="15"/>
  <c r="P749" i="15"/>
  <c r="P794" i="15"/>
  <c r="Q375" i="15"/>
  <c r="BC376" i="15"/>
  <c r="X483" i="15"/>
  <c r="X528" i="15"/>
  <c r="Y226" i="15"/>
  <c r="AD694" i="15"/>
  <c r="AD739" i="15"/>
  <c r="Q543" i="15"/>
  <c r="Q498" i="15"/>
  <c r="Q242" i="15"/>
  <c r="M906" i="15"/>
  <c r="M861" i="15"/>
  <c r="M449" i="15"/>
  <c r="G901" i="15"/>
  <c r="G856" i="15"/>
  <c r="G444" i="15"/>
  <c r="X619" i="15"/>
  <c r="X574" i="15"/>
  <c r="Y278" i="15"/>
  <c r="X618" i="15"/>
  <c r="X573" i="15"/>
  <c r="Y277" i="15"/>
  <c r="AD764" i="15"/>
  <c r="AD809" i="15"/>
  <c r="AE390" i="15"/>
  <c r="X549" i="15"/>
  <c r="X504" i="15"/>
  <c r="X248" i="15"/>
  <c r="H765" i="15"/>
  <c r="H810" i="15"/>
  <c r="H392" i="15"/>
  <c r="AH813" i="15"/>
  <c r="AH768" i="15"/>
  <c r="AI394" i="15"/>
  <c r="AA600" i="15"/>
  <c r="AA645" i="15"/>
  <c r="AA305" i="15"/>
  <c r="AC806" i="15"/>
  <c r="AC761" i="15"/>
  <c r="AD387" i="15"/>
  <c r="S592" i="15"/>
  <c r="S637" i="15"/>
  <c r="S297" i="15"/>
  <c r="AH859" i="15"/>
  <c r="AH904" i="15"/>
  <c r="AI446" i="15"/>
  <c r="AI494" i="15"/>
  <c r="AI539" i="15"/>
  <c r="AJ237" i="15"/>
  <c r="AD901" i="15"/>
  <c r="AD856" i="15"/>
  <c r="AE443" i="15"/>
  <c r="P611" i="15"/>
  <c r="P566" i="15"/>
  <c r="Q270" i="15"/>
  <c r="R704" i="15"/>
  <c r="R659" i="15"/>
  <c r="S324" i="15"/>
  <c r="AK495" i="15"/>
  <c r="AK540" i="15"/>
  <c r="AL238" i="15"/>
  <c r="AO819" i="15"/>
  <c r="AO774" i="15"/>
  <c r="AE535" i="15"/>
  <c r="AE490" i="15"/>
  <c r="AF233" i="15"/>
  <c r="N538" i="15"/>
  <c r="N493" i="15"/>
  <c r="N237" i="15"/>
  <c r="U706" i="15"/>
  <c r="U661" i="15"/>
  <c r="V326" i="15"/>
  <c r="AA713" i="15"/>
  <c r="AA668" i="15"/>
  <c r="AB333" i="15"/>
  <c r="G626" i="15"/>
  <c r="G581" i="15"/>
  <c r="G286" i="15"/>
  <c r="AI629" i="15"/>
  <c r="AI584" i="15"/>
  <c r="AJ288" i="15"/>
  <c r="AB899" i="15"/>
  <c r="AB854" i="15"/>
  <c r="AC441" i="15"/>
  <c r="H902" i="15"/>
  <c r="H857" i="15"/>
  <c r="H445" i="15"/>
  <c r="T798" i="15"/>
  <c r="T753" i="15"/>
  <c r="U379" i="15"/>
  <c r="AK816" i="15"/>
  <c r="AK771" i="15"/>
  <c r="AL397" i="15"/>
  <c r="V824" i="15"/>
  <c r="V779" i="15"/>
  <c r="V406" i="15"/>
  <c r="N816" i="15"/>
  <c r="N771" i="15"/>
  <c r="N398" i="15"/>
  <c r="AC807" i="15"/>
  <c r="AC762" i="15"/>
  <c r="AD388" i="15"/>
  <c r="AN498" i="15"/>
  <c r="AN543" i="15"/>
  <c r="AO241" i="15"/>
  <c r="X803" i="15"/>
  <c r="X758" i="15"/>
  <c r="Y384" i="15"/>
  <c r="AD717" i="15"/>
  <c r="AD672" i="15"/>
  <c r="AE337" i="15"/>
  <c r="AA921" i="15"/>
  <c r="AA876" i="15"/>
  <c r="AA464" i="15"/>
  <c r="X895" i="15"/>
  <c r="X850" i="15"/>
  <c r="Y437" i="15"/>
  <c r="AD808" i="15"/>
  <c r="AD763" i="15"/>
  <c r="AE389" i="15"/>
  <c r="AN635" i="15"/>
  <c r="AN590" i="15"/>
  <c r="AO294" i="15"/>
  <c r="U593" i="15"/>
  <c r="U638" i="15"/>
  <c r="U298" i="15"/>
  <c r="D899" i="15"/>
  <c r="D854" i="15"/>
  <c r="D442" i="15"/>
  <c r="AN542" i="15"/>
  <c r="AN497" i="15"/>
  <c r="AO240" i="15"/>
  <c r="T593" i="15"/>
  <c r="T638" i="15"/>
  <c r="T298" i="15"/>
  <c r="AC923" i="15"/>
  <c r="AC878" i="15"/>
  <c r="AO545" i="15"/>
  <c r="AO500" i="15"/>
  <c r="Y896" i="15"/>
  <c r="Y851" i="15"/>
  <c r="Z438" i="15"/>
  <c r="U799" i="15"/>
  <c r="U754" i="15"/>
  <c r="V380" i="15"/>
  <c r="E806" i="15"/>
  <c r="E761" i="15"/>
  <c r="E388" i="15"/>
  <c r="L538" i="15"/>
  <c r="L493" i="15"/>
  <c r="L237" i="15"/>
  <c r="Q727" i="15"/>
  <c r="Q682" i="15"/>
  <c r="Q348" i="15"/>
  <c r="L585" i="15"/>
  <c r="L630" i="15"/>
  <c r="L290" i="15"/>
  <c r="P496" i="15"/>
  <c r="P541" i="15"/>
  <c r="P240" i="15"/>
  <c r="S728" i="15"/>
  <c r="S683" i="15"/>
  <c r="S349" i="15"/>
  <c r="AG673" i="15"/>
  <c r="AG718" i="15"/>
  <c r="AH338" i="15"/>
  <c r="AC602" i="15"/>
  <c r="AC647" i="15"/>
  <c r="Y620" i="15"/>
  <c r="Y575" i="15"/>
  <c r="Z279" i="15"/>
  <c r="E529" i="15"/>
  <c r="E484" i="15"/>
  <c r="E228" i="15"/>
  <c r="Q567" i="15"/>
  <c r="Q612" i="15"/>
  <c r="R271" i="15"/>
  <c r="Q634" i="15"/>
  <c r="Q589" i="15"/>
  <c r="Q294" i="15"/>
  <c r="AH719" i="15"/>
  <c r="AH674" i="15"/>
  <c r="AI339" i="15"/>
  <c r="O682" i="15"/>
  <c r="O727" i="15"/>
  <c r="O348" i="15"/>
  <c r="AJ538" i="15"/>
  <c r="AJ493" i="15"/>
  <c r="AK236" i="15"/>
  <c r="J766" i="15"/>
  <c r="J811" i="15"/>
  <c r="J393" i="15"/>
  <c r="O518" i="15"/>
  <c r="O473" i="15"/>
  <c r="P216" i="15"/>
  <c r="BB217" i="15"/>
  <c r="AA485" i="15"/>
  <c r="AA530" i="15"/>
  <c r="AB228" i="15"/>
  <c r="D670" i="15"/>
  <c r="D715" i="15"/>
  <c r="D336" i="15"/>
  <c r="AH536" i="15"/>
  <c r="AH491" i="15"/>
  <c r="AI234" i="15"/>
  <c r="H719" i="15"/>
  <c r="H674" i="15"/>
  <c r="H340" i="15"/>
  <c r="F899" i="15"/>
  <c r="F854" i="15"/>
  <c r="F442" i="15"/>
  <c r="AG902" i="15"/>
  <c r="AG857" i="15"/>
  <c r="AH444" i="15"/>
  <c r="G808" i="15"/>
  <c r="G763" i="15"/>
  <c r="G390" i="15"/>
  <c r="W641" i="15"/>
  <c r="W596" i="15"/>
  <c r="W301" i="15"/>
  <c r="AM496" i="15"/>
  <c r="AM541" i="15"/>
  <c r="AN239" i="15"/>
  <c r="J490" i="15"/>
  <c r="J535" i="15"/>
  <c r="J234" i="15"/>
  <c r="M677" i="15"/>
  <c r="M722" i="15"/>
  <c r="M343" i="15"/>
  <c r="O908" i="15"/>
  <c r="O863" i="15"/>
  <c r="O451" i="15"/>
  <c r="R887" i="15"/>
  <c r="R842" i="15"/>
  <c r="S429" i="15"/>
  <c r="P634" i="15"/>
  <c r="P589" i="15"/>
  <c r="P294" i="15"/>
  <c r="AB601" i="15"/>
  <c r="AB646" i="15"/>
  <c r="AB306" i="15"/>
  <c r="V687" i="15"/>
  <c r="V732" i="15"/>
  <c r="V353" i="15"/>
  <c r="U687" i="15"/>
  <c r="U732" i="15"/>
  <c r="U353" i="15"/>
  <c r="N907" i="15"/>
  <c r="N862" i="15"/>
  <c r="N450" i="15"/>
  <c r="AL815" i="15"/>
  <c r="AL770" i="15"/>
  <c r="AM396" i="15"/>
  <c r="AH812" i="15"/>
  <c r="AH767" i="15"/>
  <c r="AI393" i="15"/>
  <c r="X711" i="15"/>
  <c r="X666" i="15"/>
  <c r="Y331" i="15"/>
  <c r="U500" i="15"/>
  <c r="U545" i="15"/>
  <c r="U244" i="15"/>
  <c r="AN910" i="15"/>
  <c r="AN865" i="15"/>
  <c r="AO452" i="15"/>
  <c r="X801" i="15"/>
  <c r="X756" i="15"/>
  <c r="Y382" i="15"/>
  <c r="E900" i="15"/>
  <c r="E855" i="15"/>
  <c r="E443" i="15"/>
  <c r="F671" i="15"/>
  <c r="F716" i="15"/>
  <c r="F337" i="15"/>
  <c r="W617" i="15"/>
  <c r="W572" i="15"/>
  <c r="X276" i="15"/>
  <c r="D622" i="15"/>
  <c r="D577" i="15"/>
  <c r="D282" i="15"/>
  <c r="AF627" i="15"/>
  <c r="AF582" i="15"/>
  <c r="AG286" i="15"/>
  <c r="AO591" i="15"/>
  <c r="AO636" i="15"/>
  <c r="X527" i="15"/>
  <c r="X482" i="15"/>
  <c r="Y225" i="15"/>
  <c r="I488" i="15"/>
  <c r="I533" i="15"/>
  <c r="I232" i="15"/>
  <c r="AJ906" i="15"/>
  <c r="AJ861" i="15"/>
  <c r="AK448" i="15"/>
  <c r="V594" i="15"/>
  <c r="V639" i="15"/>
  <c r="V299" i="15"/>
  <c r="AN634" i="15"/>
  <c r="AN589" i="15"/>
  <c r="AO293" i="15"/>
  <c r="H626" i="15"/>
  <c r="H581" i="15"/>
  <c r="H286" i="15"/>
  <c r="X918" i="15"/>
  <c r="X873" i="15"/>
  <c r="X461" i="15"/>
  <c r="G671" i="15"/>
  <c r="G716" i="15"/>
  <c r="G337" i="15"/>
  <c r="AM909" i="15"/>
  <c r="AM864" i="15"/>
  <c r="AN451" i="15"/>
  <c r="AA829" i="15"/>
  <c r="AA784" i="15"/>
  <c r="AA411" i="15"/>
  <c r="AD670" i="15"/>
  <c r="AD715" i="15"/>
  <c r="AE335" i="15"/>
  <c r="I811" i="15"/>
  <c r="I766" i="15"/>
  <c r="I393" i="15"/>
  <c r="F808" i="15"/>
  <c r="F763" i="15"/>
  <c r="F390" i="15"/>
  <c r="K535" i="15"/>
  <c r="K490" i="15"/>
  <c r="K234" i="15"/>
  <c r="AK908" i="15"/>
  <c r="AK863" i="15"/>
  <c r="AL450" i="15"/>
  <c r="V915" i="15"/>
  <c r="V870" i="15"/>
  <c r="V458" i="15"/>
  <c r="K906" i="15"/>
  <c r="K861" i="15"/>
  <c r="K449" i="15"/>
  <c r="AB531" i="15"/>
  <c r="AB486" i="15"/>
  <c r="AC229" i="15"/>
  <c r="J905" i="15"/>
  <c r="J860" i="15"/>
  <c r="J448" i="15"/>
  <c r="AE626" i="15"/>
  <c r="AE581" i="15"/>
  <c r="AF285" i="15"/>
  <c r="R705" i="15"/>
  <c r="R660" i="15"/>
  <c r="S325" i="15"/>
  <c r="Y526" i="15"/>
  <c r="Y481" i="15"/>
  <c r="Z224" i="15"/>
  <c r="S478" i="15"/>
  <c r="S523" i="15"/>
  <c r="T221" i="15"/>
  <c r="V800" i="15"/>
  <c r="V755" i="15"/>
  <c r="W381" i="15"/>
  <c r="X642" i="15"/>
  <c r="X597" i="15"/>
  <c r="X302" i="15"/>
  <c r="I673" i="15"/>
  <c r="I718" i="15"/>
  <c r="I339" i="15"/>
  <c r="AK631" i="15"/>
  <c r="AK586" i="15"/>
  <c r="AL290" i="15"/>
  <c r="P820" i="15"/>
  <c r="P775" i="15"/>
  <c r="P402" i="15"/>
  <c r="AB829" i="15"/>
  <c r="AB784" i="15"/>
  <c r="AB411" i="15"/>
  <c r="V502" i="15"/>
  <c r="V547" i="15"/>
  <c r="V246" i="15"/>
  <c r="R542" i="15"/>
  <c r="R497" i="15"/>
  <c r="R241" i="15"/>
  <c r="P909" i="15"/>
  <c r="P864" i="15"/>
  <c r="P452" i="15"/>
  <c r="K720" i="15"/>
  <c r="K675" i="15"/>
  <c r="K341" i="15"/>
  <c r="F531" i="15"/>
  <c r="F486" i="15"/>
  <c r="F230" i="15"/>
  <c r="E623" i="15"/>
  <c r="E578" i="15"/>
  <c r="E283" i="15"/>
  <c r="AL725" i="15"/>
  <c r="AL680" i="15"/>
  <c r="AM345" i="15"/>
  <c r="Q475" i="15"/>
  <c r="Q520" i="15"/>
  <c r="R218" i="15"/>
  <c r="Z897" i="15"/>
  <c r="Z852" i="15"/>
  <c r="AA439" i="15"/>
  <c r="V708" i="15"/>
  <c r="V663" i="15"/>
  <c r="W328" i="15"/>
  <c r="R889" i="15"/>
  <c r="R844" i="15"/>
  <c r="S431" i="15"/>
  <c r="AA736" i="15"/>
  <c r="AA691" i="15"/>
  <c r="AA357" i="15"/>
  <c r="Q886" i="15"/>
  <c r="Q841" i="15"/>
  <c r="R428" i="15"/>
  <c r="BD429" i="15"/>
  <c r="F626" i="15"/>
  <c r="F581" i="15"/>
  <c r="F286" i="15"/>
  <c r="T477" i="15"/>
  <c r="T522" i="15"/>
  <c r="U220" i="15"/>
  <c r="W710" i="15" l="1"/>
  <c r="W665" i="15"/>
  <c r="X330" i="15"/>
  <c r="AD579" i="15"/>
  <c r="AE283" i="15"/>
  <c r="AD624" i="15"/>
  <c r="I626" i="15"/>
  <c r="I581" i="15"/>
  <c r="I286" i="15"/>
  <c r="Z303" i="15"/>
  <c r="Z643" i="15"/>
  <c r="Z598" i="15"/>
  <c r="AF391" i="15"/>
  <c r="AE810" i="15"/>
  <c r="AE765" i="15"/>
  <c r="AK632" i="15"/>
  <c r="AK587" i="15"/>
  <c r="AL291" i="15"/>
  <c r="U616" i="15"/>
  <c r="U571" i="15"/>
  <c r="V275" i="15"/>
  <c r="Z576" i="15"/>
  <c r="Z621" i="15"/>
  <c r="AA280" i="15"/>
  <c r="T615" i="15"/>
  <c r="T570" i="15"/>
  <c r="U274" i="15"/>
  <c r="O292" i="15"/>
  <c r="O632" i="15"/>
  <c r="O587" i="15"/>
  <c r="J627" i="15"/>
  <c r="J582" i="15"/>
  <c r="J287" i="15"/>
  <c r="R636" i="15"/>
  <c r="R591" i="15"/>
  <c r="R296" i="15"/>
  <c r="AF626" i="15"/>
  <c r="AF581" i="15"/>
  <c r="AG285" i="15"/>
  <c r="O909" i="15"/>
  <c r="O864" i="15"/>
  <c r="O452" i="15"/>
  <c r="Q794" i="15"/>
  <c r="Q749" i="15"/>
  <c r="R375" i="15"/>
  <c r="BD376" i="15"/>
  <c r="J677" i="15"/>
  <c r="J722" i="15"/>
  <c r="J343" i="15"/>
  <c r="V525" i="15"/>
  <c r="V480" i="15"/>
  <c r="W223" i="15"/>
  <c r="AL814" i="15"/>
  <c r="AL769" i="15"/>
  <c r="AM395" i="15"/>
  <c r="W708" i="15"/>
  <c r="W663" i="15"/>
  <c r="X328" i="15"/>
  <c r="K676" i="15"/>
  <c r="K721" i="15"/>
  <c r="K342" i="15"/>
  <c r="X643" i="15"/>
  <c r="X598" i="15"/>
  <c r="X303" i="15"/>
  <c r="K907" i="15"/>
  <c r="K862" i="15"/>
  <c r="K450" i="15"/>
  <c r="AN909" i="15"/>
  <c r="AN864" i="15"/>
  <c r="AO451" i="15"/>
  <c r="V640" i="15"/>
  <c r="V595" i="15"/>
  <c r="V300" i="15"/>
  <c r="Y801" i="15"/>
  <c r="Y756" i="15"/>
  <c r="Z382" i="15"/>
  <c r="U733" i="15"/>
  <c r="U688" i="15"/>
  <c r="U354" i="15"/>
  <c r="AN541" i="15"/>
  <c r="AN496" i="15"/>
  <c r="AO239" i="15"/>
  <c r="AI674" i="15"/>
  <c r="AI719" i="15"/>
  <c r="AJ339" i="15"/>
  <c r="L539" i="15"/>
  <c r="L494" i="15"/>
  <c r="L238" i="15"/>
  <c r="T639" i="15"/>
  <c r="T594" i="15"/>
  <c r="T299" i="15"/>
  <c r="AE808" i="15"/>
  <c r="AE763" i="15"/>
  <c r="AF389" i="15"/>
  <c r="V825" i="15"/>
  <c r="V780" i="15"/>
  <c r="V407" i="15"/>
  <c r="V706" i="15"/>
  <c r="V661" i="15"/>
  <c r="W326" i="15"/>
  <c r="AD806" i="15"/>
  <c r="AD761" i="15"/>
  <c r="AE387" i="15"/>
  <c r="G902" i="15"/>
  <c r="G857" i="15"/>
  <c r="G445" i="15"/>
  <c r="S822" i="15"/>
  <c r="S777" i="15"/>
  <c r="S404" i="15"/>
  <c r="W893" i="15"/>
  <c r="W848" i="15"/>
  <c r="X435" i="15"/>
  <c r="D806" i="15"/>
  <c r="D761" i="15"/>
  <c r="D388" i="15"/>
  <c r="M815" i="15"/>
  <c r="M770" i="15"/>
  <c r="M397" i="15"/>
  <c r="U707" i="15"/>
  <c r="U662" i="15"/>
  <c r="V327" i="15"/>
  <c r="N679" i="15"/>
  <c r="N724" i="15"/>
  <c r="N345" i="15"/>
  <c r="AK630" i="15"/>
  <c r="AK585" i="15"/>
  <c r="AL289" i="15"/>
  <c r="D532" i="15"/>
  <c r="D487" i="15"/>
  <c r="D231" i="15"/>
  <c r="Y598" i="15"/>
  <c r="Y643" i="15"/>
  <c r="Y303" i="15"/>
  <c r="T547" i="15"/>
  <c r="T502" i="15"/>
  <c r="T246" i="15"/>
  <c r="Y892" i="15"/>
  <c r="Y847" i="15"/>
  <c r="Z434" i="15"/>
  <c r="AC623" i="15"/>
  <c r="AC578" i="15"/>
  <c r="AD282" i="15"/>
  <c r="AE714" i="15"/>
  <c r="AE669" i="15"/>
  <c r="AF334" i="15"/>
  <c r="J812" i="15"/>
  <c r="J767" i="15"/>
  <c r="J394" i="15"/>
  <c r="X737" i="15"/>
  <c r="X692" i="15"/>
  <c r="X358" i="15"/>
  <c r="Z508" i="15"/>
  <c r="Z553" i="15"/>
  <c r="Z252" i="15"/>
  <c r="R703" i="15"/>
  <c r="R658" i="15"/>
  <c r="S323" i="15"/>
  <c r="V548" i="15"/>
  <c r="V503" i="15"/>
  <c r="V247" i="15"/>
  <c r="Z526" i="15"/>
  <c r="Z481" i="15"/>
  <c r="AA224" i="15"/>
  <c r="K491" i="15"/>
  <c r="K536" i="15"/>
  <c r="K235" i="15"/>
  <c r="Y482" i="15"/>
  <c r="Y527" i="15"/>
  <c r="Z225" i="15"/>
  <c r="U546" i="15"/>
  <c r="U501" i="15"/>
  <c r="U245" i="15"/>
  <c r="P635" i="15"/>
  <c r="P590" i="15"/>
  <c r="P295" i="15"/>
  <c r="H675" i="15"/>
  <c r="H720" i="15"/>
  <c r="H341" i="15"/>
  <c r="P473" i="15"/>
  <c r="P518" i="15"/>
  <c r="Q216" i="15"/>
  <c r="BC217" i="15"/>
  <c r="E485" i="15"/>
  <c r="E530" i="15"/>
  <c r="E229" i="15"/>
  <c r="AH673" i="15"/>
  <c r="AH718" i="15"/>
  <c r="AI338" i="15"/>
  <c r="Z896" i="15"/>
  <c r="Z851" i="15"/>
  <c r="AA438" i="15"/>
  <c r="AE672" i="15"/>
  <c r="AE717" i="15"/>
  <c r="AF337" i="15"/>
  <c r="H858" i="15"/>
  <c r="H903" i="15"/>
  <c r="H446" i="15"/>
  <c r="Q611" i="15"/>
  <c r="Q566" i="15"/>
  <c r="R270" i="15"/>
  <c r="H811" i="15"/>
  <c r="H766" i="15"/>
  <c r="H393" i="15"/>
  <c r="AA804" i="15"/>
  <c r="AA759" i="15"/>
  <c r="AB385" i="15"/>
  <c r="R888" i="15"/>
  <c r="R843" i="15"/>
  <c r="S430" i="15"/>
  <c r="R913" i="15"/>
  <c r="R868" i="15"/>
  <c r="R456" i="15"/>
  <c r="G532" i="15"/>
  <c r="G487" i="15"/>
  <c r="G231" i="15"/>
  <c r="X784" i="15"/>
  <c r="X829" i="15"/>
  <c r="X411" i="15"/>
  <c r="O817" i="15"/>
  <c r="O772" i="15"/>
  <c r="O399" i="15"/>
  <c r="U824" i="15"/>
  <c r="U779" i="15"/>
  <c r="U406" i="15"/>
  <c r="AH628" i="15"/>
  <c r="AH583" i="15"/>
  <c r="AI287" i="15"/>
  <c r="Z712" i="15"/>
  <c r="Z667" i="15"/>
  <c r="AA332" i="15"/>
  <c r="U917" i="15"/>
  <c r="U872" i="15"/>
  <c r="U460" i="15"/>
  <c r="AE900" i="15"/>
  <c r="AE855" i="15"/>
  <c r="AF442" i="15"/>
  <c r="S502" i="15"/>
  <c r="S547" i="15"/>
  <c r="S246" i="15"/>
  <c r="T890" i="15"/>
  <c r="T845" i="15"/>
  <c r="U432" i="15"/>
  <c r="R886" i="15"/>
  <c r="R841" i="15"/>
  <c r="S428" i="15"/>
  <c r="BE429" i="15"/>
  <c r="Y506" i="15"/>
  <c r="Y551" i="15"/>
  <c r="Y250" i="15"/>
  <c r="AA737" i="15"/>
  <c r="AA692" i="15"/>
  <c r="AA358" i="15"/>
  <c r="E624" i="15"/>
  <c r="E579" i="15"/>
  <c r="E284" i="15"/>
  <c r="AL586" i="15"/>
  <c r="AL631" i="15"/>
  <c r="AM290" i="15"/>
  <c r="J906" i="15"/>
  <c r="J861" i="15"/>
  <c r="J449" i="15"/>
  <c r="AE670" i="15"/>
  <c r="AE715" i="15"/>
  <c r="AF335" i="15"/>
  <c r="H627" i="15"/>
  <c r="H582" i="15"/>
  <c r="H287" i="15"/>
  <c r="F717" i="15"/>
  <c r="F672" i="15"/>
  <c r="F338" i="15"/>
  <c r="AM815" i="15"/>
  <c r="AM770" i="15"/>
  <c r="AN396" i="15"/>
  <c r="M678" i="15"/>
  <c r="M723" i="15"/>
  <c r="M344" i="15"/>
  <c r="AH902" i="15"/>
  <c r="AH857" i="15"/>
  <c r="AI444" i="15"/>
  <c r="AK493" i="15"/>
  <c r="AK538" i="15"/>
  <c r="AL236" i="15"/>
  <c r="L631" i="15"/>
  <c r="L586" i="15"/>
  <c r="L291" i="15"/>
  <c r="U594" i="15"/>
  <c r="U639" i="15"/>
  <c r="U299" i="15"/>
  <c r="AD807" i="15"/>
  <c r="AD762" i="15"/>
  <c r="AE388" i="15"/>
  <c r="G627" i="15"/>
  <c r="G582" i="15"/>
  <c r="G287" i="15"/>
  <c r="AI904" i="15"/>
  <c r="AI859" i="15"/>
  <c r="AJ446" i="15"/>
  <c r="Y618" i="15"/>
  <c r="Y573" i="15"/>
  <c r="Z277" i="15"/>
  <c r="AD555" i="15"/>
  <c r="AD510" i="15"/>
  <c r="AH720" i="15"/>
  <c r="AH675" i="15"/>
  <c r="AI340" i="15"/>
  <c r="AA805" i="15"/>
  <c r="AA760" i="15"/>
  <c r="AB386" i="15"/>
  <c r="AN633" i="15"/>
  <c r="AN588" i="15"/>
  <c r="AO292" i="15"/>
  <c r="R610" i="15"/>
  <c r="R565" i="15"/>
  <c r="S269" i="15"/>
  <c r="BE270" i="15"/>
  <c r="O541" i="15"/>
  <c r="O496" i="15"/>
  <c r="O240" i="15"/>
  <c r="AI537" i="15"/>
  <c r="AI492" i="15"/>
  <c r="AJ235" i="15"/>
  <c r="AH625" i="15"/>
  <c r="AH580" i="15"/>
  <c r="AI284" i="15"/>
  <c r="Z529" i="15"/>
  <c r="Z484" i="15"/>
  <c r="AA227" i="15"/>
  <c r="W918" i="15"/>
  <c r="W873" i="15"/>
  <c r="W461" i="15"/>
  <c r="Q820" i="15"/>
  <c r="Q775" i="15"/>
  <c r="Q402" i="15"/>
  <c r="Q702" i="15"/>
  <c r="Q657" i="15"/>
  <c r="R322" i="15"/>
  <c r="BD323" i="15"/>
  <c r="Z894" i="15"/>
  <c r="Z849" i="15"/>
  <c r="AA436" i="15"/>
  <c r="AK677" i="15"/>
  <c r="AK722" i="15"/>
  <c r="AL342" i="15"/>
  <c r="X617" i="15"/>
  <c r="X572" i="15"/>
  <c r="Y276" i="15"/>
  <c r="AJ629" i="15"/>
  <c r="AJ584" i="15"/>
  <c r="AK288" i="15"/>
  <c r="AE809" i="15"/>
  <c r="AE764" i="15"/>
  <c r="AF390" i="15"/>
  <c r="U891" i="15"/>
  <c r="U846" i="15"/>
  <c r="V433" i="15"/>
  <c r="R821" i="15"/>
  <c r="R776" i="15"/>
  <c r="R403" i="15"/>
  <c r="F627" i="15"/>
  <c r="F582" i="15"/>
  <c r="F287" i="15"/>
  <c r="AA897" i="15"/>
  <c r="AA852" i="15"/>
  <c r="AB439" i="15"/>
  <c r="P910" i="15"/>
  <c r="P865" i="15"/>
  <c r="P453" i="15"/>
  <c r="W800" i="15"/>
  <c r="W755" i="15"/>
  <c r="X381" i="15"/>
  <c r="V916" i="15"/>
  <c r="V871" i="15"/>
  <c r="V459" i="15"/>
  <c r="G672" i="15"/>
  <c r="G717" i="15"/>
  <c r="G338" i="15"/>
  <c r="AK861" i="15"/>
  <c r="AK906" i="15"/>
  <c r="AL448" i="15"/>
  <c r="AO910" i="15"/>
  <c r="AO865" i="15"/>
  <c r="V733" i="15"/>
  <c r="V688" i="15"/>
  <c r="V354" i="15"/>
  <c r="W597" i="15"/>
  <c r="W642" i="15"/>
  <c r="W302" i="15"/>
  <c r="Q635" i="15"/>
  <c r="Q590" i="15"/>
  <c r="Q295" i="15"/>
  <c r="E807" i="15"/>
  <c r="E762" i="15"/>
  <c r="E389" i="15"/>
  <c r="AO542" i="15"/>
  <c r="AO497" i="15"/>
  <c r="Y895" i="15"/>
  <c r="Y850" i="15"/>
  <c r="Z437" i="15"/>
  <c r="AL816" i="15"/>
  <c r="AL771" i="15"/>
  <c r="AM397" i="15"/>
  <c r="N539" i="15"/>
  <c r="N494" i="15"/>
  <c r="N238" i="15"/>
  <c r="AL540" i="15"/>
  <c r="AL495" i="15"/>
  <c r="AM238" i="15"/>
  <c r="AA601" i="15"/>
  <c r="AA646" i="15"/>
  <c r="AA306" i="15"/>
  <c r="M907" i="15"/>
  <c r="M862" i="15"/>
  <c r="M450" i="15"/>
  <c r="Y528" i="15"/>
  <c r="Y483" i="15"/>
  <c r="Z226" i="15"/>
  <c r="M539" i="15"/>
  <c r="M494" i="15"/>
  <c r="M238" i="15"/>
  <c r="Q911" i="15"/>
  <c r="Q866" i="15"/>
  <c r="Q454" i="15"/>
  <c r="R684" i="15"/>
  <c r="R729" i="15"/>
  <c r="R350" i="15"/>
  <c r="M632" i="15"/>
  <c r="M587" i="15"/>
  <c r="M292" i="15"/>
  <c r="AC622" i="15"/>
  <c r="AC577" i="15"/>
  <c r="AD281" i="15"/>
  <c r="W709" i="15"/>
  <c r="W664" i="15"/>
  <c r="X329" i="15"/>
  <c r="AM679" i="15"/>
  <c r="AM724" i="15"/>
  <c r="AN344" i="15"/>
  <c r="T613" i="15"/>
  <c r="T568" i="15"/>
  <c r="U272" i="15"/>
  <c r="I904" i="15"/>
  <c r="I859" i="15"/>
  <c r="I447" i="15"/>
  <c r="T824" i="15"/>
  <c r="T779" i="15"/>
  <c r="T406" i="15"/>
  <c r="AC532" i="15"/>
  <c r="AC487" i="15"/>
  <c r="AD230" i="15"/>
  <c r="AF489" i="15"/>
  <c r="AF534" i="15"/>
  <c r="AG232" i="15"/>
  <c r="I812" i="15"/>
  <c r="I767" i="15"/>
  <c r="I394" i="15"/>
  <c r="D716" i="15"/>
  <c r="D671" i="15"/>
  <c r="D337" i="15"/>
  <c r="Y921" i="15"/>
  <c r="Y876" i="15"/>
  <c r="Y464" i="15"/>
  <c r="AB830" i="15"/>
  <c r="AB785" i="15"/>
  <c r="AB412" i="15"/>
  <c r="S705" i="15"/>
  <c r="S660" i="15"/>
  <c r="T325" i="15"/>
  <c r="F809" i="15"/>
  <c r="F764" i="15"/>
  <c r="F391" i="15"/>
  <c r="D623" i="15"/>
  <c r="D578" i="15"/>
  <c r="D283" i="15"/>
  <c r="Y711" i="15"/>
  <c r="Y666" i="15"/>
  <c r="Z331" i="15"/>
  <c r="S887" i="15"/>
  <c r="S842" i="15"/>
  <c r="T429" i="15"/>
  <c r="AI536" i="15"/>
  <c r="AI491" i="15"/>
  <c r="AJ234" i="15"/>
  <c r="Z620" i="15"/>
  <c r="Z575" i="15"/>
  <c r="AA279" i="15"/>
  <c r="S684" i="15"/>
  <c r="S729" i="15"/>
  <c r="S350" i="15"/>
  <c r="Y803" i="15"/>
  <c r="Y758" i="15"/>
  <c r="Z384" i="15"/>
  <c r="AC899" i="15"/>
  <c r="AC854" i="15"/>
  <c r="AD441" i="15"/>
  <c r="AE901" i="15"/>
  <c r="AE856" i="15"/>
  <c r="AF443" i="15"/>
  <c r="X550" i="15"/>
  <c r="X505" i="15"/>
  <c r="X249" i="15"/>
  <c r="W826" i="15"/>
  <c r="W781" i="15"/>
  <c r="W408" i="15"/>
  <c r="T689" i="15"/>
  <c r="T734" i="15"/>
  <c r="T355" i="15"/>
  <c r="AC898" i="15"/>
  <c r="AC853" i="15"/>
  <c r="AD440" i="15"/>
  <c r="S519" i="15"/>
  <c r="S474" i="15"/>
  <c r="T217" i="15"/>
  <c r="AB923" i="15"/>
  <c r="AB878" i="15"/>
  <c r="E671" i="15"/>
  <c r="E716" i="15"/>
  <c r="E337" i="15"/>
  <c r="L677" i="15"/>
  <c r="L722" i="15"/>
  <c r="L343" i="15"/>
  <c r="Z802" i="15"/>
  <c r="Z757" i="15"/>
  <c r="AA383" i="15"/>
  <c r="K630" i="15"/>
  <c r="K585" i="15"/>
  <c r="K290" i="15"/>
  <c r="Z828" i="15"/>
  <c r="Z783" i="15"/>
  <c r="Z410" i="15"/>
  <c r="AG533" i="15"/>
  <c r="AG488" i="15"/>
  <c r="AH231" i="15"/>
  <c r="AA553" i="15"/>
  <c r="AA508" i="15"/>
  <c r="AA252" i="15"/>
  <c r="S914" i="15"/>
  <c r="S869" i="15"/>
  <c r="S457" i="15"/>
  <c r="AI812" i="15"/>
  <c r="AI767" i="15"/>
  <c r="AJ393" i="15"/>
  <c r="AJ539" i="15"/>
  <c r="AJ494" i="15"/>
  <c r="AK237" i="15"/>
  <c r="K814" i="15"/>
  <c r="K769" i="15"/>
  <c r="K396" i="15"/>
  <c r="AN818" i="15"/>
  <c r="AN773" i="15"/>
  <c r="AO399" i="15"/>
  <c r="AM680" i="15"/>
  <c r="AM725" i="15"/>
  <c r="AN345" i="15"/>
  <c r="U477" i="15"/>
  <c r="U522" i="15"/>
  <c r="V220" i="15"/>
  <c r="S889" i="15"/>
  <c r="S844" i="15"/>
  <c r="T431" i="15"/>
  <c r="F532" i="15"/>
  <c r="F487" i="15"/>
  <c r="F231" i="15"/>
  <c r="I719" i="15"/>
  <c r="I674" i="15"/>
  <c r="I340" i="15"/>
  <c r="AC486" i="15"/>
  <c r="AC531" i="15"/>
  <c r="AD229" i="15"/>
  <c r="AA830" i="15"/>
  <c r="AA785" i="15"/>
  <c r="AA412" i="15"/>
  <c r="AO634" i="15"/>
  <c r="AO589" i="15"/>
  <c r="E901" i="15"/>
  <c r="E856" i="15"/>
  <c r="E444" i="15"/>
  <c r="N908" i="15"/>
  <c r="N863" i="15"/>
  <c r="N451" i="15"/>
  <c r="J536" i="15"/>
  <c r="J491" i="15"/>
  <c r="J235" i="15"/>
  <c r="F900" i="15"/>
  <c r="F855" i="15"/>
  <c r="F443" i="15"/>
  <c r="AB485" i="15"/>
  <c r="AB530" i="15"/>
  <c r="AC228" i="15"/>
  <c r="O683" i="15"/>
  <c r="O728" i="15"/>
  <c r="O349" i="15"/>
  <c r="Q683" i="15"/>
  <c r="Q728" i="15"/>
  <c r="Q349" i="15"/>
  <c r="AO590" i="15"/>
  <c r="AO635" i="15"/>
  <c r="N817" i="15"/>
  <c r="N772" i="15"/>
  <c r="N399" i="15"/>
  <c r="AB713" i="15"/>
  <c r="AB668" i="15"/>
  <c r="AC333" i="15"/>
  <c r="S593" i="15"/>
  <c r="S638" i="15"/>
  <c r="S298" i="15"/>
  <c r="Y619" i="15"/>
  <c r="Y574" i="15"/>
  <c r="Z278" i="15"/>
  <c r="H536" i="15"/>
  <c r="H491" i="15"/>
  <c r="H235" i="15"/>
  <c r="AL678" i="15"/>
  <c r="AL723" i="15"/>
  <c r="AM343" i="15"/>
  <c r="AN817" i="15"/>
  <c r="AN772" i="15"/>
  <c r="AO398" i="15"/>
  <c r="N632" i="15"/>
  <c r="N587" i="15"/>
  <c r="N292" i="15"/>
  <c r="AI676" i="15"/>
  <c r="AI721" i="15"/>
  <c r="AJ341" i="15"/>
  <c r="AE671" i="15"/>
  <c r="AE716" i="15"/>
  <c r="AF336" i="15"/>
  <c r="Y829" i="15"/>
  <c r="Y784" i="15"/>
  <c r="Y411" i="15"/>
  <c r="Y737" i="15"/>
  <c r="Y692" i="15"/>
  <c r="Y358" i="15"/>
  <c r="U524" i="15"/>
  <c r="U479" i="15"/>
  <c r="V222" i="15"/>
  <c r="Z921" i="15"/>
  <c r="Z876" i="15"/>
  <c r="Z464" i="15"/>
  <c r="T569" i="15"/>
  <c r="T614" i="15"/>
  <c r="U273" i="15"/>
  <c r="P821" i="15"/>
  <c r="P776" i="15"/>
  <c r="P403" i="15"/>
  <c r="P542" i="15"/>
  <c r="P497" i="15"/>
  <c r="P241" i="15"/>
  <c r="AO543" i="15"/>
  <c r="AO498" i="15"/>
  <c r="L816" i="15"/>
  <c r="L771" i="15"/>
  <c r="L398" i="15"/>
  <c r="S521" i="15"/>
  <c r="S476" i="15"/>
  <c r="T219" i="15"/>
  <c r="R520" i="15"/>
  <c r="R475" i="15"/>
  <c r="S218" i="15"/>
  <c r="R498" i="15"/>
  <c r="R543" i="15"/>
  <c r="R242" i="15"/>
  <c r="T478" i="15"/>
  <c r="T523" i="15"/>
  <c r="U221" i="15"/>
  <c r="AL908" i="15"/>
  <c r="AL863" i="15"/>
  <c r="AM450" i="15"/>
  <c r="X919" i="15"/>
  <c r="X874" i="15"/>
  <c r="X462" i="15"/>
  <c r="I489" i="15"/>
  <c r="I534" i="15"/>
  <c r="I233" i="15"/>
  <c r="AG627" i="15"/>
  <c r="AG582" i="15"/>
  <c r="AH286" i="15"/>
  <c r="AB647" i="15"/>
  <c r="AB602" i="15"/>
  <c r="G809" i="15"/>
  <c r="G764" i="15"/>
  <c r="G391" i="15"/>
  <c r="R612" i="15"/>
  <c r="R567" i="15"/>
  <c r="S271" i="15"/>
  <c r="V799" i="15"/>
  <c r="V754" i="15"/>
  <c r="W380" i="15"/>
  <c r="D900" i="15"/>
  <c r="D855" i="15"/>
  <c r="D443" i="15"/>
  <c r="AA922" i="15"/>
  <c r="AA877" i="15"/>
  <c r="AA465" i="15"/>
  <c r="U798" i="15"/>
  <c r="U753" i="15"/>
  <c r="V379" i="15"/>
  <c r="AF490" i="15"/>
  <c r="AF535" i="15"/>
  <c r="AG233" i="15"/>
  <c r="S704" i="15"/>
  <c r="S659" i="15"/>
  <c r="T324" i="15"/>
  <c r="AI813" i="15"/>
  <c r="AI768" i="15"/>
  <c r="AJ394" i="15"/>
  <c r="Q544" i="15"/>
  <c r="Q499" i="15"/>
  <c r="Q243" i="15"/>
  <c r="AG811" i="15"/>
  <c r="AG766" i="15"/>
  <c r="AH392" i="15"/>
  <c r="R795" i="15"/>
  <c r="R750" i="15"/>
  <c r="S376" i="15"/>
  <c r="Z736" i="15"/>
  <c r="Z691" i="15"/>
  <c r="Z357" i="15"/>
  <c r="W549" i="15"/>
  <c r="W504" i="15"/>
  <c r="W248" i="15"/>
  <c r="S797" i="15"/>
  <c r="S752" i="15"/>
  <c r="T378" i="15"/>
  <c r="L907" i="15"/>
  <c r="L862" i="15"/>
  <c r="L450" i="15"/>
  <c r="T915" i="15"/>
  <c r="T870" i="15"/>
  <c r="T458" i="15"/>
  <c r="AI903" i="15"/>
  <c r="AI858" i="15"/>
  <c r="AJ445" i="15"/>
  <c r="AK905" i="15"/>
  <c r="AK860" i="15"/>
  <c r="AL447" i="15"/>
  <c r="P684" i="15"/>
  <c r="P729" i="15"/>
  <c r="P350" i="15"/>
  <c r="S796" i="15"/>
  <c r="S751" i="15"/>
  <c r="T377" i="15"/>
  <c r="AL907" i="15"/>
  <c r="AL862" i="15"/>
  <c r="AM449" i="15"/>
  <c r="W734" i="15"/>
  <c r="W689" i="15"/>
  <c r="W355" i="15"/>
  <c r="Y330" i="15" l="1"/>
  <c r="X710" i="15"/>
  <c r="X665" i="15"/>
  <c r="AE624" i="15"/>
  <c r="AE579" i="15"/>
  <c r="AF283" i="15"/>
  <c r="V616" i="15"/>
  <c r="V571" i="15"/>
  <c r="W275" i="15"/>
  <c r="AF810" i="15"/>
  <c r="AF765" i="15"/>
  <c r="AG391" i="15"/>
  <c r="R297" i="15"/>
  <c r="R592" i="15"/>
  <c r="R637" i="15"/>
  <c r="O633" i="15"/>
  <c r="O588" i="15"/>
  <c r="O293" i="15"/>
  <c r="U570" i="15"/>
  <c r="V274" i="15"/>
  <c r="U615" i="15"/>
  <c r="AM291" i="15"/>
  <c r="AL632" i="15"/>
  <c r="AL587" i="15"/>
  <c r="Z644" i="15"/>
  <c r="Z599" i="15"/>
  <c r="Z304" i="15"/>
  <c r="J628" i="15"/>
  <c r="J583" i="15"/>
  <c r="J288" i="15"/>
  <c r="I627" i="15"/>
  <c r="I582" i="15"/>
  <c r="I287" i="15"/>
  <c r="AA621" i="15"/>
  <c r="AA576" i="15"/>
  <c r="AB280" i="15"/>
  <c r="W735" i="15"/>
  <c r="W690" i="15"/>
  <c r="W356" i="15"/>
  <c r="O684" i="15"/>
  <c r="O729" i="15"/>
  <c r="O350" i="15"/>
  <c r="AG489" i="15"/>
  <c r="AG534" i="15"/>
  <c r="AH232" i="15"/>
  <c r="P911" i="15"/>
  <c r="P866" i="15"/>
  <c r="P454" i="15"/>
  <c r="S610" i="15"/>
  <c r="S565" i="15"/>
  <c r="T269" i="15"/>
  <c r="BF270" i="15"/>
  <c r="AL538" i="15"/>
  <c r="AL493" i="15"/>
  <c r="AM236" i="15"/>
  <c r="U825" i="15"/>
  <c r="U780" i="15"/>
  <c r="U407" i="15"/>
  <c r="AA481" i="15"/>
  <c r="AA526" i="15"/>
  <c r="AB224" i="15"/>
  <c r="D807" i="15"/>
  <c r="D762" i="15"/>
  <c r="D389" i="15"/>
  <c r="K908" i="15"/>
  <c r="K863" i="15"/>
  <c r="K451" i="15"/>
  <c r="P730" i="15"/>
  <c r="P685" i="15"/>
  <c r="P351" i="15"/>
  <c r="Z737" i="15"/>
  <c r="Z692" i="15"/>
  <c r="Z358" i="15"/>
  <c r="AA923" i="15"/>
  <c r="AA878" i="15"/>
  <c r="U523" i="15"/>
  <c r="U478" i="15"/>
  <c r="V221" i="15"/>
  <c r="V479" i="15"/>
  <c r="V524" i="15"/>
  <c r="W222" i="15"/>
  <c r="AM678" i="15"/>
  <c r="AM723" i="15"/>
  <c r="AN343" i="15"/>
  <c r="J537" i="15"/>
  <c r="J492" i="15"/>
  <c r="J236" i="15"/>
  <c r="AO818" i="15"/>
  <c r="AO773" i="15"/>
  <c r="Z829" i="15"/>
  <c r="Z784" i="15"/>
  <c r="Z411" i="15"/>
  <c r="AF901" i="15"/>
  <c r="AF856" i="15"/>
  <c r="AG443" i="15"/>
  <c r="T705" i="15"/>
  <c r="T660" i="15"/>
  <c r="U325" i="15"/>
  <c r="I905" i="15"/>
  <c r="I860" i="15"/>
  <c r="I448" i="15"/>
  <c r="Q867" i="15"/>
  <c r="Q912" i="15"/>
  <c r="Q455" i="15"/>
  <c r="Z895" i="15"/>
  <c r="Z850" i="15"/>
  <c r="AA437" i="15"/>
  <c r="Q591" i="15"/>
  <c r="Q636" i="15"/>
  <c r="Q296" i="15"/>
  <c r="R822" i="15"/>
  <c r="R777" i="15"/>
  <c r="R404" i="15"/>
  <c r="AJ537" i="15"/>
  <c r="AJ492" i="15"/>
  <c r="AK235" i="15"/>
  <c r="AI720" i="15"/>
  <c r="AI675" i="15"/>
  <c r="AJ340" i="15"/>
  <c r="AJ904" i="15"/>
  <c r="AJ859" i="15"/>
  <c r="AK446" i="15"/>
  <c r="M679" i="15"/>
  <c r="M724" i="15"/>
  <c r="M345" i="15"/>
  <c r="AA738" i="15"/>
  <c r="AA693" i="15"/>
  <c r="AA359" i="15"/>
  <c r="S548" i="15"/>
  <c r="S503" i="15"/>
  <c r="S247" i="15"/>
  <c r="G533" i="15"/>
  <c r="G488" i="15"/>
  <c r="G232" i="15"/>
  <c r="AA896" i="15"/>
  <c r="AA851" i="15"/>
  <c r="AB438" i="15"/>
  <c r="P591" i="15"/>
  <c r="P636" i="15"/>
  <c r="P296" i="15"/>
  <c r="Z554" i="15"/>
  <c r="Z509" i="15"/>
  <c r="Z253" i="15"/>
  <c r="D533" i="15"/>
  <c r="D488" i="15"/>
  <c r="D232" i="15"/>
  <c r="G903" i="15"/>
  <c r="G858" i="15"/>
  <c r="G446" i="15"/>
  <c r="AO541" i="15"/>
  <c r="AO496" i="15"/>
  <c r="X708" i="15"/>
  <c r="X663" i="15"/>
  <c r="Y328" i="15"/>
  <c r="R794" i="15"/>
  <c r="R749" i="15"/>
  <c r="S375" i="15"/>
  <c r="BE376" i="15"/>
  <c r="T797" i="15"/>
  <c r="T752" i="15"/>
  <c r="U378" i="15"/>
  <c r="T704" i="15"/>
  <c r="T659" i="15"/>
  <c r="U324" i="15"/>
  <c r="T690" i="15"/>
  <c r="T735" i="15"/>
  <c r="T356" i="15"/>
  <c r="Z711" i="15"/>
  <c r="Z666" i="15"/>
  <c r="AA331" i="15"/>
  <c r="AD622" i="15"/>
  <c r="AD577" i="15"/>
  <c r="AE281" i="15"/>
  <c r="AM540" i="15"/>
  <c r="AM495" i="15"/>
  <c r="AN238" i="15"/>
  <c r="W919" i="15"/>
  <c r="W874" i="15"/>
  <c r="W462" i="15"/>
  <c r="J907" i="15"/>
  <c r="J862" i="15"/>
  <c r="J450" i="15"/>
  <c r="R611" i="15"/>
  <c r="R566" i="15"/>
  <c r="S270" i="15"/>
  <c r="Z892" i="15"/>
  <c r="Z847" i="15"/>
  <c r="AA434" i="15"/>
  <c r="T640" i="15"/>
  <c r="T595" i="15"/>
  <c r="T300" i="15"/>
  <c r="T916" i="15"/>
  <c r="T871" i="15"/>
  <c r="T459" i="15"/>
  <c r="Q545" i="15"/>
  <c r="Q500" i="15"/>
  <c r="Q244" i="15"/>
  <c r="S612" i="15"/>
  <c r="S567" i="15"/>
  <c r="T271" i="15"/>
  <c r="T476" i="15"/>
  <c r="T521" i="15"/>
  <c r="U219" i="15"/>
  <c r="P498" i="15"/>
  <c r="P543" i="15"/>
  <c r="P242" i="15"/>
  <c r="S639" i="15"/>
  <c r="S594" i="15"/>
  <c r="S299" i="15"/>
  <c r="I675" i="15"/>
  <c r="I720" i="15"/>
  <c r="I341" i="15"/>
  <c r="AJ767" i="15"/>
  <c r="AJ812" i="15"/>
  <c r="AK393" i="15"/>
  <c r="L678" i="15"/>
  <c r="L723" i="15"/>
  <c r="L344" i="15"/>
  <c r="T474" i="15"/>
  <c r="T519" i="15"/>
  <c r="U217" i="15"/>
  <c r="S685" i="15"/>
  <c r="S730" i="15"/>
  <c r="S351" i="15"/>
  <c r="AJ491" i="15"/>
  <c r="AJ536" i="15"/>
  <c r="AK234" i="15"/>
  <c r="D717" i="15"/>
  <c r="D672" i="15"/>
  <c r="D338" i="15"/>
  <c r="M908" i="15"/>
  <c r="M863" i="15"/>
  <c r="M451" i="15"/>
  <c r="V917" i="15"/>
  <c r="V872" i="15"/>
  <c r="V460" i="15"/>
  <c r="AK629" i="15"/>
  <c r="AK584" i="15"/>
  <c r="AL288" i="15"/>
  <c r="R702" i="15"/>
  <c r="R657" i="15"/>
  <c r="S322" i="15"/>
  <c r="BE323" i="15"/>
  <c r="U640" i="15"/>
  <c r="U595" i="15"/>
  <c r="U300" i="15"/>
  <c r="H583" i="15"/>
  <c r="H628" i="15"/>
  <c r="H288" i="15"/>
  <c r="AA712" i="15"/>
  <c r="AA667" i="15"/>
  <c r="AB332" i="15"/>
  <c r="AB759" i="15"/>
  <c r="AB804" i="15"/>
  <c r="AC385" i="15"/>
  <c r="Z527" i="15"/>
  <c r="Z482" i="15"/>
  <c r="AA225" i="15"/>
  <c r="AF714" i="15"/>
  <c r="AF669" i="15"/>
  <c r="AG334" i="15"/>
  <c r="V707" i="15"/>
  <c r="V662" i="15"/>
  <c r="W327" i="15"/>
  <c r="V826" i="15"/>
  <c r="V781" i="15"/>
  <c r="V408" i="15"/>
  <c r="V641" i="15"/>
  <c r="V596" i="15"/>
  <c r="V301" i="15"/>
  <c r="W480" i="15"/>
  <c r="W525" i="15"/>
  <c r="X223" i="15"/>
  <c r="AJ721" i="15"/>
  <c r="AJ676" i="15"/>
  <c r="AK341" i="15"/>
  <c r="AA554" i="15"/>
  <c r="AA509" i="15"/>
  <c r="AA253" i="15"/>
  <c r="AG535" i="15"/>
  <c r="AG490" i="15"/>
  <c r="AH233" i="15"/>
  <c r="X920" i="15"/>
  <c r="X875" i="15"/>
  <c r="X463" i="15"/>
  <c r="U614" i="15"/>
  <c r="U569" i="15"/>
  <c r="V273" i="15"/>
  <c r="N633" i="15"/>
  <c r="N588" i="15"/>
  <c r="N293" i="15"/>
  <c r="AC530" i="15"/>
  <c r="AC485" i="15"/>
  <c r="AD228" i="15"/>
  <c r="V477" i="15"/>
  <c r="V522" i="15"/>
  <c r="W220" i="15"/>
  <c r="AH533" i="15"/>
  <c r="AH488" i="15"/>
  <c r="AI231" i="15"/>
  <c r="W827" i="15"/>
  <c r="W782" i="15"/>
  <c r="W409" i="15"/>
  <c r="D624" i="15"/>
  <c r="D579" i="15"/>
  <c r="D284" i="15"/>
  <c r="AD532" i="15"/>
  <c r="AD487" i="15"/>
  <c r="AE230" i="15"/>
  <c r="M633" i="15"/>
  <c r="M588" i="15"/>
  <c r="M293" i="15"/>
  <c r="N495" i="15"/>
  <c r="N540" i="15"/>
  <c r="N239" i="15"/>
  <c r="AB897" i="15"/>
  <c r="AB852" i="15"/>
  <c r="AC439" i="15"/>
  <c r="AL722" i="15"/>
  <c r="AL677" i="15"/>
  <c r="AM342" i="15"/>
  <c r="AA529" i="15"/>
  <c r="AA484" i="15"/>
  <c r="AB227" i="15"/>
  <c r="AO633" i="15"/>
  <c r="AO588" i="15"/>
  <c r="AM631" i="15"/>
  <c r="AM586" i="15"/>
  <c r="AN290" i="15"/>
  <c r="S886" i="15"/>
  <c r="S841" i="15"/>
  <c r="T428" i="15"/>
  <c r="BF429" i="15"/>
  <c r="O818" i="15"/>
  <c r="O773" i="15"/>
  <c r="O400" i="15"/>
  <c r="H904" i="15"/>
  <c r="H859" i="15"/>
  <c r="H447" i="15"/>
  <c r="Q518" i="15"/>
  <c r="Q473" i="15"/>
  <c r="R216" i="15"/>
  <c r="BD217" i="15"/>
  <c r="V549" i="15"/>
  <c r="V504" i="15"/>
  <c r="V248" i="15"/>
  <c r="T503" i="15"/>
  <c r="T548" i="15"/>
  <c r="T247" i="15"/>
  <c r="X893" i="15"/>
  <c r="X848" i="15"/>
  <c r="Y435" i="15"/>
  <c r="L495" i="15"/>
  <c r="L540" i="15"/>
  <c r="L239" i="15"/>
  <c r="X599" i="15"/>
  <c r="X644" i="15"/>
  <c r="X304" i="15"/>
  <c r="I535" i="15"/>
  <c r="I490" i="15"/>
  <c r="I234" i="15"/>
  <c r="N818" i="15"/>
  <c r="N773" i="15"/>
  <c r="N400" i="15"/>
  <c r="T889" i="15"/>
  <c r="T844" i="15"/>
  <c r="U431" i="15"/>
  <c r="AM907" i="15"/>
  <c r="AM862" i="15"/>
  <c r="AN449" i="15"/>
  <c r="AL905" i="15"/>
  <c r="AL860" i="15"/>
  <c r="AM447" i="15"/>
  <c r="S795" i="15"/>
  <c r="S750" i="15"/>
  <c r="T376" i="15"/>
  <c r="D901" i="15"/>
  <c r="D856" i="15"/>
  <c r="D444" i="15"/>
  <c r="R499" i="15"/>
  <c r="R544" i="15"/>
  <c r="R243" i="15"/>
  <c r="Y738" i="15"/>
  <c r="Y693" i="15"/>
  <c r="Y359" i="15"/>
  <c r="H537" i="15"/>
  <c r="H492" i="15"/>
  <c r="H236" i="15"/>
  <c r="N909" i="15"/>
  <c r="N864" i="15"/>
  <c r="N452" i="15"/>
  <c r="AA786" i="15"/>
  <c r="AA831" i="15"/>
  <c r="K815" i="15"/>
  <c r="K770" i="15"/>
  <c r="K397" i="15"/>
  <c r="K631" i="15"/>
  <c r="K586" i="15"/>
  <c r="K291" i="15"/>
  <c r="AD899" i="15"/>
  <c r="AD854" i="15"/>
  <c r="AE441" i="15"/>
  <c r="AB786" i="15"/>
  <c r="AB831" i="15"/>
  <c r="U613" i="15"/>
  <c r="U568" i="15"/>
  <c r="V272" i="15"/>
  <c r="M495" i="15"/>
  <c r="M540" i="15"/>
  <c r="M239" i="15"/>
  <c r="W598" i="15"/>
  <c r="W643" i="15"/>
  <c r="W303" i="15"/>
  <c r="AL861" i="15"/>
  <c r="AL906" i="15"/>
  <c r="AM448" i="15"/>
  <c r="V891" i="15"/>
  <c r="V846" i="15"/>
  <c r="W433" i="15"/>
  <c r="O542" i="15"/>
  <c r="O497" i="15"/>
  <c r="O241" i="15"/>
  <c r="G628" i="15"/>
  <c r="G583" i="15"/>
  <c r="G288" i="15"/>
  <c r="AN815" i="15"/>
  <c r="AN770" i="15"/>
  <c r="AO396" i="15"/>
  <c r="AF900" i="15"/>
  <c r="AF855" i="15"/>
  <c r="AG442" i="15"/>
  <c r="R914" i="15"/>
  <c r="R869" i="15"/>
  <c r="R457" i="15"/>
  <c r="AI673" i="15"/>
  <c r="AI718" i="15"/>
  <c r="AJ338" i="15"/>
  <c r="U502" i="15"/>
  <c r="U547" i="15"/>
  <c r="U246" i="15"/>
  <c r="X738" i="15"/>
  <c r="X693" i="15"/>
  <c r="X359" i="15"/>
  <c r="AL630" i="15"/>
  <c r="AL585" i="15"/>
  <c r="AM289" i="15"/>
  <c r="AE806" i="15"/>
  <c r="AE761" i="15"/>
  <c r="AF387" i="15"/>
  <c r="U689" i="15"/>
  <c r="U734" i="15"/>
  <c r="U355" i="15"/>
  <c r="O910" i="15"/>
  <c r="O865" i="15"/>
  <c r="O453" i="15"/>
  <c r="L908" i="15"/>
  <c r="L863" i="15"/>
  <c r="L451" i="15"/>
  <c r="AH627" i="15"/>
  <c r="AH582" i="15"/>
  <c r="AI286" i="15"/>
  <c r="L817" i="15"/>
  <c r="L772" i="15"/>
  <c r="L399" i="15"/>
  <c r="P822" i="15"/>
  <c r="P777" i="15"/>
  <c r="P404" i="15"/>
  <c r="AF671" i="15"/>
  <c r="AF716" i="15"/>
  <c r="AG336" i="15"/>
  <c r="AC713" i="15"/>
  <c r="AC668" i="15"/>
  <c r="AD333" i="15"/>
  <c r="Q684" i="15"/>
  <c r="Q729" i="15"/>
  <c r="Q350" i="15"/>
  <c r="F488" i="15"/>
  <c r="F533" i="15"/>
  <c r="F232" i="15"/>
  <c r="S915" i="15"/>
  <c r="S870" i="15"/>
  <c r="S458" i="15"/>
  <c r="E717" i="15"/>
  <c r="E672" i="15"/>
  <c r="E338" i="15"/>
  <c r="AD898" i="15"/>
  <c r="AD853" i="15"/>
  <c r="AE440" i="15"/>
  <c r="AA620" i="15"/>
  <c r="AA575" i="15"/>
  <c r="AB279" i="15"/>
  <c r="T887" i="15"/>
  <c r="T842" i="15"/>
  <c r="U429" i="15"/>
  <c r="I813" i="15"/>
  <c r="I768" i="15"/>
  <c r="I395" i="15"/>
  <c r="X709" i="15"/>
  <c r="X664" i="15"/>
  <c r="Y329" i="15"/>
  <c r="AA647" i="15"/>
  <c r="AA602" i="15"/>
  <c r="X800" i="15"/>
  <c r="X755" i="15"/>
  <c r="Y381" i="15"/>
  <c r="Y617" i="15"/>
  <c r="Y572" i="15"/>
  <c r="Z276" i="15"/>
  <c r="Q821" i="15"/>
  <c r="Q776" i="15"/>
  <c r="Q403" i="15"/>
  <c r="L632" i="15"/>
  <c r="L587" i="15"/>
  <c r="L292" i="15"/>
  <c r="AF715" i="15"/>
  <c r="AF670" i="15"/>
  <c r="AG335" i="15"/>
  <c r="AI628" i="15"/>
  <c r="AI583" i="15"/>
  <c r="AJ287" i="15"/>
  <c r="H812" i="15"/>
  <c r="H767" i="15"/>
  <c r="H394" i="15"/>
  <c r="K537" i="15"/>
  <c r="K492" i="15"/>
  <c r="K236" i="15"/>
  <c r="AD623" i="15"/>
  <c r="AD578" i="15"/>
  <c r="AE282" i="15"/>
  <c r="M816" i="15"/>
  <c r="M771" i="15"/>
  <c r="M398" i="15"/>
  <c r="AF808" i="15"/>
  <c r="AF763" i="15"/>
  <c r="AG389" i="15"/>
  <c r="AO909" i="15"/>
  <c r="AO864" i="15"/>
  <c r="J723" i="15"/>
  <c r="J678" i="15"/>
  <c r="J344" i="15"/>
  <c r="AJ813" i="15"/>
  <c r="AJ768" i="15"/>
  <c r="AK394" i="15"/>
  <c r="T751" i="15"/>
  <c r="T796" i="15"/>
  <c r="U377" i="15"/>
  <c r="V798" i="15"/>
  <c r="V753" i="15"/>
  <c r="W379" i="15"/>
  <c r="AM908" i="15"/>
  <c r="AM863" i="15"/>
  <c r="AN450" i="15"/>
  <c r="AO817" i="15"/>
  <c r="AO772" i="15"/>
  <c r="F901" i="15"/>
  <c r="F856" i="15"/>
  <c r="F444" i="15"/>
  <c r="AN680" i="15"/>
  <c r="AN725" i="15"/>
  <c r="AO345" i="15"/>
  <c r="X506" i="15"/>
  <c r="X551" i="15"/>
  <c r="X250" i="15"/>
  <c r="F810" i="15"/>
  <c r="F765" i="15"/>
  <c r="F392" i="15"/>
  <c r="T780" i="15"/>
  <c r="T825" i="15"/>
  <c r="T407" i="15"/>
  <c r="R685" i="15"/>
  <c r="R730" i="15"/>
  <c r="R351" i="15"/>
  <c r="AM816" i="15"/>
  <c r="AM771" i="15"/>
  <c r="AN397" i="15"/>
  <c r="E808" i="15"/>
  <c r="E763" i="15"/>
  <c r="E390" i="15"/>
  <c r="F628" i="15"/>
  <c r="F583" i="15"/>
  <c r="F288" i="15"/>
  <c r="AA894" i="15"/>
  <c r="AA849" i="15"/>
  <c r="AB436" i="15"/>
  <c r="AI625" i="15"/>
  <c r="AI580" i="15"/>
  <c r="AJ284" i="15"/>
  <c r="AB805" i="15"/>
  <c r="AB760" i="15"/>
  <c r="AC386" i="15"/>
  <c r="Z618" i="15"/>
  <c r="Z573" i="15"/>
  <c r="AA277" i="15"/>
  <c r="AI902" i="15"/>
  <c r="AI857" i="15"/>
  <c r="AJ444" i="15"/>
  <c r="E625" i="15"/>
  <c r="E580" i="15"/>
  <c r="E285" i="15"/>
  <c r="U890" i="15"/>
  <c r="U845" i="15"/>
  <c r="V432" i="15"/>
  <c r="X830" i="15"/>
  <c r="X785" i="15"/>
  <c r="X412" i="15"/>
  <c r="AF672" i="15"/>
  <c r="AF717" i="15"/>
  <c r="AG337" i="15"/>
  <c r="H676" i="15"/>
  <c r="H721" i="15"/>
  <c r="H342" i="15"/>
  <c r="S658" i="15"/>
  <c r="S703" i="15"/>
  <c r="T323" i="15"/>
  <c r="Y599" i="15"/>
  <c r="Y644" i="15"/>
  <c r="Y304" i="15"/>
  <c r="S823" i="15"/>
  <c r="S778" i="15"/>
  <c r="S405" i="15"/>
  <c r="AJ674" i="15"/>
  <c r="AJ719" i="15"/>
  <c r="AK339" i="15"/>
  <c r="K677" i="15"/>
  <c r="K722" i="15"/>
  <c r="K343" i="15"/>
  <c r="G810" i="15"/>
  <c r="G765" i="15"/>
  <c r="G392" i="15"/>
  <c r="W550" i="15"/>
  <c r="W505" i="15"/>
  <c r="W249" i="15"/>
  <c r="Z922" i="15"/>
  <c r="Z877" i="15"/>
  <c r="Z465" i="15"/>
  <c r="AJ903" i="15"/>
  <c r="AJ858" i="15"/>
  <c r="AK445" i="15"/>
  <c r="AH766" i="15"/>
  <c r="AH811" i="15"/>
  <c r="AI392" i="15"/>
  <c r="W799" i="15"/>
  <c r="W754" i="15"/>
  <c r="X380" i="15"/>
  <c r="S520" i="15"/>
  <c r="S475" i="15"/>
  <c r="T218" i="15"/>
  <c r="Y830" i="15"/>
  <c r="Y785" i="15"/>
  <c r="Y412" i="15"/>
  <c r="Z619" i="15"/>
  <c r="Z574" i="15"/>
  <c r="AA278" i="15"/>
  <c r="E902" i="15"/>
  <c r="E857" i="15"/>
  <c r="E445" i="15"/>
  <c r="AD486" i="15"/>
  <c r="AD531" i="15"/>
  <c r="AE229" i="15"/>
  <c r="AK494" i="15"/>
  <c r="AK539" i="15"/>
  <c r="AL237" i="15"/>
  <c r="AA802" i="15"/>
  <c r="AA757" i="15"/>
  <c r="AB383" i="15"/>
  <c r="Z803" i="15"/>
  <c r="Z758" i="15"/>
  <c r="AA384" i="15"/>
  <c r="Y922" i="15"/>
  <c r="Y877" i="15"/>
  <c r="Y465" i="15"/>
  <c r="AN679" i="15"/>
  <c r="AN724" i="15"/>
  <c r="AO344" i="15"/>
  <c r="Z528" i="15"/>
  <c r="Z483" i="15"/>
  <c r="AA226" i="15"/>
  <c r="V734" i="15"/>
  <c r="V689" i="15"/>
  <c r="V355" i="15"/>
  <c r="G718" i="15"/>
  <c r="G673" i="15"/>
  <c r="G339" i="15"/>
  <c r="AF809" i="15"/>
  <c r="AF764" i="15"/>
  <c r="AG390" i="15"/>
  <c r="AE807" i="15"/>
  <c r="AE762" i="15"/>
  <c r="AF388" i="15"/>
  <c r="F718" i="15"/>
  <c r="F673" i="15"/>
  <c r="F339" i="15"/>
  <c r="Y552" i="15"/>
  <c r="Y507" i="15"/>
  <c r="Y251" i="15"/>
  <c r="U918" i="15"/>
  <c r="U873" i="15"/>
  <c r="U461" i="15"/>
  <c r="S888" i="15"/>
  <c r="S843" i="15"/>
  <c r="T430" i="15"/>
  <c r="E486" i="15"/>
  <c r="E531" i="15"/>
  <c r="E230" i="15"/>
  <c r="J813" i="15"/>
  <c r="J768" i="15"/>
  <c r="J395" i="15"/>
  <c r="N725" i="15"/>
  <c r="N680" i="15"/>
  <c r="N346" i="15"/>
  <c r="W706" i="15"/>
  <c r="W661" i="15"/>
  <c r="X326" i="15"/>
  <c r="Z801" i="15"/>
  <c r="Z756" i="15"/>
  <c r="AA382" i="15"/>
  <c r="AM814" i="15"/>
  <c r="AM769" i="15"/>
  <c r="AN395" i="15"/>
  <c r="AG626" i="15"/>
  <c r="AG581" i="15"/>
  <c r="AH285" i="15"/>
  <c r="Y665" i="15" l="1"/>
  <c r="Z330" i="15"/>
  <c r="Y710" i="15"/>
  <c r="AF624" i="15"/>
  <c r="AF579" i="15"/>
  <c r="AG283" i="15"/>
  <c r="J629" i="15"/>
  <c r="J584" i="15"/>
  <c r="J289" i="15"/>
  <c r="AM632" i="15"/>
  <c r="AM587" i="15"/>
  <c r="AN291" i="15"/>
  <c r="R638" i="15"/>
  <c r="R593" i="15"/>
  <c r="R298" i="15"/>
  <c r="AB621" i="15"/>
  <c r="AB576" i="15"/>
  <c r="AC280" i="15"/>
  <c r="V615" i="15"/>
  <c r="V570" i="15"/>
  <c r="W274" i="15"/>
  <c r="AG765" i="15"/>
  <c r="AH391" i="15"/>
  <c r="AG810" i="15"/>
  <c r="Z600" i="15"/>
  <c r="Z645" i="15"/>
  <c r="Z305" i="15"/>
  <c r="O589" i="15"/>
  <c r="O294" i="15"/>
  <c r="O634" i="15"/>
  <c r="I628" i="15"/>
  <c r="I583" i="15"/>
  <c r="I288" i="15"/>
  <c r="W616" i="15"/>
  <c r="W571" i="15"/>
  <c r="X275" i="15"/>
  <c r="E903" i="15"/>
  <c r="E858" i="15"/>
  <c r="E446" i="15"/>
  <c r="J724" i="15"/>
  <c r="J679" i="15"/>
  <c r="J345" i="15"/>
  <c r="M634" i="15"/>
  <c r="M589" i="15"/>
  <c r="M294" i="15"/>
  <c r="D673" i="15"/>
  <c r="D718" i="15"/>
  <c r="D339" i="15"/>
  <c r="AA892" i="15"/>
  <c r="AA847" i="15"/>
  <c r="AB434" i="15"/>
  <c r="AJ720" i="15"/>
  <c r="AJ675" i="15"/>
  <c r="AK340" i="15"/>
  <c r="J538" i="15"/>
  <c r="J493" i="15"/>
  <c r="J237" i="15"/>
  <c r="AM538" i="15"/>
  <c r="AM493" i="15"/>
  <c r="AN236" i="15"/>
  <c r="O730" i="15"/>
  <c r="O685" i="15"/>
  <c r="O351" i="15"/>
  <c r="AA801" i="15"/>
  <c r="AA756" i="15"/>
  <c r="AB382" i="15"/>
  <c r="Y508" i="15"/>
  <c r="Y553" i="15"/>
  <c r="Y252" i="15"/>
  <c r="Y923" i="15"/>
  <c r="Y878" i="15"/>
  <c r="T520" i="15"/>
  <c r="T475" i="15"/>
  <c r="U218" i="15"/>
  <c r="AK674" i="15"/>
  <c r="AK719" i="15"/>
  <c r="AL339" i="15"/>
  <c r="E626" i="15"/>
  <c r="E581" i="15"/>
  <c r="E286" i="15"/>
  <c r="AN816" i="15"/>
  <c r="AN771" i="15"/>
  <c r="AO397" i="15"/>
  <c r="H813" i="15"/>
  <c r="H768" i="15"/>
  <c r="H395" i="15"/>
  <c r="Q685" i="15"/>
  <c r="Q730" i="15"/>
  <c r="Q351" i="15"/>
  <c r="AG900" i="15"/>
  <c r="AG855" i="15"/>
  <c r="AH442" i="15"/>
  <c r="W891" i="15"/>
  <c r="W846" i="15"/>
  <c r="X433" i="15"/>
  <c r="D902" i="15"/>
  <c r="D857" i="15"/>
  <c r="D445" i="15"/>
  <c r="L541" i="15"/>
  <c r="L496" i="15"/>
  <c r="L240" i="15"/>
  <c r="H905" i="15"/>
  <c r="H860" i="15"/>
  <c r="H448" i="15"/>
  <c r="W828" i="15"/>
  <c r="W783" i="15"/>
  <c r="W410" i="15"/>
  <c r="AA527" i="15"/>
  <c r="AA482" i="15"/>
  <c r="AB225" i="15"/>
  <c r="S702" i="15"/>
  <c r="S657" i="15"/>
  <c r="T322" i="15"/>
  <c r="BF323" i="15"/>
  <c r="U474" i="15"/>
  <c r="U519" i="15"/>
  <c r="V217" i="15"/>
  <c r="W920" i="15"/>
  <c r="W875" i="15"/>
  <c r="W463" i="15"/>
  <c r="G534" i="15"/>
  <c r="G489" i="15"/>
  <c r="G233" i="15"/>
  <c r="Q592" i="15"/>
  <c r="Q637" i="15"/>
  <c r="Q297" i="15"/>
  <c r="V478" i="15"/>
  <c r="V523" i="15"/>
  <c r="W221" i="15"/>
  <c r="P731" i="15"/>
  <c r="P686" i="15"/>
  <c r="P352" i="15"/>
  <c r="U548" i="15"/>
  <c r="U503" i="15"/>
  <c r="U247" i="15"/>
  <c r="T886" i="15"/>
  <c r="T841" i="15"/>
  <c r="U428" i="15"/>
  <c r="BG429" i="15"/>
  <c r="V614" i="15"/>
  <c r="V569" i="15"/>
  <c r="W273" i="15"/>
  <c r="AG809" i="15"/>
  <c r="AG764" i="15"/>
  <c r="AH390" i="15"/>
  <c r="L633" i="15"/>
  <c r="L588" i="15"/>
  <c r="L293" i="15"/>
  <c r="G629" i="15"/>
  <c r="G584" i="15"/>
  <c r="G289" i="15"/>
  <c r="M496" i="15"/>
  <c r="M541" i="15"/>
  <c r="M240" i="15"/>
  <c r="AE899" i="15"/>
  <c r="AE854" i="15"/>
  <c r="AF441" i="15"/>
  <c r="V550" i="15"/>
  <c r="V505" i="15"/>
  <c r="V249" i="15"/>
  <c r="AC897" i="15"/>
  <c r="AC852" i="15"/>
  <c r="AD439" i="15"/>
  <c r="AD530" i="15"/>
  <c r="AD485" i="15"/>
  <c r="AE228" i="15"/>
  <c r="X525" i="15"/>
  <c r="X480" i="15"/>
  <c r="Y223" i="15"/>
  <c r="H629" i="15"/>
  <c r="H584" i="15"/>
  <c r="H289" i="15"/>
  <c r="M909" i="15"/>
  <c r="M864" i="15"/>
  <c r="M452" i="15"/>
  <c r="I676" i="15"/>
  <c r="I721" i="15"/>
  <c r="I342" i="15"/>
  <c r="T917" i="15"/>
  <c r="T872" i="15"/>
  <c r="T460" i="15"/>
  <c r="AA666" i="15"/>
  <c r="AA711" i="15"/>
  <c r="AB331" i="15"/>
  <c r="S794" i="15"/>
  <c r="S749" i="15"/>
  <c r="T375" i="15"/>
  <c r="BF376" i="15"/>
  <c r="G904" i="15"/>
  <c r="G859" i="15"/>
  <c r="G447" i="15"/>
  <c r="M725" i="15"/>
  <c r="M680" i="15"/>
  <c r="M346" i="15"/>
  <c r="I906" i="15"/>
  <c r="I861" i="15"/>
  <c r="I449" i="15"/>
  <c r="AB481" i="15"/>
  <c r="AB526" i="15"/>
  <c r="AC224" i="15"/>
  <c r="P912" i="15"/>
  <c r="P867" i="15"/>
  <c r="P455" i="15"/>
  <c r="V690" i="15"/>
  <c r="V735" i="15"/>
  <c r="V356" i="15"/>
  <c r="M817" i="15"/>
  <c r="M772" i="15"/>
  <c r="M399" i="15"/>
  <c r="Y709" i="15"/>
  <c r="Y664" i="15"/>
  <c r="Z329" i="15"/>
  <c r="AI627" i="15"/>
  <c r="AI582" i="15"/>
  <c r="AJ286" i="15"/>
  <c r="N819" i="15"/>
  <c r="N774" i="15"/>
  <c r="N401" i="15"/>
  <c r="AL539" i="15"/>
  <c r="AL494" i="15"/>
  <c r="AM237" i="15"/>
  <c r="T703" i="15"/>
  <c r="T658" i="15"/>
  <c r="U323" i="15"/>
  <c r="P823" i="15"/>
  <c r="P778" i="15"/>
  <c r="P405" i="15"/>
  <c r="AM630" i="15"/>
  <c r="AM585" i="15"/>
  <c r="AN289" i="15"/>
  <c r="AA528" i="15"/>
  <c r="AA483" i="15"/>
  <c r="AB226" i="15"/>
  <c r="AA619" i="15"/>
  <c r="AA574" i="15"/>
  <c r="AB278" i="15"/>
  <c r="G811" i="15"/>
  <c r="G766" i="15"/>
  <c r="G393" i="15"/>
  <c r="F629" i="15"/>
  <c r="F584" i="15"/>
  <c r="F289" i="15"/>
  <c r="F811" i="15"/>
  <c r="F766" i="15"/>
  <c r="F393" i="15"/>
  <c r="AE623" i="15"/>
  <c r="AE578" i="15"/>
  <c r="AF282" i="15"/>
  <c r="Y800" i="15"/>
  <c r="Y755" i="15"/>
  <c r="Z381" i="15"/>
  <c r="I814" i="15"/>
  <c r="I769" i="15"/>
  <c r="I396" i="15"/>
  <c r="S916" i="15"/>
  <c r="S871" i="15"/>
  <c r="S459" i="15"/>
  <c r="L864" i="15"/>
  <c r="L909" i="15"/>
  <c r="L452" i="15"/>
  <c r="AJ673" i="15"/>
  <c r="AJ718" i="15"/>
  <c r="AK338" i="15"/>
  <c r="Y739" i="15"/>
  <c r="Y694" i="15"/>
  <c r="I491" i="15"/>
  <c r="I536" i="15"/>
  <c r="I235" i="15"/>
  <c r="AN631" i="15"/>
  <c r="AN586" i="15"/>
  <c r="AO290" i="15"/>
  <c r="AB529" i="15"/>
  <c r="AB484" i="15"/>
  <c r="AC227" i="15"/>
  <c r="AE532" i="15"/>
  <c r="AE487" i="15"/>
  <c r="AF230" i="15"/>
  <c r="X921" i="15"/>
  <c r="X876" i="15"/>
  <c r="X464" i="15"/>
  <c r="W707" i="15"/>
  <c r="W662" i="15"/>
  <c r="X327" i="15"/>
  <c r="AK491" i="15"/>
  <c r="AK536" i="15"/>
  <c r="AL234" i="15"/>
  <c r="P544" i="15"/>
  <c r="P499" i="15"/>
  <c r="P243" i="15"/>
  <c r="S611" i="15"/>
  <c r="S566" i="15"/>
  <c r="T270" i="15"/>
  <c r="U704" i="15"/>
  <c r="U659" i="15"/>
  <c r="V324" i="15"/>
  <c r="P637" i="15"/>
  <c r="P592" i="15"/>
  <c r="P297" i="15"/>
  <c r="AK492" i="15"/>
  <c r="AK537" i="15"/>
  <c r="AL235" i="15"/>
  <c r="Z785" i="15"/>
  <c r="Z830" i="15"/>
  <c r="Z412" i="15"/>
  <c r="AN723" i="15"/>
  <c r="AN678" i="15"/>
  <c r="AO343" i="15"/>
  <c r="W736" i="15"/>
  <c r="W691" i="15"/>
  <c r="W357" i="15"/>
  <c r="Z555" i="15"/>
  <c r="Z510" i="15"/>
  <c r="J814" i="15"/>
  <c r="J769" i="15"/>
  <c r="J396" i="15"/>
  <c r="U796" i="15"/>
  <c r="U751" i="15"/>
  <c r="V377" i="15"/>
  <c r="AB620" i="15"/>
  <c r="AB575" i="15"/>
  <c r="AC279" i="15"/>
  <c r="AN862" i="15"/>
  <c r="AN907" i="15"/>
  <c r="AO449" i="15"/>
  <c r="AH626" i="15"/>
  <c r="AH581" i="15"/>
  <c r="AI285" i="15"/>
  <c r="T888" i="15"/>
  <c r="T843" i="15"/>
  <c r="U430" i="15"/>
  <c r="X831" i="15"/>
  <c r="X786" i="15"/>
  <c r="X706" i="15"/>
  <c r="X661" i="15"/>
  <c r="Y326" i="15"/>
  <c r="F674" i="15"/>
  <c r="F719" i="15"/>
  <c r="F340" i="15"/>
  <c r="AA803" i="15"/>
  <c r="AA758" i="15"/>
  <c r="AB384" i="15"/>
  <c r="X799" i="15"/>
  <c r="X754" i="15"/>
  <c r="Y380" i="15"/>
  <c r="S824" i="15"/>
  <c r="S779" i="15"/>
  <c r="S406" i="15"/>
  <c r="AJ902" i="15"/>
  <c r="AJ857" i="15"/>
  <c r="AK444" i="15"/>
  <c r="R731" i="15"/>
  <c r="R686" i="15"/>
  <c r="R352" i="15"/>
  <c r="AO680" i="15"/>
  <c r="AO725" i="15"/>
  <c r="AN908" i="15"/>
  <c r="AN863" i="15"/>
  <c r="AO450" i="15"/>
  <c r="AJ628" i="15"/>
  <c r="AJ583" i="15"/>
  <c r="AK287" i="15"/>
  <c r="AD713" i="15"/>
  <c r="AD668" i="15"/>
  <c r="AE333" i="15"/>
  <c r="U690" i="15"/>
  <c r="U735" i="15"/>
  <c r="U356" i="15"/>
  <c r="AM906" i="15"/>
  <c r="AM861" i="15"/>
  <c r="AN448" i="15"/>
  <c r="T795" i="15"/>
  <c r="T750" i="15"/>
  <c r="U376" i="15"/>
  <c r="Y893" i="15"/>
  <c r="Y848" i="15"/>
  <c r="Z435" i="15"/>
  <c r="O819" i="15"/>
  <c r="O774" i="15"/>
  <c r="O401" i="15"/>
  <c r="AI488" i="15"/>
  <c r="AI533" i="15"/>
  <c r="AJ231" i="15"/>
  <c r="AA555" i="15"/>
  <c r="AA510" i="15"/>
  <c r="AC804" i="15"/>
  <c r="AC759" i="15"/>
  <c r="AD385" i="15"/>
  <c r="AL629" i="15"/>
  <c r="AL584" i="15"/>
  <c r="AM288" i="15"/>
  <c r="L724" i="15"/>
  <c r="L679" i="15"/>
  <c r="L345" i="15"/>
  <c r="T612" i="15"/>
  <c r="T567" i="15"/>
  <c r="U271" i="15"/>
  <c r="AN495" i="15"/>
  <c r="AN540" i="15"/>
  <c r="AO238" i="15"/>
  <c r="S504" i="15"/>
  <c r="S549" i="15"/>
  <c r="S248" i="15"/>
  <c r="AA895" i="15"/>
  <c r="AA850" i="15"/>
  <c r="AB437" i="15"/>
  <c r="K864" i="15"/>
  <c r="K909" i="15"/>
  <c r="K452" i="15"/>
  <c r="T610" i="15"/>
  <c r="T565" i="15"/>
  <c r="U269" i="15"/>
  <c r="BG270" i="15"/>
  <c r="W551" i="15"/>
  <c r="W506" i="15"/>
  <c r="W250" i="15"/>
  <c r="AB894" i="15"/>
  <c r="AB849" i="15"/>
  <c r="AC436" i="15"/>
  <c r="E673" i="15"/>
  <c r="E718" i="15"/>
  <c r="E339" i="15"/>
  <c r="H493" i="15"/>
  <c r="H538" i="15"/>
  <c r="H237" i="15"/>
  <c r="V827" i="15"/>
  <c r="V782" i="15"/>
  <c r="V409" i="15"/>
  <c r="AG901" i="15"/>
  <c r="AG856" i="15"/>
  <c r="AH443" i="15"/>
  <c r="AK903" i="15"/>
  <c r="AK858" i="15"/>
  <c r="AL445" i="15"/>
  <c r="AC805" i="15"/>
  <c r="AC760" i="15"/>
  <c r="AD386" i="15"/>
  <c r="G674" i="15"/>
  <c r="G719" i="15"/>
  <c r="G340" i="15"/>
  <c r="AE531" i="15"/>
  <c r="AE486" i="15"/>
  <c r="AF229" i="15"/>
  <c r="Z923" i="15"/>
  <c r="Z878" i="15"/>
  <c r="H722" i="15"/>
  <c r="H677" i="15"/>
  <c r="H343" i="15"/>
  <c r="AJ625" i="15"/>
  <c r="AJ580" i="15"/>
  <c r="AK284" i="15"/>
  <c r="AK813" i="15"/>
  <c r="AK768" i="15"/>
  <c r="AL394" i="15"/>
  <c r="AG808" i="15"/>
  <c r="AG763" i="15"/>
  <c r="AH389" i="15"/>
  <c r="Q822" i="15"/>
  <c r="Q777" i="15"/>
  <c r="Q404" i="15"/>
  <c r="AE898" i="15"/>
  <c r="AE853" i="15"/>
  <c r="AF440" i="15"/>
  <c r="L818" i="15"/>
  <c r="L773" i="15"/>
  <c r="L400" i="15"/>
  <c r="X739" i="15"/>
  <c r="X694" i="15"/>
  <c r="O498" i="15"/>
  <c r="O543" i="15"/>
  <c r="O242" i="15"/>
  <c r="V613" i="15"/>
  <c r="V568" i="15"/>
  <c r="W272" i="15"/>
  <c r="K632" i="15"/>
  <c r="K587" i="15"/>
  <c r="K292" i="15"/>
  <c r="N865" i="15"/>
  <c r="N910" i="15"/>
  <c r="N453" i="15"/>
  <c r="U889" i="15"/>
  <c r="U844" i="15"/>
  <c r="V431" i="15"/>
  <c r="N541" i="15"/>
  <c r="N496" i="15"/>
  <c r="N240" i="15"/>
  <c r="N634" i="15"/>
  <c r="N589" i="15"/>
  <c r="N294" i="15"/>
  <c r="V642" i="15"/>
  <c r="V597" i="15"/>
  <c r="V302" i="15"/>
  <c r="U596" i="15"/>
  <c r="U641" i="15"/>
  <c r="U301" i="15"/>
  <c r="S595" i="15"/>
  <c r="S640" i="15"/>
  <c r="S300" i="15"/>
  <c r="T641" i="15"/>
  <c r="T596" i="15"/>
  <c r="T301" i="15"/>
  <c r="T736" i="15"/>
  <c r="T691" i="15"/>
  <c r="T357" i="15"/>
  <c r="Y708" i="15"/>
  <c r="Y663" i="15"/>
  <c r="Z328" i="15"/>
  <c r="D489" i="15"/>
  <c r="D534" i="15"/>
  <c r="D233" i="15"/>
  <c r="AK904" i="15"/>
  <c r="AK859" i="15"/>
  <c r="AL446" i="15"/>
  <c r="U705" i="15"/>
  <c r="U660" i="15"/>
  <c r="V325" i="15"/>
  <c r="U826" i="15"/>
  <c r="U781" i="15"/>
  <c r="U408" i="15"/>
  <c r="AH534" i="15"/>
  <c r="AH489" i="15"/>
  <c r="AI232" i="15"/>
  <c r="E487" i="15"/>
  <c r="E532" i="15"/>
  <c r="E231" i="15"/>
  <c r="K816" i="15"/>
  <c r="K771" i="15"/>
  <c r="K398" i="15"/>
  <c r="U919" i="15"/>
  <c r="U874" i="15"/>
  <c r="U462" i="15"/>
  <c r="Y831" i="15"/>
  <c r="Y786" i="15"/>
  <c r="V890" i="15"/>
  <c r="V845" i="15"/>
  <c r="W432" i="15"/>
  <c r="E809" i="15"/>
  <c r="E764" i="15"/>
  <c r="E391" i="15"/>
  <c r="K493" i="15"/>
  <c r="K538" i="15"/>
  <c r="K237" i="15"/>
  <c r="R915" i="15"/>
  <c r="R870" i="15"/>
  <c r="R458" i="15"/>
  <c r="R500" i="15"/>
  <c r="R545" i="15"/>
  <c r="R244" i="15"/>
  <c r="X645" i="15"/>
  <c r="X600" i="15"/>
  <c r="X305" i="15"/>
  <c r="R518" i="15"/>
  <c r="R473" i="15"/>
  <c r="S216" i="15"/>
  <c r="BE217" i="15"/>
  <c r="D625" i="15"/>
  <c r="D580" i="15"/>
  <c r="D285" i="15"/>
  <c r="AH535" i="15"/>
  <c r="AH490" i="15"/>
  <c r="AI233" i="15"/>
  <c r="AG669" i="15"/>
  <c r="AG714" i="15"/>
  <c r="AH334" i="15"/>
  <c r="S686" i="15"/>
  <c r="S731" i="15"/>
  <c r="S352" i="15"/>
  <c r="U521" i="15"/>
  <c r="U476" i="15"/>
  <c r="V219" i="15"/>
  <c r="J863" i="15"/>
  <c r="J908" i="15"/>
  <c r="J451" i="15"/>
  <c r="U797" i="15"/>
  <c r="U752" i="15"/>
  <c r="V378" i="15"/>
  <c r="AB896" i="15"/>
  <c r="AB851" i="15"/>
  <c r="AC438" i="15"/>
  <c r="R823" i="15"/>
  <c r="R778" i="15"/>
  <c r="R405" i="15"/>
  <c r="W479" i="15"/>
  <c r="W524" i="15"/>
  <c r="X222" i="15"/>
  <c r="Z738" i="15"/>
  <c r="Z693" i="15"/>
  <c r="Z359" i="15"/>
  <c r="AG672" i="15"/>
  <c r="AG717" i="15"/>
  <c r="AH337" i="15"/>
  <c r="Z572" i="15"/>
  <c r="Z617" i="15"/>
  <c r="AA276" i="15"/>
  <c r="AN769" i="15"/>
  <c r="AN814" i="15"/>
  <c r="AO395" i="15"/>
  <c r="AO679" i="15"/>
  <c r="AO724" i="15"/>
  <c r="K678" i="15"/>
  <c r="K723" i="15"/>
  <c r="K344" i="15"/>
  <c r="X507" i="15"/>
  <c r="X552" i="15"/>
  <c r="X251" i="15"/>
  <c r="F534" i="15"/>
  <c r="F489" i="15"/>
  <c r="F233" i="15"/>
  <c r="O911" i="15"/>
  <c r="O866" i="15"/>
  <c r="O454" i="15"/>
  <c r="N726" i="15"/>
  <c r="N681" i="15"/>
  <c r="N347" i="15"/>
  <c r="AF807" i="15"/>
  <c r="AF762" i="15"/>
  <c r="AG388" i="15"/>
  <c r="AB802" i="15"/>
  <c r="AB757" i="15"/>
  <c r="AC383" i="15"/>
  <c r="AI811" i="15"/>
  <c r="AI766" i="15"/>
  <c r="AJ392" i="15"/>
  <c r="Y600" i="15"/>
  <c r="Y645" i="15"/>
  <c r="Y305" i="15"/>
  <c r="AA618" i="15"/>
  <c r="AA573" i="15"/>
  <c r="AB277" i="15"/>
  <c r="T826" i="15"/>
  <c r="T781" i="15"/>
  <c r="T408" i="15"/>
  <c r="F857" i="15"/>
  <c r="F902" i="15"/>
  <c r="F445" i="15"/>
  <c r="W798" i="15"/>
  <c r="W753" i="15"/>
  <c r="X379" i="15"/>
  <c r="AG715" i="15"/>
  <c r="AG670" i="15"/>
  <c r="AH335" i="15"/>
  <c r="U887" i="15"/>
  <c r="U842" i="15"/>
  <c r="V429" i="15"/>
  <c r="AG671" i="15"/>
  <c r="AG716" i="15"/>
  <c r="AH336" i="15"/>
  <c r="AF761" i="15"/>
  <c r="AF806" i="15"/>
  <c r="AG387" i="15"/>
  <c r="AO815" i="15"/>
  <c r="AO770" i="15"/>
  <c r="W599" i="15"/>
  <c r="W644" i="15"/>
  <c r="W304" i="15"/>
  <c r="AM905" i="15"/>
  <c r="AM860" i="15"/>
  <c r="AN447" i="15"/>
  <c r="T504" i="15"/>
  <c r="T549" i="15"/>
  <c r="T248" i="15"/>
  <c r="AM722" i="15"/>
  <c r="AM677" i="15"/>
  <c r="AN342" i="15"/>
  <c r="W522" i="15"/>
  <c r="W477" i="15"/>
  <c r="X220" i="15"/>
  <c r="AK721" i="15"/>
  <c r="AK676" i="15"/>
  <c r="AL341" i="15"/>
  <c r="AB712" i="15"/>
  <c r="AB667" i="15"/>
  <c r="AC332" i="15"/>
  <c r="V918" i="15"/>
  <c r="V873" i="15"/>
  <c r="V461" i="15"/>
  <c r="AK812" i="15"/>
  <c r="AK767" i="15"/>
  <c r="AL393" i="15"/>
  <c r="Q546" i="15"/>
  <c r="Q501" i="15"/>
  <c r="Q245" i="15"/>
  <c r="AE622" i="15"/>
  <c r="AE577" i="15"/>
  <c r="AF281" i="15"/>
  <c r="AA739" i="15"/>
  <c r="AA694" i="15"/>
  <c r="Q913" i="15"/>
  <c r="Q868" i="15"/>
  <c r="Q456" i="15"/>
  <c r="D763" i="15"/>
  <c r="D808" i="15"/>
  <c r="D390" i="15"/>
  <c r="Z710" i="15" l="1"/>
  <c r="Z665" i="15"/>
  <c r="AA330" i="15"/>
  <c r="AH283" i="15"/>
  <c r="AG624" i="15"/>
  <c r="AG579" i="15"/>
  <c r="W615" i="15"/>
  <c r="W570" i="15"/>
  <c r="X274" i="15"/>
  <c r="X571" i="15"/>
  <c r="X616" i="15"/>
  <c r="Y275" i="15"/>
  <c r="AN587" i="15"/>
  <c r="AN632" i="15"/>
  <c r="AO291" i="15"/>
  <c r="Z646" i="15"/>
  <c r="Z601" i="15"/>
  <c r="Z306" i="15"/>
  <c r="O590" i="15"/>
  <c r="O635" i="15"/>
  <c r="O295" i="15"/>
  <c r="AC621" i="15"/>
  <c r="AC576" i="15"/>
  <c r="AD280" i="15"/>
  <c r="I629" i="15"/>
  <c r="I584" i="15"/>
  <c r="I289" i="15"/>
  <c r="J290" i="15"/>
  <c r="J630" i="15"/>
  <c r="J585" i="15"/>
  <c r="AH765" i="15"/>
  <c r="AH810" i="15"/>
  <c r="AI391" i="15"/>
  <c r="R639" i="15"/>
  <c r="R594" i="15"/>
  <c r="R299" i="15"/>
  <c r="AH715" i="15"/>
  <c r="AH670" i="15"/>
  <c r="AI335" i="15"/>
  <c r="U736" i="15"/>
  <c r="U691" i="15"/>
  <c r="U357" i="15"/>
  <c r="AI626" i="15"/>
  <c r="AI581" i="15"/>
  <c r="AJ285" i="15"/>
  <c r="V704" i="15"/>
  <c r="V659" i="15"/>
  <c r="W324" i="15"/>
  <c r="AK673" i="15"/>
  <c r="AK718" i="15"/>
  <c r="AL338" i="15"/>
  <c r="L542" i="15"/>
  <c r="L497" i="15"/>
  <c r="L241" i="15"/>
  <c r="Q914" i="15"/>
  <c r="Q869" i="15"/>
  <c r="Q457" i="15"/>
  <c r="Q547" i="15"/>
  <c r="Q502" i="15"/>
  <c r="Q246" i="15"/>
  <c r="AN905" i="15"/>
  <c r="AN860" i="15"/>
  <c r="AO447" i="15"/>
  <c r="AG806" i="15"/>
  <c r="AG761" i="15"/>
  <c r="AH387" i="15"/>
  <c r="Y646" i="15"/>
  <c r="Y601" i="15"/>
  <c r="Y306" i="15"/>
  <c r="K724" i="15"/>
  <c r="K679" i="15"/>
  <c r="K345" i="15"/>
  <c r="AA617" i="15"/>
  <c r="AA572" i="15"/>
  <c r="AB276" i="15"/>
  <c r="AC896" i="15"/>
  <c r="AC851" i="15"/>
  <c r="AD438" i="15"/>
  <c r="X646" i="15"/>
  <c r="X601" i="15"/>
  <c r="X306" i="15"/>
  <c r="T737" i="15"/>
  <c r="T692" i="15"/>
  <c r="T358" i="15"/>
  <c r="V889" i="15"/>
  <c r="V844" i="15"/>
  <c r="W431" i="15"/>
  <c r="AK625" i="15"/>
  <c r="AK580" i="15"/>
  <c r="AL284" i="15"/>
  <c r="AF486" i="15"/>
  <c r="AF531" i="15"/>
  <c r="AG229" i="15"/>
  <c r="E674" i="15"/>
  <c r="E719" i="15"/>
  <c r="E340" i="15"/>
  <c r="AB895" i="15"/>
  <c r="AB850" i="15"/>
  <c r="AC437" i="15"/>
  <c r="U795" i="15"/>
  <c r="U750" i="15"/>
  <c r="V376" i="15"/>
  <c r="Y799" i="15"/>
  <c r="Y754" i="15"/>
  <c r="Z380" i="15"/>
  <c r="Z831" i="15"/>
  <c r="Z786" i="15"/>
  <c r="X922" i="15"/>
  <c r="X877" i="15"/>
  <c r="X465" i="15"/>
  <c r="AF623" i="15"/>
  <c r="AF578" i="15"/>
  <c r="AG282" i="15"/>
  <c r="U703" i="15"/>
  <c r="U658" i="15"/>
  <c r="V323" i="15"/>
  <c r="AC526" i="15"/>
  <c r="AC481" i="15"/>
  <c r="AD224" i="15"/>
  <c r="AB711" i="15"/>
  <c r="AB666" i="15"/>
  <c r="AC331" i="15"/>
  <c r="V551" i="15"/>
  <c r="V506" i="15"/>
  <c r="V250" i="15"/>
  <c r="W921" i="15"/>
  <c r="W876" i="15"/>
  <c r="W464" i="15"/>
  <c r="Q731" i="15"/>
  <c r="Q686" i="15"/>
  <c r="Q352" i="15"/>
  <c r="AN538" i="15"/>
  <c r="AN493" i="15"/>
  <c r="AO236" i="15"/>
  <c r="J680" i="15"/>
  <c r="J725" i="15"/>
  <c r="J346" i="15"/>
  <c r="AG807" i="15"/>
  <c r="AG762" i="15"/>
  <c r="AH388" i="15"/>
  <c r="M865" i="15"/>
  <c r="M910" i="15"/>
  <c r="M453" i="15"/>
  <c r="T827" i="15"/>
  <c r="T782" i="15"/>
  <c r="T409" i="15"/>
  <c r="F490" i="15"/>
  <c r="F535" i="15"/>
  <c r="F234" i="15"/>
  <c r="X524" i="15"/>
  <c r="X479" i="15"/>
  <c r="Y222" i="15"/>
  <c r="E488" i="15"/>
  <c r="E533" i="15"/>
  <c r="E232" i="15"/>
  <c r="D535" i="15"/>
  <c r="D490" i="15"/>
  <c r="D234" i="15"/>
  <c r="N590" i="15"/>
  <c r="N635" i="15"/>
  <c r="N295" i="15"/>
  <c r="AH808" i="15"/>
  <c r="AH763" i="15"/>
  <c r="AI389" i="15"/>
  <c r="V783" i="15"/>
  <c r="V828" i="15"/>
  <c r="V410" i="15"/>
  <c r="U565" i="15"/>
  <c r="U610" i="15"/>
  <c r="V269" i="15"/>
  <c r="BH270" i="15"/>
  <c r="AD804" i="15"/>
  <c r="AD759" i="15"/>
  <c r="AE385" i="15"/>
  <c r="O820" i="15"/>
  <c r="O775" i="15"/>
  <c r="O402" i="15"/>
  <c r="AO908" i="15"/>
  <c r="AO863" i="15"/>
  <c r="AK902" i="15"/>
  <c r="AK857" i="15"/>
  <c r="AL444" i="15"/>
  <c r="V796" i="15"/>
  <c r="V751" i="15"/>
  <c r="W377" i="15"/>
  <c r="W737" i="15"/>
  <c r="W692" i="15"/>
  <c r="W358" i="15"/>
  <c r="AL536" i="15"/>
  <c r="AL491" i="15"/>
  <c r="AM234" i="15"/>
  <c r="I815" i="15"/>
  <c r="I770" i="15"/>
  <c r="I397" i="15"/>
  <c r="AN630" i="15"/>
  <c r="AN585" i="15"/>
  <c r="AO289" i="15"/>
  <c r="V736" i="15"/>
  <c r="V691" i="15"/>
  <c r="V357" i="15"/>
  <c r="AE530" i="15"/>
  <c r="AE485" i="15"/>
  <c r="AF228" i="15"/>
  <c r="W614" i="15"/>
  <c r="W569" i="15"/>
  <c r="X273" i="15"/>
  <c r="Q638" i="15"/>
  <c r="Q593" i="15"/>
  <c r="Q298" i="15"/>
  <c r="T702" i="15"/>
  <c r="T657" i="15"/>
  <c r="U322" i="15"/>
  <c r="BG323" i="15"/>
  <c r="AH855" i="15"/>
  <c r="AH900" i="15"/>
  <c r="AI442" i="15"/>
  <c r="U475" i="15"/>
  <c r="U520" i="15"/>
  <c r="V218" i="15"/>
  <c r="AB801" i="15"/>
  <c r="AB756" i="15"/>
  <c r="AC382" i="15"/>
  <c r="D674" i="15"/>
  <c r="D719" i="15"/>
  <c r="D340" i="15"/>
  <c r="V521" i="15"/>
  <c r="V476" i="15"/>
  <c r="W219" i="15"/>
  <c r="AD805" i="15"/>
  <c r="AD760" i="15"/>
  <c r="AE386" i="15"/>
  <c r="G905" i="15"/>
  <c r="G860" i="15"/>
  <c r="G448" i="15"/>
  <c r="AN722" i="15"/>
  <c r="AN677" i="15"/>
  <c r="AO342" i="15"/>
  <c r="AL812" i="15"/>
  <c r="AL767" i="15"/>
  <c r="AM393" i="15"/>
  <c r="W645" i="15"/>
  <c r="W600" i="15"/>
  <c r="W305" i="15"/>
  <c r="AH716" i="15"/>
  <c r="AH671" i="15"/>
  <c r="AI336" i="15"/>
  <c r="AJ811" i="15"/>
  <c r="AJ766" i="15"/>
  <c r="AK392" i="15"/>
  <c r="AH672" i="15"/>
  <c r="AH717" i="15"/>
  <c r="AI337" i="15"/>
  <c r="V752" i="15"/>
  <c r="V797" i="15"/>
  <c r="W378" i="15"/>
  <c r="AI490" i="15"/>
  <c r="AI535" i="15"/>
  <c r="AJ233" i="15"/>
  <c r="R501" i="15"/>
  <c r="R546" i="15"/>
  <c r="R245" i="15"/>
  <c r="T597" i="15"/>
  <c r="T642" i="15"/>
  <c r="T302" i="15"/>
  <c r="U597" i="15"/>
  <c r="U642" i="15"/>
  <c r="U302" i="15"/>
  <c r="N911" i="15"/>
  <c r="N866" i="15"/>
  <c r="N454" i="15"/>
  <c r="H723" i="15"/>
  <c r="H678" i="15"/>
  <c r="H344" i="15"/>
  <c r="G675" i="15"/>
  <c r="G720" i="15"/>
  <c r="G341" i="15"/>
  <c r="AC894" i="15"/>
  <c r="AC849" i="15"/>
  <c r="AD436" i="15"/>
  <c r="S550" i="15"/>
  <c r="S505" i="15"/>
  <c r="S249" i="15"/>
  <c r="AN906" i="15"/>
  <c r="AN861" i="15"/>
  <c r="AO448" i="15"/>
  <c r="AB803" i="15"/>
  <c r="AB758" i="15"/>
  <c r="AC384" i="15"/>
  <c r="AL537" i="15"/>
  <c r="AL492" i="15"/>
  <c r="AM235" i="15"/>
  <c r="AF532" i="15"/>
  <c r="AF487" i="15"/>
  <c r="AG230" i="15"/>
  <c r="F812" i="15"/>
  <c r="F767" i="15"/>
  <c r="F394" i="15"/>
  <c r="AM539" i="15"/>
  <c r="AM494" i="15"/>
  <c r="AN237" i="15"/>
  <c r="I907" i="15"/>
  <c r="I862" i="15"/>
  <c r="I450" i="15"/>
  <c r="T918" i="15"/>
  <c r="T873" i="15"/>
  <c r="T461" i="15"/>
  <c r="AF899" i="15"/>
  <c r="AF854" i="15"/>
  <c r="AG441" i="15"/>
  <c r="W829" i="15"/>
  <c r="W784" i="15"/>
  <c r="W411" i="15"/>
  <c r="H814" i="15"/>
  <c r="H769" i="15"/>
  <c r="H396" i="15"/>
  <c r="J494" i="15"/>
  <c r="J539" i="15"/>
  <c r="J238" i="15"/>
  <c r="E904" i="15"/>
  <c r="E859" i="15"/>
  <c r="E447" i="15"/>
  <c r="AC712" i="15"/>
  <c r="AC667" i="15"/>
  <c r="AD332" i="15"/>
  <c r="AO816" i="15"/>
  <c r="AO771" i="15"/>
  <c r="N682" i="15"/>
  <c r="N727" i="15"/>
  <c r="N348" i="15"/>
  <c r="E810" i="15"/>
  <c r="E765" i="15"/>
  <c r="E392" i="15"/>
  <c r="U920" i="15"/>
  <c r="U875" i="15"/>
  <c r="U463" i="15"/>
  <c r="V705" i="15"/>
  <c r="V660" i="15"/>
  <c r="W325" i="15"/>
  <c r="O544" i="15"/>
  <c r="O499" i="15"/>
  <c r="O243" i="15"/>
  <c r="AF898" i="15"/>
  <c r="AF853" i="15"/>
  <c r="AG440" i="15"/>
  <c r="AL903" i="15"/>
  <c r="AL858" i="15"/>
  <c r="AM445" i="15"/>
  <c r="L725" i="15"/>
  <c r="L680" i="15"/>
  <c r="L346" i="15"/>
  <c r="AE668" i="15"/>
  <c r="AE713" i="15"/>
  <c r="AF333" i="15"/>
  <c r="AO907" i="15"/>
  <c r="AO862" i="15"/>
  <c r="T611" i="15"/>
  <c r="T566" i="15"/>
  <c r="U270" i="15"/>
  <c r="I537" i="15"/>
  <c r="I492" i="15"/>
  <c r="I236" i="15"/>
  <c r="L910" i="15"/>
  <c r="L865" i="15"/>
  <c r="L453" i="15"/>
  <c r="AB619" i="15"/>
  <c r="AB574" i="15"/>
  <c r="AC278" i="15"/>
  <c r="Z709" i="15"/>
  <c r="Z664" i="15"/>
  <c r="AA329" i="15"/>
  <c r="H630" i="15"/>
  <c r="H585" i="15"/>
  <c r="H290" i="15"/>
  <c r="L634" i="15"/>
  <c r="L589" i="15"/>
  <c r="L294" i="15"/>
  <c r="P687" i="15"/>
  <c r="P732" i="15"/>
  <c r="P353" i="15"/>
  <c r="D903" i="15"/>
  <c r="D858" i="15"/>
  <c r="D446" i="15"/>
  <c r="E627" i="15"/>
  <c r="E582" i="15"/>
  <c r="E287" i="15"/>
  <c r="AB892" i="15"/>
  <c r="AB847" i="15"/>
  <c r="AC434" i="15"/>
  <c r="K494" i="15"/>
  <c r="K539" i="15"/>
  <c r="K238" i="15"/>
  <c r="W613" i="15"/>
  <c r="W568" i="15"/>
  <c r="X272" i="15"/>
  <c r="AO631" i="15"/>
  <c r="AO586" i="15"/>
  <c r="AJ627" i="15"/>
  <c r="AJ582" i="15"/>
  <c r="AK286" i="15"/>
  <c r="X798" i="15"/>
  <c r="X753" i="15"/>
  <c r="Y379" i="15"/>
  <c r="D809" i="15"/>
  <c r="D764" i="15"/>
  <c r="D391" i="15"/>
  <c r="AF622" i="15"/>
  <c r="AF577" i="15"/>
  <c r="AG281" i="15"/>
  <c r="T505" i="15"/>
  <c r="T550" i="15"/>
  <c r="T249" i="15"/>
  <c r="AB618" i="15"/>
  <c r="AB573" i="15"/>
  <c r="AC277" i="15"/>
  <c r="X553" i="15"/>
  <c r="X508" i="15"/>
  <c r="X252" i="15"/>
  <c r="AO814" i="15"/>
  <c r="AO769" i="15"/>
  <c r="R824" i="15"/>
  <c r="R779" i="15"/>
  <c r="R406" i="15"/>
  <c r="S518" i="15"/>
  <c r="S473" i="15"/>
  <c r="T216" i="15"/>
  <c r="BF217" i="15"/>
  <c r="AI534" i="15"/>
  <c r="AI489" i="15"/>
  <c r="AJ232" i="15"/>
  <c r="Z708" i="15"/>
  <c r="Z663" i="15"/>
  <c r="AA328" i="15"/>
  <c r="N497" i="15"/>
  <c r="N542" i="15"/>
  <c r="N241" i="15"/>
  <c r="AL813" i="15"/>
  <c r="AL768" i="15"/>
  <c r="AM394" i="15"/>
  <c r="H539" i="15"/>
  <c r="H494" i="15"/>
  <c r="H238" i="15"/>
  <c r="K910" i="15"/>
  <c r="K865" i="15"/>
  <c r="K453" i="15"/>
  <c r="Z893" i="15"/>
  <c r="Z848" i="15"/>
  <c r="AA435" i="15"/>
  <c r="S825" i="15"/>
  <c r="S780" i="15"/>
  <c r="S407" i="15"/>
  <c r="J770" i="15"/>
  <c r="J815" i="15"/>
  <c r="J397" i="15"/>
  <c r="AO723" i="15"/>
  <c r="AO678" i="15"/>
  <c r="X707" i="15"/>
  <c r="X662" i="15"/>
  <c r="Y327" i="15"/>
  <c r="Z800" i="15"/>
  <c r="Z755" i="15"/>
  <c r="AA381" i="15"/>
  <c r="P824" i="15"/>
  <c r="P779" i="15"/>
  <c r="P406" i="15"/>
  <c r="P913" i="15"/>
  <c r="P868" i="15"/>
  <c r="P456" i="15"/>
  <c r="T794" i="15"/>
  <c r="T749" i="15"/>
  <c r="U375" i="15"/>
  <c r="BG376" i="15"/>
  <c r="AD897" i="15"/>
  <c r="AD852" i="15"/>
  <c r="AE439" i="15"/>
  <c r="G490" i="15"/>
  <c r="G535" i="15"/>
  <c r="G234" i="15"/>
  <c r="AB527" i="15"/>
  <c r="AB482" i="15"/>
  <c r="AC225" i="15"/>
  <c r="O686" i="15"/>
  <c r="O731" i="15"/>
  <c r="O352" i="15"/>
  <c r="M635" i="15"/>
  <c r="M590" i="15"/>
  <c r="M295" i="15"/>
  <c r="U827" i="15"/>
  <c r="U782" i="15"/>
  <c r="U409" i="15"/>
  <c r="U612" i="15"/>
  <c r="U567" i="15"/>
  <c r="V271" i="15"/>
  <c r="G812" i="15"/>
  <c r="G767" i="15"/>
  <c r="G394" i="15"/>
  <c r="U504" i="15"/>
  <c r="U549" i="15"/>
  <c r="U248" i="15"/>
  <c r="AL721" i="15"/>
  <c r="AL676" i="15"/>
  <c r="AM341" i="15"/>
  <c r="S732" i="15"/>
  <c r="S687" i="15"/>
  <c r="S353" i="15"/>
  <c r="V887" i="15"/>
  <c r="V842" i="15"/>
  <c r="W429" i="15"/>
  <c r="AC802" i="15"/>
  <c r="AC757" i="15"/>
  <c r="AD383" i="15"/>
  <c r="J909" i="15"/>
  <c r="J864" i="15"/>
  <c r="J452" i="15"/>
  <c r="D581" i="15"/>
  <c r="D626" i="15"/>
  <c r="D286" i="15"/>
  <c r="R916" i="15"/>
  <c r="R871" i="15"/>
  <c r="R459" i="15"/>
  <c r="S596" i="15"/>
  <c r="S641" i="15"/>
  <c r="S301" i="15"/>
  <c r="V598" i="15"/>
  <c r="V643" i="15"/>
  <c r="V303" i="15"/>
  <c r="K633" i="15"/>
  <c r="K588" i="15"/>
  <c r="K293" i="15"/>
  <c r="W552" i="15"/>
  <c r="W507" i="15"/>
  <c r="W251" i="15"/>
  <c r="AO495" i="15"/>
  <c r="AO540" i="15"/>
  <c r="F675" i="15"/>
  <c r="F720" i="15"/>
  <c r="F341" i="15"/>
  <c r="U888" i="15"/>
  <c r="U843" i="15"/>
  <c r="V430" i="15"/>
  <c r="P638" i="15"/>
  <c r="P593" i="15"/>
  <c r="P298" i="15"/>
  <c r="AC484" i="15"/>
  <c r="AC529" i="15"/>
  <c r="AD227" i="15"/>
  <c r="F630" i="15"/>
  <c r="F585" i="15"/>
  <c r="F290" i="15"/>
  <c r="N820" i="15"/>
  <c r="N775" i="15"/>
  <c r="N402" i="15"/>
  <c r="M681" i="15"/>
  <c r="M726" i="15"/>
  <c r="M347" i="15"/>
  <c r="I677" i="15"/>
  <c r="I722" i="15"/>
  <c r="I343" i="15"/>
  <c r="M497" i="15"/>
  <c r="M542" i="15"/>
  <c r="M241" i="15"/>
  <c r="U886" i="15"/>
  <c r="U841" i="15"/>
  <c r="V428" i="15"/>
  <c r="BH429" i="15"/>
  <c r="V519" i="15"/>
  <c r="V474" i="15"/>
  <c r="W217" i="15"/>
  <c r="H906" i="15"/>
  <c r="H861" i="15"/>
  <c r="H449" i="15"/>
  <c r="AK675" i="15"/>
  <c r="AK720" i="15"/>
  <c r="AL340" i="15"/>
  <c r="L774" i="15"/>
  <c r="L819" i="15"/>
  <c r="L401" i="15"/>
  <c r="Y661" i="15"/>
  <c r="Y706" i="15"/>
  <c r="Z326" i="15"/>
  <c r="G630" i="15"/>
  <c r="G585" i="15"/>
  <c r="G290" i="15"/>
  <c r="V919" i="15"/>
  <c r="V874" i="15"/>
  <c r="V462" i="15"/>
  <c r="X522" i="15"/>
  <c r="X477" i="15"/>
  <c r="Y220" i="15"/>
  <c r="F903" i="15"/>
  <c r="F858" i="15"/>
  <c r="F446" i="15"/>
  <c r="O912" i="15"/>
  <c r="O867" i="15"/>
  <c r="O455" i="15"/>
  <c r="Z739" i="15"/>
  <c r="Z694" i="15"/>
  <c r="AH669" i="15"/>
  <c r="AH714" i="15"/>
  <c r="AI334" i="15"/>
  <c r="W890" i="15"/>
  <c r="W845" i="15"/>
  <c r="X432" i="15"/>
  <c r="K817" i="15"/>
  <c r="K772" i="15"/>
  <c r="K399" i="15"/>
  <c r="AL904" i="15"/>
  <c r="AL859" i="15"/>
  <c r="AM446" i="15"/>
  <c r="Q823" i="15"/>
  <c r="Q778" i="15"/>
  <c r="Q405" i="15"/>
  <c r="AH901" i="15"/>
  <c r="AH856" i="15"/>
  <c r="AI443" i="15"/>
  <c r="AM629" i="15"/>
  <c r="AM584" i="15"/>
  <c r="AN288" i="15"/>
  <c r="AJ488" i="15"/>
  <c r="AJ533" i="15"/>
  <c r="AK231" i="15"/>
  <c r="AK628" i="15"/>
  <c r="AK583" i="15"/>
  <c r="AL287" i="15"/>
  <c r="R732" i="15"/>
  <c r="R687" i="15"/>
  <c r="R353" i="15"/>
  <c r="AC620" i="15"/>
  <c r="AC575" i="15"/>
  <c r="AD279" i="15"/>
  <c r="P500" i="15"/>
  <c r="P545" i="15"/>
  <c r="P244" i="15"/>
  <c r="S917" i="15"/>
  <c r="S872" i="15"/>
  <c r="S460" i="15"/>
  <c r="AB528" i="15"/>
  <c r="AB483" i="15"/>
  <c r="AC226" i="15"/>
  <c r="M818" i="15"/>
  <c r="M773" i="15"/>
  <c r="M400" i="15"/>
  <c r="Y480" i="15"/>
  <c r="Y525" i="15"/>
  <c r="Z223" i="15"/>
  <c r="AH809" i="15"/>
  <c r="AH764" i="15"/>
  <c r="AI390" i="15"/>
  <c r="W523" i="15"/>
  <c r="W478" i="15"/>
  <c r="X221" i="15"/>
  <c r="X891" i="15"/>
  <c r="X846" i="15"/>
  <c r="Y433" i="15"/>
  <c r="AL674" i="15"/>
  <c r="AL719" i="15"/>
  <c r="AM339" i="15"/>
  <c r="Y554" i="15"/>
  <c r="Y509" i="15"/>
  <c r="Y253" i="15"/>
  <c r="AA665" i="15" l="1"/>
  <c r="AA710" i="15"/>
  <c r="AB330" i="15"/>
  <c r="AH624" i="15"/>
  <c r="AH579" i="15"/>
  <c r="AI283" i="15"/>
  <c r="O591" i="15"/>
  <c r="O636" i="15"/>
  <c r="O296" i="15"/>
  <c r="R640" i="15"/>
  <c r="R595" i="15"/>
  <c r="R300" i="15"/>
  <c r="J291" i="15"/>
  <c r="J631" i="15"/>
  <c r="J586" i="15"/>
  <c r="Y616" i="15"/>
  <c r="Y571" i="15"/>
  <c r="Z275" i="15"/>
  <c r="I585" i="15"/>
  <c r="I630" i="15"/>
  <c r="I290" i="15"/>
  <c r="Z647" i="15"/>
  <c r="Z602" i="15"/>
  <c r="AI810" i="15"/>
  <c r="AI765" i="15"/>
  <c r="AJ391" i="15"/>
  <c r="X615" i="15"/>
  <c r="X570" i="15"/>
  <c r="Y274" i="15"/>
  <c r="AD621" i="15"/>
  <c r="AD576" i="15"/>
  <c r="AE280" i="15"/>
  <c r="AO632" i="15"/>
  <c r="AO587" i="15"/>
  <c r="J540" i="15"/>
  <c r="J495" i="15"/>
  <c r="J239" i="15"/>
  <c r="AJ535" i="15"/>
  <c r="AJ490" i="15"/>
  <c r="AK233" i="15"/>
  <c r="V610" i="15"/>
  <c r="V565" i="15"/>
  <c r="W269" i="15"/>
  <c r="BI270" i="15"/>
  <c r="E675" i="15"/>
  <c r="E720" i="15"/>
  <c r="E341" i="15"/>
  <c r="W519" i="15"/>
  <c r="W474" i="15"/>
  <c r="X217" i="15"/>
  <c r="F721" i="15"/>
  <c r="F676" i="15"/>
  <c r="F342" i="15"/>
  <c r="W553" i="15"/>
  <c r="W508" i="15"/>
  <c r="W252" i="15"/>
  <c r="AD802" i="15"/>
  <c r="AD757" i="15"/>
  <c r="AE383" i="15"/>
  <c r="M636" i="15"/>
  <c r="M591" i="15"/>
  <c r="M296" i="15"/>
  <c r="H495" i="15"/>
  <c r="H540" i="15"/>
  <c r="H239" i="15"/>
  <c r="T473" i="15"/>
  <c r="T518" i="15"/>
  <c r="U216" i="15"/>
  <c r="BG217" i="15"/>
  <c r="X554" i="15"/>
  <c r="X509" i="15"/>
  <c r="X253" i="15"/>
  <c r="AC892" i="15"/>
  <c r="AC847" i="15"/>
  <c r="AD434" i="15"/>
  <c r="H631" i="15"/>
  <c r="H586" i="15"/>
  <c r="H291" i="15"/>
  <c r="O545" i="15"/>
  <c r="O500" i="15"/>
  <c r="O244" i="15"/>
  <c r="F768" i="15"/>
  <c r="F813" i="15"/>
  <c r="F395" i="15"/>
  <c r="H679" i="15"/>
  <c r="H724" i="15"/>
  <c r="H345" i="15"/>
  <c r="AK811" i="15"/>
  <c r="AK766" i="15"/>
  <c r="AL392" i="15"/>
  <c r="D720" i="15"/>
  <c r="D675" i="15"/>
  <c r="D341" i="15"/>
  <c r="Q594" i="15"/>
  <c r="Q639" i="15"/>
  <c r="Q299" i="15"/>
  <c r="W796" i="15"/>
  <c r="W751" i="15"/>
  <c r="X377" i="15"/>
  <c r="O821" i="15"/>
  <c r="O776" i="15"/>
  <c r="O403" i="15"/>
  <c r="N636" i="15"/>
  <c r="N591" i="15"/>
  <c r="N296" i="15"/>
  <c r="AH762" i="15"/>
  <c r="AH807" i="15"/>
  <c r="AI388" i="15"/>
  <c r="AD526" i="15"/>
  <c r="AD481" i="15"/>
  <c r="AE224" i="15"/>
  <c r="W889" i="15"/>
  <c r="W844" i="15"/>
  <c r="X431" i="15"/>
  <c r="AO905" i="15"/>
  <c r="AO860" i="15"/>
  <c r="M498" i="15"/>
  <c r="M543" i="15"/>
  <c r="M242" i="15"/>
  <c r="AD484" i="15"/>
  <c r="AD529" i="15"/>
  <c r="AE227" i="15"/>
  <c r="Y707" i="15"/>
  <c r="Y662" i="15"/>
  <c r="Z327" i="15"/>
  <c r="U611" i="15"/>
  <c r="U566" i="15"/>
  <c r="V270" i="15"/>
  <c r="T828" i="15"/>
  <c r="T783" i="15"/>
  <c r="T410" i="15"/>
  <c r="S918" i="15"/>
  <c r="S873" i="15"/>
  <c r="S461" i="15"/>
  <c r="Z706" i="15"/>
  <c r="Z661" i="15"/>
  <c r="AA326" i="15"/>
  <c r="N821" i="15"/>
  <c r="N776" i="15"/>
  <c r="N403" i="15"/>
  <c r="V644" i="15"/>
  <c r="V599" i="15"/>
  <c r="V304" i="15"/>
  <c r="AM676" i="15"/>
  <c r="AM721" i="15"/>
  <c r="AN341" i="15"/>
  <c r="AC527" i="15"/>
  <c r="AC482" i="15"/>
  <c r="AD225" i="15"/>
  <c r="P825" i="15"/>
  <c r="P780" i="15"/>
  <c r="P407" i="15"/>
  <c r="AA708" i="15"/>
  <c r="AA663" i="15"/>
  <c r="AB328" i="15"/>
  <c r="AG622" i="15"/>
  <c r="AG577" i="15"/>
  <c r="AH281" i="15"/>
  <c r="L911" i="15"/>
  <c r="L866" i="15"/>
  <c r="L454" i="15"/>
  <c r="E811" i="15"/>
  <c r="E766" i="15"/>
  <c r="E393" i="15"/>
  <c r="AD712" i="15"/>
  <c r="AD667" i="15"/>
  <c r="AE332" i="15"/>
  <c r="AC803" i="15"/>
  <c r="AC758" i="15"/>
  <c r="AD384" i="15"/>
  <c r="T643" i="15"/>
  <c r="T598" i="15"/>
  <c r="T303" i="15"/>
  <c r="AM812" i="15"/>
  <c r="AM767" i="15"/>
  <c r="AN393" i="15"/>
  <c r="AI900" i="15"/>
  <c r="AI855" i="15"/>
  <c r="AJ442" i="15"/>
  <c r="V737" i="15"/>
  <c r="V692" i="15"/>
  <c r="V358" i="15"/>
  <c r="Y524" i="15"/>
  <c r="Y479" i="15"/>
  <c r="Z222" i="15"/>
  <c r="Q687" i="15"/>
  <c r="Q732" i="15"/>
  <c r="Q353" i="15"/>
  <c r="X878" i="15"/>
  <c r="X923" i="15"/>
  <c r="V795" i="15"/>
  <c r="V750" i="15"/>
  <c r="W376" i="15"/>
  <c r="AD896" i="15"/>
  <c r="AD851" i="15"/>
  <c r="AE438" i="15"/>
  <c r="L543" i="15"/>
  <c r="L498" i="15"/>
  <c r="L242" i="15"/>
  <c r="K818" i="15"/>
  <c r="K773" i="15"/>
  <c r="K400" i="15"/>
  <c r="S826" i="15"/>
  <c r="S781" i="15"/>
  <c r="S408" i="15"/>
  <c r="G906" i="15"/>
  <c r="G861" i="15"/>
  <c r="G449" i="15"/>
  <c r="AK533" i="15"/>
  <c r="AK488" i="15"/>
  <c r="AL231" i="15"/>
  <c r="Y522" i="15"/>
  <c r="Y477" i="15"/>
  <c r="Z220" i="15"/>
  <c r="X523" i="15"/>
  <c r="X478" i="15"/>
  <c r="Y221" i="15"/>
  <c r="R688" i="15"/>
  <c r="R733" i="15"/>
  <c r="R354" i="15"/>
  <c r="X890" i="15"/>
  <c r="X845" i="15"/>
  <c r="Y432" i="15"/>
  <c r="O913" i="15"/>
  <c r="O868" i="15"/>
  <c r="O456" i="15"/>
  <c r="I723" i="15"/>
  <c r="I678" i="15"/>
  <c r="I344" i="15"/>
  <c r="P639" i="15"/>
  <c r="P594" i="15"/>
  <c r="P299" i="15"/>
  <c r="D627" i="15"/>
  <c r="D582" i="15"/>
  <c r="D287" i="15"/>
  <c r="V612" i="15"/>
  <c r="V567" i="15"/>
  <c r="W271" i="15"/>
  <c r="AA848" i="15"/>
  <c r="AA893" i="15"/>
  <c r="AB435" i="15"/>
  <c r="X613" i="15"/>
  <c r="X568" i="15"/>
  <c r="Y272" i="15"/>
  <c r="P688" i="15"/>
  <c r="P733" i="15"/>
  <c r="P354" i="15"/>
  <c r="AM903" i="15"/>
  <c r="AM858" i="15"/>
  <c r="AN445" i="15"/>
  <c r="H815" i="15"/>
  <c r="H770" i="15"/>
  <c r="H397" i="15"/>
  <c r="I908" i="15"/>
  <c r="I863" i="15"/>
  <c r="I451" i="15"/>
  <c r="AD894" i="15"/>
  <c r="AD849" i="15"/>
  <c r="AE436" i="15"/>
  <c r="W797" i="15"/>
  <c r="W752" i="15"/>
  <c r="X378" i="15"/>
  <c r="AE805" i="15"/>
  <c r="AE760" i="15"/>
  <c r="AF386" i="15"/>
  <c r="AM536" i="15"/>
  <c r="AM491" i="15"/>
  <c r="AN234" i="15"/>
  <c r="V829" i="15"/>
  <c r="V784" i="15"/>
  <c r="V411" i="15"/>
  <c r="V552" i="15"/>
  <c r="V507" i="15"/>
  <c r="V251" i="15"/>
  <c r="AG531" i="15"/>
  <c r="AG486" i="15"/>
  <c r="AH229" i="15"/>
  <c r="Y602" i="15"/>
  <c r="Y647" i="15"/>
  <c r="AJ581" i="15"/>
  <c r="AJ626" i="15"/>
  <c r="AK285" i="15"/>
  <c r="AL675" i="15"/>
  <c r="AL720" i="15"/>
  <c r="AM340" i="15"/>
  <c r="AE897" i="15"/>
  <c r="AE852" i="15"/>
  <c r="AF439" i="15"/>
  <c r="Y798" i="15"/>
  <c r="Y753" i="15"/>
  <c r="Z379" i="15"/>
  <c r="S551" i="15"/>
  <c r="S506" i="15"/>
  <c r="S250" i="15"/>
  <c r="W704" i="15"/>
  <c r="W659" i="15"/>
  <c r="X324" i="15"/>
  <c r="Q824" i="15"/>
  <c r="Q779" i="15"/>
  <c r="Q406" i="15"/>
  <c r="AM674" i="15"/>
  <c r="AM719" i="15"/>
  <c r="AN339" i="15"/>
  <c r="M819" i="15"/>
  <c r="M774" i="15"/>
  <c r="M401" i="15"/>
  <c r="AN629" i="15"/>
  <c r="AN584" i="15"/>
  <c r="AO288" i="15"/>
  <c r="V920" i="15"/>
  <c r="V875" i="15"/>
  <c r="V463" i="15"/>
  <c r="W887" i="15"/>
  <c r="W842" i="15"/>
  <c r="X429" i="15"/>
  <c r="O687" i="15"/>
  <c r="O732" i="15"/>
  <c r="O353" i="15"/>
  <c r="U794" i="15"/>
  <c r="U749" i="15"/>
  <c r="V375" i="15"/>
  <c r="BH376" i="15"/>
  <c r="AM813" i="15"/>
  <c r="AM768" i="15"/>
  <c r="AN394" i="15"/>
  <c r="R825" i="15"/>
  <c r="R780" i="15"/>
  <c r="R407" i="15"/>
  <c r="AC618" i="15"/>
  <c r="AC573" i="15"/>
  <c r="AD277" i="15"/>
  <c r="E628" i="15"/>
  <c r="E583" i="15"/>
  <c r="E288" i="15"/>
  <c r="AA709" i="15"/>
  <c r="AA664" i="15"/>
  <c r="AB329" i="15"/>
  <c r="W705" i="15"/>
  <c r="W660" i="15"/>
  <c r="X325" i="15"/>
  <c r="AG532" i="15"/>
  <c r="AG487" i="15"/>
  <c r="AH230" i="15"/>
  <c r="N912" i="15"/>
  <c r="N867" i="15"/>
  <c r="N455" i="15"/>
  <c r="AI716" i="15"/>
  <c r="AI671" i="15"/>
  <c r="AJ336" i="15"/>
  <c r="AC801" i="15"/>
  <c r="AC756" i="15"/>
  <c r="AD382" i="15"/>
  <c r="X614" i="15"/>
  <c r="X569" i="15"/>
  <c r="Y273" i="15"/>
  <c r="AL857" i="15"/>
  <c r="AL902" i="15"/>
  <c r="AM444" i="15"/>
  <c r="AE804" i="15"/>
  <c r="AE759" i="15"/>
  <c r="AF385" i="15"/>
  <c r="D536" i="15"/>
  <c r="D491" i="15"/>
  <c r="D235" i="15"/>
  <c r="J681" i="15"/>
  <c r="J726" i="15"/>
  <c r="J347" i="15"/>
  <c r="V703" i="15"/>
  <c r="V658" i="15"/>
  <c r="W323" i="15"/>
  <c r="T693" i="15"/>
  <c r="T738" i="15"/>
  <c r="T359" i="15"/>
  <c r="Q548" i="15"/>
  <c r="Q503" i="15"/>
  <c r="Q247" i="15"/>
  <c r="AI670" i="15"/>
  <c r="AI715" i="15"/>
  <c r="AJ335" i="15"/>
  <c r="AD620" i="15"/>
  <c r="AD575" i="15"/>
  <c r="AE279" i="15"/>
  <c r="G813" i="15"/>
  <c r="G768" i="15"/>
  <c r="G395" i="15"/>
  <c r="T919" i="15"/>
  <c r="T874" i="15"/>
  <c r="T462" i="15"/>
  <c r="W922" i="15"/>
  <c r="W877" i="15"/>
  <c r="W465" i="15"/>
  <c r="Y510" i="15"/>
  <c r="Y555" i="15"/>
  <c r="AI809" i="15"/>
  <c r="AI764" i="15"/>
  <c r="AJ390" i="15"/>
  <c r="P546" i="15"/>
  <c r="P501" i="15"/>
  <c r="P245" i="15"/>
  <c r="AM904" i="15"/>
  <c r="AM859" i="15"/>
  <c r="AN446" i="15"/>
  <c r="L820" i="15"/>
  <c r="L775" i="15"/>
  <c r="L402" i="15"/>
  <c r="V886" i="15"/>
  <c r="V841" i="15"/>
  <c r="W428" i="15"/>
  <c r="BI429" i="15"/>
  <c r="F586" i="15"/>
  <c r="F631" i="15"/>
  <c r="F291" i="15"/>
  <c r="S597" i="15"/>
  <c r="S642" i="15"/>
  <c r="S302" i="15"/>
  <c r="U505" i="15"/>
  <c r="U550" i="15"/>
  <c r="U249" i="15"/>
  <c r="G536" i="15"/>
  <c r="G491" i="15"/>
  <c r="G235" i="15"/>
  <c r="AA800" i="15"/>
  <c r="AA755" i="15"/>
  <c r="AB381" i="15"/>
  <c r="J816" i="15"/>
  <c r="J771" i="15"/>
  <c r="J398" i="15"/>
  <c r="AJ534" i="15"/>
  <c r="AJ489" i="15"/>
  <c r="AK232" i="15"/>
  <c r="D810" i="15"/>
  <c r="D765" i="15"/>
  <c r="D392" i="15"/>
  <c r="I538" i="15"/>
  <c r="I493" i="15"/>
  <c r="I237" i="15"/>
  <c r="AF713" i="15"/>
  <c r="AF668" i="15"/>
  <c r="AG333" i="15"/>
  <c r="N683" i="15"/>
  <c r="N728" i="15"/>
  <c r="N349" i="15"/>
  <c r="E905" i="15"/>
  <c r="E860" i="15"/>
  <c r="E448" i="15"/>
  <c r="AG899" i="15"/>
  <c r="AG854" i="15"/>
  <c r="AH441" i="15"/>
  <c r="AO906" i="15"/>
  <c r="AO861" i="15"/>
  <c r="R547" i="15"/>
  <c r="R502" i="15"/>
  <c r="R246" i="15"/>
  <c r="AO677" i="15"/>
  <c r="AO722" i="15"/>
  <c r="AO630" i="15"/>
  <c r="AO585" i="15"/>
  <c r="F536" i="15"/>
  <c r="F491" i="15"/>
  <c r="F235" i="15"/>
  <c r="AC895" i="15"/>
  <c r="AC850" i="15"/>
  <c r="AD437" i="15"/>
  <c r="AB617" i="15"/>
  <c r="AB572" i="15"/>
  <c r="AC276" i="15"/>
  <c r="AL718" i="15"/>
  <c r="AL673" i="15"/>
  <c r="AM338" i="15"/>
  <c r="R917" i="15"/>
  <c r="R872" i="15"/>
  <c r="R460" i="15"/>
  <c r="L681" i="15"/>
  <c r="L726" i="15"/>
  <c r="L347" i="15"/>
  <c r="I816" i="15"/>
  <c r="I771" i="15"/>
  <c r="I398" i="15"/>
  <c r="K680" i="15"/>
  <c r="K725" i="15"/>
  <c r="K346" i="15"/>
  <c r="AL628" i="15"/>
  <c r="AL583" i="15"/>
  <c r="AM287" i="15"/>
  <c r="AI669" i="15"/>
  <c r="AI714" i="15"/>
  <c r="AJ334" i="15"/>
  <c r="F859" i="15"/>
  <c r="F904" i="15"/>
  <c r="F447" i="15"/>
  <c r="H862" i="15"/>
  <c r="H907" i="15"/>
  <c r="H450" i="15"/>
  <c r="V888" i="15"/>
  <c r="V843" i="15"/>
  <c r="W430" i="15"/>
  <c r="J910" i="15"/>
  <c r="J865" i="15"/>
  <c r="J453" i="15"/>
  <c r="U828" i="15"/>
  <c r="U783" i="15"/>
  <c r="U410" i="15"/>
  <c r="K911" i="15"/>
  <c r="K866" i="15"/>
  <c r="K454" i="15"/>
  <c r="AK627" i="15"/>
  <c r="AK582" i="15"/>
  <c r="AL286" i="15"/>
  <c r="K540" i="15"/>
  <c r="K495" i="15"/>
  <c r="K239" i="15"/>
  <c r="L635" i="15"/>
  <c r="L590" i="15"/>
  <c r="L295" i="15"/>
  <c r="AG898" i="15"/>
  <c r="AG853" i="15"/>
  <c r="AH440" i="15"/>
  <c r="W830" i="15"/>
  <c r="W785" i="15"/>
  <c r="W412" i="15"/>
  <c r="AN539" i="15"/>
  <c r="AN494" i="15"/>
  <c r="AO237" i="15"/>
  <c r="G676" i="15"/>
  <c r="G721" i="15"/>
  <c r="G342" i="15"/>
  <c r="AI672" i="15"/>
  <c r="AI717" i="15"/>
  <c r="AJ337" i="15"/>
  <c r="W476" i="15"/>
  <c r="W521" i="15"/>
  <c r="X219" i="15"/>
  <c r="U702" i="15"/>
  <c r="U657" i="15"/>
  <c r="V322" i="15"/>
  <c r="BH323" i="15"/>
  <c r="W738" i="15"/>
  <c r="W693" i="15"/>
  <c r="W359" i="15"/>
  <c r="AI808" i="15"/>
  <c r="AI763" i="15"/>
  <c r="AJ389" i="15"/>
  <c r="M911" i="15"/>
  <c r="M866" i="15"/>
  <c r="M454" i="15"/>
  <c r="AC711" i="15"/>
  <c r="AC666" i="15"/>
  <c r="AD331" i="15"/>
  <c r="AL625" i="15"/>
  <c r="AL580" i="15"/>
  <c r="AM284" i="15"/>
  <c r="AH806" i="15"/>
  <c r="AH761" i="15"/>
  <c r="AI387" i="15"/>
  <c r="U737" i="15"/>
  <c r="U692" i="15"/>
  <c r="U358" i="15"/>
  <c r="Z525" i="15"/>
  <c r="Z480" i="15"/>
  <c r="AA223" i="15"/>
  <c r="Y846" i="15"/>
  <c r="Y891" i="15"/>
  <c r="Z433" i="15"/>
  <c r="AC483" i="15"/>
  <c r="AC528" i="15"/>
  <c r="AD226" i="15"/>
  <c r="AI856" i="15"/>
  <c r="AI901" i="15"/>
  <c r="AJ443" i="15"/>
  <c r="G631" i="15"/>
  <c r="G586" i="15"/>
  <c r="G291" i="15"/>
  <c r="M682" i="15"/>
  <c r="M727" i="15"/>
  <c r="M348" i="15"/>
  <c r="K634" i="15"/>
  <c r="K589" i="15"/>
  <c r="K294" i="15"/>
  <c r="S688" i="15"/>
  <c r="S733" i="15"/>
  <c r="S354" i="15"/>
  <c r="P914" i="15"/>
  <c r="P869" i="15"/>
  <c r="P457" i="15"/>
  <c r="N543" i="15"/>
  <c r="N498" i="15"/>
  <c r="N242" i="15"/>
  <c r="T506" i="15"/>
  <c r="T551" i="15"/>
  <c r="T250" i="15"/>
  <c r="D904" i="15"/>
  <c r="D859" i="15"/>
  <c r="D447" i="15"/>
  <c r="AC619" i="15"/>
  <c r="AC574" i="15"/>
  <c r="AD278" i="15"/>
  <c r="U921" i="15"/>
  <c r="U876" i="15"/>
  <c r="U464" i="15"/>
  <c r="AM537" i="15"/>
  <c r="AM492" i="15"/>
  <c r="AN235" i="15"/>
  <c r="U598" i="15"/>
  <c r="U643" i="15"/>
  <c r="U303" i="15"/>
  <c r="W601" i="15"/>
  <c r="W646" i="15"/>
  <c r="W306" i="15"/>
  <c r="V475" i="15"/>
  <c r="V520" i="15"/>
  <c r="W218" i="15"/>
  <c r="AF530" i="15"/>
  <c r="AF485" i="15"/>
  <c r="AG228" i="15"/>
  <c r="E489" i="15"/>
  <c r="E534" i="15"/>
  <c r="E233" i="15"/>
  <c r="AO493" i="15"/>
  <c r="AO538" i="15"/>
  <c r="AG623" i="15"/>
  <c r="AG578" i="15"/>
  <c r="AH282" i="15"/>
  <c r="Z754" i="15"/>
  <c r="Z799" i="15"/>
  <c r="AA380" i="15"/>
  <c r="X647" i="15"/>
  <c r="X602" i="15"/>
  <c r="Q915" i="15"/>
  <c r="Q870" i="15"/>
  <c r="Q458" i="15"/>
  <c r="AB665" i="15" l="1"/>
  <c r="AC330" i="15"/>
  <c r="AB710" i="15"/>
  <c r="AI624" i="15"/>
  <c r="AI579" i="15"/>
  <c r="AJ283" i="15"/>
  <c r="Y615" i="15"/>
  <c r="Y570" i="15"/>
  <c r="Z274" i="15"/>
  <c r="I291" i="15"/>
  <c r="I631" i="15"/>
  <c r="I586" i="15"/>
  <c r="J632" i="15"/>
  <c r="J587" i="15"/>
  <c r="J292" i="15"/>
  <c r="R596" i="15"/>
  <c r="R641" i="15"/>
  <c r="R301" i="15"/>
  <c r="AK391" i="15"/>
  <c r="AJ810" i="15"/>
  <c r="AJ765" i="15"/>
  <c r="Z616" i="15"/>
  <c r="Z571" i="15"/>
  <c r="AA275" i="15"/>
  <c r="O637" i="15"/>
  <c r="O592" i="15"/>
  <c r="O297" i="15"/>
  <c r="AF280" i="15"/>
  <c r="AE621" i="15"/>
  <c r="AE576" i="15"/>
  <c r="T552" i="15"/>
  <c r="T507" i="15"/>
  <c r="T251" i="15"/>
  <c r="P502" i="15"/>
  <c r="P547" i="15"/>
  <c r="P246" i="15"/>
  <c r="W612" i="15"/>
  <c r="W567" i="15"/>
  <c r="X271" i="15"/>
  <c r="Z479" i="15"/>
  <c r="Z524" i="15"/>
  <c r="AA222" i="15"/>
  <c r="AD527" i="15"/>
  <c r="AD482" i="15"/>
  <c r="AE225" i="15"/>
  <c r="Z707" i="15"/>
  <c r="Z662" i="15"/>
  <c r="AA327" i="15"/>
  <c r="U644" i="15"/>
  <c r="U599" i="15"/>
  <c r="U304" i="15"/>
  <c r="AA480" i="15"/>
  <c r="AA525" i="15"/>
  <c r="AB223" i="15"/>
  <c r="W831" i="15"/>
  <c r="W786" i="15"/>
  <c r="W888" i="15"/>
  <c r="W843" i="15"/>
  <c r="X430" i="15"/>
  <c r="L682" i="15"/>
  <c r="L727" i="15"/>
  <c r="L348" i="15"/>
  <c r="AK534" i="15"/>
  <c r="AK489" i="15"/>
  <c r="AL232" i="15"/>
  <c r="AE620" i="15"/>
  <c r="AE575" i="15"/>
  <c r="AF279" i="15"/>
  <c r="J727" i="15"/>
  <c r="J682" i="15"/>
  <c r="J348" i="15"/>
  <c r="AH532" i="15"/>
  <c r="AH487" i="15"/>
  <c r="AI230" i="15"/>
  <c r="AO629" i="15"/>
  <c r="AO584" i="15"/>
  <c r="AM675" i="15"/>
  <c r="AM720" i="15"/>
  <c r="AN340" i="15"/>
  <c r="AH486" i="15"/>
  <c r="AH531" i="15"/>
  <c r="AI229" i="15"/>
  <c r="AF805" i="15"/>
  <c r="AF760" i="15"/>
  <c r="AG386" i="15"/>
  <c r="I679" i="15"/>
  <c r="I724" i="15"/>
  <c r="I345" i="15"/>
  <c r="G907" i="15"/>
  <c r="G862" i="15"/>
  <c r="G450" i="15"/>
  <c r="AN812" i="15"/>
  <c r="AN767" i="15"/>
  <c r="AO393" i="15"/>
  <c r="N822" i="15"/>
  <c r="N777" i="15"/>
  <c r="N404" i="15"/>
  <c r="AE526" i="15"/>
  <c r="AE481" i="15"/>
  <c r="AF224" i="15"/>
  <c r="Q595" i="15"/>
  <c r="Q640" i="15"/>
  <c r="Q300" i="15"/>
  <c r="X555" i="15"/>
  <c r="X510" i="15"/>
  <c r="W509" i="15"/>
  <c r="W554" i="15"/>
  <c r="W253" i="15"/>
  <c r="AK490" i="15"/>
  <c r="AK535" i="15"/>
  <c r="AL233" i="15"/>
  <c r="AG485" i="15"/>
  <c r="AG530" i="15"/>
  <c r="AH228" i="15"/>
  <c r="R826" i="15"/>
  <c r="R781" i="15"/>
  <c r="R408" i="15"/>
  <c r="W795" i="15"/>
  <c r="W750" i="15"/>
  <c r="X376" i="15"/>
  <c r="M683" i="15"/>
  <c r="M728" i="15"/>
  <c r="M349" i="15"/>
  <c r="AM625" i="15"/>
  <c r="AM580" i="15"/>
  <c r="AN284" i="15"/>
  <c r="AJ669" i="15"/>
  <c r="AJ714" i="15"/>
  <c r="AK334" i="15"/>
  <c r="AC617" i="15"/>
  <c r="AC572" i="15"/>
  <c r="AD276" i="15"/>
  <c r="R548" i="15"/>
  <c r="R503" i="15"/>
  <c r="R247" i="15"/>
  <c r="E906" i="15"/>
  <c r="E861" i="15"/>
  <c r="E449" i="15"/>
  <c r="G492" i="15"/>
  <c r="G537" i="15"/>
  <c r="G236" i="15"/>
  <c r="L821" i="15"/>
  <c r="L776" i="15"/>
  <c r="L403" i="15"/>
  <c r="AM902" i="15"/>
  <c r="AM857" i="15"/>
  <c r="AN444" i="15"/>
  <c r="E629" i="15"/>
  <c r="E584" i="15"/>
  <c r="E289" i="15"/>
  <c r="O688" i="15"/>
  <c r="O733" i="15"/>
  <c r="O354" i="15"/>
  <c r="Q825" i="15"/>
  <c r="Q780" i="15"/>
  <c r="Q407" i="15"/>
  <c r="I909" i="15"/>
  <c r="I864" i="15"/>
  <c r="I452" i="15"/>
  <c r="Y890" i="15"/>
  <c r="Y845" i="15"/>
  <c r="Z432" i="15"/>
  <c r="L544" i="15"/>
  <c r="L499" i="15"/>
  <c r="L243" i="15"/>
  <c r="AB708" i="15"/>
  <c r="AB663" i="15"/>
  <c r="AC328" i="15"/>
  <c r="T829" i="15"/>
  <c r="T784" i="15"/>
  <c r="T411" i="15"/>
  <c r="H680" i="15"/>
  <c r="H725" i="15"/>
  <c r="H346" i="15"/>
  <c r="E721" i="15"/>
  <c r="E676" i="15"/>
  <c r="E342" i="15"/>
  <c r="AH623" i="15"/>
  <c r="AH578" i="15"/>
  <c r="AI282" i="15"/>
  <c r="K912" i="15"/>
  <c r="K867" i="15"/>
  <c r="K455" i="15"/>
  <c r="AN903" i="15"/>
  <c r="AN858" i="15"/>
  <c r="AO445" i="15"/>
  <c r="H541" i="15"/>
  <c r="H496" i="15"/>
  <c r="H240" i="15"/>
  <c r="AD528" i="15"/>
  <c r="AD483" i="15"/>
  <c r="AE226" i="15"/>
  <c r="G722" i="15"/>
  <c r="G677" i="15"/>
  <c r="G343" i="15"/>
  <c r="U829" i="15"/>
  <c r="U784" i="15"/>
  <c r="U411" i="15"/>
  <c r="K681" i="15"/>
  <c r="K726" i="15"/>
  <c r="K347" i="15"/>
  <c r="F537" i="15"/>
  <c r="F492" i="15"/>
  <c r="F236" i="15"/>
  <c r="I539" i="15"/>
  <c r="I494" i="15"/>
  <c r="I238" i="15"/>
  <c r="F632" i="15"/>
  <c r="F587" i="15"/>
  <c r="F292" i="15"/>
  <c r="AJ809" i="15"/>
  <c r="AJ764" i="15"/>
  <c r="AK390" i="15"/>
  <c r="T920" i="15"/>
  <c r="T875" i="15"/>
  <c r="T463" i="15"/>
  <c r="T694" i="15"/>
  <c r="T739" i="15"/>
  <c r="AJ716" i="15"/>
  <c r="AJ671" i="15"/>
  <c r="AK336" i="15"/>
  <c r="AN813" i="15"/>
  <c r="AN768" i="15"/>
  <c r="AO394" i="15"/>
  <c r="Z798" i="15"/>
  <c r="Z753" i="15"/>
  <c r="AA379" i="15"/>
  <c r="V785" i="15"/>
  <c r="V830" i="15"/>
  <c r="V412" i="15"/>
  <c r="P734" i="15"/>
  <c r="P689" i="15"/>
  <c r="P355" i="15"/>
  <c r="D628" i="15"/>
  <c r="D583" i="15"/>
  <c r="D288" i="15"/>
  <c r="Z477" i="15"/>
  <c r="Z522" i="15"/>
  <c r="AA220" i="15"/>
  <c r="V738" i="15"/>
  <c r="V693" i="15"/>
  <c r="V359" i="15"/>
  <c r="L912" i="15"/>
  <c r="L867" i="15"/>
  <c r="L455" i="15"/>
  <c r="AN676" i="15"/>
  <c r="AN721" i="15"/>
  <c r="AO341" i="15"/>
  <c r="AE484" i="15"/>
  <c r="AE529" i="15"/>
  <c r="AF227" i="15"/>
  <c r="O822" i="15"/>
  <c r="O777" i="15"/>
  <c r="O404" i="15"/>
  <c r="H632" i="15"/>
  <c r="H587" i="15"/>
  <c r="H292" i="15"/>
  <c r="M592" i="15"/>
  <c r="M637" i="15"/>
  <c r="M297" i="15"/>
  <c r="AJ856" i="15"/>
  <c r="AJ901" i="15"/>
  <c r="AK443" i="15"/>
  <c r="AG713" i="15"/>
  <c r="AG668" i="15"/>
  <c r="AH333" i="15"/>
  <c r="S552" i="15"/>
  <c r="S507" i="15"/>
  <c r="S251" i="15"/>
  <c r="Y523" i="15"/>
  <c r="Y478" i="15"/>
  <c r="Z221" i="15"/>
  <c r="AD574" i="15"/>
  <c r="AD619" i="15"/>
  <c r="AE278" i="15"/>
  <c r="V702" i="15"/>
  <c r="V657" i="15"/>
  <c r="W322" i="15"/>
  <c r="BI323" i="15"/>
  <c r="AN492" i="15"/>
  <c r="AN537" i="15"/>
  <c r="AO235" i="15"/>
  <c r="S689" i="15"/>
  <c r="S734" i="15"/>
  <c r="S355" i="15"/>
  <c r="U738" i="15"/>
  <c r="U693" i="15"/>
  <c r="U359" i="15"/>
  <c r="AH898" i="15"/>
  <c r="AH853" i="15"/>
  <c r="AI440" i="15"/>
  <c r="H908" i="15"/>
  <c r="H863" i="15"/>
  <c r="H451" i="15"/>
  <c r="R918" i="15"/>
  <c r="R873" i="15"/>
  <c r="R461" i="15"/>
  <c r="J817" i="15"/>
  <c r="J772" i="15"/>
  <c r="J399" i="15"/>
  <c r="AJ670" i="15"/>
  <c r="AJ715" i="15"/>
  <c r="AK335" i="15"/>
  <c r="D537" i="15"/>
  <c r="D492" i="15"/>
  <c r="D236" i="15"/>
  <c r="X705" i="15"/>
  <c r="X660" i="15"/>
  <c r="Y325" i="15"/>
  <c r="M820" i="15"/>
  <c r="M775" i="15"/>
  <c r="M402" i="15"/>
  <c r="AK626" i="15"/>
  <c r="AK581" i="15"/>
  <c r="AL285" i="15"/>
  <c r="X797" i="15"/>
  <c r="X752" i="15"/>
  <c r="Y378" i="15"/>
  <c r="S827" i="15"/>
  <c r="S782" i="15"/>
  <c r="S409" i="15"/>
  <c r="T644" i="15"/>
  <c r="T599" i="15"/>
  <c r="T304" i="15"/>
  <c r="AA706" i="15"/>
  <c r="AA661" i="15"/>
  <c r="AB326" i="15"/>
  <c r="AI807" i="15"/>
  <c r="AI762" i="15"/>
  <c r="AJ388" i="15"/>
  <c r="D721" i="15"/>
  <c r="D676" i="15"/>
  <c r="D342" i="15"/>
  <c r="F722" i="15"/>
  <c r="F677" i="15"/>
  <c r="F343" i="15"/>
  <c r="J541" i="15"/>
  <c r="J496" i="15"/>
  <c r="J240" i="15"/>
  <c r="AJ717" i="15"/>
  <c r="AJ672" i="15"/>
  <c r="AK337" i="15"/>
  <c r="W923" i="15"/>
  <c r="W878" i="15"/>
  <c r="AD756" i="15"/>
  <c r="AD801" i="15"/>
  <c r="AE382" i="15"/>
  <c r="E812" i="15"/>
  <c r="E767" i="15"/>
  <c r="E394" i="15"/>
  <c r="W475" i="15"/>
  <c r="W520" i="15"/>
  <c r="X218" i="15"/>
  <c r="E490" i="15"/>
  <c r="E535" i="15"/>
  <c r="E234" i="15"/>
  <c r="D905" i="15"/>
  <c r="D860" i="15"/>
  <c r="D448" i="15"/>
  <c r="G632" i="15"/>
  <c r="G587" i="15"/>
  <c r="G292" i="15"/>
  <c r="AD711" i="15"/>
  <c r="AD666" i="15"/>
  <c r="AE331" i="15"/>
  <c r="X521" i="15"/>
  <c r="X476" i="15"/>
  <c r="Y219" i="15"/>
  <c r="AL582" i="15"/>
  <c r="AL627" i="15"/>
  <c r="AM286" i="15"/>
  <c r="AM628" i="15"/>
  <c r="AM583" i="15"/>
  <c r="AN287" i="15"/>
  <c r="AD895" i="15"/>
  <c r="AD850" i="15"/>
  <c r="AE437" i="15"/>
  <c r="N729" i="15"/>
  <c r="N684" i="15"/>
  <c r="N350" i="15"/>
  <c r="U506" i="15"/>
  <c r="U551" i="15"/>
  <c r="U250" i="15"/>
  <c r="AN904" i="15"/>
  <c r="AN859" i="15"/>
  <c r="AO446" i="15"/>
  <c r="Y614" i="15"/>
  <c r="Y569" i="15"/>
  <c r="Z273" i="15"/>
  <c r="AD618" i="15"/>
  <c r="AD573" i="15"/>
  <c r="AE277" i="15"/>
  <c r="X842" i="15"/>
  <c r="X887" i="15"/>
  <c r="Y429" i="15"/>
  <c r="X704" i="15"/>
  <c r="X659" i="15"/>
  <c r="Y324" i="15"/>
  <c r="V508" i="15"/>
  <c r="V553" i="15"/>
  <c r="V252" i="15"/>
  <c r="H816" i="15"/>
  <c r="H771" i="15"/>
  <c r="H398" i="15"/>
  <c r="AB893" i="15"/>
  <c r="AB848" i="15"/>
  <c r="AC435" i="15"/>
  <c r="R689" i="15"/>
  <c r="R734" i="15"/>
  <c r="R355" i="15"/>
  <c r="AE896" i="15"/>
  <c r="AE851" i="15"/>
  <c r="AF438" i="15"/>
  <c r="Q688" i="15"/>
  <c r="Q733" i="15"/>
  <c r="Q354" i="15"/>
  <c r="AE712" i="15"/>
  <c r="AE667" i="15"/>
  <c r="AF332" i="15"/>
  <c r="P826" i="15"/>
  <c r="P781" i="15"/>
  <c r="P408" i="15"/>
  <c r="V611" i="15"/>
  <c r="V566" i="15"/>
  <c r="W270" i="15"/>
  <c r="F814" i="15"/>
  <c r="F769" i="15"/>
  <c r="F396" i="15"/>
  <c r="U518" i="15"/>
  <c r="U473" i="15"/>
  <c r="V216" i="15"/>
  <c r="BH217" i="15"/>
  <c r="M912" i="15"/>
  <c r="M867" i="15"/>
  <c r="M455" i="15"/>
  <c r="S643" i="15"/>
  <c r="S598" i="15"/>
  <c r="S303" i="15"/>
  <c r="O501" i="15"/>
  <c r="O546" i="15"/>
  <c r="O245" i="15"/>
  <c r="K541" i="15"/>
  <c r="K496" i="15"/>
  <c r="K240" i="15"/>
  <c r="W602" i="15"/>
  <c r="W647" i="15"/>
  <c r="P915" i="15"/>
  <c r="P870" i="15"/>
  <c r="P458" i="15"/>
  <c r="Z891" i="15"/>
  <c r="Z846" i="15"/>
  <c r="AA433" i="15"/>
  <c r="W739" i="15"/>
  <c r="W694" i="15"/>
  <c r="AO539" i="15"/>
  <c r="AO494" i="15"/>
  <c r="J911" i="15"/>
  <c r="J866" i="15"/>
  <c r="J454" i="15"/>
  <c r="I817" i="15"/>
  <c r="I772" i="15"/>
  <c r="I399" i="15"/>
  <c r="D811" i="15"/>
  <c r="D766" i="15"/>
  <c r="D393" i="15"/>
  <c r="G814" i="15"/>
  <c r="G769" i="15"/>
  <c r="G396" i="15"/>
  <c r="W703" i="15"/>
  <c r="W658" i="15"/>
  <c r="X323" i="15"/>
  <c r="N913" i="15"/>
  <c r="N868" i="15"/>
  <c r="N456" i="15"/>
  <c r="V921" i="15"/>
  <c r="V876" i="15"/>
  <c r="V464" i="15"/>
  <c r="AF897" i="15"/>
  <c r="AF852" i="15"/>
  <c r="AG439" i="15"/>
  <c r="AN491" i="15"/>
  <c r="AN536" i="15"/>
  <c r="AO234" i="15"/>
  <c r="Y613" i="15"/>
  <c r="Y568" i="15"/>
  <c r="Z272" i="15"/>
  <c r="P595" i="15"/>
  <c r="P640" i="15"/>
  <c r="P300" i="15"/>
  <c r="AL533" i="15"/>
  <c r="AL488" i="15"/>
  <c r="AM231" i="15"/>
  <c r="AJ900" i="15"/>
  <c r="AJ855" i="15"/>
  <c r="AK442" i="15"/>
  <c r="AH622" i="15"/>
  <c r="AH577" i="15"/>
  <c r="AI281" i="15"/>
  <c r="V645" i="15"/>
  <c r="V600" i="15"/>
  <c r="V305" i="15"/>
  <c r="M499" i="15"/>
  <c r="M544" i="15"/>
  <c r="M243" i="15"/>
  <c r="X889" i="15"/>
  <c r="X844" i="15"/>
  <c r="Y431" i="15"/>
  <c r="X796" i="15"/>
  <c r="X751" i="15"/>
  <c r="Y377" i="15"/>
  <c r="AD892" i="15"/>
  <c r="AD847" i="15"/>
  <c r="AE434" i="15"/>
  <c r="AE802" i="15"/>
  <c r="AE757" i="15"/>
  <c r="AF383" i="15"/>
  <c r="W610" i="15"/>
  <c r="W565" i="15"/>
  <c r="X269" i="15"/>
  <c r="BJ270" i="15"/>
  <c r="Q916" i="15"/>
  <c r="Q871" i="15"/>
  <c r="Q459" i="15"/>
  <c r="N544" i="15"/>
  <c r="N499" i="15"/>
  <c r="N243" i="15"/>
  <c r="AJ808" i="15"/>
  <c r="AJ763" i="15"/>
  <c r="AK389" i="15"/>
  <c r="AA799" i="15"/>
  <c r="AA754" i="15"/>
  <c r="AB380" i="15"/>
  <c r="U922" i="15"/>
  <c r="U877" i="15"/>
  <c r="U465" i="15"/>
  <c r="K635" i="15"/>
  <c r="K590" i="15"/>
  <c r="K295" i="15"/>
  <c r="AI806" i="15"/>
  <c r="AI761" i="15"/>
  <c r="AJ387" i="15"/>
  <c r="L636" i="15"/>
  <c r="L591" i="15"/>
  <c r="L296" i="15"/>
  <c r="F905" i="15"/>
  <c r="F860" i="15"/>
  <c r="F448" i="15"/>
  <c r="AM718" i="15"/>
  <c r="AM673" i="15"/>
  <c r="AN338" i="15"/>
  <c r="AH899" i="15"/>
  <c r="AH854" i="15"/>
  <c r="AI441" i="15"/>
  <c r="AB800" i="15"/>
  <c r="AB755" i="15"/>
  <c r="AC381" i="15"/>
  <c r="W886" i="15"/>
  <c r="W841" i="15"/>
  <c r="X428" i="15"/>
  <c r="BJ429" i="15"/>
  <c r="Q549" i="15"/>
  <c r="Q504" i="15"/>
  <c r="Q248" i="15"/>
  <c r="AF804" i="15"/>
  <c r="AF759" i="15"/>
  <c r="AG385" i="15"/>
  <c r="AB709" i="15"/>
  <c r="AB664" i="15"/>
  <c r="AC329" i="15"/>
  <c r="V794" i="15"/>
  <c r="V749" i="15"/>
  <c r="W375" i="15"/>
  <c r="BI376" i="15"/>
  <c r="AN719" i="15"/>
  <c r="AN674" i="15"/>
  <c r="AO339" i="15"/>
  <c r="AE894" i="15"/>
  <c r="AE849" i="15"/>
  <c r="AF436" i="15"/>
  <c r="O914" i="15"/>
  <c r="O869" i="15"/>
  <c r="O457" i="15"/>
  <c r="K819" i="15"/>
  <c r="K774" i="15"/>
  <c r="K401" i="15"/>
  <c r="AD803" i="15"/>
  <c r="AD758" i="15"/>
  <c r="AE384" i="15"/>
  <c r="S919" i="15"/>
  <c r="S874" i="15"/>
  <c r="S462" i="15"/>
  <c r="N637" i="15"/>
  <c r="N592" i="15"/>
  <c r="N297" i="15"/>
  <c r="AL811" i="15"/>
  <c r="AL766" i="15"/>
  <c r="AM392" i="15"/>
  <c r="X519" i="15"/>
  <c r="X474" i="15"/>
  <c r="Y217" i="15"/>
  <c r="AC665" i="15" l="1"/>
  <c r="AD330" i="15"/>
  <c r="AC710" i="15"/>
  <c r="AJ624" i="15"/>
  <c r="AJ579" i="15"/>
  <c r="AK283" i="15"/>
  <c r="AF621" i="15"/>
  <c r="AF576" i="15"/>
  <c r="AG280" i="15"/>
  <c r="O593" i="15"/>
  <c r="O638" i="15"/>
  <c r="O298" i="15"/>
  <c r="AK810" i="15"/>
  <c r="AK765" i="15"/>
  <c r="AL391" i="15"/>
  <c r="R302" i="15"/>
  <c r="R642" i="15"/>
  <c r="R597" i="15"/>
  <c r="I587" i="15"/>
  <c r="I292" i="15"/>
  <c r="I632" i="15"/>
  <c r="Z570" i="15"/>
  <c r="Z615" i="15"/>
  <c r="AA274" i="15"/>
  <c r="AB275" i="15"/>
  <c r="AA616" i="15"/>
  <c r="AA571" i="15"/>
  <c r="J633" i="15"/>
  <c r="J293" i="15"/>
  <c r="J588" i="15"/>
  <c r="AC709" i="15"/>
  <c r="AC664" i="15"/>
  <c r="AD329" i="15"/>
  <c r="S735" i="15"/>
  <c r="S690" i="15"/>
  <c r="S356" i="15"/>
  <c r="AO676" i="15"/>
  <c r="AO721" i="15"/>
  <c r="Y474" i="15"/>
  <c r="Y519" i="15"/>
  <c r="Z217" i="15"/>
  <c r="AO719" i="15"/>
  <c r="AO674" i="15"/>
  <c r="L637" i="15"/>
  <c r="L592" i="15"/>
  <c r="L297" i="15"/>
  <c r="AK808" i="15"/>
  <c r="AK763" i="15"/>
  <c r="AL389" i="15"/>
  <c r="V646" i="15"/>
  <c r="V601" i="15"/>
  <c r="V306" i="15"/>
  <c r="V922" i="15"/>
  <c r="V877" i="15"/>
  <c r="V465" i="15"/>
  <c r="S599" i="15"/>
  <c r="S644" i="15"/>
  <c r="S304" i="15"/>
  <c r="P827" i="15"/>
  <c r="P782" i="15"/>
  <c r="P409" i="15"/>
  <c r="Y704" i="15"/>
  <c r="Y659" i="15"/>
  <c r="Z324" i="15"/>
  <c r="AN628" i="15"/>
  <c r="AN583" i="15"/>
  <c r="AO287" i="15"/>
  <c r="E813" i="15"/>
  <c r="E768" i="15"/>
  <c r="E395" i="15"/>
  <c r="S828" i="15"/>
  <c r="S783" i="15"/>
  <c r="S410" i="15"/>
  <c r="J818" i="15"/>
  <c r="J773" i="15"/>
  <c r="J400" i="15"/>
  <c r="AK901" i="15"/>
  <c r="AK856" i="15"/>
  <c r="AL443" i="15"/>
  <c r="AA522" i="15"/>
  <c r="AA477" i="15"/>
  <c r="AB220" i="15"/>
  <c r="F633" i="15"/>
  <c r="F588" i="15"/>
  <c r="F293" i="15"/>
  <c r="AO903" i="15"/>
  <c r="AO858" i="15"/>
  <c r="L500" i="15"/>
  <c r="L545" i="15"/>
  <c r="L244" i="15"/>
  <c r="G493" i="15"/>
  <c r="G538" i="15"/>
  <c r="G237" i="15"/>
  <c r="R827" i="15"/>
  <c r="R782" i="15"/>
  <c r="R409" i="15"/>
  <c r="G908" i="15"/>
  <c r="G863" i="15"/>
  <c r="G451" i="15"/>
  <c r="J728" i="15"/>
  <c r="J683" i="15"/>
  <c r="J349" i="15"/>
  <c r="AA479" i="15"/>
  <c r="AA524" i="15"/>
  <c r="AB222" i="15"/>
  <c r="AC893" i="15"/>
  <c r="AC848" i="15"/>
  <c r="AD435" i="15"/>
  <c r="T830" i="15"/>
  <c r="T785" i="15"/>
  <c r="T412" i="15"/>
  <c r="S920" i="15"/>
  <c r="S875" i="15"/>
  <c r="S463" i="15"/>
  <c r="X886" i="15"/>
  <c r="X841" i="15"/>
  <c r="Y428" i="15"/>
  <c r="BK429" i="15"/>
  <c r="AF757" i="15"/>
  <c r="AF802" i="15"/>
  <c r="AG383" i="15"/>
  <c r="AM488" i="15"/>
  <c r="AM533" i="15"/>
  <c r="AN231" i="15"/>
  <c r="G815" i="15"/>
  <c r="G770" i="15"/>
  <c r="G397" i="15"/>
  <c r="AA891" i="15"/>
  <c r="AA846" i="15"/>
  <c r="AB433" i="15"/>
  <c r="K497" i="15"/>
  <c r="K542" i="15"/>
  <c r="K241" i="15"/>
  <c r="AF896" i="15"/>
  <c r="AF851" i="15"/>
  <c r="AG438" i="15"/>
  <c r="Z614" i="15"/>
  <c r="Z569" i="15"/>
  <c r="AA273" i="15"/>
  <c r="AE711" i="15"/>
  <c r="AE666" i="15"/>
  <c r="AF331" i="15"/>
  <c r="F678" i="15"/>
  <c r="F723" i="15"/>
  <c r="F344" i="15"/>
  <c r="AL626" i="15"/>
  <c r="AL581" i="15"/>
  <c r="AM285" i="15"/>
  <c r="AI898" i="15"/>
  <c r="AI853" i="15"/>
  <c r="AJ440" i="15"/>
  <c r="AE619" i="15"/>
  <c r="AE574" i="15"/>
  <c r="AF278" i="15"/>
  <c r="O823" i="15"/>
  <c r="O778" i="15"/>
  <c r="O405" i="15"/>
  <c r="V831" i="15"/>
  <c r="V786" i="15"/>
  <c r="K682" i="15"/>
  <c r="K727" i="15"/>
  <c r="K348" i="15"/>
  <c r="E677" i="15"/>
  <c r="E722" i="15"/>
  <c r="E343" i="15"/>
  <c r="Q826" i="15"/>
  <c r="Q781" i="15"/>
  <c r="Q408" i="15"/>
  <c r="AD617" i="15"/>
  <c r="AD572" i="15"/>
  <c r="AE276" i="15"/>
  <c r="AL490" i="15"/>
  <c r="AL535" i="15"/>
  <c r="AM233" i="15"/>
  <c r="Q596" i="15"/>
  <c r="Q641" i="15"/>
  <c r="Q301" i="15"/>
  <c r="AG805" i="15"/>
  <c r="AG760" i="15"/>
  <c r="AH386" i="15"/>
  <c r="L728" i="15"/>
  <c r="L683" i="15"/>
  <c r="L349" i="15"/>
  <c r="AB480" i="15"/>
  <c r="AB525" i="15"/>
  <c r="AC223" i="15"/>
  <c r="T553" i="15"/>
  <c r="T508" i="15"/>
  <c r="T252" i="15"/>
  <c r="I818" i="15"/>
  <c r="I773" i="15"/>
  <c r="I400" i="15"/>
  <c r="Y705" i="15"/>
  <c r="Y660" i="15"/>
  <c r="Z325" i="15"/>
  <c r="U600" i="15"/>
  <c r="U645" i="15"/>
  <c r="U305" i="15"/>
  <c r="O870" i="15"/>
  <c r="O915" i="15"/>
  <c r="O458" i="15"/>
  <c r="AG804" i="15"/>
  <c r="AG759" i="15"/>
  <c r="AH385" i="15"/>
  <c r="AN718" i="15"/>
  <c r="AN673" i="15"/>
  <c r="AO338" i="15"/>
  <c r="U923" i="15"/>
  <c r="U878" i="15"/>
  <c r="Q917" i="15"/>
  <c r="Q872" i="15"/>
  <c r="Q460" i="15"/>
  <c r="Y889" i="15"/>
  <c r="Y844" i="15"/>
  <c r="Z431" i="15"/>
  <c r="AO536" i="15"/>
  <c r="AO491" i="15"/>
  <c r="J912" i="15"/>
  <c r="J867" i="15"/>
  <c r="J455" i="15"/>
  <c r="F815" i="15"/>
  <c r="F770" i="15"/>
  <c r="F397" i="15"/>
  <c r="H772" i="15"/>
  <c r="H817" i="15"/>
  <c r="H399" i="15"/>
  <c r="N730" i="15"/>
  <c r="N685" i="15"/>
  <c r="N351" i="15"/>
  <c r="E536" i="15"/>
  <c r="E491" i="15"/>
  <c r="E235" i="15"/>
  <c r="AB706" i="15"/>
  <c r="AB661" i="15"/>
  <c r="AC326" i="15"/>
  <c r="D538" i="15"/>
  <c r="D493" i="15"/>
  <c r="D237" i="15"/>
  <c r="AO492" i="15"/>
  <c r="AO537" i="15"/>
  <c r="AH713" i="15"/>
  <c r="AH668" i="15"/>
  <c r="AI333" i="15"/>
  <c r="L913" i="15"/>
  <c r="L868" i="15"/>
  <c r="L456" i="15"/>
  <c r="AO813" i="15"/>
  <c r="AO768" i="15"/>
  <c r="T921" i="15"/>
  <c r="T876" i="15"/>
  <c r="T464" i="15"/>
  <c r="AE528" i="15"/>
  <c r="AE483" i="15"/>
  <c r="AF226" i="15"/>
  <c r="AC663" i="15"/>
  <c r="AC708" i="15"/>
  <c r="AD328" i="15"/>
  <c r="AN902" i="15"/>
  <c r="AN857" i="15"/>
  <c r="AO444" i="15"/>
  <c r="M729" i="15"/>
  <c r="M684" i="15"/>
  <c r="M350" i="15"/>
  <c r="N823" i="15"/>
  <c r="N778" i="15"/>
  <c r="N405" i="15"/>
  <c r="AA707" i="15"/>
  <c r="AA662" i="15"/>
  <c r="AB327" i="15"/>
  <c r="K591" i="15"/>
  <c r="K636" i="15"/>
  <c r="K296" i="15"/>
  <c r="Z613" i="15"/>
  <c r="Z568" i="15"/>
  <c r="AA272" i="15"/>
  <c r="D906" i="15"/>
  <c r="D861" i="15"/>
  <c r="D449" i="15"/>
  <c r="AJ807" i="15"/>
  <c r="AJ762" i="15"/>
  <c r="AK388" i="15"/>
  <c r="E630" i="15"/>
  <c r="E585" i="15"/>
  <c r="E290" i="15"/>
  <c r="AM811" i="15"/>
  <c r="AM766" i="15"/>
  <c r="AN392" i="15"/>
  <c r="N500" i="15"/>
  <c r="N545" i="15"/>
  <c r="N244" i="15"/>
  <c r="AI622" i="15"/>
  <c r="AI577" i="15"/>
  <c r="AJ281" i="15"/>
  <c r="N914" i="15"/>
  <c r="N869" i="15"/>
  <c r="N457" i="15"/>
  <c r="M913" i="15"/>
  <c r="M868" i="15"/>
  <c r="M456" i="15"/>
  <c r="AF712" i="15"/>
  <c r="AF667" i="15"/>
  <c r="AG332" i="15"/>
  <c r="Y887" i="15"/>
  <c r="Y842" i="15"/>
  <c r="Z429" i="15"/>
  <c r="AM627" i="15"/>
  <c r="AM582" i="15"/>
  <c r="AN286" i="15"/>
  <c r="AK717" i="15"/>
  <c r="AK672" i="15"/>
  <c r="AL337" i="15"/>
  <c r="R919" i="15"/>
  <c r="R874" i="15"/>
  <c r="R462" i="15"/>
  <c r="M593" i="15"/>
  <c r="M638" i="15"/>
  <c r="M298" i="15"/>
  <c r="D629" i="15"/>
  <c r="D584" i="15"/>
  <c r="D289" i="15"/>
  <c r="I495" i="15"/>
  <c r="I540" i="15"/>
  <c r="I239" i="15"/>
  <c r="K913" i="15"/>
  <c r="K868" i="15"/>
  <c r="K456" i="15"/>
  <c r="Z845" i="15"/>
  <c r="Z890" i="15"/>
  <c r="AA432" i="15"/>
  <c r="E907" i="15"/>
  <c r="E862" i="15"/>
  <c r="E450" i="15"/>
  <c r="I680" i="15"/>
  <c r="I725" i="15"/>
  <c r="I346" i="15"/>
  <c r="AF620" i="15"/>
  <c r="AF575" i="15"/>
  <c r="AG279" i="15"/>
  <c r="X612" i="15"/>
  <c r="X567" i="15"/>
  <c r="Y271" i="15"/>
  <c r="Y796" i="15"/>
  <c r="Y751" i="15"/>
  <c r="Z377" i="15"/>
  <c r="U507" i="15"/>
  <c r="U552" i="15"/>
  <c r="U251" i="15"/>
  <c r="G678" i="15"/>
  <c r="G723" i="15"/>
  <c r="G344" i="15"/>
  <c r="AN625" i="15"/>
  <c r="AN580" i="15"/>
  <c r="AO284" i="15"/>
  <c r="AE803" i="15"/>
  <c r="AE758" i="15"/>
  <c r="AF384" i="15"/>
  <c r="W794" i="15"/>
  <c r="W749" i="15"/>
  <c r="X375" i="15"/>
  <c r="BJ376" i="15"/>
  <c r="AC800" i="15"/>
  <c r="AC755" i="15"/>
  <c r="AD381" i="15"/>
  <c r="AJ806" i="15"/>
  <c r="AJ761" i="15"/>
  <c r="AK387" i="15"/>
  <c r="AE892" i="15"/>
  <c r="AE847" i="15"/>
  <c r="AF434" i="15"/>
  <c r="P641" i="15"/>
  <c r="P596" i="15"/>
  <c r="P301" i="15"/>
  <c r="D812" i="15"/>
  <c r="D767" i="15"/>
  <c r="D394" i="15"/>
  <c r="P916" i="15"/>
  <c r="P871" i="15"/>
  <c r="P459" i="15"/>
  <c r="O547" i="15"/>
  <c r="O502" i="15"/>
  <c r="O246" i="15"/>
  <c r="R735" i="15"/>
  <c r="R690" i="15"/>
  <c r="R356" i="15"/>
  <c r="AO904" i="15"/>
  <c r="AO859" i="15"/>
  <c r="G633" i="15"/>
  <c r="G588" i="15"/>
  <c r="G293" i="15"/>
  <c r="D677" i="15"/>
  <c r="D722" i="15"/>
  <c r="D343" i="15"/>
  <c r="M821" i="15"/>
  <c r="M776" i="15"/>
  <c r="M403" i="15"/>
  <c r="U694" i="15"/>
  <c r="U739" i="15"/>
  <c r="Z523" i="15"/>
  <c r="Z478" i="15"/>
  <c r="AA221" i="15"/>
  <c r="AF529" i="15"/>
  <c r="AF484" i="15"/>
  <c r="AG227" i="15"/>
  <c r="AA798" i="15"/>
  <c r="AA753" i="15"/>
  <c r="AB379" i="15"/>
  <c r="U830" i="15"/>
  <c r="U785" i="15"/>
  <c r="U412" i="15"/>
  <c r="H726" i="15"/>
  <c r="H681" i="15"/>
  <c r="H347" i="15"/>
  <c r="O734" i="15"/>
  <c r="O689" i="15"/>
  <c r="O355" i="15"/>
  <c r="AK669" i="15"/>
  <c r="AK714" i="15"/>
  <c r="AL334" i="15"/>
  <c r="W555" i="15"/>
  <c r="W510" i="15"/>
  <c r="AF481" i="15"/>
  <c r="AF526" i="15"/>
  <c r="AG224" i="15"/>
  <c r="AI486" i="15"/>
  <c r="AI531" i="15"/>
  <c r="AJ229" i="15"/>
  <c r="X888" i="15"/>
  <c r="X843" i="15"/>
  <c r="Y430" i="15"/>
  <c r="AI899" i="15"/>
  <c r="AI854" i="15"/>
  <c r="AJ441" i="15"/>
  <c r="V473" i="15"/>
  <c r="V518" i="15"/>
  <c r="W216" i="15"/>
  <c r="BI217" i="15"/>
  <c r="AF894" i="15"/>
  <c r="AF849" i="15"/>
  <c r="AG436" i="15"/>
  <c r="Q550" i="15"/>
  <c r="Q505" i="15"/>
  <c r="Q249" i="15"/>
  <c r="F906" i="15"/>
  <c r="F861" i="15"/>
  <c r="F449" i="15"/>
  <c r="AB799" i="15"/>
  <c r="AB754" i="15"/>
  <c r="AC380" i="15"/>
  <c r="M545" i="15"/>
  <c r="M500" i="15"/>
  <c r="M244" i="15"/>
  <c r="AG897" i="15"/>
  <c r="AG852" i="15"/>
  <c r="AH439" i="15"/>
  <c r="W611" i="15"/>
  <c r="W566" i="15"/>
  <c r="X270" i="15"/>
  <c r="V554" i="15"/>
  <c r="V509" i="15"/>
  <c r="V253" i="15"/>
  <c r="AE895" i="15"/>
  <c r="AE850" i="15"/>
  <c r="AF437" i="15"/>
  <c r="X475" i="15"/>
  <c r="X520" i="15"/>
  <c r="Y218" i="15"/>
  <c r="T645" i="15"/>
  <c r="T600" i="15"/>
  <c r="T305" i="15"/>
  <c r="AK670" i="15"/>
  <c r="AK715" i="15"/>
  <c r="AL335" i="15"/>
  <c r="V694" i="15"/>
  <c r="V739" i="15"/>
  <c r="AK671" i="15"/>
  <c r="AK716" i="15"/>
  <c r="AL336" i="15"/>
  <c r="AK809" i="15"/>
  <c r="AK764" i="15"/>
  <c r="AL390" i="15"/>
  <c r="H542" i="15"/>
  <c r="H497" i="15"/>
  <c r="H241" i="15"/>
  <c r="L822" i="15"/>
  <c r="L777" i="15"/>
  <c r="L404" i="15"/>
  <c r="X795" i="15"/>
  <c r="X750" i="15"/>
  <c r="Y376" i="15"/>
  <c r="AO812" i="15"/>
  <c r="AO767" i="15"/>
  <c r="AI487" i="15"/>
  <c r="AI532" i="15"/>
  <c r="AJ230" i="15"/>
  <c r="AE527" i="15"/>
  <c r="AE482" i="15"/>
  <c r="AF225" i="15"/>
  <c r="K820" i="15"/>
  <c r="K775" i="15"/>
  <c r="K402" i="15"/>
  <c r="S508" i="15"/>
  <c r="S553" i="15"/>
  <c r="S252" i="15"/>
  <c r="AN675" i="15"/>
  <c r="AN720" i="15"/>
  <c r="AO340" i="15"/>
  <c r="N638" i="15"/>
  <c r="N593" i="15"/>
  <c r="N298" i="15"/>
  <c r="X610" i="15"/>
  <c r="X565" i="15"/>
  <c r="Y269" i="15"/>
  <c r="BK270" i="15"/>
  <c r="AK900" i="15"/>
  <c r="AK855" i="15"/>
  <c r="AL442" i="15"/>
  <c r="X703" i="15"/>
  <c r="X658" i="15"/>
  <c r="Y323" i="15"/>
  <c r="Q689" i="15"/>
  <c r="Q734" i="15"/>
  <c r="Q355" i="15"/>
  <c r="AE618" i="15"/>
  <c r="AE573" i="15"/>
  <c r="AF277" i="15"/>
  <c r="Y476" i="15"/>
  <c r="Y521" i="15"/>
  <c r="Z219" i="15"/>
  <c r="AE801" i="15"/>
  <c r="AE756" i="15"/>
  <c r="AF382" i="15"/>
  <c r="J542" i="15"/>
  <c r="J497" i="15"/>
  <c r="J241" i="15"/>
  <c r="Y797" i="15"/>
  <c r="Y752" i="15"/>
  <c r="Z378" i="15"/>
  <c r="H864" i="15"/>
  <c r="H909" i="15"/>
  <c r="H452" i="15"/>
  <c r="W702" i="15"/>
  <c r="W657" i="15"/>
  <c r="X322" i="15"/>
  <c r="BJ323" i="15"/>
  <c r="H633" i="15"/>
  <c r="H588" i="15"/>
  <c r="H293" i="15"/>
  <c r="P735" i="15"/>
  <c r="P690" i="15"/>
  <c r="P356" i="15"/>
  <c r="F493" i="15"/>
  <c r="F538" i="15"/>
  <c r="F237" i="15"/>
  <c r="AI623" i="15"/>
  <c r="AI578" i="15"/>
  <c r="AJ282" i="15"/>
  <c r="I910" i="15"/>
  <c r="I865" i="15"/>
  <c r="I453" i="15"/>
  <c r="R504" i="15"/>
  <c r="R549" i="15"/>
  <c r="R248" i="15"/>
  <c r="AH530" i="15"/>
  <c r="AH485" i="15"/>
  <c r="AI228" i="15"/>
  <c r="AL489" i="15"/>
  <c r="AL534" i="15"/>
  <c r="AM232" i="15"/>
  <c r="P548" i="15"/>
  <c r="P503" i="15"/>
  <c r="P247" i="15"/>
  <c r="AE330" i="15" l="1"/>
  <c r="AD710" i="15"/>
  <c r="AD665" i="15"/>
  <c r="AK624" i="15"/>
  <c r="AK579" i="15"/>
  <c r="AL283" i="15"/>
  <c r="I633" i="15"/>
  <c r="I588" i="15"/>
  <c r="I293" i="15"/>
  <c r="O594" i="15"/>
  <c r="O639" i="15"/>
  <c r="O299" i="15"/>
  <c r="AB616" i="15"/>
  <c r="AB571" i="15"/>
  <c r="AC275" i="15"/>
  <c r="AG621" i="15"/>
  <c r="AG576" i="15"/>
  <c r="AH280" i="15"/>
  <c r="AA615" i="15"/>
  <c r="AA570" i="15"/>
  <c r="AB274" i="15"/>
  <c r="R643" i="15"/>
  <c r="R598" i="15"/>
  <c r="R303" i="15"/>
  <c r="J294" i="15"/>
  <c r="J634" i="15"/>
  <c r="J589" i="15"/>
  <c r="AM391" i="15"/>
  <c r="AL810" i="15"/>
  <c r="AL765" i="15"/>
  <c r="AJ532" i="15"/>
  <c r="AJ487" i="15"/>
  <c r="AK230" i="15"/>
  <c r="AL714" i="15"/>
  <c r="AL669" i="15"/>
  <c r="AM334" i="15"/>
  <c r="AG712" i="15"/>
  <c r="AG667" i="15"/>
  <c r="AH332" i="15"/>
  <c r="G816" i="15"/>
  <c r="G771" i="15"/>
  <c r="G398" i="15"/>
  <c r="AD709" i="15"/>
  <c r="AD664" i="15"/>
  <c r="AE329" i="15"/>
  <c r="R550" i="15"/>
  <c r="R505" i="15"/>
  <c r="R249" i="15"/>
  <c r="Q735" i="15"/>
  <c r="Q690" i="15"/>
  <c r="Q356" i="15"/>
  <c r="N594" i="15"/>
  <c r="N639" i="15"/>
  <c r="N299" i="15"/>
  <c r="AL764" i="15"/>
  <c r="AL809" i="15"/>
  <c r="AM390" i="15"/>
  <c r="M546" i="15"/>
  <c r="M501" i="15"/>
  <c r="M245" i="15"/>
  <c r="U831" i="15"/>
  <c r="U786" i="15"/>
  <c r="AF892" i="15"/>
  <c r="AF847" i="15"/>
  <c r="AG434" i="15"/>
  <c r="AJ577" i="15"/>
  <c r="AJ622" i="15"/>
  <c r="AK281" i="15"/>
  <c r="AB707" i="15"/>
  <c r="AB662" i="15"/>
  <c r="AC327" i="15"/>
  <c r="N686" i="15"/>
  <c r="N731" i="15"/>
  <c r="N352" i="15"/>
  <c r="T554" i="15"/>
  <c r="T509" i="15"/>
  <c r="T253" i="15"/>
  <c r="E678" i="15"/>
  <c r="E723" i="15"/>
  <c r="E344" i="15"/>
  <c r="O824" i="15"/>
  <c r="O779" i="15"/>
  <c r="O406" i="15"/>
  <c r="J684" i="15"/>
  <c r="J729" i="15"/>
  <c r="J350" i="15"/>
  <c r="E814" i="15"/>
  <c r="E769" i="15"/>
  <c r="E396" i="15"/>
  <c r="V923" i="15"/>
  <c r="V878" i="15"/>
  <c r="AM534" i="15"/>
  <c r="AM489" i="15"/>
  <c r="AN232" i="15"/>
  <c r="P917" i="15"/>
  <c r="P872" i="15"/>
  <c r="P460" i="15"/>
  <c r="U601" i="15"/>
  <c r="U646" i="15"/>
  <c r="U306" i="15"/>
  <c r="AF711" i="15"/>
  <c r="AF666" i="15"/>
  <c r="AG331" i="15"/>
  <c r="AL901" i="15"/>
  <c r="AL856" i="15"/>
  <c r="AM443" i="15"/>
  <c r="F539" i="15"/>
  <c r="F494" i="15"/>
  <c r="F238" i="15"/>
  <c r="Z797" i="15"/>
  <c r="Z752" i="15"/>
  <c r="AA378" i="15"/>
  <c r="K821" i="15"/>
  <c r="K776" i="15"/>
  <c r="K403" i="15"/>
  <c r="Y475" i="15"/>
  <c r="Y520" i="15"/>
  <c r="Z218" i="15"/>
  <c r="Q506" i="15"/>
  <c r="Q551" i="15"/>
  <c r="Q250" i="15"/>
  <c r="AA478" i="15"/>
  <c r="AA523" i="15"/>
  <c r="AB221" i="15"/>
  <c r="D678" i="15"/>
  <c r="D723" i="15"/>
  <c r="D344" i="15"/>
  <c r="R736" i="15"/>
  <c r="R691" i="15"/>
  <c r="R357" i="15"/>
  <c r="U553" i="15"/>
  <c r="U508" i="15"/>
  <c r="U252" i="15"/>
  <c r="K914" i="15"/>
  <c r="K869" i="15"/>
  <c r="K457" i="15"/>
  <c r="AN627" i="15"/>
  <c r="AN582" i="15"/>
  <c r="AO286" i="15"/>
  <c r="E631" i="15"/>
  <c r="E586" i="15"/>
  <c r="E291" i="15"/>
  <c r="AO902" i="15"/>
  <c r="AO857" i="15"/>
  <c r="J913" i="15"/>
  <c r="J868" i="15"/>
  <c r="J456" i="15"/>
  <c r="Q918" i="15"/>
  <c r="Q873" i="15"/>
  <c r="Q461" i="15"/>
  <c r="AH804" i="15"/>
  <c r="AH759" i="15"/>
  <c r="AI385" i="15"/>
  <c r="AH805" i="15"/>
  <c r="AH760" i="15"/>
  <c r="AI386" i="15"/>
  <c r="AM626" i="15"/>
  <c r="AM581" i="15"/>
  <c r="AN285" i="15"/>
  <c r="K543" i="15"/>
  <c r="K498" i="15"/>
  <c r="K242" i="15"/>
  <c r="Y886" i="15"/>
  <c r="Y841" i="15"/>
  <c r="Z428" i="15"/>
  <c r="BL429" i="15"/>
  <c r="G494" i="15"/>
  <c r="G539" i="15"/>
  <c r="G238" i="15"/>
  <c r="F634" i="15"/>
  <c r="F589" i="15"/>
  <c r="F294" i="15"/>
  <c r="P828" i="15"/>
  <c r="P783" i="15"/>
  <c r="P410" i="15"/>
  <c r="L593" i="15"/>
  <c r="L638" i="15"/>
  <c r="L298" i="15"/>
  <c r="V510" i="15"/>
  <c r="V555" i="15"/>
  <c r="L914" i="15"/>
  <c r="L869" i="15"/>
  <c r="L457" i="15"/>
  <c r="AM490" i="15"/>
  <c r="AM535" i="15"/>
  <c r="AN233" i="15"/>
  <c r="Z476" i="15"/>
  <c r="Z521" i="15"/>
  <c r="AA219" i="15"/>
  <c r="Y565" i="15"/>
  <c r="Y610" i="15"/>
  <c r="Z269" i="15"/>
  <c r="BL270" i="15"/>
  <c r="X611" i="15"/>
  <c r="X566" i="15"/>
  <c r="Y270" i="15"/>
  <c r="AG526" i="15"/>
  <c r="AG481" i="15"/>
  <c r="AH224" i="15"/>
  <c r="O735" i="15"/>
  <c r="O690" i="15"/>
  <c r="O356" i="15"/>
  <c r="D813" i="15"/>
  <c r="D768" i="15"/>
  <c r="D395" i="15"/>
  <c r="X749" i="15"/>
  <c r="X794" i="15"/>
  <c r="Y375" i="15"/>
  <c r="BK376" i="15"/>
  <c r="AG620" i="15"/>
  <c r="AG575" i="15"/>
  <c r="AH279" i="15"/>
  <c r="M594" i="15"/>
  <c r="M639" i="15"/>
  <c r="M299" i="15"/>
  <c r="M914" i="15"/>
  <c r="M869" i="15"/>
  <c r="M457" i="15"/>
  <c r="AA613" i="15"/>
  <c r="AA568" i="15"/>
  <c r="AB272" i="15"/>
  <c r="T922" i="15"/>
  <c r="T877" i="15"/>
  <c r="T465" i="15"/>
  <c r="AI713" i="15"/>
  <c r="AI668" i="15"/>
  <c r="AJ333" i="15"/>
  <c r="AC706" i="15"/>
  <c r="AC661" i="15"/>
  <c r="AD326" i="15"/>
  <c r="Z705" i="15"/>
  <c r="Z660" i="15"/>
  <c r="AA325" i="15"/>
  <c r="AE617" i="15"/>
  <c r="AE572" i="15"/>
  <c r="AF276" i="15"/>
  <c r="AA614" i="15"/>
  <c r="AA569" i="15"/>
  <c r="AB273" i="15"/>
  <c r="AN533" i="15"/>
  <c r="AN488" i="15"/>
  <c r="AO231" i="15"/>
  <c r="AD893" i="15"/>
  <c r="AD848" i="15"/>
  <c r="AE435" i="15"/>
  <c r="J819" i="15"/>
  <c r="J774" i="15"/>
  <c r="J401" i="15"/>
  <c r="L823" i="15"/>
  <c r="L778" i="15"/>
  <c r="L405" i="15"/>
  <c r="Y612" i="15"/>
  <c r="Y567" i="15"/>
  <c r="Z271" i="15"/>
  <c r="D539" i="15"/>
  <c r="D494" i="15"/>
  <c r="D238" i="15"/>
  <c r="I911" i="15"/>
  <c r="I866" i="15"/>
  <c r="I454" i="15"/>
  <c r="X702" i="15"/>
  <c r="X657" i="15"/>
  <c r="Y322" i="15"/>
  <c r="BK323" i="15"/>
  <c r="Y703" i="15"/>
  <c r="Y658" i="15"/>
  <c r="Z323" i="15"/>
  <c r="AO675" i="15"/>
  <c r="AO720" i="15"/>
  <c r="AL671" i="15"/>
  <c r="AL716" i="15"/>
  <c r="AM336" i="15"/>
  <c r="AL670" i="15"/>
  <c r="AL715" i="15"/>
  <c r="AM335" i="15"/>
  <c r="AC799" i="15"/>
  <c r="AC754" i="15"/>
  <c r="AD380" i="15"/>
  <c r="W518" i="15"/>
  <c r="W473" i="15"/>
  <c r="X216" i="15"/>
  <c r="BJ217" i="15"/>
  <c r="AB798" i="15"/>
  <c r="AB753" i="15"/>
  <c r="AC379" i="15"/>
  <c r="AK806" i="15"/>
  <c r="AK761" i="15"/>
  <c r="AL387" i="15"/>
  <c r="AO625" i="15"/>
  <c r="AO580" i="15"/>
  <c r="E908" i="15"/>
  <c r="E863" i="15"/>
  <c r="E451" i="15"/>
  <c r="AL717" i="15"/>
  <c r="AL672" i="15"/>
  <c r="AM337" i="15"/>
  <c r="N501" i="15"/>
  <c r="N546" i="15"/>
  <c r="N245" i="15"/>
  <c r="N779" i="15"/>
  <c r="N824" i="15"/>
  <c r="N406" i="15"/>
  <c r="H818" i="15"/>
  <c r="H773" i="15"/>
  <c r="H400" i="15"/>
  <c r="AC525" i="15"/>
  <c r="AC480" i="15"/>
  <c r="AD223" i="15"/>
  <c r="K728" i="15"/>
  <c r="K683" i="15"/>
  <c r="K349" i="15"/>
  <c r="AF619" i="15"/>
  <c r="AF574" i="15"/>
  <c r="AG278" i="15"/>
  <c r="G909" i="15"/>
  <c r="G864" i="15"/>
  <c r="G452" i="15"/>
  <c r="AO628" i="15"/>
  <c r="AO583" i="15"/>
  <c r="V602" i="15"/>
  <c r="V647" i="15"/>
  <c r="S736" i="15"/>
  <c r="S691" i="15"/>
  <c r="S357" i="15"/>
  <c r="D907" i="15"/>
  <c r="D862" i="15"/>
  <c r="D450" i="15"/>
  <c r="T831" i="15"/>
  <c r="T786" i="15"/>
  <c r="P549" i="15"/>
  <c r="P504" i="15"/>
  <c r="P248" i="15"/>
  <c r="P691" i="15"/>
  <c r="P736" i="15"/>
  <c r="P357" i="15"/>
  <c r="J498" i="15"/>
  <c r="J543" i="15"/>
  <c r="J242" i="15"/>
  <c r="AF527" i="15"/>
  <c r="AF482" i="15"/>
  <c r="AG225" i="15"/>
  <c r="Y795" i="15"/>
  <c r="Y750" i="15"/>
  <c r="Z376" i="15"/>
  <c r="AF895" i="15"/>
  <c r="AF850" i="15"/>
  <c r="AG437" i="15"/>
  <c r="AG894" i="15"/>
  <c r="AG849" i="15"/>
  <c r="AH436" i="15"/>
  <c r="Y888" i="15"/>
  <c r="Y843" i="15"/>
  <c r="Z430" i="15"/>
  <c r="G634" i="15"/>
  <c r="G589" i="15"/>
  <c r="G294" i="15"/>
  <c r="O503" i="15"/>
  <c r="O548" i="15"/>
  <c r="O247" i="15"/>
  <c r="Z796" i="15"/>
  <c r="Z751" i="15"/>
  <c r="AA377" i="15"/>
  <c r="I541" i="15"/>
  <c r="I496" i="15"/>
  <c r="I240" i="15"/>
  <c r="Z887" i="15"/>
  <c r="Z842" i="15"/>
  <c r="AA429" i="15"/>
  <c r="AK807" i="15"/>
  <c r="AK762" i="15"/>
  <c r="AL388" i="15"/>
  <c r="AD708" i="15"/>
  <c r="AD663" i="15"/>
  <c r="AE328" i="15"/>
  <c r="O916" i="15"/>
  <c r="O871" i="15"/>
  <c r="O459" i="15"/>
  <c r="Q642" i="15"/>
  <c r="Q597" i="15"/>
  <c r="Q302" i="15"/>
  <c r="F679" i="15"/>
  <c r="F724" i="15"/>
  <c r="F345" i="15"/>
  <c r="AB891" i="15"/>
  <c r="AB846" i="15"/>
  <c r="AC433" i="15"/>
  <c r="S921" i="15"/>
  <c r="S876" i="15"/>
  <c r="S464" i="15"/>
  <c r="L546" i="15"/>
  <c r="L501" i="15"/>
  <c r="L245" i="15"/>
  <c r="AB522" i="15"/>
  <c r="AB477" i="15"/>
  <c r="AC220" i="15"/>
  <c r="AF801" i="15"/>
  <c r="AF756" i="15"/>
  <c r="AG382" i="15"/>
  <c r="D585" i="15"/>
  <c r="D630" i="15"/>
  <c r="D290" i="15"/>
  <c r="AF528" i="15"/>
  <c r="AF483" i="15"/>
  <c r="AG226" i="15"/>
  <c r="AI530" i="15"/>
  <c r="AI485" i="15"/>
  <c r="AJ228" i="15"/>
  <c r="AF618" i="15"/>
  <c r="AF573" i="15"/>
  <c r="AG277" i="15"/>
  <c r="H543" i="15"/>
  <c r="H498" i="15"/>
  <c r="H242" i="15"/>
  <c r="AH897" i="15"/>
  <c r="AH852" i="15"/>
  <c r="AI439" i="15"/>
  <c r="H727" i="15"/>
  <c r="H682" i="15"/>
  <c r="H348" i="15"/>
  <c r="P642" i="15"/>
  <c r="P597" i="15"/>
  <c r="P302" i="15"/>
  <c r="AF803" i="15"/>
  <c r="AF758" i="15"/>
  <c r="AG384" i="15"/>
  <c r="I681" i="15"/>
  <c r="I726" i="15"/>
  <c r="I347" i="15"/>
  <c r="R875" i="15"/>
  <c r="R920" i="15"/>
  <c r="R463" i="15"/>
  <c r="N915" i="15"/>
  <c r="N870" i="15"/>
  <c r="N458" i="15"/>
  <c r="K592" i="15"/>
  <c r="K637" i="15"/>
  <c r="K297" i="15"/>
  <c r="E537" i="15"/>
  <c r="E492" i="15"/>
  <c r="E236" i="15"/>
  <c r="I819" i="15"/>
  <c r="I774" i="15"/>
  <c r="I401" i="15"/>
  <c r="Q827" i="15"/>
  <c r="Q782" i="15"/>
  <c r="Q409" i="15"/>
  <c r="AG851" i="15"/>
  <c r="AG896" i="15"/>
  <c r="AH438" i="15"/>
  <c r="AG802" i="15"/>
  <c r="AG757" i="15"/>
  <c r="AH383" i="15"/>
  <c r="AB479" i="15"/>
  <c r="AB524" i="15"/>
  <c r="AC222" i="15"/>
  <c r="S829" i="15"/>
  <c r="S784" i="15"/>
  <c r="S411" i="15"/>
  <c r="S600" i="15"/>
  <c r="S645" i="15"/>
  <c r="S305" i="15"/>
  <c r="H634" i="15"/>
  <c r="H589" i="15"/>
  <c r="H294" i="15"/>
  <c r="AJ486" i="15"/>
  <c r="AJ531" i="15"/>
  <c r="AK229" i="15"/>
  <c r="AJ623" i="15"/>
  <c r="AJ578" i="15"/>
  <c r="AK282" i="15"/>
  <c r="H910" i="15"/>
  <c r="H865" i="15"/>
  <c r="H453" i="15"/>
  <c r="AL900" i="15"/>
  <c r="AL855" i="15"/>
  <c r="AM442" i="15"/>
  <c r="S554" i="15"/>
  <c r="S509" i="15"/>
  <c r="S253" i="15"/>
  <c r="T601" i="15"/>
  <c r="T646" i="15"/>
  <c r="T306" i="15"/>
  <c r="F907" i="15"/>
  <c r="F862" i="15"/>
  <c r="F450" i="15"/>
  <c r="AJ899" i="15"/>
  <c r="AJ854" i="15"/>
  <c r="AK441" i="15"/>
  <c r="AG529" i="15"/>
  <c r="AG484" i="15"/>
  <c r="AH227" i="15"/>
  <c r="M822" i="15"/>
  <c r="M777" i="15"/>
  <c r="M404" i="15"/>
  <c r="AD800" i="15"/>
  <c r="AD755" i="15"/>
  <c r="AE381" i="15"/>
  <c r="G679" i="15"/>
  <c r="G724" i="15"/>
  <c r="G345" i="15"/>
  <c r="AA890" i="15"/>
  <c r="AA845" i="15"/>
  <c r="AB432" i="15"/>
  <c r="AN811" i="15"/>
  <c r="AN766" i="15"/>
  <c r="AO392" i="15"/>
  <c r="M685" i="15"/>
  <c r="M730" i="15"/>
  <c r="M351" i="15"/>
  <c r="F816" i="15"/>
  <c r="F771" i="15"/>
  <c r="F398" i="15"/>
  <c r="Z889" i="15"/>
  <c r="Z844" i="15"/>
  <c r="AA431" i="15"/>
  <c r="AO673" i="15"/>
  <c r="AO718" i="15"/>
  <c r="L729" i="15"/>
  <c r="L684" i="15"/>
  <c r="L350" i="15"/>
  <c r="AJ898" i="15"/>
  <c r="AJ853" i="15"/>
  <c r="AK440" i="15"/>
  <c r="R828" i="15"/>
  <c r="R783" i="15"/>
  <c r="R410" i="15"/>
  <c r="Z704" i="15"/>
  <c r="Z659" i="15"/>
  <c r="AA324" i="15"/>
  <c r="AL808" i="15"/>
  <c r="AL763" i="15"/>
  <c r="AM389" i="15"/>
  <c r="Z519" i="15"/>
  <c r="Z474" i="15"/>
  <c r="AA217" i="15"/>
  <c r="AF330" i="15" l="1"/>
  <c r="AE710" i="15"/>
  <c r="AE665" i="15"/>
  <c r="AL624" i="15"/>
  <c r="AL579" i="15"/>
  <c r="AM283" i="15"/>
  <c r="AB615" i="15"/>
  <c r="AB570" i="15"/>
  <c r="AC274" i="15"/>
  <c r="AN391" i="15"/>
  <c r="AM810" i="15"/>
  <c r="AM765" i="15"/>
  <c r="O300" i="15"/>
  <c r="O595" i="15"/>
  <c r="O640" i="15"/>
  <c r="AH621" i="15"/>
  <c r="AH576" i="15"/>
  <c r="AI280" i="15"/>
  <c r="J635" i="15"/>
  <c r="J590" i="15"/>
  <c r="J295" i="15"/>
  <c r="I634" i="15"/>
  <c r="I294" i="15"/>
  <c r="I589" i="15"/>
  <c r="R644" i="15"/>
  <c r="R599" i="15"/>
  <c r="R304" i="15"/>
  <c r="AD275" i="15"/>
  <c r="AC616" i="15"/>
  <c r="AC571" i="15"/>
  <c r="AA519" i="15"/>
  <c r="AA474" i="15"/>
  <c r="AB217" i="15"/>
  <c r="N916" i="15"/>
  <c r="N871" i="15"/>
  <c r="N459" i="15"/>
  <c r="AG801" i="15"/>
  <c r="AG756" i="15"/>
  <c r="AH382" i="15"/>
  <c r="R829" i="15"/>
  <c r="R784" i="15"/>
  <c r="R411" i="15"/>
  <c r="AE800" i="15"/>
  <c r="AE755" i="15"/>
  <c r="AF381" i="15"/>
  <c r="H911" i="15"/>
  <c r="H866" i="15"/>
  <c r="H454" i="15"/>
  <c r="AH896" i="15"/>
  <c r="AH851" i="15"/>
  <c r="AI438" i="15"/>
  <c r="AG803" i="15"/>
  <c r="AG758" i="15"/>
  <c r="AH384" i="15"/>
  <c r="S922" i="15"/>
  <c r="S877" i="15"/>
  <c r="S465" i="15"/>
  <c r="I542" i="15"/>
  <c r="I497" i="15"/>
  <c r="I241" i="15"/>
  <c r="AG482" i="15"/>
  <c r="AG527" i="15"/>
  <c r="AH225" i="15"/>
  <c r="G910" i="15"/>
  <c r="G865" i="15"/>
  <c r="G453" i="15"/>
  <c r="E909" i="15"/>
  <c r="E864" i="15"/>
  <c r="E452" i="15"/>
  <c r="AC798" i="15"/>
  <c r="AC753" i="15"/>
  <c r="AD379" i="15"/>
  <c r="J820" i="15"/>
  <c r="J775" i="15"/>
  <c r="J402" i="15"/>
  <c r="T923" i="15"/>
  <c r="T878" i="15"/>
  <c r="Y794" i="15"/>
  <c r="Y749" i="15"/>
  <c r="Z375" i="15"/>
  <c r="BL376" i="15"/>
  <c r="Z886" i="15"/>
  <c r="Z841" i="15"/>
  <c r="AA428" i="15"/>
  <c r="BM429" i="15"/>
  <c r="U554" i="15"/>
  <c r="U509" i="15"/>
  <c r="U253" i="15"/>
  <c r="Q507" i="15"/>
  <c r="Q552" i="15"/>
  <c r="Q251" i="15"/>
  <c r="P918" i="15"/>
  <c r="P873" i="15"/>
  <c r="P461" i="15"/>
  <c r="E815" i="15"/>
  <c r="E770" i="15"/>
  <c r="E397" i="15"/>
  <c r="AE664" i="15"/>
  <c r="AE709" i="15"/>
  <c r="AF329" i="15"/>
  <c r="AD799" i="15"/>
  <c r="AD754" i="15"/>
  <c r="AE380" i="15"/>
  <c r="N687" i="15"/>
  <c r="N732" i="15"/>
  <c r="N353" i="15"/>
  <c r="H635" i="15"/>
  <c r="H590" i="15"/>
  <c r="H295" i="15"/>
  <c r="E493" i="15"/>
  <c r="E538" i="15"/>
  <c r="E237" i="15"/>
  <c r="AI897" i="15"/>
  <c r="AI852" i="15"/>
  <c r="AJ439" i="15"/>
  <c r="AG483" i="15"/>
  <c r="AG528" i="15"/>
  <c r="AH226" i="15"/>
  <c r="Q598" i="15"/>
  <c r="Q643" i="15"/>
  <c r="Q303" i="15"/>
  <c r="G635" i="15"/>
  <c r="G590" i="15"/>
  <c r="G295" i="15"/>
  <c r="P505" i="15"/>
  <c r="P550" i="15"/>
  <c r="P249" i="15"/>
  <c r="S737" i="15"/>
  <c r="S692" i="15"/>
  <c r="S358" i="15"/>
  <c r="AD525" i="15"/>
  <c r="AD480" i="15"/>
  <c r="AE223" i="15"/>
  <c r="I867" i="15"/>
  <c r="I912" i="15"/>
  <c r="I455" i="15"/>
  <c r="AB569" i="15"/>
  <c r="AB614" i="15"/>
  <c r="AC273" i="15"/>
  <c r="M640" i="15"/>
  <c r="M595" i="15"/>
  <c r="M300" i="15"/>
  <c r="AH481" i="15"/>
  <c r="AH526" i="15"/>
  <c r="AI224" i="15"/>
  <c r="F590" i="15"/>
  <c r="F635" i="15"/>
  <c r="F295" i="15"/>
  <c r="AI805" i="15"/>
  <c r="AI760" i="15"/>
  <c r="AJ386" i="15"/>
  <c r="AB523" i="15"/>
  <c r="AB478" i="15"/>
  <c r="AC221" i="15"/>
  <c r="AA797" i="15"/>
  <c r="AA752" i="15"/>
  <c r="AB378" i="15"/>
  <c r="E679" i="15"/>
  <c r="E724" i="15"/>
  <c r="E345" i="15"/>
  <c r="AG892" i="15"/>
  <c r="AG847" i="15"/>
  <c r="AH434" i="15"/>
  <c r="AM714" i="15"/>
  <c r="AM669" i="15"/>
  <c r="AN334" i="15"/>
  <c r="N825" i="15"/>
  <c r="N780" i="15"/>
  <c r="N407" i="15"/>
  <c r="Q919" i="15"/>
  <c r="Q874" i="15"/>
  <c r="Q462" i="15"/>
  <c r="AM901" i="15"/>
  <c r="AM856" i="15"/>
  <c r="AN443" i="15"/>
  <c r="M686" i="15"/>
  <c r="M731" i="15"/>
  <c r="M352" i="15"/>
  <c r="AK899" i="15"/>
  <c r="AK854" i="15"/>
  <c r="AL441" i="15"/>
  <c r="AM808" i="15"/>
  <c r="AM763" i="15"/>
  <c r="AN389" i="15"/>
  <c r="AB890" i="15"/>
  <c r="AB845" i="15"/>
  <c r="AC432" i="15"/>
  <c r="S555" i="15"/>
  <c r="S510" i="15"/>
  <c r="AC524" i="15"/>
  <c r="AC479" i="15"/>
  <c r="AD222" i="15"/>
  <c r="R921" i="15"/>
  <c r="R876" i="15"/>
  <c r="R464" i="15"/>
  <c r="AG618" i="15"/>
  <c r="AG573" i="15"/>
  <c r="AH277" i="15"/>
  <c r="AC522" i="15"/>
  <c r="AC477" i="15"/>
  <c r="AD220" i="15"/>
  <c r="AL807" i="15"/>
  <c r="AL762" i="15"/>
  <c r="AM388" i="15"/>
  <c r="AG895" i="15"/>
  <c r="AG850" i="15"/>
  <c r="AH437" i="15"/>
  <c r="N547" i="15"/>
  <c r="N502" i="15"/>
  <c r="N246" i="15"/>
  <c r="AM670" i="15"/>
  <c r="AM715" i="15"/>
  <c r="AN335" i="15"/>
  <c r="Z703" i="15"/>
  <c r="Z658" i="15"/>
  <c r="AA323" i="15"/>
  <c r="AD706" i="15"/>
  <c r="AD661" i="15"/>
  <c r="AE326" i="15"/>
  <c r="Z610" i="15"/>
  <c r="Z565" i="15"/>
  <c r="AA269" i="15"/>
  <c r="BM270" i="15"/>
  <c r="J914" i="15"/>
  <c r="J869" i="15"/>
  <c r="J457" i="15"/>
  <c r="AO627" i="15"/>
  <c r="AO582" i="15"/>
  <c r="AG711" i="15"/>
  <c r="AG666" i="15"/>
  <c r="AH331" i="15"/>
  <c r="AC707" i="15"/>
  <c r="AC662" i="15"/>
  <c r="AD327" i="15"/>
  <c r="Q736" i="15"/>
  <c r="Q691" i="15"/>
  <c r="Q357" i="15"/>
  <c r="AE708" i="15"/>
  <c r="AE663" i="15"/>
  <c r="AF328" i="15"/>
  <c r="Z612" i="15"/>
  <c r="Z567" i="15"/>
  <c r="AA271" i="15"/>
  <c r="N640" i="15"/>
  <c r="N595" i="15"/>
  <c r="N300" i="15"/>
  <c r="AK898" i="15"/>
  <c r="AK853" i="15"/>
  <c r="AL440" i="15"/>
  <c r="M823" i="15"/>
  <c r="M778" i="15"/>
  <c r="M405" i="15"/>
  <c r="AK623" i="15"/>
  <c r="AK578" i="15"/>
  <c r="AL282" i="15"/>
  <c r="Q828" i="15"/>
  <c r="Q783" i="15"/>
  <c r="Q410" i="15"/>
  <c r="P643" i="15"/>
  <c r="P598" i="15"/>
  <c r="P303" i="15"/>
  <c r="AC891" i="15"/>
  <c r="AC846" i="15"/>
  <c r="AD433" i="15"/>
  <c r="AA796" i="15"/>
  <c r="AA751" i="15"/>
  <c r="AB377" i="15"/>
  <c r="J544" i="15"/>
  <c r="J499" i="15"/>
  <c r="J243" i="15"/>
  <c r="AG619" i="15"/>
  <c r="AG574" i="15"/>
  <c r="AH278" i="15"/>
  <c r="AE893" i="15"/>
  <c r="AE848" i="15"/>
  <c r="AF435" i="15"/>
  <c r="AB613" i="15"/>
  <c r="AB568" i="15"/>
  <c r="AC272" i="15"/>
  <c r="D814" i="15"/>
  <c r="D769" i="15"/>
  <c r="D396" i="15"/>
  <c r="AN490" i="15"/>
  <c r="AN535" i="15"/>
  <c r="AO233" i="15"/>
  <c r="L639" i="15"/>
  <c r="L594" i="15"/>
  <c r="L299" i="15"/>
  <c r="K544" i="15"/>
  <c r="K499" i="15"/>
  <c r="K243" i="15"/>
  <c r="R692" i="15"/>
  <c r="R737" i="15"/>
  <c r="R358" i="15"/>
  <c r="Z520" i="15"/>
  <c r="Z475" i="15"/>
  <c r="AA218" i="15"/>
  <c r="AN489" i="15"/>
  <c r="AN534" i="15"/>
  <c r="AO232" i="15"/>
  <c r="J685" i="15"/>
  <c r="J730" i="15"/>
  <c r="J351" i="15"/>
  <c r="G817" i="15"/>
  <c r="G772" i="15"/>
  <c r="G399" i="15"/>
  <c r="T647" i="15"/>
  <c r="T602" i="15"/>
  <c r="AA705" i="15"/>
  <c r="AA660" i="15"/>
  <c r="AB325" i="15"/>
  <c r="AA889" i="15"/>
  <c r="AA844" i="15"/>
  <c r="AB431" i="15"/>
  <c r="AO811" i="15"/>
  <c r="AO766" i="15"/>
  <c r="S601" i="15"/>
  <c r="S646" i="15"/>
  <c r="S306" i="15"/>
  <c r="K593" i="15"/>
  <c r="K638" i="15"/>
  <c r="K298" i="15"/>
  <c r="H544" i="15"/>
  <c r="H499" i="15"/>
  <c r="H243" i="15"/>
  <c r="D631" i="15"/>
  <c r="D586" i="15"/>
  <c r="D291" i="15"/>
  <c r="O917" i="15"/>
  <c r="O872" i="15"/>
  <c r="O460" i="15"/>
  <c r="Z888" i="15"/>
  <c r="Z843" i="15"/>
  <c r="AA430" i="15"/>
  <c r="H819" i="15"/>
  <c r="H774" i="15"/>
  <c r="H401" i="15"/>
  <c r="X473" i="15"/>
  <c r="X518" i="15"/>
  <c r="Y216" i="15"/>
  <c r="BK217" i="15"/>
  <c r="D495" i="15"/>
  <c r="D540" i="15"/>
  <c r="D239" i="15"/>
  <c r="AF617" i="15"/>
  <c r="AF572" i="15"/>
  <c r="AG276" i="15"/>
  <c r="AH620" i="15"/>
  <c r="AH575" i="15"/>
  <c r="AI279" i="15"/>
  <c r="Y611" i="15"/>
  <c r="Y566" i="15"/>
  <c r="Z270" i="15"/>
  <c r="G495" i="15"/>
  <c r="G540" i="15"/>
  <c r="G239" i="15"/>
  <c r="AI804" i="15"/>
  <c r="AI759" i="15"/>
  <c r="AJ385" i="15"/>
  <c r="F540" i="15"/>
  <c r="F495" i="15"/>
  <c r="F239" i="15"/>
  <c r="T510" i="15"/>
  <c r="T555" i="15"/>
  <c r="AM809" i="15"/>
  <c r="AM764" i="15"/>
  <c r="AN390" i="15"/>
  <c r="AK532" i="15"/>
  <c r="AK487" i="15"/>
  <c r="AL230" i="15"/>
  <c r="S830" i="15"/>
  <c r="S785" i="15"/>
  <c r="S412" i="15"/>
  <c r="AH894" i="15"/>
  <c r="AH849" i="15"/>
  <c r="AI436" i="15"/>
  <c r="E632" i="15"/>
  <c r="E587" i="15"/>
  <c r="E292" i="15"/>
  <c r="F908" i="15"/>
  <c r="F863" i="15"/>
  <c r="F451" i="15"/>
  <c r="AA704" i="15"/>
  <c r="AA659" i="15"/>
  <c r="AB324" i="15"/>
  <c r="G680" i="15"/>
  <c r="G725" i="15"/>
  <c r="G346" i="15"/>
  <c r="AM900" i="15"/>
  <c r="AM855" i="15"/>
  <c r="AN442" i="15"/>
  <c r="AH802" i="15"/>
  <c r="AH757" i="15"/>
  <c r="AI383" i="15"/>
  <c r="I727" i="15"/>
  <c r="I682" i="15"/>
  <c r="I348" i="15"/>
  <c r="L547" i="15"/>
  <c r="L502" i="15"/>
  <c r="L246" i="15"/>
  <c r="AA887" i="15"/>
  <c r="AA842" i="15"/>
  <c r="AB429" i="15"/>
  <c r="Z795" i="15"/>
  <c r="Z750" i="15"/>
  <c r="AA376" i="15"/>
  <c r="AM672" i="15"/>
  <c r="AM717" i="15"/>
  <c r="AN337" i="15"/>
  <c r="AL806" i="15"/>
  <c r="AL761" i="15"/>
  <c r="AM387" i="15"/>
  <c r="AM671" i="15"/>
  <c r="AM716" i="15"/>
  <c r="AN336" i="15"/>
  <c r="L824" i="15"/>
  <c r="L779" i="15"/>
  <c r="L406" i="15"/>
  <c r="AJ713" i="15"/>
  <c r="AJ668" i="15"/>
  <c r="AK333" i="15"/>
  <c r="AA521" i="15"/>
  <c r="AA476" i="15"/>
  <c r="AB219" i="15"/>
  <c r="K915" i="15"/>
  <c r="K870" i="15"/>
  <c r="K458" i="15"/>
  <c r="U602" i="15"/>
  <c r="U647" i="15"/>
  <c r="AK622" i="15"/>
  <c r="AK577" i="15"/>
  <c r="AL281" i="15"/>
  <c r="R551" i="15"/>
  <c r="R506" i="15"/>
  <c r="R250" i="15"/>
  <c r="L685" i="15"/>
  <c r="L730" i="15"/>
  <c r="L351" i="15"/>
  <c r="F817" i="15"/>
  <c r="F772" i="15"/>
  <c r="F399" i="15"/>
  <c r="AH529" i="15"/>
  <c r="AH484" i="15"/>
  <c r="AI227" i="15"/>
  <c r="AK531" i="15"/>
  <c r="AK486" i="15"/>
  <c r="AL229" i="15"/>
  <c r="I820" i="15"/>
  <c r="I775" i="15"/>
  <c r="I402" i="15"/>
  <c r="H683" i="15"/>
  <c r="H728" i="15"/>
  <c r="H349" i="15"/>
  <c r="AJ530" i="15"/>
  <c r="AJ485" i="15"/>
  <c r="AK228" i="15"/>
  <c r="F725" i="15"/>
  <c r="F680" i="15"/>
  <c r="F346" i="15"/>
  <c r="O504" i="15"/>
  <c r="O549" i="15"/>
  <c r="O248" i="15"/>
  <c r="P692" i="15"/>
  <c r="P737" i="15"/>
  <c r="P358" i="15"/>
  <c r="D908" i="15"/>
  <c r="D863" i="15"/>
  <c r="D451" i="15"/>
  <c r="K684" i="15"/>
  <c r="K729" i="15"/>
  <c r="K350" i="15"/>
  <c r="Y702" i="15"/>
  <c r="Y657" i="15"/>
  <c r="Z322" i="15"/>
  <c r="BL323" i="15"/>
  <c r="AO533" i="15"/>
  <c r="AO488" i="15"/>
  <c r="M915" i="15"/>
  <c r="M870" i="15"/>
  <c r="M458" i="15"/>
  <c r="O691" i="15"/>
  <c r="O736" i="15"/>
  <c r="O357" i="15"/>
  <c r="L915" i="15"/>
  <c r="L870" i="15"/>
  <c r="L458" i="15"/>
  <c r="P784" i="15"/>
  <c r="P829" i="15"/>
  <c r="P411" i="15"/>
  <c r="AN626" i="15"/>
  <c r="AN581" i="15"/>
  <c r="AO285" i="15"/>
  <c r="D724" i="15"/>
  <c r="D679" i="15"/>
  <c r="D345" i="15"/>
  <c r="K822" i="15"/>
  <c r="K777" i="15"/>
  <c r="K404" i="15"/>
  <c r="O825" i="15"/>
  <c r="O780" i="15"/>
  <c r="O407" i="15"/>
  <c r="M502" i="15"/>
  <c r="M547" i="15"/>
  <c r="M246" i="15"/>
  <c r="AH712" i="15"/>
  <c r="AH667" i="15"/>
  <c r="AI332" i="15"/>
  <c r="AF665" i="15" l="1"/>
  <c r="AG330" i="15"/>
  <c r="AF710" i="15"/>
  <c r="AN283" i="15"/>
  <c r="AM624" i="15"/>
  <c r="AM579" i="15"/>
  <c r="J591" i="15"/>
  <c r="J296" i="15"/>
  <c r="J636" i="15"/>
  <c r="O301" i="15"/>
  <c r="O641" i="15"/>
  <c r="O596" i="15"/>
  <c r="AD616" i="15"/>
  <c r="AD571" i="15"/>
  <c r="AE275" i="15"/>
  <c r="R600" i="15"/>
  <c r="R645" i="15"/>
  <c r="R305" i="15"/>
  <c r="AI621" i="15"/>
  <c r="AI576" i="15"/>
  <c r="AJ280" i="15"/>
  <c r="AN765" i="15"/>
  <c r="AN810" i="15"/>
  <c r="AO391" i="15"/>
  <c r="AC615" i="15"/>
  <c r="AC570" i="15"/>
  <c r="AD274" i="15"/>
  <c r="I635" i="15"/>
  <c r="I590" i="15"/>
  <c r="I295" i="15"/>
  <c r="P551" i="15"/>
  <c r="P506" i="15"/>
  <c r="P250" i="15"/>
  <c r="AE799" i="15"/>
  <c r="AE754" i="15"/>
  <c r="AF380" i="15"/>
  <c r="K685" i="15"/>
  <c r="K730" i="15"/>
  <c r="K351" i="15"/>
  <c r="AL486" i="15"/>
  <c r="AL531" i="15"/>
  <c r="AM229" i="15"/>
  <c r="L825" i="15"/>
  <c r="L780" i="15"/>
  <c r="L407" i="15"/>
  <c r="AI802" i="15"/>
  <c r="AI757" i="15"/>
  <c r="AJ383" i="15"/>
  <c r="AL487" i="15"/>
  <c r="AL532" i="15"/>
  <c r="AM230" i="15"/>
  <c r="F541" i="15"/>
  <c r="F496" i="15"/>
  <c r="F240" i="15"/>
  <c r="K639" i="15"/>
  <c r="K594" i="15"/>
  <c r="K299" i="15"/>
  <c r="AB889" i="15"/>
  <c r="AB844" i="15"/>
  <c r="AC431" i="15"/>
  <c r="G818" i="15"/>
  <c r="G773" i="15"/>
  <c r="G400" i="15"/>
  <c r="AO490" i="15"/>
  <c r="AO535" i="15"/>
  <c r="P599" i="15"/>
  <c r="P644" i="15"/>
  <c r="P304" i="15"/>
  <c r="R922" i="15"/>
  <c r="R877" i="15"/>
  <c r="R465" i="15"/>
  <c r="AC890" i="15"/>
  <c r="AC845" i="15"/>
  <c r="AD432" i="15"/>
  <c r="M596" i="15"/>
  <c r="M641" i="15"/>
  <c r="M301" i="15"/>
  <c r="AH483" i="15"/>
  <c r="AH528" i="15"/>
  <c r="AI226" i="15"/>
  <c r="Q508" i="15"/>
  <c r="Q553" i="15"/>
  <c r="Q252" i="15"/>
  <c r="AH803" i="15"/>
  <c r="AH758" i="15"/>
  <c r="AI384" i="15"/>
  <c r="E633" i="15"/>
  <c r="E588" i="15"/>
  <c r="E293" i="15"/>
  <c r="N641" i="15"/>
  <c r="N596" i="15"/>
  <c r="N301" i="15"/>
  <c r="D725" i="15"/>
  <c r="D680" i="15"/>
  <c r="D346" i="15"/>
  <c r="AI712" i="15"/>
  <c r="AI667" i="15"/>
  <c r="AJ332" i="15"/>
  <c r="L916" i="15"/>
  <c r="L871" i="15"/>
  <c r="L459" i="15"/>
  <c r="O550" i="15"/>
  <c r="O505" i="15"/>
  <c r="O249" i="15"/>
  <c r="L686" i="15"/>
  <c r="L731" i="15"/>
  <c r="L352" i="15"/>
  <c r="AN672" i="15"/>
  <c r="AN717" i="15"/>
  <c r="AO337" i="15"/>
  <c r="AB704" i="15"/>
  <c r="AB659" i="15"/>
  <c r="AC324" i="15"/>
  <c r="Z611" i="15"/>
  <c r="Z566" i="15"/>
  <c r="AA270" i="15"/>
  <c r="H820" i="15"/>
  <c r="H775" i="15"/>
  <c r="H402" i="15"/>
  <c r="AO489" i="15"/>
  <c r="AO534" i="15"/>
  <c r="AF893" i="15"/>
  <c r="AF848" i="15"/>
  <c r="AG435" i="15"/>
  <c r="M824" i="15"/>
  <c r="M779" i="15"/>
  <c r="M406" i="15"/>
  <c r="AH711" i="15"/>
  <c r="AH666" i="15"/>
  <c r="AI331" i="15"/>
  <c r="N548" i="15"/>
  <c r="N503" i="15"/>
  <c r="N247" i="15"/>
  <c r="M687" i="15"/>
  <c r="M732" i="15"/>
  <c r="M353" i="15"/>
  <c r="AB797" i="15"/>
  <c r="AB752" i="15"/>
  <c r="AC378" i="15"/>
  <c r="AE480" i="15"/>
  <c r="AE525" i="15"/>
  <c r="AF223" i="15"/>
  <c r="H591" i="15"/>
  <c r="H636" i="15"/>
  <c r="H296" i="15"/>
  <c r="E910" i="15"/>
  <c r="E865" i="15"/>
  <c r="E453" i="15"/>
  <c r="AF800" i="15"/>
  <c r="AF755" i="15"/>
  <c r="AG381" i="15"/>
  <c r="J500" i="15"/>
  <c r="J545" i="15"/>
  <c r="J244" i="15"/>
  <c r="AJ805" i="15"/>
  <c r="AJ760" i="15"/>
  <c r="AK386" i="15"/>
  <c r="AH527" i="15"/>
  <c r="AH482" i="15"/>
  <c r="AI225" i="15"/>
  <c r="O826" i="15"/>
  <c r="O781" i="15"/>
  <c r="O408" i="15"/>
  <c r="H684" i="15"/>
  <c r="H729" i="15"/>
  <c r="H350" i="15"/>
  <c r="AB521" i="15"/>
  <c r="AB476" i="15"/>
  <c r="AC219" i="15"/>
  <c r="L503" i="15"/>
  <c r="L548" i="15"/>
  <c r="L247" i="15"/>
  <c r="AI894" i="15"/>
  <c r="AI849" i="15"/>
  <c r="AJ436" i="15"/>
  <c r="D541" i="15"/>
  <c r="D496" i="15"/>
  <c r="D240" i="15"/>
  <c r="D632" i="15"/>
  <c r="D587" i="15"/>
  <c r="D292" i="15"/>
  <c r="K545" i="15"/>
  <c r="K500" i="15"/>
  <c r="K244" i="15"/>
  <c r="AB751" i="15"/>
  <c r="AB796" i="15"/>
  <c r="AC377" i="15"/>
  <c r="AA612" i="15"/>
  <c r="AA567" i="15"/>
  <c r="AB271" i="15"/>
  <c r="AA610" i="15"/>
  <c r="AA565" i="15"/>
  <c r="AB269" i="15"/>
  <c r="BN270" i="15"/>
  <c r="AD522" i="15"/>
  <c r="AD477" i="15"/>
  <c r="AE220" i="15"/>
  <c r="N826" i="15"/>
  <c r="N781" i="15"/>
  <c r="N408" i="15"/>
  <c r="F636" i="15"/>
  <c r="F591" i="15"/>
  <c r="F296" i="15"/>
  <c r="G591" i="15"/>
  <c r="G636" i="15"/>
  <c r="G296" i="15"/>
  <c r="E816" i="15"/>
  <c r="E771" i="15"/>
  <c r="E398" i="15"/>
  <c r="I498" i="15"/>
  <c r="I543" i="15"/>
  <c r="I242" i="15"/>
  <c r="N917" i="15"/>
  <c r="N872" i="15"/>
  <c r="N460" i="15"/>
  <c r="K916" i="15"/>
  <c r="K871" i="15"/>
  <c r="K459" i="15"/>
  <c r="AM807" i="15"/>
  <c r="AM762" i="15"/>
  <c r="AN388" i="15"/>
  <c r="AO626" i="15"/>
  <c r="AO581" i="15"/>
  <c r="D909" i="15"/>
  <c r="D864" i="15"/>
  <c r="D452" i="15"/>
  <c r="AI484" i="15"/>
  <c r="AI529" i="15"/>
  <c r="AJ227" i="15"/>
  <c r="AN671" i="15"/>
  <c r="AN716" i="15"/>
  <c r="AO336" i="15"/>
  <c r="AN900" i="15"/>
  <c r="AN855" i="15"/>
  <c r="AO442" i="15"/>
  <c r="AN809" i="15"/>
  <c r="AN764" i="15"/>
  <c r="AO390" i="15"/>
  <c r="AJ759" i="15"/>
  <c r="AJ804" i="15"/>
  <c r="AK385" i="15"/>
  <c r="S647" i="15"/>
  <c r="S602" i="15"/>
  <c r="AB705" i="15"/>
  <c r="AB660" i="15"/>
  <c r="AC325" i="15"/>
  <c r="D815" i="15"/>
  <c r="D770" i="15"/>
  <c r="D397" i="15"/>
  <c r="Q829" i="15"/>
  <c r="Q784" i="15"/>
  <c r="Q411" i="15"/>
  <c r="Q692" i="15"/>
  <c r="Q737" i="15"/>
  <c r="Q358" i="15"/>
  <c r="AA658" i="15"/>
  <c r="AA703" i="15"/>
  <c r="AB323" i="15"/>
  <c r="AD524" i="15"/>
  <c r="AD479" i="15"/>
  <c r="AE222" i="15"/>
  <c r="AN808" i="15"/>
  <c r="AN763" i="15"/>
  <c r="AO389" i="15"/>
  <c r="AH892" i="15"/>
  <c r="AH847" i="15"/>
  <c r="AI434" i="15"/>
  <c r="AC614" i="15"/>
  <c r="AC569" i="15"/>
  <c r="AD273" i="15"/>
  <c r="AJ852" i="15"/>
  <c r="AJ897" i="15"/>
  <c r="AK439" i="15"/>
  <c r="U555" i="15"/>
  <c r="U510" i="15"/>
  <c r="J821" i="15"/>
  <c r="J776" i="15"/>
  <c r="J403" i="15"/>
  <c r="AI896" i="15"/>
  <c r="AI851" i="15"/>
  <c r="AJ438" i="15"/>
  <c r="AK485" i="15"/>
  <c r="AK530" i="15"/>
  <c r="AL228" i="15"/>
  <c r="AB887" i="15"/>
  <c r="AB842" i="15"/>
  <c r="AC429" i="15"/>
  <c r="AG617" i="15"/>
  <c r="AG572" i="15"/>
  <c r="AH276" i="15"/>
  <c r="Q920" i="15"/>
  <c r="Q875" i="15"/>
  <c r="Q463" i="15"/>
  <c r="AH801" i="15"/>
  <c r="AH756" i="15"/>
  <c r="AI382" i="15"/>
  <c r="M548" i="15"/>
  <c r="M503" i="15"/>
  <c r="M247" i="15"/>
  <c r="O737" i="15"/>
  <c r="O692" i="15"/>
  <c r="O358" i="15"/>
  <c r="F726" i="15"/>
  <c r="F681" i="15"/>
  <c r="F347" i="15"/>
  <c r="R552" i="15"/>
  <c r="R507" i="15"/>
  <c r="R251" i="15"/>
  <c r="AA795" i="15"/>
  <c r="AA750" i="15"/>
  <c r="AB376" i="15"/>
  <c r="F909" i="15"/>
  <c r="F864" i="15"/>
  <c r="F452" i="15"/>
  <c r="AI620" i="15"/>
  <c r="AI575" i="15"/>
  <c r="AJ279" i="15"/>
  <c r="AA888" i="15"/>
  <c r="AA843" i="15"/>
  <c r="AB430" i="15"/>
  <c r="AA520" i="15"/>
  <c r="AA475" i="15"/>
  <c r="AB218" i="15"/>
  <c r="AH619" i="15"/>
  <c r="AH574" i="15"/>
  <c r="AI278" i="15"/>
  <c r="AL898" i="15"/>
  <c r="AL853" i="15"/>
  <c r="AM440" i="15"/>
  <c r="AH895" i="15"/>
  <c r="AH850" i="15"/>
  <c r="AI437" i="15"/>
  <c r="AN901" i="15"/>
  <c r="AN856" i="15"/>
  <c r="AO443" i="15"/>
  <c r="AC523" i="15"/>
  <c r="AC478" i="15"/>
  <c r="AD221" i="15"/>
  <c r="S693" i="15"/>
  <c r="S738" i="15"/>
  <c r="S359" i="15"/>
  <c r="N733" i="15"/>
  <c r="N688" i="15"/>
  <c r="N354" i="15"/>
  <c r="G911" i="15"/>
  <c r="G866" i="15"/>
  <c r="G454" i="15"/>
  <c r="R830" i="15"/>
  <c r="R785" i="15"/>
  <c r="R412" i="15"/>
  <c r="M916" i="15"/>
  <c r="M871" i="15"/>
  <c r="M459" i="15"/>
  <c r="AL622" i="15"/>
  <c r="AL577" i="15"/>
  <c r="AM281" i="15"/>
  <c r="R693" i="15"/>
  <c r="R738" i="15"/>
  <c r="R359" i="15"/>
  <c r="AA886" i="15"/>
  <c r="AA841" i="15"/>
  <c r="AB428" i="15"/>
  <c r="BN429" i="15"/>
  <c r="K778" i="15"/>
  <c r="K823" i="15"/>
  <c r="K405" i="15"/>
  <c r="Z702" i="15"/>
  <c r="Z657" i="15"/>
  <c r="AA322" i="15"/>
  <c r="BM323" i="15"/>
  <c r="I821" i="15"/>
  <c r="I776" i="15"/>
  <c r="I403" i="15"/>
  <c r="AK713" i="15"/>
  <c r="AK668" i="15"/>
  <c r="AL333" i="15"/>
  <c r="I683" i="15"/>
  <c r="I728" i="15"/>
  <c r="I349" i="15"/>
  <c r="S831" i="15"/>
  <c r="S786" i="15"/>
  <c r="H545" i="15"/>
  <c r="H500" i="15"/>
  <c r="H244" i="15"/>
  <c r="L640" i="15"/>
  <c r="L595" i="15"/>
  <c r="L300" i="15"/>
  <c r="AD891" i="15"/>
  <c r="AD846" i="15"/>
  <c r="AE433" i="15"/>
  <c r="AF708" i="15"/>
  <c r="AF663" i="15"/>
  <c r="AG328" i="15"/>
  <c r="AE706" i="15"/>
  <c r="AE661" i="15"/>
  <c r="AF326" i="15"/>
  <c r="AH618" i="15"/>
  <c r="AH573" i="15"/>
  <c r="AI277" i="15"/>
  <c r="AN714" i="15"/>
  <c r="AN669" i="15"/>
  <c r="AO334" i="15"/>
  <c r="AI526" i="15"/>
  <c r="AI481" i="15"/>
  <c r="AJ224" i="15"/>
  <c r="Q599" i="15"/>
  <c r="Q644" i="15"/>
  <c r="Q304" i="15"/>
  <c r="AF709" i="15"/>
  <c r="AF664" i="15"/>
  <c r="AG329" i="15"/>
  <c r="P919" i="15"/>
  <c r="P874" i="15"/>
  <c r="P462" i="15"/>
  <c r="S923" i="15"/>
  <c r="S878" i="15"/>
  <c r="AB519" i="15"/>
  <c r="AB474" i="15"/>
  <c r="AC217" i="15"/>
  <c r="O918" i="15"/>
  <c r="O873" i="15"/>
  <c r="O461" i="15"/>
  <c r="P830" i="15"/>
  <c r="P785" i="15"/>
  <c r="P412" i="15"/>
  <c r="P693" i="15"/>
  <c r="P738" i="15"/>
  <c r="P359" i="15"/>
  <c r="F818" i="15"/>
  <c r="F773" i="15"/>
  <c r="F400" i="15"/>
  <c r="AM806" i="15"/>
  <c r="AM761" i="15"/>
  <c r="AN387" i="15"/>
  <c r="G726" i="15"/>
  <c r="G681" i="15"/>
  <c r="G347" i="15"/>
  <c r="G541" i="15"/>
  <c r="G496" i="15"/>
  <c r="G240" i="15"/>
  <c r="Y473" i="15"/>
  <c r="Y518" i="15"/>
  <c r="Z216" i="15"/>
  <c r="BL217" i="15"/>
  <c r="J731" i="15"/>
  <c r="J686" i="15"/>
  <c r="J352" i="15"/>
  <c r="AC613" i="15"/>
  <c r="AC568" i="15"/>
  <c r="AD272" i="15"/>
  <c r="AL623" i="15"/>
  <c r="AL578" i="15"/>
  <c r="AM282" i="15"/>
  <c r="AD707" i="15"/>
  <c r="AD662" i="15"/>
  <c r="AE327" i="15"/>
  <c r="J915" i="15"/>
  <c r="J870" i="15"/>
  <c r="J458" i="15"/>
  <c r="AN715" i="15"/>
  <c r="AN670" i="15"/>
  <c r="AO335" i="15"/>
  <c r="AL899" i="15"/>
  <c r="AL854" i="15"/>
  <c r="AM441" i="15"/>
  <c r="E725" i="15"/>
  <c r="E680" i="15"/>
  <c r="E346" i="15"/>
  <c r="I913" i="15"/>
  <c r="I868" i="15"/>
  <c r="I456" i="15"/>
  <c r="E494" i="15"/>
  <c r="E539" i="15"/>
  <c r="E238" i="15"/>
  <c r="Z794" i="15"/>
  <c r="Z749" i="15"/>
  <c r="AA375" i="15"/>
  <c r="BM376" i="15"/>
  <c r="AD798" i="15"/>
  <c r="AD753" i="15"/>
  <c r="AE379" i="15"/>
  <c r="H912" i="15"/>
  <c r="H867" i="15"/>
  <c r="H455" i="15"/>
  <c r="B28" i="8"/>
  <c r="B27" i="8"/>
  <c r="B26" i="8"/>
  <c r="B25" i="8"/>
  <c r="B107" i="1"/>
  <c r="B23" i="1"/>
  <c r="AG665" i="15" l="1"/>
  <c r="AG710" i="15"/>
  <c r="AH330" i="15"/>
  <c r="AN579" i="15"/>
  <c r="AN624" i="15"/>
  <c r="AO283" i="15"/>
  <c r="I591" i="15"/>
  <c r="I636" i="15"/>
  <c r="I296" i="15"/>
  <c r="AJ621" i="15"/>
  <c r="AJ576" i="15"/>
  <c r="AK280" i="15"/>
  <c r="AD615" i="15"/>
  <c r="AD570" i="15"/>
  <c r="AE274" i="15"/>
  <c r="R646" i="15"/>
  <c r="R601" i="15"/>
  <c r="R306" i="15"/>
  <c r="O597" i="15"/>
  <c r="O642" i="15"/>
  <c r="O302" i="15"/>
  <c r="AO810" i="15"/>
  <c r="AO765" i="15"/>
  <c r="J637" i="15"/>
  <c r="J297" i="15"/>
  <c r="J592" i="15"/>
  <c r="AF275" i="15"/>
  <c r="AE616" i="15"/>
  <c r="AE571" i="15"/>
  <c r="AE891" i="15"/>
  <c r="AE846" i="15"/>
  <c r="AF433" i="15"/>
  <c r="G819" i="15"/>
  <c r="G774" i="15"/>
  <c r="G401" i="15"/>
  <c r="AA794" i="15"/>
  <c r="AA749" i="15"/>
  <c r="AB375" i="15"/>
  <c r="BN376" i="15"/>
  <c r="AM623" i="15"/>
  <c r="AM578" i="15"/>
  <c r="AN282" i="15"/>
  <c r="G682" i="15"/>
  <c r="G727" i="15"/>
  <c r="G348" i="15"/>
  <c r="AJ481" i="15"/>
  <c r="AJ526" i="15"/>
  <c r="AK224" i="15"/>
  <c r="I822" i="15"/>
  <c r="I777" i="15"/>
  <c r="I404" i="15"/>
  <c r="S739" i="15"/>
  <c r="S694" i="15"/>
  <c r="AJ620" i="15"/>
  <c r="AJ575" i="15"/>
  <c r="AK279" i="15"/>
  <c r="AI801" i="15"/>
  <c r="AI756" i="15"/>
  <c r="AJ382" i="15"/>
  <c r="AO808" i="15"/>
  <c r="AO763" i="15"/>
  <c r="AO900" i="15"/>
  <c r="AO855" i="15"/>
  <c r="AB565" i="15"/>
  <c r="AB610" i="15"/>
  <c r="AC269" i="15"/>
  <c r="BO270" i="15"/>
  <c r="AC521" i="15"/>
  <c r="AC476" i="15"/>
  <c r="AD219" i="15"/>
  <c r="N549" i="15"/>
  <c r="N504" i="15"/>
  <c r="N248" i="15"/>
  <c r="L917" i="15"/>
  <c r="L872" i="15"/>
  <c r="L460" i="15"/>
  <c r="F542" i="15"/>
  <c r="F497" i="15"/>
  <c r="F241" i="15"/>
  <c r="F682" i="15"/>
  <c r="F727" i="15"/>
  <c r="F348" i="15"/>
  <c r="D497" i="15"/>
  <c r="D542" i="15"/>
  <c r="D241" i="15"/>
  <c r="AF525" i="15"/>
  <c r="AF480" i="15"/>
  <c r="AG223" i="15"/>
  <c r="AO672" i="15"/>
  <c r="AO717" i="15"/>
  <c r="AI803" i="15"/>
  <c r="AI758" i="15"/>
  <c r="AJ384" i="15"/>
  <c r="AM622" i="15"/>
  <c r="AM577" i="15"/>
  <c r="AN281" i="15"/>
  <c r="AI895" i="15"/>
  <c r="AI850" i="15"/>
  <c r="AJ437" i="15"/>
  <c r="AC887" i="15"/>
  <c r="AC842" i="15"/>
  <c r="AD429" i="15"/>
  <c r="Q738" i="15"/>
  <c r="Q693" i="15"/>
  <c r="Q359" i="15"/>
  <c r="D910" i="15"/>
  <c r="D865" i="15"/>
  <c r="D453" i="15"/>
  <c r="K917" i="15"/>
  <c r="K872" i="15"/>
  <c r="K460" i="15"/>
  <c r="N827" i="15"/>
  <c r="N782" i="15"/>
  <c r="N409" i="15"/>
  <c r="K546" i="15"/>
  <c r="K501" i="15"/>
  <c r="K245" i="15"/>
  <c r="AI527" i="15"/>
  <c r="AI482" i="15"/>
  <c r="AJ225" i="15"/>
  <c r="E911" i="15"/>
  <c r="E866" i="15"/>
  <c r="E454" i="15"/>
  <c r="AG893" i="15"/>
  <c r="AG848" i="15"/>
  <c r="AH435" i="15"/>
  <c r="AA566" i="15"/>
  <c r="AA611" i="15"/>
  <c r="AB270" i="15"/>
  <c r="N642" i="15"/>
  <c r="N597" i="15"/>
  <c r="N302" i="15"/>
  <c r="M597" i="15"/>
  <c r="M642" i="15"/>
  <c r="M302" i="15"/>
  <c r="R923" i="15"/>
  <c r="R878" i="15"/>
  <c r="L826" i="15"/>
  <c r="L781" i="15"/>
  <c r="L408" i="15"/>
  <c r="P920" i="15"/>
  <c r="P875" i="15"/>
  <c r="P463" i="15"/>
  <c r="AJ896" i="15"/>
  <c r="AJ851" i="15"/>
  <c r="AK438" i="15"/>
  <c r="J546" i="15"/>
  <c r="J501" i="15"/>
  <c r="J245" i="15"/>
  <c r="E681" i="15"/>
  <c r="E726" i="15"/>
  <c r="E347" i="15"/>
  <c r="AF706" i="15"/>
  <c r="AF661" i="15"/>
  <c r="AG326" i="15"/>
  <c r="J916" i="15"/>
  <c r="J871" i="15"/>
  <c r="J459" i="15"/>
  <c r="AC474" i="15"/>
  <c r="AC519" i="15"/>
  <c r="AD217" i="15"/>
  <c r="AG709" i="15"/>
  <c r="AG664" i="15"/>
  <c r="AH329" i="15"/>
  <c r="I684" i="15"/>
  <c r="I729" i="15"/>
  <c r="I350" i="15"/>
  <c r="G912" i="15"/>
  <c r="G867" i="15"/>
  <c r="G455" i="15"/>
  <c r="AB475" i="15"/>
  <c r="AB520" i="15"/>
  <c r="AC218" i="15"/>
  <c r="O738" i="15"/>
  <c r="O693" i="15"/>
  <c r="O359" i="15"/>
  <c r="J822" i="15"/>
  <c r="J777" i="15"/>
  <c r="J404" i="15"/>
  <c r="AD614" i="15"/>
  <c r="AD569" i="15"/>
  <c r="AE273" i="15"/>
  <c r="AK804" i="15"/>
  <c r="AK759" i="15"/>
  <c r="AL385" i="15"/>
  <c r="AJ894" i="15"/>
  <c r="AJ849" i="15"/>
  <c r="AK436" i="15"/>
  <c r="AC797" i="15"/>
  <c r="AC752" i="15"/>
  <c r="AD378" i="15"/>
  <c r="L732" i="15"/>
  <c r="L687" i="15"/>
  <c r="L353" i="15"/>
  <c r="P645" i="15"/>
  <c r="P600" i="15"/>
  <c r="P305" i="15"/>
  <c r="AC889" i="15"/>
  <c r="AC844" i="15"/>
  <c r="AD431" i="15"/>
  <c r="AF799" i="15"/>
  <c r="AF754" i="15"/>
  <c r="AG380" i="15"/>
  <c r="O919" i="15"/>
  <c r="O874" i="15"/>
  <c r="O462" i="15"/>
  <c r="AI619" i="15"/>
  <c r="AI574" i="15"/>
  <c r="AJ278" i="15"/>
  <c r="AK897" i="15"/>
  <c r="AK852" i="15"/>
  <c r="AL439" i="15"/>
  <c r="Z518" i="15"/>
  <c r="Z473" i="15"/>
  <c r="AA216" i="15"/>
  <c r="BM217" i="15"/>
  <c r="L641" i="15"/>
  <c r="L596" i="15"/>
  <c r="L301" i="15"/>
  <c r="E540" i="15"/>
  <c r="E495" i="15"/>
  <c r="E239" i="15"/>
  <c r="AD613" i="15"/>
  <c r="AD568" i="15"/>
  <c r="AE272" i="15"/>
  <c r="AN806" i="15"/>
  <c r="AN761" i="15"/>
  <c r="AO387" i="15"/>
  <c r="AO669" i="15"/>
  <c r="AO714" i="15"/>
  <c r="AB886" i="15"/>
  <c r="AB841" i="15"/>
  <c r="AC428" i="15"/>
  <c r="BO429" i="15"/>
  <c r="AD523" i="15"/>
  <c r="AD478" i="15"/>
  <c r="AE221" i="15"/>
  <c r="F910" i="15"/>
  <c r="F865" i="15"/>
  <c r="F453" i="15"/>
  <c r="Q921" i="15"/>
  <c r="Q876" i="15"/>
  <c r="Q464" i="15"/>
  <c r="AE479" i="15"/>
  <c r="AE524" i="15"/>
  <c r="AF222" i="15"/>
  <c r="AO671" i="15"/>
  <c r="AO716" i="15"/>
  <c r="G637" i="15"/>
  <c r="G592" i="15"/>
  <c r="G297" i="15"/>
  <c r="AB612" i="15"/>
  <c r="AB567" i="15"/>
  <c r="AC271" i="15"/>
  <c r="H730" i="15"/>
  <c r="H685" i="15"/>
  <c r="H351" i="15"/>
  <c r="AI666" i="15"/>
  <c r="AI711" i="15"/>
  <c r="AJ331" i="15"/>
  <c r="AJ712" i="15"/>
  <c r="AJ667" i="15"/>
  <c r="AK332" i="15"/>
  <c r="Q509" i="15"/>
  <c r="Q554" i="15"/>
  <c r="Q253" i="15"/>
  <c r="AM532" i="15"/>
  <c r="AM487" i="15"/>
  <c r="AN230" i="15"/>
  <c r="R831" i="15"/>
  <c r="R786" i="15"/>
  <c r="I499" i="15"/>
  <c r="I544" i="15"/>
  <c r="I243" i="15"/>
  <c r="P739" i="15"/>
  <c r="P694" i="15"/>
  <c r="AE798" i="15"/>
  <c r="AE753" i="15"/>
  <c r="AF379" i="15"/>
  <c r="AM899" i="15"/>
  <c r="AM854" i="15"/>
  <c r="AN441" i="15"/>
  <c r="P831" i="15"/>
  <c r="P786" i="15"/>
  <c r="AG708" i="15"/>
  <c r="AG663" i="15"/>
  <c r="AH328" i="15"/>
  <c r="AA702" i="15"/>
  <c r="AA657" i="15"/>
  <c r="AB322" i="15"/>
  <c r="BN323" i="15"/>
  <c r="M917" i="15"/>
  <c r="M872" i="15"/>
  <c r="M460" i="15"/>
  <c r="AM898" i="15"/>
  <c r="AM853" i="15"/>
  <c r="AN440" i="15"/>
  <c r="R553" i="15"/>
  <c r="R508" i="15"/>
  <c r="R252" i="15"/>
  <c r="AL530" i="15"/>
  <c r="AL485" i="15"/>
  <c r="AM228" i="15"/>
  <c r="Q830" i="15"/>
  <c r="Q785" i="15"/>
  <c r="Q412" i="15"/>
  <c r="N918" i="15"/>
  <c r="N873" i="15"/>
  <c r="N461" i="15"/>
  <c r="AE477" i="15"/>
  <c r="AE522" i="15"/>
  <c r="AF220" i="15"/>
  <c r="D633" i="15"/>
  <c r="D588" i="15"/>
  <c r="D293" i="15"/>
  <c r="AK805" i="15"/>
  <c r="AK760" i="15"/>
  <c r="AL386" i="15"/>
  <c r="H637" i="15"/>
  <c r="H592" i="15"/>
  <c r="H297" i="15"/>
  <c r="AC659" i="15"/>
  <c r="AC704" i="15"/>
  <c r="AD324" i="15"/>
  <c r="E634" i="15"/>
  <c r="E589" i="15"/>
  <c r="E294" i="15"/>
  <c r="AM531" i="15"/>
  <c r="AM486" i="15"/>
  <c r="AN229" i="15"/>
  <c r="K824" i="15"/>
  <c r="K779" i="15"/>
  <c r="K406" i="15"/>
  <c r="H913" i="15"/>
  <c r="H868" i="15"/>
  <c r="H456" i="15"/>
  <c r="AE707" i="15"/>
  <c r="AE662" i="15"/>
  <c r="AF327" i="15"/>
  <c r="G542" i="15"/>
  <c r="G497" i="15"/>
  <c r="G241" i="15"/>
  <c r="Q600" i="15"/>
  <c r="Q645" i="15"/>
  <c r="Q305" i="15"/>
  <c r="H546" i="15"/>
  <c r="H501" i="15"/>
  <c r="H245" i="15"/>
  <c r="AL713" i="15"/>
  <c r="AL668" i="15"/>
  <c r="AM333" i="15"/>
  <c r="N734" i="15"/>
  <c r="N689" i="15"/>
  <c r="N355" i="15"/>
  <c r="AB888" i="15"/>
  <c r="AB843" i="15"/>
  <c r="AC430" i="15"/>
  <c r="M549" i="15"/>
  <c r="M504" i="15"/>
  <c r="M248" i="15"/>
  <c r="AI892" i="15"/>
  <c r="AI847" i="15"/>
  <c r="AJ434" i="15"/>
  <c r="AC705" i="15"/>
  <c r="AC660" i="15"/>
  <c r="AD325" i="15"/>
  <c r="AO809" i="15"/>
  <c r="AO764" i="15"/>
  <c r="E817" i="15"/>
  <c r="E772" i="15"/>
  <c r="E399" i="15"/>
  <c r="L504" i="15"/>
  <c r="L549" i="15"/>
  <c r="L248" i="15"/>
  <c r="M733" i="15"/>
  <c r="M688" i="15"/>
  <c r="M354" i="15"/>
  <c r="O551" i="15"/>
  <c r="O506" i="15"/>
  <c r="O250" i="15"/>
  <c r="K595" i="15"/>
  <c r="K640" i="15"/>
  <c r="K300" i="15"/>
  <c r="P552" i="15"/>
  <c r="P507" i="15"/>
  <c r="P251" i="15"/>
  <c r="AO715" i="15"/>
  <c r="AO670" i="15"/>
  <c r="D816" i="15"/>
  <c r="D771" i="15"/>
  <c r="D398" i="15"/>
  <c r="K686" i="15"/>
  <c r="K731" i="15"/>
  <c r="K352" i="15"/>
  <c r="I914" i="15"/>
  <c r="I869" i="15"/>
  <c r="I457" i="15"/>
  <c r="J732" i="15"/>
  <c r="J687" i="15"/>
  <c r="J353" i="15"/>
  <c r="F819" i="15"/>
  <c r="F774" i="15"/>
  <c r="F401" i="15"/>
  <c r="AI618" i="15"/>
  <c r="AI573" i="15"/>
  <c r="AJ277" i="15"/>
  <c r="R694" i="15"/>
  <c r="R739" i="15"/>
  <c r="AO901" i="15"/>
  <c r="AO856" i="15"/>
  <c r="AB795" i="15"/>
  <c r="AB750" i="15"/>
  <c r="AC376" i="15"/>
  <c r="AH572" i="15"/>
  <c r="AH617" i="15"/>
  <c r="AI276" i="15"/>
  <c r="AB703" i="15"/>
  <c r="AB658" i="15"/>
  <c r="AC323" i="15"/>
  <c r="AJ484" i="15"/>
  <c r="AJ529" i="15"/>
  <c r="AK227" i="15"/>
  <c r="AN807" i="15"/>
  <c r="AN762" i="15"/>
  <c r="AO388" i="15"/>
  <c r="F637" i="15"/>
  <c r="F592" i="15"/>
  <c r="F297" i="15"/>
  <c r="AC796" i="15"/>
  <c r="AC751" i="15"/>
  <c r="AD377" i="15"/>
  <c r="O827" i="15"/>
  <c r="O782" i="15"/>
  <c r="O409" i="15"/>
  <c r="AG800" i="15"/>
  <c r="AG755" i="15"/>
  <c r="AH381" i="15"/>
  <c r="M825" i="15"/>
  <c r="M780" i="15"/>
  <c r="M407" i="15"/>
  <c r="H821" i="15"/>
  <c r="H776" i="15"/>
  <c r="H403" i="15"/>
  <c r="D681" i="15"/>
  <c r="D726" i="15"/>
  <c r="D347" i="15"/>
  <c r="AI528" i="15"/>
  <c r="AI483" i="15"/>
  <c r="AJ226" i="15"/>
  <c r="AD890" i="15"/>
  <c r="AD845" i="15"/>
  <c r="AE432" i="15"/>
  <c r="AJ802" i="15"/>
  <c r="AJ757" i="15"/>
  <c r="AK383" i="15"/>
  <c r="AI330" i="15" l="1"/>
  <c r="AH710" i="15"/>
  <c r="AH665" i="15"/>
  <c r="AO579" i="15"/>
  <c r="AO624" i="15"/>
  <c r="O598" i="15"/>
  <c r="O643" i="15"/>
  <c r="O303" i="15"/>
  <c r="AK621" i="15"/>
  <c r="AK576" i="15"/>
  <c r="AL280" i="15"/>
  <c r="AG275" i="15"/>
  <c r="AF571" i="15"/>
  <c r="AF616" i="15"/>
  <c r="R647" i="15"/>
  <c r="R602" i="15"/>
  <c r="J638" i="15"/>
  <c r="J593" i="15"/>
  <c r="J298" i="15"/>
  <c r="I637" i="15"/>
  <c r="I297" i="15"/>
  <c r="I592" i="15"/>
  <c r="AE615" i="15"/>
  <c r="AE570" i="15"/>
  <c r="AF274" i="15"/>
  <c r="M918" i="15"/>
  <c r="M873" i="15"/>
  <c r="M461" i="15"/>
  <c r="E912" i="15"/>
  <c r="E867" i="15"/>
  <c r="E455" i="15"/>
  <c r="AJ895" i="15"/>
  <c r="AJ850" i="15"/>
  <c r="AK437" i="15"/>
  <c r="AK802" i="15"/>
  <c r="AK757" i="15"/>
  <c r="AL383" i="15"/>
  <c r="AD796" i="15"/>
  <c r="AD751" i="15"/>
  <c r="AE377" i="15"/>
  <c r="D817" i="15"/>
  <c r="D772" i="15"/>
  <c r="D399" i="15"/>
  <c r="K596" i="15"/>
  <c r="K641" i="15"/>
  <c r="K301" i="15"/>
  <c r="AM713" i="15"/>
  <c r="AM668" i="15"/>
  <c r="AN333" i="15"/>
  <c r="AN531" i="15"/>
  <c r="AN486" i="15"/>
  <c r="AO229" i="15"/>
  <c r="N919" i="15"/>
  <c r="N874" i="15"/>
  <c r="N462" i="15"/>
  <c r="AN532" i="15"/>
  <c r="AN487" i="15"/>
  <c r="AO230" i="15"/>
  <c r="F911" i="15"/>
  <c r="F866" i="15"/>
  <c r="F454" i="15"/>
  <c r="AG799" i="15"/>
  <c r="AG754" i="15"/>
  <c r="AH380" i="15"/>
  <c r="G913" i="15"/>
  <c r="G868" i="15"/>
  <c r="G456" i="15"/>
  <c r="AK896" i="15"/>
  <c r="AK851" i="15"/>
  <c r="AL438" i="15"/>
  <c r="N783" i="15"/>
  <c r="N828" i="15"/>
  <c r="N410" i="15"/>
  <c r="F683" i="15"/>
  <c r="F728" i="15"/>
  <c r="F349" i="15"/>
  <c r="AC565" i="15"/>
  <c r="AC610" i="15"/>
  <c r="AD269" i="15"/>
  <c r="BP270" i="15"/>
  <c r="G683" i="15"/>
  <c r="G728" i="15"/>
  <c r="G349" i="15"/>
  <c r="AB794" i="15"/>
  <c r="AB749" i="15"/>
  <c r="AC375" i="15"/>
  <c r="BO376" i="15"/>
  <c r="D682" i="15"/>
  <c r="D727" i="15"/>
  <c r="D348" i="15"/>
  <c r="AK529" i="15"/>
  <c r="AK484" i="15"/>
  <c r="AL227" i="15"/>
  <c r="AJ618" i="15"/>
  <c r="AJ573" i="15"/>
  <c r="AK277" i="15"/>
  <c r="L505" i="15"/>
  <c r="L550" i="15"/>
  <c r="L249" i="15"/>
  <c r="AD705" i="15"/>
  <c r="AD660" i="15"/>
  <c r="AE325" i="15"/>
  <c r="G543" i="15"/>
  <c r="G498" i="15"/>
  <c r="G242" i="15"/>
  <c r="AD704" i="15"/>
  <c r="AD659" i="15"/>
  <c r="AE324" i="15"/>
  <c r="R554" i="15"/>
  <c r="R509" i="15"/>
  <c r="R253" i="15"/>
  <c r="AJ711" i="15"/>
  <c r="AJ666" i="15"/>
  <c r="AK331" i="15"/>
  <c r="AA518" i="15"/>
  <c r="AA473" i="15"/>
  <c r="AB216" i="15"/>
  <c r="BN217" i="15"/>
  <c r="L733" i="15"/>
  <c r="L688" i="15"/>
  <c r="L354" i="15"/>
  <c r="O739" i="15"/>
  <c r="O694" i="15"/>
  <c r="AD519" i="15"/>
  <c r="AD474" i="15"/>
  <c r="AE217" i="15"/>
  <c r="AB611" i="15"/>
  <c r="AB566" i="15"/>
  <c r="AC270" i="15"/>
  <c r="Q694" i="15"/>
  <c r="Q739" i="15"/>
  <c r="N550" i="15"/>
  <c r="N505" i="15"/>
  <c r="N249" i="15"/>
  <c r="J688" i="15"/>
  <c r="J733" i="15"/>
  <c r="J354" i="15"/>
  <c r="AH800" i="15"/>
  <c r="AH755" i="15"/>
  <c r="AI381" i="15"/>
  <c r="AC795" i="15"/>
  <c r="AC750" i="15"/>
  <c r="AD376" i="15"/>
  <c r="I915" i="15"/>
  <c r="I870" i="15"/>
  <c r="I458" i="15"/>
  <c r="AC888" i="15"/>
  <c r="AC843" i="15"/>
  <c r="AD430" i="15"/>
  <c r="D634" i="15"/>
  <c r="D589" i="15"/>
  <c r="D294" i="15"/>
  <c r="AC612" i="15"/>
  <c r="AC567" i="15"/>
  <c r="AD271" i="15"/>
  <c r="AF524" i="15"/>
  <c r="AF479" i="15"/>
  <c r="AG222" i="15"/>
  <c r="E496" i="15"/>
  <c r="E541" i="15"/>
  <c r="E240" i="15"/>
  <c r="AJ619" i="15"/>
  <c r="AJ574" i="15"/>
  <c r="AK278" i="15"/>
  <c r="E682" i="15"/>
  <c r="E727" i="15"/>
  <c r="E348" i="15"/>
  <c r="AJ482" i="15"/>
  <c r="AJ527" i="15"/>
  <c r="AK225" i="15"/>
  <c r="AN622" i="15"/>
  <c r="AN577" i="15"/>
  <c r="AO281" i="15"/>
  <c r="AG480" i="15"/>
  <c r="AG525" i="15"/>
  <c r="AH223" i="15"/>
  <c r="AJ801" i="15"/>
  <c r="AJ756" i="15"/>
  <c r="AK382" i="15"/>
  <c r="I823" i="15"/>
  <c r="I778" i="15"/>
  <c r="I405" i="15"/>
  <c r="G820" i="15"/>
  <c r="G775" i="15"/>
  <c r="G402" i="15"/>
  <c r="M550" i="15"/>
  <c r="M505" i="15"/>
  <c r="M249" i="15"/>
  <c r="AE890" i="15"/>
  <c r="AE845" i="15"/>
  <c r="AF432" i="15"/>
  <c r="F638" i="15"/>
  <c r="F593" i="15"/>
  <c r="F298" i="15"/>
  <c r="O552" i="15"/>
  <c r="O507" i="15"/>
  <c r="O251" i="15"/>
  <c r="H547" i="15"/>
  <c r="H502" i="15"/>
  <c r="H246" i="15"/>
  <c r="Q831" i="15"/>
  <c r="Q786" i="15"/>
  <c r="AB702" i="15"/>
  <c r="AB657" i="15"/>
  <c r="AC322" i="15"/>
  <c r="BO323" i="15"/>
  <c r="AN899" i="15"/>
  <c r="AN854" i="15"/>
  <c r="AO441" i="15"/>
  <c r="I500" i="15"/>
  <c r="I545" i="15"/>
  <c r="I244" i="15"/>
  <c r="Q555" i="15"/>
  <c r="Q510" i="15"/>
  <c r="AE523" i="15"/>
  <c r="AE478" i="15"/>
  <c r="AF221" i="15"/>
  <c r="AD889" i="15"/>
  <c r="AD844" i="15"/>
  <c r="AE431" i="15"/>
  <c r="AE614" i="15"/>
  <c r="AE569" i="15"/>
  <c r="AF273" i="15"/>
  <c r="I685" i="15"/>
  <c r="I730" i="15"/>
  <c r="I351" i="15"/>
  <c r="P921" i="15"/>
  <c r="P876" i="15"/>
  <c r="P464" i="15"/>
  <c r="M598" i="15"/>
  <c r="M643" i="15"/>
  <c r="M303" i="15"/>
  <c r="K918" i="15"/>
  <c r="K873" i="15"/>
  <c r="K461" i="15"/>
  <c r="F543" i="15"/>
  <c r="F498" i="15"/>
  <c r="F242" i="15"/>
  <c r="AN623" i="15"/>
  <c r="AN578" i="15"/>
  <c r="AO282" i="15"/>
  <c r="H731" i="15"/>
  <c r="H686" i="15"/>
  <c r="H352" i="15"/>
  <c r="AL897" i="15"/>
  <c r="AL852" i="15"/>
  <c r="AM439" i="15"/>
  <c r="AG661" i="15"/>
  <c r="AG706" i="15"/>
  <c r="AH326" i="15"/>
  <c r="H822" i="15"/>
  <c r="H777" i="15"/>
  <c r="H404" i="15"/>
  <c r="AC703" i="15"/>
  <c r="AC658" i="15"/>
  <c r="AD323" i="15"/>
  <c r="F820" i="15"/>
  <c r="F775" i="15"/>
  <c r="F402" i="15"/>
  <c r="E818" i="15"/>
  <c r="E773" i="15"/>
  <c r="E400" i="15"/>
  <c r="AJ892" i="15"/>
  <c r="AJ847" i="15"/>
  <c r="AK434" i="15"/>
  <c r="AF707" i="15"/>
  <c r="AF662" i="15"/>
  <c r="AG327" i="15"/>
  <c r="H638" i="15"/>
  <c r="H593" i="15"/>
  <c r="H298" i="15"/>
  <c r="AN898" i="15"/>
  <c r="AN853" i="15"/>
  <c r="AO440" i="15"/>
  <c r="AO806" i="15"/>
  <c r="AO761" i="15"/>
  <c r="AD752" i="15"/>
  <c r="AD797" i="15"/>
  <c r="AE378" i="15"/>
  <c r="AC475" i="15"/>
  <c r="AC520" i="15"/>
  <c r="AD218" i="15"/>
  <c r="J917" i="15"/>
  <c r="J872" i="15"/>
  <c r="J460" i="15"/>
  <c r="AH893" i="15"/>
  <c r="AH848" i="15"/>
  <c r="AI435" i="15"/>
  <c r="AD887" i="15"/>
  <c r="AD842" i="15"/>
  <c r="AE429" i="15"/>
  <c r="AD476" i="15"/>
  <c r="AD521" i="15"/>
  <c r="AE219" i="15"/>
  <c r="M826" i="15"/>
  <c r="M781" i="15"/>
  <c r="M408" i="15"/>
  <c r="AI617" i="15"/>
  <c r="AI572" i="15"/>
  <c r="AJ276" i="15"/>
  <c r="AL760" i="15"/>
  <c r="AL805" i="15"/>
  <c r="AM386" i="15"/>
  <c r="AE613" i="15"/>
  <c r="AE568" i="15"/>
  <c r="AF272" i="15"/>
  <c r="AK894" i="15"/>
  <c r="AK849" i="15"/>
  <c r="AL436" i="15"/>
  <c r="O828" i="15"/>
  <c r="O783" i="15"/>
  <c r="O410" i="15"/>
  <c r="K732" i="15"/>
  <c r="K687" i="15"/>
  <c r="K353" i="15"/>
  <c r="P553" i="15"/>
  <c r="P508" i="15"/>
  <c r="P252" i="15"/>
  <c r="N690" i="15"/>
  <c r="N735" i="15"/>
  <c r="N356" i="15"/>
  <c r="K825" i="15"/>
  <c r="K780" i="15"/>
  <c r="K407" i="15"/>
  <c r="AF522" i="15"/>
  <c r="AF477" i="15"/>
  <c r="AG220" i="15"/>
  <c r="G593" i="15"/>
  <c r="G638" i="15"/>
  <c r="G298" i="15"/>
  <c r="Q922" i="15"/>
  <c r="Q877" i="15"/>
  <c r="Q465" i="15"/>
  <c r="L597" i="15"/>
  <c r="L642" i="15"/>
  <c r="L302" i="15"/>
  <c r="O920" i="15"/>
  <c r="O875" i="15"/>
  <c r="O463" i="15"/>
  <c r="AL804" i="15"/>
  <c r="AL759" i="15"/>
  <c r="AM385" i="15"/>
  <c r="J547" i="15"/>
  <c r="J502" i="15"/>
  <c r="J246" i="15"/>
  <c r="K547" i="15"/>
  <c r="K502" i="15"/>
  <c r="K246" i="15"/>
  <c r="AJ803" i="15"/>
  <c r="AJ758" i="15"/>
  <c r="AK384" i="15"/>
  <c r="D498" i="15"/>
  <c r="D543" i="15"/>
  <c r="D242" i="15"/>
  <c r="AK620" i="15"/>
  <c r="AK575" i="15"/>
  <c r="AL279" i="15"/>
  <c r="AK481" i="15"/>
  <c r="AK526" i="15"/>
  <c r="AL224" i="15"/>
  <c r="AF891" i="15"/>
  <c r="AF846" i="15"/>
  <c r="AG433" i="15"/>
  <c r="H914" i="15"/>
  <c r="H869" i="15"/>
  <c r="H457" i="15"/>
  <c r="AC886" i="15"/>
  <c r="AC841" i="15"/>
  <c r="AD428" i="15"/>
  <c r="BP429" i="15"/>
  <c r="AJ528" i="15"/>
  <c r="AJ483" i="15"/>
  <c r="AK226" i="15"/>
  <c r="AO807" i="15"/>
  <c r="AO762" i="15"/>
  <c r="M689" i="15"/>
  <c r="M734" i="15"/>
  <c r="M355" i="15"/>
  <c r="Q646" i="15"/>
  <c r="Q601" i="15"/>
  <c r="Q306" i="15"/>
  <c r="E635" i="15"/>
  <c r="E590" i="15"/>
  <c r="E295" i="15"/>
  <c r="AM485" i="15"/>
  <c r="AM530" i="15"/>
  <c r="AN228" i="15"/>
  <c r="AH708" i="15"/>
  <c r="AH663" i="15"/>
  <c r="AI328" i="15"/>
  <c r="AF798" i="15"/>
  <c r="AF753" i="15"/>
  <c r="AG379" i="15"/>
  <c r="AK712" i="15"/>
  <c r="AK667" i="15"/>
  <c r="AL332" i="15"/>
  <c r="P646" i="15"/>
  <c r="P601" i="15"/>
  <c r="P306" i="15"/>
  <c r="J823" i="15"/>
  <c r="J778" i="15"/>
  <c r="J405" i="15"/>
  <c r="AH709" i="15"/>
  <c r="AH664" i="15"/>
  <c r="AI329" i="15"/>
  <c r="L782" i="15"/>
  <c r="L827" i="15"/>
  <c r="L409" i="15"/>
  <c r="N598" i="15"/>
  <c r="N643" i="15"/>
  <c r="N303" i="15"/>
  <c r="D911" i="15"/>
  <c r="D866" i="15"/>
  <c r="D454" i="15"/>
  <c r="L918" i="15"/>
  <c r="L873" i="15"/>
  <c r="L461" i="15"/>
  <c r="B21" i="8"/>
  <c r="B20" i="8"/>
  <c r="B19" i="8"/>
  <c r="B18" i="8"/>
  <c r="B17" i="8"/>
  <c r="B15" i="8"/>
  <c r="D137" i="2"/>
  <c r="D94" i="2"/>
  <c r="D51" i="2"/>
  <c r="AI665" i="15" l="1"/>
  <c r="AJ330" i="15"/>
  <c r="AI710" i="15"/>
  <c r="I638" i="15"/>
  <c r="I593" i="15"/>
  <c r="I298" i="15"/>
  <c r="AH275" i="15"/>
  <c r="AG616" i="15"/>
  <c r="AG571" i="15"/>
  <c r="J594" i="15"/>
  <c r="J299" i="15"/>
  <c r="J639" i="15"/>
  <c r="AL621" i="15"/>
  <c r="AL576" i="15"/>
  <c r="AM280" i="15"/>
  <c r="AF615" i="15"/>
  <c r="AF570" i="15"/>
  <c r="AG274" i="15"/>
  <c r="O599" i="15"/>
  <c r="O644" i="15"/>
  <c r="O304" i="15"/>
  <c r="H639" i="15"/>
  <c r="H594" i="15"/>
  <c r="H299" i="15"/>
  <c r="AM897" i="15"/>
  <c r="AM852" i="15"/>
  <c r="AN439" i="15"/>
  <c r="L828" i="15"/>
  <c r="L783" i="15"/>
  <c r="L410" i="15"/>
  <c r="E636" i="15"/>
  <c r="E591" i="15"/>
  <c r="E296" i="15"/>
  <c r="AL526" i="15"/>
  <c r="AL481" i="15"/>
  <c r="AM224" i="15"/>
  <c r="L643" i="15"/>
  <c r="L598" i="15"/>
  <c r="L303" i="15"/>
  <c r="O829" i="15"/>
  <c r="O784" i="15"/>
  <c r="O411" i="15"/>
  <c r="AI893" i="15"/>
  <c r="AI848" i="15"/>
  <c r="AJ435" i="15"/>
  <c r="E819" i="15"/>
  <c r="E774" i="15"/>
  <c r="E401" i="15"/>
  <c r="AF523" i="15"/>
  <c r="AF478" i="15"/>
  <c r="AG221" i="15"/>
  <c r="AO899" i="15"/>
  <c r="AO854" i="15"/>
  <c r="M551" i="15"/>
  <c r="M506" i="15"/>
  <c r="M250" i="15"/>
  <c r="I916" i="15"/>
  <c r="I871" i="15"/>
  <c r="I459" i="15"/>
  <c r="AK711" i="15"/>
  <c r="AK666" i="15"/>
  <c r="AL331" i="15"/>
  <c r="D728" i="15"/>
  <c r="D683" i="15"/>
  <c r="D349" i="15"/>
  <c r="F912" i="15"/>
  <c r="F867" i="15"/>
  <c r="F455" i="15"/>
  <c r="AL802" i="15"/>
  <c r="AL757" i="15"/>
  <c r="AM383" i="15"/>
  <c r="J548" i="15"/>
  <c r="J503" i="15"/>
  <c r="J247" i="15"/>
  <c r="AO622" i="15"/>
  <c r="AO577" i="15"/>
  <c r="P647" i="15"/>
  <c r="P602" i="15"/>
  <c r="AK803" i="15"/>
  <c r="AK758" i="15"/>
  <c r="AL384" i="15"/>
  <c r="AG522" i="15"/>
  <c r="AG477" i="15"/>
  <c r="AH220" i="15"/>
  <c r="AM805" i="15"/>
  <c r="AM760" i="15"/>
  <c r="AN386" i="15"/>
  <c r="AE797" i="15"/>
  <c r="AE752" i="15"/>
  <c r="AF378" i="15"/>
  <c r="H823" i="15"/>
  <c r="H778" i="15"/>
  <c r="H405" i="15"/>
  <c r="M644" i="15"/>
  <c r="M599" i="15"/>
  <c r="M304" i="15"/>
  <c r="AK801" i="15"/>
  <c r="AK756" i="15"/>
  <c r="AL382" i="15"/>
  <c r="AG524" i="15"/>
  <c r="AG479" i="15"/>
  <c r="AH222" i="15"/>
  <c r="J689" i="15"/>
  <c r="J734" i="15"/>
  <c r="J355" i="15"/>
  <c r="AC611" i="15"/>
  <c r="AC566" i="15"/>
  <c r="AD270" i="15"/>
  <c r="L689" i="15"/>
  <c r="L734" i="15"/>
  <c r="L355" i="15"/>
  <c r="G544" i="15"/>
  <c r="G499" i="15"/>
  <c r="G243" i="15"/>
  <c r="N829" i="15"/>
  <c r="N784" i="15"/>
  <c r="N411" i="15"/>
  <c r="AO486" i="15"/>
  <c r="AO531" i="15"/>
  <c r="M919" i="15"/>
  <c r="M874" i="15"/>
  <c r="M462" i="15"/>
  <c r="AG798" i="15"/>
  <c r="AG753" i="15"/>
  <c r="AH379" i="15"/>
  <c r="M827" i="15"/>
  <c r="M782" i="15"/>
  <c r="M409" i="15"/>
  <c r="G914" i="15"/>
  <c r="G869" i="15"/>
  <c r="G457" i="15"/>
  <c r="D912" i="15"/>
  <c r="D867" i="15"/>
  <c r="D455" i="15"/>
  <c r="AI708" i="15"/>
  <c r="AI663" i="15"/>
  <c r="AJ328" i="15"/>
  <c r="H915" i="15"/>
  <c r="H870" i="15"/>
  <c r="H458" i="15"/>
  <c r="AM804" i="15"/>
  <c r="AM759" i="15"/>
  <c r="AN385" i="15"/>
  <c r="P554" i="15"/>
  <c r="P509" i="15"/>
  <c r="P253" i="15"/>
  <c r="AE521" i="15"/>
  <c r="AE476" i="15"/>
  <c r="AF219" i="15"/>
  <c r="AG707" i="15"/>
  <c r="AG662" i="15"/>
  <c r="AH327" i="15"/>
  <c r="H687" i="15"/>
  <c r="H732" i="15"/>
  <c r="H353" i="15"/>
  <c r="AF614" i="15"/>
  <c r="AF569" i="15"/>
  <c r="AG273" i="15"/>
  <c r="F594" i="15"/>
  <c r="F639" i="15"/>
  <c r="F299" i="15"/>
  <c r="AK482" i="15"/>
  <c r="AK527" i="15"/>
  <c r="AL225" i="15"/>
  <c r="AK618" i="15"/>
  <c r="AK573" i="15"/>
  <c r="AL277" i="15"/>
  <c r="D818" i="15"/>
  <c r="D773" i="15"/>
  <c r="D400" i="15"/>
  <c r="L919" i="15"/>
  <c r="L874" i="15"/>
  <c r="L462" i="15"/>
  <c r="O508" i="15"/>
  <c r="O553" i="15"/>
  <c r="O252" i="15"/>
  <c r="G684" i="15"/>
  <c r="G729" i="15"/>
  <c r="G350" i="15"/>
  <c r="AI709" i="15"/>
  <c r="AI664" i="15"/>
  <c r="AJ329" i="15"/>
  <c r="Q602" i="15"/>
  <c r="Q647" i="15"/>
  <c r="AK483" i="15"/>
  <c r="AK528" i="15"/>
  <c r="AL226" i="15"/>
  <c r="AL620" i="15"/>
  <c r="AL575" i="15"/>
  <c r="AM279" i="15"/>
  <c r="Q923" i="15"/>
  <c r="Q878" i="15"/>
  <c r="AL894" i="15"/>
  <c r="AL849" i="15"/>
  <c r="AM436" i="15"/>
  <c r="J918" i="15"/>
  <c r="J873" i="15"/>
  <c r="J461" i="15"/>
  <c r="F821" i="15"/>
  <c r="F776" i="15"/>
  <c r="F403" i="15"/>
  <c r="F544" i="15"/>
  <c r="F499" i="15"/>
  <c r="F243" i="15"/>
  <c r="G821" i="15"/>
  <c r="G776" i="15"/>
  <c r="G403" i="15"/>
  <c r="AK619" i="15"/>
  <c r="AK574" i="15"/>
  <c r="AL278" i="15"/>
  <c r="AD795" i="15"/>
  <c r="AD750" i="15"/>
  <c r="AE376" i="15"/>
  <c r="R510" i="15"/>
  <c r="R555" i="15"/>
  <c r="AD610" i="15"/>
  <c r="AD565" i="15"/>
  <c r="AE269" i="15"/>
  <c r="BQ270" i="15"/>
  <c r="AO532" i="15"/>
  <c r="AO487" i="15"/>
  <c r="AK895" i="15"/>
  <c r="AK850" i="15"/>
  <c r="AL437" i="15"/>
  <c r="AD886" i="15"/>
  <c r="AD841" i="15"/>
  <c r="AE428" i="15"/>
  <c r="BQ429" i="15"/>
  <c r="I731" i="15"/>
  <c r="I686" i="15"/>
  <c r="I352" i="15"/>
  <c r="L551" i="15"/>
  <c r="L506" i="15"/>
  <c r="L250" i="15"/>
  <c r="AL712" i="15"/>
  <c r="AL667" i="15"/>
  <c r="AM332" i="15"/>
  <c r="K503" i="15"/>
  <c r="K548" i="15"/>
  <c r="K247" i="15"/>
  <c r="K826" i="15"/>
  <c r="K781" i="15"/>
  <c r="K408" i="15"/>
  <c r="AJ617" i="15"/>
  <c r="AJ572" i="15"/>
  <c r="AK276" i="15"/>
  <c r="AO898" i="15"/>
  <c r="AO853" i="15"/>
  <c r="AH706" i="15"/>
  <c r="AH661" i="15"/>
  <c r="AI326" i="15"/>
  <c r="P922" i="15"/>
  <c r="P877" i="15"/>
  <c r="P465" i="15"/>
  <c r="AC702" i="15"/>
  <c r="AC657" i="15"/>
  <c r="AD322" i="15"/>
  <c r="BP323" i="15"/>
  <c r="H548" i="15"/>
  <c r="H503" i="15"/>
  <c r="H247" i="15"/>
  <c r="AH525" i="15"/>
  <c r="AH480" i="15"/>
  <c r="AI223" i="15"/>
  <c r="AD612" i="15"/>
  <c r="AD567" i="15"/>
  <c r="AE271" i="15"/>
  <c r="N551" i="15"/>
  <c r="N506" i="15"/>
  <c r="N250" i="15"/>
  <c r="AE519" i="15"/>
  <c r="AE474" i="15"/>
  <c r="AF217" i="15"/>
  <c r="AE705" i="15"/>
  <c r="AE660" i="15"/>
  <c r="AF325" i="15"/>
  <c r="AC794" i="15"/>
  <c r="AC749" i="15"/>
  <c r="AD375" i="15"/>
  <c r="BP376" i="15"/>
  <c r="AL896" i="15"/>
  <c r="AL851" i="15"/>
  <c r="AM438" i="15"/>
  <c r="AN713" i="15"/>
  <c r="AN668" i="15"/>
  <c r="AO333" i="15"/>
  <c r="N736" i="15"/>
  <c r="N691" i="15"/>
  <c r="N357" i="15"/>
  <c r="K597" i="15"/>
  <c r="K642" i="15"/>
  <c r="K302" i="15"/>
  <c r="N644" i="15"/>
  <c r="N599" i="15"/>
  <c r="N304" i="15"/>
  <c r="AN530" i="15"/>
  <c r="AN485" i="15"/>
  <c r="AO228" i="15"/>
  <c r="AG891" i="15"/>
  <c r="AG846" i="15"/>
  <c r="AH433" i="15"/>
  <c r="O921" i="15"/>
  <c r="O876" i="15"/>
  <c r="O464" i="15"/>
  <c r="K688" i="15"/>
  <c r="K733" i="15"/>
  <c r="K354" i="15"/>
  <c r="AE887" i="15"/>
  <c r="AE842" i="15"/>
  <c r="AF429" i="15"/>
  <c r="AK892" i="15"/>
  <c r="AK847" i="15"/>
  <c r="AL434" i="15"/>
  <c r="AO623" i="15"/>
  <c r="AO578" i="15"/>
  <c r="AE889" i="15"/>
  <c r="AE844" i="15"/>
  <c r="AF431" i="15"/>
  <c r="I546" i="15"/>
  <c r="I501" i="15"/>
  <c r="I245" i="15"/>
  <c r="AF890" i="15"/>
  <c r="AF845" i="15"/>
  <c r="AG432" i="15"/>
  <c r="E683" i="15"/>
  <c r="E728" i="15"/>
  <c r="E349" i="15"/>
  <c r="AD888" i="15"/>
  <c r="AD843" i="15"/>
  <c r="AE430" i="15"/>
  <c r="AB518" i="15"/>
  <c r="AB473" i="15"/>
  <c r="AC216" i="15"/>
  <c r="BO217" i="15"/>
  <c r="AL484" i="15"/>
  <c r="AL529" i="15"/>
  <c r="AM227" i="15"/>
  <c r="AH754" i="15"/>
  <c r="AH799" i="15"/>
  <c r="AI380" i="15"/>
  <c r="AE796" i="15"/>
  <c r="AE751" i="15"/>
  <c r="AF377" i="15"/>
  <c r="D635" i="15"/>
  <c r="D590" i="15"/>
  <c r="D295" i="15"/>
  <c r="J824" i="15"/>
  <c r="J779" i="15"/>
  <c r="J406" i="15"/>
  <c r="M735" i="15"/>
  <c r="M690" i="15"/>
  <c r="M356" i="15"/>
  <c r="D544" i="15"/>
  <c r="D499" i="15"/>
  <c r="D243" i="15"/>
  <c r="G594" i="15"/>
  <c r="G639" i="15"/>
  <c r="G299" i="15"/>
  <c r="AF613" i="15"/>
  <c r="AF568" i="15"/>
  <c r="AG272" i="15"/>
  <c r="AD475" i="15"/>
  <c r="AD520" i="15"/>
  <c r="AE218" i="15"/>
  <c r="AD703" i="15"/>
  <c r="AD658" i="15"/>
  <c r="AE323" i="15"/>
  <c r="K919" i="15"/>
  <c r="K874" i="15"/>
  <c r="K462" i="15"/>
  <c r="I824" i="15"/>
  <c r="I779" i="15"/>
  <c r="I406" i="15"/>
  <c r="E497" i="15"/>
  <c r="E542" i="15"/>
  <c r="E241" i="15"/>
  <c r="AI800" i="15"/>
  <c r="AI755" i="15"/>
  <c r="AJ381" i="15"/>
  <c r="AE704" i="15"/>
  <c r="AE659" i="15"/>
  <c r="AF324" i="15"/>
  <c r="F729" i="15"/>
  <c r="F684" i="15"/>
  <c r="F350" i="15"/>
  <c r="N920" i="15"/>
  <c r="N875" i="15"/>
  <c r="N463" i="15"/>
  <c r="E913" i="15"/>
  <c r="E868" i="15"/>
  <c r="E456" i="15"/>
  <c r="D178" i="2"/>
  <c r="H25" i="8" s="1"/>
  <c r="D179" i="2"/>
  <c r="H26" i="8" s="1"/>
  <c r="F176" i="2"/>
  <c r="E176" i="2"/>
  <c r="H176" i="2"/>
  <c r="G176" i="2"/>
  <c r="J176" i="2"/>
  <c r="AJ710" i="15" l="1"/>
  <c r="AK330" i="15"/>
  <c r="AJ665" i="15"/>
  <c r="J640" i="15"/>
  <c r="J595" i="15"/>
  <c r="J300" i="15"/>
  <c r="AG615" i="15"/>
  <c r="AG570" i="15"/>
  <c r="AH274" i="15"/>
  <c r="AM621" i="15"/>
  <c r="AM576" i="15"/>
  <c r="AN280" i="15"/>
  <c r="AH616" i="15"/>
  <c r="AH571" i="15"/>
  <c r="AI275" i="15"/>
  <c r="I594" i="15"/>
  <c r="I639" i="15"/>
  <c r="I299" i="15"/>
  <c r="O645" i="15"/>
  <c r="O600" i="15"/>
  <c r="O305" i="15"/>
  <c r="E869" i="15"/>
  <c r="E914" i="15"/>
  <c r="E457" i="15"/>
  <c r="AE703" i="15"/>
  <c r="AE658" i="15"/>
  <c r="AF323" i="15"/>
  <c r="AF796" i="15"/>
  <c r="AF751" i="15"/>
  <c r="AG377" i="15"/>
  <c r="K643" i="15"/>
  <c r="K598" i="15"/>
  <c r="K303" i="15"/>
  <c r="AF705" i="15"/>
  <c r="AF660" i="15"/>
  <c r="AG325" i="15"/>
  <c r="H549" i="15"/>
  <c r="H504" i="15"/>
  <c r="H248" i="15"/>
  <c r="K549" i="15"/>
  <c r="K504" i="15"/>
  <c r="K248" i="15"/>
  <c r="F822" i="15"/>
  <c r="F777" i="15"/>
  <c r="F404" i="15"/>
  <c r="AG614" i="15"/>
  <c r="AG569" i="15"/>
  <c r="AH273" i="15"/>
  <c r="D913" i="15"/>
  <c r="D868" i="15"/>
  <c r="D456" i="15"/>
  <c r="AH524" i="15"/>
  <c r="AH479" i="15"/>
  <c r="AI222" i="15"/>
  <c r="AH477" i="15"/>
  <c r="AH522" i="15"/>
  <c r="AI220" i="15"/>
  <c r="F913" i="15"/>
  <c r="F868" i="15"/>
  <c r="F456" i="15"/>
  <c r="O830" i="15"/>
  <c r="O785" i="15"/>
  <c r="O412" i="15"/>
  <c r="AF704" i="15"/>
  <c r="AF659" i="15"/>
  <c r="AG324" i="15"/>
  <c r="G595" i="15"/>
  <c r="G640" i="15"/>
  <c r="G300" i="15"/>
  <c r="I547" i="15"/>
  <c r="I502" i="15"/>
  <c r="I246" i="15"/>
  <c r="AL892" i="15"/>
  <c r="AL847" i="15"/>
  <c r="AM434" i="15"/>
  <c r="AM896" i="15"/>
  <c r="AM851" i="15"/>
  <c r="AN438" i="15"/>
  <c r="AL895" i="15"/>
  <c r="AL850" i="15"/>
  <c r="AM437" i="15"/>
  <c r="O554" i="15"/>
  <c r="O509" i="15"/>
  <c r="O253" i="15"/>
  <c r="AF521" i="15"/>
  <c r="AF476" i="15"/>
  <c r="AG219" i="15"/>
  <c r="AH798" i="15"/>
  <c r="AH753" i="15"/>
  <c r="AI379" i="15"/>
  <c r="N830" i="15"/>
  <c r="N785" i="15"/>
  <c r="N412" i="15"/>
  <c r="M600" i="15"/>
  <c r="M645" i="15"/>
  <c r="M305" i="15"/>
  <c r="I917" i="15"/>
  <c r="I872" i="15"/>
  <c r="I460" i="15"/>
  <c r="E592" i="15"/>
  <c r="E637" i="15"/>
  <c r="E297" i="15"/>
  <c r="I825" i="15"/>
  <c r="I780" i="15"/>
  <c r="I407" i="15"/>
  <c r="J825" i="15"/>
  <c r="J780" i="15"/>
  <c r="J407" i="15"/>
  <c r="E729" i="15"/>
  <c r="E684" i="15"/>
  <c r="E350" i="15"/>
  <c r="AO530" i="15"/>
  <c r="AO485" i="15"/>
  <c r="AE612" i="15"/>
  <c r="AE567" i="15"/>
  <c r="AF271" i="15"/>
  <c r="AI706" i="15"/>
  <c r="AI661" i="15"/>
  <c r="AJ326" i="15"/>
  <c r="AK617" i="15"/>
  <c r="AK572" i="15"/>
  <c r="AL276" i="15"/>
  <c r="I687" i="15"/>
  <c r="I732" i="15"/>
  <c r="I353" i="15"/>
  <c r="G822" i="15"/>
  <c r="G777" i="15"/>
  <c r="G404" i="15"/>
  <c r="AL527" i="15"/>
  <c r="AL482" i="15"/>
  <c r="AM225" i="15"/>
  <c r="H916" i="15"/>
  <c r="H871" i="15"/>
  <c r="H459" i="15"/>
  <c r="AD566" i="15"/>
  <c r="AD611" i="15"/>
  <c r="AE270" i="15"/>
  <c r="AF797" i="15"/>
  <c r="AF752" i="15"/>
  <c r="AG378" i="15"/>
  <c r="J549" i="15"/>
  <c r="J504" i="15"/>
  <c r="J248" i="15"/>
  <c r="E820" i="15"/>
  <c r="E775" i="15"/>
  <c r="E402" i="15"/>
  <c r="H595" i="15"/>
  <c r="H640" i="15"/>
  <c r="H300" i="15"/>
  <c r="N921" i="15"/>
  <c r="N876" i="15"/>
  <c r="N464" i="15"/>
  <c r="AE520" i="15"/>
  <c r="AE475" i="15"/>
  <c r="AF218" i="15"/>
  <c r="AI799" i="15"/>
  <c r="AI754" i="15"/>
  <c r="AJ380" i="15"/>
  <c r="O922" i="15"/>
  <c r="O877" i="15"/>
  <c r="O465" i="15"/>
  <c r="N737" i="15"/>
  <c r="N692" i="15"/>
  <c r="N358" i="15"/>
  <c r="J919" i="15"/>
  <c r="J874" i="15"/>
  <c r="J462" i="15"/>
  <c r="AM620" i="15"/>
  <c r="AM575" i="15"/>
  <c r="AN279" i="15"/>
  <c r="AJ709" i="15"/>
  <c r="AJ664" i="15"/>
  <c r="AK329" i="15"/>
  <c r="H688" i="15"/>
  <c r="H733" i="15"/>
  <c r="H354" i="15"/>
  <c r="G870" i="15"/>
  <c r="G915" i="15"/>
  <c r="G458" i="15"/>
  <c r="AL801" i="15"/>
  <c r="AL756" i="15"/>
  <c r="AM382" i="15"/>
  <c r="AL803" i="15"/>
  <c r="AL758" i="15"/>
  <c r="AM384" i="15"/>
  <c r="D729" i="15"/>
  <c r="D684" i="15"/>
  <c r="D350" i="15"/>
  <c r="L644" i="15"/>
  <c r="L599" i="15"/>
  <c r="L304" i="15"/>
  <c r="AJ755" i="15"/>
  <c r="AJ800" i="15"/>
  <c r="AK381" i="15"/>
  <c r="D545" i="15"/>
  <c r="D500" i="15"/>
  <c r="D244" i="15"/>
  <c r="AC473" i="15"/>
  <c r="AC518" i="15"/>
  <c r="AD216" i="15"/>
  <c r="BP217" i="15"/>
  <c r="AF889" i="15"/>
  <c r="AF844" i="15"/>
  <c r="AG431" i="15"/>
  <c r="AF887" i="15"/>
  <c r="AF842" i="15"/>
  <c r="AG429" i="15"/>
  <c r="AF519" i="15"/>
  <c r="AF474" i="15"/>
  <c r="AG217" i="15"/>
  <c r="AD702" i="15"/>
  <c r="AD657" i="15"/>
  <c r="AE322" i="15"/>
  <c r="BQ323" i="15"/>
  <c r="AM712" i="15"/>
  <c r="AM667" i="15"/>
  <c r="AN332" i="15"/>
  <c r="AE795" i="15"/>
  <c r="AE750" i="15"/>
  <c r="AF376" i="15"/>
  <c r="L920" i="15"/>
  <c r="L875" i="15"/>
  <c r="L463" i="15"/>
  <c r="AL618" i="15"/>
  <c r="AL573" i="15"/>
  <c r="AM277" i="15"/>
  <c r="P555" i="15"/>
  <c r="P510" i="15"/>
  <c r="M920" i="15"/>
  <c r="M875" i="15"/>
  <c r="M463" i="15"/>
  <c r="G545" i="15"/>
  <c r="G500" i="15"/>
  <c r="G244" i="15"/>
  <c r="H824" i="15"/>
  <c r="H779" i="15"/>
  <c r="H406" i="15"/>
  <c r="AG523" i="15"/>
  <c r="AG478" i="15"/>
  <c r="AH221" i="15"/>
  <c r="L829" i="15"/>
  <c r="L784" i="15"/>
  <c r="L411" i="15"/>
  <c r="K920" i="15"/>
  <c r="K875" i="15"/>
  <c r="K463" i="15"/>
  <c r="D636" i="15"/>
  <c r="D591" i="15"/>
  <c r="D296" i="15"/>
  <c r="AG890" i="15"/>
  <c r="AG845" i="15"/>
  <c r="AH432" i="15"/>
  <c r="N645" i="15"/>
  <c r="N600" i="15"/>
  <c r="N305" i="15"/>
  <c r="AD794" i="15"/>
  <c r="AD749" i="15"/>
  <c r="AE375" i="15"/>
  <c r="BQ376" i="15"/>
  <c r="AI525" i="15"/>
  <c r="AI480" i="15"/>
  <c r="AJ223" i="15"/>
  <c r="K827" i="15"/>
  <c r="K782" i="15"/>
  <c r="K409" i="15"/>
  <c r="F500" i="15"/>
  <c r="F545" i="15"/>
  <c r="F244" i="15"/>
  <c r="F640" i="15"/>
  <c r="F595" i="15"/>
  <c r="F300" i="15"/>
  <c r="AJ708" i="15"/>
  <c r="AJ663" i="15"/>
  <c r="AK328" i="15"/>
  <c r="J735" i="15"/>
  <c r="J690" i="15"/>
  <c r="J356" i="15"/>
  <c r="AN805" i="15"/>
  <c r="AN760" i="15"/>
  <c r="AO386" i="15"/>
  <c r="AM802" i="15"/>
  <c r="AM757" i="15"/>
  <c r="AN383" i="15"/>
  <c r="AJ893" i="15"/>
  <c r="AJ848" i="15"/>
  <c r="AK435" i="15"/>
  <c r="F730" i="15"/>
  <c r="F685" i="15"/>
  <c r="F351" i="15"/>
  <c r="AG613" i="15"/>
  <c r="AG568" i="15"/>
  <c r="AH272" i="15"/>
  <c r="AH891" i="15"/>
  <c r="AH846" i="15"/>
  <c r="AI433" i="15"/>
  <c r="AO713" i="15"/>
  <c r="AO668" i="15"/>
  <c r="AE886" i="15"/>
  <c r="AE841" i="15"/>
  <c r="AF428" i="15"/>
  <c r="BR429" i="15"/>
  <c r="AM894" i="15"/>
  <c r="AM849" i="15"/>
  <c r="AN436" i="15"/>
  <c r="AL528" i="15"/>
  <c r="AL483" i="15"/>
  <c r="AM226" i="15"/>
  <c r="G730" i="15"/>
  <c r="G685" i="15"/>
  <c r="G351" i="15"/>
  <c r="AH707" i="15"/>
  <c r="AH662" i="15"/>
  <c r="AI327" i="15"/>
  <c r="M783" i="15"/>
  <c r="M828" i="15"/>
  <c r="M410" i="15"/>
  <c r="AL711" i="15"/>
  <c r="AL666" i="15"/>
  <c r="AM331" i="15"/>
  <c r="AM526" i="15"/>
  <c r="AM481" i="15"/>
  <c r="AN224" i="15"/>
  <c r="E498" i="15"/>
  <c r="E543" i="15"/>
  <c r="E242" i="15"/>
  <c r="M736" i="15"/>
  <c r="M691" i="15"/>
  <c r="M357" i="15"/>
  <c r="AM529" i="15"/>
  <c r="AM484" i="15"/>
  <c r="AN227" i="15"/>
  <c r="AE888" i="15"/>
  <c r="AE843" i="15"/>
  <c r="AF430" i="15"/>
  <c r="K689" i="15"/>
  <c r="K734" i="15"/>
  <c r="K355" i="15"/>
  <c r="N552" i="15"/>
  <c r="N507" i="15"/>
  <c r="N251" i="15"/>
  <c r="P923" i="15"/>
  <c r="P878" i="15"/>
  <c r="L552" i="15"/>
  <c r="L507" i="15"/>
  <c r="L251" i="15"/>
  <c r="AE610" i="15"/>
  <c r="AE565" i="15"/>
  <c r="AF269" i="15"/>
  <c r="BR270" i="15"/>
  <c r="AL574" i="15"/>
  <c r="AL619" i="15"/>
  <c r="AM278" i="15"/>
  <c r="D819" i="15"/>
  <c r="D774" i="15"/>
  <c r="D401" i="15"/>
  <c r="AN804" i="15"/>
  <c r="AN759" i="15"/>
  <c r="AO385" i="15"/>
  <c r="L735" i="15"/>
  <c r="L690" i="15"/>
  <c r="L356" i="15"/>
  <c r="M552" i="15"/>
  <c r="M507" i="15"/>
  <c r="M251" i="15"/>
  <c r="AN897" i="15"/>
  <c r="AN852" i="15"/>
  <c r="AO439" i="15"/>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420" i="2"/>
  <c r="D420"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419" i="2"/>
  <c r="D419" i="2"/>
  <c r="AN418" i="2"/>
  <c r="AM418" i="2"/>
  <c r="AL418" i="2"/>
  <c r="AK418" i="2"/>
  <c r="AJ418" i="2"/>
  <c r="AI418" i="2"/>
  <c r="AH418" i="2"/>
  <c r="AG418" i="2"/>
  <c r="AF418" i="2"/>
  <c r="AE418" i="2"/>
  <c r="AD418" i="2"/>
  <c r="AC418" i="2"/>
  <c r="AB418" i="2"/>
  <c r="AA418" i="2"/>
  <c r="Z418" i="2"/>
  <c r="Y418" i="2"/>
  <c r="X418" i="2"/>
  <c r="W418" i="2"/>
  <c r="V418" i="2"/>
  <c r="U418" i="2"/>
  <c r="T418" i="2"/>
  <c r="S418" i="2"/>
  <c r="R418" i="2"/>
  <c r="Q418" i="2"/>
  <c r="P418" i="2"/>
  <c r="O418" i="2"/>
  <c r="N418" i="2"/>
  <c r="M418" i="2"/>
  <c r="L418" i="2"/>
  <c r="K418" i="2"/>
  <c r="J418" i="2"/>
  <c r="I418" i="2"/>
  <c r="H418" i="2"/>
  <c r="G418" i="2"/>
  <c r="F418" i="2"/>
  <c r="E418" i="2"/>
  <c r="D418" i="2"/>
  <c r="E998" i="2"/>
  <c r="F998" i="2"/>
  <c r="G998" i="2"/>
  <c r="H998" i="2"/>
  <c r="I998" i="2"/>
  <c r="J998" i="2"/>
  <c r="K998" i="2"/>
  <c r="L998" i="2"/>
  <c r="M998" i="2"/>
  <c r="N998" i="2"/>
  <c r="O998" i="2"/>
  <c r="P998" i="2"/>
  <c r="Q998" i="2"/>
  <c r="R998" i="2"/>
  <c r="S998" i="2"/>
  <c r="T998" i="2"/>
  <c r="U998" i="2"/>
  <c r="V998" i="2"/>
  <c r="W998" i="2"/>
  <c r="X998" i="2"/>
  <c r="Y998" i="2"/>
  <c r="Z998" i="2"/>
  <c r="AA998" i="2"/>
  <c r="AB998" i="2"/>
  <c r="AC998" i="2"/>
  <c r="AD998" i="2"/>
  <c r="AE998" i="2"/>
  <c r="AF998" i="2"/>
  <c r="AG998" i="2"/>
  <c r="AH998" i="2"/>
  <c r="AI998" i="2"/>
  <c r="AJ998" i="2"/>
  <c r="AK998" i="2"/>
  <c r="AL998" i="2"/>
  <c r="AM998" i="2"/>
  <c r="AN998" i="2"/>
  <c r="AO998" i="2"/>
  <c r="AP998" i="2"/>
  <c r="AQ998" i="2"/>
  <c r="AR998" i="2"/>
  <c r="AS998" i="2"/>
  <c r="AT998" i="2"/>
  <c r="AU998" i="2"/>
  <c r="AV998" i="2"/>
  <c r="AW998" i="2"/>
  <c r="AX998" i="2"/>
  <c r="AY998" i="2"/>
  <c r="AZ998" i="2"/>
  <c r="BA998" i="2"/>
  <c r="BB998" i="2"/>
  <c r="BC998" i="2"/>
  <c r="BD998" i="2"/>
  <c r="BE998" i="2"/>
  <c r="BF998" i="2"/>
  <c r="BG998" i="2"/>
  <c r="BH998" i="2"/>
  <c r="BI998" i="2"/>
  <c r="BJ998" i="2"/>
  <c r="BK998" i="2"/>
  <c r="BL998" i="2"/>
  <c r="BM998" i="2"/>
  <c r="BN998" i="2"/>
  <c r="BO998" i="2"/>
  <c r="BP998" i="2"/>
  <c r="BQ998" i="2"/>
  <c r="BR998" i="2"/>
  <c r="BS998" i="2"/>
  <c r="BT998" i="2"/>
  <c r="BU998" i="2"/>
  <c r="BV998" i="2"/>
  <c r="BW998" i="2"/>
  <c r="BX998" i="2"/>
  <c r="BY998" i="2"/>
  <c r="BZ998" i="2"/>
  <c r="CA998" i="2"/>
  <c r="CB998" i="2"/>
  <c r="CC998" i="2"/>
  <c r="CD998" i="2"/>
  <c r="CE998" i="2"/>
  <c r="CF998" i="2"/>
  <c r="CG998" i="2"/>
  <c r="CH998" i="2"/>
  <c r="CI998" i="2"/>
  <c r="CJ998" i="2"/>
  <c r="CK998" i="2"/>
  <c r="CL998" i="2"/>
  <c r="CM998" i="2"/>
  <c r="CN998" i="2"/>
  <c r="CO998" i="2"/>
  <c r="CP998" i="2"/>
  <c r="E999" i="2"/>
  <c r="F999" i="2"/>
  <c r="G999" i="2"/>
  <c r="H999" i="2"/>
  <c r="I999" i="2"/>
  <c r="J999" i="2"/>
  <c r="K999" i="2"/>
  <c r="L999" i="2"/>
  <c r="M999" i="2"/>
  <c r="N999" i="2"/>
  <c r="O999" i="2"/>
  <c r="P999" i="2"/>
  <c r="Q999" i="2"/>
  <c r="R999" i="2"/>
  <c r="S999" i="2"/>
  <c r="T999" i="2"/>
  <c r="U999" i="2"/>
  <c r="V999" i="2"/>
  <c r="W999" i="2"/>
  <c r="X999" i="2"/>
  <c r="Y999" i="2"/>
  <c r="Z999" i="2"/>
  <c r="AA999" i="2"/>
  <c r="AB999" i="2"/>
  <c r="AC999" i="2"/>
  <c r="AD999" i="2"/>
  <c r="AE999" i="2"/>
  <c r="AF999" i="2"/>
  <c r="AG999" i="2"/>
  <c r="AH999" i="2"/>
  <c r="AI999" i="2"/>
  <c r="AJ999" i="2"/>
  <c r="AK999" i="2"/>
  <c r="AL999" i="2"/>
  <c r="AM999" i="2"/>
  <c r="AN999" i="2"/>
  <c r="AO999" i="2"/>
  <c r="AP999" i="2"/>
  <c r="AQ999" i="2"/>
  <c r="AR999" i="2"/>
  <c r="AS999" i="2"/>
  <c r="AT999" i="2"/>
  <c r="AU999" i="2"/>
  <c r="AV999" i="2"/>
  <c r="AW999" i="2"/>
  <c r="AX999" i="2"/>
  <c r="AY999" i="2"/>
  <c r="AZ999" i="2"/>
  <c r="BA999" i="2"/>
  <c r="BB999" i="2"/>
  <c r="BC999" i="2"/>
  <c r="BD999" i="2"/>
  <c r="BE999" i="2"/>
  <c r="BF999" i="2"/>
  <c r="BG999" i="2"/>
  <c r="BH999" i="2"/>
  <c r="BI999" i="2"/>
  <c r="BJ999" i="2"/>
  <c r="BK999" i="2"/>
  <c r="BL999" i="2"/>
  <c r="BM999" i="2"/>
  <c r="BN999" i="2"/>
  <c r="BO999" i="2"/>
  <c r="BP999" i="2"/>
  <c r="BQ999" i="2"/>
  <c r="BR999" i="2"/>
  <c r="BS999" i="2"/>
  <c r="BT999" i="2"/>
  <c r="BU999" i="2"/>
  <c r="BV999" i="2"/>
  <c r="BW999" i="2"/>
  <c r="BX999" i="2"/>
  <c r="BY999" i="2"/>
  <c r="BZ999" i="2"/>
  <c r="CA999" i="2"/>
  <c r="CB999" i="2"/>
  <c r="CC999" i="2"/>
  <c r="CD999" i="2"/>
  <c r="CE999" i="2"/>
  <c r="CF999" i="2"/>
  <c r="CG999" i="2"/>
  <c r="CH999" i="2"/>
  <c r="CI999" i="2"/>
  <c r="CJ999" i="2"/>
  <c r="CK999" i="2"/>
  <c r="CL999" i="2"/>
  <c r="CM999" i="2"/>
  <c r="CN999" i="2"/>
  <c r="CO999" i="2"/>
  <c r="CP999" i="2"/>
  <c r="D999" i="2"/>
  <c r="D99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208" i="2"/>
  <c r="D208" i="2"/>
  <c r="C196" i="2"/>
  <c r="C191" i="2"/>
  <c r="D4" i="8"/>
  <c r="I1026" i="2"/>
  <c r="E1026" i="2"/>
  <c r="F1026" i="2"/>
  <c r="G1026" i="2"/>
  <c r="H1026" i="2"/>
  <c r="J1026" i="2"/>
  <c r="K1026" i="2"/>
  <c r="L1026" i="2"/>
  <c r="M1026" i="2"/>
  <c r="N1026" i="2"/>
  <c r="O1026" i="2"/>
  <c r="P1026" i="2"/>
  <c r="Q1026" i="2"/>
  <c r="R1026" i="2"/>
  <c r="S1026" i="2"/>
  <c r="T1026" i="2"/>
  <c r="U1026" i="2"/>
  <c r="V1026" i="2"/>
  <c r="W1026" i="2"/>
  <c r="X1026" i="2"/>
  <c r="Y1026" i="2"/>
  <c r="Z1026" i="2"/>
  <c r="AA1026" i="2"/>
  <c r="AB1026" i="2"/>
  <c r="AC1026" i="2"/>
  <c r="AD1026" i="2"/>
  <c r="AE1026" i="2"/>
  <c r="AF1026" i="2"/>
  <c r="AG1026" i="2"/>
  <c r="AH1026" i="2"/>
  <c r="AI1026" i="2"/>
  <c r="AJ1026" i="2"/>
  <c r="AK1026" i="2"/>
  <c r="AL1026" i="2"/>
  <c r="AM1026" i="2"/>
  <c r="AN1026" i="2"/>
  <c r="AO1026" i="2"/>
  <c r="AP1026" i="2"/>
  <c r="AQ1026" i="2"/>
  <c r="AR1026" i="2"/>
  <c r="AS1026" i="2"/>
  <c r="AT1026" i="2"/>
  <c r="AU1026" i="2"/>
  <c r="AV1026" i="2"/>
  <c r="AW1026" i="2"/>
  <c r="AX1026" i="2"/>
  <c r="AY1026" i="2"/>
  <c r="AZ1026" i="2"/>
  <c r="BA1026" i="2"/>
  <c r="BB1026" i="2"/>
  <c r="BC1026" i="2"/>
  <c r="BD1026" i="2"/>
  <c r="BE1026" i="2"/>
  <c r="BF1026" i="2"/>
  <c r="BG1026" i="2"/>
  <c r="BH1026" i="2"/>
  <c r="BI1026" i="2"/>
  <c r="BJ1026" i="2"/>
  <c r="BK1026" i="2"/>
  <c r="BL1026" i="2"/>
  <c r="BM1026" i="2"/>
  <c r="BN1026" i="2"/>
  <c r="BO1026" i="2"/>
  <c r="BP1026" i="2"/>
  <c r="BQ1026" i="2"/>
  <c r="BR1026" i="2"/>
  <c r="BS1026" i="2"/>
  <c r="BT1026" i="2"/>
  <c r="BU1026" i="2"/>
  <c r="BV1026" i="2"/>
  <c r="BW1026" i="2"/>
  <c r="BX1026" i="2"/>
  <c r="BY1026" i="2"/>
  <c r="BZ1026" i="2"/>
  <c r="CA1026" i="2"/>
  <c r="CB1026" i="2"/>
  <c r="CC1026" i="2"/>
  <c r="CD1026" i="2"/>
  <c r="CE1026" i="2"/>
  <c r="CF1026" i="2"/>
  <c r="CG1026" i="2"/>
  <c r="CH1026" i="2"/>
  <c r="CI1026" i="2"/>
  <c r="CJ1026" i="2"/>
  <c r="CK1026" i="2"/>
  <c r="CL1026" i="2"/>
  <c r="CM1026" i="2"/>
  <c r="CN1026" i="2"/>
  <c r="CO1026" i="2"/>
  <c r="CP1026" i="2"/>
  <c r="D1026" i="2"/>
  <c r="C1024" i="2"/>
  <c r="E12" i="8"/>
  <c r="C1005" i="2"/>
  <c r="C1002"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K314" i="2"/>
  <c r="J314" i="2"/>
  <c r="I314" i="2"/>
  <c r="H314" i="2"/>
  <c r="G314" i="2"/>
  <c r="F314" i="2"/>
  <c r="E314" i="2"/>
  <c r="D314"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K313" i="2"/>
  <c r="J313" i="2"/>
  <c r="I313" i="2"/>
  <c r="H313" i="2"/>
  <c r="G313" i="2"/>
  <c r="F313" i="2"/>
  <c r="E313" i="2"/>
  <c r="D313"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K312" i="2"/>
  <c r="J312" i="2"/>
  <c r="I312" i="2"/>
  <c r="H312" i="2"/>
  <c r="G312" i="2"/>
  <c r="F312" i="2"/>
  <c r="E312" i="2"/>
  <c r="D312"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367" i="2"/>
  <c r="D367"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366" i="2"/>
  <c r="D366"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65" i="2"/>
  <c r="J365" i="2"/>
  <c r="I365" i="2"/>
  <c r="H365" i="2"/>
  <c r="G365" i="2"/>
  <c r="F365" i="2"/>
  <c r="E365" i="2"/>
  <c r="D365"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M261" i="2"/>
  <c r="L261" i="2"/>
  <c r="K261" i="2"/>
  <c r="J261" i="2"/>
  <c r="I261" i="2"/>
  <c r="H261" i="2"/>
  <c r="G261" i="2"/>
  <c r="F261" i="2"/>
  <c r="E261" i="2"/>
  <c r="D261"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260" i="2"/>
  <c r="D260"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259" i="2"/>
  <c r="D259"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207" i="2"/>
  <c r="D207"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206" i="2"/>
  <c r="D206"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205" i="2"/>
  <c r="D205" i="2"/>
  <c r="P176" i="2"/>
  <c r="C1056" i="2"/>
  <c r="C1055" i="2"/>
  <c r="C1054" i="2"/>
  <c r="C1044" i="2"/>
  <c r="C1043" i="2"/>
  <c r="C1042" i="2"/>
  <c r="C1041" i="2"/>
  <c r="C1040" i="2"/>
  <c r="C1010" i="2"/>
  <c r="C940" i="2"/>
  <c r="C933" i="2"/>
  <c r="E10" i="8" s="1"/>
  <c r="C936" i="2"/>
  <c r="C185" i="2"/>
  <c r="AK710" i="15" l="1"/>
  <c r="AK665" i="15"/>
  <c r="AL330" i="15"/>
  <c r="CH1049" i="2"/>
  <c r="BV1049" i="2"/>
  <c r="BJ1049" i="2"/>
  <c r="AX1049" i="2"/>
  <c r="AL1049" i="2"/>
  <c r="Z1049" i="2"/>
  <c r="N1049" i="2"/>
  <c r="CO1048" i="2"/>
  <c r="CC1048" i="2"/>
  <c r="BQ1048" i="2"/>
  <c r="BE1048" i="2"/>
  <c r="AS1048" i="2"/>
  <c r="AG1048" i="2"/>
  <c r="U1048" i="2"/>
  <c r="I1048" i="2"/>
  <c r="CG1049" i="2"/>
  <c r="BU1049" i="2"/>
  <c r="BI1049" i="2"/>
  <c r="AW1049" i="2"/>
  <c r="AK1049" i="2"/>
  <c r="Y1049" i="2"/>
  <c r="M1049" i="2"/>
  <c r="CN1048" i="2"/>
  <c r="CB1048" i="2"/>
  <c r="BP1048" i="2"/>
  <c r="BD1048" i="2"/>
  <c r="AR1048" i="2"/>
  <c r="AF1048" i="2"/>
  <c r="T1048" i="2"/>
  <c r="H1048" i="2"/>
  <c r="CF1049" i="2"/>
  <c r="BT1049" i="2"/>
  <c r="BH1049" i="2"/>
  <c r="AV1049" i="2"/>
  <c r="AJ1049" i="2"/>
  <c r="X1049" i="2"/>
  <c r="L1049" i="2"/>
  <c r="CM1048" i="2"/>
  <c r="CA1048" i="2"/>
  <c r="BO1048" i="2"/>
  <c r="BC1048" i="2"/>
  <c r="AQ1048" i="2"/>
  <c r="AE1048" i="2"/>
  <c r="S1048" i="2"/>
  <c r="G1048" i="2"/>
  <c r="AY1049" i="2"/>
  <c r="V1048" i="2"/>
  <c r="CE1049" i="2"/>
  <c r="BS1049" i="2"/>
  <c r="BG1049" i="2"/>
  <c r="AU1049" i="2"/>
  <c r="AI1049" i="2"/>
  <c r="W1049" i="2"/>
  <c r="K1049" i="2"/>
  <c r="CL1048" i="2"/>
  <c r="BZ1048" i="2"/>
  <c r="BN1048" i="2"/>
  <c r="BB1048" i="2"/>
  <c r="AP1048" i="2"/>
  <c r="AD1048" i="2"/>
  <c r="R1048" i="2"/>
  <c r="F1048" i="2"/>
  <c r="CI1049" i="2"/>
  <c r="CP1048" i="2"/>
  <c r="J1048" i="2"/>
  <c r="CP1049" i="2"/>
  <c r="CD1049" i="2"/>
  <c r="BR1049" i="2"/>
  <c r="BF1049" i="2"/>
  <c r="AT1049" i="2"/>
  <c r="AH1049" i="2"/>
  <c r="V1049" i="2"/>
  <c r="J1049" i="2"/>
  <c r="CK1048" i="2"/>
  <c r="BY1048" i="2"/>
  <c r="BM1048" i="2"/>
  <c r="BA1048" i="2"/>
  <c r="AO1048" i="2"/>
  <c r="AC1048" i="2"/>
  <c r="Q1048" i="2"/>
  <c r="E1048" i="2"/>
  <c r="CD1048" i="2"/>
  <c r="CO1049" i="2"/>
  <c r="CC1049" i="2"/>
  <c r="BQ1049" i="2"/>
  <c r="BE1049" i="2"/>
  <c r="AS1049" i="2"/>
  <c r="AG1049" i="2"/>
  <c r="U1049" i="2"/>
  <c r="I1049" i="2"/>
  <c r="CJ1048" i="2"/>
  <c r="BX1048" i="2"/>
  <c r="BL1048" i="2"/>
  <c r="AZ1048" i="2"/>
  <c r="AN1048" i="2"/>
  <c r="AB1048" i="2"/>
  <c r="P1048" i="2"/>
  <c r="CN1049" i="2"/>
  <c r="CB1049" i="2"/>
  <c r="BP1049" i="2"/>
  <c r="BD1049" i="2"/>
  <c r="AR1049" i="2"/>
  <c r="AF1049" i="2"/>
  <c r="T1049" i="2"/>
  <c r="H1049" i="2"/>
  <c r="CI1048" i="2"/>
  <c r="BW1048" i="2"/>
  <c r="BK1048" i="2"/>
  <c r="AY1048" i="2"/>
  <c r="AM1048" i="2"/>
  <c r="AA1048" i="2"/>
  <c r="O1048" i="2"/>
  <c r="AM1049" i="2"/>
  <c r="AT1048" i="2"/>
  <c r="CM1049" i="2"/>
  <c r="CA1049" i="2"/>
  <c r="BO1049" i="2"/>
  <c r="BC1049" i="2"/>
  <c r="AQ1049" i="2"/>
  <c r="AE1049" i="2"/>
  <c r="S1049" i="2"/>
  <c r="G1049" i="2"/>
  <c r="CH1048" i="2"/>
  <c r="BV1048" i="2"/>
  <c r="BJ1048" i="2"/>
  <c r="AX1048" i="2"/>
  <c r="AL1048" i="2"/>
  <c r="Z1048" i="2"/>
  <c r="N1048" i="2"/>
  <c r="BW1049" i="2"/>
  <c r="O1049" i="2"/>
  <c r="BF1048" i="2"/>
  <c r="CL1049" i="2"/>
  <c r="BZ1049" i="2"/>
  <c r="BN1049" i="2"/>
  <c r="BB1049" i="2"/>
  <c r="AP1049" i="2"/>
  <c r="AD1049" i="2"/>
  <c r="R1049" i="2"/>
  <c r="F1049" i="2"/>
  <c r="CG1048" i="2"/>
  <c r="BU1048" i="2"/>
  <c r="BI1048" i="2"/>
  <c r="AW1048" i="2"/>
  <c r="AK1048" i="2"/>
  <c r="Y1048" i="2"/>
  <c r="M1048" i="2"/>
  <c r="CK1049" i="2"/>
  <c r="BY1049" i="2"/>
  <c r="BM1049" i="2"/>
  <c r="BA1049" i="2"/>
  <c r="AO1049" i="2"/>
  <c r="AC1049" i="2"/>
  <c r="Q1049" i="2"/>
  <c r="E1049" i="2"/>
  <c r="CF1048" i="2"/>
  <c r="BT1048" i="2"/>
  <c r="BH1048" i="2"/>
  <c r="AV1048" i="2"/>
  <c r="AJ1048" i="2"/>
  <c r="X1048" i="2"/>
  <c r="L1048" i="2"/>
  <c r="BK1049" i="2"/>
  <c r="BR1048" i="2"/>
  <c r="CJ1049" i="2"/>
  <c r="BX1049" i="2"/>
  <c r="BL1049" i="2"/>
  <c r="AZ1049" i="2"/>
  <c r="AN1049" i="2"/>
  <c r="AB1049" i="2"/>
  <c r="P1049" i="2"/>
  <c r="D1049" i="2"/>
  <c r="CE1048" i="2"/>
  <c r="BS1048" i="2"/>
  <c r="BG1048" i="2"/>
  <c r="AU1048" i="2"/>
  <c r="AI1048" i="2"/>
  <c r="W1048" i="2"/>
  <c r="K1048" i="2"/>
  <c r="AA1049" i="2"/>
  <c r="AH1048" i="2"/>
  <c r="I300" i="15"/>
  <c r="I640" i="15"/>
  <c r="I595" i="15"/>
  <c r="AH615" i="15"/>
  <c r="AH570" i="15"/>
  <c r="AI274" i="15"/>
  <c r="AI571" i="15"/>
  <c r="AJ275" i="15"/>
  <c r="AI616" i="15"/>
  <c r="O601" i="15"/>
  <c r="O646" i="15"/>
  <c r="O306" i="15"/>
  <c r="J301" i="15"/>
  <c r="J596" i="15"/>
  <c r="J641" i="15"/>
  <c r="AO280" i="15"/>
  <c r="AN621" i="15"/>
  <c r="AN576" i="15"/>
  <c r="D820" i="15"/>
  <c r="D775" i="15"/>
  <c r="D402" i="15"/>
  <c r="AF888" i="15"/>
  <c r="AF843" i="15"/>
  <c r="AG430" i="15"/>
  <c r="AN894" i="15"/>
  <c r="AN849" i="15"/>
  <c r="AO436" i="15"/>
  <c r="AO805" i="15"/>
  <c r="AO760" i="15"/>
  <c r="AH523" i="15"/>
  <c r="AH478" i="15"/>
  <c r="AI221" i="15"/>
  <c r="G916" i="15"/>
  <c r="G871" i="15"/>
  <c r="G459" i="15"/>
  <c r="AF520" i="15"/>
  <c r="AF475" i="15"/>
  <c r="AG218" i="15"/>
  <c r="AM527" i="15"/>
  <c r="AM482" i="15"/>
  <c r="AN225" i="15"/>
  <c r="I918" i="15"/>
  <c r="I873" i="15"/>
  <c r="I461" i="15"/>
  <c r="AM892" i="15"/>
  <c r="AM847" i="15"/>
  <c r="AN434" i="15"/>
  <c r="D914" i="15"/>
  <c r="D869" i="15"/>
  <c r="D457" i="15"/>
  <c r="AF703" i="15"/>
  <c r="AF658" i="15"/>
  <c r="AG323" i="15"/>
  <c r="M508" i="15"/>
  <c r="M553" i="15"/>
  <c r="M252" i="15"/>
  <c r="E499" i="15"/>
  <c r="E544" i="15"/>
  <c r="E243" i="15"/>
  <c r="AI891" i="15"/>
  <c r="AI846" i="15"/>
  <c r="AJ433" i="15"/>
  <c r="F641" i="15"/>
  <c r="F596" i="15"/>
  <c r="F301" i="15"/>
  <c r="N646" i="15"/>
  <c r="N601" i="15"/>
  <c r="N306" i="15"/>
  <c r="G501" i="15"/>
  <c r="G546" i="15"/>
  <c r="G245" i="15"/>
  <c r="AM618" i="15"/>
  <c r="AM573" i="15"/>
  <c r="AN277" i="15"/>
  <c r="AG519" i="15"/>
  <c r="AG474" i="15"/>
  <c r="AH217" i="15"/>
  <c r="AK800" i="15"/>
  <c r="AK755" i="15"/>
  <c r="AL381" i="15"/>
  <c r="AN575" i="15"/>
  <c r="AN620" i="15"/>
  <c r="AO279" i="15"/>
  <c r="E821" i="15"/>
  <c r="E776" i="15"/>
  <c r="E403" i="15"/>
  <c r="AL617" i="15"/>
  <c r="AL572" i="15"/>
  <c r="AM276" i="15"/>
  <c r="AI798" i="15"/>
  <c r="AI753" i="15"/>
  <c r="AJ379" i="15"/>
  <c r="AG704" i="15"/>
  <c r="AG659" i="15"/>
  <c r="AH324" i="15"/>
  <c r="K505" i="15"/>
  <c r="K550" i="15"/>
  <c r="K249" i="15"/>
  <c r="AO804" i="15"/>
  <c r="AO759" i="15"/>
  <c r="L508" i="15"/>
  <c r="L553" i="15"/>
  <c r="L252" i="15"/>
  <c r="N508" i="15"/>
  <c r="N553" i="15"/>
  <c r="N252" i="15"/>
  <c r="G686" i="15"/>
  <c r="G731" i="15"/>
  <c r="G352" i="15"/>
  <c r="AK893" i="15"/>
  <c r="AK848" i="15"/>
  <c r="AL435" i="15"/>
  <c r="AJ480" i="15"/>
  <c r="AJ525" i="15"/>
  <c r="AK223" i="15"/>
  <c r="K921" i="15"/>
  <c r="K876" i="15"/>
  <c r="K464" i="15"/>
  <c r="AN712" i="15"/>
  <c r="AN667" i="15"/>
  <c r="AO332" i="15"/>
  <c r="AM803" i="15"/>
  <c r="AM758" i="15"/>
  <c r="AN384" i="15"/>
  <c r="O923" i="15"/>
  <c r="O878" i="15"/>
  <c r="AE566" i="15"/>
  <c r="AE611" i="15"/>
  <c r="AF270" i="15"/>
  <c r="I826" i="15"/>
  <c r="I781" i="15"/>
  <c r="I408" i="15"/>
  <c r="AM895" i="15"/>
  <c r="AM850" i="15"/>
  <c r="AN437" i="15"/>
  <c r="AI477" i="15"/>
  <c r="AI522" i="15"/>
  <c r="AJ220" i="15"/>
  <c r="K599" i="15"/>
  <c r="K644" i="15"/>
  <c r="K304" i="15"/>
  <c r="AO897" i="15"/>
  <c r="AO852" i="15"/>
  <c r="AM619" i="15"/>
  <c r="AM574" i="15"/>
  <c r="AN278" i="15"/>
  <c r="AN529" i="15"/>
  <c r="AN484" i="15"/>
  <c r="AO227" i="15"/>
  <c r="J736" i="15"/>
  <c r="J691" i="15"/>
  <c r="J357" i="15"/>
  <c r="AD518" i="15"/>
  <c r="AD473" i="15"/>
  <c r="AE216" i="15"/>
  <c r="BQ217" i="15"/>
  <c r="H734" i="15"/>
  <c r="H689" i="15"/>
  <c r="H355" i="15"/>
  <c r="N922" i="15"/>
  <c r="N877" i="15"/>
  <c r="N465" i="15"/>
  <c r="G823" i="15"/>
  <c r="G778" i="15"/>
  <c r="G405" i="15"/>
  <c r="M601" i="15"/>
  <c r="M646" i="15"/>
  <c r="M306" i="15"/>
  <c r="I503" i="15"/>
  <c r="I548" i="15"/>
  <c r="I247" i="15"/>
  <c r="AH614" i="15"/>
  <c r="AH569" i="15"/>
  <c r="AI273" i="15"/>
  <c r="E915" i="15"/>
  <c r="E870" i="15"/>
  <c r="E458" i="15"/>
  <c r="AN526" i="15"/>
  <c r="AN481" i="15"/>
  <c r="AO224" i="15"/>
  <c r="M829" i="15"/>
  <c r="M784" i="15"/>
  <c r="M411" i="15"/>
  <c r="AF886" i="15"/>
  <c r="AF841" i="15"/>
  <c r="AG428" i="15"/>
  <c r="BS429" i="15"/>
  <c r="AH613" i="15"/>
  <c r="AH568" i="15"/>
  <c r="AI272" i="15"/>
  <c r="F501" i="15"/>
  <c r="F546" i="15"/>
  <c r="F245" i="15"/>
  <c r="AH890" i="15"/>
  <c r="AH845" i="15"/>
  <c r="AI432" i="15"/>
  <c r="M921" i="15"/>
  <c r="M876" i="15"/>
  <c r="M464" i="15"/>
  <c r="L921" i="15"/>
  <c r="L876" i="15"/>
  <c r="L464" i="15"/>
  <c r="AG887" i="15"/>
  <c r="AG842" i="15"/>
  <c r="AH429" i="15"/>
  <c r="L645" i="15"/>
  <c r="L600" i="15"/>
  <c r="L305" i="15"/>
  <c r="J920" i="15"/>
  <c r="J875" i="15"/>
  <c r="J463" i="15"/>
  <c r="J550" i="15"/>
  <c r="J505" i="15"/>
  <c r="J249" i="15"/>
  <c r="AJ706" i="15"/>
  <c r="AJ661" i="15"/>
  <c r="AK326" i="15"/>
  <c r="E685" i="15"/>
  <c r="E730" i="15"/>
  <c r="E351" i="15"/>
  <c r="AG521" i="15"/>
  <c r="AG476" i="15"/>
  <c r="AH219" i="15"/>
  <c r="O831" i="15"/>
  <c r="O786" i="15"/>
  <c r="H505" i="15"/>
  <c r="H550" i="15"/>
  <c r="H249" i="15"/>
  <c r="K735" i="15"/>
  <c r="K690" i="15"/>
  <c r="K356" i="15"/>
  <c r="AM528" i="15"/>
  <c r="AM483" i="15"/>
  <c r="AN226" i="15"/>
  <c r="AN757" i="15"/>
  <c r="AN802" i="15"/>
  <c r="AO383" i="15"/>
  <c r="L830" i="15"/>
  <c r="L785" i="15"/>
  <c r="L412" i="15"/>
  <c r="AM801" i="15"/>
  <c r="AM756" i="15"/>
  <c r="AN382" i="15"/>
  <c r="AJ799" i="15"/>
  <c r="AJ754" i="15"/>
  <c r="AK380" i="15"/>
  <c r="H917" i="15"/>
  <c r="H872" i="15"/>
  <c r="H460" i="15"/>
  <c r="E593" i="15"/>
  <c r="E638" i="15"/>
  <c r="E298" i="15"/>
  <c r="AN896" i="15"/>
  <c r="AN851" i="15"/>
  <c r="AO438" i="15"/>
  <c r="AI524" i="15"/>
  <c r="AI479" i="15"/>
  <c r="AJ222" i="15"/>
  <c r="AG796" i="15"/>
  <c r="AG751" i="15"/>
  <c r="AH377" i="15"/>
  <c r="M737" i="15"/>
  <c r="M692" i="15"/>
  <c r="M358" i="15"/>
  <c r="AK708" i="15"/>
  <c r="AK663" i="15"/>
  <c r="AL328" i="15"/>
  <c r="AE794" i="15"/>
  <c r="AE749" i="15"/>
  <c r="AF375" i="15"/>
  <c r="BR376" i="15"/>
  <c r="H780" i="15"/>
  <c r="H825" i="15"/>
  <c r="H407" i="15"/>
  <c r="AE702" i="15"/>
  <c r="AE657" i="15"/>
  <c r="AF322" i="15"/>
  <c r="BR323" i="15"/>
  <c r="D546" i="15"/>
  <c r="D501" i="15"/>
  <c r="D245" i="15"/>
  <c r="AK709" i="15"/>
  <c r="AK664" i="15"/>
  <c r="AL329" i="15"/>
  <c r="H641" i="15"/>
  <c r="H596" i="15"/>
  <c r="H301" i="15"/>
  <c r="I688" i="15"/>
  <c r="I733" i="15"/>
  <c r="I354" i="15"/>
  <c r="N831" i="15"/>
  <c r="N786" i="15"/>
  <c r="G641" i="15"/>
  <c r="G596" i="15"/>
  <c r="G301" i="15"/>
  <c r="F823" i="15"/>
  <c r="F778" i="15"/>
  <c r="F405" i="15"/>
  <c r="L736" i="15"/>
  <c r="L691" i="15"/>
  <c r="L357" i="15"/>
  <c r="AF610" i="15"/>
  <c r="AF565" i="15"/>
  <c r="AG269" i="15"/>
  <c r="BS270" i="15"/>
  <c r="AM711" i="15"/>
  <c r="AM666" i="15"/>
  <c r="AN331" i="15"/>
  <c r="AI707" i="15"/>
  <c r="AI662" i="15"/>
  <c r="AJ327" i="15"/>
  <c r="F686" i="15"/>
  <c r="F731" i="15"/>
  <c r="F352" i="15"/>
  <c r="K828" i="15"/>
  <c r="K783" i="15"/>
  <c r="K410" i="15"/>
  <c r="D637" i="15"/>
  <c r="D592" i="15"/>
  <c r="D297" i="15"/>
  <c r="AF795" i="15"/>
  <c r="AF750" i="15"/>
  <c r="AG376" i="15"/>
  <c r="AG889" i="15"/>
  <c r="AG844" i="15"/>
  <c r="AH431" i="15"/>
  <c r="D685" i="15"/>
  <c r="D730" i="15"/>
  <c r="D351" i="15"/>
  <c r="N738" i="15"/>
  <c r="N693" i="15"/>
  <c r="N359" i="15"/>
  <c r="AG797" i="15"/>
  <c r="AG752" i="15"/>
  <c r="AH378" i="15"/>
  <c r="AF567" i="15"/>
  <c r="AF612" i="15"/>
  <c r="AG271" i="15"/>
  <c r="J781" i="15"/>
  <c r="J826" i="15"/>
  <c r="J408" i="15"/>
  <c r="O510" i="15"/>
  <c r="O555" i="15"/>
  <c r="F914" i="15"/>
  <c r="F869" i="15"/>
  <c r="F457" i="15"/>
  <c r="AG705" i="15"/>
  <c r="AG660" i="15"/>
  <c r="AH325" i="15"/>
  <c r="AJ937" i="2"/>
  <c r="G937" i="2"/>
  <c r="C198" i="2"/>
  <c r="D181" i="2" s="1"/>
  <c r="C199" i="2"/>
  <c r="BX1027" i="2"/>
  <c r="BR1027" i="2"/>
  <c r="E1027" i="2"/>
  <c r="CB1027" i="2"/>
  <c r="AB1027" i="2"/>
  <c r="C1003" i="2"/>
  <c r="AN1027" i="2"/>
  <c r="S1050" i="2"/>
  <c r="AH1027" i="2"/>
  <c r="P1050" i="2"/>
  <c r="CI1050" i="2"/>
  <c r="CN1027" i="2"/>
  <c r="CJ1027" i="2"/>
  <c r="CF1027" i="2"/>
  <c r="BT1027" i="2"/>
  <c r="BP1027" i="2"/>
  <c r="BL1027" i="2"/>
  <c r="BH1027" i="2"/>
  <c r="BD1027" i="2"/>
  <c r="AZ1027" i="2"/>
  <c r="AV1027" i="2"/>
  <c r="AR1027" i="2"/>
  <c r="AJ1027" i="2"/>
  <c r="X1027" i="2"/>
  <c r="T1027" i="2"/>
  <c r="P1027" i="2"/>
  <c r="L1027" i="2"/>
  <c r="G1027" i="2"/>
  <c r="CG1050" i="2"/>
  <c r="BN1027" i="2"/>
  <c r="R1027" i="2"/>
  <c r="BU1027" i="2"/>
  <c r="BT937" i="2"/>
  <c r="CN1050" i="2"/>
  <c r="CL1050" i="2"/>
  <c r="C1011" i="2"/>
  <c r="AO1027" i="2"/>
  <c r="H1027" i="2"/>
  <c r="CO1027" i="2"/>
  <c r="CK1027" i="2"/>
  <c r="CG1027" i="2"/>
  <c r="CC1027" i="2"/>
  <c r="BY1027" i="2"/>
  <c r="BQ1027" i="2"/>
  <c r="BM1027" i="2"/>
  <c r="BI1027" i="2"/>
  <c r="BE1027" i="2"/>
  <c r="BA1027" i="2"/>
  <c r="AW1027" i="2"/>
  <c r="AS1027" i="2"/>
  <c r="AK1027" i="2"/>
  <c r="AG1027" i="2"/>
  <c r="AC1027" i="2"/>
  <c r="Y1027" i="2"/>
  <c r="U1027" i="2"/>
  <c r="Q1027" i="2"/>
  <c r="M1027" i="2"/>
  <c r="I1027" i="2"/>
  <c r="E1050" i="2"/>
  <c r="X1050" i="2"/>
  <c r="N1050" i="2"/>
  <c r="BG1050" i="2"/>
  <c r="AL1027" i="2"/>
  <c r="CD1027" i="2"/>
  <c r="D1027" i="2"/>
  <c r="CM1027" i="2"/>
  <c r="CI1027" i="2"/>
  <c r="CE1027" i="2"/>
  <c r="CA1027" i="2"/>
  <c r="BW1027" i="2"/>
  <c r="BS1027" i="2"/>
  <c r="BO1027" i="2"/>
  <c r="BK1027" i="2"/>
  <c r="BG1027" i="2"/>
  <c r="BC1027" i="2"/>
  <c r="AY1027" i="2"/>
  <c r="AU1027" i="2"/>
  <c r="AQ1027" i="2"/>
  <c r="AM1027" i="2"/>
  <c r="AI1027" i="2"/>
  <c r="AE1027" i="2"/>
  <c r="AA1027" i="2"/>
  <c r="W1027" i="2"/>
  <c r="S1027" i="2"/>
  <c r="O1027" i="2"/>
  <c r="K1027" i="2"/>
  <c r="F1027" i="2"/>
  <c r="AF1027" i="2"/>
  <c r="P937" i="2"/>
  <c r="L1050" i="2"/>
  <c r="BP1050" i="2"/>
  <c r="BF1050" i="2"/>
  <c r="AX1027" i="2"/>
  <c r="CP1027" i="2"/>
  <c r="CL1027" i="2"/>
  <c r="CH1027" i="2"/>
  <c r="BZ1027" i="2"/>
  <c r="BV1027" i="2"/>
  <c r="BJ1027" i="2"/>
  <c r="BF1027" i="2"/>
  <c r="BB1027" i="2"/>
  <c r="AT1027" i="2"/>
  <c r="AP1027" i="2"/>
  <c r="AD1027" i="2"/>
  <c r="Z1027" i="2"/>
  <c r="V1027" i="2"/>
  <c r="N1027" i="2"/>
  <c r="J1027" i="2"/>
  <c r="CF937" i="2"/>
  <c r="BC937" i="2"/>
  <c r="BU937" i="2"/>
  <c r="BZ937" i="2"/>
  <c r="BR937" i="2"/>
  <c r="AJ1050" i="2"/>
  <c r="BQ1050" i="2"/>
  <c r="AD1050" i="2"/>
  <c r="BW1050" i="2"/>
  <c r="AD937" i="2"/>
  <c r="AW937" i="2"/>
  <c r="BX1050" i="2"/>
  <c r="BV1050" i="2"/>
  <c r="AQ1050" i="2"/>
  <c r="O176" i="2"/>
  <c r="BL937" i="2"/>
  <c r="BQ944" i="2"/>
  <c r="AE937" i="2"/>
  <c r="BV937" i="2"/>
  <c r="CK937" i="2"/>
  <c r="CN937" i="2"/>
  <c r="AS937" i="2"/>
  <c r="AG937" i="2"/>
  <c r="AB937" i="2"/>
  <c r="CB937" i="2"/>
  <c r="CM937" i="2"/>
  <c r="AA937" i="2"/>
  <c r="CC937" i="2"/>
  <c r="CI937" i="2"/>
  <c r="W937" i="2"/>
  <c r="AX937" i="2"/>
  <c r="AR937" i="2"/>
  <c r="U937" i="2"/>
  <c r="CE937" i="2"/>
  <c r="S937" i="2"/>
  <c r="AT937" i="2"/>
  <c r="X937" i="2"/>
  <c r="AK937" i="2"/>
  <c r="BQ937" i="2"/>
  <c r="AV937" i="2"/>
  <c r="CA937" i="2"/>
  <c r="O937" i="2"/>
  <c r="BF937" i="2"/>
  <c r="H937" i="2"/>
  <c r="Q937" i="2"/>
  <c r="BY937" i="2"/>
  <c r="M937" i="2"/>
  <c r="E937" i="2"/>
  <c r="BD937" i="2"/>
  <c r="BW937" i="2"/>
  <c r="K937" i="2"/>
  <c r="Y937" i="2"/>
  <c r="BS937" i="2"/>
  <c r="BN944" i="2"/>
  <c r="AH937" i="2"/>
  <c r="BX937" i="2"/>
  <c r="F937" i="2"/>
  <c r="BO937" i="2"/>
  <c r="CP937" i="2"/>
  <c r="L937" i="2"/>
  <c r="AZ937" i="2"/>
  <c r="I937" i="2"/>
  <c r="N937" i="2"/>
  <c r="BN937" i="2"/>
  <c r="BB937" i="2"/>
  <c r="CL937" i="2"/>
  <c r="BI937" i="2"/>
  <c r="BM937" i="2"/>
  <c r="AY937" i="2"/>
  <c r="AO937" i="2"/>
  <c r="CD937" i="2"/>
  <c r="AF937" i="2"/>
  <c r="BG937" i="2"/>
  <c r="BA937" i="2"/>
  <c r="CH937" i="2"/>
  <c r="AC937" i="2"/>
  <c r="BY944" i="2"/>
  <c r="Z937" i="2"/>
  <c r="C193" i="2"/>
  <c r="C194" i="2"/>
  <c r="AP937" i="2"/>
  <c r="BK937" i="2"/>
  <c r="D937" i="2"/>
  <c r="AI937" i="2"/>
  <c r="J937" i="2"/>
  <c r="CJ937" i="2"/>
  <c r="AQ937" i="2"/>
  <c r="CG937" i="2"/>
  <c r="BH937" i="2"/>
  <c r="AN937" i="2"/>
  <c r="CO937" i="2"/>
  <c r="BE937" i="2"/>
  <c r="BJ937" i="2"/>
  <c r="BB942" i="2"/>
  <c r="R937" i="2"/>
  <c r="AM937" i="2"/>
  <c r="AL937" i="2"/>
  <c r="AT942" i="2"/>
  <c r="BP937" i="2"/>
  <c r="T937" i="2"/>
  <c r="V937" i="2"/>
  <c r="AU937" i="2"/>
  <c r="Y934" i="2"/>
  <c r="BO934" i="2"/>
  <c r="AG1050" i="2"/>
  <c r="I1050" i="2"/>
  <c r="AZ1050" i="2"/>
  <c r="BE1050" i="2"/>
  <c r="AT1050" i="2"/>
  <c r="AI1050" i="2"/>
  <c r="N176" i="2"/>
  <c r="C1006" i="2"/>
  <c r="W934" i="2"/>
  <c r="Q934" i="2"/>
  <c r="K934" i="2"/>
  <c r="AM934" i="2"/>
  <c r="BQ934" i="2"/>
  <c r="AE934" i="2"/>
  <c r="AH934" i="2"/>
  <c r="BK934" i="2"/>
  <c r="CM934" i="2"/>
  <c r="U934" i="2"/>
  <c r="AC934" i="2"/>
  <c r="BF934" i="2"/>
  <c r="CH934" i="2"/>
  <c r="S934" i="2"/>
  <c r="AO934" i="2"/>
  <c r="BJ934" i="2"/>
  <c r="CE934" i="2"/>
  <c r="L934" i="2"/>
  <c r="AB934" i="2"/>
  <c r="AR934" i="2"/>
  <c r="BH934" i="2"/>
  <c r="BX934" i="2"/>
  <c r="CN934" i="2"/>
  <c r="D942" i="2"/>
  <c r="BV934" i="2"/>
  <c r="CI934" i="2"/>
  <c r="Z934" i="2"/>
  <c r="BB934" i="2"/>
  <c r="CD934" i="2"/>
  <c r="M934" i="2"/>
  <c r="AW934" i="2"/>
  <c r="BY934" i="2"/>
  <c r="BN934" i="2"/>
  <c r="O934" i="2"/>
  <c r="AQ934" i="2"/>
  <c r="BS934" i="2"/>
  <c r="I934" i="2"/>
  <c r="AD934" i="2"/>
  <c r="AY934" i="2"/>
  <c r="BU934" i="2"/>
  <c r="CP934" i="2"/>
  <c r="T934" i="2"/>
  <c r="AJ934" i="2"/>
  <c r="AZ934" i="2"/>
  <c r="BP934" i="2"/>
  <c r="CF934" i="2"/>
  <c r="BP944" i="2"/>
  <c r="AU944" i="2"/>
  <c r="BO942" i="2"/>
  <c r="W944" i="2"/>
  <c r="AX942" i="2"/>
  <c r="R944" i="2"/>
  <c r="AS942" i="2"/>
  <c r="AQ944" i="2"/>
  <c r="CD944" i="2"/>
  <c r="P942" i="2"/>
  <c r="BM944" i="2"/>
  <c r="CC944" i="2"/>
  <c r="CI944" i="2"/>
  <c r="H944" i="2"/>
  <c r="BE944" i="2"/>
  <c r="BZ942" i="2"/>
  <c r="N942" i="2"/>
  <c r="AX944" i="2"/>
  <c r="BU942" i="2"/>
  <c r="I942" i="2"/>
  <c r="AM942" i="2"/>
  <c r="AI942" i="2"/>
  <c r="CN944" i="2"/>
  <c r="CA944" i="2"/>
  <c r="CM942" i="2"/>
  <c r="AY944" i="2"/>
  <c r="BV942" i="2"/>
  <c r="CM944" i="2"/>
  <c r="J944" i="2"/>
  <c r="AK942" i="2"/>
  <c r="AJ942" i="2"/>
  <c r="CL944" i="2"/>
  <c r="AY942" i="2"/>
  <c r="AQ942" i="2"/>
  <c r="BD944" i="2"/>
  <c r="AF944" i="2"/>
  <c r="CP944" i="2"/>
  <c r="K944" i="2"/>
  <c r="AL942" i="2"/>
  <c r="CE944" i="2"/>
  <c r="F944" i="2"/>
  <c r="AG942" i="2"/>
  <c r="AZ942" i="2"/>
  <c r="CJ942" i="2"/>
  <c r="AF942" i="2"/>
  <c r="AN942" i="2"/>
  <c r="BT942" i="2"/>
  <c r="J934" i="2"/>
  <c r="E934" i="2"/>
  <c r="BI934" i="2"/>
  <c r="AA934" i="2"/>
  <c r="CG934" i="2"/>
  <c r="V934" i="2"/>
  <c r="CA934" i="2"/>
  <c r="AI934" i="2"/>
  <c r="BZ934" i="2"/>
  <c r="X934" i="2"/>
  <c r="BD934" i="2"/>
  <c r="CJ934" i="2"/>
  <c r="Q944" i="2"/>
  <c r="CN942" i="2"/>
  <c r="AJ944" i="2"/>
  <c r="CE942" i="2"/>
  <c r="G944" i="2"/>
  <c r="R942" i="2"/>
  <c r="BC944" i="2"/>
  <c r="BI942" i="2"/>
  <c r="CF942" i="2"/>
  <c r="CB944" i="2"/>
  <c r="AP944" i="2"/>
  <c r="BZ944" i="2"/>
  <c r="BJ942" i="2"/>
  <c r="CK942" i="2"/>
  <c r="S942" i="2"/>
  <c r="CO944" i="2"/>
  <c r="BF944" i="2"/>
  <c r="BG942" i="2"/>
  <c r="CL942" i="2"/>
  <c r="Z942" i="2"/>
  <c r="AS944" i="2"/>
  <c r="BA942" i="2"/>
  <c r="BG944" i="2"/>
  <c r="O942" i="2"/>
  <c r="AN944" i="2"/>
  <c r="CI942" i="2"/>
  <c r="AA944" i="2"/>
  <c r="V942" i="2"/>
  <c r="AM944" i="2"/>
  <c r="AW942" i="2"/>
  <c r="W942" i="2"/>
  <c r="AL944" i="2"/>
  <c r="CC934" i="2"/>
  <c r="AG934" i="2"/>
  <c r="CL934" i="2"/>
  <c r="BC934" i="2"/>
  <c r="F934" i="2"/>
  <c r="AX934" i="2"/>
  <c r="N934" i="2"/>
  <c r="BE934" i="2"/>
  <c r="H934" i="2"/>
  <c r="AN934" i="2"/>
  <c r="BT934" i="2"/>
  <c r="BX942" i="2"/>
  <c r="BH942" i="2"/>
  <c r="CF944" i="2"/>
  <c r="AB944" i="2"/>
  <c r="BJ944" i="2"/>
  <c r="BN942" i="2"/>
  <c r="CO942" i="2"/>
  <c r="M942" i="2"/>
  <c r="AE942" i="2"/>
  <c r="AR942" i="2"/>
  <c r="AV942" i="2"/>
  <c r="BL942" i="2"/>
  <c r="BD942" i="2"/>
  <c r="AG944" i="2"/>
  <c r="AV944" i="2"/>
  <c r="CA942" i="2"/>
  <c r="S944" i="2"/>
  <c r="AD942" i="2"/>
  <c r="AD944" i="2"/>
  <c r="AO942" i="2"/>
  <c r="T942" i="2"/>
  <c r="D944" i="2"/>
  <c r="BH944" i="2"/>
  <c r="T944" i="2"/>
  <c r="AE944" i="2"/>
  <c r="CG942" i="2"/>
  <c r="E942" i="2"/>
  <c r="I944" i="2"/>
  <c r="CJ944" i="2"/>
  <c r="BA944" i="2"/>
  <c r="BO944" i="2"/>
  <c r="BR942" i="2"/>
  <c r="CC942" i="2"/>
  <c r="Y944" i="2"/>
  <c r="H942" i="2"/>
  <c r="AB942" i="2"/>
  <c r="BR944" i="2"/>
  <c r="R934" i="2"/>
  <c r="AP934" i="2"/>
  <c r="AK934" i="2"/>
  <c r="AT934" i="2"/>
  <c r="AF934" i="2"/>
  <c r="D934" i="2"/>
  <c r="AZ944" i="2"/>
  <c r="AO944" i="2"/>
  <c r="AC942" i="2"/>
  <c r="BP942" i="2"/>
  <c r="BK944" i="2"/>
  <c r="CP942" i="2"/>
  <c r="BS944" i="2"/>
  <c r="X942" i="2"/>
  <c r="K942" i="2"/>
  <c r="BW942" i="2"/>
  <c r="AP942" i="2"/>
  <c r="Z944" i="2"/>
  <c r="AA942" i="2"/>
  <c r="BV944" i="2"/>
  <c r="CH942" i="2"/>
  <c r="BI944" i="2"/>
  <c r="AS934" i="2"/>
  <c r="BW934" i="2"/>
  <c r="AL934" i="2"/>
  <c r="CO934" i="2"/>
  <c r="CK934" i="2"/>
  <c r="BL934" i="2"/>
  <c r="L944" i="2"/>
  <c r="AH942" i="2"/>
  <c r="AH944" i="2"/>
  <c r="M944" i="2"/>
  <c r="U944" i="2"/>
  <c r="G942" i="2"/>
  <c r="BK942" i="2"/>
  <c r="BE942" i="2"/>
  <c r="BB944" i="2"/>
  <c r="AR944" i="2"/>
  <c r="O944" i="2"/>
  <c r="U942" i="2"/>
  <c r="CK944" i="2"/>
  <c r="BS942" i="2"/>
  <c r="F942" i="2"/>
  <c r="BM942" i="2"/>
  <c r="BC942" i="2"/>
  <c r="AW944" i="2"/>
  <c r="AU934" i="2"/>
  <c r="BM934" i="2"/>
  <c r="AV934" i="2"/>
  <c r="CG944" i="2"/>
  <c r="C939" i="2"/>
  <c r="AI944" i="2"/>
  <c r="N944" i="2"/>
  <c r="BX944" i="2"/>
  <c r="J942" i="2"/>
  <c r="AU942" i="2"/>
  <c r="AT944" i="2"/>
  <c r="Q942" i="2"/>
  <c r="E944" i="2"/>
  <c r="BG934" i="2"/>
  <c r="G934" i="2"/>
  <c r="P934" i="2"/>
  <c r="CD942" i="2"/>
  <c r="BY942" i="2"/>
  <c r="X944" i="2"/>
  <c r="BF942" i="2"/>
  <c r="BQ942" i="2"/>
  <c r="P944" i="2"/>
  <c r="V944" i="2"/>
  <c r="BR934" i="2"/>
  <c r="CB942" i="2"/>
  <c r="BW944" i="2"/>
  <c r="BL944" i="2"/>
  <c r="Y942" i="2"/>
  <c r="BU944" i="2"/>
  <c r="BT944" i="2"/>
  <c r="AC944" i="2"/>
  <c r="BA934" i="2"/>
  <c r="CB934" i="2"/>
  <c r="CH944" i="2"/>
  <c r="AK944" i="2"/>
  <c r="L942" i="2"/>
  <c r="C189" i="2"/>
  <c r="C187" i="2"/>
  <c r="C188" i="2"/>
  <c r="E8" i="8"/>
  <c r="AK1050" i="2"/>
  <c r="CA1050" i="2"/>
  <c r="BK1050" i="2"/>
  <c r="AU1050" i="2"/>
  <c r="AE1050" i="2"/>
  <c r="O1050" i="2"/>
  <c r="CH1050" i="2"/>
  <c r="BR1050" i="2"/>
  <c r="BB1050" i="2"/>
  <c r="AL1050" i="2"/>
  <c r="V1050" i="2"/>
  <c r="F1050" i="2"/>
  <c r="CO1050" i="2"/>
  <c r="BY1050" i="2"/>
  <c r="BI1050" i="2"/>
  <c r="AS1050" i="2"/>
  <c r="CB1050" i="2"/>
  <c r="BL1050" i="2"/>
  <c r="AV1050" i="2"/>
  <c r="AF1050" i="2"/>
  <c r="Y1050" i="2"/>
  <c r="AC1050" i="2"/>
  <c r="CM1050" i="2"/>
  <c r="BS1050" i="2"/>
  <c r="AY1050" i="2"/>
  <c r="AA1050" i="2"/>
  <c r="G1050" i="2"/>
  <c r="CD1050" i="2"/>
  <c r="BJ1050" i="2"/>
  <c r="AP1050" i="2"/>
  <c r="R1050" i="2"/>
  <c r="BU1050" i="2"/>
  <c r="BA1050" i="2"/>
  <c r="CF1050" i="2"/>
  <c r="BH1050" i="2"/>
  <c r="AN1050" i="2"/>
  <c r="D1050" i="2"/>
  <c r="M1050" i="2"/>
  <c r="CE1050" i="2"/>
  <c r="BC1050" i="2"/>
  <c r="W1050" i="2"/>
  <c r="CP1050" i="2"/>
  <c r="BN1050" i="2"/>
  <c r="AH1050" i="2"/>
  <c r="J1050" i="2"/>
  <c r="CC1050" i="2"/>
  <c r="AW1050" i="2"/>
  <c r="BT1050" i="2"/>
  <c r="AR1050" i="2"/>
  <c r="H1050" i="2"/>
  <c r="Q1050" i="2"/>
  <c r="BO1050" i="2"/>
  <c r="AM1050" i="2"/>
  <c r="K1050" i="2"/>
  <c r="BZ1050" i="2"/>
  <c r="AX1050" i="2"/>
  <c r="Z1050" i="2"/>
  <c r="CK1050" i="2"/>
  <c r="BM1050" i="2"/>
  <c r="CJ1050" i="2"/>
  <c r="BD1050" i="2"/>
  <c r="AB1050" i="2"/>
  <c r="AO1050" i="2"/>
  <c r="T1050" i="2"/>
  <c r="U1050" i="2"/>
  <c r="Q176" i="2"/>
  <c r="L176" i="2"/>
  <c r="D176" i="2"/>
  <c r="M176" i="2"/>
  <c r="K176" i="2"/>
  <c r="I176" i="2"/>
  <c r="E6" i="8"/>
  <c r="D1048" i="2"/>
  <c r="AM330" i="15" l="1"/>
  <c r="AL710" i="15"/>
  <c r="AL665" i="15"/>
  <c r="AO576" i="15"/>
  <c r="AO621" i="15"/>
  <c r="AJ616" i="15"/>
  <c r="AJ571" i="15"/>
  <c r="AK275" i="15"/>
  <c r="AI615" i="15"/>
  <c r="AI570" i="15"/>
  <c r="AJ274" i="15"/>
  <c r="J642" i="15"/>
  <c r="J597" i="15"/>
  <c r="J302" i="15"/>
  <c r="O602" i="15"/>
  <c r="O647" i="15"/>
  <c r="I596" i="15"/>
  <c r="I641" i="15"/>
  <c r="I301" i="15"/>
  <c r="F915" i="15"/>
  <c r="F870" i="15"/>
  <c r="F458" i="15"/>
  <c r="AG567" i="15"/>
  <c r="AG612" i="15"/>
  <c r="AH271" i="15"/>
  <c r="AG795" i="15"/>
  <c r="AG750" i="15"/>
  <c r="AH376" i="15"/>
  <c r="AN711" i="15"/>
  <c r="AN666" i="15"/>
  <c r="AO331" i="15"/>
  <c r="AF702" i="15"/>
  <c r="AF657" i="15"/>
  <c r="AG322" i="15"/>
  <c r="BS323" i="15"/>
  <c r="H918" i="15"/>
  <c r="H873" i="15"/>
  <c r="H461" i="15"/>
  <c r="AH476" i="15"/>
  <c r="AH521" i="15"/>
  <c r="AI219" i="15"/>
  <c r="I549" i="15"/>
  <c r="I504" i="15"/>
  <c r="I248" i="15"/>
  <c r="AE518" i="15"/>
  <c r="AE473" i="15"/>
  <c r="AF216" i="15"/>
  <c r="BR217" i="15"/>
  <c r="K922" i="15"/>
  <c r="K877" i="15"/>
  <c r="K465" i="15"/>
  <c r="E822" i="15"/>
  <c r="E777" i="15"/>
  <c r="E404" i="15"/>
  <c r="AJ891" i="15"/>
  <c r="AJ846" i="15"/>
  <c r="AK433" i="15"/>
  <c r="AN892" i="15"/>
  <c r="AN847" i="15"/>
  <c r="AO434" i="15"/>
  <c r="D686" i="15"/>
  <c r="D731" i="15"/>
  <c r="D352" i="15"/>
  <c r="AL709" i="15"/>
  <c r="AL664" i="15"/>
  <c r="AM329" i="15"/>
  <c r="L786" i="15"/>
  <c r="L831" i="15"/>
  <c r="J551" i="15"/>
  <c r="J506" i="15"/>
  <c r="J250" i="15"/>
  <c r="M922" i="15"/>
  <c r="M877" i="15"/>
  <c r="M465" i="15"/>
  <c r="M830" i="15"/>
  <c r="M785" i="15"/>
  <c r="M412" i="15"/>
  <c r="N923" i="15"/>
  <c r="N878" i="15"/>
  <c r="AO484" i="15"/>
  <c r="AO529" i="15"/>
  <c r="K600" i="15"/>
  <c r="K645" i="15"/>
  <c r="K305" i="15"/>
  <c r="G687" i="15"/>
  <c r="G732" i="15"/>
  <c r="G353" i="15"/>
  <c r="AH519" i="15"/>
  <c r="AH474" i="15"/>
  <c r="AI217" i="15"/>
  <c r="AG475" i="15"/>
  <c r="AG520" i="15"/>
  <c r="AH218" i="15"/>
  <c r="F687" i="15"/>
  <c r="F732" i="15"/>
  <c r="F353" i="15"/>
  <c r="F824" i="15"/>
  <c r="F779" i="15"/>
  <c r="F406" i="15"/>
  <c r="AL708" i="15"/>
  <c r="AL663" i="15"/>
  <c r="AM328" i="15"/>
  <c r="AO896" i="15"/>
  <c r="AO851" i="15"/>
  <c r="K736" i="15"/>
  <c r="K691" i="15"/>
  <c r="K357" i="15"/>
  <c r="AI613" i="15"/>
  <c r="AI568" i="15"/>
  <c r="AJ272" i="15"/>
  <c r="E916" i="15"/>
  <c r="E871" i="15"/>
  <c r="E459" i="15"/>
  <c r="I827" i="15"/>
  <c r="I782" i="15"/>
  <c r="I409" i="15"/>
  <c r="AN803" i="15"/>
  <c r="AN758" i="15"/>
  <c r="AO384" i="15"/>
  <c r="AJ798" i="15"/>
  <c r="AJ753" i="15"/>
  <c r="AK379" i="15"/>
  <c r="N602" i="15"/>
  <c r="N647" i="15"/>
  <c r="AG703" i="15"/>
  <c r="AG658" i="15"/>
  <c r="AH323" i="15"/>
  <c r="AH797" i="15"/>
  <c r="AH752" i="15"/>
  <c r="AI378" i="15"/>
  <c r="D593" i="15"/>
  <c r="D638" i="15"/>
  <c r="D298" i="15"/>
  <c r="I689" i="15"/>
  <c r="I734" i="15"/>
  <c r="I355" i="15"/>
  <c r="H826" i="15"/>
  <c r="H781" i="15"/>
  <c r="H408" i="15"/>
  <c r="AK799" i="15"/>
  <c r="AK754" i="15"/>
  <c r="AL380" i="15"/>
  <c r="H506" i="15"/>
  <c r="H551" i="15"/>
  <c r="H250" i="15"/>
  <c r="E686" i="15"/>
  <c r="E731" i="15"/>
  <c r="E352" i="15"/>
  <c r="AH887" i="15"/>
  <c r="AH842" i="15"/>
  <c r="AI429" i="15"/>
  <c r="M602" i="15"/>
  <c r="M647" i="15"/>
  <c r="AK480" i="15"/>
  <c r="AK525" i="15"/>
  <c r="AL223" i="15"/>
  <c r="AO620" i="15"/>
  <c r="AO575" i="15"/>
  <c r="E545" i="15"/>
  <c r="E500" i="15"/>
  <c r="E244" i="15"/>
  <c r="I919" i="15"/>
  <c r="I874" i="15"/>
  <c r="I462" i="15"/>
  <c r="D821" i="15"/>
  <c r="D776" i="15"/>
  <c r="D403" i="15"/>
  <c r="AH889" i="15"/>
  <c r="AH844" i="15"/>
  <c r="AI431" i="15"/>
  <c r="AG610" i="15"/>
  <c r="AG565" i="15"/>
  <c r="AH269" i="15"/>
  <c r="BT270" i="15"/>
  <c r="D502" i="15"/>
  <c r="D547" i="15"/>
  <c r="D246" i="15"/>
  <c r="AH796" i="15"/>
  <c r="AH751" i="15"/>
  <c r="AI377" i="15"/>
  <c r="AO802" i="15"/>
  <c r="AO757" i="15"/>
  <c r="J921" i="15"/>
  <c r="J876" i="15"/>
  <c r="J464" i="15"/>
  <c r="AI890" i="15"/>
  <c r="AI845" i="15"/>
  <c r="AJ432" i="15"/>
  <c r="AO481" i="15"/>
  <c r="AO526" i="15"/>
  <c r="H735" i="15"/>
  <c r="H690" i="15"/>
  <c r="H356" i="15"/>
  <c r="AN619" i="15"/>
  <c r="AN574" i="15"/>
  <c r="AO278" i="15"/>
  <c r="AJ522" i="15"/>
  <c r="AJ477" i="15"/>
  <c r="AK220" i="15"/>
  <c r="N554" i="15"/>
  <c r="N509" i="15"/>
  <c r="N253" i="15"/>
  <c r="K551" i="15"/>
  <c r="K506" i="15"/>
  <c r="K250" i="15"/>
  <c r="AN618" i="15"/>
  <c r="AN573" i="15"/>
  <c r="AO277" i="15"/>
  <c r="G917" i="15"/>
  <c r="G872" i="15"/>
  <c r="G460" i="15"/>
  <c r="AO894" i="15"/>
  <c r="AO849" i="15"/>
  <c r="AH705" i="15"/>
  <c r="AH660" i="15"/>
  <c r="AI325" i="15"/>
  <c r="J827" i="15"/>
  <c r="J782" i="15"/>
  <c r="J409" i="15"/>
  <c r="AJ707" i="15"/>
  <c r="AJ662" i="15"/>
  <c r="AK327" i="15"/>
  <c r="E594" i="15"/>
  <c r="E639" i="15"/>
  <c r="E299" i="15"/>
  <c r="AI614" i="15"/>
  <c r="AI569" i="15"/>
  <c r="AJ273" i="15"/>
  <c r="AF611" i="15"/>
  <c r="AF566" i="15"/>
  <c r="AG270" i="15"/>
  <c r="AO712" i="15"/>
  <c r="AO667" i="15"/>
  <c r="AM617" i="15"/>
  <c r="AM572" i="15"/>
  <c r="AN276" i="15"/>
  <c r="F642" i="15"/>
  <c r="F597" i="15"/>
  <c r="F302" i="15"/>
  <c r="D915" i="15"/>
  <c r="D870" i="15"/>
  <c r="D458" i="15"/>
  <c r="N739" i="15"/>
  <c r="N694" i="15"/>
  <c r="G597" i="15"/>
  <c r="G642" i="15"/>
  <c r="G302" i="15"/>
  <c r="H642" i="15"/>
  <c r="H597" i="15"/>
  <c r="H302" i="15"/>
  <c r="M738" i="15"/>
  <c r="M693" i="15"/>
  <c r="M359" i="15"/>
  <c r="AN801" i="15"/>
  <c r="AN756" i="15"/>
  <c r="AO382" i="15"/>
  <c r="AK706" i="15"/>
  <c r="AK661" i="15"/>
  <c r="AL326" i="15"/>
  <c r="L922" i="15"/>
  <c r="L877" i="15"/>
  <c r="L465" i="15"/>
  <c r="AG886" i="15"/>
  <c r="AG841" i="15"/>
  <c r="AH428" i="15"/>
  <c r="BT429" i="15"/>
  <c r="G824" i="15"/>
  <c r="G779" i="15"/>
  <c r="G406" i="15"/>
  <c r="J692" i="15"/>
  <c r="J737" i="15"/>
  <c r="J358" i="15"/>
  <c r="AL893" i="15"/>
  <c r="AL848" i="15"/>
  <c r="AM435" i="15"/>
  <c r="AL800" i="15"/>
  <c r="AL755" i="15"/>
  <c r="AM381" i="15"/>
  <c r="AN482" i="15"/>
  <c r="AN527" i="15"/>
  <c r="AO225" i="15"/>
  <c r="K829" i="15"/>
  <c r="K784" i="15"/>
  <c r="K411" i="15"/>
  <c r="L737" i="15"/>
  <c r="L692" i="15"/>
  <c r="L358" i="15"/>
  <c r="AF749" i="15"/>
  <c r="AF794" i="15"/>
  <c r="AG375" i="15"/>
  <c r="BS376" i="15"/>
  <c r="AJ479" i="15"/>
  <c r="AJ524" i="15"/>
  <c r="AK222" i="15"/>
  <c r="AN483" i="15"/>
  <c r="AN528" i="15"/>
  <c r="AO226" i="15"/>
  <c r="L601" i="15"/>
  <c r="L646" i="15"/>
  <c r="L306" i="15"/>
  <c r="F502" i="15"/>
  <c r="F547" i="15"/>
  <c r="F246" i="15"/>
  <c r="AN895" i="15"/>
  <c r="AN850" i="15"/>
  <c r="AO437" i="15"/>
  <c r="L509" i="15"/>
  <c r="L554" i="15"/>
  <c r="L253" i="15"/>
  <c r="AH704" i="15"/>
  <c r="AH659" i="15"/>
  <c r="AI324" i="15"/>
  <c r="G502" i="15"/>
  <c r="G547" i="15"/>
  <c r="G246" i="15"/>
  <c r="M509" i="15"/>
  <c r="M554" i="15"/>
  <c r="M253" i="15"/>
  <c r="AI478" i="15"/>
  <c r="AI523" i="15"/>
  <c r="AJ221" i="15"/>
  <c r="AG888" i="15"/>
  <c r="AG843" i="15"/>
  <c r="AH430" i="15"/>
  <c r="AM553" i="2"/>
  <c r="AH548" i="2"/>
  <c r="AI549" i="2"/>
  <c r="AJ550" i="2"/>
  <c r="AL552" i="2"/>
  <c r="AK551" i="2"/>
  <c r="AC543" i="2"/>
  <c r="U535" i="2"/>
  <c r="M527" i="2"/>
  <c r="E519" i="2"/>
  <c r="AD544" i="2"/>
  <c r="V536" i="2"/>
  <c r="N528" i="2"/>
  <c r="AE545" i="2"/>
  <c r="W537" i="2"/>
  <c r="O529" i="2"/>
  <c r="G521" i="2"/>
  <c r="AF546" i="2"/>
  <c r="X538" i="2"/>
  <c r="P530" i="2"/>
  <c r="AN554" i="2"/>
  <c r="AG547" i="2"/>
  <c r="Y539" i="2"/>
  <c r="Q531" i="2"/>
  <c r="I523" i="2"/>
  <c r="Z540" i="2"/>
  <c r="R532" i="2"/>
  <c r="J524" i="2"/>
  <c r="AA541" i="2"/>
  <c r="S533" i="2"/>
  <c r="K525" i="2"/>
  <c r="AK506" i="2"/>
  <c r="AN509" i="2"/>
  <c r="AM508" i="2"/>
  <c r="AL507" i="2"/>
  <c r="AI504" i="2"/>
  <c r="AA496" i="2"/>
  <c r="S488" i="2"/>
  <c r="K480" i="2"/>
  <c r="F520" i="2"/>
  <c r="AJ505" i="2"/>
  <c r="AB497" i="2"/>
  <c r="T489" i="2"/>
  <c r="L481" i="2"/>
  <c r="T534" i="2"/>
  <c r="AC498" i="2"/>
  <c r="U490" i="2"/>
  <c r="M482" i="2"/>
  <c r="E474" i="2"/>
  <c r="AB542" i="2"/>
  <c r="AD499" i="2"/>
  <c r="V491" i="2"/>
  <c r="N483" i="2"/>
  <c r="F475" i="2"/>
  <c r="L526" i="2"/>
  <c r="H522" i="2"/>
  <c r="AE500" i="2"/>
  <c r="W492" i="2"/>
  <c r="O484" i="2"/>
  <c r="G476" i="2"/>
  <c r="I478" i="2"/>
  <c r="AF501" i="2"/>
  <c r="X493" i="2"/>
  <c r="P485" i="2"/>
  <c r="H477" i="2"/>
  <c r="AH503" i="2"/>
  <c r="Z495" i="2"/>
  <c r="R487" i="2"/>
  <c r="J479" i="2"/>
  <c r="AG502" i="2"/>
  <c r="Y494" i="2"/>
  <c r="Q486" i="2"/>
  <c r="AO510" i="2"/>
  <c r="AO555" i="2"/>
  <c r="C208" i="2"/>
  <c r="AO265" i="2"/>
  <c r="AO424" i="2"/>
  <c r="AO318" i="2"/>
  <c r="AO371" i="2"/>
  <c r="D180" i="2"/>
  <c r="H27" i="8" s="1"/>
  <c r="H28" i="8"/>
  <c r="B210" i="2"/>
  <c r="C205" i="2"/>
  <c r="C207" i="2"/>
  <c r="CG1059" i="2"/>
  <c r="BM946" i="2"/>
  <c r="C1008" i="2"/>
  <c r="BN1059" i="2"/>
  <c r="BI1059" i="2"/>
  <c r="CI1059" i="2"/>
  <c r="AJ1059" i="2"/>
  <c r="V1059" i="2"/>
  <c r="BP1059" i="2"/>
  <c r="AK1059" i="2"/>
  <c r="CL1059" i="2"/>
  <c r="AA1059" i="2"/>
  <c r="N1059" i="2"/>
  <c r="CA1059" i="2"/>
  <c r="W1059" i="2"/>
  <c r="AW1059" i="2"/>
  <c r="AT1059" i="2"/>
  <c r="CO1059" i="2"/>
  <c r="BW1059" i="2"/>
  <c r="Q1059" i="2"/>
  <c r="AL1059" i="2"/>
  <c r="AD1059" i="2"/>
  <c r="R1059" i="2"/>
  <c r="AF1059" i="2"/>
  <c r="BO1059" i="2"/>
  <c r="AM1059" i="2"/>
  <c r="BX1059" i="2"/>
  <c r="BB1059" i="2"/>
  <c r="F1059" i="2"/>
  <c r="X1059" i="2"/>
  <c r="AJ318" i="2"/>
  <c r="BA1059" i="2"/>
  <c r="U1059" i="2"/>
  <c r="BC1059" i="2"/>
  <c r="CM1059" i="2"/>
  <c r="BD1059" i="2"/>
  <c r="BV1059" i="2"/>
  <c r="AE1059" i="2"/>
  <c r="CF1059" i="2"/>
  <c r="BG1059" i="2"/>
  <c r="AZ1059" i="2"/>
  <c r="AR1059" i="2"/>
  <c r="P1059" i="2"/>
  <c r="AN1059" i="2"/>
  <c r="AX1059" i="2"/>
  <c r="L1059" i="2"/>
  <c r="BU1059" i="2"/>
  <c r="CD1059" i="2"/>
  <c r="AH265" i="2"/>
  <c r="Y946" i="2"/>
  <c r="N265" i="2"/>
  <c r="BO946" i="2"/>
  <c r="BP946" i="2"/>
  <c r="AB265" i="2"/>
  <c r="CB1059" i="2"/>
  <c r="BT1059" i="2"/>
  <c r="AO1059" i="2"/>
  <c r="CB946" i="2"/>
  <c r="AU946" i="2"/>
  <c r="BT946" i="2"/>
  <c r="BD946" i="2"/>
  <c r="BI946" i="2"/>
  <c r="AF318" i="2"/>
  <c r="L371" i="2"/>
  <c r="I1059" i="2"/>
  <c r="BF1059" i="2"/>
  <c r="AV1059" i="2"/>
  <c r="AG1059" i="2"/>
  <c r="CH1059" i="2"/>
  <c r="BY1059" i="2"/>
  <c r="K1059" i="2"/>
  <c r="CP1059" i="2"/>
  <c r="S1059" i="2"/>
  <c r="G946" i="2"/>
  <c r="AV946" i="2"/>
  <c r="AL946" i="2"/>
  <c r="AF946" i="2"/>
  <c r="R946" i="2"/>
  <c r="H946" i="2"/>
  <c r="F946" i="2"/>
  <c r="CC946" i="2"/>
  <c r="BZ946" i="2"/>
  <c r="J946" i="2"/>
  <c r="T946" i="2"/>
  <c r="O946" i="2"/>
  <c r="M946" i="2"/>
  <c r="CI946" i="2"/>
  <c r="CN946" i="2"/>
  <c r="AB946" i="2"/>
  <c r="AO946" i="2"/>
  <c r="AH946" i="2"/>
  <c r="K946" i="2"/>
  <c r="BE1059" i="2"/>
  <c r="H1059" i="2"/>
  <c r="AH1059" i="2"/>
  <c r="T1059" i="2"/>
  <c r="CJ1059" i="2"/>
  <c r="K318" i="2"/>
  <c r="Q318" i="2"/>
  <c r="V318" i="2"/>
  <c r="Y318" i="2"/>
  <c r="M318" i="2"/>
  <c r="AH318" i="2"/>
  <c r="AG318" i="2"/>
  <c r="U318" i="2"/>
  <c r="Z318" i="2"/>
  <c r="AI318" i="2"/>
  <c r="G371" i="2"/>
  <c r="D424" i="2"/>
  <c r="N424" i="2"/>
  <c r="AC424" i="2"/>
  <c r="X424" i="2"/>
  <c r="AH424" i="2"/>
  <c r="L424" i="2"/>
  <c r="V424" i="2"/>
  <c r="G424" i="2"/>
  <c r="AF424" i="2"/>
  <c r="AM424" i="2"/>
  <c r="C365" i="2"/>
  <c r="M265" i="2"/>
  <c r="AI265" i="2"/>
  <c r="W265" i="2"/>
  <c r="Y265" i="2"/>
  <c r="F371" i="2"/>
  <c r="N371" i="2"/>
  <c r="AD371" i="2"/>
  <c r="K371" i="2"/>
  <c r="AI371" i="2"/>
  <c r="AC371" i="2"/>
  <c r="F318" i="2"/>
  <c r="G318" i="2"/>
  <c r="AA318" i="2"/>
  <c r="W318" i="2"/>
  <c r="I318" i="2"/>
  <c r="AD318" i="2"/>
  <c r="K424" i="2"/>
  <c r="AJ424" i="2"/>
  <c r="AN424" i="2"/>
  <c r="AE424" i="2"/>
  <c r="S424" i="2"/>
  <c r="Q424" i="2"/>
  <c r="E424" i="2"/>
  <c r="Z424" i="2"/>
  <c r="C259" i="2"/>
  <c r="O265" i="2"/>
  <c r="Q265" i="2"/>
  <c r="U265" i="2"/>
  <c r="AA265" i="2"/>
  <c r="O371" i="2"/>
  <c r="V371" i="2"/>
  <c r="AA371" i="2"/>
  <c r="M371" i="2"/>
  <c r="Y371" i="2"/>
  <c r="AK371" i="2"/>
  <c r="N318" i="2"/>
  <c r="T424" i="2"/>
  <c r="O424" i="2"/>
  <c r="AK424" i="2"/>
  <c r="AL424" i="2"/>
  <c r="J424" i="2"/>
  <c r="C418" i="2"/>
  <c r="AC265" i="2"/>
  <c r="AM265" i="2"/>
  <c r="K265" i="2"/>
  <c r="R371" i="2"/>
  <c r="S371" i="2"/>
  <c r="I371" i="2"/>
  <c r="AC318" i="2"/>
  <c r="O318" i="2"/>
  <c r="AK318" i="2"/>
  <c r="S318" i="2"/>
  <c r="U424" i="2"/>
  <c r="AD424" i="2"/>
  <c r="I424" i="2"/>
  <c r="AB424" i="2"/>
  <c r="W424" i="2"/>
  <c r="AL371" i="2"/>
  <c r="AH371" i="2"/>
  <c r="AM371" i="2"/>
  <c r="U371" i="2"/>
  <c r="E371" i="2"/>
  <c r="R318" i="2"/>
  <c r="J318" i="2"/>
  <c r="AA424" i="2"/>
  <c r="R424" i="2"/>
  <c r="P424" i="2"/>
  <c r="C312" i="2"/>
  <c r="AE265" i="2"/>
  <c r="G265" i="2"/>
  <c r="J371" i="2"/>
  <c r="AE318" i="2"/>
  <c r="E318" i="2"/>
  <c r="H424" i="2"/>
  <c r="M424" i="2"/>
  <c r="Z265" i="2"/>
  <c r="AK265" i="2"/>
  <c r="AE371" i="2"/>
  <c r="Q371" i="2"/>
  <c r="AM318" i="2"/>
  <c r="AG424" i="2"/>
  <c r="AG265" i="2"/>
  <c r="Z371" i="2"/>
  <c r="F424" i="2"/>
  <c r="AG371" i="2"/>
  <c r="AI424" i="2"/>
  <c r="I265" i="2"/>
  <c r="Y424" i="2"/>
  <c r="S265" i="2"/>
  <c r="AL318" i="2"/>
  <c r="W371" i="2"/>
  <c r="E265" i="2"/>
  <c r="P371" i="2"/>
  <c r="P318" i="2"/>
  <c r="P265" i="2"/>
  <c r="AB371" i="2"/>
  <c r="AB318" i="2"/>
  <c r="T265" i="2"/>
  <c r="D371" i="2"/>
  <c r="AF371" i="2"/>
  <c r="X318" i="2"/>
  <c r="J265" i="2"/>
  <c r="AD265" i="2"/>
  <c r="AN265" i="2"/>
  <c r="H318" i="2"/>
  <c r="D265" i="2"/>
  <c r="AF265" i="2"/>
  <c r="T371" i="2"/>
  <c r="D318" i="2"/>
  <c r="AN318" i="2"/>
  <c r="R265" i="2"/>
  <c r="AL265" i="2"/>
  <c r="H265" i="2"/>
  <c r="H371" i="2"/>
  <c r="T318" i="2"/>
  <c r="L265" i="2"/>
  <c r="AJ265" i="2"/>
  <c r="X371" i="2"/>
  <c r="L318" i="2"/>
  <c r="F265" i="2"/>
  <c r="V265" i="2"/>
  <c r="X265" i="2"/>
  <c r="CG946" i="2"/>
  <c r="CF946" i="2"/>
  <c r="AD946" i="2"/>
  <c r="AC946" i="2"/>
  <c r="AN371" i="2"/>
  <c r="AJ371" i="2"/>
  <c r="Z1059" i="2"/>
  <c r="BL1059" i="2"/>
  <c r="AS1059" i="2"/>
  <c r="CN1059" i="2"/>
  <c r="BJ1059" i="2"/>
  <c r="BK1059" i="2"/>
  <c r="CK1059" i="2"/>
  <c r="BZ1059" i="2"/>
  <c r="CK946" i="2"/>
  <c r="AS946" i="2"/>
  <c r="AK946" i="2"/>
  <c r="N946" i="2"/>
  <c r="CL946" i="2"/>
  <c r="CA946" i="2"/>
  <c r="AZ946" i="2"/>
  <c r="BU946" i="2"/>
  <c r="BS946" i="2"/>
  <c r="BY946" i="2"/>
  <c r="BB946" i="2"/>
  <c r="BH946" i="2"/>
  <c r="CE946" i="2"/>
  <c r="CH946" i="2"/>
  <c r="CM946" i="2"/>
  <c r="BQ946" i="2"/>
  <c r="W946" i="2"/>
  <c r="E1059" i="2"/>
  <c r="D1059" i="2"/>
  <c r="D1060" i="2" s="1"/>
  <c r="BM1059" i="2"/>
  <c r="G1059" i="2"/>
  <c r="BR1059" i="2"/>
  <c r="AI1059" i="2"/>
  <c r="AY1059" i="2"/>
  <c r="BS1059" i="2"/>
  <c r="BH1059" i="2"/>
  <c r="BQ1059" i="2"/>
  <c r="AC1059" i="2"/>
  <c r="CE1059" i="2"/>
  <c r="M1059" i="2"/>
  <c r="AB1059" i="2"/>
  <c r="O1059" i="2"/>
  <c r="J1059" i="2"/>
  <c r="C419" i="2"/>
  <c r="C313" i="2"/>
  <c r="C206" i="2"/>
  <c r="C260" i="2"/>
  <c r="C366" i="2"/>
  <c r="BA946" i="2"/>
  <c r="BR946" i="2"/>
  <c r="P946" i="2"/>
  <c r="CO946" i="2"/>
  <c r="D946" i="2"/>
  <c r="AP946" i="2"/>
  <c r="AN946" i="2"/>
  <c r="AX946" i="2"/>
  <c r="AG946" i="2"/>
  <c r="X946" i="2"/>
  <c r="V946" i="2"/>
  <c r="E946" i="2"/>
  <c r="AJ946" i="2"/>
  <c r="AY946" i="2"/>
  <c r="AQ946" i="2"/>
  <c r="AW946" i="2"/>
  <c r="Z946" i="2"/>
  <c r="AR946" i="2"/>
  <c r="BJ946" i="2"/>
  <c r="BF946" i="2"/>
  <c r="BK946" i="2"/>
  <c r="AM946" i="2"/>
  <c r="Y1059" i="2"/>
  <c r="AU1059" i="2"/>
  <c r="CC1059" i="2"/>
  <c r="AQ1059" i="2"/>
  <c r="AP1059" i="2"/>
  <c r="C420" i="2"/>
  <c r="C314" i="2"/>
  <c r="C261" i="2"/>
  <c r="C367" i="2"/>
  <c r="BG946" i="2"/>
  <c r="BL946" i="2"/>
  <c r="BW946" i="2"/>
  <c r="AT946" i="2"/>
  <c r="BE946" i="2"/>
  <c r="BC946" i="2"/>
  <c r="CJ946" i="2"/>
  <c r="AI946" i="2"/>
  <c r="AA946" i="2"/>
  <c r="CP946" i="2"/>
  <c r="I946" i="2"/>
  <c r="BN946" i="2"/>
  <c r="CD946" i="2"/>
  <c r="BV946" i="2"/>
  <c r="BX946" i="2"/>
  <c r="L946" i="2"/>
  <c r="S946" i="2"/>
  <c r="U946" i="2"/>
  <c r="AE946" i="2"/>
  <c r="Q946" i="2"/>
  <c r="AN330" i="15" l="1"/>
  <c r="AM665" i="15"/>
  <c r="AM710" i="15"/>
  <c r="J643" i="15"/>
  <c r="J598" i="15"/>
  <c r="J303" i="15"/>
  <c r="AK571" i="15"/>
  <c r="AK616" i="15"/>
  <c r="AL275" i="15"/>
  <c r="I642" i="15"/>
  <c r="I597" i="15"/>
  <c r="I302" i="15"/>
  <c r="AJ615" i="15"/>
  <c r="AJ570" i="15"/>
  <c r="AK274" i="15"/>
  <c r="M510" i="15"/>
  <c r="M555" i="15"/>
  <c r="AO483" i="15"/>
  <c r="AO528" i="15"/>
  <c r="AO482" i="15"/>
  <c r="AO527" i="15"/>
  <c r="AH886" i="15"/>
  <c r="AH841" i="15"/>
  <c r="AI428" i="15"/>
  <c r="BU429" i="15"/>
  <c r="AO619" i="15"/>
  <c r="AO574" i="15"/>
  <c r="AJ890" i="15"/>
  <c r="AJ845" i="15"/>
  <c r="AK432" i="15"/>
  <c r="AI796" i="15"/>
  <c r="AI751" i="15"/>
  <c r="AJ377" i="15"/>
  <c r="I920" i="15"/>
  <c r="I875" i="15"/>
  <c r="I463" i="15"/>
  <c r="AL525" i="15"/>
  <c r="AL480" i="15"/>
  <c r="AM223" i="15"/>
  <c r="AI887" i="15"/>
  <c r="AI842" i="15"/>
  <c r="AJ429" i="15"/>
  <c r="AH703" i="15"/>
  <c r="AH658" i="15"/>
  <c r="AI323" i="15"/>
  <c r="AO803" i="15"/>
  <c r="AO758" i="15"/>
  <c r="G688" i="15"/>
  <c r="G733" i="15"/>
  <c r="G354" i="15"/>
  <c r="J552" i="15"/>
  <c r="J507" i="15"/>
  <c r="J251" i="15"/>
  <c r="AM664" i="15"/>
  <c r="AM709" i="15"/>
  <c r="AN329" i="15"/>
  <c r="F916" i="15"/>
  <c r="F871" i="15"/>
  <c r="F459" i="15"/>
  <c r="L555" i="15"/>
  <c r="L510" i="15"/>
  <c r="J738" i="15"/>
  <c r="J693" i="15"/>
  <c r="J359" i="15"/>
  <c r="AO801" i="15"/>
  <c r="AO756" i="15"/>
  <c r="J828" i="15"/>
  <c r="J783" i="15"/>
  <c r="J410" i="15"/>
  <c r="G918" i="15"/>
  <c r="G873" i="15"/>
  <c r="G461" i="15"/>
  <c r="AL799" i="15"/>
  <c r="AL754" i="15"/>
  <c r="AM380" i="15"/>
  <c r="AJ613" i="15"/>
  <c r="AJ568" i="15"/>
  <c r="AK272" i="15"/>
  <c r="AM708" i="15"/>
  <c r="AM663" i="15"/>
  <c r="AN328" i="15"/>
  <c r="AK891" i="15"/>
  <c r="AK846" i="15"/>
  <c r="AL433" i="15"/>
  <c r="AI521" i="15"/>
  <c r="AI476" i="15"/>
  <c r="AJ219" i="15"/>
  <c r="AH750" i="15"/>
  <c r="AH795" i="15"/>
  <c r="AI376" i="15"/>
  <c r="AH888" i="15"/>
  <c r="AH843" i="15"/>
  <c r="AI430" i="15"/>
  <c r="F503" i="15"/>
  <c r="F548" i="15"/>
  <c r="F247" i="15"/>
  <c r="L738" i="15"/>
  <c r="L693" i="15"/>
  <c r="L359" i="15"/>
  <c r="G598" i="15"/>
  <c r="G643" i="15"/>
  <c r="G303" i="15"/>
  <c r="F598" i="15"/>
  <c r="F643" i="15"/>
  <c r="F303" i="15"/>
  <c r="AG611" i="15"/>
  <c r="AG566" i="15"/>
  <c r="AH270" i="15"/>
  <c r="N510" i="15"/>
  <c r="N555" i="15"/>
  <c r="AI889" i="15"/>
  <c r="AI844" i="15"/>
  <c r="AJ431" i="15"/>
  <c r="D639" i="15"/>
  <c r="D594" i="15"/>
  <c r="D299" i="15"/>
  <c r="AH475" i="15"/>
  <c r="AH520" i="15"/>
  <c r="AI218" i="15"/>
  <c r="M831" i="15"/>
  <c r="M786" i="15"/>
  <c r="G503" i="15"/>
  <c r="G548" i="15"/>
  <c r="G247" i="15"/>
  <c r="AK479" i="15"/>
  <c r="AK524" i="15"/>
  <c r="AL222" i="15"/>
  <c r="AM800" i="15"/>
  <c r="AM755" i="15"/>
  <c r="AN381" i="15"/>
  <c r="L923" i="15"/>
  <c r="L878" i="15"/>
  <c r="E640" i="15"/>
  <c r="E595" i="15"/>
  <c r="E300" i="15"/>
  <c r="H691" i="15"/>
  <c r="H736" i="15"/>
  <c r="H357" i="15"/>
  <c r="J922" i="15"/>
  <c r="J877" i="15"/>
  <c r="J465" i="15"/>
  <c r="D548" i="15"/>
  <c r="D503" i="15"/>
  <c r="D247" i="15"/>
  <c r="E501" i="15"/>
  <c r="E546" i="15"/>
  <c r="E245" i="15"/>
  <c r="E687" i="15"/>
  <c r="E732" i="15"/>
  <c r="E353" i="15"/>
  <c r="I828" i="15"/>
  <c r="I783" i="15"/>
  <c r="I410" i="15"/>
  <c r="K601" i="15"/>
  <c r="K646" i="15"/>
  <c r="K306" i="15"/>
  <c r="D732" i="15"/>
  <c r="D687" i="15"/>
  <c r="D353" i="15"/>
  <c r="AF518" i="15"/>
  <c r="AF473" i="15"/>
  <c r="AG216" i="15"/>
  <c r="BS217" i="15"/>
  <c r="AG702" i="15"/>
  <c r="AG657" i="15"/>
  <c r="AH322" i="15"/>
  <c r="BT323" i="15"/>
  <c r="AO895" i="15"/>
  <c r="AO850" i="15"/>
  <c r="G825" i="15"/>
  <c r="G780" i="15"/>
  <c r="G407" i="15"/>
  <c r="M739" i="15"/>
  <c r="M694" i="15"/>
  <c r="AI705" i="15"/>
  <c r="AI660" i="15"/>
  <c r="AJ325" i="15"/>
  <c r="AO618" i="15"/>
  <c r="AO573" i="15"/>
  <c r="H782" i="15"/>
  <c r="H827" i="15"/>
  <c r="H409" i="15"/>
  <c r="K737" i="15"/>
  <c r="K692" i="15"/>
  <c r="K358" i="15"/>
  <c r="F825" i="15"/>
  <c r="F780" i="15"/>
  <c r="F407" i="15"/>
  <c r="E823" i="15"/>
  <c r="E778" i="15"/>
  <c r="E405" i="15"/>
  <c r="AJ523" i="15"/>
  <c r="AJ478" i="15"/>
  <c r="AK221" i="15"/>
  <c r="L647" i="15"/>
  <c r="L602" i="15"/>
  <c r="K830" i="15"/>
  <c r="K785" i="15"/>
  <c r="K412" i="15"/>
  <c r="AN617" i="15"/>
  <c r="AN572" i="15"/>
  <c r="AO276" i="15"/>
  <c r="AJ569" i="15"/>
  <c r="AJ614" i="15"/>
  <c r="AK273" i="15"/>
  <c r="AK522" i="15"/>
  <c r="AK477" i="15"/>
  <c r="AL220" i="15"/>
  <c r="D822" i="15"/>
  <c r="D777" i="15"/>
  <c r="D404" i="15"/>
  <c r="AI797" i="15"/>
  <c r="AI752" i="15"/>
  <c r="AJ378" i="15"/>
  <c r="AK798" i="15"/>
  <c r="AK753" i="15"/>
  <c r="AL379" i="15"/>
  <c r="AI474" i="15"/>
  <c r="AI519" i="15"/>
  <c r="AJ217" i="15"/>
  <c r="M923" i="15"/>
  <c r="M878" i="15"/>
  <c r="AH612" i="15"/>
  <c r="AH567" i="15"/>
  <c r="AI271" i="15"/>
  <c r="AI704" i="15"/>
  <c r="AI659" i="15"/>
  <c r="AJ324" i="15"/>
  <c r="AM893" i="15"/>
  <c r="AM848" i="15"/>
  <c r="AN435" i="15"/>
  <c r="AL706" i="15"/>
  <c r="AL661" i="15"/>
  <c r="AM326" i="15"/>
  <c r="AK707" i="15"/>
  <c r="AK662" i="15"/>
  <c r="AL327" i="15"/>
  <c r="H507" i="15"/>
  <c r="H552" i="15"/>
  <c r="H251" i="15"/>
  <c r="E917" i="15"/>
  <c r="E872" i="15"/>
  <c r="E460" i="15"/>
  <c r="AO892" i="15"/>
  <c r="AO847" i="15"/>
  <c r="I550" i="15"/>
  <c r="I505" i="15"/>
  <c r="I249" i="15"/>
  <c r="AO711" i="15"/>
  <c r="AO666" i="15"/>
  <c r="AG794" i="15"/>
  <c r="AG749" i="15"/>
  <c r="AH375" i="15"/>
  <c r="BT376" i="15"/>
  <c r="H643" i="15"/>
  <c r="H598" i="15"/>
  <c r="H303" i="15"/>
  <c r="D916" i="15"/>
  <c r="D871" i="15"/>
  <c r="D459" i="15"/>
  <c r="K552" i="15"/>
  <c r="K507" i="15"/>
  <c r="K251" i="15"/>
  <c r="AH610" i="15"/>
  <c r="AH565" i="15"/>
  <c r="AI269" i="15"/>
  <c r="BU270" i="15"/>
  <c r="I735" i="15"/>
  <c r="I690" i="15"/>
  <c r="I356" i="15"/>
  <c r="F733" i="15"/>
  <c r="F688" i="15"/>
  <c r="F354" i="15"/>
  <c r="K923" i="15"/>
  <c r="K878" i="15"/>
  <c r="H919" i="15"/>
  <c r="H874" i="15"/>
  <c r="H462" i="15"/>
  <c r="AF457" i="2"/>
  <c r="AG456" i="2"/>
  <c r="AA450" i="2"/>
  <c r="AB450" i="2" s="1"/>
  <c r="Z451" i="2"/>
  <c r="V447" i="2"/>
  <c r="W446" i="2"/>
  <c r="X446" i="2" s="1"/>
  <c r="J433" i="2"/>
  <c r="I434" i="2"/>
  <c r="L384" i="2"/>
  <c r="L385" i="2" s="1"/>
  <c r="M383" i="2"/>
  <c r="N383" i="2" s="1"/>
  <c r="K434" i="2"/>
  <c r="J435" i="2"/>
  <c r="AH406" i="2"/>
  <c r="AH407" i="2" s="1"/>
  <c r="AH408" i="2" s="1"/>
  <c r="AH409" i="2" s="1"/>
  <c r="AH410" i="2" s="1"/>
  <c r="AI405" i="2"/>
  <c r="AJ405" i="2" s="1"/>
  <c r="AK405" i="2" s="1"/>
  <c r="AL405" i="2" s="1"/>
  <c r="W448" i="2"/>
  <c r="W449" i="2" s="1"/>
  <c r="X447" i="2"/>
  <c r="Y447" i="2" s="1"/>
  <c r="K383" i="2"/>
  <c r="K384" i="2" s="1"/>
  <c r="L382" i="2"/>
  <c r="M382" i="2" s="1"/>
  <c r="AO464" i="2"/>
  <c r="AN465" i="2"/>
  <c r="AJ406" i="2"/>
  <c r="AK406" i="2" s="1"/>
  <c r="AL406" i="2" s="1"/>
  <c r="AM406" i="2" s="1"/>
  <c r="AI407" i="2"/>
  <c r="AI408" i="2" s="1"/>
  <c r="AI409" i="2" s="1"/>
  <c r="AA399" i="2"/>
  <c r="AA400" i="2" s="1"/>
  <c r="AA401" i="2" s="1"/>
  <c r="AB398" i="2"/>
  <c r="AC398" i="2" s="1"/>
  <c r="X449" i="2"/>
  <c r="Y448" i="2"/>
  <c r="AA452" i="2"/>
  <c r="AA453" i="2" s="1"/>
  <c r="AB451" i="2"/>
  <c r="H380" i="2"/>
  <c r="I379" i="2"/>
  <c r="AK462" i="2"/>
  <c r="AK463" i="2" s="1"/>
  <c r="AK464" i="2" s="1"/>
  <c r="AL461" i="2"/>
  <c r="AM461" i="2" s="1"/>
  <c r="AN461" i="2" s="1"/>
  <c r="AA397" i="2"/>
  <c r="Z398" i="2"/>
  <c r="Z399" i="2" s="1"/>
  <c r="Y450" i="2"/>
  <c r="Z449" i="2"/>
  <c r="K381" i="2"/>
  <c r="L381" i="2" s="1"/>
  <c r="J382" i="2"/>
  <c r="J383" i="2" s="1"/>
  <c r="AB453" i="2"/>
  <c r="AB454" i="2" s="1"/>
  <c r="AC452" i="2"/>
  <c r="AD452" i="2" s="1"/>
  <c r="AM411" i="2"/>
  <c r="AM412" i="2" s="1"/>
  <c r="AN410" i="2"/>
  <c r="P388" i="2"/>
  <c r="P389" i="2" s="1"/>
  <c r="P390" i="2" s="1"/>
  <c r="Q387" i="2"/>
  <c r="R387" i="2" s="1"/>
  <c r="S387" i="2" s="1"/>
  <c r="I381" i="2"/>
  <c r="J380" i="2"/>
  <c r="H433" i="2"/>
  <c r="I432" i="2"/>
  <c r="S389" i="2"/>
  <c r="T389" i="2" s="1"/>
  <c r="U389" i="2" s="1"/>
  <c r="R390" i="2"/>
  <c r="R391" i="2" s="1"/>
  <c r="AJ461" i="2"/>
  <c r="AK460" i="2"/>
  <c r="U393" i="2"/>
  <c r="V392" i="2"/>
  <c r="W392" i="2" s="1"/>
  <c r="D429" i="2"/>
  <c r="D430" i="2" s="1"/>
  <c r="E428" i="2"/>
  <c r="AD400" i="2"/>
  <c r="AE400" i="2" s="1"/>
  <c r="AF400" i="2" s="1"/>
  <c r="AG400" i="2" s="1"/>
  <c r="AC401" i="2"/>
  <c r="AC402" i="2" s="1"/>
  <c r="AC403" i="2" s="1"/>
  <c r="AC404" i="2" s="1"/>
  <c r="AL463" i="2"/>
  <c r="AM462" i="2"/>
  <c r="AN462" i="2" s="1"/>
  <c r="AO462" i="2" s="1"/>
  <c r="N437" i="2"/>
  <c r="M438" i="2"/>
  <c r="X394" i="2"/>
  <c r="Y394" i="2" s="1"/>
  <c r="W395" i="2"/>
  <c r="W396" i="2" s="1"/>
  <c r="AI458" i="2"/>
  <c r="AJ458" i="2" s="1"/>
  <c r="AH459" i="2"/>
  <c r="AE401" i="2"/>
  <c r="AF401" i="2" s="1"/>
  <c r="AD402" i="2"/>
  <c r="AD403" i="2" s="1"/>
  <c r="D376" i="2"/>
  <c r="D377" i="2" s="1"/>
  <c r="E375" i="2"/>
  <c r="AC454" i="2"/>
  <c r="AC455" i="2" s="1"/>
  <c r="AD453" i="2"/>
  <c r="R388" i="2"/>
  <c r="Q389" i="2"/>
  <c r="O438" i="2"/>
  <c r="N439" i="2"/>
  <c r="O385" i="2"/>
  <c r="P385" i="2" s="1"/>
  <c r="Q385" i="2" s="1"/>
  <c r="N386" i="2"/>
  <c r="N387" i="2" s="1"/>
  <c r="P441" i="2"/>
  <c r="Q440" i="2"/>
  <c r="R440" i="2" s="1"/>
  <c r="M385" i="2"/>
  <c r="M386" i="2" s="1"/>
  <c r="M387" i="2" s="1"/>
  <c r="N384" i="2"/>
  <c r="O384" i="2" s="1"/>
  <c r="P384" i="2" s="1"/>
  <c r="Q384" i="2" s="1"/>
  <c r="AF455" i="2"/>
  <c r="AG455" i="2" s="1"/>
  <c r="AE456" i="2"/>
  <c r="O387" i="2"/>
  <c r="P386" i="2"/>
  <c r="AG403" i="2"/>
  <c r="AH403" i="2" s="1"/>
  <c r="AI403" i="2" s="1"/>
  <c r="AF404" i="2"/>
  <c r="AF405" i="2" s="1"/>
  <c r="AF406" i="2" s="1"/>
  <c r="U391" i="2"/>
  <c r="T392" i="2"/>
  <c r="T445" i="2"/>
  <c r="U444" i="2"/>
  <c r="S444" i="2"/>
  <c r="T443" i="2"/>
  <c r="S442" i="2"/>
  <c r="R443" i="2"/>
  <c r="F376" i="2"/>
  <c r="E377" i="2"/>
  <c r="F431" i="2"/>
  <c r="F432" i="2" s="1"/>
  <c r="F433" i="2" s="1"/>
  <c r="G430" i="2"/>
  <c r="F378" i="2"/>
  <c r="G377" i="2"/>
  <c r="T390" i="2"/>
  <c r="U390" i="2" s="1"/>
  <c r="S391" i="2"/>
  <c r="S392" i="2" s="1"/>
  <c r="S393" i="2" s="1"/>
  <c r="AE403" i="2"/>
  <c r="AE404" i="2" s="1"/>
  <c r="AE405" i="2" s="1"/>
  <c r="AE406" i="2" s="1"/>
  <c r="AF402" i="2"/>
  <c r="F429" i="2"/>
  <c r="E430" i="2"/>
  <c r="AL410" i="2"/>
  <c r="AM409" i="2"/>
  <c r="AN409" i="2" s="1"/>
  <c r="AD455" i="2"/>
  <c r="AE454" i="2"/>
  <c r="V445" i="2"/>
  <c r="U446" i="2"/>
  <c r="V394" i="2"/>
  <c r="W393" i="2"/>
  <c r="Z396" i="2"/>
  <c r="AA396" i="2" s="1"/>
  <c r="Y397" i="2"/>
  <c r="L437" i="2"/>
  <c r="M436" i="2"/>
  <c r="N436" i="2" s="1"/>
  <c r="P439" i="2"/>
  <c r="Q439" i="2" s="1"/>
  <c r="O440" i="2"/>
  <c r="AG405" i="2"/>
  <c r="AH404" i="2"/>
  <c r="AJ408" i="2"/>
  <c r="AJ409" i="2" s="1"/>
  <c r="AK407" i="2"/>
  <c r="AL407" i="2" s="1"/>
  <c r="AN463" i="2"/>
  <c r="AM464" i="2"/>
  <c r="K436" i="2"/>
  <c r="L435" i="2"/>
  <c r="AO411" i="2"/>
  <c r="AN412" i="2"/>
  <c r="H378" i="2"/>
  <c r="G379" i="2"/>
  <c r="G432" i="2"/>
  <c r="H431" i="2"/>
  <c r="R441" i="2"/>
  <c r="Q442" i="2"/>
  <c r="AL408" i="2"/>
  <c r="AK409" i="2"/>
  <c r="Y395" i="2"/>
  <c r="X396" i="2"/>
  <c r="AI460" i="2"/>
  <c r="AI461" i="2" s="1"/>
  <c r="AJ459" i="2"/>
  <c r="AK459" i="2" s="1"/>
  <c r="AC399" i="2"/>
  <c r="AB400" i="2"/>
  <c r="AG458" i="2"/>
  <c r="AH457" i="2"/>
  <c r="O334" i="2"/>
  <c r="P333" i="2"/>
  <c r="X343" i="2"/>
  <c r="Y342" i="2"/>
  <c r="Z342" i="2" s="1"/>
  <c r="X341" i="2"/>
  <c r="W342" i="2"/>
  <c r="Z345" i="2"/>
  <c r="AA344" i="2"/>
  <c r="U340" i="2"/>
  <c r="V339" i="2"/>
  <c r="V341" i="2"/>
  <c r="W340" i="2"/>
  <c r="S336" i="2"/>
  <c r="R337" i="2"/>
  <c r="N331" i="2"/>
  <c r="M332" i="2"/>
  <c r="G324" i="2"/>
  <c r="F325" i="2"/>
  <c r="AI352" i="2"/>
  <c r="AH353" i="2"/>
  <c r="P335" i="2"/>
  <c r="Q334" i="2"/>
  <c r="AN357" i="2"/>
  <c r="AM358" i="2"/>
  <c r="S338" i="2"/>
  <c r="T337" i="2"/>
  <c r="AJ355" i="2"/>
  <c r="AK354" i="2"/>
  <c r="E324" i="2"/>
  <c r="F323" i="2"/>
  <c r="Z343" i="2"/>
  <c r="Y344" i="2"/>
  <c r="K328" i="2"/>
  <c r="J329" i="2"/>
  <c r="J330" i="2" s="1"/>
  <c r="AL355" i="2"/>
  <c r="AK356" i="2"/>
  <c r="N333" i="2"/>
  <c r="O332" i="2"/>
  <c r="T339" i="2"/>
  <c r="U338" i="2"/>
  <c r="AN359" i="2"/>
  <c r="AO358" i="2"/>
  <c r="H325" i="2"/>
  <c r="G326" i="2"/>
  <c r="AB345" i="2"/>
  <c r="AA346" i="2"/>
  <c r="E322" i="2"/>
  <c r="D323" i="2"/>
  <c r="AB347" i="2"/>
  <c r="AC346" i="2"/>
  <c r="AF351" i="2"/>
  <c r="AG350" i="2"/>
  <c r="AD349" i="2"/>
  <c r="AE348" i="2"/>
  <c r="AF349" i="2"/>
  <c r="AE350" i="2"/>
  <c r="AJ353" i="2"/>
  <c r="AI354" i="2"/>
  <c r="AL357" i="2"/>
  <c r="AM356" i="2"/>
  <c r="I328" i="2"/>
  <c r="J327" i="2"/>
  <c r="AD347" i="2"/>
  <c r="AC348" i="2"/>
  <c r="AH351" i="2"/>
  <c r="AG352" i="2"/>
  <c r="K330" i="2"/>
  <c r="L329" i="2"/>
  <c r="Q336" i="2"/>
  <c r="R334" i="2"/>
  <c r="R335" i="2"/>
  <c r="I326" i="2"/>
  <c r="H327" i="2"/>
  <c r="L331" i="2"/>
  <c r="M330" i="2"/>
  <c r="J274" i="2"/>
  <c r="I275" i="2"/>
  <c r="I276" i="2" s="1"/>
  <c r="G271" i="2"/>
  <c r="F272" i="2"/>
  <c r="L276" i="2"/>
  <c r="K277" i="2"/>
  <c r="D270" i="2"/>
  <c r="E269" i="2"/>
  <c r="Z290" i="2"/>
  <c r="Y291" i="2"/>
  <c r="AL304" i="2"/>
  <c r="AM303" i="2"/>
  <c r="T286" i="2"/>
  <c r="U285" i="2"/>
  <c r="X290" i="2"/>
  <c r="Y289" i="2"/>
  <c r="M279" i="2"/>
  <c r="N278" i="2"/>
  <c r="AB294" i="2"/>
  <c r="AC293" i="2"/>
  <c r="P282" i="2"/>
  <c r="Q281" i="2"/>
  <c r="W287" i="2"/>
  <c r="V288" i="2"/>
  <c r="J276" i="2"/>
  <c r="K275" i="2"/>
  <c r="AE297" i="2"/>
  <c r="AF296" i="2"/>
  <c r="X288" i="2"/>
  <c r="W289" i="2"/>
  <c r="S285" i="2"/>
  <c r="T284" i="2"/>
  <c r="AG297" i="2"/>
  <c r="AF298" i="2"/>
  <c r="N280" i="2"/>
  <c r="O279" i="2"/>
  <c r="AH300" i="2"/>
  <c r="AI299" i="2"/>
  <c r="AH298" i="2"/>
  <c r="AG299" i="2"/>
  <c r="U287" i="2"/>
  <c r="V286" i="2"/>
  <c r="H272" i="2"/>
  <c r="G273" i="2"/>
  <c r="R284" i="2"/>
  <c r="S283" i="2"/>
  <c r="L278" i="2"/>
  <c r="M277" i="2"/>
  <c r="AJ302" i="2"/>
  <c r="AK301" i="2"/>
  <c r="AA291" i="2"/>
  <c r="Z292" i="2"/>
  <c r="E271" i="2"/>
  <c r="F270" i="2"/>
  <c r="AK303" i="2"/>
  <c r="AL302" i="2"/>
  <c r="AN304" i="2"/>
  <c r="AM305" i="2"/>
  <c r="AO305" i="2"/>
  <c r="AN306" i="2"/>
  <c r="AJ300" i="2"/>
  <c r="AI301" i="2"/>
  <c r="AD296" i="2"/>
  <c r="AE295" i="2"/>
  <c r="R282" i="2"/>
  <c r="Q283" i="2"/>
  <c r="AD294" i="2"/>
  <c r="AC295" i="2"/>
  <c r="P280" i="2"/>
  <c r="O281" i="2"/>
  <c r="I273" i="2"/>
  <c r="H274" i="2"/>
  <c r="AB292" i="2"/>
  <c r="AA293" i="2"/>
  <c r="AO212" i="2"/>
  <c r="O212" i="2"/>
  <c r="D841" i="2"/>
  <c r="D702" i="2"/>
  <c r="D657" i="2"/>
  <c r="D794" i="2"/>
  <c r="D749" i="2"/>
  <c r="D565" i="2"/>
  <c r="D610" i="2"/>
  <c r="C948" i="2"/>
  <c r="E212" i="2"/>
  <c r="K212" i="2"/>
  <c r="H212" i="2"/>
  <c r="F212" i="2"/>
  <c r="E1060" i="2"/>
  <c r="F1060" i="2" s="1"/>
  <c r="G1060" i="2" s="1"/>
  <c r="H1060" i="2" s="1"/>
  <c r="I1060" i="2" s="1"/>
  <c r="J1060" i="2" s="1"/>
  <c r="K1060" i="2" s="1"/>
  <c r="L1060" i="2" s="1"/>
  <c r="M1060" i="2" s="1"/>
  <c r="N1060" i="2" s="1"/>
  <c r="O1060" i="2" s="1"/>
  <c r="P1060" i="2" s="1"/>
  <c r="Q1060" i="2" s="1"/>
  <c r="R1060" i="2" s="1"/>
  <c r="S1060" i="2" s="1"/>
  <c r="T1060" i="2" s="1"/>
  <c r="U1060" i="2" s="1"/>
  <c r="V1060" i="2" s="1"/>
  <c r="W1060" i="2" s="1"/>
  <c r="X1060" i="2" s="1"/>
  <c r="Y1060" i="2" s="1"/>
  <c r="Z1060" i="2" s="1"/>
  <c r="AA1060" i="2" s="1"/>
  <c r="AB1060" i="2" s="1"/>
  <c r="AC1060" i="2" s="1"/>
  <c r="AD1060" i="2" s="1"/>
  <c r="AE1060" i="2" s="1"/>
  <c r="AF1060" i="2" s="1"/>
  <c r="AG1060" i="2" s="1"/>
  <c r="AH1060" i="2" s="1"/>
  <c r="AI1060" i="2" s="1"/>
  <c r="AJ1060" i="2" s="1"/>
  <c r="AK1060" i="2" s="1"/>
  <c r="AL1060" i="2" s="1"/>
  <c r="AM1060" i="2" s="1"/>
  <c r="AN1060" i="2" s="1"/>
  <c r="AO1060" i="2" s="1"/>
  <c r="AP1060" i="2" s="1"/>
  <c r="AQ1060" i="2" s="1"/>
  <c r="AR1060" i="2" s="1"/>
  <c r="AS1060" i="2" s="1"/>
  <c r="AT1060" i="2" s="1"/>
  <c r="AU1060" i="2" s="1"/>
  <c r="AV1060" i="2" s="1"/>
  <c r="AW1060" i="2" s="1"/>
  <c r="AX1060" i="2" s="1"/>
  <c r="AY1060" i="2" s="1"/>
  <c r="AZ1060" i="2" s="1"/>
  <c r="BA1060" i="2" s="1"/>
  <c r="BB1060" i="2" s="1"/>
  <c r="BC1060" i="2" s="1"/>
  <c r="BD1060" i="2" s="1"/>
  <c r="BE1060" i="2" s="1"/>
  <c r="BF1060" i="2" s="1"/>
  <c r="BG1060" i="2" s="1"/>
  <c r="BH1060" i="2" s="1"/>
  <c r="BI1060" i="2" s="1"/>
  <c r="BJ1060" i="2" s="1"/>
  <c r="BK1060" i="2" s="1"/>
  <c r="BL1060" i="2" s="1"/>
  <c r="BM1060" i="2" s="1"/>
  <c r="BN1060" i="2" s="1"/>
  <c r="BO1060" i="2" s="1"/>
  <c r="BP1060" i="2" s="1"/>
  <c r="BQ1060" i="2" s="1"/>
  <c r="BR1060" i="2" s="1"/>
  <c r="BS1060" i="2" s="1"/>
  <c r="BT1060" i="2" s="1"/>
  <c r="BU1060" i="2" s="1"/>
  <c r="BV1060" i="2" s="1"/>
  <c r="BW1060" i="2" s="1"/>
  <c r="BX1060" i="2" s="1"/>
  <c r="BY1060" i="2" s="1"/>
  <c r="BZ1060" i="2" s="1"/>
  <c r="CA1060" i="2" s="1"/>
  <c r="CB1060" i="2" s="1"/>
  <c r="CC1060" i="2" s="1"/>
  <c r="CD1060" i="2" s="1"/>
  <c r="CE1060" i="2" s="1"/>
  <c r="CF1060" i="2" s="1"/>
  <c r="CG1060" i="2" s="1"/>
  <c r="CH1060" i="2" s="1"/>
  <c r="CI1060" i="2" s="1"/>
  <c r="CJ1060" i="2" s="1"/>
  <c r="CK1060" i="2" s="1"/>
  <c r="CL1060" i="2" s="1"/>
  <c r="CM1060" i="2" s="1"/>
  <c r="CN1060" i="2" s="1"/>
  <c r="CO1060" i="2" s="1"/>
  <c r="CP1060" i="2" s="1"/>
  <c r="W212" i="2"/>
  <c r="U212" i="2"/>
  <c r="AG212" i="2"/>
  <c r="S212" i="2"/>
  <c r="M212" i="2"/>
  <c r="I212" i="2"/>
  <c r="Q212" i="2"/>
  <c r="Y212" i="2"/>
  <c r="AC212" i="2"/>
  <c r="AM212" i="2"/>
  <c r="AI212" i="2"/>
  <c r="AK212" i="2"/>
  <c r="V212" i="2"/>
  <c r="J212" i="2"/>
  <c r="AD212" i="2"/>
  <c r="AA212" i="2"/>
  <c r="AE212" i="2"/>
  <c r="G212" i="2"/>
  <c r="T212" i="2"/>
  <c r="D212" i="2"/>
  <c r="AB212" i="2"/>
  <c r="AH212" i="2"/>
  <c r="AN212" i="2"/>
  <c r="P212" i="2"/>
  <c r="R212" i="2"/>
  <c r="L212" i="2"/>
  <c r="X212" i="2"/>
  <c r="Z212" i="2"/>
  <c r="N212" i="2"/>
  <c r="AF212" i="2"/>
  <c r="AL212" i="2"/>
  <c r="AJ212" i="2"/>
  <c r="AN710" i="15" l="1"/>
  <c r="AN665" i="15"/>
  <c r="AO330" i="15"/>
  <c r="AK615" i="15"/>
  <c r="AK570" i="15"/>
  <c r="AL274" i="15"/>
  <c r="I643" i="15"/>
  <c r="I598" i="15"/>
  <c r="I303" i="15"/>
  <c r="J644" i="15"/>
  <c r="J599" i="15"/>
  <c r="J304" i="15"/>
  <c r="AL616" i="15"/>
  <c r="AL571" i="15"/>
  <c r="AM275" i="15"/>
  <c r="F734" i="15"/>
  <c r="F689" i="15"/>
  <c r="F355" i="15"/>
  <c r="H599" i="15"/>
  <c r="H644" i="15"/>
  <c r="H304" i="15"/>
  <c r="E918" i="15"/>
  <c r="E873" i="15"/>
  <c r="E461" i="15"/>
  <c r="AJ797" i="15"/>
  <c r="AJ752" i="15"/>
  <c r="AK378" i="15"/>
  <c r="I829" i="15"/>
  <c r="I784" i="15"/>
  <c r="I411" i="15"/>
  <c r="AK613" i="15"/>
  <c r="AK568" i="15"/>
  <c r="AL272" i="15"/>
  <c r="AK890" i="15"/>
  <c r="AK845" i="15"/>
  <c r="AL432" i="15"/>
  <c r="AM706" i="15"/>
  <c r="AM661" i="15"/>
  <c r="AN326" i="15"/>
  <c r="AK614" i="15"/>
  <c r="AK569" i="15"/>
  <c r="AL273" i="15"/>
  <c r="E824" i="15"/>
  <c r="E779" i="15"/>
  <c r="E406" i="15"/>
  <c r="D733" i="15"/>
  <c r="D688" i="15"/>
  <c r="D354" i="15"/>
  <c r="E547" i="15"/>
  <c r="E502" i="15"/>
  <c r="E246" i="15"/>
  <c r="G504" i="15"/>
  <c r="G549" i="15"/>
  <c r="G248" i="15"/>
  <c r="D640" i="15"/>
  <c r="D595" i="15"/>
  <c r="D300" i="15"/>
  <c r="AH611" i="15"/>
  <c r="AH566" i="15"/>
  <c r="AI270" i="15"/>
  <c r="AI888" i="15"/>
  <c r="AI843" i="15"/>
  <c r="AJ430" i="15"/>
  <c r="J829" i="15"/>
  <c r="J784" i="15"/>
  <c r="J411" i="15"/>
  <c r="J553" i="15"/>
  <c r="J508" i="15"/>
  <c r="J252" i="15"/>
  <c r="AI703" i="15"/>
  <c r="AI658" i="15"/>
  <c r="AJ323" i="15"/>
  <c r="AI886" i="15"/>
  <c r="AI841" i="15"/>
  <c r="AJ428" i="15"/>
  <c r="BV429" i="15"/>
  <c r="K553" i="15"/>
  <c r="K508" i="15"/>
  <c r="K252" i="15"/>
  <c r="AI612" i="15"/>
  <c r="AI567" i="15"/>
  <c r="AJ271" i="15"/>
  <c r="AJ519" i="15"/>
  <c r="AJ474" i="15"/>
  <c r="AK217" i="15"/>
  <c r="H828" i="15"/>
  <c r="H783" i="15"/>
  <c r="H410" i="15"/>
  <c r="AH702" i="15"/>
  <c r="AH657" i="15"/>
  <c r="AI322" i="15"/>
  <c r="BU323" i="15"/>
  <c r="H692" i="15"/>
  <c r="H737" i="15"/>
  <c r="H358" i="15"/>
  <c r="AL891" i="15"/>
  <c r="AL846" i="15"/>
  <c r="AM433" i="15"/>
  <c r="I921" i="15"/>
  <c r="I876" i="15"/>
  <c r="I464" i="15"/>
  <c r="H920" i="15"/>
  <c r="H875" i="15"/>
  <c r="H463" i="15"/>
  <c r="I736" i="15"/>
  <c r="I691" i="15"/>
  <c r="I357" i="15"/>
  <c r="I506" i="15"/>
  <c r="I551" i="15"/>
  <c r="I250" i="15"/>
  <c r="H508" i="15"/>
  <c r="H553" i="15"/>
  <c r="H252" i="15"/>
  <c r="D823" i="15"/>
  <c r="D778" i="15"/>
  <c r="D405" i="15"/>
  <c r="E733" i="15"/>
  <c r="E688" i="15"/>
  <c r="E354" i="15"/>
  <c r="AN800" i="15"/>
  <c r="AN755" i="15"/>
  <c r="AO381" i="15"/>
  <c r="L739" i="15"/>
  <c r="L694" i="15"/>
  <c r="AM799" i="15"/>
  <c r="AM754" i="15"/>
  <c r="AN380" i="15"/>
  <c r="F917" i="15"/>
  <c r="F872" i="15"/>
  <c r="F460" i="15"/>
  <c r="AH794" i="15"/>
  <c r="AH749" i="15"/>
  <c r="AI375" i="15"/>
  <c r="BU376" i="15"/>
  <c r="AN893" i="15"/>
  <c r="AN848" i="15"/>
  <c r="AO435" i="15"/>
  <c r="AO617" i="15"/>
  <c r="AO572" i="15"/>
  <c r="AK523" i="15"/>
  <c r="AK478" i="15"/>
  <c r="AL221" i="15"/>
  <c r="F826" i="15"/>
  <c r="F781" i="15"/>
  <c r="F408" i="15"/>
  <c r="G826" i="15"/>
  <c r="G781" i="15"/>
  <c r="G408" i="15"/>
  <c r="D504" i="15"/>
  <c r="D549" i="15"/>
  <c r="D248" i="15"/>
  <c r="AJ889" i="15"/>
  <c r="AJ844" i="15"/>
  <c r="AK431" i="15"/>
  <c r="F644" i="15"/>
  <c r="F599" i="15"/>
  <c r="F304" i="15"/>
  <c r="AI795" i="15"/>
  <c r="AI750" i="15"/>
  <c r="AJ376" i="15"/>
  <c r="G734" i="15"/>
  <c r="G689" i="15"/>
  <c r="G355" i="15"/>
  <c r="AJ887" i="15"/>
  <c r="AJ842" i="15"/>
  <c r="AK429" i="15"/>
  <c r="D917" i="15"/>
  <c r="D872" i="15"/>
  <c r="D460" i="15"/>
  <c r="AL798" i="15"/>
  <c r="AL753" i="15"/>
  <c r="AM379" i="15"/>
  <c r="K647" i="15"/>
  <c r="K602" i="15"/>
  <c r="AN708" i="15"/>
  <c r="AN663" i="15"/>
  <c r="AO328" i="15"/>
  <c r="AJ796" i="15"/>
  <c r="AJ751" i="15"/>
  <c r="AK377" i="15"/>
  <c r="AL707" i="15"/>
  <c r="AL662" i="15"/>
  <c r="AM327" i="15"/>
  <c r="AL522" i="15"/>
  <c r="AL477" i="15"/>
  <c r="AM220" i="15"/>
  <c r="AG518" i="15"/>
  <c r="AG473" i="15"/>
  <c r="AH216" i="15"/>
  <c r="BT217" i="15"/>
  <c r="E596" i="15"/>
  <c r="E641" i="15"/>
  <c r="E301" i="15"/>
  <c r="AL524" i="15"/>
  <c r="AL479" i="15"/>
  <c r="AM222" i="15"/>
  <c r="AI520" i="15"/>
  <c r="AI475" i="15"/>
  <c r="AJ218" i="15"/>
  <c r="F549" i="15"/>
  <c r="F504" i="15"/>
  <c r="F248" i="15"/>
  <c r="G919" i="15"/>
  <c r="G874" i="15"/>
  <c r="G462" i="15"/>
  <c r="J739" i="15"/>
  <c r="J694" i="15"/>
  <c r="AN709" i="15"/>
  <c r="AN664" i="15"/>
  <c r="AO329" i="15"/>
  <c r="AI610" i="15"/>
  <c r="AI565" i="15"/>
  <c r="AJ269" i="15"/>
  <c r="BV270" i="15"/>
  <c r="AJ704" i="15"/>
  <c r="AJ659" i="15"/>
  <c r="AK324" i="15"/>
  <c r="K786" i="15"/>
  <c r="K831" i="15"/>
  <c r="K738" i="15"/>
  <c r="K693" i="15"/>
  <c r="K359" i="15"/>
  <c r="AJ705" i="15"/>
  <c r="AJ660" i="15"/>
  <c r="AK325" i="15"/>
  <c r="J923" i="15"/>
  <c r="J878" i="15"/>
  <c r="G599" i="15"/>
  <c r="G644" i="15"/>
  <c r="G304" i="15"/>
  <c r="AJ521" i="15"/>
  <c r="AJ476" i="15"/>
  <c r="AK219" i="15"/>
  <c r="AM525" i="15"/>
  <c r="AM480" i="15"/>
  <c r="AN223" i="15"/>
  <c r="J802" i="2"/>
  <c r="J757" i="2"/>
  <c r="J384" i="2"/>
  <c r="AA342" i="2"/>
  <c r="Z722" i="2"/>
  <c r="Z677" i="2"/>
  <c r="AK917" i="2"/>
  <c r="AK872" i="2"/>
  <c r="AL459" i="2"/>
  <c r="F434" i="2"/>
  <c r="F891" i="2"/>
  <c r="F846" i="2"/>
  <c r="AG913" i="2"/>
  <c r="AG868" i="2"/>
  <c r="AH455" i="2"/>
  <c r="AI919" i="2"/>
  <c r="AI874" i="2"/>
  <c r="AI462" i="2"/>
  <c r="AO920" i="2"/>
  <c r="AO875" i="2"/>
  <c r="AE825" i="2"/>
  <c r="AE780" i="2"/>
  <c r="AE407" i="2"/>
  <c r="R439" i="2"/>
  <c r="Q897" i="2"/>
  <c r="Q852" i="2"/>
  <c r="Q803" i="2"/>
  <c r="Q758" i="2"/>
  <c r="R384" i="2"/>
  <c r="M381" i="2"/>
  <c r="L800" i="2"/>
  <c r="L755" i="2"/>
  <c r="AA775" i="2"/>
  <c r="AA820" i="2"/>
  <c r="AA402" i="2"/>
  <c r="AF780" i="2"/>
  <c r="AF825" i="2"/>
  <c r="AF407" i="2"/>
  <c r="O436" i="2"/>
  <c r="N894" i="2"/>
  <c r="N849" i="2"/>
  <c r="Q804" i="2"/>
  <c r="Q759" i="2"/>
  <c r="R385" i="2"/>
  <c r="P764" i="2"/>
  <c r="P809" i="2"/>
  <c r="P391" i="2"/>
  <c r="AI822" i="2"/>
  <c r="AI777" i="2"/>
  <c r="AJ403" i="2"/>
  <c r="S806" i="2"/>
  <c r="S761" i="2"/>
  <c r="T387" i="2"/>
  <c r="M801" i="2"/>
  <c r="M756" i="2"/>
  <c r="N382" i="2"/>
  <c r="AH784" i="2"/>
  <c r="AH829" i="2"/>
  <c r="AH411" i="2"/>
  <c r="AN828" i="2"/>
  <c r="AN783" i="2"/>
  <c r="AO409" i="2"/>
  <c r="AC823" i="2"/>
  <c r="AC778" i="2"/>
  <c r="AC405" i="2"/>
  <c r="K803" i="2"/>
  <c r="K758" i="2"/>
  <c r="K385" i="2"/>
  <c r="AG774" i="2"/>
  <c r="AG819" i="2"/>
  <c r="AH400" i="2"/>
  <c r="AM825" i="2"/>
  <c r="AM780" i="2"/>
  <c r="AN406" i="2"/>
  <c r="AA815" i="2"/>
  <c r="AA770" i="2"/>
  <c r="AB396" i="2"/>
  <c r="U808" i="2"/>
  <c r="U763" i="2"/>
  <c r="V389" i="2"/>
  <c r="S812" i="2"/>
  <c r="S767" i="2"/>
  <c r="S394" i="2"/>
  <c r="Z773" i="2"/>
  <c r="Z818" i="2"/>
  <c r="Z400" i="2"/>
  <c r="J273" i="2"/>
  <c r="I614" i="2"/>
  <c r="I569" i="2"/>
  <c r="AD297" i="2"/>
  <c r="AD637" i="2"/>
  <c r="AD592" i="2"/>
  <c r="AM302" i="2"/>
  <c r="AL643" i="2"/>
  <c r="AL598" i="2"/>
  <c r="N277" i="2"/>
  <c r="M618" i="2"/>
  <c r="M573" i="2"/>
  <c r="AG300" i="2"/>
  <c r="AG640" i="2"/>
  <c r="AG595" i="2"/>
  <c r="AH297" i="2"/>
  <c r="AG638" i="2"/>
  <c r="AG593" i="2"/>
  <c r="L275" i="2"/>
  <c r="K616" i="2"/>
  <c r="K571" i="2"/>
  <c r="AB295" i="2"/>
  <c r="AB635" i="2"/>
  <c r="AB590" i="2"/>
  <c r="AL305" i="2"/>
  <c r="AL645" i="2"/>
  <c r="AL600" i="2"/>
  <c r="H271" i="2"/>
  <c r="G612" i="2"/>
  <c r="G567" i="2"/>
  <c r="S334" i="2"/>
  <c r="R714" i="2"/>
  <c r="R669" i="2"/>
  <c r="AE347" i="2"/>
  <c r="AD727" i="2"/>
  <c r="AD682" i="2"/>
  <c r="AD346" i="2"/>
  <c r="AC726" i="2"/>
  <c r="AC681" i="2"/>
  <c r="AO738" i="2"/>
  <c r="AO693" i="2"/>
  <c r="J709" i="2"/>
  <c r="J664" i="2"/>
  <c r="AJ356" i="2"/>
  <c r="AJ735" i="2"/>
  <c r="AJ690" i="2"/>
  <c r="AJ352" i="2"/>
  <c r="AI732" i="2"/>
  <c r="AI687" i="2"/>
  <c r="V342" i="2"/>
  <c r="V721" i="2"/>
  <c r="V676" i="2"/>
  <c r="X344" i="2"/>
  <c r="X723" i="2"/>
  <c r="X678" i="2"/>
  <c r="AC817" i="2"/>
  <c r="AC772" i="2"/>
  <c r="W815" i="2"/>
  <c r="W770" i="2"/>
  <c r="AL826" i="2"/>
  <c r="AL781" i="2"/>
  <c r="I431" i="2"/>
  <c r="H889" i="2"/>
  <c r="H844" i="2"/>
  <c r="AO830" i="2"/>
  <c r="AO785" i="2"/>
  <c r="AN919" i="2"/>
  <c r="AN874" i="2"/>
  <c r="AK780" i="2"/>
  <c r="AK825" i="2"/>
  <c r="AH823" i="2"/>
  <c r="AH778" i="2"/>
  <c r="W397" i="2"/>
  <c r="AF454" i="2"/>
  <c r="AE912" i="2"/>
  <c r="AE867" i="2"/>
  <c r="AM407" i="2"/>
  <c r="F889" i="2"/>
  <c r="F844" i="2"/>
  <c r="T442" i="2"/>
  <c r="S900" i="2"/>
  <c r="S855" i="2"/>
  <c r="U764" i="2"/>
  <c r="U809" i="2"/>
  <c r="AF778" i="2"/>
  <c r="AF823" i="2"/>
  <c r="N806" i="2"/>
  <c r="N761" i="2"/>
  <c r="O803" i="2"/>
  <c r="O758" i="2"/>
  <c r="AC912" i="2"/>
  <c r="AC867" i="2"/>
  <c r="AC821" i="2"/>
  <c r="AC776" i="2"/>
  <c r="W814" i="2"/>
  <c r="W769" i="2"/>
  <c r="AL464" i="2"/>
  <c r="AL921" i="2"/>
  <c r="AL876" i="2"/>
  <c r="AD398" i="2"/>
  <c r="F428" i="2"/>
  <c r="E886" i="2"/>
  <c r="E841" i="2"/>
  <c r="U394" i="2"/>
  <c r="U767" i="2"/>
  <c r="U812" i="2"/>
  <c r="AA449" i="2"/>
  <c r="Z907" i="2"/>
  <c r="Z862" i="2"/>
  <c r="AA816" i="2"/>
  <c r="AA771" i="2"/>
  <c r="AI826" i="2"/>
  <c r="AI781" i="2"/>
  <c r="W906" i="2"/>
  <c r="W861" i="2"/>
  <c r="AH825" i="2"/>
  <c r="AH780" i="2"/>
  <c r="AA908" i="2"/>
  <c r="AA863" i="2"/>
  <c r="O282" i="2"/>
  <c r="O622" i="2"/>
  <c r="O577" i="2"/>
  <c r="AI302" i="2"/>
  <c r="AI642" i="2"/>
  <c r="AI597" i="2"/>
  <c r="AK304" i="2"/>
  <c r="AK644" i="2"/>
  <c r="AK599" i="2"/>
  <c r="L279" i="2"/>
  <c r="L619" i="2"/>
  <c r="L574" i="2"/>
  <c r="AI298" i="2"/>
  <c r="AH639" i="2"/>
  <c r="AH594" i="2"/>
  <c r="U284" i="2"/>
  <c r="T625" i="2"/>
  <c r="T580" i="2"/>
  <c r="I277" i="2"/>
  <c r="I617" i="2"/>
  <c r="I572" i="2"/>
  <c r="O278" i="2"/>
  <c r="N619" i="2"/>
  <c r="N574" i="2"/>
  <c r="Y292" i="2"/>
  <c r="Y632" i="2"/>
  <c r="Y587" i="2"/>
  <c r="I616" i="2"/>
  <c r="I571" i="2"/>
  <c r="Q337" i="2"/>
  <c r="Q716" i="2"/>
  <c r="Q671" i="2"/>
  <c r="K327" i="2"/>
  <c r="J707" i="2"/>
  <c r="J662" i="2"/>
  <c r="AB348" i="2"/>
  <c r="AB727" i="2"/>
  <c r="AB682" i="2"/>
  <c r="AN739" i="2"/>
  <c r="AN694" i="2"/>
  <c r="L328" i="2"/>
  <c r="K663" i="2"/>
  <c r="K708" i="2"/>
  <c r="U337" i="2"/>
  <c r="T717" i="2"/>
  <c r="T672" i="2"/>
  <c r="F326" i="2"/>
  <c r="F705" i="2"/>
  <c r="F660" i="2"/>
  <c r="W339" i="2"/>
  <c r="V719" i="2"/>
  <c r="V674" i="2"/>
  <c r="Q333" i="2"/>
  <c r="P713" i="2"/>
  <c r="P668" i="2"/>
  <c r="AB819" i="2"/>
  <c r="AB774" i="2"/>
  <c r="Y813" i="2"/>
  <c r="Y768" i="2"/>
  <c r="AK828" i="2"/>
  <c r="AK783" i="2"/>
  <c r="F890" i="2"/>
  <c r="F845" i="2"/>
  <c r="AM922" i="2"/>
  <c r="AM877" i="2"/>
  <c r="AJ827" i="2"/>
  <c r="AJ782" i="2"/>
  <c r="AC456" i="2"/>
  <c r="AC913" i="2"/>
  <c r="AC868" i="2"/>
  <c r="F887" i="2"/>
  <c r="F842" i="2"/>
  <c r="AD822" i="2"/>
  <c r="AD777" i="2"/>
  <c r="G429" i="2"/>
  <c r="AG822" i="2"/>
  <c r="AG777" i="2"/>
  <c r="M806" i="2"/>
  <c r="M761" i="2"/>
  <c r="L759" i="2"/>
  <c r="L804" i="2"/>
  <c r="P442" i="2"/>
  <c r="P899" i="2"/>
  <c r="P854" i="2"/>
  <c r="M805" i="2"/>
  <c r="M760" i="2"/>
  <c r="Q763" i="2"/>
  <c r="Q808" i="2"/>
  <c r="AI916" i="2"/>
  <c r="AI871" i="2"/>
  <c r="X768" i="2"/>
  <c r="X813" i="2"/>
  <c r="O437" i="2"/>
  <c r="N895" i="2"/>
  <c r="N850" i="2"/>
  <c r="AM919" i="2"/>
  <c r="AM874" i="2"/>
  <c r="Q390" i="2"/>
  <c r="H434" i="2"/>
  <c r="H891" i="2"/>
  <c r="H846" i="2"/>
  <c r="AA454" i="2"/>
  <c r="AA911" i="2"/>
  <c r="AA866" i="2"/>
  <c r="AK920" i="2"/>
  <c r="AK875" i="2"/>
  <c r="AJ780" i="2"/>
  <c r="AJ825" i="2"/>
  <c r="AO461" i="2"/>
  <c r="Y446" i="2"/>
  <c r="X904" i="2"/>
  <c r="X859" i="2"/>
  <c r="J436" i="2"/>
  <c r="J893" i="2"/>
  <c r="J848" i="2"/>
  <c r="I847" i="2"/>
  <c r="I892" i="2"/>
  <c r="Q280" i="2"/>
  <c r="P621" i="2"/>
  <c r="P576" i="2"/>
  <c r="AK300" i="2"/>
  <c r="AJ641" i="2"/>
  <c r="AJ596" i="2"/>
  <c r="G270" i="2"/>
  <c r="F611" i="2"/>
  <c r="F566" i="2"/>
  <c r="T283" i="2"/>
  <c r="S624" i="2"/>
  <c r="S579" i="2"/>
  <c r="AJ299" i="2"/>
  <c r="AI640" i="2"/>
  <c r="AI595" i="2"/>
  <c r="S286" i="2"/>
  <c r="S626" i="2"/>
  <c r="S581" i="2"/>
  <c r="J277" i="2"/>
  <c r="J617" i="2"/>
  <c r="J572" i="2"/>
  <c r="M280" i="2"/>
  <c r="M620" i="2"/>
  <c r="M575" i="2"/>
  <c r="AA290" i="2"/>
  <c r="Z631" i="2"/>
  <c r="Z586" i="2"/>
  <c r="K274" i="2"/>
  <c r="J615" i="2"/>
  <c r="J570" i="2"/>
  <c r="M329" i="2"/>
  <c r="L709" i="2"/>
  <c r="L664" i="2"/>
  <c r="I329" i="2"/>
  <c r="I708" i="2"/>
  <c r="I663" i="2"/>
  <c r="AG349" i="2"/>
  <c r="AF729" i="2"/>
  <c r="AF684" i="2"/>
  <c r="D324" i="2"/>
  <c r="D658" i="2"/>
  <c r="D703" i="2"/>
  <c r="V338" i="2"/>
  <c r="U718" i="2"/>
  <c r="U673" i="2"/>
  <c r="Y345" i="2"/>
  <c r="Y724" i="2"/>
  <c r="Y679" i="2"/>
  <c r="S339" i="2"/>
  <c r="S718" i="2"/>
  <c r="S673" i="2"/>
  <c r="H324" i="2"/>
  <c r="G704" i="2"/>
  <c r="G659" i="2"/>
  <c r="U341" i="2"/>
  <c r="U720" i="2"/>
  <c r="U675" i="2"/>
  <c r="O335" i="2"/>
  <c r="O714" i="2"/>
  <c r="O669" i="2"/>
  <c r="AC773" i="2"/>
  <c r="AC818" i="2"/>
  <c r="X815" i="2"/>
  <c r="X770" i="2"/>
  <c r="AL824" i="2"/>
  <c r="AL779" i="2"/>
  <c r="AL827" i="2"/>
  <c r="AL782" i="2"/>
  <c r="AK824" i="2"/>
  <c r="AK779" i="2"/>
  <c r="AG406" i="2"/>
  <c r="AG779" i="2"/>
  <c r="AG824" i="2"/>
  <c r="X397" i="2"/>
  <c r="W811" i="2"/>
  <c r="W766" i="2"/>
  <c r="AM405" i="2"/>
  <c r="AM408" i="2"/>
  <c r="D431" i="2"/>
  <c r="D888" i="2"/>
  <c r="D843" i="2"/>
  <c r="AF820" i="2"/>
  <c r="AF775" i="2"/>
  <c r="E378" i="2"/>
  <c r="E751" i="2"/>
  <c r="E796" i="2"/>
  <c r="U443" i="2"/>
  <c r="T901" i="2"/>
  <c r="T856" i="2"/>
  <c r="T811" i="2"/>
  <c r="T766" i="2"/>
  <c r="P760" i="2"/>
  <c r="P805" i="2"/>
  <c r="N802" i="2"/>
  <c r="N757" i="2"/>
  <c r="L386" i="2"/>
  <c r="R807" i="2"/>
  <c r="R762" i="2"/>
  <c r="F375" i="2"/>
  <c r="E794" i="2"/>
  <c r="E749" i="2"/>
  <c r="AD821" i="2"/>
  <c r="AD776" i="2"/>
  <c r="D842" i="2"/>
  <c r="D887" i="2"/>
  <c r="V390" i="2"/>
  <c r="AK918" i="2"/>
  <c r="AK873" i="2"/>
  <c r="S388" i="2"/>
  <c r="K380" i="2"/>
  <c r="J799" i="2"/>
  <c r="J754" i="2"/>
  <c r="N388" i="2"/>
  <c r="AO410" i="2"/>
  <c r="AN784" i="2"/>
  <c r="AN829" i="2"/>
  <c r="AB911" i="2"/>
  <c r="AB866" i="2"/>
  <c r="Y451" i="2"/>
  <c r="Y908" i="2"/>
  <c r="Y863" i="2"/>
  <c r="J379" i="2"/>
  <c r="I753" i="2"/>
  <c r="I798" i="2"/>
  <c r="Z448" i="2"/>
  <c r="Y906" i="2"/>
  <c r="Y861" i="2"/>
  <c r="AM465" i="2"/>
  <c r="L434" i="2"/>
  <c r="K892" i="2"/>
  <c r="K847" i="2"/>
  <c r="K433" i="2"/>
  <c r="J891" i="2"/>
  <c r="J846" i="2"/>
  <c r="AH456" i="2"/>
  <c r="AG914" i="2"/>
  <c r="AG869" i="2"/>
  <c r="AC296" i="2"/>
  <c r="AC636" i="2"/>
  <c r="AC591" i="2"/>
  <c r="AN647" i="2"/>
  <c r="AN602" i="2"/>
  <c r="E272" i="2"/>
  <c r="E612" i="2"/>
  <c r="E567" i="2"/>
  <c r="R285" i="2"/>
  <c r="R625" i="2"/>
  <c r="R580" i="2"/>
  <c r="AH301" i="2"/>
  <c r="AH641" i="2"/>
  <c r="AH596" i="2"/>
  <c r="W290" i="2"/>
  <c r="W630" i="2"/>
  <c r="W585" i="2"/>
  <c r="V289" i="2"/>
  <c r="V629" i="2"/>
  <c r="V584" i="2"/>
  <c r="Z289" i="2"/>
  <c r="Y630" i="2"/>
  <c r="Y585" i="2"/>
  <c r="F269" i="2"/>
  <c r="E610" i="2"/>
  <c r="E565" i="2"/>
  <c r="N330" i="2"/>
  <c r="M710" i="2"/>
  <c r="M665" i="2"/>
  <c r="J331" i="2"/>
  <c r="J710" i="2"/>
  <c r="J665" i="2"/>
  <c r="AN356" i="2"/>
  <c r="AM736" i="2"/>
  <c r="AM691" i="2"/>
  <c r="E702" i="2"/>
  <c r="E657" i="2"/>
  <c r="T340" i="2"/>
  <c r="T719" i="2"/>
  <c r="T674" i="2"/>
  <c r="AA343" i="2"/>
  <c r="Z723" i="2"/>
  <c r="Z678" i="2"/>
  <c r="AM359" i="2"/>
  <c r="AM738" i="2"/>
  <c r="AM693" i="2"/>
  <c r="M333" i="2"/>
  <c r="M712" i="2"/>
  <c r="M667" i="2"/>
  <c r="AB344" i="2"/>
  <c r="AA724" i="2"/>
  <c r="AA679" i="2"/>
  <c r="AI457" i="2"/>
  <c r="AH870" i="2"/>
  <c r="AH915" i="2"/>
  <c r="Y814" i="2"/>
  <c r="Y769" i="2"/>
  <c r="AI828" i="2"/>
  <c r="AI783" i="2"/>
  <c r="G433" i="2"/>
  <c r="G890" i="2"/>
  <c r="G845" i="2"/>
  <c r="M435" i="2"/>
  <c r="L893" i="2"/>
  <c r="L848" i="2"/>
  <c r="O441" i="2"/>
  <c r="O898" i="2"/>
  <c r="O853" i="2"/>
  <c r="Z395" i="2"/>
  <c r="W812" i="2"/>
  <c r="W767" i="2"/>
  <c r="U447" i="2"/>
  <c r="U904" i="2"/>
  <c r="U859" i="2"/>
  <c r="AD456" i="2"/>
  <c r="AD913" i="2"/>
  <c r="AD868" i="2"/>
  <c r="AK410" i="2"/>
  <c r="AF821" i="2"/>
  <c r="AF776" i="2"/>
  <c r="R765" i="2"/>
  <c r="R810" i="2"/>
  <c r="H377" i="2"/>
  <c r="G796" i="2"/>
  <c r="G751" i="2"/>
  <c r="D796" i="2"/>
  <c r="D751" i="2"/>
  <c r="S445" i="2"/>
  <c r="S902" i="2"/>
  <c r="S857" i="2"/>
  <c r="U765" i="2"/>
  <c r="U810" i="2"/>
  <c r="N440" i="2"/>
  <c r="N897" i="2"/>
  <c r="N852" i="2"/>
  <c r="D795" i="2"/>
  <c r="D750" i="2"/>
  <c r="AE820" i="2"/>
  <c r="AE775" i="2"/>
  <c r="AM920" i="2"/>
  <c r="AM875" i="2"/>
  <c r="AB401" i="2"/>
  <c r="R809" i="2"/>
  <c r="R764" i="2"/>
  <c r="I382" i="2"/>
  <c r="I800" i="2"/>
  <c r="I755" i="2"/>
  <c r="M388" i="2"/>
  <c r="AM785" i="2"/>
  <c r="AM830" i="2"/>
  <c r="J801" i="2"/>
  <c r="J756" i="2"/>
  <c r="AL919" i="2"/>
  <c r="AL874" i="2"/>
  <c r="H381" i="2"/>
  <c r="H754" i="2"/>
  <c r="H799" i="2"/>
  <c r="X450" i="2"/>
  <c r="X907" i="2"/>
  <c r="X862" i="2"/>
  <c r="I435" i="2"/>
  <c r="AF458" i="2"/>
  <c r="AF915" i="2"/>
  <c r="AF870" i="2"/>
  <c r="AA294" i="2"/>
  <c r="AA634" i="2"/>
  <c r="AA589" i="2"/>
  <c r="AE294" i="2"/>
  <c r="AD635" i="2"/>
  <c r="AD590" i="2"/>
  <c r="AO646" i="2"/>
  <c r="AO601" i="2"/>
  <c r="Z293" i="2"/>
  <c r="Z633" i="2"/>
  <c r="Z588" i="2"/>
  <c r="G274" i="2"/>
  <c r="G614" i="2"/>
  <c r="G569" i="2"/>
  <c r="P279" i="2"/>
  <c r="O620" i="2"/>
  <c r="O575" i="2"/>
  <c r="Y288" i="2"/>
  <c r="X629" i="2"/>
  <c r="X584" i="2"/>
  <c r="X287" i="2"/>
  <c r="W628" i="2"/>
  <c r="W583" i="2"/>
  <c r="X291" i="2"/>
  <c r="X631" i="2"/>
  <c r="X586" i="2"/>
  <c r="D271" i="2"/>
  <c r="D611" i="2"/>
  <c r="D566" i="2"/>
  <c r="L332" i="2"/>
  <c r="L666" i="2"/>
  <c r="L711" i="2"/>
  <c r="K331" i="2"/>
  <c r="K710" i="2"/>
  <c r="K665" i="2"/>
  <c r="AL358" i="2"/>
  <c r="AL737" i="2"/>
  <c r="AL692" i="2"/>
  <c r="AF348" i="2"/>
  <c r="AE683" i="2"/>
  <c r="AE728" i="2"/>
  <c r="AA347" i="2"/>
  <c r="AA726" i="2"/>
  <c r="AA681" i="2"/>
  <c r="P332" i="2"/>
  <c r="O712" i="2"/>
  <c r="O667" i="2"/>
  <c r="AO357" i="2"/>
  <c r="AN737" i="2"/>
  <c r="AN692" i="2"/>
  <c r="O331" i="2"/>
  <c r="N711" i="2"/>
  <c r="N666" i="2"/>
  <c r="Z346" i="2"/>
  <c r="Z725" i="2"/>
  <c r="Z680" i="2"/>
  <c r="AG916" i="2"/>
  <c r="AG871" i="2"/>
  <c r="AK458" i="2"/>
  <c r="AJ916" i="2"/>
  <c r="AJ871" i="2"/>
  <c r="Q443" i="2"/>
  <c r="Q900" i="2"/>
  <c r="Q855" i="2"/>
  <c r="K437" i="2"/>
  <c r="K894" i="2"/>
  <c r="K849" i="2"/>
  <c r="AK465" i="2"/>
  <c r="AK922" i="2"/>
  <c r="AK877" i="2"/>
  <c r="Y816" i="2"/>
  <c r="Y771" i="2"/>
  <c r="V768" i="2"/>
  <c r="V813" i="2"/>
  <c r="W445" i="2"/>
  <c r="V903" i="2"/>
  <c r="V858" i="2"/>
  <c r="AM828" i="2"/>
  <c r="AM783" i="2"/>
  <c r="AE822" i="2"/>
  <c r="AE777" i="2"/>
  <c r="S810" i="2"/>
  <c r="S765" i="2"/>
  <c r="D378" i="2"/>
  <c r="G376" i="2"/>
  <c r="F795" i="2"/>
  <c r="F750" i="2"/>
  <c r="AD404" i="2"/>
  <c r="O806" i="2"/>
  <c r="O761" i="2"/>
  <c r="N758" i="2"/>
  <c r="N803" i="2"/>
  <c r="AE452" i="2"/>
  <c r="AD910" i="2"/>
  <c r="AD865" i="2"/>
  <c r="X392" i="2"/>
  <c r="AC775" i="2"/>
  <c r="AC820" i="2"/>
  <c r="T393" i="2"/>
  <c r="S808" i="2"/>
  <c r="S763" i="2"/>
  <c r="Q386" i="2"/>
  <c r="AL460" i="2"/>
  <c r="Z447" i="2"/>
  <c r="Y905" i="2"/>
  <c r="Y860" i="2"/>
  <c r="AB397" i="2"/>
  <c r="AJ779" i="2"/>
  <c r="AJ824" i="2"/>
  <c r="W904" i="2"/>
  <c r="W859" i="2"/>
  <c r="AC292" i="2"/>
  <c r="AB633" i="2"/>
  <c r="AB588" i="2"/>
  <c r="Q284" i="2"/>
  <c r="Q624" i="2"/>
  <c r="Q579" i="2"/>
  <c r="AM306" i="2"/>
  <c r="AM646" i="2"/>
  <c r="AM601" i="2"/>
  <c r="AB291" i="2"/>
  <c r="AA587" i="2"/>
  <c r="AA632" i="2"/>
  <c r="I272" i="2"/>
  <c r="H613" i="2"/>
  <c r="H568" i="2"/>
  <c r="N281" i="2"/>
  <c r="N621" i="2"/>
  <c r="N576" i="2"/>
  <c r="AG296" i="2"/>
  <c r="AF637" i="2"/>
  <c r="AF592" i="2"/>
  <c r="R281" i="2"/>
  <c r="Q622" i="2"/>
  <c r="Q577" i="2"/>
  <c r="V285" i="2"/>
  <c r="U626" i="2"/>
  <c r="U581" i="2"/>
  <c r="K278" i="2"/>
  <c r="K618" i="2"/>
  <c r="K573" i="2"/>
  <c r="H328" i="2"/>
  <c r="H707" i="2"/>
  <c r="H662" i="2"/>
  <c r="AG353" i="2"/>
  <c r="AG732" i="2"/>
  <c r="AG687" i="2"/>
  <c r="AI355" i="2"/>
  <c r="AI734" i="2"/>
  <c r="AI689" i="2"/>
  <c r="AD350" i="2"/>
  <c r="AD729" i="2"/>
  <c r="AD684" i="2"/>
  <c r="AC345" i="2"/>
  <c r="AB725" i="2"/>
  <c r="AB680" i="2"/>
  <c r="N334" i="2"/>
  <c r="N713" i="2"/>
  <c r="N668" i="2"/>
  <c r="G323" i="2"/>
  <c r="F703" i="2"/>
  <c r="F658" i="2"/>
  <c r="Q714" i="2"/>
  <c r="Q669" i="2"/>
  <c r="R338" i="2"/>
  <c r="R717" i="2"/>
  <c r="R672" i="2"/>
  <c r="W343" i="2"/>
  <c r="W722" i="2"/>
  <c r="W677" i="2"/>
  <c r="AJ917" i="2"/>
  <c r="AJ872" i="2"/>
  <c r="AH783" i="2"/>
  <c r="AH828" i="2"/>
  <c r="S441" i="2"/>
  <c r="R899" i="2"/>
  <c r="R854" i="2"/>
  <c r="AN921" i="2"/>
  <c r="AN876" i="2"/>
  <c r="AI827" i="2"/>
  <c r="AI782" i="2"/>
  <c r="AE779" i="2"/>
  <c r="AE824" i="2"/>
  <c r="P897" i="2"/>
  <c r="P852" i="2"/>
  <c r="Z815" i="2"/>
  <c r="Z770" i="2"/>
  <c r="AL829" i="2"/>
  <c r="AL784" i="2"/>
  <c r="T764" i="2"/>
  <c r="T809" i="2"/>
  <c r="F379" i="2"/>
  <c r="F797" i="2"/>
  <c r="F752" i="2"/>
  <c r="AG401" i="2"/>
  <c r="M759" i="2"/>
  <c r="M804" i="2"/>
  <c r="O383" i="2"/>
  <c r="P438" i="2"/>
  <c r="O896" i="2"/>
  <c r="O851" i="2"/>
  <c r="P808" i="2"/>
  <c r="P763" i="2"/>
  <c r="AD819" i="2"/>
  <c r="AD774" i="2"/>
  <c r="V391" i="2"/>
  <c r="AJ919" i="2"/>
  <c r="AJ874" i="2"/>
  <c r="Q761" i="2"/>
  <c r="Q806" i="2"/>
  <c r="K800" i="2"/>
  <c r="K755" i="2"/>
  <c r="AC450" i="2"/>
  <c r="AB908" i="2"/>
  <c r="AB863" i="2"/>
  <c r="AN923" i="2"/>
  <c r="AN878" i="2"/>
  <c r="L756" i="2"/>
  <c r="L801" i="2"/>
  <c r="AI824" i="2"/>
  <c r="AI779" i="2"/>
  <c r="V448" i="2"/>
  <c r="V905" i="2"/>
  <c r="V860" i="2"/>
  <c r="S282" i="2"/>
  <c r="R623" i="2"/>
  <c r="R578" i="2"/>
  <c r="AO304" i="2"/>
  <c r="AN600" i="2"/>
  <c r="AN645" i="2"/>
  <c r="AL301" i="2"/>
  <c r="AK642" i="2"/>
  <c r="AK597" i="2"/>
  <c r="W286" i="2"/>
  <c r="V627" i="2"/>
  <c r="V582" i="2"/>
  <c r="AF299" i="2"/>
  <c r="AF639" i="2"/>
  <c r="AF594" i="2"/>
  <c r="AE298" i="2"/>
  <c r="AE638" i="2"/>
  <c r="AE593" i="2"/>
  <c r="P283" i="2"/>
  <c r="P623" i="2"/>
  <c r="P578" i="2"/>
  <c r="T287" i="2"/>
  <c r="T627" i="2"/>
  <c r="T582" i="2"/>
  <c r="M276" i="2"/>
  <c r="L617" i="2"/>
  <c r="L572" i="2"/>
  <c r="J326" i="2"/>
  <c r="I706" i="2"/>
  <c r="I661" i="2"/>
  <c r="AI351" i="2"/>
  <c r="AH731" i="2"/>
  <c r="AH686" i="2"/>
  <c r="AK353" i="2"/>
  <c r="AJ733" i="2"/>
  <c r="AJ688" i="2"/>
  <c r="AH350" i="2"/>
  <c r="AG730" i="2"/>
  <c r="AG685" i="2"/>
  <c r="G327" i="2"/>
  <c r="G706" i="2"/>
  <c r="G661" i="2"/>
  <c r="AK357" i="2"/>
  <c r="AK736" i="2"/>
  <c r="AK691" i="2"/>
  <c r="E325" i="2"/>
  <c r="E704" i="2"/>
  <c r="E659" i="2"/>
  <c r="P336" i="2"/>
  <c r="P715" i="2"/>
  <c r="P670" i="2"/>
  <c r="T336" i="2"/>
  <c r="S716" i="2"/>
  <c r="S671" i="2"/>
  <c r="Y341" i="2"/>
  <c r="X721" i="2"/>
  <c r="X676" i="2"/>
  <c r="AI918" i="2"/>
  <c r="AI873" i="2"/>
  <c r="AJ828" i="2"/>
  <c r="AJ783" i="2"/>
  <c r="S440" i="2"/>
  <c r="R898" i="2"/>
  <c r="R853" i="2"/>
  <c r="G380" i="2"/>
  <c r="G798" i="2"/>
  <c r="G753" i="2"/>
  <c r="AN831" i="2"/>
  <c r="AN786" i="2"/>
  <c r="AH827" i="2"/>
  <c r="AH782" i="2"/>
  <c r="AF824" i="2"/>
  <c r="AF779" i="2"/>
  <c r="M894" i="2"/>
  <c r="M849" i="2"/>
  <c r="AI410" i="2"/>
  <c r="AC777" i="2"/>
  <c r="AC822" i="2"/>
  <c r="T808" i="2"/>
  <c r="T763" i="2"/>
  <c r="H430" i="2"/>
  <c r="G888" i="2"/>
  <c r="G843" i="2"/>
  <c r="V444" i="2"/>
  <c r="U902" i="2"/>
  <c r="U857" i="2"/>
  <c r="R392" i="2"/>
  <c r="AE823" i="2"/>
  <c r="AE778" i="2"/>
  <c r="P758" i="2"/>
  <c r="P803" i="2"/>
  <c r="AE457" i="2"/>
  <c r="AE914" i="2"/>
  <c r="AE869" i="2"/>
  <c r="N805" i="2"/>
  <c r="N760" i="2"/>
  <c r="R761" i="2"/>
  <c r="R806" i="2"/>
  <c r="AE453" i="2"/>
  <c r="AD911" i="2"/>
  <c r="AD866" i="2"/>
  <c r="AH460" i="2"/>
  <c r="AH917" i="2"/>
  <c r="AH872" i="2"/>
  <c r="V395" i="2"/>
  <c r="AD399" i="2"/>
  <c r="V811" i="2"/>
  <c r="V766" i="2"/>
  <c r="J432" i="2"/>
  <c r="I890" i="2"/>
  <c r="I845" i="2"/>
  <c r="O388" i="2"/>
  <c r="Y398" i="2"/>
  <c r="AJ462" i="2"/>
  <c r="AC451" i="2"/>
  <c r="AB909" i="2"/>
  <c r="AB864" i="2"/>
  <c r="W450" i="2"/>
  <c r="W907" i="2"/>
  <c r="W862" i="2"/>
  <c r="AB817" i="2"/>
  <c r="AB772" i="2"/>
  <c r="AO922" i="2"/>
  <c r="AO877" i="2"/>
  <c r="X905" i="2"/>
  <c r="X860" i="2"/>
  <c r="AI404" i="2"/>
  <c r="M757" i="2"/>
  <c r="M802" i="2"/>
  <c r="H275" i="2"/>
  <c r="H615" i="2"/>
  <c r="H570" i="2"/>
  <c r="AF295" i="2"/>
  <c r="AE636" i="2"/>
  <c r="AE591" i="2"/>
  <c r="AJ303" i="2"/>
  <c r="AJ643" i="2"/>
  <c r="AJ598" i="2"/>
  <c r="U288" i="2"/>
  <c r="U628" i="2"/>
  <c r="U583" i="2"/>
  <c r="AD293" i="2"/>
  <c r="AC634" i="2"/>
  <c r="AC589" i="2"/>
  <c r="AN303" i="2"/>
  <c r="AM644" i="2"/>
  <c r="AM599" i="2"/>
  <c r="F273" i="2"/>
  <c r="F613" i="2"/>
  <c r="F568" i="2"/>
  <c r="S335" i="2"/>
  <c r="R715" i="2"/>
  <c r="R670" i="2"/>
  <c r="AC349" i="2"/>
  <c r="AC728" i="2"/>
  <c r="AC683" i="2"/>
  <c r="AE351" i="2"/>
  <c r="AE730" i="2"/>
  <c r="AE685" i="2"/>
  <c r="AF352" i="2"/>
  <c r="AF731" i="2"/>
  <c r="AF686" i="2"/>
  <c r="I325" i="2"/>
  <c r="H705" i="2"/>
  <c r="H660" i="2"/>
  <c r="AM355" i="2"/>
  <c r="AL735" i="2"/>
  <c r="AL690" i="2"/>
  <c r="AL354" i="2"/>
  <c r="AK734" i="2"/>
  <c r="AK689" i="2"/>
  <c r="AH354" i="2"/>
  <c r="AH733" i="2"/>
  <c r="AH688" i="2"/>
  <c r="X340" i="2"/>
  <c r="W720" i="2"/>
  <c r="W675" i="2"/>
  <c r="Y722" i="2"/>
  <c r="Y677" i="2"/>
  <c r="AA774" i="2"/>
  <c r="AA819" i="2"/>
  <c r="AL825" i="2"/>
  <c r="AL780" i="2"/>
  <c r="I378" i="2"/>
  <c r="H797" i="2"/>
  <c r="H752" i="2"/>
  <c r="AM831" i="2"/>
  <c r="AM786" i="2"/>
  <c r="AN920" i="2"/>
  <c r="AN875" i="2"/>
  <c r="AK826" i="2"/>
  <c r="AK781" i="2"/>
  <c r="AH822" i="2"/>
  <c r="AH777" i="2"/>
  <c r="L438" i="2"/>
  <c r="L895" i="2"/>
  <c r="L850" i="2"/>
  <c r="Z394" i="2"/>
  <c r="AJ410" i="2"/>
  <c r="E431" i="2"/>
  <c r="E843" i="2"/>
  <c r="E888" i="2"/>
  <c r="AF774" i="2"/>
  <c r="AF819" i="2"/>
  <c r="R444" i="2"/>
  <c r="R901" i="2"/>
  <c r="R856" i="2"/>
  <c r="T446" i="2"/>
  <c r="T903" i="2"/>
  <c r="T858" i="2"/>
  <c r="S766" i="2"/>
  <c r="S811" i="2"/>
  <c r="AG402" i="2"/>
  <c r="P804" i="2"/>
  <c r="P759" i="2"/>
  <c r="AF913" i="2"/>
  <c r="AF868" i="2"/>
  <c r="Q898" i="2"/>
  <c r="Q853" i="2"/>
  <c r="O804" i="2"/>
  <c r="O759" i="2"/>
  <c r="AB455" i="2"/>
  <c r="AB912" i="2"/>
  <c r="AB867" i="2"/>
  <c r="AE774" i="2"/>
  <c r="AE819" i="2"/>
  <c r="AG459" i="2"/>
  <c r="X393" i="2"/>
  <c r="M439" i="2"/>
  <c r="M896" i="2"/>
  <c r="M851" i="2"/>
  <c r="AK921" i="2"/>
  <c r="AK876" i="2"/>
  <c r="P762" i="2"/>
  <c r="P807" i="2"/>
  <c r="AL411" i="2"/>
  <c r="AC910" i="2"/>
  <c r="AC865" i="2"/>
  <c r="Z817" i="2"/>
  <c r="Z772" i="2"/>
  <c r="AA910" i="2"/>
  <c r="AA865" i="2"/>
  <c r="AA818" i="2"/>
  <c r="AA773" i="2"/>
  <c r="AH826" i="2"/>
  <c r="AH781" i="2"/>
  <c r="AO463" i="2"/>
  <c r="K802" i="2"/>
  <c r="K757" i="2"/>
  <c r="L758" i="2"/>
  <c r="L803" i="2"/>
  <c r="Z452" i="2"/>
  <c r="Z909" i="2"/>
  <c r="Z864" i="2"/>
  <c r="F322" i="2"/>
  <c r="M226" i="2"/>
  <c r="N225" i="2"/>
  <c r="M224" i="2"/>
  <c r="L225" i="2"/>
  <c r="Y238" i="2"/>
  <c r="Z237" i="2"/>
  <c r="AK248" i="2"/>
  <c r="AJ249" i="2"/>
  <c r="S230" i="2"/>
  <c r="R231" i="2"/>
  <c r="E216" i="2"/>
  <c r="D217" i="2"/>
  <c r="U234" i="2"/>
  <c r="V233" i="2"/>
  <c r="T231" i="2"/>
  <c r="S232" i="2"/>
  <c r="AI246" i="2"/>
  <c r="AH247" i="2"/>
  <c r="K224" i="2"/>
  <c r="L223" i="2"/>
  <c r="G218" i="2"/>
  <c r="F219" i="2"/>
  <c r="AL251" i="2"/>
  <c r="AM250" i="2"/>
  <c r="U232" i="2"/>
  <c r="T233" i="2"/>
  <c r="O226" i="2"/>
  <c r="N227" i="2"/>
  <c r="X235" i="2"/>
  <c r="W236" i="2"/>
  <c r="AG244" i="2"/>
  <c r="AF245" i="2"/>
  <c r="Q230" i="2"/>
  <c r="R229" i="2"/>
  <c r="AE242" i="2"/>
  <c r="AD243" i="2"/>
  <c r="AB241" i="2"/>
  <c r="AB242" i="2" s="1"/>
  <c r="AC240" i="2"/>
  <c r="W234" i="2"/>
  <c r="V235" i="2"/>
  <c r="AN253" i="2"/>
  <c r="AO252" i="2"/>
  <c r="AB239" i="2"/>
  <c r="AA240" i="2"/>
  <c r="X237" i="2"/>
  <c r="Y236" i="2"/>
  <c r="AI248" i="2"/>
  <c r="AJ247" i="2"/>
  <c r="O228" i="2"/>
  <c r="P227" i="2"/>
  <c r="Z239" i="2"/>
  <c r="AA238" i="2"/>
  <c r="AK250" i="2"/>
  <c r="AL249" i="2"/>
  <c r="AM252" i="2"/>
  <c r="AN251" i="2"/>
  <c r="AC242" i="2"/>
  <c r="AD241" i="2"/>
  <c r="Q228" i="2"/>
  <c r="P229" i="2"/>
  <c r="E218" i="2"/>
  <c r="F217" i="2"/>
  <c r="K222" i="2"/>
  <c r="J223" i="2"/>
  <c r="AE244" i="2"/>
  <c r="AF243" i="2"/>
  <c r="AG246" i="2"/>
  <c r="AH245" i="2"/>
  <c r="I222" i="2"/>
  <c r="J221" i="2"/>
  <c r="I220" i="2"/>
  <c r="H221" i="2"/>
  <c r="H219" i="2"/>
  <c r="G220" i="2"/>
  <c r="D473" i="2"/>
  <c r="D518" i="2"/>
  <c r="AO710" i="15" l="1"/>
  <c r="AO665" i="15"/>
  <c r="I599" i="15"/>
  <c r="I644" i="15"/>
  <c r="I304" i="15"/>
  <c r="AM616" i="15"/>
  <c r="AM571" i="15"/>
  <c r="AN275" i="15"/>
  <c r="AM274" i="15"/>
  <c r="AL570" i="15"/>
  <c r="AL615" i="15"/>
  <c r="J600" i="15"/>
  <c r="J645" i="15"/>
  <c r="J305" i="15"/>
  <c r="AK476" i="15"/>
  <c r="AK521" i="15"/>
  <c r="AL219" i="15"/>
  <c r="AK705" i="15"/>
  <c r="AK660" i="15"/>
  <c r="AL325" i="15"/>
  <c r="AK659" i="15"/>
  <c r="AK704" i="15"/>
  <c r="AL324" i="15"/>
  <c r="E597" i="15"/>
  <c r="E642" i="15"/>
  <c r="E302" i="15"/>
  <c r="D550" i="15"/>
  <c r="D505" i="15"/>
  <c r="D249" i="15"/>
  <c r="AN799" i="15"/>
  <c r="AN754" i="15"/>
  <c r="AO380" i="15"/>
  <c r="E689" i="15"/>
  <c r="E734" i="15"/>
  <c r="E355" i="15"/>
  <c r="H738" i="15"/>
  <c r="H693" i="15"/>
  <c r="H359" i="15"/>
  <c r="K554" i="15"/>
  <c r="K509" i="15"/>
  <c r="K253" i="15"/>
  <c r="AJ888" i="15"/>
  <c r="AJ843" i="15"/>
  <c r="AK430" i="15"/>
  <c r="AN706" i="15"/>
  <c r="AN661" i="15"/>
  <c r="AO326" i="15"/>
  <c r="I552" i="15"/>
  <c r="I507" i="15"/>
  <c r="I251" i="15"/>
  <c r="G550" i="15"/>
  <c r="G505" i="15"/>
  <c r="G249" i="15"/>
  <c r="AJ520" i="15"/>
  <c r="AJ475" i="15"/>
  <c r="AK218" i="15"/>
  <c r="AM477" i="15"/>
  <c r="AM522" i="15"/>
  <c r="AN220" i="15"/>
  <c r="F645" i="15"/>
  <c r="F600" i="15"/>
  <c r="F305" i="15"/>
  <c r="AI794" i="15"/>
  <c r="AI749" i="15"/>
  <c r="AJ375" i="15"/>
  <c r="BV376" i="15"/>
  <c r="I922" i="15"/>
  <c r="I877" i="15"/>
  <c r="I465" i="15"/>
  <c r="AK474" i="15"/>
  <c r="AK519" i="15"/>
  <c r="AL217" i="15"/>
  <c r="J554" i="15"/>
  <c r="J509" i="15"/>
  <c r="J253" i="15"/>
  <c r="E825" i="15"/>
  <c r="E780" i="15"/>
  <c r="E407" i="15"/>
  <c r="H645" i="15"/>
  <c r="H600" i="15"/>
  <c r="H305" i="15"/>
  <c r="AK842" i="15"/>
  <c r="AK887" i="15"/>
  <c r="AL429" i="15"/>
  <c r="AL523" i="15"/>
  <c r="AL478" i="15"/>
  <c r="AM221" i="15"/>
  <c r="I830" i="15"/>
  <c r="I785" i="15"/>
  <c r="I412" i="15"/>
  <c r="G645" i="15"/>
  <c r="G600" i="15"/>
  <c r="G305" i="15"/>
  <c r="K739" i="15"/>
  <c r="K694" i="15"/>
  <c r="AK796" i="15"/>
  <c r="AK751" i="15"/>
  <c r="AL377" i="15"/>
  <c r="AM798" i="15"/>
  <c r="AM753" i="15"/>
  <c r="AN379" i="15"/>
  <c r="G827" i="15"/>
  <c r="G782" i="15"/>
  <c r="G409" i="15"/>
  <c r="D824" i="15"/>
  <c r="D779" i="15"/>
  <c r="D406" i="15"/>
  <c r="AI611" i="15"/>
  <c r="AI566" i="15"/>
  <c r="AJ270" i="15"/>
  <c r="AL845" i="15"/>
  <c r="AL890" i="15"/>
  <c r="AM432" i="15"/>
  <c r="AJ610" i="15"/>
  <c r="AJ565" i="15"/>
  <c r="AK269" i="15"/>
  <c r="BW270" i="15"/>
  <c r="G920" i="15"/>
  <c r="G875" i="15"/>
  <c r="G463" i="15"/>
  <c r="G735" i="15"/>
  <c r="G690" i="15"/>
  <c r="G356" i="15"/>
  <c r="I692" i="15"/>
  <c r="I737" i="15"/>
  <c r="I358" i="15"/>
  <c r="AI702" i="15"/>
  <c r="AI657" i="15"/>
  <c r="AJ322" i="15"/>
  <c r="BV323" i="15"/>
  <c r="AJ886" i="15"/>
  <c r="AJ841" i="15"/>
  <c r="AK428" i="15"/>
  <c r="BW429" i="15"/>
  <c r="E548" i="15"/>
  <c r="E503" i="15"/>
  <c r="E247" i="15"/>
  <c r="AK797" i="15"/>
  <c r="AK752" i="15"/>
  <c r="AL378" i="15"/>
  <c r="AN525" i="15"/>
  <c r="AN480" i="15"/>
  <c r="AO223" i="15"/>
  <c r="AM479" i="15"/>
  <c r="AM524" i="15"/>
  <c r="AN222" i="15"/>
  <c r="AM707" i="15"/>
  <c r="AM662" i="15"/>
  <c r="AN327" i="15"/>
  <c r="AK889" i="15"/>
  <c r="AK844" i="15"/>
  <c r="AL431" i="15"/>
  <c r="F918" i="15"/>
  <c r="F873" i="15"/>
  <c r="F461" i="15"/>
  <c r="AO800" i="15"/>
  <c r="AO755" i="15"/>
  <c r="AM891" i="15"/>
  <c r="AM846" i="15"/>
  <c r="AN433" i="15"/>
  <c r="AJ612" i="15"/>
  <c r="AJ567" i="15"/>
  <c r="AK271" i="15"/>
  <c r="J785" i="15"/>
  <c r="J830" i="15"/>
  <c r="J412" i="15"/>
  <c r="AL614" i="15"/>
  <c r="AL569" i="15"/>
  <c r="AM273" i="15"/>
  <c r="F690" i="15"/>
  <c r="F735" i="15"/>
  <c r="F356" i="15"/>
  <c r="AO708" i="15"/>
  <c r="AO663" i="15"/>
  <c r="D918" i="15"/>
  <c r="D873" i="15"/>
  <c r="D461" i="15"/>
  <c r="F827" i="15"/>
  <c r="F782" i="15"/>
  <c r="F409" i="15"/>
  <c r="AO893" i="15"/>
  <c r="AO848" i="15"/>
  <c r="H554" i="15"/>
  <c r="H509" i="15"/>
  <c r="H253" i="15"/>
  <c r="D641" i="15"/>
  <c r="D596" i="15"/>
  <c r="D301" i="15"/>
  <c r="AL613" i="15"/>
  <c r="AL568" i="15"/>
  <c r="AM272" i="15"/>
  <c r="AO709" i="15"/>
  <c r="AO664" i="15"/>
  <c r="F550" i="15"/>
  <c r="F505" i="15"/>
  <c r="F249" i="15"/>
  <c r="AH473" i="15"/>
  <c r="AH518" i="15"/>
  <c r="AI216" i="15"/>
  <c r="BU217" i="15"/>
  <c r="AJ795" i="15"/>
  <c r="AJ750" i="15"/>
  <c r="AK376" i="15"/>
  <c r="H921" i="15"/>
  <c r="H876" i="15"/>
  <c r="H464" i="15"/>
  <c r="H829" i="15"/>
  <c r="H784" i="15"/>
  <c r="H411" i="15"/>
  <c r="AJ703" i="15"/>
  <c r="AJ658" i="15"/>
  <c r="AK323" i="15"/>
  <c r="D689" i="15"/>
  <c r="D734" i="15"/>
  <c r="D355" i="15"/>
  <c r="E919" i="15"/>
  <c r="E874" i="15"/>
  <c r="E462" i="15"/>
  <c r="AB243" i="2"/>
  <c r="AB544" i="2"/>
  <c r="AB499" i="2"/>
  <c r="N228" i="2"/>
  <c r="N529" i="2"/>
  <c r="N484" i="2"/>
  <c r="U235" i="2"/>
  <c r="U536" i="2"/>
  <c r="U491" i="2"/>
  <c r="F702" i="2"/>
  <c r="F657" i="2"/>
  <c r="R445" i="2"/>
  <c r="R902" i="2"/>
  <c r="R857" i="2"/>
  <c r="W451" i="2"/>
  <c r="W908" i="2"/>
  <c r="W863" i="2"/>
  <c r="U336" i="2"/>
  <c r="T716" i="2"/>
  <c r="T671" i="2"/>
  <c r="AO645" i="2"/>
  <c r="AO600" i="2"/>
  <c r="AD345" i="2"/>
  <c r="AC725" i="2"/>
  <c r="AC680" i="2"/>
  <c r="AH296" i="2"/>
  <c r="AG637" i="2"/>
  <c r="AG592" i="2"/>
  <c r="AO737" i="2"/>
  <c r="AO692" i="2"/>
  <c r="X292" i="2"/>
  <c r="X632" i="2"/>
  <c r="X587" i="2"/>
  <c r="X451" i="2"/>
  <c r="X908" i="2"/>
  <c r="X863" i="2"/>
  <c r="AB820" i="2"/>
  <c r="AB775" i="2"/>
  <c r="AB402" i="2"/>
  <c r="G434" i="2"/>
  <c r="G891" i="2"/>
  <c r="G846" i="2"/>
  <c r="AM739" i="2"/>
  <c r="AM694" i="2"/>
  <c r="AH302" i="2"/>
  <c r="AH642" i="2"/>
  <c r="AH597" i="2"/>
  <c r="AA448" i="2"/>
  <c r="Z906" i="2"/>
  <c r="Z861" i="2"/>
  <c r="S762" i="2"/>
  <c r="S807" i="2"/>
  <c r="T388" i="2"/>
  <c r="AM824" i="2"/>
  <c r="AM779" i="2"/>
  <c r="AN405" i="2"/>
  <c r="AH349" i="2"/>
  <c r="AG729" i="2"/>
  <c r="AG684" i="2"/>
  <c r="AK299" i="2"/>
  <c r="AJ640" i="2"/>
  <c r="AJ595" i="2"/>
  <c r="Q764" i="2"/>
  <c r="Q809" i="2"/>
  <c r="Q391" i="2"/>
  <c r="P443" i="2"/>
  <c r="P900" i="2"/>
  <c r="P855" i="2"/>
  <c r="X339" i="2"/>
  <c r="W719" i="2"/>
  <c r="W674" i="2"/>
  <c r="L280" i="2"/>
  <c r="L620" i="2"/>
  <c r="L575" i="2"/>
  <c r="AG454" i="2"/>
  <c r="AF912" i="2"/>
  <c r="AF867" i="2"/>
  <c r="V343" i="2"/>
  <c r="V722" i="2"/>
  <c r="V677" i="2"/>
  <c r="AF347" i="2"/>
  <c r="AE727" i="2"/>
  <c r="AE682" i="2"/>
  <c r="O277" i="2"/>
  <c r="N618" i="2"/>
  <c r="N573" i="2"/>
  <c r="V808" i="2"/>
  <c r="V763" i="2"/>
  <c r="W389" i="2"/>
  <c r="N801" i="2"/>
  <c r="N756" i="2"/>
  <c r="O382" i="2"/>
  <c r="S439" i="2"/>
  <c r="R897" i="2"/>
  <c r="R852" i="2"/>
  <c r="E432" i="2"/>
  <c r="E889" i="2"/>
  <c r="E844" i="2"/>
  <c r="H222" i="2"/>
  <c r="H523" i="2"/>
  <c r="H478" i="2"/>
  <c r="J224" i="2"/>
  <c r="J525" i="2"/>
  <c r="J480" i="2"/>
  <c r="AE241" i="2"/>
  <c r="AD498" i="2"/>
  <c r="AD543" i="2"/>
  <c r="Z240" i="2"/>
  <c r="Z541" i="2"/>
  <c r="Z496" i="2"/>
  <c r="AA241" i="2"/>
  <c r="AA542" i="2"/>
  <c r="AA497" i="2"/>
  <c r="AD244" i="2"/>
  <c r="AD545" i="2"/>
  <c r="AD500" i="2"/>
  <c r="H218" i="2"/>
  <c r="G475" i="2"/>
  <c r="G520" i="2"/>
  <c r="Y239" i="2"/>
  <c r="Y495" i="2"/>
  <c r="Y540" i="2"/>
  <c r="M440" i="2"/>
  <c r="M897" i="2"/>
  <c r="M852" i="2"/>
  <c r="AG821" i="2"/>
  <c r="AG776" i="2"/>
  <c r="AH402" i="2"/>
  <c r="AE352" i="2"/>
  <c r="AE731" i="2"/>
  <c r="AE686" i="2"/>
  <c r="AG295" i="2"/>
  <c r="AF636" i="2"/>
  <c r="AF591" i="2"/>
  <c r="AH461" i="2"/>
  <c r="AH918" i="2"/>
  <c r="AH873" i="2"/>
  <c r="K326" i="2"/>
  <c r="J706" i="2"/>
  <c r="J661" i="2"/>
  <c r="J220" i="2"/>
  <c r="I477" i="2"/>
  <c r="I522" i="2"/>
  <c r="L222" i="2"/>
  <c r="K479" i="2"/>
  <c r="K524" i="2"/>
  <c r="Q227" i="2"/>
  <c r="P484" i="2"/>
  <c r="P529" i="2"/>
  <c r="AC239" i="2"/>
  <c r="AB496" i="2"/>
  <c r="AB541" i="2"/>
  <c r="AF242" i="2"/>
  <c r="AE499" i="2"/>
  <c r="AE544" i="2"/>
  <c r="M223" i="2"/>
  <c r="L525" i="2"/>
  <c r="L480" i="2"/>
  <c r="D218" i="2"/>
  <c r="D519" i="2"/>
  <c r="D474" i="2"/>
  <c r="L226" i="2"/>
  <c r="L482" i="2"/>
  <c r="L527" i="2"/>
  <c r="Z453" i="2"/>
  <c r="Z910" i="2"/>
  <c r="Z865" i="2"/>
  <c r="AL830" i="2"/>
  <c r="AL785" i="2"/>
  <c r="AL412" i="2"/>
  <c r="X812" i="2"/>
  <c r="X767" i="2"/>
  <c r="Y393" i="2"/>
  <c r="AH355" i="2"/>
  <c r="AH689" i="2"/>
  <c r="AH734" i="2"/>
  <c r="F274" i="2"/>
  <c r="F614" i="2"/>
  <c r="F569" i="2"/>
  <c r="K432" i="2"/>
  <c r="J890" i="2"/>
  <c r="J845" i="2"/>
  <c r="AK358" i="2"/>
  <c r="AK737" i="2"/>
  <c r="AK692" i="2"/>
  <c r="P284" i="2"/>
  <c r="P624" i="2"/>
  <c r="P579" i="2"/>
  <c r="AG354" i="2"/>
  <c r="AG733" i="2"/>
  <c r="AG688" i="2"/>
  <c r="AC291" i="2"/>
  <c r="AB632" i="2"/>
  <c r="AB587" i="2"/>
  <c r="K438" i="2"/>
  <c r="K895" i="2"/>
  <c r="K850" i="2"/>
  <c r="AG348" i="2"/>
  <c r="AF728" i="2"/>
  <c r="AF683" i="2"/>
  <c r="Q279" i="2"/>
  <c r="P620" i="2"/>
  <c r="P575" i="2"/>
  <c r="N441" i="2"/>
  <c r="N898" i="2"/>
  <c r="N853" i="2"/>
  <c r="I377" i="2"/>
  <c r="H751" i="2"/>
  <c r="H796" i="2"/>
  <c r="AD457" i="2"/>
  <c r="AD914" i="2"/>
  <c r="AD869" i="2"/>
  <c r="O330" i="2"/>
  <c r="N710" i="2"/>
  <c r="N665" i="2"/>
  <c r="L433" i="2"/>
  <c r="K891" i="2"/>
  <c r="K846" i="2"/>
  <c r="E379" i="2"/>
  <c r="E752" i="2"/>
  <c r="E797" i="2"/>
  <c r="I324" i="2"/>
  <c r="H704" i="2"/>
  <c r="H659" i="2"/>
  <c r="L274" i="2"/>
  <c r="K615" i="2"/>
  <c r="K570" i="2"/>
  <c r="AL300" i="2"/>
  <c r="AK641" i="2"/>
  <c r="AK596" i="2"/>
  <c r="J437" i="2"/>
  <c r="J894" i="2"/>
  <c r="J849" i="2"/>
  <c r="M328" i="2"/>
  <c r="L708" i="2"/>
  <c r="L663" i="2"/>
  <c r="L327" i="2"/>
  <c r="K707" i="2"/>
  <c r="K662" i="2"/>
  <c r="Y633" i="2"/>
  <c r="Y588" i="2"/>
  <c r="Y293" i="2"/>
  <c r="O283" i="2"/>
  <c r="O623" i="2"/>
  <c r="O578" i="2"/>
  <c r="AL465" i="2"/>
  <c r="AL922" i="2"/>
  <c r="AL877" i="2"/>
  <c r="W816" i="2"/>
  <c r="W771" i="2"/>
  <c r="W398" i="2"/>
  <c r="AL306" i="2"/>
  <c r="AL646" i="2"/>
  <c r="AL601" i="2"/>
  <c r="K273" i="2"/>
  <c r="J614" i="2"/>
  <c r="J569" i="2"/>
  <c r="AH819" i="2"/>
  <c r="AH774" i="2"/>
  <c r="AI400" i="2"/>
  <c r="P810" i="2"/>
  <c r="P765" i="2"/>
  <c r="P392" i="2"/>
  <c r="P436" i="2"/>
  <c r="O894" i="2"/>
  <c r="O849" i="2"/>
  <c r="AE826" i="2"/>
  <c r="AE781" i="2"/>
  <c r="AE408" i="2"/>
  <c r="AH913" i="2"/>
  <c r="AH868" i="2"/>
  <c r="AI455" i="2"/>
  <c r="K221" i="2"/>
  <c r="J523" i="2"/>
  <c r="J478" i="2"/>
  <c r="G217" i="2"/>
  <c r="F519" i="2"/>
  <c r="F474" i="2"/>
  <c r="AC243" i="2"/>
  <c r="AC544" i="2"/>
  <c r="AC499" i="2"/>
  <c r="O229" i="2"/>
  <c r="O530" i="2"/>
  <c r="O485" i="2"/>
  <c r="AO554" i="2"/>
  <c r="AO509" i="2"/>
  <c r="S229" i="2"/>
  <c r="R531" i="2"/>
  <c r="R486" i="2"/>
  <c r="P226" i="2"/>
  <c r="O483" i="2"/>
  <c r="O528" i="2"/>
  <c r="K225" i="2"/>
  <c r="K481" i="2"/>
  <c r="K526" i="2"/>
  <c r="F216" i="2"/>
  <c r="E473" i="2"/>
  <c r="E518" i="2"/>
  <c r="N224" i="2"/>
  <c r="M481" i="2"/>
  <c r="M526" i="2"/>
  <c r="AG460" i="2"/>
  <c r="AG917" i="2"/>
  <c r="AG872" i="2"/>
  <c r="L439" i="2"/>
  <c r="L896" i="2"/>
  <c r="L851" i="2"/>
  <c r="J325" i="2"/>
  <c r="I705" i="2"/>
  <c r="I660" i="2"/>
  <c r="U289" i="2"/>
  <c r="U629" i="2"/>
  <c r="U584" i="2"/>
  <c r="AE458" i="2"/>
  <c r="AE915" i="2"/>
  <c r="AE870" i="2"/>
  <c r="W444" i="2"/>
  <c r="V902" i="2"/>
  <c r="V857" i="2"/>
  <c r="AI784" i="2"/>
  <c r="AI829" i="2"/>
  <c r="AI411" i="2"/>
  <c r="AL353" i="2"/>
  <c r="AK733" i="2"/>
  <c r="AK688" i="2"/>
  <c r="X286" i="2"/>
  <c r="W627" i="2"/>
  <c r="W582" i="2"/>
  <c r="F380" i="2"/>
  <c r="F753" i="2"/>
  <c r="F798" i="2"/>
  <c r="W344" i="2"/>
  <c r="W723" i="2"/>
  <c r="W678" i="2"/>
  <c r="H323" i="2"/>
  <c r="G703" i="2"/>
  <c r="G658" i="2"/>
  <c r="W285" i="2"/>
  <c r="V626" i="2"/>
  <c r="V581" i="2"/>
  <c r="AD292" i="2"/>
  <c r="AC633" i="2"/>
  <c r="AC588" i="2"/>
  <c r="AA447" i="2"/>
  <c r="Z905" i="2"/>
  <c r="Z860" i="2"/>
  <c r="X811" i="2"/>
  <c r="X766" i="2"/>
  <c r="Y392" i="2"/>
  <c r="AD823" i="2"/>
  <c r="AD778" i="2"/>
  <c r="AD405" i="2"/>
  <c r="Q444" i="2"/>
  <c r="Q901" i="2"/>
  <c r="Q856" i="2"/>
  <c r="Z347" i="2"/>
  <c r="Z726" i="2"/>
  <c r="Z681" i="2"/>
  <c r="L333" i="2"/>
  <c r="L712" i="2"/>
  <c r="L667" i="2"/>
  <c r="M762" i="2"/>
  <c r="M807" i="2"/>
  <c r="M389" i="2"/>
  <c r="O442" i="2"/>
  <c r="O899" i="2"/>
  <c r="O854" i="2"/>
  <c r="AC344" i="2"/>
  <c r="AB724" i="2"/>
  <c r="AB679" i="2"/>
  <c r="V290" i="2"/>
  <c r="V630" i="2"/>
  <c r="V585" i="2"/>
  <c r="G375" i="2"/>
  <c r="F749" i="2"/>
  <c r="F794" i="2"/>
  <c r="W338" i="2"/>
  <c r="V718" i="2"/>
  <c r="V673" i="2"/>
  <c r="J278" i="2"/>
  <c r="J618" i="2"/>
  <c r="J573" i="2"/>
  <c r="V284" i="2"/>
  <c r="U625" i="2"/>
  <c r="U580" i="2"/>
  <c r="U813" i="2"/>
  <c r="U768" i="2"/>
  <c r="U395" i="2"/>
  <c r="U442" i="2"/>
  <c r="T900" i="2"/>
  <c r="T855" i="2"/>
  <c r="AI297" i="2"/>
  <c r="AH638" i="2"/>
  <c r="AH593" i="2"/>
  <c r="Z819" i="2"/>
  <c r="Z774" i="2"/>
  <c r="Z401" i="2"/>
  <c r="AO783" i="2"/>
  <c r="AO828" i="2"/>
  <c r="AF826" i="2"/>
  <c r="AF781" i="2"/>
  <c r="AF408" i="2"/>
  <c r="N381" i="2"/>
  <c r="M755" i="2"/>
  <c r="M800" i="2"/>
  <c r="J378" i="2"/>
  <c r="I797" i="2"/>
  <c r="I752" i="2"/>
  <c r="I223" i="2"/>
  <c r="I479" i="2"/>
  <c r="I524" i="2"/>
  <c r="E219" i="2"/>
  <c r="E520" i="2"/>
  <c r="E475" i="2"/>
  <c r="AO251" i="2"/>
  <c r="AN553" i="2"/>
  <c r="AN508" i="2"/>
  <c r="AK247" i="2"/>
  <c r="AJ549" i="2"/>
  <c r="AJ504" i="2"/>
  <c r="Q231" i="2"/>
  <c r="Q532" i="2"/>
  <c r="Q487" i="2"/>
  <c r="T234" i="2"/>
  <c r="T535" i="2"/>
  <c r="T490" i="2"/>
  <c r="AH248" i="2"/>
  <c r="AH504" i="2"/>
  <c r="AH549" i="2"/>
  <c r="R232" i="2"/>
  <c r="R533" i="2"/>
  <c r="R488" i="2"/>
  <c r="O225" i="2"/>
  <c r="N482" i="2"/>
  <c r="N527" i="2"/>
  <c r="AC350" i="2"/>
  <c r="AC729" i="2"/>
  <c r="AC684" i="2"/>
  <c r="H276" i="2"/>
  <c r="H616" i="2"/>
  <c r="H571" i="2"/>
  <c r="AD451" i="2"/>
  <c r="AC909" i="2"/>
  <c r="AC864" i="2"/>
  <c r="AF453" i="2"/>
  <c r="AE911" i="2"/>
  <c r="AE866" i="2"/>
  <c r="G381" i="2"/>
  <c r="G799" i="2"/>
  <c r="G754" i="2"/>
  <c r="P337" i="2"/>
  <c r="P716" i="2"/>
  <c r="P671" i="2"/>
  <c r="N276" i="2"/>
  <c r="M617" i="2"/>
  <c r="M572" i="2"/>
  <c r="T282" i="2"/>
  <c r="S623" i="2"/>
  <c r="S578" i="2"/>
  <c r="T441" i="2"/>
  <c r="S899" i="2"/>
  <c r="S854" i="2"/>
  <c r="AD351" i="2"/>
  <c r="AD730" i="2"/>
  <c r="AD685" i="2"/>
  <c r="N282" i="2"/>
  <c r="N622" i="2"/>
  <c r="N577" i="2"/>
  <c r="AL918" i="2"/>
  <c r="AL873" i="2"/>
  <c r="AM460" i="2"/>
  <c r="Q332" i="2"/>
  <c r="P712" i="2"/>
  <c r="P667" i="2"/>
  <c r="Y287" i="2"/>
  <c r="X628" i="2"/>
  <c r="X583" i="2"/>
  <c r="H382" i="2"/>
  <c r="H800" i="2"/>
  <c r="H755" i="2"/>
  <c r="AB343" i="2"/>
  <c r="AA723" i="2"/>
  <c r="AA678" i="2"/>
  <c r="AO356" i="2"/>
  <c r="AN736" i="2"/>
  <c r="AN691" i="2"/>
  <c r="R286" i="2"/>
  <c r="R626" i="2"/>
  <c r="R581" i="2"/>
  <c r="AC297" i="2"/>
  <c r="AC637" i="2"/>
  <c r="AC592" i="2"/>
  <c r="K379" i="2"/>
  <c r="J798" i="2"/>
  <c r="J753" i="2"/>
  <c r="AO784" i="2"/>
  <c r="AO829" i="2"/>
  <c r="V809" i="2"/>
  <c r="V764" i="2"/>
  <c r="W390" i="2"/>
  <c r="X771" i="2"/>
  <c r="X816" i="2"/>
  <c r="X398" i="2"/>
  <c r="O336" i="2"/>
  <c r="O715" i="2"/>
  <c r="O670" i="2"/>
  <c r="I330" i="2"/>
  <c r="I709" i="2"/>
  <c r="I664" i="2"/>
  <c r="U283" i="2"/>
  <c r="T624" i="2"/>
  <c r="T579" i="2"/>
  <c r="F327" i="2"/>
  <c r="F706" i="2"/>
  <c r="F661" i="2"/>
  <c r="AK305" i="2"/>
  <c r="AK645" i="2"/>
  <c r="AK600" i="2"/>
  <c r="AK352" i="2"/>
  <c r="AJ732" i="2"/>
  <c r="AJ687" i="2"/>
  <c r="T334" i="2"/>
  <c r="S669" i="2"/>
  <c r="S714" i="2"/>
  <c r="AN302" i="2"/>
  <c r="AM643" i="2"/>
  <c r="AM598" i="2"/>
  <c r="AB770" i="2"/>
  <c r="AB815" i="2"/>
  <c r="AC396" i="2"/>
  <c r="T806" i="2"/>
  <c r="T761" i="2"/>
  <c r="U387" i="2"/>
  <c r="R758" i="2"/>
  <c r="R803" i="2"/>
  <c r="S384" i="2"/>
  <c r="Z236" i="2"/>
  <c r="Y538" i="2"/>
  <c r="Y493" i="2"/>
  <c r="AN250" i="2"/>
  <c r="AM552" i="2"/>
  <c r="AM507" i="2"/>
  <c r="AI245" i="2"/>
  <c r="AH547" i="2"/>
  <c r="AH502" i="2"/>
  <c r="AM253" i="2"/>
  <c r="AM555" i="2" s="1"/>
  <c r="AM554" i="2"/>
  <c r="AM509" i="2"/>
  <c r="AI249" i="2"/>
  <c r="AI550" i="2"/>
  <c r="AI505" i="2"/>
  <c r="V236" i="2"/>
  <c r="V537" i="2"/>
  <c r="V492" i="2"/>
  <c r="AF246" i="2"/>
  <c r="AF547" i="2"/>
  <c r="AF502" i="2"/>
  <c r="V232" i="2"/>
  <c r="U489" i="2"/>
  <c r="U534" i="2"/>
  <c r="AJ246" i="2"/>
  <c r="AI548" i="2"/>
  <c r="AI503" i="2"/>
  <c r="T230" i="2"/>
  <c r="S532" i="2"/>
  <c r="S487" i="2"/>
  <c r="M227" i="2"/>
  <c r="M528" i="2"/>
  <c r="M483" i="2"/>
  <c r="AM354" i="2"/>
  <c r="AL734" i="2"/>
  <c r="AL689" i="2"/>
  <c r="AO303" i="2"/>
  <c r="AN644" i="2"/>
  <c r="AN599" i="2"/>
  <c r="AJ463" i="2"/>
  <c r="AJ920" i="2"/>
  <c r="AJ875" i="2"/>
  <c r="AD818" i="2"/>
  <c r="AD773" i="2"/>
  <c r="AE399" i="2"/>
  <c r="G328" i="2"/>
  <c r="G707" i="2"/>
  <c r="G662" i="2"/>
  <c r="AE299" i="2"/>
  <c r="AE639" i="2"/>
  <c r="AE594" i="2"/>
  <c r="H329" i="2"/>
  <c r="H708" i="2"/>
  <c r="H663" i="2"/>
  <c r="AM647" i="2"/>
  <c r="AM602" i="2"/>
  <c r="Q805" i="2"/>
  <c r="Q760" i="2"/>
  <c r="R386" i="2"/>
  <c r="AL359" i="2"/>
  <c r="AL738" i="2"/>
  <c r="AL693" i="2"/>
  <c r="G275" i="2"/>
  <c r="G615" i="2"/>
  <c r="G570" i="2"/>
  <c r="AF294" i="2"/>
  <c r="AE635" i="2"/>
  <c r="AE590" i="2"/>
  <c r="AF459" i="2"/>
  <c r="AF916" i="2"/>
  <c r="AF871" i="2"/>
  <c r="S446" i="2"/>
  <c r="S903" i="2"/>
  <c r="S858" i="2"/>
  <c r="U448" i="2"/>
  <c r="U905" i="2"/>
  <c r="U860" i="2"/>
  <c r="G269" i="2"/>
  <c r="F610" i="2"/>
  <c r="F565" i="2"/>
  <c r="M434" i="2"/>
  <c r="L892" i="2"/>
  <c r="L847" i="2"/>
  <c r="N807" i="2"/>
  <c r="N762" i="2"/>
  <c r="N389" i="2"/>
  <c r="S340" i="2"/>
  <c r="S719" i="2"/>
  <c r="S674" i="2"/>
  <c r="AB290" i="2"/>
  <c r="AA631" i="2"/>
  <c r="AA586" i="2"/>
  <c r="R280" i="2"/>
  <c r="Q621" i="2"/>
  <c r="Q576" i="2"/>
  <c r="Z446" i="2"/>
  <c r="Y904" i="2"/>
  <c r="Y859" i="2"/>
  <c r="AA455" i="2"/>
  <c r="AA912" i="2"/>
  <c r="AA867" i="2"/>
  <c r="Q338" i="2"/>
  <c r="Q717" i="2"/>
  <c r="Q672" i="2"/>
  <c r="P278" i="2"/>
  <c r="O619" i="2"/>
  <c r="O574" i="2"/>
  <c r="J431" i="2"/>
  <c r="I889" i="2"/>
  <c r="I844" i="2"/>
  <c r="AB296" i="2"/>
  <c r="AB636" i="2"/>
  <c r="AB591" i="2"/>
  <c r="K804" i="2"/>
  <c r="K759" i="2"/>
  <c r="K386" i="2"/>
  <c r="R804" i="2"/>
  <c r="R759" i="2"/>
  <c r="S385" i="2"/>
  <c r="AB342" i="2"/>
  <c r="AA722" i="2"/>
  <c r="AA677" i="2"/>
  <c r="R339" i="2"/>
  <c r="R718" i="2"/>
  <c r="R673" i="2"/>
  <c r="N335" i="2"/>
  <c r="N714" i="2"/>
  <c r="N669" i="2"/>
  <c r="S281" i="2"/>
  <c r="R622" i="2"/>
  <c r="R577" i="2"/>
  <c r="AF452" i="2"/>
  <c r="AE910" i="2"/>
  <c r="AE865" i="2"/>
  <c r="H376" i="2"/>
  <c r="G795" i="2"/>
  <c r="G750" i="2"/>
  <c r="AL458" i="2"/>
  <c r="AK916" i="2"/>
  <c r="AK871" i="2"/>
  <c r="P331" i="2"/>
  <c r="O711" i="2"/>
  <c r="O666" i="2"/>
  <c r="D272" i="2"/>
  <c r="D612" i="2"/>
  <c r="D567" i="2"/>
  <c r="I436" i="2"/>
  <c r="I893" i="2"/>
  <c r="I848" i="2"/>
  <c r="I801" i="2"/>
  <c r="I756" i="2"/>
  <c r="I383" i="2"/>
  <c r="N435" i="2"/>
  <c r="M893" i="2"/>
  <c r="M848" i="2"/>
  <c r="M334" i="2"/>
  <c r="M713" i="2"/>
  <c r="M668" i="2"/>
  <c r="W291" i="2"/>
  <c r="W631" i="2"/>
  <c r="W586" i="2"/>
  <c r="AM923" i="2"/>
  <c r="AM878" i="2"/>
  <c r="L805" i="2"/>
  <c r="L760" i="2"/>
  <c r="L387" i="2"/>
  <c r="D325" i="2"/>
  <c r="D704" i="2"/>
  <c r="D659" i="2"/>
  <c r="S287" i="2"/>
  <c r="S627" i="2"/>
  <c r="S582" i="2"/>
  <c r="AO919" i="2"/>
  <c r="AO874" i="2"/>
  <c r="P437" i="2"/>
  <c r="O895" i="2"/>
  <c r="O850" i="2"/>
  <c r="R333" i="2"/>
  <c r="Q713" i="2"/>
  <c r="Q668" i="2"/>
  <c r="AJ298" i="2"/>
  <c r="AI639" i="2"/>
  <c r="AI594" i="2"/>
  <c r="G428" i="2"/>
  <c r="F886" i="2"/>
  <c r="F841" i="2"/>
  <c r="AM826" i="2"/>
  <c r="AM781" i="2"/>
  <c r="AN407" i="2"/>
  <c r="X345" i="2"/>
  <c r="X724" i="2"/>
  <c r="X679" i="2"/>
  <c r="AE346" i="2"/>
  <c r="AD726" i="2"/>
  <c r="AD681" i="2"/>
  <c r="AG301" i="2"/>
  <c r="AG641" i="2"/>
  <c r="AG596" i="2"/>
  <c r="S813" i="2"/>
  <c r="S768" i="2"/>
  <c r="S395" i="2"/>
  <c r="AH785" i="2"/>
  <c r="AH830" i="2"/>
  <c r="AH412" i="2"/>
  <c r="AA776" i="2"/>
  <c r="AA821" i="2"/>
  <c r="AA403" i="2"/>
  <c r="J803" i="2"/>
  <c r="J758" i="2"/>
  <c r="J385" i="2"/>
  <c r="AG247" i="2"/>
  <c r="AG503" i="2"/>
  <c r="AG548" i="2"/>
  <c r="X234" i="2"/>
  <c r="W491" i="2"/>
  <c r="W536" i="2"/>
  <c r="AH244" i="2"/>
  <c r="AG546" i="2"/>
  <c r="AG501" i="2"/>
  <c r="S233" i="2"/>
  <c r="S534" i="2"/>
  <c r="S489" i="2"/>
  <c r="T447" i="2"/>
  <c r="T904" i="2"/>
  <c r="T859" i="2"/>
  <c r="AJ304" i="2"/>
  <c r="AJ644" i="2"/>
  <c r="AJ599" i="2"/>
  <c r="Y817" i="2"/>
  <c r="Y772" i="2"/>
  <c r="Y399" i="2"/>
  <c r="V814" i="2"/>
  <c r="V769" i="2"/>
  <c r="V396" i="2"/>
  <c r="I430" i="2"/>
  <c r="H888" i="2"/>
  <c r="H843" i="2"/>
  <c r="Z341" i="2"/>
  <c r="Y721" i="2"/>
  <c r="Y676" i="2"/>
  <c r="AJ351" i="2"/>
  <c r="AI731" i="2"/>
  <c r="AI686" i="2"/>
  <c r="AM301" i="2"/>
  <c r="AL642" i="2"/>
  <c r="AL597" i="2"/>
  <c r="Q438" i="2"/>
  <c r="P896" i="2"/>
  <c r="P851" i="2"/>
  <c r="G221" i="2"/>
  <c r="G522" i="2"/>
  <c r="G477" i="2"/>
  <c r="AG243" i="2"/>
  <c r="AF500" i="2"/>
  <c r="AF545" i="2"/>
  <c r="P230" i="2"/>
  <c r="P486" i="2"/>
  <c r="P531" i="2"/>
  <c r="AK251" i="2"/>
  <c r="AK552" i="2"/>
  <c r="AK507" i="2"/>
  <c r="X238" i="2"/>
  <c r="X539" i="2"/>
  <c r="X494" i="2"/>
  <c r="AD240" i="2"/>
  <c r="AC497" i="2"/>
  <c r="AC542" i="2"/>
  <c r="W237" i="2"/>
  <c r="W538" i="2"/>
  <c r="W493" i="2"/>
  <c r="AL252" i="2"/>
  <c r="AL508" i="2"/>
  <c r="AL553" i="2"/>
  <c r="U231" i="2"/>
  <c r="T488" i="2"/>
  <c r="T533" i="2"/>
  <c r="AL248" i="2"/>
  <c r="AK550" i="2"/>
  <c r="AK505" i="2"/>
  <c r="AO921" i="2"/>
  <c r="AO876" i="2"/>
  <c r="AJ829" i="2"/>
  <c r="AJ784" i="2"/>
  <c r="AJ411" i="2"/>
  <c r="Y340" i="2"/>
  <c r="X720" i="2"/>
  <c r="X675" i="2"/>
  <c r="T335" i="2"/>
  <c r="S715" i="2"/>
  <c r="S670" i="2"/>
  <c r="O807" i="2"/>
  <c r="O762" i="2"/>
  <c r="O389" i="2"/>
  <c r="T440" i="2"/>
  <c r="S898" i="2"/>
  <c r="S853" i="2"/>
  <c r="E326" i="2"/>
  <c r="E705" i="2"/>
  <c r="E660" i="2"/>
  <c r="T288" i="2"/>
  <c r="T628" i="2"/>
  <c r="T583" i="2"/>
  <c r="V449" i="2"/>
  <c r="V906" i="2"/>
  <c r="V861" i="2"/>
  <c r="V810" i="2"/>
  <c r="V765" i="2"/>
  <c r="W391" i="2"/>
  <c r="O802" i="2"/>
  <c r="O757" i="2"/>
  <c r="P383" i="2"/>
  <c r="AI356" i="2"/>
  <c r="AI735" i="2"/>
  <c r="AI690" i="2"/>
  <c r="J272" i="2"/>
  <c r="I613" i="2"/>
  <c r="I568" i="2"/>
  <c r="D379" i="2"/>
  <c r="D752" i="2"/>
  <c r="D797" i="2"/>
  <c r="AK923" i="2"/>
  <c r="AK878" i="2"/>
  <c r="AA348" i="2"/>
  <c r="AA727" i="2"/>
  <c r="AA682" i="2"/>
  <c r="Z288" i="2"/>
  <c r="Y629" i="2"/>
  <c r="Y584" i="2"/>
  <c r="AK829" i="2"/>
  <c r="AK784" i="2"/>
  <c r="AK411" i="2"/>
  <c r="T341" i="2"/>
  <c r="T720" i="2"/>
  <c r="T675" i="2"/>
  <c r="J332" i="2"/>
  <c r="J711" i="2"/>
  <c r="J666" i="2"/>
  <c r="E273" i="2"/>
  <c r="E613" i="2"/>
  <c r="E568" i="2"/>
  <c r="AI456" i="2"/>
  <c r="AH914" i="2"/>
  <c r="AH869" i="2"/>
  <c r="Y452" i="2"/>
  <c r="Y909" i="2"/>
  <c r="Y864" i="2"/>
  <c r="V443" i="2"/>
  <c r="U901" i="2"/>
  <c r="U856" i="2"/>
  <c r="D432" i="2"/>
  <c r="D844" i="2"/>
  <c r="D889" i="2"/>
  <c r="AG825" i="2"/>
  <c r="AG780" i="2"/>
  <c r="AG407" i="2"/>
  <c r="U342" i="2"/>
  <c r="U721" i="2"/>
  <c r="U676" i="2"/>
  <c r="N329" i="2"/>
  <c r="M664" i="2"/>
  <c r="M709" i="2"/>
  <c r="H270" i="2"/>
  <c r="G611" i="2"/>
  <c r="G566" i="2"/>
  <c r="AC457" i="2"/>
  <c r="AC914" i="2"/>
  <c r="AC869" i="2"/>
  <c r="V337" i="2"/>
  <c r="U717" i="2"/>
  <c r="U672" i="2"/>
  <c r="AB349" i="2"/>
  <c r="AB728" i="2"/>
  <c r="AB683" i="2"/>
  <c r="AI303" i="2"/>
  <c r="AI643" i="2"/>
  <c r="AI598" i="2"/>
  <c r="AD817" i="2"/>
  <c r="AD772" i="2"/>
  <c r="AE398" i="2"/>
  <c r="AJ357" i="2"/>
  <c r="AJ736" i="2"/>
  <c r="AJ691" i="2"/>
  <c r="I271" i="2"/>
  <c r="H612" i="2"/>
  <c r="H567" i="2"/>
  <c r="AD298" i="2"/>
  <c r="AD638" i="2"/>
  <c r="AD593" i="2"/>
  <c r="AN825" i="2"/>
  <c r="AN780" i="2"/>
  <c r="AO406" i="2"/>
  <c r="AJ777" i="2"/>
  <c r="AJ822" i="2"/>
  <c r="AK403" i="2"/>
  <c r="AI920" i="2"/>
  <c r="AI875" i="2"/>
  <c r="AI463" i="2"/>
  <c r="F435" i="2"/>
  <c r="F847" i="2"/>
  <c r="F892" i="2"/>
  <c r="AM249" i="2"/>
  <c r="AL551" i="2"/>
  <c r="AL506" i="2"/>
  <c r="AJ250" i="2"/>
  <c r="AJ551" i="2"/>
  <c r="AJ506" i="2"/>
  <c r="AF353" i="2"/>
  <c r="AF732" i="2"/>
  <c r="AF687" i="2"/>
  <c r="I219" i="2"/>
  <c r="H476" i="2"/>
  <c r="H521" i="2"/>
  <c r="AE245" i="2"/>
  <c r="AE546" i="2"/>
  <c r="AE501" i="2"/>
  <c r="R228" i="2"/>
  <c r="Q530" i="2"/>
  <c r="Q485" i="2"/>
  <c r="AB238" i="2"/>
  <c r="AA540" i="2"/>
  <c r="AA495" i="2"/>
  <c r="AB543" i="2"/>
  <c r="AB498" i="2"/>
  <c r="Y235" i="2"/>
  <c r="X492" i="2"/>
  <c r="X537" i="2"/>
  <c r="F220" i="2"/>
  <c r="F521" i="2"/>
  <c r="F476" i="2"/>
  <c r="W233" i="2"/>
  <c r="V490" i="2"/>
  <c r="V535" i="2"/>
  <c r="AA237" i="2"/>
  <c r="Z539" i="2"/>
  <c r="Z494" i="2"/>
  <c r="AB456" i="2"/>
  <c r="AB913" i="2"/>
  <c r="AB868" i="2"/>
  <c r="Z768" i="2"/>
  <c r="Z813" i="2"/>
  <c r="AA394" i="2"/>
  <c r="AN355" i="2"/>
  <c r="AM735" i="2"/>
  <c r="AM690" i="2"/>
  <c r="AE293" i="2"/>
  <c r="AD634" i="2"/>
  <c r="AD589" i="2"/>
  <c r="AI823" i="2"/>
  <c r="AI778" i="2"/>
  <c r="AJ404" i="2"/>
  <c r="R811" i="2"/>
  <c r="R766" i="2"/>
  <c r="R393" i="2"/>
  <c r="AI350" i="2"/>
  <c r="AH730" i="2"/>
  <c r="AH685" i="2"/>
  <c r="AF300" i="2"/>
  <c r="AF640" i="2"/>
  <c r="AF595" i="2"/>
  <c r="AD450" i="2"/>
  <c r="AC908" i="2"/>
  <c r="AC863" i="2"/>
  <c r="AG775" i="2"/>
  <c r="AG820" i="2"/>
  <c r="AH401" i="2"/>
  <c r="K279" i="2"/>
  <c r="K619" i="2"/>
  <c r="K574" i="2"/>
  <c r="Q285" i="2"/>
  <c r="Q625" i="2"/>
  <c r="Q580" i="2"/>
  <c r="AB816" i="2"/>
  <c r="AB771" i="2"/>
  <c r="AC397" i="2"/>
  <c r="T812" i="2"/>
  <c r="T767" i="2"/>
  <c r="T394" i="2"/>
  <c r="X445" i="2"/>
  <c r="W903" i="2"/>
  <c r="W858" i="2"/>
  <c r="K332" i="2"/>
  <c r="K711" i="2"/>
  <c r="K666" i="2"/>
  <c r="Z294" i="2"/>
  <c r="Z634" i="2"/>
  <c r="Z589" i="2"/>
  <c r="AA295" i="2"/>
  <c r="AA635" i="2"/>
  <c r="AA590" i="2"/>
  <c r="Z814" i="2"/>
  <c r="Z769" i="2"/>
  <c r="AA395" i="2"/>
  <c r="AJ457" i="2"/>
  <c r="AI915" i="2"/>
  <c r="AI870" i="2"/>
  <c r="AA289" i="2"/>
  <c r="Z630" i="2"/>
  <c r="Z585" i="2"/>
  <c r="L380" i="2"/>
  <c r="K754" i="2"/>
  <c r="K799" i="2"/>
  <c r="AM827" i="2"/>
  <c r="AM782" i="2"/>
  <c r="AN408" i="2"/>
  <c r="Y346" i="2"/>
  <c r="Y725" i="2"/>
  <c r="Y680" i="2"/>
  <c r="M281" i="2"/>
  <c r="M621" i="2"/>
  <c r="M576" i="2"/>
  <c r="H435" i="2"/>
  <c r="H892" i="2"/>
  <c r="H847" i="2"/>
  <c r="H429" i="2"/>
  <c r="G842" i="2"/>
  <c r="G887" i="2"/>
  <c r="I278" i="2"/>
  <c r="I618" i="2"/>
  <c r="I573" i="2"/>
  <c r="AB449" i="2"/>
  <c r="AA907" i="2"/>
  <c r="AA862" i="2"/>
  <c r="M275" i="2"/>
  <c r="L616" i="2"/>
  <c r="L571" i="2"/>
  <c r="AC779" i="2"/>
  <c r="AC824" i="2"/>
  <c r="AC406" i="2"/>
  <c r="AM459" i="2"/>
  <c r="AL917" i="2"/>
  <c r="AL872" i="2"/>
  <c r="AN555" i="2"/>
  <c r="AN510" i="2"/>
  <c r="G322" i="2"/>
  <c r="AM510" i="2" l="1"/>
  <c r="AM570" i="15"/>
  <c r="AN274" i="15"/>
  <c r="AM615" i="15"/>
  <c r="AN616" i="15"/>
  <c r="AN571" i="15"/>
  <c r="AO275" i="15"/>
  <c r="J646" i="15"/>
  <c r="J601" i="15"/>
  <c r="J306" i="15"/>
  <c r="I600" i="15"/>
  <c r="I645" i="15"/>
  <c r="I305" i="15"/>
  <c r="D690" i="15"/>
  <c r="D735" i="15"/>
  <c r="D356" i="15"/>
  <c r="AI518" i="15"/>
  <c r="AI473" i="15"/>
  <c r="AJ216" i="15"/>
  <c r="BV217" i="15"/>
  <c r="AM613" i="15"/>
  <c r="AM568" i="15"/>
  <c r="AN272" i="15"/>
  <c r="AO480" i="15"/>
  <c r="AO525" i="15"/>
  <c r="J555" i="15"/>
  <c r="J510" i="15"/>
  <c r="AN477" i="15"/>
  <c r="AN522" i="15"/>
  <c r="AO220" i="15"/>
  <c r="AK888" i="15"/>
  <c r="AK843" i="15"/>
  <c r="AL430" i="15"/>
  <c r="AL704" i="15"/>
  <c r="AL659" i="15"/>
  <c r="AM324" i="15"/>
  <c r="H922" i="15"/>
  <c r="H877" i="15"/>
  <c r="H465" i="15"/>
  <c r="J831" i="15"/>
  <c r="J786" i="15"/>
  <c r="I738" i="15"/>
  <c r="I693" i="15"/>
  <c r="I359" i="15"/>
  <c r="AJ611" i="15"/>
  <c r="AJ566" i="15"/>
  <c r="AK270" i="15"/>
  <c r="I831" i="15"/>
  <c r="I786" i="15"/>
  <c r="E690" i="15"/>
  <c r="E735" i="15"/>
  <c r="E356" i="15"/>
  <c r="AN707" i="15"/>
  <c r="AN662" i="15"/>
  <c r="AO327" i="15"/>
  <c r="AK886" i="15"/>
  <c r="AK841" i="15"/>
  <c r="AL428" i="15"/>
  <c r="BX429" i="15"/>
  <c r="AN798" i="15"/>
  <c r="AN753" i="15"/>
  <c r="AO379" i="15"/>
  <c r="H646" i="15"/>
  <c r="H601" i="15"/>
  <c r="H306" i="15"/>
  <c r="AJ794" i="15"/>
  <c r="AJ749" i="15"/>
  <c r="AK375" i="15"/>
  <c r="BW376" i="15"/>
  <c r="I508" i="15"/>
  <c r="I553" i="15"/>
  <c r="I252" i="15"/>
  <c r="AK703" i="15"/>
  <c r="AK658" i="15"/>
  <c r="AL323" i="15"/>
  <c r="F506" i="15"/>
  <c r="F551" i="15"/>
  <c r="F250" i="15"/>
  <c r="D597" i="15"/>
  <c r="D642" i="15"/>
  <c r="D302" i="15"/>
  <c r="F828" i="15"/>
  <c r="F783" i="15"/>
  <c r="F410" i="15"/>
  <c r="F691" i="15"/>
  <c r="F736" i="15"/>
  <c r="F357" i="15"/>
  <c r="AL752" i="15"/>
  <c r="AL797" i="15"/>
  <c r="AM378" i="15"/>
  <c r="AK610" i="15"/>
  <c r="AK565" i="15"/>
  <c r="AL269" i="15"/>
  <c r="BX270" i="15"/>
  <c r="AL474" i="15"/>
  <c r="AL519" i="15"/>
  <c r="AM217" i="15"/>
  <c r="AK520" i="15"/>
  <c r="AK475" i="15"/>
  <c r="AL218" i="15"/>
  <c r="K555" i="15"/>
  <c r="K510" i="15"/>
  <c r="AL705" i="15"/>
  <c r="AL660" i="15"/>
  <c r="AM325" i="15"/>
  <c r="AK795" i="15"/>
  <c r="AK750" i="15"/>
  <c r="AL376" i="15"/>
  <c r="AK612" i="15"/>
  <c r="AK567" i="15"/>
  <c r="AL271" i="15"/>
  <c r="F919" i="15"/>
  <c r="F874" i="15"/>
  <c r="F462" i="15"/>
  <c r="G691" i="15"/>
  <c r="G736" i="15"/>
  <c r="G357" i="15"/>
  <c r="D825" i="15"/>
  <c r="D780" i="15"/>
  <c r="D407" i="15"/>
  <c r="G601" i="15"/>
  <c r="G646" i="15"/>
  <c r="G306" i="15"/>
  <c r="AM478" i="15"/>
  <c r="AM523" i="15"/>
  <c r="AN221" i="15"/>
  <c r="AO799" i="15"/>
  <c r="AO754" i="15"/>
  <c r="E920" i="15"/>
  <c r="E875" i="15"/>
  <c r="E463" i="15"/>
  <c r="AN479" i="15"/>
  <c r="AN524" i="15"/>
  <c r="AO222" i="15"/>
  <c r="AL796" i="15"/>
  <c r="AL751" i="15"/>
  <c r="AM377" i="15"/>
  <c r="E826" i="15"/>
  <c r="E781" i="15"/>
  <c r="E408" i="15"/>
  <c r="F646" i="15"/>
  <c r="F601" i="15"/>
  <c r="F306" i="15"/>
  <c r="AO661" i="15"/>
  <c r="AO706" i="15"/>
  <c r="E598" i="15"/>
  <c r="E643" i="15"/>
  <c r="E303" i="15"/>
  <c r="H830" i="15"/>
  <c r="H785" i="15"/>
  <c r="H412" i="15"/>
  <c r="H510" i="15"/>
  <c r="H555" i="15"/>
  <c r="D919" i="15"/>
  <c r="D874" i="15"/>
  <c r="D462" i="15"/>
  <c r="AM614" i="15"/>
  <c r="AM569" i="15"/>
  <c r="AN273" i="15"/>
  <c r="E549" i="15"/>
  <c r="E504" i="15"/>
  <c r="E248" i="15"/>
  <c r="AJ702" i="15"/>
  <c r="AJ657" i="15"/>
  <c r="AK322" i="15"/>
  <c r="BW323" i="15"/>
  <c r="AM890" i="15"/>
  <c r="AM845" i="15"/>
  <c r="AN432" i="15"/>
  <c r="I923" i="15"/>
  <c r="I878" i="15"/>
  <c r="H739" i="15"/>
  <c r="H694" i="15"/>
  <c r="AL476" i="15"/>
  <c r="AL521" i="15"/>
  <c r="AM219" i="15"/>
  <c r="AN891" i="15"/>
  <c r="AN846" i="15"/>
  <c r="AO433" i="15"/>
  <c r="AL889" i="15"/>
  <c r="AL844" i="15"/>
  <c r="AM431" i="15"/>
  <c r="G921" i="15"/>
  <c r="G876" i="15"/>
  <c r="G464" i="15"/>
  <c r="G828" i="15"/>
  <c r="G783" i="15"/>
  <c r="G410" i="15"/>
  <c r="AL887" i="15"/>
  <c r="AL842" i="15"/>
  <c r="AM429" i="15"/>
  <c r="G506" i="15"/>
  <c r="G551" i="15"/>
  <c r="G250" i="15"/>
  <c r="D551" i="15"/>
  <c r="D506" i="15"/>
  <c r="D250" i="15"/>
  <c r="Y347" i="2"/>
  <c r="Y726" i="2"/>
  <c r="Y681" i="2"/>
  <c r="K280" i="2"/>
  <c r="K620" i="2"/>
  <c r="K575" i="2"/>
  <c r="AF354" i="2"/>
  <c r="AF733" i="2"/>
  <c r="AF688" i="2"/>
  <c r="AO825" i="2"/>
  <c r="AO780" i="2"/>
  <c r="J271" i="2"/>
  <c r="I612" i="2"/>
  <c r="I567" i="2"/>
  <c r="O329" i="2"/>
  <c r="N709" i="2"/>
  <c r="N664" i="2"/>
  <c r="J333" i="2"/>
  <c r="J712" i="2"/>
  <c r="J667" i="2"/>
  <c r="AA349" i="2"/>
  <c r="AA728" i="2"/>
  <c r="AA683" i="2"/>
  <c r="AI357" i="2"/>
  <c r="AI736" i="2"/>
  <c r="AI691" i="2"/>
  <c r="O763" i="2"/>
  <c r="O808" i="2"/>
  <c r="O390" i="2"/>
  <c r="Z340" i="2"/>
  <c r="Y720" i="2"/>
  <c r="Y675" i="2"/>
  <c r="AM248" i="2"/>
  <c r="AL550" i="2"/>
  <c r="AL505" i="2"/>
  <c r="AH243" i="2"/>
  <c r="AG545" i="2"/>
  <c r="AG500" i="2"/>
  <c r="V770" i="2"/>
  <c r="V815" i="2"/>
  <c r="V397" i="2"/>
  <c r="AJ305" i="2"/>
  <c r="AJ645" i="2"/>
  <c r="AJ600" i="2"/>
  <c r="J804" i="2"/>
  <c r="J759" i="2"/>
  <c r="J386" i="2"/>
  <c r="S333" i="2"/>
  <c r="R713" i="2"/>
  <c r="R668" i="2"/>
  <c r="S288" i="2"/>
  <c r="S628" i="2"/>
  <c r="S583" i="2"/>
  <c r="AG452" i="2"/>
  <c r="AF910" i="2"/>
  <c r="AF865" i="2"/>
  <c r="K805" i="2"/>
  <c r="K760" i="2"/>
  <c r="K387" i="2"/>
  <c r="K431" i="2"/>
  <c r="J889" i="2"/>
  <c r="J844" i="2"/>
  <c r="AN354" i="2"/>
  <c r="AM734" i="2"/>
  <c r="AM689" i="2"/>
  <c r="AC770" i="2"/>
  <c r="AC815" i="2"/>
  <c r="AD396" i="2"/>
  <c r="U334" i="2"/>
  <c r="T714" i="2"/>
  <c r="T669" i="2"/>
  <c r="AC298" i="2"/>
  <c r="AC638" i="2"/>
  <c r="AC593" i="2"/>
  <c r="U441" i="2"/>
  <c r="T899" i="2"/>
  <c r="T854" i="2"/>
  <c r="T235" i="2"/>
  <c r="T536" i="2"/>
  <c r="T491" i="2"/>
  <c r="AJ297" i="2"/>
  <c r="AI638" i="2"/>
  <c r="AI593" i="2"/>
  <c r="AD344" i="2"/>
  <c r="AC724" i="2"/>
  <c r="AC679" i="2"/>
  <c r="X285" i="2"/>
  <c r="W626" i="2"/>
  <c r="W581" i="2"/>
  <c r="AG461" i="2"/>
  <c r="AG918" i="2"/>
  <c r="AG873" i="2"/>
  <c r="AL923" i="2"/>
  <c r="AL878" i="2"/>
  <c r="J324" i="2"/>
  <c r="I704" i="2"/>
  <c r="I659" i="2"/>
  <c r="F275" i="2"/>
  <c r="F615" i="2"/>
  <c r="F570" i="2"/>
  <c r="AG242" i="2"/>
  <c r="AF499" i="2"/>
  <c r="AF544" i="2"/>
  <c r="AH462" i="2"/>
  <c r="AH919" i="2"/>
  <c r="AH874" i="2"/>
  <c r="AA242" i="2"/>
  <c r="AA543" i="2"/>
  <c r="AA498" i="2"/>
  <c r="E433" i="2"/>
  <c r="E890" i="2"/>
  <c r="E845" i="2"/>
  <c r="L281" i="2"/>
  <c r="L621" i="2"/>
  <c r="L576" i="2"/>
  <c r="AN824" i="2"/>
  <c r="AN779" i="2"/>
  <c r="AO405" i="2"/>
  <c r="AB448" i="2"/>
  <c r="AA906" i="2"/>
  <c r="AA861" i="2"/>
  <c r="G435" i="2"/>
  <c r="G892" i="2"/>
  <c r="G847" i="2"/>
  <c r="AE345" i="2"/>
  <c r="AD725" i="2"/>
  <c r="AD680" i="2"/>
  <c r="AN459" i="2"/>
  <c r="AM917" i="2"/>
  <c r="AM872" i="2"/>
  <c r="AC816" i="2"/>
  <c r="AC771" i="2"/>
  <c r="AD397" i="2"/>
  <c r="AC825" i="2"/>
  <c r="AC780" i="2"/>
  <c r="AC407" i="2"/>
  <c r="AC449" i="2"/>
  <c r="AB907" i="2"/>
  <c r="AB862" i="2"/>
  <c r="AN827" i="2"/>
  <c r="AN782" i="2"/>
  <c r="AO408" i="2"/>
  <c r="AB289" i="2"/>
  <c r="AA630" i="2"/>
  <c r="AA585" i="2"/>
  <c r="AH820" i="2"/>
  <c r="AH775" i="2"/>
  <c r="AI401" i="2"/>
  <c r="AF301" i="2"/>
  <c r="AF641" i="2"/>
  <c r="AF596" i="2"/>
  <c r="X233" i="2"/>
  <c r="W490" i="2"/>
  <c r="W535" i="2"/>
  <c r="F436" i="2"/>
  <c r="F893" i="2"/>
  <c r="F848" i="2"/>
  <c r="AI304" i="2"/>
  <c r="AI644" i="2"/>
  <c r="AI599" i="2"/>
  <c r="D433" i="2"/>
  <c r="D890" i="2"/>
  <c r="D845" i="2"/>
  <c r="P757" i="2"/>
  <c r="P802" i="2"/>
  <c r="Q383" i="2"/>
  <c r="V450" i="2"/>
  <c r="V907" i="2"/>
  <c r="V862" i="2"/>
  <c r="AJ830" i="2"/>
  <c r="AJ785" i="2"/>
  <c r="AJ412" i="2"/>
  <c r="W238" i="2"/>
  <c r="W494" i="2"/>
  <c r="W539" i="2"/>
  <c r="AN301" i="2"/>
  <c r="AM642" i="2"/>
  <c r="AM597" i="2"/>
  <c r="AI244" i="2"/>
  <c r="AH546" i="2"/>
  <c r="AH501" i="2"/>
  <c r="S814" i="2"/>
  <c r="S769" i="2"/>
  <c r="S396" i="2"/>
  <c r="AE726" i="2"/>
  <c r="AE681" i="2"/>
  <c r="AF346" i="2"/>
  <c r="O435" i="2"/>
  <c r="N893" i="2"/>
  <c r="N848" i="2"/>
  <c r="R340" i="2"/>
  <c r="R719" i="2"/>
  <c r="R674" i="2"/>
  <c r="AA456" i="2"/>
  <c r="AA913" i="2"/>
  <c r="AA868" i="2"/>
  <c r="U449" i="2"/>
  <c r="U906" i="2"/>
  <c r="U861" i="2"/>
  <c r="H330" i="2"/>
  <c r="H709" i="2"/>
  <c r="H664" i="2"/>
  <c r="AK246" i="2"/>
  <c r="AJ503" i="2"/>
  <c r="AJ548" i="2"/>
  <c r="AA236" i="2"/>
  <c r="Z538" i="2"/>
  <c r="Z493" i="2"/>
  <c r="F328" i="2"/>
  <c r="F707" i="2"/>
  <c r="F662" i="2"/>
  <c r="AC343" i="2"/>
  <c r="AB723" i="2"/>
  <c r="AB678" i="2"/>
  <c r="H801" i="2"/>
  <c r="H756" i="2"/>
  <c r="H383" i="2"/>
  <c r="P338" i="2"/>
  <c r="P717" i="2"/>
  <c r="P672" i="2"/>
  <c r="H277" i="2"/>
  <c r="H617" i="2"/>
  <c r="H572" i="2"/>
  <c r="AO553" i="2"/>
  <c r="AO508" i="2"/>
  <c r="W284" i="2"/>
  <c r="V625" i="2"/>
  <c r="V580" i="2"/>
  <c r="M808" i="2"/>
  <c r="M763" i="2"/>
  <c r="M390" i="2"/>
  <c r="Z348" i="2"/>
  <c r="Z727" i="2"/>
  <c r="Z682" i="2"/>
  <c r="F381" i="2"/>
  <c r="F754" i="2"/>
  <c r="F799" i="2"/>
  <c r="X444" i="2"/>
  <c r="W902" i="2"/>
  <c r="W857" i="2"/>
  <c r="K226" i="2"/>
  <c r="K482" i="2"/>
  <c r="K527" i="2"/>
  <c r="AE827" i="2"/>
  <c r="AE782" i="2"/>
  <c r="AE409" i="2"/>
  <c r="M327" i="2"/>
  <c r="L707" i="2"/>
  <c r="L662" i="2"/>
  <c r="P330" i="2"/>
  <c r="O710" i="2"/>
  <c r="O665" i="2"/>
  <c r="R279" i="2"/>
  <c r="Q620" i="2"/>
  <c r="Q575" i="2"/>
  <c r="AG355" i="2"/>
  <c r="AG734" i="2"/>
  <c r="AG689" i="2"/>
  <c r="M222" i="2"/>
  <c r="L479" i="2"/>
  <c r="L524" i="2"/>
  <c r="L326" i="2"/>
  <c r="K706" i="2"/>
  <c r="K661" i="2"/>
  <c r="J225" i="2"/>
  <c r="J481" i="2"/>
  <c r="J526" i="2"/>
  <c r="X452" i="2"/>
  <c r="X909" i="2"/>
  <c r="X864" i="2"/>
  <c r="W452" i="2"/>
  <c r="W909" i="2"/>
  <c r="W864" i="2"/>
  <c r="U236" i="2"/>
  <c r="U492" i="2"/>
  <c r="U537" i="2"/>
  <c r="H436" i="2"/>
  <c r="H893" i="2"/>
  <c r="H848" i="2"/>
  <c r="Z295" i="2"/>
  <c r="Z635" i="2"/>
  <c r="Z590" i="2"/>
  <c r="R812" i="2"/>
  <c r="R767" i="2"/>
  <c r="R394" i="2"/>
  <c r="AE634" i="2"/>
  <c r="AE589" i="2"/>
  <c r="AF293" i="2"/>
  <c r="AE246" i="2"/>
  <c r="AE502" i="2"/>
  <c r="AE547" i="2"/>
  <c r="AI464" i="2"/>
  <c r="AI921" i="2"/>
  <c r="AI876" i="2"/>
  <c r="AC458" i="2"/>
  <c r="AC915" i="2"/>
  <c r="AC870" i="2"/>
  <c r="AJ456" i="2"/>
  <c r="AI914" i="2"/>
  <c r="AI869" i="2"/>
  <c r="D380" i="2"/>
  <c r="D798" i="2"/>
  <c r="D753" i="2"/>
  <c r="U440" i="2"/>
  <c r="T898" i="2"/>
  <c r="T853" i="2"/>
  <c r="AK252" i="2"/>
  <c r="AK508" i="2"/>
  <c r="AK553" i="2"/>
  <c r="H428" i="2"/>
  <c r="G886" i="2"/>
  <c r="G841" i="2"/>
  <c r="Q331" i="2"/>
  <c r="P711" i="2"/>
  <c r="P666" i="2"/>
  <c r="AC290" i="2"/>
  <c r="AB631" i="2"/>
  <c r="AB586" i="2"/>
  <c r="G276" i="2"/>
  <c r="G616" i="2"/>
  <c r="G571" i="2"/>
  <c r="R760" i="2"/>
  <c r="R805" i="2"/>
  <c r="S386" i="2"/>
  <c r="AJ464" i="2"/>
  <c r="AJ921" i="2"/>
  <c r="AJ876" i="2"/>
  <c r="V237" i="2"/>
  <c r="V493" i="2"/>
  <c r="V538" i="2"/>
  <c r="S758" i="2"/>
  <c r="S803" i="2"/>
  <c r="T384" i="2"/>
  <c r="O337" i="2"/>
  <c r="O716" i="2"/>
  <c r="O671" i="2"/>
  <c r="N283" i="2"/>
  <c r="N623" i="2"/>
  <c r="N578" i="2"/>
  <c r="R233" i="2"/>
  <c r="R489" i="2"/>
  <c r="R534" i="2"/>
  <c r="K378" i="2"/>
  <c r="J797" i="2"/>
  <c r="J752" i="2"/>
  <c r="H375" i="2"/>
  <c r="G749" i="2"/>
  <c r="G794" i="2"/>
  <c r="AD824" i="2"/>
  <c r="AD779" i="2"/>
  <c r="AD406" i="2"/>
  <c r="AB447" i="2"/>
  <c r="AA905" i="2"/>
  <c r="AA860" i="2"/>
  <c r="K325" i="2"/>
  <c r="J705" i="2"/>
  <c r="J660" i="2"/>
  <c r="H217" i="2"/>
  <c r="G474" i="2"/>
  <c r="G519" i="2"/>
  <c r="AI819" i="2"/>
  <c r="AI774" i="2"/>
  <c r="AJ400" i="2"/>
  <c r="AL647" i="2"/>
  <c r="AL602" i="2"/>
  <c r="AM300" i="2"/>
  <c r="AL641" i="2"/>
  <c r="AL596" i="2"/>
  <c r="D219" i="2"/>
  <c r="D475" i="2"/>
  <c r="D520" i="2"/>
  <c r="I218" i="2"/>
  <c r="H475" i="2"/>
  <c r="H520" i="2"/>
  <c r="V344" i="2"/>
  <c r="V723" i="2"/>
  <c r="V678" i="2"/>
  <c r="AB457" i="2"/>
  <c r="AB914" i="2"/>
  <c r="AB869" i="2"/>
  <c r="AJ251" i="2"/>
  <c r="AJ552" i="2"/>
  <c r="AJ507" i="2"/>
  <c r="AJ358" i="2"/>
  <c r="AJ737" i="2"/>
  <c r="AJ692" i="2"/>
  <c r="U343" i="2"/>
  <c r="U722" i="2"/>
  <c r="U677" i="2"/>
  <c r="T342" i="2"/>
  <c r="T721" i="2"/>
  <c r="T676" i="2"/>
  <c r="V231" i="2"/>
  <c r="U533" i="2"/>
  <c r="U488" i="2"/>
  <c r="G222" i="2"/>
  <c r="G478" i="2"/>
  <c r="G523" i="2"/>
  <c r="Y818" i="2"/>
  <c r="Y773" i="2"/>
  <c r="Y400" i="2"/>
  <c r="T448" i="2"/>
  <c r="T905" i="2"/>
  <c r="T860" i="2"/>
  <c r="AA777" i="2"/>
  <c r="AA822" i="2"/>
  <c r="AA404" i="2"/>
  <c r="Q437" i="2"/>
  <c r="P895" i="2"/>
  <c r="P850" i="2"/>
  <c r="D326" i="2"/>
  <c r="D705" i="2"/>
  <c r="D660" i="2"/>
  <c r="W292" i="2"/>
  <c r="W632" i="2"/>
  <c r="W587" i="2"/>
  <c r="T281" i="2"/>
  <c r="S622" i="2"/>
  <c r="S577" i="2"/>
  <c r="Q278" i="2"/>
  <c r="P619" i="2"/>
  <c r="P574" i="2"/>
  <c r="N434" i="2"/>
  <c r="M892" i="2"/>
  <c r="M847" i="2"/>
  <c r="M228" i="2"/>
  <c r="M484" i="2"/>
  <c r="M529" i="2"/>
  <c r="AJ245" i="2"/>
  <c r="AI502" i="2"/>
  <c r="AI547" i="2"/>
  <c r="AL352" i="2"/>
  <c r="AK732" i="2"/>
  <c r="AK687" i="2"/>
  <c r="X817" i="2"/>
  <c r="X772" i="2"/>
  <c r="X399" i="2"/>
  <c r="R287" i="2"/>
  <c r="R627" i="2"/>
  <c r="R582" i="2"/>
  <c r="U282" i="2"/>
  <c r="T623" i="2"/>
  <c r="T578" i="2"/>
  <c r="AG453" i="2"/>
  <c r="AF911" i="2"/>
  <c r="AF866" i="2"/>
  <c r="Q232" i="2"/>
  <c r="Q488" i="2"/>
  <c r="Q533" i="2"/>
  <c r="Z820" i="2"/>
  <c r="Z775" i="2"/>
  <c r="Z402" i="2"/>
  <c r="V442" i="2"/>
  <c r="U900" i="2"/>
  <c r="U855" i="2"/>
  <c r="O443" i="2"/>
  <c r="O900" i="2"/>
  <c r="O855" i="2"/>
  <c r="I323" i="2"/>
  <c r="H703" i="2"/>
  <c r="H658" i="2"/>
  <c r="O224" i="2"/>
  <c r="N481" i="2"/>
  <c r="N526" i="2"/>
  <c r="W817" i="2"/>
  <c r="W772" i="2"/>
  <c r="W399" i="2"/>
  <c r="O284" i="2"/>
  <c r="O624" i="2"/>
  <c r="O579" i="2"/>
  <c r="E380" i="2"/>
  <c r="E798" i="2"/>
  <c r="E753" i="2"/>
  <c r="K439" i="2"/>
  <c r="K896" i="2"/>
  <c r="K851" i="2"/>
  <c r="AH356" i="2"/>
  <c r="AH735" i="2"/>
  <c r="AH690" i="2"/>
  <c r="AD239" i="2"/>
  <c r="AC496" i="2"/>
  <c r="AC541" i="2"/>
  <c r="AH295" i="2"/>
  <c r="AG636" i="2"/>
  <c r="AG591" i="2"/>
  <c r="Z241" i="2"/>
  <c r="Z497" i="2"/>
  <c r="Z542" i="2"/>
  <c r="T439" i="2"/>
  <c r="S897" i="2"/>
  <c r="S852" i="2"/>
  <c r="Y339" i="2"/>
  <c r="X719" i="2"/>
  <c r="X674" i="2"/>
  <c r="T807" i="2"/>
  <c r="T762" i="2"/>
  <c r="U388" i="2"/>
  <c r="AH303" i="2"/>
  <c r="AH643" i="2"/>
  <c r="AH598" i="2"/>
  <c r="I279" i="2"/>
  <c r="I619" i="2"/>
  <c r="I574" i="2"/>
  <c r="AK457" i="2"/>
  <c r="AJ915" i="2"/>
  <c r="AJ870" i="2"/>
  <c r="Y445" i="2"/>
  <c r="X903" i="2"/>
  <c r="X858" i="2"/>
  <c r="AJ350" i="2"/>
  <c r="AI730" i="2"/>
  <c r="AI685" i="2"/>
  <c r="F221" i="2"/>
  <c r="F477" i="2"/>
  <c r="F522" i="2"/>
  <c r="AC238" i="2"/>
  <c r="AB540" i="2"/>
  <c r="AB495" i="2"/>
  <c r="AE772" i="2"/>
  <c r="AE817" i="2"/>
  <c r="AF398" i="2"/>
  <c r="AB350" i="2"/>
  <c r="AB729" i="2"/>
  <c r="AB684" i="2"/>
  <c r="AG781" i="2"/>
  <c r="AG826" i="2"/>
  <c r="AG408" i="2"/>
  <c r="W443" i="2"/>
  <c r="V901" i="2"/>
  <c r="V856" i="2"/>
  <c r="AK785" i="2"/>
  <c r="AK830" i="2"/>
  <c r="AK412" i="2"/>
  <c r="W765" i="2"/>
  <c r="W810" i="2"/>
  <c r="X391" i="2"/>
  <c r="T289" i="2"/>
  <c r="T629" i="2"/>
  <c r="T584" i="2"/>
  <c r="AE240" i="2"/>
  <c r="AD542" i="2"/>
  <c r="AD497" i="2"/>
  <c r="AK351" i="2"/>
  <c r="AJ731" i="2"/>
  <c r="AJ686" i="2"/>
  <c r="Y234" i="2"/>
  <c r="X536" i="2"/>
  <c r="X491" i="2"/>
  <c r="X346" i="2"/>
  <c r="X725" i="2"/>
  <c r="X680" i="2"/>
  <c r="L806" i="2"/>
  <c r="L761" i="2"/>
  <c r="L388" i="2"/>
  <c r="I437" i="2"/>
  <c r="I894" i="2"/>
  <c r="I849" i="2"/>
  <c r="AC342" i="2"/>
  <c r="AB722" i="2"/>
  <c r="AB677" i="2"/>
  <c r="AA446" i="2"/>
  <c r="Z904" i="2"/>
  <c r="Z859" i="2"/>
  <c r="S447" i="2"/>
  <c r="S859" i="2"/>
  <c r="S904" i="2"/>
  <c r="AF460" i="2"/>
  <c r="AF917" i="2"/>
  <c r="AF872" i="2"/>
  <c r="AE300" i="2"/>
  <c r="AE640" i="2"/>
  <c r="AE595" i="2"/>
  <c r="W232" i="2"/>
  <c r="V534" i="2"/>
  <c r="V489" i="2"/>
  <c r="V283" i="2"/>
  <c r="U624" i="2"/>
  <c r="U579" i="2"/>
  <c r="Z287" i="2"/>
  <c r="Y628" i="2"/>
  <c r="Y583" i="2"/>
  <c r="G382" i="2"/>
  <c r="G755" i="2"/>
  <c r="G800" i="2"/>
  <c r="AC351" i="2"/>
  <c r="AC730" i="2"/>
  <c r="AC685" i="2"/>
  <c r="E220" i="2"/>
  <c r="E521" i="2"/>
  <c r="E476" i="2"/>
  <c r="U814" i="2"/>
  <c r="U769" i="2"/>
  <c r="U396" i="2"/>
  <c r="J279" i="2"/>
  <c r="J619" i="2"/>
  <c r="J574" i="2"/>
  <c r="Q445" i="2"/>
  <c r="Q902" i="2"/>
  <c r="Q857" i="2"/>
  <c r="Y286" i="2"/>
  <c r="X627" i="2"/>
  <c r="X582" i="2"/>
  <c r="AI830" i="2"/>
  <c r="AI785" i="2"/>
  <c r="AI412" i="2"/>
  <c r="AE459" i="2"/>
  <c r="AE916" i="2"/>
  <c r="AE871" i="2"/>
  <c r="Q226" i="2"/>
  <c r="P528" i="2"/>
  <c r="P483" i="2"/>
  <c r="O230" i="2"/>
  <c r="O486" i="2"/>
  <c r="O531" i="2"/>
  <c r="Y294" i="2"/>
  <c r="Y634" i="2"/>
  <c r="Y589" i="2"/>
  <c r="N328" i="2"/>
  <c r="M708" i="2"/>
  <c r="M663" i="2"/>
  <c r="AD458" i="2"/>
  <c r="AD915" i="2"/>
  <c r="AD870" i="2"/>
  <c r="AH348" i="2"/>
  <c r="AG728" i="2"/>
  <c r="AG683" i="2"/>
  <c r="P285" i="2"/>
  <c r="P625" i="2"/>
  <c r="P580" i="2"/>
  <c r="Y812" i="2"/>
  <c r="Y767" i="2"/>
  <c r="Z393" i="2"/>
  <c r="Z454" i="2"/>
  <c r="Z911" i="2"/>
  <c r="Z866" i="2"/>
  <c r="K220" i="2"/>
  <c r="J477" i="2"/>
  <c r="J522" i="2"/>
  <c r="M441" i="2"/>
  <c r="M898" i="2"/>
  <c r="M853" i="2"/>
  <c r="H223" i="2"/>
  <c r="H479" i="2"/>
  <c r="H524" i="2"/>
  <c r="O801" i="2"/>
  <c r="O756" i="2"/>
  <c r="P382" i="2"/>
  <c r="P277" i="2"/>
  <c r="O618" i="2"/>
  <c r="O573" i="2"/>
  <c r="AL299" i="2"/>
  <c r="AK640" i="2"/>
  <c r="AK595" i="2"/>
  <c r="AB776" i="2"/>
  <c r="AB821" i="2"/>
  <c r="AB403" i="2"/>
  <c r="X293" i="2"/>
  <c r="X633" i="2"/>
  <c r="X588" i="2"/>
  <c r="R446" i="2"/>
  <c r="R903" i="2"/>
  <c r="R858" i="2"/>
  <c r="N229" i="2"/>
  <c r="N530" i="2"/>
  <c r="N485" i="2"/>
  <c r="G702" i="2"/>
  <c r="G657" i="2"/>
  <c r="M282" i="2"/>
  <c r="M622" i="2"/>
  <c r="M577" i="2"/>
  <c r="AA814" i="2"/>
  <c r="AA769" i="2"/>
  <c r="AB395" i="2"/>
  <c r="K333" i="2"/>
  <c r="K712" i="2"/>
  <c r="K667" i="2"/>
  <c r="T813" i="2"/>
  <c r="T768" i="2"/>
  <c r="T395" i="2"/>
  <c r="Q286" i="2"/>
  <c r="Q626" i="2"/>
  <c r="Q581" i="2"/>
  <c r="AJ778" i="2"/>
  <c r="AJ823" i="2"/>
  <c r="AK404" i="2"/>
  <c r="AO355" i="2"/>
  <c r="AN735" i="2"/>
  <c r="AN690" i="2"/>
  <c r="J219" i="2"/>
  <c r="I476" i="2"/>
  <c r="I521" i="2"/>
  <c r="AK822" i="2"/>
  <c r="AK777" i="2"/>
  <c r="AL403" i="2"/>
  <c r="AD299" i="2"/>
  <c r="AD639" i="2"/>
  <c r="AD594" i="2"/>
  <c r="I270" i="2"/>
  <c r="H611" i="2"/>
  <c r="H566" i="2"/>
  <c r="E274" i="2"/>
  <c r="E614" i="2"/>
  <c r="E569" i="2"/>
  <c r="AA288" i="2"/>
  <c r="Z629" i="2"/>
  <c r="Z584" i="2"/>
  <c r="K272" i="2"/>
  <c r="J613" i="2"/>
  <c r="J568" i="2"/>
  <c r="U335" i="2"/>
  <c r="T715" i="2"/>
  <c r="T670" i="2"/>
  <c r="P231" i="2"/>
  <c r="P487" i="2"/>
  <c r="P532" i="2"/>
  <c r="AN826" i="2"/>
  <c r="AN781" i="2"/>
  <c r="AO407" i="2"/>
  <c r="AK298" i="2"/>
  <c r="AJ639" i="2"/>
  <c r="AJ594" i="2"/>
  <c r="AM458" i="2"/>
  <c r="AL916" i="2"/>
  <c r="AL871" i="2"/>
  <c r="I376" i="2"/>
  <c r="H750" i="2"/>
  <c r="H795" i="2"/>
  <c r="S804" i="2"/>
  <c r="S759" i="2"/>
  <c r="T385" i="2"/>
  <c r="AB297" i="2"/>
  <c r="AB637" i="2"/>
  <c r="AB592" i="2"/>
  <c r="S341" i="2"/>
  <c r="S720" i="2"/>
  <c r="S675" i="2"/>
  <c r="AL739" i="2"/>
  <c r="AL694" i="2"/>
  <c r="AE818" i="2"/>
  <c r="AE773" i="2"/>
  <c r="AF399" i="2"/>
  <c r="AO644" i="2"/>
  <c r="AO599" i="2"/>
  <c r="AI250" i="2"/>
  <c r="AI506" i="2"/>
  <c r="AI551" i="2"/>
  <c r="U806" i="2"/>
  <c r="U761" i="2"/>
  <c r="V387" i="2"/>
  <c r="AO302" i="2"/>
  <c r="AN643" i="2"/>
  <c r="AN598" i="2"/>
  <c r="L379" i="2"/>
  <c r="K798" i="2"/>
  <c r="K753" i="2"/>
  <c r="AM918" i="2"/>
  <c r="AM873" i="2"/>
  <c r="AN460" i="2"/>
  <c r="AD352" i="2"/>
  <c r="AD731" i="2"/>
  <c r="AD686" i="2"/>
  <c r="AH249" i="2"/>
  <c r="AH505" i="2"/>
  <c r="AH550" i="2"/>
  <c r="O381" i="2"/>
  <c r="N800" i="2"/>
  <c r="N755" i="2"/>
  <c r="V291" i="2"/>
  <c r="V631" i="2"/>
  <c r="V586" i="2"/>
  <c r="Y766" i="2"/>
  <c r="Y811" i="2"/>
  <c r="Z392" i="2"/>
  <c r="AE292" i="2"/>
  <c r="AD633" i="2"/>
  <c r="AD588" i="2"/>
  <c r="L440" i="2"/>
  <c r="L897" i="2"/>
  <c r="L852" i="2"/>
  <c r="L221" i="2"/>
  <c r="K523" i="2"/>
  <c r="K478" i="2"/>
  <c r="M274" i="2"/>
  <c r="L615" i="2"/>
  <c r="L570" i="2"/>
  <c r="L432" i="2"/>
  <c r="K890" i="2"/>
  <c r="K845" i="2"/>
  <c r="N223" i="2"/>
  <c r="M525" i="2"/>
  <c r="M480" i="2"/>
  <c r="AD245" i="2"/>
  <c r="AD501" i="2"/>
  <c r="AD546" i="2"/>
  <c r="AH454" i="2"/>
  <c r="AG912" i="2"/>
  <c r="AG867" i="2"/>
  <c r="AI296" i="2"/>
  <c r="AH637" i="2"/>
  <c r="AH592" i="2"/>
  <c r="V336" i="2"/>
  <c r="U716" i="2"/>
  <c r="U671" i="2"/>
  <c r="N275" i="2"/>
  <c r="M616" i="2"/>
  <c r="M571" i="2"/>
  <c r="M380" i="2"/>
  <c r="L799" i="2"/>
  <c r="L754" i="2"/>
  <c r="AE450" i="2"/>
  <c r="AD908" i="2"/>
  <c r="AD863" i="2"/>
  <c r="AA813" i="2"/>
  <c r="AA768" i="2"/>
  <c r="AB394" i="2"/>
  <c r="AB237" i="2"/>
  <c r="AA539" i="2"/>
  <c r="AA494" i="2"/>
  <c r="AN249" i="2"/>
  <c r="AM506" i="2"/>
  <c r="AM551" i="2"/>
  <c r="AL253" i="2"/>
  <c r="AL554" i="2"/>
  <c r="AL509" i="2"/>
  <c r="R438" i="2"/>
  <c r="Q896" i="2"/>
  <c r="Q851" i="2"/>
  <c r="S234" i="2"/>
  <c r="S535" i="2"/>
  <c r="S490" i="2"/>
  <c r="AH831" i="2"/>
  <c r="AH786" i="2"/>
  <c r="AG302" i="2"/>
  <c r="AG642" i="2"/>
  <c r="AG597" i="2"/>
  <c r="M335" i="2"/>
  <c r="M714" i="2"/>
  <c r="M669" i="2"/>
  <c r="N336" i="2"/>
  <c r="N715" i="2"/>
  <c r="N670" i="2"/>
  <c r="Q339" i="2"/>
  <c r="Q718" i="2"/>
  <c r="Q673" i="2"/>
  <c r="N763" i="2"/>
  <c r="N808" i="2"/>
  <c r="N390" i="2"/>
  <c r="H269" i="2"/>
  <c r="G610" i="2"/>
  <c r="G565" i="2"/>
  <c r="U230" i="2"/>
  <c r="T532" i="2"/>
  <c r="T487" i="2"/>
  <c r="AO250" i="2"/>
  <c r="AN507" i="2"/>
  <c r="AN552" i="2"/>
  <c r="AK306" i="2"/>
  <c r="AK646" i="2"/>
  <c r="AK601" i="2"/>
  <c r="W809" i="2"/>
  <c r="W764" i="2"/>
  <c r="X390" i="2"/>
  <c r="AO736" i="2"/>
  <c r="AO691" i="2"/>
  <c r="O276" i="2"/>
  <c r="N617" i="2"/>
  <c r="N572" i="2"/>
  <c r="AE451" i="2"/>
  <c r="AD909" i="2"/>
  <c r="AD864" i="2"/>
  <c r="AL247" i="2"/>
  <c r="AK549" i="2"/>
  <c r="AK504" i="2"/>
  <c r="AF782" i="2"/>
  <c r="AF827" i="2"/>
  <c r="AF409" i="2"/>
  <c r="L334" i="2"/>
  <c r="L713" i="2"/>
  <c r="L668" i="2"/>
  <c r="W345" i="2"/>
  <c r="W724" i="2"/>
  <c r="W679" i="2"/>
  <c r="G216" i="2"/>
  <c r="F518" i="2"/>
  <c r="F473" i="2"/>
  <c r="AJ455" i="2"/>
  <c r="AI913" i="2"/>
  <c r="AI868" i="2"/>
  <c r="Q436" i="2"/>
  <c r="P894" i="2"/>
  <c r="P849" i="2"/>
  <c r="M433" i="2"/>
  <c r="L891" i="2"/>
  <c r="L846" i="2"/>
  <c r="N442" i="2"/>
  <c r="N899" i="2"/>
  <c r="N854" i="2"/>
  <c r="AD291" i="2"/>
  <c r="AC632" i="2"/>
  <c r="AC587" i="2"/>
  <c r="R227" i="2"/>
  <c r="Q529" i="2"/>
  <c r="Q484" i="2"/>
  <c r="AE353" i="2"/>
  <c r="AE732" i="2"/>
  <c r="AE687" i="2"/>
  <c r="AF241" i="2"/>
  <c r="AE498" i="2"/>
  <c r="AE543" i="2"/>
  <c r="P444" i="2"/>
  <c r="P901" i="2"/>
  <c r="P856" i="2"/>
  <c r="I429" i="2"/>
  <c r="H887" i="2"/>
  <c r="H842" i="2"/>
  <c r="AA296" i="2"/>
  <c r="AA636" i="2"/>
  <c r="AA591" i="2"/>
  <c r="Z235" i="2"/>
  <c r="Y537" i="2"/>
  <c r="Y492" i="2"/>
  <c r="S228" i="2"/>
  <c r="R530" i="2"/>
  <c r="R485" i="2"/>
  <c r="W337" i="2"/>
  <c r="V717" i="2"/>
  <c r="V672" i="2"/>
  <c r="Y453" i="2"/>
  <c r="Y910" i="2"/>
  <c r="Y865" i="2"/>
  <c r="E327" i="2"/>
  <c r="E706" i="2"/>
  <c r="E661" i="2"/>
  <c r="X239" i="2"/>
  <c r="X540" i="2"/>
  <c r="X495" i="2"/>
  <c r="AA341" i="2"/>
  <c r="Z721" i="2"/>
  <c r="Z676" i="2"/>
  <c r="J430" i="2"/>
  <c r="I843" i="2"/>
  <c r="I888" i="2"/>
  <c r="AG248" i="2"/>
  <c r="AG549" i="2"/>
  <c r="AG504" i="2"/>
  <c r="I802" i="2"/>
  <c r="I757" i="2"/>
  <c r="I384" i="2"/>
  <c r="D273" i="2"/>
  <c r="D613" i="2"/>
  <c r="D568" i="2"/>
  <c r="S280" i="2"/>
  <c r="R621" i="2"/>
  <c r="R576" i="2"/>
  <c r="AG294" i="2"/>
  <c r="AF590" i="2"/>
  <c r="AF635" i="2"/>
  <c r="G329" i="2"/>
  <c r="G663" i="2"/>
  <c r="G708" i="2"/>
  <c r="AF247" i="2"/>
  <c r="AF548" i="2"/>
  <c r="AF503" i="2"/>
  <c r="I331" i="2"/>
  <c r="I710" i="2"/>
  <c r="I665" i="2"/>
  <c r="R332" i="2"/>
  <c r="Q712" i="2"/>
  <c r="Q667" i="2"/>
  <c r="P225" i="2"/>
  <c r="O527" i="2"/>
  <c r="O482" i="2"/>
  <c r="I224" i="2"/>
  <c r="I480" i="2"/>
  <c r="I525" i="2"/>
  <c r="X338" i="2"/>
  <c r="W718" i="2"/>
  <c r="W673" i="2"/>
  <c r="AM353" i="2"/>
  <c r="AL733" i="2"/>
  <c r="AL688" i="2"/>
  <c r="U290" i="2"/>
  <c r="U630" i="2"/>
  <c r="U585" i="2"/>
  <c r="T229" i="2"/>
  <c r="S531" i="2"/>
  <c r="S486" i="2"/>
  <c r="AC244" i="2"/>
  <c r="AC500" i="2"/>
  <c r="AC545" i="2"/>
  <c r="P811" i="2"/>
  <c r="P766" i="2"/>
  <c r="P393" i="2"/>
  <c r="L273" i="2"/>
  <c r="K614" i="2"/>
  <c r="K569" i="2"/>
  <c r="J438" i="2"/>
  <c r="J895" i="2"/>
  <c r="J850" i="2"/>
  <c r="J377" i="2"/>
  <c r="I796" i="2"/>
  <c r="I751" i="2"/>
  <c r="AK359" i="2"/>
  <c r="AK738" i="2"/>
  <c r="AK693" i="2"/>
  <c r="AL831" i="2"/>
  <c r="AL786" i="2"/>
  <c r="L483" i="2"/>
  <c r="L528" i="2"/>
  <c r="L227" i="2"/>
  <c r="AH821" i="2"/>
  <c r="AH776" i="2"/>
  <c r="AI402" i="2"/>
  <c r="Y240" i="2"/>
  <c r="Y496" i="2"/>
  <c r="Y541" i="2"/>
  <c r="W808" i="2"/>
  <c r="W763" i="2"/>
  <c r="X389" i="2"/>
  <c r="AG347" i="2"/>
  <c r="AF727" i="2"/>
  <c r="AF682" i="2"/>
  <c r="Q810" i="2"/>
  <c r="Q765" i="2"/>
  <c r="Q392" i="2"/>
  <c r="AI349" i="2"/>
  <c r="AH729" i="2"/>
  <c r="AH684" i="2"/>
  <c r="AB244" i="2"/>
  <c r="AB500" i="2"/>
  <c r="AB545" i="2"/>
  <c r="H322" i="2"/>
  <c r="AO616" i="15" l="1"/>
  <c r="AO571" i="15"/>
  <c r="I646" i="15"/>
  <c r="I601" i="15"/>
  <c r="I306" i="15"/>
  <c r="AO274" i="15"/>
  <c r="AN615" i="15"/>
  <c r="AN570" i="15"/>
  <c r="J647" i="15"/>
  <c r="J602" i="15"/>
  <c r="AM889" i="15"/>
  <c r="AM844" i="15"/>
  <c r="AN431" i="15"/>
  <c r="F602" i="15"/>
  <c r="F647" i="15"/>
  <c r="AL612" i="15"/>
  <c r="AL567" i="15"/>
  <c r="AM271" i="15"/>
  <c r="I509" i="15"/>
  <c r="I554" i="15"/>
  <c r="I253" i="15"/>
  <c r="D691" i="15"/>
  <c r="D736" i="15"/>
  <c r="D357" i="15"/>
  <c r="D507" i="15"/>
  <c r="D552" i="15"/>
  <c r="D251" i="15"/>
  <c r="AK702" i="15"/>
  <c r="AK657" i="15"/>
  <c r="AL322" i="15"/>
  <c r="BX323" i="15"/>
  <c r="AO524" i="15"/>
  <c r="AO479" i="15"/>
  <c r="AN478" i="15"/>
  <c r="AN523" i="15"/>
  <c r="AO221" i="15"/>
  <c r="F737" i="15"/>
  <c r="F692" i="15"/>
  <c r="F358" i="15"/>
  <c r="AO707" i="15"/>
  <c r="AO662" i="15"/>
  <c r="AK611" i="15"/>
  <c r="AK566" i="15"/>
  <c r="AL270" i="15"/>
  <c r="H923" i="15"/>
  <c r="H878" i="15"/>
  <c r="AN613" i="15"/>
  <c r="AN568" i="15"/>
  <c r="AO272" i="15"/>
  <c r="G829" i="15"/>
  <c r="G784" i="15"/>
  <c r="G411" i="15"/>
  <c r="D920" i="15"/>
  <c r="D875" i="15"/>
  <c r="D463" i="15"/>
  <c r="E644" i="15"/>
  <c r="E599" i="15"/>
  <c r="E304" i="15"/>
  <c r="G737" i="15"/>
  <c r="G692" i="15"/>
  <c r="G358" i="15"/>
  <c r="AL610" i="15"/>
  <c r="AL565" i="15"/>
  <c r="AM269" i="15"/>
  <c r="BY270" i="15"/>
  <c r="F552" i="15"/>
  <c r="F507" i="15"/>
  <c r="F251" i="15"/>
  <c r="AO798" i="15"/>
  <c r="AO753" i="15"/>
  <c r="AO522" i="15"/>
  <c r="AO477" i="15"/>
  <c r="AO891" i="15"/>
  <c r="AO846" i="15"/>
  <c r="E827" i="15"/>
  <c r="E782" i="15"/>
  <c r="E409" i="15"/>
  <c r="AL795" i="15"/>
  <c r="AL750" i="15"/>
  <c r="AM376" i="15"/>
  <c r="AL475" i="15"/>
  <c r="AL520" i="15"/>
  <c r="AM218" i="15"/>
  <c r="G552" i="15"/>
  <c r="G507" i="15"/>
  <c r="G251" i="15"/>
  <c r="E550" i="15"/>
  <c r="E505" i="15"/>
  <c r="E249" i="15"/>
  <c r="E921" i="15"/>
  <c r="E876" i="15"/>
  <c r="E464" i="15"/>
  <c r="G602" i="15"/>
  <c r="G647" i="15"/>
  <c r="F829" i="15"/>
  <c r="F784" i="15"/>
  <c r="F411" i="15"/>
  <c r="AK794" i="15"/>
  <c r="AK749" i="15"/>
  <c r="AL375" i="15"/>
  <c r="BX376" i="15"/>
  <c r="E736" i="15"/>
  <c r="E691" i="15"/>
  <c r="E357" i="15"/>
  <c r="I739" i="15"/>
  <c r="I694" i="15"/>
  <c r="AM704" i="15"/>
  <c r="AM659" i="15"/>
  <c r="AN324" i="15"/>
  <c r="G922" i="15"/>
  <c r="G877" i="15"/>
  <c r="G465" i="15"/>
  <c r="AN890" i="15"/>
  <c r="AN845" i="15"/>
  <c r="AO432" i="15"/>
  <c r="F920" i="15"/>
  <c r="F875" i="15"/>
  <c r="F463" i="15"/>
  <c r="AL703" i="15"/>
  <c r="AL658" i="15"/>
  <c r="AM323" i="15"/>
  <c r="AJ518" i="15"/>
  <c r="AJ473" i="15"/>
  <c r="AK216" i="15"/>
  <c r="BW217" i="15"/>
  <c r="AM476" i="15"/>
  <c r="AM521" i="15"/>
  <c r="AN219" i="15"/>
  <c r="AM796" i="15"/>
  <c r="AM751" i="15"/>
  <c r="AN377" i="15"/>
  <c r="AM705" i="15"/>
  <c r="AM660" i="15"/>
  <c r="AN325" i="15"/>
  <c r="AM519" i="15"/>
  <c r="AM474" i="15"/>
  <c r="AN217" i="15"/>
  <c r="AM797" i="15"/>
  <c r="AM752" i="15"/>
  <c r="AN378" i="15"/>
  <c r="AL886" i="15"/>
  <c r="AL841" i="15"/>
  <c r="AM428" i="15"/>
  <c r="BY429" i="15"/>
  <c r="AM887" i="15"/>
  <c r="AM842" i="15"/>
  <c r="AN429" i="15"/>
  <c r="AN614" i="15"/>
  <c r="AN569" i="15"/>
  <c r="AO273" i="15"/>
  <c r="H831" i="15"/>
  <c r="H786" i="15"/>
  <c r="D826" i="15"/>
  <c r="D781" i="15"/>
  <c r="D408" i="15"/>
  <c r="D643" i="15"/>
  <c r="D598" i="15"/>
  <c r="D303" i="15"/>
  <c r="H647" i="15"/>
  <c r="H602" i="15"/>
  <c r="AL888" i="15"/>
  <c r="AL843" i="15"/>
  <c r="AM430" i="15"/>
  <c r="Q766" i="2"/>
  <c r="Q811" i="2"/>
  <c r="Q393" i="2"/>
  <c r="P812" i="2"/>
  <c r="P767" i="2"/>
  <c r="P394" i="2"/>
  <c r="U229" i="2"/>
  <c r="T531" i="2"/>
  <c r="T486" i="2"/>
  <c r="AF248" i="2"/>
  <c r="AF504" i="2"/>
  <c r="AF549" i="2"/>
  <c r="AB341" i="2"/>
  <c r="AA721" i="2"/>
  <c r="AA676" i="2"/>
  <c r="J429" i="2"/>
  <c r="I887" i="2"/>
  <c r="I842" i="2"/>
  <c r="P445" i="2"/>
  <c r="P902" i="2"/>
  <c r="P857" i="2"/>
  <c r="AK455" i="2"/>
  <c r="AJ913" i="2"/>
  <c r="AJ868" i="2"/>
  <c r="X809" i="2"/>
  <c r="X764" i="2"/>
  <c r="Y390" i="2"/>
  <c r="AO507" i="2"/>
  <c r="AO552" i="2"/>
  <c r="AL510" i="2"/>
  <c r="AL555" i="2"/>
  <c r="AI454" i="2"/>
  <c r="AH912" i="2"/>
  <c r="AH867" i="2"/>
  <c r="M283" i="2"/>
  <c r="M623" i="2"/>
  <c r="M578" i="2"/>
  <c r="N230" i="2"/>
  <c r="N486" i="2"/>
  <c r="N531" i="2"/>
  <c r="P756" i="2"/>
  <c r="P801" i="2"/>
  <c r="Q382" i="2"/>
  <c r="M442" i="2"/>
  <c r="M899" i="2"/>
  <c r="M854" i="2"/>
  <c r="Y295" i="2"/>
  <c r="Y635" i="2"/>
  <c r="Y590" i="2"/>
  <c r="AF461" i="2"/>
  <c r="AF918" i="2"/>
  <c r="AF873" i="2"/>
  <c r="AL351" i="2"/>
  <c r="AK731" i="2"/>
  <c r="AK686" i="2"/>
  <c r="AG827" i="2"/>
  <c r="AG782" i="2"/>
  <c r="AG409" i="2"/>
  <c r="AI295" i="2"/>
  <c r="AH591" i="2"/>
  <c r="AH636" i="2"/>
  <c r="W773" i="2"/>
  <c r="W818" i="2"/>
  <c r="W400" i="2"/>
  <c r="J323" i="2"/>
  <c r="I703" i="2"/>
  <c r="I658" i="2"/>
  <c r="D327" i="2"/>
  <c r="D706" i="2"/>
  <c r="D661" i="2"/>
  <c r="U344" i="2"/>
  <c r="U723" i="2"/>
  <c r="U678" i="2"/>
  <c r="V345" i="2"/>
  <c r="V724" i="2"/>
  <c r="V679" i="2"/>
  <c r="AD780" i="2"/>
  <c r="AD825" i="2"/>
  <c r="AD407" i="2"/>
  <c r="L378" i="2"/>
  <c r="K797" i="2"/>
  <c r="K752" i="2"/>
  <c r="G277" i="2"/>
  <c r="G617" i="2"/>
  <c r="G572" i="2"/>
  <c r="AC459" i="2"/>
  <c r="AC916" i="2"/>
  <c r="AC871" i="2"/>
  <c r="X453" i="2"/>
  <c r="X910" i="2"/>
  <c r="X865" i="2"/>
  <c r="AD343" i="2"/>
  <c r="AC678" i="2"/>
  <c r="AC723" i="2"/>
  <c r="P435" i="2"/>
  <c r="O893" i="2"/>
  <c r="O848" i="2"/>
  <c r="AJ831" i="2"/>
  <c r="AJ786" i="2"/>
  <c r="AI820" i="2"/>
  <c r="AI775" i="2"/>
  <c r="AJ401" i="2"/>
  <c r="AE344" i="2"/>
  <c r="AD679" i="2"/>
  <c r="AD724" i="2"/>
  <c r="AD815" i="2"/>
  <c r="AD770" i="2"/>
  <c r="AE396" i="2"/>
  <c r="L431" i="2"/>
  <c r="K889" i="2"/>
  <c r="K844" i="2"/>
  <c r="AI243" i="2"/>
  <c r="AH500" i="2"/>
  <c r="AH545" i="2"/>
  <c r="K271" i="2"/>
  <c r="J612" i="2"/>
  <c r="J567" i="2"/>
  <c r="K281" i="2"/>
  <c r="K621" i="2"/>
  <c r="K576" i="2"/>
  <c r="H702" i="2"/>
  <c r="H657" i="2"/>
  <c r="K377" i="2"/>
  <c r="J751" i="2"/>
  <c r="J796" i="2"/>
  <c r="Y338" i="2"/>
  <c r="X718" i="2"/>
  <c r="X673" i="2"/>
  <c r="T280" i="2"/>
  <c r="S621" i="2"/>
  <c r="S576" i="2"/>
  <c r="Y454" i="2"/>
  <c r="Y911" i="2"/>
  <c r="Y866" i="2"/>
  <c r="S227" i="2"/>
  <c r="R484" i="2"/>
  <c r="R529" i="2"/>
  <c r="L335" i="2"/>
  <c r="L714" i="2"/>
  <c r="L669" i="2"/>
  <c r="M432" i="2"/>
  <c r="L890" i="2"/>
  <c r="L845" i="2"/>
  <c r="AH250" i="2"/>
  <c r="AH551" i="2"/>
  <c r="AH506" i="2"/>
  <c r="AB298" i="2"/>
  <c r="AB638" i="2"/>
  <c r="AB593" i="2"/>
  <c r="L272" i="2"/>
  <c r="K613" i="2"/>
  <c r="K568" i="2"/>
  <c r="AE460" i="2"/>
  <c r="AE917" i="2"/>
  <c r="AE872" i="2"/>
  <c r="G801" i="2"/>
  <c r="G756" i="2"/>
  <c r="G383" i="2"/>
  <c r="AD342" i="2"/>
  <c r="AC722" i="2"/>
  <c r="AC677" i="2"/>
  <c r="AK350" i="2"/>
  <c r="AJ730" i="2"/>
  <c r="AJ685" i="2"/>
  <c r="AH304" i="2"/>
  <c r="AH644" i="2"/>
  <c r="AH599" i="2"/>
  <c r="K440" i="2"/>
  <c r="K897" i="2"/>
  <c r="K852" i="2"/>
  <c r="M485" i="2"/>
  <c r="M530" i="2"/>
  <c r="M229" i="2"/>
  <c r="T449" i="2"/>
  <c r="T906" i="2"/>
  <c r="T861" i="2"/>
  <c r="AB458" i="2"/>
  <c r="AB915" i="2"/>
  <c r="AB870" i="2"/>
  <c r="AN300" i="2"/>
  <c r="AM641" i="2"/>
  <c r="AM596" i="2"/>
  <c r="I217" i="2"/>
  <c r="H519" i="2"/>
  <c r="H474" i="2"/>
  <c r="O338" i="2"/>
  <c r="O717" i="2"/>
  <c r="O672" i="2"/>
  <c r="I428" i="2"/>
  <c r="H886" i="2"/>
  <c r="H841" i="2"/>
  <c r="N222" i="2"/>
  <c r="M479" i="2"/>
  <c r="M524" i="2"/>
  <c r="F382" i="2"/>
  <c r="F800" i="2"/>
  <c r="F755" i="2"/>
  <c r="AL246" i="2"/>
  <c r="AK503" i="2"/>
  <c r="AK548" i="2"/>
  <c r="AG346" i="2"/>
  <c r="AF726" i="2"/>
  <c r="AF681" i="2"/>
  <c r="AJ244" i="2"/>
  <c r="AI501" i="2"/>
  <c r="AI546" i="2"/>
  <c r="F437" i="2"/>
  <c r="F894" i="2"/>
  <c r="F849" i="2"/>
  <c r="AO459" i="2"/>
  <c r="AN917" i="2"/>
  <c r="AN872" i="2"/>
  <c r="AA243" i="2"/>
  <c r="AA499" i="2"/>
  <c r="AA544" i="2"/>
  <c r="V441" i="2"/>
  <c r="U899" i="2"/>
  <c r="U854" i="2"/>
  <c r="K806" i="2"/>
  <c r="K761" i="2"/>
  <c r="K388" i="2"/>
  <c r="S289" i="2"/>
  <c r="S629" i="2"/>
  <c r="S584" i="2"/>
  <c r="S332" i="2"/>
  <c r="R712" i="2"/>
  <c r="R667" i="2"/>
  <c r="AG249" i="2"/>
  <c r="AG505" i="2"/>
  <c r="AG550" i="2"/>
  <c r="AA235" i="2"/>
  <c r="Z537" i="2"/>
  <c r="Z492" i="2"/>
  <c r="N433" i="2"/>
  <c r="M891" i="2"/>
  <c r="M846" i="2"/>
  <c r="AF828" i="2"/>
  <c r="AF783" i="2"/>
  <c r="AF410" i="2"/>
  <c r="AF451" i="2"/>
  <c r="AE909" i="2"/>
  <c r="AE864" i="2"/>
  <c r="M336" i="2"/>
  <c r="M670" i="2"/>
  <c r="M715" i="2"/>
  <c r="S235" i="2"/>
  <c r="S536" i="2"/>
  <c r="S491" i="2"/>
  <c r="O275" i="2"/>
  <c r="N616" i="2"/>
  <c r="N571" i="2"/>
  <c r="W336" i="2"/>
  <c r="V716" i="2"/>
  <c r="V671" i="2"/>
  <c r="L441" i="2"/>
  <c r="L898" i="2"/>
  <c r="L853" i="2"/>
  <c r="M379" i="2"/>
  <c r="L753" i="2"/>
  <c r="L798" i="2"/>
  <c r="T804" i="2"/>
  <c r="T759" i="2"/>
  <c r="U385" i="2"/>
  <c r="AN458" i="2"/>
  <c r="AM916" i="2"/>
  <c r="AM871" i="2"/>
  <c r="J270" i="2"/>
  <c r="I611" i="2"/>
  <c r="I566" i="2"/>
  <c r="K334" i="2"/>
  <c r="K713" i="2"/>
  <c r="K668" i="2"/>
  <c r="AD459" i="2"/>
  <c r="AD916" i="2"/>
  <c r="AD871" i="2"/>
  <c r="AI786" i="2"/>
  <c r="AI831" i="2"/>
  <c r="Q446" i="2"/>
  <c r="Q903" i="2"/>
  <c r="Q858" i="2"/>
  <c r="X232" i="2"/>
  <c r="W489" i="2"/>
  <c r="W534" i="2"/>
  <c r="X347" i="2"/>
  <c r="X726" i="2"/>
  <c r="X681" i="2"/>
  <c r="AK831" i="2"/>
  <c r="AK786" i="2"/>
  <c r="I280" i="2"/>
  <c r="I620" i="2"/>
  <c r="I575" i="2"/>
  <c r="U807" i="2"/>
  <c r="U762" i="2"/>
  <c r="V388" i="2"/>
  <c r="U439" i="2"/>
  <c r="T897" i="2"/>
  <c r="T852" i="2"/>
  <c r="V282" i="2"/>
  <c r="U623" i="2"/>
  <c r="U578" i="2"/>
  <c r="U281" i="2"/>
  <c r="T622" i="2"/>
  <c r="T577" i="2"/>
  <c r="Y819" i="2"/>
  <c r="Y774" i="2"/>
  <c r="Y401" i="2"/>
  <c r="W231" i="2"/>
  <c r="V488" i="2"/>
  <c r="V533" i="2"/>
  <c r="T803" i="2"/>
  <c r="T758" i="2"/>
  <c r="U384" i="2"/>
  <c r="AJ465" i="2"/>
  <c r="AJ922" i="2"/>
  <c r="AJ877" i="2"/>
  <c r="D381" i="2"/>
  <c r="D799" i="2"/>
  <c r="D754" i="2"/>
  <c r="R768" i="2"/>
  <c r="R813" i="2"/>
  <c r="R395" i="2"/>
  <c r="H437" i="2"/>
  <c r="H894" i="2"/>
  <c r="H849" i="2"/>
  <c r="U237" i="2"/>
  <c r="U493" i="2"/>
  <c r="U538" i="2"/>
  <c r="Q330" i="2"/>
  <c r="P710" i="2"/>
  <c r="P665" i="2"/>
  <c r="X284" i="2"/>
  <c r="W625" i="2"/>
  <c r="W580" i="2"/>
  <c r="P339" i="2"/>
  <c r="P718" i="2"/>
  <c r="P673" i="2"/>
  <c r="AA457" i="2"/>
  <c r="AA914" i="2"/>
  <c r="AA869" i="2"/>
  <c r="G436" i="2"/>
  <c r="G893" i="2"/>
  <c r="G848" i="2"/>
  <c r="F276" i="2"/>
  <c r="F616" i="2"/>
  <c r="F571" i="2"/>
  <c r="AG462" i="2"/>
  <c r="AG919" i="2"/>
  <c r="AG874" i="2"/>
  <c r="AJ306" i="2"/>
  <c r="AJ646" i="2"/>
  <c r="AJ601" i="2"/>
  <c r="J334" i="2"/>
  <c r="J713" i="2"/>
  <c r="J668" i="2"/>
  <c r="Y241" i="2"/>
  <c r="Y497" i="2"/>
  <c r="Y542" i="2"/>
  <c r="U291" i="2"/>
  <c r="U631" i="2"/>
  <c r="U586" i="2"/>
  <c r="G330" i="2"/>
  <c r="G709" i="2"/>
  <c r="G664" i="2"/>
  <c r="X240" i="2"/>
  <c r="X541" i="2"/>
  <c r="X496" i="2"/>
  <c r="AG241" i="2"/>
  <c r="AF498" i="2"/>
  <c r="AF543" i="2"/>
  <c r="H216" i="2"/>
  <c r="G518" i="2"/>
  <c r="G473" i="2"/>
  <c r="V230" i="2"/>
  <c r="U487" i="2"/>
  <c r="U532" i="2"/>
  <c r="AO249" i="2"/>
  <c r="AN506" i="2"/>
  <c r="AN551" i="2"/>
  <c r="AD246" i="2"/>
  <c r="AD502" i="2"/>
  <c r="AD547" i="2"/>
  <c r="V292" i="2"/>
  <c r="V632" i="2"/>
  <c r="V587" i="2"/>
  <c r="AI251" i="2"/>
  <c r="AI507" i="2"/>
  <c r="AI552" i="2"/>
  <c r="P232" i="2"/>
  <c r="P533" i="2"/>
  <c r="P488" i="2"/>
  <c r="K219" i="2"/>
  <c r="J521" i="2"/>
  <c r="J476" i="2"/>
  <c r="AB769" i="2"/>
  <c r="AB814" i="2"/>
  <c r="AC395" i="2"/>
  <c r="R447" i="2"/>
  <c r="R904" i="2"/>
  <c r="R859" i="2"/>
  <c r="L220" i="2"/>
  <c r="K522" i="2"/>
  <c r="K477" i="2"/>
  <c r="O231" i="2"/>
  <c r="O532" i="2"/>
  <c r="O487" i="2"/>
  <c r="E221" i="2"/>
  <c r="E477" i="2"/>
  <c r="E522" i="2"/>
  <c r="S448" i="2"/>
  <c r="S905" i="2"/>
  <c r="S860" i="2"/>
  <c r="AF240" i="2"/>
  <c r="AE542" i="2"/>
  <c r="AE497" i="2"/>
  <c r="AD238" i="2"/>
  <c r="AC495" i="2"/>
  <c r="AC540" i="2"/>
  <c r="AE239" i="2"/>
  <c r="AD496" i="2"/>
  <c r="AD541" i="2"/>
  <c r="O444" i="2"/>
  <c r="O901" i="2"/>
  <c r="O856" i="2"/>
  <c r="AM352" i="2"/>
  <c r="AL732" i="2"/>
  <c r="AL687" i="2"/>
  <c r="R437" i="2"/>
  <c r="Q895" i="2"/>
  <c r="Q850" i="2"/>
  <c r="AJ359" i="2"/>
  <c r="AJ738" i="2"/>
  <c r="AJ693" i="2"/>
  <c r="J218" i="2"/>
  <c r="I475" i="2"/>
  <c r="I520" i="2"/>
  <c r="R234" i="2"/>
  <c r="R490" i="2"/>
  <c r="R535" i="2"/>
  <c r="S805" i="2"/>
  <c r="S760" i="2"/>
  <c r="T386" i="2"/>
  <c r="AD290" i="2"/>
  <c r="AC631" i="2"/>
  <c r="AC586" i="2"/>
  <c r="AI465" i="2"/>
  <c r="AI922" i="2"/>
  <c r="AI877" i="2"/>
  <c r="J226" i="2"/>
  <c r="J527" i="2"/>
  <c r="J482" i="2"/>
  <c r="K227" i="2"/>
  <c r="K528" i="2"/>
  <c r="K483" i="2"/>
  <c r="H757" i="2"/>
  <c r="H802" i="2"/>
  <c r="H384" i="2"/>
  <c r="F329" i="2"/>
  <c r="F708" i="2"/>
  <c r="F663" i="2"/>
  <c r="D434" i="2"/>
  <c r="D891" i="2"/>
  <c r="D846" i="2"/>
  <c r="AD449" i="2"/>
  <c r="AC907" i="2"/>
  <c r="AC862" i="2"/>
  <c r="L282" i="2"/>
  <c r="L622" i="2"/>
  <c r="L577" i="2"/>
  <c r="AK297" i="2"/>
  <c r="AJ638" i="2"/>
  <c r="AJ593" i="2"/>
  <c r="V816" i="2"/>
  <c r="V771" i="2"/>
  <c r="V398" i="2"/>
  <c r="AN248" i="2"/>
  <c r="AM505" i="2"/>
  <c r="AM550" i="2"/>
  <c r="Y348" i="2"/>
  <c r="Y727" i="2"/>
  <c r="Y682" i="2"/>
  <c r="AB245" i="2"/>
  <c r="AB546" i="2"/>
  <c r="AB501" i="2"/>
  <c r="AI821" i="2"/>
  <c r="AI776" i="2"/>
  <c r="AJ402" i="2"/>
  <c r="J439" i="2"/>
  <c r="J896" i="2"/>
  <c r="J851" i="2"/>
  <c r="I225" i="2"/>
  <c r="I526" i="2"/>
  <c r="I481" i="2"/>
  <c r="D274" i="2"/>
  <c r="D614" i="2"/>
  <c r="D569" i="2"/>
  <c r="X337" i="2"/>
  <c r="W717" i="2"/>
  <c r="W672" i="2"/>
  <c r="AE291" i="2"/>
  <c r="AD632" i="2"/>
  <c r="AD587" i="2"/>
  <c r="Q340" i="2"/>
  <c r="Q719" i="2"/>
  <c r="Q674" i="2"/>
  <c r="AF450" i="2"/>
  <c r="AE908" i="2"/>
  <c r="AE863" i="2"/>
  <c r="N274" i="2"/>
  <c r="M615" i="2"/>
  <c r="M570" i="2"/>
  <c r="AD353" i="2"/>
  <c r="AD732" i="2"/>
  <c r="AD687" i="2"/>
  <c r="AB288" i="2"/>
  <c r="AA629" i="2"/>
  <c r="AA584" i="2"/>
  <c r="Q287" i="2"/>
  <c r="Q627" i="2"/>
  <c r="Q582" i="2"/>
  <c r="AM299" i="2"/>
  <c r="AL595" i="2"/>
  <c r="AL640" i="2"/>
  <c r="P286" i="2"/>
  <c r="P626" i="2"/>
  <c r="P581" i="2"/>
  <c r="AA287" i="2"/>
  <c r="Z628" i="2"/>
  <c r="Z583" i="2"/>
  <c r="I438" i="2"/>
  <c r="I895" i="2"/>
  <c r="I850" i="2"/>
  <c r="Z445" i="2"/>
  <c r="Y903" i="2"/>
  <c r="Y858" i="2"/>
  <c r="E381" i="2"/>
  <c r="E754" i="2"/>
  <c r="E799" i="2"/>
  <c r="Q233" i="2"/>
  <c r="Q489" i="2"/>
  <c r="Q534" i="2"/>
  <c r="O434" i="2"/>
  <c r="N847" i="2"/>
  <c r="N892" i="2"/>
  <c r="AA823" i="2"/>
  <c r="AA778" i="2"/>
  <c r="AA405" i="2"/>
  <c r="AJ819" i="2"/>
  <c r="AJ774" i="2"/>
  <c r="AK400" i="2"/>
  <c r="L325" i="2"/>
  <c r="K705" i="2"/>
  <c r="K660" i="2"/>
  <c r="AK253" i="2"/>
  <c r="AK509" i="2"/>
  <c r="AK554" i="2"/>
  <c r="AG356" i="2"/>
  <c r="AG735" i="2"/>
  <c r="AG690" i="2"/>
  <c r="Z349" i="2"/>
  <c r="Z728" i="2"/>
  <c r="Z683" i="2"/>
  <c r="H331" i="2"/>
  <c r="H710" i="2"/>
  <c r="H665" i="2"/>
  <c r="S815" i="2"/>
  <c r="S770" i="2"/>
  <c r="S397" i="2"/>
  <c r="AO301" i="2"/>
  <c r="AN642" i="2"/>
  <c r="AN597" i="2"/>
  <c r="X490" i="2"/>
  <c r="X535" i="2"/>
  <c r="Y233" i="2"/>
  <c r="AC826" i="2"/>
  <c r="AC781" i="2"/>
  <c r="AC408" i="2"/>
  <c r="AD816" i="2"/>
  <c r="AD771" i="2"/>
  <c r="AE397" i="2"/>
  <c r="AH463" i="2"/>
  <c r="AH920" i="2"/>
  <c r="AH875" i="2"/>
  <c r="AC299" i="2"/>
  <c r="AC639" i="2"/>
  <c r="AC594" i="2"/>
  <c r="T333" i="2"/>
  <c r="S713" i="2"/>
  <c r="S668" i="2"/>
  <c r="AI358" i="2"/>
  <c r="AI737" i="2"/>
  <c r="AI692" i="2"/>
  <c r="AH347" i="2"/>
  <c r="AG727" i="2"/>
  <c r="AG682" i="2"/>
  <c r="AC245" i="2"/>
  <c r="AC501" i="2"/>
  <c r="AC546" i="2"/>
  <c r="I332" i="2"/>
  <c r="I711" i="2"/>
  <c r="I666" i="2"/>
  <c r="I803" i="2"/>
  <c r="I758" i="2"/>
  <c r="I385" i="2"/>
  <c r="K430" i="2"/>
  <c r="J888" i="2"/>
  <c r="J843" i="2"/>
  <c r="AA297" i="2"/>
  <c r="AA637" i="2"/>
  <c r="AA592" i="2"/>
  <c r="R436" i="2"/>
  <c r="Q894" i="2"/>
  <c r="Q849" i="2"/>
  <c r="P276" i="2"/>
  <c r="O617" i="2"/>
  <c r="O572" i="2"/>
  <c r="AK647" i="2"/>
  <c r="AK602" i="2"/>
  <c r="AG303" i="2"/>
  <c r="AG643" i="2"/>
  <c r="AG598" i="2"/>
  <c r="S438" i="2"/>
  <c r="R896" i="2"/>
  <c r="R851" i="2"/>
  <c r="AJ296" i="2"/>
  <c r="AI637" i="2"/>
  <c r="AI592" i="2"/>
  <c r="AF292" i="2"/>
  <c r="AE633" i="2"/>
  <c r="AE588" i="2"/>
  <c r="AO460" i="2"/>
  <c r="AN918" i="2"/>
  <c r="AN873" i="2"/>
  <c r="AO643" i="2"/>
  <c r="AO598" i="2"/>
  <c r="AL298" i="2"/>
  <c r="AK639" i="2"/>
  <c r="AK594" i="2"/>
  <c r="AD300" i="2"/>
  <c r="AD640" i="2"/>
  <c r="AD595" i="2"/>
  <c r="T769" i="2"/>
  <c r="T814" i="2"/>
  <c r="T396" i="2"/>
  <c r="H224" i="2"/>
  <c r="H525" i="2"/>
  <c r="H480" i="2"/>
  <c r="O328" i="2"/>
  <c r="N708" i="2"/>
  <c r="N663" i="2"/>
  <c r="J280" i="2"/>
  <c r="J620" i="2"/>
  <c r="J575" i="2"/>
  <c r="AE301" i="2"/>
  <c r="AE641" i="2"/>
  <c r="AE596" i="2"/>
  <c r="L762" i="2"/>
  <c r="L807" i="2"/>
  <c r="L389" i="2"/>
  <c r="Z234" i="2"/>
  <c r="Y491" i="2"/>
  <c r="Y536" i="2"/>
  <c r="AB351" i="2"/>
  <c r="AB730" i="2"/>
  <c r="AB685" i="2"/>
  <c r="Z242" i="2"/>
  <c r="Z498" i="2"/>
  <c r="Z543" i="2"/>
  <c r="P224" i="2"/>
  <c r="O526" i="2"/>
  <c r="O481" i="2"/>
  <c r="R288" i="2"/>
  <c r="R628" i="2"/>
  <c r="R583" i="2"/>
  <c r="W293" i="2"/>
  <c r="W633" i="2"/>
  <c r="W588" i="2"/>
  <c r="T343" i="2"/>
  <c r="T722" i="2"/>
  <c r="T677" i="2"/>
  <c r="I375" i="2"/>
  <c r="H794" i="2"/>
  <c r="H749" i="2"/>
  <c r="AK456" i="2"/>
  <c r="AJ914" i="2"/>
  <c r="AJ869" i="2"/>
  <c r="W453" i="2"/>
  <c r="W910" i="2"/>
  <c r="W865" i="2"/>
  <c r="N327" i="2"/>
  <c r="M707" i="2"/>
  <c r="M662" i="2"/>
  <c r="M809" i="2"/>
  <c r="M764" i="2"/>
  <c r="M391" i="2"/>
  <c r="R341" i="2"/>
  <c r="R720" i="2"/>
  <c r="R675" i="2"/>
  <c r="V451" i="2"/>
  <c r="V908" i="2"/>
  <c r="V863" i="2"/>
  <c r="AC289" i="2"/>
  <c r="AB630" i="2"/>
  <c r="AB585" i="2"/>
  <c r="AC448" i="2"/>
  <c r="AB906" i="2"/>
  <c r="AB861" i="2"/>
  <c r="K324" i="2"/>
  <c r="J704" i="2"/>
  <c r="J659" i="2"/>
  <c r="Y285" i="2"/>
  <c r="X626" i="2"/>
  <c r="X581" i="2"/>
  <c r="AO354" i="2"/>
  <c r="AN734" i="2"/>
  <c r="AN689" i="2"/>
  <c r="J760" i="2"/>
  <c r="J805" i="2"/>
  <c r="J387" i="2"/>
  <c r="P329" i="2"/>
  <c r="O709" i="2"/>
  <c r="O664" i="2"/>
  <c r="AF355" i="2"/>
  <c r="AF734" i="2"/>
  <c r="AF689" i="2"/>
  <c r="X763" i="2"/>
  <c r="X808" i="2"/>
  <c r="Y389" i="2"/>
  <c r="AK739" i="2"/>
  <c r="AK694" i="2"/>
  <c r="AN353" i="2"/>
  <c r="AM733" i="2"/>
  <c r="AM688" i="2"/>
  <c r="AH294" i="2"/>
  <c r="AG635" i="2"/>
  <c r="AG590" i="2"/>
  <c r="E328" i="2"/>
  <c r="E707" i="2"/>
  <c r="E662" i="2"/>
  <c r="AE354" i="2"/>
  <c r="AE733" i="2"/>
  <c r="AE688" i="2"/>
  <c r="W346" i="2"/>
  <c r="W725" i="2"/>
  <c r="W680" i="2"/>
  <c r="I269" i="2"/>
  <c r="H610" i="2"/>
  <c r="H565" i="2"/>
  <c r="AC237" i="2"/>
  <c r="AB494" i="2"/>
  <c r="AB539" i="2"/>
  <c r="O223" i="2"/>
  <c r="N480" i="2"/>
  <c r="N525" i="2"/>
  <c r="Z766" i="2"/>
  <c r="Z811" i="2"/>
  <c r="AA392" i="2"/>
  <c r="P381" i="2"/>
  <c r="O800" i="2"/>
  <c r="O755" i="2"/>
  <c r="V806" i="2"/>
  <c r="V761" i="2"/>
  <c r="W387" i="2"/>
  <c r="AF773" i="2"/>
  <c r="AF818" i="2"/>
  <c r="AG399" i="2"/>
  <c r="S342" i="2"/>
  <c r="S721" i="2"/>
  <c r="S676" i="2"/>
  <c r="AO781" i="2"/>
  <c r="AO826" i="2"/>
  <c r="V335" i="2"/>
  <c r="U715" i="2"/>
  <c r="U670" i="2"/>
  <c r="AL822" i="2"/>
  <c r="AL777" i="2"/>
  <c r="AM403" i="2"/>
  <c r="AO735" i="2"/>
  <c r="AO690" i="2"/>
  <c r="X294" i="2"/>
  <c r="X634" i="2"/>
  <c r="X589" i="2"/>
  <c r="Z455" i="2"/>
  <c r="Z912" i="2"/>
  <c r="Z867" i="2"/>
  <c r="R226" i="2"/>
  <c r="Q483" i="2"/>
  <c r="Q528" i="2"/>
  <c r="U815" i="2"/>
  <c r="U770" i="2"/>
  <c r="U397" i="2"/>
  <c r="AC352" i="2"/>
  <c r="AC731" i="2"/>
  <c r="AC686" i="2"/>
  <c r="AB446" i="2"/>
  <c r="AA904" i="2"/>
  <c r="AA859" i="2"/>
  <c r="T290" i="2"/>
  <c r="T630" i="2"/>
  <c r="T585" i="2"/>
  <c r="AF817" i="2"/>
  <c r="AF772" i="2"/>
  <c r="AG398" i="2"/>
  <c r="F222" i="2"/>
  <c r="F523" i="2"/>
  <c r="F478" i="2"/>
  <c r="AH357" i="2"/>
  <c r="AH736" i="2"/>
  <c r="AH691" i="2"/>
  <c r="W442" i="2"/>
  <c r="V900" i="2"/>
  <c r="V855" i="2"/>
  <c r="X818" i="2"/>
  <c r="X773" i="2"/>
  <c r="X400" i="2"/>
  <c r="AK245" i="2"/>
  <c r="AJ502" i="2"/>
  <c r="AJ547" i="2"/>
  <c r="AJ252" i="2"/>
  <c r="AJ508" i="2"/>
  <c r="AJ553" i="2"/>
  <c r="D220" i="2"/>
  <c r="D521" i="2"/>
  <c r="D476" i="2"/>
  <c r="N284" i="2"/>
  <c r="N624" i="2"/>
  <c r="N579" i="2"/>
  <c r="R331" i="2"/>
  <c r="Q711" i="2"/>
  <c r="Q666" i="2"/>
  <c r="AE247" i="2"/>
  <c r="AE503" i="2"/>
  <c r="AE548" i="2"/>
  <c r="M326" i="2"/>
  <c r="L706" i="2"/>
  <c r="L661" i="2"/>
  <c r="AE783" i="2"/>
  <c r="AE828" i="2"/>
  <c r="AE410" i="2"/>
  <c r="Y444" i="2"/>
  <c r="X902" i="2"/>
  <c r="X857" i="2"/>
  <c r="AB236" i="2"/>
  <c r="AA493" i="2"/>
  <c r="AA538" i="2"/>
  <c r="Q802" i="2"/>
  <c r="Q757" i="2"/>
  <c r="R383" i="2"/>
  <c r="AI305" i="2"/>
  <c r="AI645" i="2"/>
  <c r="AI600" i="2"/>
  <c r="AO827" i="2"/>
  <c r="AO782" i="2"/>
  <c r="AO779" i="2"/>
  <c r="AO824" i="2"/>
  <c r="E434" i="2"/>
  <c r="E891" i="2"/>
  <c r="E846" i="2"/>
  <c r="T236" i="2"/>
  <c r="T537" i="2"/>
  <c r="T492" i="2"/>
  <c r="AH452" i="2"/>
  <c r="AG910" i="2"/>
  <c r="AG865" i="2"/>
  <c r="AA340" i="2"/>
  <c r="Z720" i="2"/>
  <c r="Z675" i="2"/>
  <c r="AJ349" i="2"/>
  <c r="AI729" i="2"/>
  <c r="AI684" i="2"/>
  <c r="L228" i="2"/>
  <c r="L529" i="2"/>
  <c r="L484" i="2"/>
  <c r="M273" i="2"/>
  <c r="L614" i="2"/>
  <c r="L569" i="2"/>
  <c r="Q225" i="2"/>
  <c r="P527" i="2"/>
  <c r="P482" i="2"/>
  <c r="T228" i="2"/>
  <c r="S530" i="2"/>
  <c r="S485" i="2"/>
  <c r="N443" i="2"/>
  <c r="N900" i="2"/>
  <c r="N855" i="2"/>
  <c r="AM247" i="2"/>
  <c r="AL504" i="2"/>
  <c r="AL549" i="2"/>
  <c r="N809" i="2"/>
  <c r="N764" i="2"/>
  <c r="N391" i="2"/>
  <c r="N337" i="2"/>
  <c r="N671" i="2"/>
  <c r="N716" i="2"/>
  <c r="AB768" i="2"/>
  <c r="AB813" i="2"/>
  <c r="AC394" i="2"/>
  <c r="N380" i="2"/>
  <c r="M754" i="2"/>
  <c r="M799" i="2"/>
  <c r="M221" i="2"/>
  <c r="L523" i="2"/>
  <c r="L478" i="2"/>
  <c r="J376" i="2"/>
  <c r="I795" i="2"/>
  <c r="I750" i="2"/>
  <c r="E275" i="2"/>
  <c r="E615" i="2"/>
  <c r="E570" i="2"/>
  <c r="AK823" i="2"/>
  <c r="AK778" i="2"/>
  <c r="AL404" i="2"/>
  <c r="AB822" i="2"/>
  <c r="AB777" i="2"/>
  <c r="AB404" i="2"/>
  <c r="Q277" i="2"/>
  <c r="P618" i="2"/>
  <c r="P573" i="2"/>
  <c r="Z767" i="2"/>
  <c r="Z812" i="2"/>
  <c r="AA393" i="2"/>
  <c r="AI348" i="2"/>
  <c r="AH728" i="2"/>
  <c r="AH683" i="2"/>
  <c r="Z286" i="2"/>
  <c r="Y582" i="2"/>
  <c r="Y627" i="2"/>
  <c r="W283" i="2"/>
  <c r="V624" i="2"/>
  <c r="V579" i="2"/>
  <c r="X810" i="2"/>
  <c r="X765" i="2"/>
  <c r="Y391" i="2"/>
  <c r="W901" i="2"/>
  <c r="W856" i="2"/>
  <c r="X443" i="2"/>
  <c r="AL457" i="2"/>
  <c r="AK915" i="2"/>
  <c r="AK870" i="2"/>
  <c r="Z339" i="2"/>
  <c r="Y719" i="2"/>
  <c r="Y674" i="2"/>
  <c r="O285" i="2"/>
  <c r="O625" i="2"/>
  <c r="O580" i="2"/>
  <c r="Z821" i="2"/>
  <c r="Z776" i="2"/>
  <c r="Z403" i="2"/>
  <c r="AH453" i="2"/>
  <c r="AG911" i="2"/>
  <c r="AG866" i="2"/>
  <c r="R278" i="2"/>
  <c r="Q619" i="2"/>
  <c r="Q574" i="2"/>
  <c r="G223" i="2"/>
  <c r="G524" i="2"/>
  <c r="G479" i="2"/>
  <c r="AC447" i="2"/>
  <c r="AB905" i="2"/>
  <c r="AB860" i="2"/>
  <c r="V238" i="2"/>
  <c r="V494" i="2"/>
  <c r="V539" i="2"/>
  <c r="V440" i="2"/>
  <c r="U898" i="2"/>
  <c r="U853" i="2"/>
  <c r="AF634" i="2"/>
  <c r="AF589" i="2"/>
  <c r="AG293" i="2"/>
  <c r="Z296" i="2"/>
  <c r="Z591" i="2"/>
  <c r="Z636" i="2"/>
  <c r="S279" i="2"/>
  <c r="R620" i="2"/>
  <c r="R575" i="2"/>
  <c r="H278" i="2"/>
  <c r="H618" i="2"/>
  <c r="H573" i="2"/>
  <c r="U450" i="2"/>
  <c r="U907" i="2"/>
  <c r="U862" i="2"/>
  <c r="W239" i="2"/>
  <c r="W540" i="2"/>
  <c r="W495" i="2"/>
  <c r="AF302" i="2"/>
  <c r="AF642" i="2"/>
  <c r="AF597" i="2"/>
  <c r="AF345" i="2"/>
  <c r="AE725" i="2"/>
  <c r="AE680" i="2"/>
  <c r="AH242" i="2"/>
  <c r="AG499" i="2"/>
  <c r="AG544" i="2"/>
  <c r="V334" i="2"/>
  <c r="U714" i="2"/>
  <c r="U669" i="2"/>
  <c r="O809" i="2"/>
  <c r="O764" i="2"/>
  <c r="O391" i="2"/>
  <c r="AA350" i="2"/>
  <c r="AA729" i="2"/>
  <c r="AA684" i="2"/>
  <c r="I322" i="2"/>
  <c r="AO615" i="15" l="1"/>
  <c r="AO570" i="15"/>
  <c r="I602" i="15"/>
  <c r="I647" i="15"/>
  <c r="AM888" i="15"/>
  <c r="AM843" i="15"/>
  <c r="AN430" i="15"/>
  <c r="D827" i="15"/>
  <c r="D782" i="15"/>
  <c r="D409" i="15"/>
  <c r="AN887" i="15"/>
  <c r="AN842" i="15"/>
  <c r="AO429" i="15"/>
  <c r="AN797" i="15"/>
  <c r="AN752" i="15"/>
  <c r="AO378" i="15"/>
  <c r="AK473" i="15"/>
  <c r="AK518" i="15"/>
  <c r="AL216" i="15"/>
  <c r="BX217" i="15"/>
  <c r="AL794" i="15"/>
  <c r="AL749" i="15"/>
  <c r="AM375" i="15"/>
  <c r="BY376" i="15"/>
  <c r="E922" i="15"/>
  <c r="E877" i="15"/>
  <c r="E465" i="15"/>
  <c r="F553" i="15"/>
  <c r="F508" i="15"/>
  <c r="F252" i="15"/>
  <c r="G830" i="15"/>
  <c r="G785" i="15"/>
  <c r="G412" i="15"/>
  <c r="AL566" i="15"/>
  <c r="AL611" i="15"/>
  <c r="AM270" i="15"/>
  <c r="AN796" i="15"/>
  <c r="AN751" i="15"/>
  <c r="AO377" i="15"/>
  <c r="AO890" i="15"/>
  <c r="AO845" i="15"/>
  <c r="AM520" i="15"/>
  <c r="AM475" i="15"/>
  <c r="AN218" i="15"/>
  <c r="AO523" i="15"/>
  <c r="AO478" i="15"/>
  <c r="I555" i="15"/>
  <c r="I510" i="15"/>
  <c r="AN889" i="15"/>
  <c r="AN844" i="15"/>
  <c r="AO431" i="15"/>
  <c r="E600" i="15"/>
  <c r="E645" i="15"/>
  <c r="E305" i="15"/>
  <c r="D508" i="15"/>
  <c r="D553" i="15"/>
  <c r="D252" i="15"/>
  <c r="AN519" i="15"/>
  <c r="AN474" i="15"/>
  <c r="AO217" i="15"/>
  <c r="AM703" i="15"/>
  <c r="AM658" i="15"/>
  <c r="AN323" i="15"/>
  <c r="F830" i="15"/>
  <c r="F785" i="15"/>
  <c r="F412" i="15"/>
  <c r="E551" i="15"/>
  <c r="E506" i="15"/>
  <c r="E250" i="15"/>
  <c r="AO613" i="15"/>
  <c r="AO568" i="15"/>
  <c r="AN521" i="15"/>
  <c r="AN476" i="15"/>
  <c r="AO219" i="15"/>
  <c r="G923" i="15"/>
  <c r="G878" i="15"/>
  <c r="E737" i="15"/>
  <c r="E692" i="15"/>
  <c r="E358" i="15"/>
  <c r="AM795" i="15"/>
  <c r="AM750" i="15"/>
  <c r="AN376" i="15"/>
  <c r="AM610" i="15"/>
  <c r="AM565" i="15"/>
  <c r="AN269" i="15"/>
  <c r="BZ270" i="15"/>
  <c r="AM612" i="15"/>
  <c r="AM567" i="15"/>
  <c r="AN271" i="15"/>
  <c r="D644" i="15"/>
  <c r="D599" i="15"/>
  <c r="D304" i="15"/>
  <c r="AO614" i="15"/>
  <c r="AO569" i="15"/>
  <c r="AM886" i="15"/>
  <c r="AM841" i="15"/>
  <c r="AN428" i="15"/>
  <c r="BZ429" i="15"/>
  <c r="D921" i="15"/>
  <c r="D876" i="15"/>
  <c r="D464" i="15"/>
  <c r="D737" i="15"/>
  <c r="D692" i="15"/>
  <c r="D358" i="15"/>
  <c r="AN705" i="15"/>
  <c r="AN660" i="15"/>
  <c r="AO325" i="15"/>
  <c r="F921" i="15"/>
  <c r="F876" i="15"/>
  <c r="F464" i="15"/>
  <c r="G553" i="15"/>
  <c r="G508" i="15"/>
  <c r="G252" i="15"/>
  <c r="F738" i="15"/>
  <c r="F693" i="15"/>
  <c r="F359" i="15"/>
  <c r="AN704" i="15"/>
  <c r="AN659" i="15"/>
  <c r="AO324" i="15"/>
  <c r="E828" i="15"/>
  <c r="E783" i="15"/>
  <c r="E410" i="15"/>
  <c r="G738" i="15"/>
  <c r="G693" i="15"/>
  <c r="G359" i="15"/>
  <c r="AL702" i="15"/>
  <c r="AL657" i="15"/>
  <c r="AM322" i="15"/>
  <c r="BY323" i="15"/>
  <c r="F223" i="2"/>
  <c r="F479" i="2"/>
  <c r="F524" i="2"/>
  <c r="AE302" i="2"/>
  <c r="AE642" i="2"/>
  <c r="AE597" i="2"/>
  <c r="AK774" i="2"/>
  <c r="AK819" i="2"/>
  <c r="AL400" i="2"/>
  <c r="U292" i="2"/>
  <c r="U632" i="2"/>
  <c r="U587" i="2"/>
  <c r="S236" i="2"/>
  <c r="S537" i="2"/>
  <c r="S492" i="2"/>
  <c r="AM246" i="2"/>
  <c r="AL548" i="2"/>
  <c r="AL503" i="2"/>
  <c r="AE342" i="2"/>
  <c r="AD722" i="2"/>
  <c r="AD677" i="2"/>
  <c r="AD781" i="2"/>
  <c r="AD826" i="2"/>
  <c r="AD408" i="2"/>
  <c r="U345" i="2"/>
  <c r="U724" i="2"/>
  <c r="U679" i="2"/>
  <c r="V229" i="2"/>
  <c r="U486" i="2"/>
  <c r="U531" i="2"/>
  <c r="I702" i="2"/>
  <c r="I657" i="2"/>
  <c r="U451" i="2"/>
  <c r="U908" i="2"/>
  <c r="U863" i="2"/>
  <c r="G224" i="2"/>
  <c r="G525" i="2"/>
  <c r="G480" i="2"/>
  <c r="AB823" i="2"/>
  <c r="AB778" i="2"/>
  <c r="AB405" i="2"/>
  <c r="E276" i="2"/>
  <c r="E616" i="2"/>
  <c r="E571" i="2"/>
  <c r="N810" i="2"/>
  <c r="N765" i="2"/>
  <c r="N392" i="2"/>
  <c r="N444" i="2"/>
  <c r="N901" i="2"/>
  <c r="N856" i="2"/>
  <c r="T237" i="2"/>
  <c r="T538" i="2"/>
  <c r="T493" i="2"/>
  <c r="AC236" i="2"/>
  <c r="AB538" i="2"/>
  <c r="AB493" i="2"/>
  <c r="AJ253" i="2"/>
  <c r="AJ554" i="2"/>
  <c r="AJ509" i="2"/>
  <c r="AG817" i="2"/>
  <c r="AG772" i="2"/>
  <c r="AH398" i="2"/>
  <c r="AC446" i="2"/>
  <c r="AB904" i="2"/>
  <c r="AB859" i="2"/>
  <c r="W761" i="2"/>
  <c r="W806" i="2"/>
  <c r="X387" i="2"/>
  <c r="AE355" i="2"/>
  <c r="AE734" i="2"/>
  <c r="AE689" i="2"/>
  <c r="L324" i="2"/>
  <c r="K659" i="2"/>
  <c r="K704" i="2"/>
  <c r="AL456" i="2"/>
  <c r="AK914" i="2"/>
  <c r="AK869" i="2"/>
  <c r="Q224" i="2"/>
  <c r="P526" i="2"/>
  <c r="P481" i="2"/>
  <c r="H225" i="2"/>
  <c r="H526" i="2"/>
  <c r="H481" i="2"/>
  <c r="L430" i="2"/>
  <c r="K888" i="2"/>
  <c r="K843" i="2"/>
  <c r="AH464" i="2"/>
  <c r="AH921" i="2"/>
  <c r="AH876" i="2"/>
  <c r="AG357" i="2"/>
  <c r="AG736" i="2"/>
  <c r="AG691" i="2"/>
  <c r="AA445" i="2"/>
  <c r="Z903" i="2"/>
  <c r="Z858" i="2"/>
  <c r="O274" i="2"/>
  <c r="N615" i="2"/>
  <c r="N570" i="2"/>
  <c r="D435" i="2"/>
  <c r="D892" i="2"/>
  <c r="D847" i="2"/>
  <c r="R235" i="2"/>
  <c r="R491" i="2"/>
  <c r="R536" i="2"/>
  <c r="AG240" i="2"/>
  <c r="AF542" i="2"/>
  <c r="AF497" i="2"/>
  <c r="AC769" i="2"/>
  <c r="AC814" i="2"/>
  <c r="AD395" i="2"/>
  <c r="P233" i="2"/>
  <c r="P534" i="2"/>
  <c r="P489" i="2"/>
  <c r="W230" i="2"/>
  <c r="V487" i="2"/>
  <c r="V532" i="2"/>
  <c r="AJ647" i="2"/>
  <c r="AJ602" i="2"/>
  <c r="U238" i="2"/>
  <c r="U539" i="2"/>
  <c r="U494" i="2"/>
  <c r="V281" i="2"/>
  <c r="U622" i="2"/>
  <c r="U577" i="2"/>
  <c r="K762" i="2"/>
  <c r="K807" i="2"/>
  <c r="K389" i="2"/>
  <c r="AA244" i="2"/>
  <c r="AA500" i="2"/>
  <c r="AA545" i="2"/>
  <c r="T450" i="2"/>
  <c r="T907" i="2"/>
  <c r="T862" i="2"/>
  <c r="G802" i="2"/>
  <c r="G757" i="2"/>
  <c r="G384" i="2"/>
  <c r="M272" i="2"/>
  <c r="L613" i="2"/>
  <c r="L568" i="2"/>
  <c r="Z338" i="2"/>
  <c r="Y718" i="2"/>
  <c r="Y673" i="2"/>
  <c r="K282" i="2"/>
  <c r="K622" i="2"/>
  <c r="K577" i="2"/>
  <c r="AJ775" i="2"/>
  <c r="AJ820" i="2"/>
  <c r="AK401" i="2"/>
  <c r="AC460" i="2"/>
  <c r="AC917" i="2"/>
  <c r="AC872" i="2"/>
  <c r="N231" i="2"/>
  <c r="N487" i="2"/>
  <c r="N532" i="2"/>
  <c r="AL455" i="2"/>
  <c r="AK913" i="2"/>
  <c r="AK868" i="2"/>
  <c r="P768" i="2"/>
  <c r="P813" i="2"/>
  <c r="P395" i="2"/>
  <c r="X295" i="2"/>
  <c r="X590" i="2"/>
  <c r="X635" i="2"/>
  <c r="P340" i="2"/>
  <c r="P719" i="2"/>
  <c r="P674" i="2"/>
  <c r="S290" i="2"/>
  <c r="S630" i="2"/>
  <c r="S585" i="2"/>
  <c r="J217" i="2"/>
  <c r="I519" i="2"/>
  <c r="I474" i="2"/>
  <c r="T227" i="2"/>
  <c r="S484" i="2"/>
  <c r="S529" i="2"/>
  <c r="AF344" i="2"/>
  <c r="AE724" i="2"/>
  <c r="AE679" i="2"/>
  <c r="Q435" i="2"/>
  <c r="P893" i="2"/>
  <c r="P848" i="2"/>
  <c r="W334" i="2"/>
  <c r="V714" i="2"/>
  <c r="V669" i="2"/>
  <c r="Z297" i="2"/>
  <c r="Z637" i="2"/>
  <c r="Z592" i="2"/>
  <c r="AJ348" i="2"/>
  <c r="AI728" i="2"/>
  <c r="AI683" i="2"/>
  <c r="O380" i="2"/>
  <c r="N799" i="2"/>
  <c r="N754" i="2"/>
  <c r="N273" i="2"/>
  <c r="M614" i="2"/>
  <c r="M569" i="2"/>
  <c r="N326" i="2"/>
  <c r="M706" i="2"/>
  <c r="M661" i="2"/>
  <c r="X442" i="2"/>
  <c r="W900" i="2"/>
  <c r="W855" i="2"/>
  <c r="S226" i="2"/>
  <c r="R483" i="2"/>
  <c r="R528" i="2"/>
  <c r="AO353" i="2"/>
  <c r="AN733" i="2"/>
  <c r="AN688" i="2"/>
  <c r="AF356" i="2"/>
  <c r="AF735" i="2"/>
  <c r="AF690" i="2"/>
  <c r="V452" i="2"/>
  <c r="V909" i="2"/>
  <c r="V864" i="2"/>
  <c r="AA234" i="2"/>
  <c r="Z491" i="2"/>
  <c r="Z536" i="2"/>
  <c r="T770" i="2"/>
  <c r="T815" i="2"/>
  <c r="T397" i="2"/>
  <c r="AM298" i="2"/>
  <c r="AL639" i="2"/>
  <c r="AL594" i="2"/>
  <c r="AG292" i="2"/>
  <c r="AF588" i="2"/>
  <c r="AF633" i="2"/>
  <c r="I804" i="2"/>
  <c r="I759" i="2"/>
  <c r="I386" i="2"/>
  <c r="AC246" i="2"/>
  <c r="AC547" i="2"/>
  <c r="AC502" i="2"/>
  <c r="AE816" i="2"/>
  <c r="AE771" i="2"/>
  <c r="AF397" i="2"/>
  <c r="P287" i="2"/>
  <c r="P627" i="2"/>
  <c r="P582" i="2"/>
  <c r="AF291" i="2"/>
  <c r="AE632" i="2"/>
  <c r="AE587" i="2"/>
  <c r="AO248" i="2"/>
  <c r="AN550" i="2"/>
  <c r="AN505" i="2"/>
  <c r="K228" i="2"/>
  <c r="K484" i="2"/>
  <c r="K529" i="2"/>
  <c r="S437" i="2"/>
  <c r="R895" i="2"/>
  <c r="R850" i="2"/>
  <c r="O232" i="2"/>
  <c r="O533" i="2"/>
  <c r="O488" i="2"/>
  <c r="X241" i="2"/>
  <c r="X542" i="2"/>
  <c r="X497" i="2"/>
  <c r="G437" i="2"/>
  <c r="G894" i="2"/>
  <c r="G849" i="2"/>
  <c r="D800" i="2"/>
  <c r="D755" i="2"/>
  <c r="D382" i="2"/>
  <c r="D383" i="2" s="1"/>
  <c r="X348" i="2"/>
  <c r="X727" i="2"/>
  <c r="X682" i="2"/>
  <c r="X336" i="2"/>
  <c r="W716" i="2"/>
  <c r="W671" i="2"/>
  <c r="AG250" i="2"/>
  <c r="AG506" i="2"/>
  <c r="AG551" i="2"/>
  <c r="AK244" i="2"/>
  <c r="AJ546" i="2"/>
  <c r="AJ501" i="2"/>
  <c r="J428" i="2"/>
  <c r="I886" i="2"/>
  <c r="I841" i="2"/>
  <c r="M230" i="2"/>
  <c r="M486" i="2"/>
  <c r="M531" i="2"/>
  <c r="AH305" i="2"/>
  <c r="AH645" i="2"/>
  <c r="AH600" i="2"/>
  <c r="N432" i="2"/>
  <c r="M890" i="2"/>
  <c r="M845" i="2"/>
  <c r="M431" i="2"/>
  <c r="L889" i="2"/>
  <c r="L844" i="2"/>
  <c r="AM351" i="2"/>
  <c r="AL731" i="2"/>
  <c r="AL686" i="2"/>
  <c r="AC341" i="2"/>
  <c r="AB721" i="2"/>
  <c r="AB676" i="2"/>
  <c r="N338" i="2"/>
  <c r="N717" i="2"/>
  <c r="N672" i="2"/>
  <c r="T438" i="2"/>
  <c r="S896" i="2"/>
  <c r="S851" i="2"/>
  <c r="Z233" i="2"/>
  <c r="Y490" i="2"/>
  <c r="Y535" i="2"/>
  <c r="R448" i="2"/>
  <c r="R905" i="2"/>
  <c r="R860" i="2"/>
  <c r="V762" i="2"/>
  <c r="V807" i="2"/>
  <c r="W388" i="2"/>
  <c r="AF303" i="2"/>
  <c r="AF643" i="2"/>
  <c r="AF598" i="2"/>
  <c r="AH293" i="2"/>
  <c r="AG634" i="2"/>
  <c r="AG589" i="2"/>
  <c r="V239" i="2"/>
  <c r="V540" i="2"/>
  <c r="V495" i="2"/>
  <c r="AM457" i="2"/>
  <c r="AL915" i="2"/>
  <c r="AL870" i="2"/>
  <c r="AA812" i="2"/>
  <c r="AA767" i="2"/>
  <c r="AB393" i="2"/>
  <c r="AC813" i="2"/>
  <c r="AC768" i="2"/>
  <c r="AD394" i="2"/>
  <c r="AB340" i="2"/>
  <c r="AA675" i="2"/>
  <c r="AA720" i="2"/>
  <c r="AI306" i="2"/>
  <c r="AI646" i="2"/>
  <c r="AI601" i="2"/>
  <c r="N285" i="2"/>
  <c r="N625" i="2"/>
  <c r="N580" i="2"/>
  <c r="AM822" i="2"/>
  <c r="AM777" i="2"/>
  <c r="AN403" i="2"/>
  <c r="J269" i="2"/>
  <c r="I610" i="2"/>
  <c r="I565" i="2"/>
  <c r="AO734" i="2"/>
  <c r="AO689" i="2"/>
  <c r="O327" i="2"/>
  <c r="N707" i="2"/>
  <c r="N662" i="2"/>
  <c r="W294" i="2"/>
  <c r="W634" i="2"/>
  <c r="W589" i="2"/>
  <c r="L763" i="2"/>
  <c r="L808" i="2"/>
  <c r="L390" i="2"/>
  <c r="J281" i="2"/>
  <c r="J621" i="2"/>
  <c r="J576" i="2"/>
  <c r="AG304" i="2"/>
  <c r="AG644" i="2"/>
  <c r="AG599" i="2"/>
  <c r="S436" i="2"/>
  <c r="R894" i="2"/>
  <c r="R849" i="2"/>
  <c r="U333" i="2"/>
  <c r="T668" i="2"/>
  <c r="T713" i="2"/>
  <c r="H332" i="2"/>
  <c r="H711" i="2"/>
  <c r="H666" i="2"/>
  <c r="AA779" i="2"/>
  <c r="AA824" i="2"/>
  <c r="AA406" i="2"/>
  <c r="Q234" i="2"/>
  <c r="Q535" i="2"/>
  <c r="Q490" i="2"/>
  <c r="AC288" i="2"/>
  <c r="AB629" i="2"/>
  <c r="AB584" i="2"/>
  <c r="I226" i="2"/>
  <c r="I482" i="2"/>
  <c r="I527" i="2"/>
  <c r="V817" i="2"/>
  <c r="V772" i="2"/>
  <c r="V399" i="2"/>
  <c r="L283" i="2"/>
  <c r="L623" i="2"/>
  <c r="L578" i="2"/>
  <c r="AE290" i="2"/>
  <c r="AD631" i="2"/>
  <c r="AD586" i="2"/>
  <c r="AF239" i="2"/>
  <c r="AE541" i="2"/>
  <c r="AE496" i="2"/>
  <c r="AD247" i="2"/>
  <c r="AD548" i="2"/>
  <c r="AD503" i="2"/>
  <c r="Y242" i="2"/>
  <c r="Y543" i="2"/>
  <c r="Y498" i="2"/>
  <c r="Y284" i="2"/>
  <c r="X625" i="2"/>
  <c r="X580" i="2"/>
  <c r="X231" i="2"/>
  <c r="W533" i="2"/>
  <c r="W488" i="2"/>
  <c r="K270" i="2"/>
  <c r="J611" i="2"/>
  <c r="J566" i="2"/>
  <c r="M337" i="2"/>
  <c r="M716" i="2"/>
  <c r="M671" i="2"/>
  <c r="F756" i="2"/>
  <c r="F801" i="2"/>
  <c r="F383" i="2"/>
  <c r="AO300" i="2"/>
  <c r="AN641" i="2"/>
  <c r="AN596" i="2"/>
  <c r="Y455" i="2"/>
  <c r="Y912" i="2"/>
  <c r="Y867" i="2"/>
  <c r="AE815" i="2"/>
  <c r="AE770" i="2"/>
  <c r="AF396" i="2"/>
  <c r="AE343" i="2"/>
  <c r="AD723" i="2"/>
  <c r="AD678" i="2"/>
  <c r="D328" i="2"/>
  <c r="D707" i="2"/>
  <c r="D662" i="2"/>
  <c r="M443" i="2"/>
  <c r="M900" i="2"/>
  <c r="M855" i="2"/>
  <c r="Z777" i="2"/>
  <c r="Z822" i="2"/>
  <c r="Z404" i="2"/>
  <c r="W335" i="2"/>
  <c r="V715" i="2"/>
  <c r="V670" i="2"/>
  <c r="AI359" i="2"/>
  <c r="AI738" i="2"/>
  <c r="AI693" i="2"/>
  <c r="P434" i="2"/>
  <c r="O892" i="2"/>
  <c r="O847" i="2"/>
  <c r="O445" i="2"/>
  <c r="O902" i="2"/>
  <c r="O857" i="2"/>
  <c r="Q447" i="2"/>
  <c r="Q904" i="2"/>
  <c r="Q859" i="2"/>
  <c r="AA351" i="2"/>
  <c r="AA730" i="2"/>
  <c r="AA685" i="2"/>
  <c r="H279" i="2"/>
  <c r="H619" i="2"/>
  <c r="H574" i="2"/>
  <c r="S278" i="2"/>
  <c r="R619" i="2"/>
  <c r="R574" i="2"/>
  <c r="Y443" i="2"/>
  <c r="X901" i="2"/>
  <c r="X856" i="2"/>
  <c r="X283" i="2"/>
  <c r="W624" i="2"/>
  <c r="W579" i="2"/>
  <c r="AL823" i="2"/>
  <c r="AL778" i="2"/>
  <c r="AM404" i="2"/>
  <c r="K376" i="2"/>
  <c r="J795" i="2"/>
  <c r="J750" i="2"/>
  <c r="U228" i="2"/>
  <c r="T530" i="2"/>
  <c r="T485" i="2"/>
  <c r="E435" i="2"/>
  <c r="E892" i="2"/>
  <c r="E847" i="2"/>
  <c r="R757" i="2"/>
  <c r="R802" i="2"/>
  <c r="S383" i="2"/>
  <c r="Z444" i="2"/>
  <c r="Y902" i="2"/>
  <c r="Y857" i="2"/>
  <c r="AL245" i="2"/>
  <c r="AK547" i="2"/>
  <c r="AK502" i="2"/>
  <c r="AC353" i="2"/>
  <c r="AC732" i="2"/>
  <c r="AC687" i="2"/>
  <c r="P223" i="2"/>
  <c r="O525" i="2"/>
  <c r="O480" i="2"/>
  <c r="E329" i="2"/>
  <c r="E708" i="2"/>
  <c r="E663" i="2"/>
  <c r="AD448" i="2"/>
  <c r="AC906" i="2"/>
  <c r="AC861" i="2"/>
  <c r="Z243" i="2"/>
  <c r="Z544" i="2"/>
  <c r="Z499" i="2"/>
  <c r="AK510" i="2"/>
  <c r="AK555" i="2"/>
  <c r="I439" i="2"/>
  <c r="I896" i="2"/>
  <c r="I851" i="2"/>
  <c r="AG450" i="2"/>
  <c r="AF908" i="2"/>
  <c r="AF863" i="2"/>
  <c r="AB246" i="2"/>
  <c r="AB502" i="2"/>
  <c r="AB547" i="2"/>
  <c r="F330" i="2"/>
  <c r="F709" i="2"/>
  <c r="F664" i="2"/>
  <c r="T805" i="2"/>
  <c r="T760" i="2"/>
  <c r="U386" i="2"/>
  <c r="K218" i="2"/>
  <c r="J520" i="2"/>
  <c r="J475" i="2"/>
  <c r="S449" i="2"/>
  <c r="S906" i="2"/>
  <c r="S861" i="2"/>
  <c r="I216" i="2"/>
  <c r="H518" i="2"/>
  <c r="H473" i="2"/>
  <c r="AG463" i="2"/>
  <c r="AG920" i="2"/>
  <c r="AG875" i="2"/>
  <c r="H438" i="2"/>
  <c r="H850" i="2"/>
  <c r="H895" i="2"/>
  <c r="Y820" i="2"/>
  <c r="Y775" i="2"/>
  <c r="Y402" i="2"/>
  <c r="W282" i="2"/>
  <c r="V623" i="2"/>
  <c r="V578" i="2"/>
  <c r="N379" i="2"/>
  <c r="M798" i="2"/>
  <c r="M753" i="2"/>
  <c r="O433" i="2"/>
  <c r="N891" i="2"/>
  <c r="N846" i="2"/>
  <c r="AO917" i="2"/>
  <c r="AO872" i="2"/>
  <c r="AB299" i="2"/>
  <c r="AB639" i="2"/>
  <c r="AB594" i="2"/>
  <c r="L377" i="2"/>
  <c r="K796" i="2"/>
  <c r="K751" i="2"/>
  <c r="L271" i="2"/>
  <c r="K612" i="2"/>
  <c r="K567" i="2"/>
  <c r="G278" i="2"/>
  <c r="G618" i="2"/>
  <c r="G573" i="2"/>
  <c r="AJ295" i="2"/>
  <c r="AI636" i="2"/>
  <c r="AI591" i="2"/>
  <c r="Q801" i="2"/>
  <c r="Q756" i="2"/>
  <c r="R382" i="2"/>
  <c r="M284" i="2"/>
  <c r="M624" i="2"/>
  <c r="M579" i="2"/>
  <c r="Y809" i="2"/>
  <c r="Y764" i="2"/>
  <c r="Z390" i="2"/>
  <c r="P446" i="2"/>
  <c r="P903" i="2"/>
  <c r="P858" i="2"/>
  <c r="Q767" i="2"/>
  <c r="Q812" i="2"/>
  <c r="Q394" i="2"/>
  <c r="W440" i="2"/>
  <c r="V898" i="2"/>
  <c r="V853" i="2"/>
  <c r="D275" i="2"/>
  <c r="D615" i="2"/>
  <c r="D570" i="2"/>
  <c r="V293" i="2"/>
  <c r="V633" i="2"/>
  <c r="V588" i="2"/>
  <c r="O810" i="2"/>
  <c r="O765" i="2"/>
  <c r="O392" i="2"/>
  <c r="AI242" i="2"/>
  <c r="AH499" i="2"/>
  <c r="AH544" i="2"/>
  <c r="O286" i="2"/>
  <c r="O626" i="2"/>
  <c r="O581" i="2"/>
  <c r="L530" i="2"/>
  <c r="L485" i="2"/>
  <c r="L229" i="2"/>
  <c r="AE829" i="2"/>
  <c r="AE784" i="2"/>
  <c r="AE411" i="2"/>
  <c r="AE248" i="2"/>
  <c r="AE549" i="2"/>
  <c r="AE504" i="2"/>
  <c r="X774" i="2"/>
  <c r="X819" i="2"/>
  <c r="X401" i="2"/>
  <c r="AH358" i="2"/>
  <c r="AH737" i="2"/>
  <c r="AH692" i="2"/>
  <c r="U816" i="2"/>
  <c r="U771" i="2"/>
  <c r="U398" i="2"/>
  <c r="Z456" i="2"/>
  <c r="Z913" i="2"/>
  <c r="Z868" i="2"/>
  <c r="S343" i="2"/>
  <c r="S722" i="2"/>
  <c r="S677" i="2"/>
  <c r="Y808" i="2"/>
  <c r="Y763" i="2"/>
  <c r="Z389" i="2"/>
  <c r="Q329" i="2"/>
  <c r="P709" i="2"/>
  <c r="P664" i="2"/>
  <c r="R342" i="2"/>
  <c r="R721" i="2"/>
  <c r="R676" i="2"/>
  <c r="J375" i="2"/>
  <c r="I749" i="2"/>
  <c r="I794" i="2"/>
  <c r="AK296" i="2"/>
  <c r="AJ637" i="2"/>
  <c r="AJ592" i="2"/>
  <c r="AI347" i="2"/>
  <c r="AH727" i="2"/>
  <c r="AH682" i="2"/>
  <c r="AC782" i="2"/>
  <c r="AC827" i="2"/>
  <c r="AC409" i="2"/>
  <c r="AO642" i="2"/>
  <c r="AO597" i="2"/>
  <c r="AN299" i="2"/>
  <c r="AM640" i="2"/>
  <c r="AM595" i="2"/>
  <c r="Y337" i="2"/>
  <c r="X717" i="2"/>
  <c r="X672" i="2"/>
  <c r="H803" i="2"/>
  <c r="H758" i="2"/>
  <c r="H385" i="2"/>
  <c r="J227" i="2"/>
  <c r="J483" i="2"/>
  <c r="J528" i="2"/>
  <c r="AN352" i="2"/>
  <c r="AM732" i="2"/>
  <c r="AM687" i="2"/>
  <c r="M220" i="2"/>
  <c r="L522" i="2"/>
  <c r="L477" i="2"/>
  <c r="AI252" i="2"/>
  <c r="AI508" i="2"/>
  <c r="AI553" i="2"/>
  <c r="G331" i="2"/>
  <c r="G710" i="2"/>
  <c r="G665" i="2"/>
  <c r="AA458" i="2"/>
  <c r="AA915" i="2"/>
  <c r="AA870" i="2"/>
  <c r="R814" i="2"/>
  <c r="R769" i="2"/>
  <c r="R396" i="2"/>
  <c r="AJ923" i="2"/>
  <c r="AJ878" i="2"/>
  <c r="I281" i="2"/>
  <c r="I621" i="2"/>
  <c r="I576" i="2"/>
  <c r="Y232" i="2"/>
  <c r="X534" i="2"/>
  <c r="X489" i="2"/>
  <c r="AD460" i="2"/>
  <c r="AD917" i="2"/>
  <c r="AD872" i="2"/>
  <c r="P275" i="2"/>
  <c r="O616" i="2"/>
  <c r="O571" i="2"/>
  <c r="T332" i="2"/>
  <c r="S712" i="2"/>
  <c r="S667" i="2"/>
  <c r="AH346" i="2"/>
  <c r="AG726" i="2"/>
  <c r="AG681" i="2"/>
  <c r="O339" i="2"/>
  <c r="O718" i="2"/>
  <c r="O673" i="2"/>
  <c r="AL350" i="2"/>
  <c r="AK730" i="2"/>
  <c r="AK685" i="2"/>
  <c r="L336" i="2"/>
  <c r="L715" i="2"/>
  <c r="L670" i="2"/>
  <c r="V346" i="2"/>
  <c r="V725" i="2"/>
  <c r="V680" i="2"/>
  <c r="AG783" i="2"/>
  <c r="AG828" i="2"/>
  <c r="AG410" i="2"/>
  <c r="AF462" i="2"/>
  <c r="AF919" i="2"/>
  <c r="AF874" i="2"/>
  <c r="AF249" i="2"/>
  <c r="AF550" i="2"/>
  <c r="AF505" i="2"/>
  <c r="AG345" i="2"/>
  <c r="AF725" i="2"/>
  <c r="AF680" i="2"/>
  <c r="R277" i="2"/>
  <c r="Q618" i="2"/>
  <c r="Q573" i="2"/>
  <c r="AK349" i="2"/>
  <c r="AJ729" i="2"/>
  <c r="AJ684" i="2"/>
  <c r="Q288" i="2"/>
  <c r="Q628" i="2"/>
  <c r="Q583" i="2"/>
  <c r="AL297" i="2"/>
  <c r="AK638" i="2"/>
  <c r="AK593" i="2"/>
  <c r="W240" i="2"/>
  <c r="W541" i="2"/>
  <c r="W496" i="2"/>
  <c r="AD447" i="2"/>
  <c r="AC905" i="2"/>
  <c r="AC860" i="2"/>
  <c r="AN247" i="2"/>
  <c r="AM549" i="2"/>
  <c r="AM504" i="2"/>
  <c r="AI452" i="2"/>
  <c r="AH910" i="2"/>
  <c r="AH865" i="2"/>
  <c r="D221" i="2"/>
  <c r="D522" i="2"/>
  <c r="D477" i="2"/>
  <c r="T291" i="2"/>
  <c r="T631" i="2"/>
  <c r="T586" i="2"/>
  <c r="AG818" i="2"/>
  <c r="AG773" i="2"/>
  <c r="AH399" i="2"/>
  <c r="Q381" i="2"/>
  <c r="P800" i="2"/>
  <c r="P755" i="2"/>
  <c r="W347" i="2"/>
  <c r="W726" i="2"/>
  <c r="W681" i="2"/>
  <c r="J806" i="2"/>
  <c r="J761" i="2"/>
  <c r="J388" i="2"/>
  <c r="Z285" i="2"/>
  <c r="Y626" i="2"/>
  <c r="Y581" i="2"/>
  <c r="M765" i="2"/>
  <c r="M810" i="2"/>
  <c r="M392" i="2"/>
  <c r="W454" i="2"/>
  <c r="W866" i="2"/>
  <c r="W911" i="2"/>
  <c r="R289" i="2"/>
  <c r="R629" i="2"/>
  <c r="R584" i="2"/>
  <c r="P328" i="2"/>
  <c r="O708" i="2"/>
  <c r="O663" i="2"/>
  <c r="AA298" i="2"/>
  <c r="AA638" i="2"/>
  <c r="AA593" i="2"/>
  <c r="AC300" i="2"/>
  <c r="AC640" i="2"/>
  <c r="AC595" i="2"/>
  <c r="S816" i="2"/>
  <c r="S771" i="2"/>
  <c r="S398" i="2"/>
  <c r="Z350" i="2"/>
  <c r="Z729" i="2"/>
  <c r="Z684" i="2"/>
  <c r="E382" i="2"/>
  <c r="E755" i="2"/>
  <c r="E800" i="2"/>
  <c r="AD354" i="2"/>
  <c r="AD733" i="2"/>
  <c r="AD688" i="2"/>
  <c r="J440" i="2"/>
  <c r="J897" i="2"/>
  <c r="J852" i="2"/>
  <c r="AE449" i="2"/>
  <c r="AD907" i="2"/>
  <c r="AD862" i="2"/>
  <c r="AE238" i="2"/>
  <c r="AD495" i="2"/>
  <c r="AD540" i="2"/>
  <c r="L219" i="2"/>
  <c r="K476" i="2"/>
  <c r="K521" i="2"/>
  <c r="AO506" i="2"/>
  <c r="AO551" i="2"/>
  <c r="J335" i="2"/>
  <c r="J714" i="2"/>
  <c r="J669" i="2"/>
  <c r="R330" i="2"/>
  <c r="Q710" i="2"/>
  <c r="Q665" i="2"/>
  <c r="U758" i="2"/>
  <c r="U803" i="2"/>
  <c r="V384" i="2"/>
  <c r="AO458" i="2"/>
  <c r="AN916" i="2"/>
  <c r="AN871" i="2"/>
  <c r="AG451" i="2"/>
  <c r="AF909" i="2"/>
  <c r="AF864" i="2"/>
  <c r="W441" i="2"/>
  <c r="V899" i="2"/>
  <c r="V854" i="2"/>
  <c r="O222" i="2"/>
  <c r="N479" i="2"/>
  <c r="N524" i="2"/>
  <c r="AB459" i="2"/>
  <c r="AB916" i="2"/>
  <c r="AB871" i="2"/>
  <c r="AE461" i="2"/>
  <c r="AE918" i="2"/>
  <c r="AE873" i="2"/>
  <c r="U280" i="2"/>
  <c r="T621" i="2"/>
  <c r="T576" i="2"/>
  <c r="X454" i="2"/>
  <c r="X911" i="2"/>
  <c r="X866" i="2"/>
  <c r="K323" i="2"/>
  <c r="J703" i="2"/>
  <c r="J658" i="2"/>
  <c r="AA339" i="2"/>
  <c r="Z719" i="2"/>
  <c r="Z674" i="2"/>
  <c r="S331" i="2"/>
  <c r="R711" i="2"/>
  <c r="R666" i="2"/>
  <c r="T344" i="2"/>
  <c r="T723" i="2"/>
  <c r="T678" i="2"/>
  <c r="Q276" i="2"/>
  <c r="P617" i="2"/>
  <c r="P572" i="2"/>
  <c r="AI923" i="2"/>
  <c r="AI878" i="2"/>
  <c r="K335" i="2"/>
  <c r="K714" i="2"/>
  <c r="K669" i="2"/>
  <c r="Y296" i="2"/>
  <c r="Y636" i="2"/>
  <c r="Y591" i="2"/>
  <c r="T279" i="2"/>
  <c r="S620" i="2"/>
  <c r="S575" i="2"/>
  <c r="AI453" i="2"/>
  <c r="AH911" i="2"/>
  <c r="AH866" i="2"/>
  <c r="Y765" i="2"/>
  <c r="Y810" i="2"/>
  <c r="Z391" i="2"/>
  <c r="AA286" i="2"/>
  <c r="Z627" i="2"/>
  <c r="Z582" i="2"/>
  <c r="N221" i="2"/>
  <c r="M478" i="2"/>
  <c r="M523" i="2"/>
  <c r="R225" i="2"/>
  <c r="Q527" i="2"/>
  <c r="Q482" i="2"/>
  <c r="AA811" i="2"/>
  <c r="AA766" i="2"/>
  <c r="AB392" i="2"/>
  <c r="AD237" i="2"/>
  <c r="AC494" i="2"/>
  <c r="AC539" i="2"/>
  <c r="AI294" i="2"/>
  <c r="AH635" i="2"/>
  <c r="AH590" i="2"/>
  <c r="AD289" i="2"/>
  <c r="AC630" i="2"/>
  <c r="AC585" i="2"/>
  <c r="AB352" i="2"/>
  <c r="AB731" i="2"/>
  <c r="AB686" i="2"/>
  <c r="AD301" i="2"/>
  <c r="AD641" i="2"/>
  <c r="AD596" i="2"/>
  <c r="AO918" i="2"/>
  <c r="AO873" i="2"/>
  <c r="I333" i="2"/>
  <c r="I712" i="2"/>
  <c r="I667" i="2"/>
  <c r="M325" i="2"/>
  <c r="L705" i="2"/>
  <c r="L660" i="2"/>
  <c r="AB287" i="2"/>
  <c r="AA628" i="2"/>
  <c r="AA583" i="2"/>
  <c r="Q341" i="2"/>
  <c r="Q720" i="2"/>
  <c r="Q675" i="2"/>
  <c r="AJ776" i="2"/>
  <c r="AJ821" i="2"/>
  <c r="AK402" i="2"/>
  <c r="Y349" i="2"/>
  <c r="Y728" i="2"/>
  <c r="Y683" i="2"/>
  <c r="AJ739" i="2"/>
  <c r="AJ694" i="2"/>
  <c r="E222" i="2"/>
  <c r="E478" i="2"/>
  <c r="E523" i="2"/>
  <c r="AH241" i="2"/>
  <c r="AG543" i="2"/>
  <c r="AG498" i="2"/>
  <c r="F277" i="2"/>
  <c r="F617" i="2"/>
  <c r="F572" i="2"/>
  <c r="V439" i="2"/>
  <c r="U897" i="2"/>
  <c r="U852" i="2"/>
  <c r="U804" i="2"/>
  <c r="U759" i="2"/>
  <c r="V385" i="2"/>
  <c r="L442" i="2"/>
  <c r="L899" i="2"/>
  <c r="L854" i="2"/>
  <c r="AF829" i="2"/>
  <c r="AF784" i="2"/>
  <c r="AF411" i="2"/>
  <c r="AB235" i="2"/>
  <c r="AA492" i="2"/>
  <c r="AA537" i="2"/>
  <c r="F438" i="2"/>
  <c r="F895" i="2"/>
  <c r="F850" i="2"/>
  <c r="K441" i="2"/>
  <c r="K853" i="2"/>
  <c r="K898" i="2"/>
  <c r="AH251" i="2"/>
  <c r="AH552" i="2"/>
  <c r="AH507" i="2"/>
  <c r="AJ243" i="2"/>
  <c r="AI545" i="2"/>
  <c r="AI500" i="2"/>
  <c r="M378" i="2"/>
  <c r="L752" i="2"/>
  <c r="L797" i="2"/>
  <c r="W819" i="2"/>
  <c r="W774" i="2"/>
  <c r="W401" i="2"/>
  <c r="AJ454" i="2"/>
  <c r="AI912" i="2"/>
  <c r="AI867" i="2"/>
  <c r="K429" i="2"/>
  <c r="J887" i="2"/>
  <c r="J842" i="2"/>
  <c r="J322" i="2"/>
  <c r="F694" i="15" l="1"/>
  <c r="F739" i="15"/>
  <c r="AN610" i="15"/>
  <c r="AN565" i="15"/>
  <c r="AO269" i="15"/>
  <c r="CA270" i="15"/>
  <c r="E601" i="15"/>
  <c r="E646" i="15"/>
  <c r="E306" i="15"/>
  <c r="AO796" i="15"/>
  <c r="AO751" i="15"/>
  <c r="AM794" i="15"/>
  <c r="AM749" i="15"/>
  <c r="AN375" i="15"/>
  <c r="BZ376" i="15"/>
  <c r="AN888" i="15"/>
  <c r="AN843" i="15"/>
  <c r="AO430" i="15"/>
  <c r="AO705" i="15"/>
  <c r="AO660" i="15"/>
  <c r="D645" i="15"/>
  <c r="D600" i="15"/>
  <c r="D305" i="15"/>
  <c r="E552" i="15"/>
  <c r="E507" i="15"/>
  <c r="E251" i="15"/>
  <c r="F509" i="15"/>
  <c r="F554" i="15"/>
  <c r="F253" i="15"/>
  <c r="E829" i="15"/>
  <c r="E784" i="15"/>
  <c r="E411" i="15"/>
  <c r="AO519" i="15"/>
  <c r="AO474" i="15"/>
  <c r="AO887" i="15"/>
  <c r="AO842" i="15"/>
  <c r="G554" i="15"/>
  <c r="G509" i="15"/>
  <c r="G253" i="15"/>
  <c r="AN795" i="15"/>
  <c r="AN750" i="15"/>
  <c r="AO376" i="15"/>
  <c r="AO521" i="15"/>
  <c r="AO476" i="15"/>
  <c r="AN520" i="15"/>
  <c r="AN475" i="15"/>
  <c r="AO218" i="15"/>
  <c r="AM566" i="15"/>
  <c r="AM611" i="15"/>
  <c r="AN270" i="15"/>
  <c r="AM702" i="15"/>
  <c r="AM657" i="15"/>
  <c r="AN322" i="15"/>
  <c r="BZ323" i="15"/>
  <c r="D693" i="15"/>
  <c r="D738" i="15"/>
  <c r="D359" i="15"/>
  <c r="AN886" i="15"/>
  <c r="AN841" i="15"/>
  <c r="AO428" i="15"/>
  <c r="CA429" i="15"/>
  <c r="AN567" i="15"/>
  <c r="AN612" i="15"/>
  <c r="AO271" i="15"/>
  <c r="F831" i="15"/>
  <c r="F786" i="15"/>
  <c r="AO889" i="15"/>
  <c r="AO844" i="15"/>
  <c r="E923" i="15"/>
  <c r="E878" i="15"/>
  <c r="AL518" i="15"/>
  <c r="AL473" i="15"/>
  <c r="AM216" i="15"/>
  <c r="BY217" i="15"/>
  <c r="AO704" i="15"/>
  <c r="AO659" i="15"/>
  <c r="D554" i="15"/>
  <c r="D509" i="15"/>
  <c r="D253" i="15"/>
  <c r="D828" i="15"/>
  <c r="D783" i="15"/>
  <c r="D410" i="15"/>
  <c r="F877" i="15"/>
  <c r="F922" i="15"/>
  <c r="F465" i="15"/>
  <c r="E738" i="15"/>
  <c r="E693" i="15"/>
  <c r="E359" i="15"/>
  <c r="G831" i="15"/>
  <c r="G786" i="15"/>
  <c r="G739" i="15"/>
  <c r="G694" i="15"/>
  <c r="D922" i="15"/>
  <c r="D877" i="15"/>
  <c r="D465" i="15"/>
  <c r="AN703" i="15"/>
  <c r="AN658" i="15"/>
  <c r="AO323" i="15"/>
  <c r="AO797" i="15"/>
  <c r="AO752" i="15"/>
  <c r="D757" i="2"/>
  <c r="D802" i="2"/>
  <c r="D384" i="2"/>
  <c r="AD302" i="2"/>
  <c r="AD642" i="2"/>
  <c r="AD597" i="2"/>
  <c r="Q813" i="2"/>
  <c r="Q768" i="2"/>
  <c r="Q395" i="2"/>
  <c r="X282" i="2"/>
  <c r="W623" i="2"/>
  <c r="W578" i="2"/>
  <c r="X335" i="2"/>
  <c r="W715" i="2"/>
  <c r="W670" i="2"/>
  <c r="AB767" i="2"/>
  <c r="AB812" i="2"/>
  <c r="AC393" i="2"/>
  <c r="AG344" i="2"/>
  <c r="AF724" i="2"/>
  <c r="AF679" i="2"/>
  <c r="G758" i="2"/>
  <c r="G803" i="2"/>
  <c r="G385" i="2"/>
  <c r="P274" i="2"/>
  <c r="O615" i="2"/>
  <c r="O570" i="2"/>
  <c r="M324" i="2"/>
  <c r="L704" i="2"/>
  <c r="L659" i="2"/>
  <c r="AN246" i="2"/>
  <c r="AM548" i="2"/>
  <c r="AM503" i="2"/>
  <c r="AH252" i="2"/>
  <c r="AH553" i="2"/>
  <c r="AH508" i="2"/>
  <c r="V804" i="2"/>
  <c r="V759" i="2"/>
  <c r="W385" i="2"/>
  <c r="F278" i="2"/>
  <c r="F618" i="2"/>
  <c r="F573" i="2"/>
  <c r="AJ294" i="2"/>
  <c r="AI635" i="2"/>
  <c r="AI590" i="2"/>
  <c r="Z810" i="2"/>
  <c r="Z765" i="2"/>
  <c r="AA391" i="2"/>
  <c r="U279" i="2"/>
  <c r="T620" i="2"/>
  <c r="T575" i="2"/>
  <c r="AE462" i="2"/>
  <c r="AE919" i="2"/>
  <c r="AE874" i="2"/>
  <c r="V803" i="2"/>
  <c r="V758" i="2"/>
  <c r="W384" i="2"/>
  <c r="J336" i="2"/>
  <c r="J715" i="2"/>
  <c r="J670" i="2"/>
  <c r="AF238" i="2"/>
  <c r="AE540" i="2"/>
  <c r="AE495" i="2"/>
  <c r="S772" i="2"/>
  <c r="S817" i="2"/>
  <c r="S399" i="2"/>
  <c r="AA299" i="2"/>
  <c r="AA639" i="2"/>
  <c r="AA594" i="2"/>
  <c r="J807" i="2"/>
  <c r="J762" i="2"/>
  <c r="J389" i="2"/>
  <c r="R381" i="2"/>
  <c r="Q800" i="2"/>
  <c r="Q755" i="2"/>
  <c r="AM297" i="2"/>
  <c r="AL638" i="2"/>
  <c r="AL593" i="2"/>
  <c r="V347" i="2"/>
  <c r="V726" i="2"/>
  <c r="V681" i="2"/>
  <c r="Z232" i="2"/>
  <c r="Y534" i="2"/>
  <c r="Y489" i="2"/>
  <c r="Z337" i="2"/>
  <c r="Y717" i="2"/>
  <c r="Y672" i="2"/>
  <c r="R329" i="2"/>
  <c r="Q709" i="2"/>
  <c r="Q664" i="2"/>
  <c r="X820" i="2"/>
  <c r="X775" i="2"/>
  <c r="X402" i="2"/>
  <c r="AK295" i="2"/>
  <c r="AJ636" i="2"/>
  <c r="AJ591" i="2"/>
  <c r="Y821" i="2"/>
  <c r="Y776" i="2"/>
  <c r="Y403" i="2"/>
  <c r="AG464" i="2"/>
  <c r="AG921" i="2"/>
  <c r="AG876" i="2"/>
  <c r="F331" i="2"/>
  <c r="F710" i="2"/>
  <c r="F665" i="2"/>
  <c r="AA444" i="2"/>
  <c r="Z902" i="2"/>
  <c r="Z857" i="2"/>
  <c r="T278" i="2"/>
  <c r="S619" i="2"/>
  <c r="S574" i="2"/>
  <c r="Z823" i="2"/>
  <c r="Z778" i="2"/>
  <c r="Z405" i="2"/>
  <c r="D329" i="2"/>
  <c r="D708" i="2"/>
  <c r="D663" i="2"/>
  <c r="Y231" i="2"/>
  <c r="X533" i="2"/>
  <c r="X488" i="2"/>
  <c r="I227" i="2"/>
  <c r="I483" i="2"/>
  <c r="I528" i="2"/>
  <c r="J282" i="2"/>
  <c r="J622" i="2"/>
  <c r="J577" i="2"/>
  <c r="AN822" i="2"/>
  <c r="AN777" i="2"/>
  <c r="AO403" i="2"/>
  <c r="AI647" i="2"/>
  <c r="AI602" i="2"/>
  <c r="O432" i="2"/>
  <c r="N890" i="2"/>
  <c r="N845" i="2"/>
  <c r="AG251" i="2"/>
  <c r="AG552" i="2"/>
  <c r="AG507" i="2"/>
  <c r="X242" i="2"/>
  <c r="X498" i="2"/>
  <c r="X543" i="2"/>
  <c r="AC247" i="2"/>
  <c r="AC503" i="2"/>
  <c r="AC548" i="2"/>
  <c r="P380" i="2"/>
  <c r="O799" i="2"/>
  <c r="O754" i="2"/>
  <c r="S291" i="2"/>
  <c r="S631" i="2"/>
  <c r="S586" i="2"/>
  <c r="K283" i="2"/>
  <c r="K623" i="2"/>
  <c r="K578" i="2"/>
  <c r="K808" i="2"/>
  <c r="K763" i="2"/>
  <c r="K390" i="2"/>
  <c r="U239" i="2"/>
  <c r="U540" i="2"/>
  <c r="U495" i="2"/>
  <c r="P234" i="2"/>
  <c r="P490" i="2"/>
  <c r="P535" i="2"/>
  <c r="AH465" i="2"/>
  <c r="AH922" i="2"/>
  <c r="AH877" i="2"/>
  <c r="AD446" i="2"/>
  <c r="AC904" i="2"/>
  <c r="AC859" i="2"/>
  <c r="N811" i="2"/>
  <c r="N766" i="2"/>
  <c r="N393" i="2"/>
  <c r="N325" i="2"/>
  <c r="M705" i="2"/>
  <c r="M660" i="2"/>
  <c r="L429" i="2"/>
  <c r="K887" i="2"/>
  <c r="K842" i="2"/>
  <c r="AC235" i="2"/>
  <c r="AB537" i="2"/>
  <c r="AB492" i="2"/>
  <c r="Q342" i="2"/>
  <c r="Q721" i="2"/>
  <c r="Q676" i="2"/>
  <c r="S225" i="2"/>
  <c r="R527" i="2"/>
  <c r="R482" i="2"/>
  <c r="T331" i="2"/>
  <c r="S711" i="2"/>
  <c r="S666" i="2"/>
  <c r="X441" i="2"/>
  <c r="W899" i="2"/>
  <c r="W854" i="2"/>
  <c r="AD355" i="2"/>
  <c r="AD734" i="2"/>
  <c r="AD689" i="2"/>
  <c r="W455" i="2"/>
  <c r="W912" i="2"/>
  <c r="W867" i="2"/>
  <c r="AH773" i="2"/>
  <c r="AH818" i="2"/>
  <c r="AI399" i="2"/>
  <c r="D222" i="2"/>
  <c r="D523" i="2"/>
  <c r="D478" i="2"/>
  <c r="S277" i="2"/>
  <c r="R618" i="2"/>
  <c r="R573" i="2"/>
  <c r="O340" i="2"/>
  <c r="O719" i="2"/>
  <c r="O674" i="2"/>
  <c r="AI253" i="2"/>
  <c r="AI554" i="2"/>
  <c r="AI509" i="2"/>
  <c r="Z763" i="2"/>
  <c r="Z808" i="2"/>
  <c r="AA389" i="2"/>
  <c r="Z457" i="2"/>
  <c r="Z914" i="2"/>
  <c r="Z869" i="2"/>
  <c r="L230" i="2"/>
  <c r="L486" i="2"/>
  <c r="L531" i="2"/>
  <c r="AJ242" i="2"/>
  <c r="AI544" i="2"/>
  <c r="AI499" i="2"/>
  <c r="M377" i="2"/>
  <c r="L796" i="2"/>
  <c r="L751" i="2"/>
  <c r="P433" i="2"/>
  <c r="O891" i="2"/>
  <c r="O846" i="2"/>
  <c r="I440" i="2"/>
  <c r="I897" i="2"/>
  <c r="I852" i="2"/>
  <c r="AE448" i="2"/>
  <c r="AD906" i="2"/>
  <c r="AD861" i="2"/>
  <c r="S802" i="2"/>
  <c r="S757" i="2"/>
  <c r="T383" i="2"/>
  <c r="V228" i="2"/>
  <c r="U485" i="2"/>
  <c r="U530" i="2"/>
  <c r="Q434" i="2"/>
  <c r="P892" i="2"/>
  <c r="P847" i="2"/>
  <c r="Y456" i="2"/>
  <c r="Y913" i="2"/>
  <c r="Y868" i="2"/>
  <c r="AD248" i="2"/>
  <c r="AD504" i="2"/>
  <c r="AD549" i="2"/>
  <c r="L809" i="2"/>
  <c r="L764" i="2"/>
  <c r="L391" i="2"/>
  <c r="P327" i="2"/>
  <c r="O707" i="2"/>
  <c r="O662" i="2"/>
  <c r="U438" i="2"/>
  <c r="T896" i="2"/>
  <c r="T851" i="2"/>
  <c r="K229" i="2"/>
  <c r="K485" i="2"/>
  <c r="K530" i="2"/>
  <c r="I805" i="2"/>
  <c r="I760" i="2"/>
  <c r="I387" i="2"/>
  <c r="AN298" i="2"/>
  <c r="AM639" i="2"/>
  <c r="AM594" i="2"/>
  <c r="AO733" i="2"/>
  <c r="AO688" i="2"/>
  <c r="X334" i="2"/>
  <c r="W714" i="2"/>
  <c r="W669" i="2"/>
  <c r="AD769" i="2"/>
  <c r="AD814" i="2"/>
  <c r="AE395" i="2"/>
  <c r="R236" i="2"/>
  <c r="R537" i="2"/>
  <c r="R492" i="2"/>
  <c r="R224" i="2"/>
  <c r="Q526" i="2"/>
  <c r="Q481" i="2"/>
  <c r="AH772" i="2"/>
  <c r="AH817" i="2"/>
  <c r="AI398" i="2"/>
  <c r="AD236" i="2"/>
  <c r="AC493" i="2"/>
  <c r="AC538" i="2"/>
  <c r="AH359" i="2"/>
  <c r="AH738" i="2"/>
  <c r="AH693" i="2"/>
  <c r="AF290" i="2"/>
  <c r="AE631" i="2"/>
  <c r="AE586" i="2"/>
  <c r="K269" i="2"/>
  <c r="J610" i="2"/>
  <c r="J565" i="2"/>
  <c r="AD341" i="2"/>
  <c r="AC721" i="2"/>
  <c r="AC676" i="2"/>
  <c r="Y442" i="2"/>
  <c r="X900" i="2"/>
  <c r="X855" i="2"/>
  <c r="N445" i="2"/>
  <c r="N902" i="2"/>
  <c r="N857" i="2"/>
  <c r="N378" i="2"/>
  <c r="M797" i="2"/>
  <c r="M752" i="2"/>
  <c r="AF830" i="2"/>
  <c r="AF785" i="2"/>
  <c r="AF412" i="2"/>
  <c r="I334" i="2"/>
  <c r="I713" i="2"/>
  <c r="I668" i="2"/>
  <c r="AB353" i="2"/>
  <c r="AB732" i="2"/>
  <c r="AB687" i="2"/>
  <c r="X455" i="2"/>
  <c r="X912" i="2"/>
  <c r="X867" i="2"/>
  <c r="M811" i="2"/>
  <c r="M766" i="2"/>
  <c r="M393" i="2"/>
  <c r="AE447" i="2"/>
  <c r="AD905" i="2"/>
  <c r="AD860" i="2"/>
  <c r="AF463" i="2"/>
  <c r="AF920" i="2"/>
  <c r="AF875" i="2"/>
  <c r="Q275" i="2"/>
  <c r="P616" i="2"/>
  <c r="P571" i="2"/>
  <c r="J228" i="2"/>
  <c r="J484" i="2"/>
  <c r="J529" i="2"/>
  <c r="K375" i="2"/>
  <c r="J794" i="2"/>
  <c r="J749" i="2"/>
  <c r="U817" i="2"/>
  <c r="U772" i="2"/>
  <c r="U399" i="2"/>
  <c r="O811" i="2"/>
  <c r="O766" i="2"/>
  <c r="O393" i="2"/>
  <c r="D276" i="2"/>
  <c r="D616" i="2"/>
  <c r="D571" i="2"/>
  <c r="M285" i="2"/>
  <c r="M625" i="2"/>
  <c r="M580" i="2"/>
  <c r="L218" i="2"/>
  <c r="K520" i="2"/>
  <c r="K475" i="2"/>
  <c r="AC354" i="2"/>
  <c r="AC733" i="2"/>
  <c r="AC688" i="2"/>
  <c r="Y283" i="2"/>
  <c r="X624" i="2"/>
  <c r="X579" i="2"/>
  <c r="M338" i="2"/>
  <c r="M717" i="2"/>
  <c r="M672" i="2"/>
  <c r="L284" i="2"/>
  <c r="L624" i="2"/>
  <c r="L579" i="2"/>
  <c r="T436" i="2"/>
  <c r="S894" i="2"/>
  <c r="S849" i="2"/>
  <c r="AI293" i="2"/>
  <c r="AH634" i="2"/>
  <c r="AH589" i="2"/>
  <c r="AN351" i="2"/>
  <c r="AM731" i="2"/>
  <c r="AM686" i="2"/>
  <c r="K428" i="2"/>
  <c r="J886" i="2"/>
  <c r="J841" i="2"/>
  <c r="P288" i="2"/>
  <c r="P628" i="2"/>
  <c r="P583" i="2"/>
  <c r="T771" i="2"/>
  <c r="T816" i="2"/>
  <c r="T398" i="2"/>
  <c r="O326" i="2"/>
  <c r="N706" i="2"/>
  <c r="N661" i="2"/>
  <c r="U227" i="2"/>
  <c r="T529" i="2"/>
  <c r="T484" i="2"/>
  <c r="AC461" i="2"/>
  <c r="AC918" i="2"/>
  <c r="AC873" i="2"/>
  <c r="AB445" i="2"/>
  <c r="AA903" i="2"/>
  <c r="AA858" i="2"/>
  <c r="AE356" i="2"/>
  <c r="AE735" i="2"/>
  <c r="AE690" i="2"/>
  <c r="S237" i="2"/>
  <c r="S493" i="2"/>
  <c r="S538" i="2"/>
  <c r="Z351" i="2"/>
  <c r="Z730" i="2"/>
  <c r="Z685" i="2"/>
  <c r="U332" i="2"/>
  <c r="T712" i="2"/>
  <c r="T667" i="2"/>
  <c r="S450" i="2"/>
  <c r="S907" i="2"/>
  <c r="S862" i="2"/>
  <c r="AA780" i="2"/>
  <c r="AA825" i="2"/>
  <c r="AA407" i="2"/>
  <c r="AB234" i="2"/>
  <c r="AA536" i="2"/>
  <c r="AA491" i="2"/>
  <c r="AD782" i="2"/>
  <c r="AD827" i="2"/>
  <c r="AD409" i="2"/>
  <c r="K442" i="2"/>
  <c r="K899" i="2"/>
  <c r="K854" i="2"/>
  <c r="AI241" i="2"/>
  <c r="AH498" i="2"/>
  <c r="AH543" i="2"/>
  <c r="Y350" i="2"/>
  <c r="Y729" i="2"/>
  <c r="Y684" i="2"/>
  <c r="AE237" i="2"/>
  <c r="AD539" i="2"/>
  <c r="AD494" i="2"/>
  <c r="Y297" i="2"/>
  <c r="Y637" i="2"/>
  <c r="Y592" i="2"/>
  <c r="R276" i="2"/>
  <c r="Q617" i="2"/>
  <c r="Q572" i="2"/>
  <c r="AB460" i="2"/>
  <c r="AB917" i="2"/>
  <c r="AB872" i="2"/>
  <c r="AF449" i="2"/>
  <c r="AE907" i="2"/>
  <c r="AE862" i="2"/>
  <c r="Q328" i="2"/>
  <c r="P708" i="2"/>
  <c r="P663" i="2"/>
  <c r="Q289" i="2"/>
  <c r="Q629" i="2"/>
  <c r="Q584" i="2"/>
  <c r="AG784" i="2"/>
  <c r="AG829" i="2"/>
  <c r="AG411" i="2"/>
  <c r="L337" i="2"/>
  <c r="L716" i="2"/>
  <c r="L671" i="2"/>
  <c r="I282" i="2"/>
  <c r="I622" i="2"/>
  <c r="I577" i="2"/>
  <c r="AA459" i="2"/>
  <c r="AA916" i="2"/>
  <c r="AA871" i="2"/>
  <c r="H804" i="2"/>
  <c r="H759" i="2"/>
  <c r="H386" i="2"/>
  <c r="AO299" i="2"/>
  <c r="AN640" i="2"/>
  <c r="AN595" i="2"/>
  <c r="AJ347" i="2"/>
  <c r="AI727" i="2"/>
  <c r="AI682" i="2"/>
  <c r="R801" i="2"/>
  <c r="R756" i="2"/>
  <c r="S382" i="2"/>
  <c r="G279" i="2"/>
  <c r="G619" i="2"/>
  <c r="G574" i="2"/>
  <c r="U805" i="2"/>
  <c r="U760" i="2"/>
  <c r="V386" i="2"/>
  <c r="AB247" i="2"/>
  <c r="AB503" i="2"/>
  <c r="AB548" i="2"/>
  <c r="H280" i="2"/>
  <c r="H620" i="2"/>
  <c r="H575" i="2"/>
  <c r="Q448" i="2"/>
  <c r="Q905" i="2"/>
  <c r="Q860" i="2"/>
  <c r="AE723" i="2"/>
  <c r="AE678" i="2"/>
  <c r="AF343" i="2"/>
  <c r="Z284" i="2"/>
  <c r="Y625" i="2"/>
  <c r="Y580" i="2"/>
  <c r="V818" i="2"/>
  <c r="V773" i="2"/>
  <c r="V400" i="2"/>
  <c r="AD288" i="2"/>
  <c r="AC629" i="2"/>
  <c r="AC584" i="2"/>
  <c r="AC340" i="2"/>
  <c r="AB720" i="2"/>
  <c r="AB675" i="2"/>
  <c r="R449" i="2"/>
  <c r="R906" i="2"/>
  <c r="R861" i="2"/>
  <c r="AH306" i="2"/>
  <c r="AH646" i="2"/>
  <c r="AH601" i="2"/>
  <c r="Y336" i="2"/>
  <c r="X716" i="2"/>
  <c r="X671" i="2"/>
  <c r="O233" i="2"/>
  <c r="O489" i="2"/>
  <c r="O534" i="2"/>
  <c r="AF816" i="2"/>
  <c r="AF771" i="2"/>
  <c r="AG397" i="2"/>
  <c r="V453" i="2"/>
  <c r="V910" i="2"/>
  <c r="V865" i="2"/>
  <c r="AK348" i="2"/>
  <c r="AJ728" i="2"/>
  <c r="AJ683" i="2"/>
  <c r="P341" i="2"/>
  <c r="P720" i="2"/>
  <c r="P675" i="2"/>
  <c r="AK820" i="2"/>
  <c r="AK775" i="2"/>
  <c r="AL401" i="2"/>
  <c r="AA338" i="2"/>
  <c r="Z718" i="2"/>
  <c r="Z673" i="2"/>
  <c r="M430" i="2"/>
  <c r="L888" i="2"/>
  <c r="L843" i="2"/>
  <c r="X761" i="2"/>
  <c r="X806" i="2"/>
  <c r="Y387" i="2"/>
  <c r="G225" i="2"/>
  <c r="G526" i="2"/>
  <c r="G481" i="2"/>
  <c r="W229" i="2"/>
  <c r="V531" i="2"/>
  <c r="V486" i="2"/>
  <c r="AE303" i="2"/>
  <c r="AE643" i="2"/>
  <c r="AE598" i="2"/>
  <c r="L443" i="2"/>
  <c r="L900" i="2"/>
  <c r="L855" i="2"/>
  <c r="AB286" i="2"/>
  <c r="AA627" i="2"/>
  <c r="AA582" i="2"/>
  <c r="L323" i="2"/>
  <c r="K703" i="2"/>
  <c r="K658" i="2"/>
  <c r="AA285" i="2"/>
  <c r="Z626" i="2"/>
  <c r="Z581" i="2"/>
  <c r="AO247" i="2"/>
  <c r="AN549" i="2"/>
  <c r="AN504" i="2"/>
  <c r="AO352" i="2"/>
  <c r="AN732" i="2"/>
  <c r="AN687" i="2"/>
  <c r="V240" i="2"/>
  <c r="V541" i="2"/>
  <c r="V496" i="2"/>
  <c r="AG291" i="2"/>
  <c r="AF632" i="2"/>
  <c r="AF587" i="2"/>
  <c r="AA245" i="2"/>
  <c r="AA501" i="2"/>
  <c r="AA546" i="2"/>
  <c r="AK454" i="2"/>
  <c r="AJ867" i="2"/>
  <c r="AJ912" i="2"/>
  <c r="AK821" i="2"/>
  <c r="AK776" i="2"/>
  <c r="AL402" i="2"/>
  <c r="AC287" i="2"/>
  <c r="AB628" i="2"/>
  <c r="AB583" i="2"/>
  <c r="AB766" i="2"/>
  <c r="AB811" i="2"/>
  <c r="AC392" i="2"/>
  <c r="O221" i="2"/>
  <c r="N523" i="2"/>
  <c r="N478" i="2"/>
  <c r="AB339" i="2"/>
  <c r="AA719" i="2"/>
  <c r="AA674" i="2"/>
  <c r="AH451" i="2"/>
  <c r="AG909" i="2"/>
  <c r="AG864" i="2"/>
  <c r="E756" i="2"/>
  <c r="E801" i="2"/>
  <c r="E383" i="2"/>
  <c r="AJ452" i="2"/>
  <c r="AI910" i="2"/>
  <c r="AI865" i="2"/>
  <c r="AH345" i="2"/>
  <c r="AG725" i="2"/>
  <c r="AG680" i="2"/>
  <c r="AI346" i="2"/>
  <c r="AH726" i="2"/>
  <c r="AH681" i="2"/>
  <c r="N220" i="2"/>
  <c r="M522" i="2"/>
  <c r="M477" i="2"/>
  <c r="P447" i="2"/>
  <c r="P904" i="2"/>
  <c r="P859" i="2"/>
  <c r="AB300" i="2"/>
  <c r="AB640" i="2"/>
  <c r="AB595" i="2"/>
  <c r="O379" i="2"/>
  <c r="N753" i="2"/>
  <c r="N798" i="2"/>
  <c r="J216" i="2"/>
  <c r="I518" i="2"/>
  <c r="I473" i="2"/>
  <c r="E330" i="2"/>
  <c r="E709" i="2"/>
  <c r="E664" i="2"/>
  <c r="L376" i="2"/>
  <c r="K750" i="2"/>
  <c r="K795" i="2"/>
  <c r="AI739" i="2"/>
  <c r="AI694" i="2"/>
  <c r="AF815" i="2"/>
  <c r="AF770" i="2"/>
  <c r="AG396" i="2"/>
  <c r="AO641" i="2"/>
  <c r="AO596" i="2"/>
  <c r="AG239" i="2"/>
  <c r="AF541" i="2"/>
  <c r="AF496" i="2"/>
  <c r="H333" i="2"/>
  <c r="H712" i="2"/>
  <c r="H667" i="2"/>
  <c r="AD768" i="2"/>
  <c r="AD813" i="2"/>
  <c r="AE394" i="2"/>
  <c r="AN457" i="2"/>
  <c r="AM915" i="2"/>
  <c r="AM870" i="2"/>
  <c r="N339" i="2"/>
  <c r="N718" i="2"/>
  <c r="N673" i="2"/>
  <c r="AO505" i="2"/>
  <c r="AO550" i="2"/>
  <c r="T226" i="2"/>
  <c r="S528" i="2"/>
  <c r="S483" i="2"/>
  <c r="R435" i="2"/>
  <c r="Q893" i="2"/>
  <c r="Q848" i="2"/>
  <c r="AM455" i="2"/>
  <c r="AL913" i="2"/>
  <c r="AL868" i="2"/>
  <c r="T451" i="2"/>
  <c r="T908" i="2"/>
  <c r="T863" i="2"/>
  <c r="D436" i="2"/>
  <c r="D893" i="2"/>
  <c r="D848" i="2"/>
  <c r="AM456" i="2"/>
  <c r="AL914" i="2"/>
  <c r="AL869" i="2"/>
  <c r="T238" i="2"/>
  <c r="T494" i="2"/>
  <c r="T539" i="2"/>
  <c r="AE722" i="2"/>
  <c r="AE677" i="2"/>
  <c r="AF342" i="2"/>
  <c r="AO916" i="2"/>
  <c r="AO871" i="2"/>
  <c r="V294" i="2"/>
  <c r="V589" i="2"/>
  <c r="V634" i="2"/>
  <c r="D801" i="2"/>
  <c r="D756" i="2"/>
  <c r="P814" i="2"/>
  <c r="P769" i="2"/>
  <c r="P396" i="2"/>
  <c r="W820" i="2"/>
  <c r="W775" i="2"/>
  <c r="W402" i="2"/>
  <c r="AK243" i="2"/>
  <c r="AJ545" i="2"/>
  <c r="AJ500" i="2"/>
  <c r="W439" i="2"/>
  <c r="V897" i="2"/>
  <c r="V852" i="2"/>
  <c r="AE289" i="2"/>
  <c r="AD630" i="2"/>
  <c r="AD585" i="2"/>
  <c r="AJ453" i="2"/>
  <c r="AI911" i="2"/>
  <c r="AI866" i="2"/>
  <c r="V280" i="2"/>
  <c r="U621" i="2"/>
  <c r="U576" i="2"/>
  <c r="S330" i="2"/>
  <c r="R665" i="2"/>
  <c r="R710" i="2"/>
  <c r="M219" i="2"/>
  <c r="L476" i="2"/>
  <c r="L521" i="2"/>
  <c r="AC301" i="2"/>
  <c r="AC641" i="2"/>
  <c r="AC596" i="2"/>
  <c r="W348" i="2"/>
  <c r="W727" i="2"/>
  <c r="W682" i="2"/>
  <c r="W241" i="2"/>
  <c r="W542" i="2"/>
  <c r="W497" i="2"/>
  <c r="AD461" i="2"/>
  <c r="AD918" i="2"/>
  <c r="AD873" i="2"/>
  <c r="R343" i="2"/>
  <c r="R722" i="2"/>
  <c r="R677" i="2"/>
  <c r="AE249" i="2"/>
  <c r="AE550" i="2"/>
  <c r="AE505" i="2"/>
  <c r="Z809" i="2"/>
  <c r="Z764" i="2"/>
  <c r="AA390" i="2"/>
  <c r="H439" i="2"/>
  <c r="H896" i="2"/>
  <c r="H851" i="2"/>
  <c r="AM245" i="2"/>
  <c r="AL502" i="2"/>
  <c r="AL547" i="2"/>
  <c r="AM823" i="2"/>
  <c r="AM778" i="2"/>
  <c r="AN404" i="2"/>
  <c r="Z443" i="2"/>
  <c r="Y856" i="2"/>
  <c r="Y901" i="2"/>
  <c r="M444" i="2"/>
  <c r="M901" i="2"/>
  <c r="M856" i="2"/>
  <c r="F802" i="2"/>
  <c r="F757" i="2"/>
  <c r="F384" i="2"/>
  <c r="L270" i="2"/>
  <c r="K611" i="2"/>
  <c r="K566" i="2"/>
  <c r="AG305" i="2"/>
  <c r="AG645" i="2"/>
  <c r="AG600" i="2"/>
  <c r="N286" i="2"/>
  <c r="N626" i="2"/>
  <c r="N581" i="2"/>
  <c r="AF304" i="2"/>
  <c r="AF644" i="2"/>
  <c r="AF599" i="2"/>
  <c r="N431" i="2"/>
  <c r="M844" i="2"/>
  <c r="M889" i="2"/>
  <c r="AL244" i="2"/>
  <c r="AK501" i="2"/>
  <c r="AK546" i="2"/>
  <c r="G438" i="2"/>
  <c r="G895" i="2"/>
  <c r="G850" i="2"/>
  <c r="O273" i="2"/>
  <c r="N614" i="2"/>
  <c r="N569" i="2"/>
  <c r="K217" i="2"/>
  <c r="J474" i="2"/>
  <c r="J519" i="2"/>
  <c r="W281" i="2"/>
  <c r="V622" i="2"/>
  <c r="V577" i="2"/>
  <c r="X230" i="2"/>
  <c r="W532" i="2"/>
  <c r="W487" i="2"/>
  <c r="AG358" i="2"/>
  <c r="AG737" i="2"/>
  <c r="AG692" i="2"/>
  <c r="E277" i="2"/>
  <c r="E617" i="2"/>
  <c r="E572" i="2"/>
  <c r="U293" i="2"/>
  <c r="U633" i="2"/>
  <c r="U588" i="2"/>
  <c r="AF250" i="2"/>
  <c r="AF506" i="2"/>
  <c r="AF551" i="2"/>
  <c r="Q223" i="2"/>
  <c r="P525" i="2"/>
  <c r="P480" i="2"/>
  <c r="V333" i="2"/>
  <c r="U713" i="2"/>
  <c r="U668" i="2"/>
  <c r="N232" i="2"/>
  <c r="N488" i="2"/>
  <c r="N533" i="2"/>
  <c r="J702" i="2"/>
  <c r="J657" i="2"/>
  <c r="F439" i="2"/>
  <c r="F896" i="2"/>
  <c r="F851" i="2"/>
  <c r="E223" i="2"/>
  <c r="E479" i="2"/>
  <c r="E524" i="2"/>
  <c r="K336" i="2"/>
  <c r="K715" i="2"/>
  <c r="K670" i="2"/>
  <c r="T345" i="2"/>
  <c r="T724" i="2"/>
  <c r="T679" i="2"/>
  <c r="P222" i="2"/>
  <c r="O524" i="2"/>
  <c r="O479" i="2"/>
  <c r="J441" i="2"/>
  <c r="J898" i="2"/>
  <c r="J853" i="2"/>
  <c r="R290" i="2"/>
  <c r="R630" i="2"/>
  <c r="R585" i="2"/>
  <c r="T292" i="2"/>
  <c r="T632" i="2"/>
  <c r="T587" i="2"/>
  <c r="AL349" i="2"/>
  <c r="AK729" i="2"/>
  <c r="AK684" i="2"/>
  <c r="AM350" i="2"/>
  <c r="AL730" i="2"/>
  <c r="AL685" i="2"/>
  <c r="R815" i="2"/>
  <c r="R770" i="2"/>
  <c r="R397" i="2"/>
  <c r="G332" i="2"/>
  <c r="G711" i="2"/>
  <c r="G666" i="2"/>
  <c r="AC828" i="2"/>
  <c r="AC783" i="2"/>
  <c r="AC410" i="2"/>
  <c r="AL296" i="2"/>
  <c r="AK637" i="2"/>
  <c r="AK592" i="2"/>
  <c r="S344" i="2"/>
  <c r="S723" i="2"/>
  <c r="S678" i="2"/>
  <c r="AE785" i="2"/>
  <c r="AE830" i="2"/>
  <c r="AE412" i="2"/>
  <c r="O287" i="2"/>
  <c r="O627" i="2"/>
  <c r="O582" i="2"/>
  <c r="X440" i="2"/>
  <c r="W898" i="2"/>
  <c r="W853" i="2"/>
  <c r="M271" i="2"/>
  <c r="L612" i="2"/>
  <c r="L567" i="2"/>
  <c r="AH450" i="2"/>
  <c r="AG908" i="2"/>
  <c r="AG863" i="2"/>
  <c r="Z244" i="2"/>
  <c r="Z545" i="2"/>
  <c r="Z500" i="2"/>
  <c r="E436" i="2"/>
  <c r="E893" i="2"/>
  <c r="E848" i="2"/>
  <c r="AA352" i="2"/>
  <c r="AA731" i="2"/>
  <c r="AA686" i="2"/>
  <c r="O446" i="2"/>
  <c r="O903" i="2"/>
  <c r="O858" i="2"/>
  <c r="Y243" i="2"/>
  <c r="Y499" i="2"/>
  <c r="Y544" i="2"/>
  <c r="Q235" i="2"/>
  <c r="Q491" i="2"/>
  <c r="Q536" i="2"/>
  <c r="W295" i="2"/>
  <c r="W635" i="2"/>
  <c r="W590" i="2"/>
  <c r="W807" i="2"/>
  <c r="W762" i="2"/>
  <c r="X388" i="2"/>
  <c r="AA233" i="2"/>
  <c r="Z535" i="2"/>
  <c r="Z490" i="2"/>
  <c r="M231" i="2"/>
  <c r="M487" i="2"/>
  <c r="M532" i="2"/>
  <c r="X349" i="2"/>
  <c r="X728" i="2"/>
  <c r="X683" i="2"/>
  <c r="T437" i="2"/>
  <c r="S895" i="2"/>
  <c r="S850" i="2"/>
  <c r="AH292" i="2"/>
  <c r="AG633" i="2"/>
  <c r="AG588" i="2"/>
  <c r="AF357" i="2"/>
  <c r="AF736" i="2"/>
  <c r="AF691" i="2"/>
  <c r="Z298" i="2"/>
  <c r="Z638" i="2"/>
  <c r="Z593" i="2"/>
  <c r="X296" i="2"/>
  <c r="X636" i="2"/>
  <c r="X591" i="2"/>
  <c r="N272" i="2"/>
  <c r="M613" i="2"/>
  <c r="M568" i="2"/>
  <c r="AH240" i="2"/>
  <c r="AG497" i="2"/>
  <c r="AG542" i="2"/>
  <c r="H226" i="2"/>
  <c r="H482" i="2"/>
  <c r="H527" i="2"/>
  <c r="AJ555" i="2"/>
  <c r="AJ510" i="2"/>
  <c r="AB824" i="2"/>
  <c r="AB779" i="2"/>
  <c r="AB406" i="2"/>
  <c r="U452" i="2"/>
  <c r="U909" i="2"/>
  <c r="U864" i="2"/>
  <c r="U346" i="2"/>
  <c r="U725" i="2"/>
  <c r="U680" i="2"/>
  <c r="AL774" i="2"/>
  <c r="AL819" i="2"/>
  <c r="AM400" i="2"/>
  <c r="F224" i="2"/>
  <c r="F480" i="2"/>
  <c r="F525" i="2"/>
  <c r="K322" i="2"/>
  <c r="E694" i="15" l="1"/>
  <c r="E739" i="15"/>
  <c r="AM518" i="15"/>
  <c r="AM473" i="15"/>
  <c r="AN216" i="15"/>
  <c r="BZ217" i="15"/>
  <c r="D694" i="15"/>
  <c r="D739" i="15"/>
  <c r="E602" i="15"/>
  <c r="E647" i="15"/>
  <c r="D923" i="15"/>
  <c r="D878" i="15"/>
  <c r="AO612" i="15"/>
  <c r="AO567" i="15"/>
  <c r="E830" i="15"/>
  <c r="E785" i="15"/>
  <c r="E412" i="15"/>
  <c r="D510" i="15"/>
  <c r="D555" i="15"/>
  <c r="AO520" i="15"/>
  <c r="AO475" i="15"/>
  <c r="G510" i="15"/>
  <c r="G555" i="15"/>
  <c r="D601" i="15"/>
  <c r="D646" i="15"/>
  <c r="D306" i="15"/>
  <c r="F923" i="15"/>
  <c r="F878" i="15"/>
  <c r="AN749" i="15"/>
  <c r="AN794" i="15"/>
  <c r="AO375" i="15"/>
  <c r="CA376" i="15"/>
  <c r="AN702" i="15"/>
  <c r="AN657" i="15"/>
  <c r="AO322" i="15"/>
  <c r="CA323" i="15"/>
  <c r="F555" i="15"/>
  <c r="F510" i="15"/>
  <c r="AO610" i="15"/>
  <c r="AO565" i="15"/>
  <c r="CB270" i="15"/>
  <c r="AP270" i="15" s="1"/>
  <c r="AO886" i="15"/>
  <c r="AO841" i="15"/>
  <c r="CB429" i="15"/>
  <c r="AP429" i="15" s="1"/>
  <c r="AO703" i="15"/>
  <c r="AO658" i="15"/>
  <c r="D829" i="15"/>
  <c r="D784" i="15"/>
  <c r="D411" i="15"/>
  <c r="AN611" i="15"/>
  <c r="AN566" i="15"/>
  <c r="AO270" i="15"/>
  <c r="AO795" i="15"/>
  <c r="AO750" i="15"/>
  <c r="E508" i="15"/>
  <c r="E553" i="15"/>
  <c r="E252" i="15"/>
  <c r="AO888" i="15"/>
  <c r="AO843" i="15"/>
  <c r="AB825" i="2"/>
  <c r="AB780" i="2"/>
  <c r="AB407" i="2"/>
  <c r="X297" i="2"/>
  <c r="X592" i="2"/>
  <c r="X637" i="2"/>
  <c r="AI450" i="2"/>
  <c r="AH908" i="2"/>
  <c r="AH863" i="2"/>
  <c r="G333" i="2"/>
  <c r="G712" i="2"/>
  <c r="G667" i="2"/>
  <c r="T346" i="2"/>
  <c r="T725" i="2"/>
  <c r="T680" i="2"/>
  <c r="AG359" i="2"/>
  <c r="AG738" i="2"/>
  <c r="AG693" i="2"/>
  <c r="AF305" i="2"/>
  <c r="AF645" i="2"/>
  <c r="AF600" i="2"/>
  <c r="AN245" i="2"/>
  <c r="AM502" i="2"/>
  <c r="AM547" i="2"/>
  <c r="AC302" i="2"/>
  <c r="AC642" i="2"/>
  <c r="AC597" i="2"/>
  <c r="V295" i="2"/>
  <c r="V635" i="2"/>
  <c r="V590" i="2"/>
  <c r="T239" i="2"/>
  <c r="T495" i="2"/>
  <c r="T540" i="2"/>
  <c r="H334" i="2"/>
  <c r="H713" i="2"/>
  <c r="H668" i="2"/>
  <c r="E331" i="2"/>
  <c r="E710" i="2"/>
  <c r="E665" i="2"/>
  <c r="O220" i="2"/>
  <c r="N522" i="2"/>
  <c r="N477" i="2"/>
  <c r="AO504" i="2"/>
  <c r="AO549" i="2"/>
  <c r="O234" i="2"/>
  <c r="O490" i="2"/>
  <c r="O535" i="2"/>
  <c r="V819" i="2"/>
  <c r="V774" i="2"/>
  <c r="V401" i="2"/>
  <c r="S756" i="2"/>
  <c r="S801" i="2"/>
  <c r="T382" i="2"/>
  <c r="AO640" i="2"/>
  <c r="AO595" i="2"/>
  <c r="AG449" i="2"/>
  <c r="AF907" i="2"/>
  <c r="AF862" i="2"/>
  <c r="AC445" i="2"/>
  <c r="AB903" i="2"/>
  <c r="AB858" i="2"/>
  <c r="AC355" i="2"/>
  <c r="AC734" i="2"/>
  <c r="AC689" i="2"/>
  <c r="M767" i="2"/>
  <c r="M812" i="2"/>
  <c r="M394" i="2"/>
  <c r="AB354" i="2"/>
  <c r="AB733" i="2"/>
  <c r="AB688" i="2"/>
  <c r="AI817" i="2"/>
  <c r="AI772" i="2"/>
  <c r="AJ398" i="2"/>
  <c r="R237" i="2"/>
  <c r="R538" i="2"/>
  <c r="R493" i="2"/>
  <c r="L810" i="2"/>
  <c r="L765" i="2"/>
  <c r="L392" i="2"/>
  <c r="Y457" i="2"/>
  <c r="Y914" i="2"/>
  <c r="Y869" i="2"/>
  <c r="AA808" i="2"/>
  <c r="AA763" i="2"/>
  <c r="AB389" i="2"/>
  <c r="O341" i="2"/>
  <c r="O720" i="2"/>
  <c r="O675" i="2"/>
  <c r="T225" i="2"/>
  <c r="S482" i="2"/>
  <c r="S527" i="2"/>
  <c r="Q380" i="2"/>
  <c r="P754" i="2"/>
  <c r="P799" i="2"/>
  <c r="S329" i="2"/>
  <c r="R709" i="2"/>
  <c r="R664" i="2"/>
  <c r="J808" i="2"/>
  <c r="J763" i="2"/>
  <c r="J390" i="2"/>
  <c r="AA810" i="2"/>
  <c r="AA765" i="2"/>
  <c r="AB391" i="2"/>
  <c r="F279" i="2"/>
  <c r="F619" i="2"/>
  <c r="F574" i="2"/>
  <c r="G804" i="2"/>
  <c r="G759" i="2"/>
  <c r="G386" i="2"/>
  <c r="AI292" i="2"/>
  <c r="AH633" i="2"/>
  <c r="AH588" i="2"/>
  <c r="Y244" i="2"/>
  <c r="Y545" i="2"/>
  <c r="Y500" i="2"/>
  <c r="O288" i="2"/>
  <c r="O628" i="2"/>
  <c r="O583" i="2"/>
  <c r="R771" i="2"/>
  <c r="R816" i="2"/>
  <c r="R398" i="2"/>
  <c r="AM349" i="2"/>
  <c r="AL729" i="2"/>
  <c r="AL684" i="2"/>
  <c r="F440" i="2"/>
  <c r="F897" i="2"/>
  <c r="F852" i="2"/>
  <c r="W333" i="2"/>
  <c r="V713" i="2"/>
  <c r="V668" i="2"/>
  <c r="L217" i="2"/>
  <c r="K474" i="2"/>
  <c r="K519" i="2"/>
  <c r="M270" i="2"/>
  <c r="L611" i="2"/>
  <c r="L566" i="2"/>
  <c r="AE250" i="2"/>
  <c r="AE506" i="2"/>
  <c r="AE551" i="2"/>
  <c r="W280" i="2"/>
  <c r="V621" i="2"/>
  <c r="V576" i="2"/>
  <c r="P770" i="2"/>
  <c r="P815" i="2"/>
  <c r="P397" i="2"/>
  <c r="T452" i="2"/>
  <c r="T909" i="2"/>
  <c r="T864" i="2"/>
  <c r="AK452" i="2"/>
  <c r="AJ910" i="2"/>
  <c r="AJ865" i="2"/>
  <c r="AL454" i="2"/>
  <c r="AK912" i="2"/>
  <c r="AK867" i="2"/>
  <c r="AC286" i="2"/>
  <c r="AB627" i="2"/>
  <c r="AB582" i="2"/>
  <c r="R450" i="2"/>
  <c r="R907" i="2"/>
  <c r="R862" i="2"/>
  <c r="AB248" i="2"/>
  <c r="AB549" i="2"/>
  <c r="AB504" i="2"/>
  <c r="H805" i="2"/>
  <c r="H760" i="2"/>
  <c r="H387" i="2"/>
  <c r="I283" i="2"/>
  <c r="I623" i="2"/>
  <c r="I578" i="2"/>
  <c r="Y298" i="2"/>
  <c r="Y638" i="2"/>
  <c r="Y593" i="2"/>
  <c r="S451" i="2"/>
  <c r="S908" i="2"/>
  <c r="S863" i="2"/>
  <c r="P326" i="2"/>
  <c r="O706" i="2"/>
  <c r="O661" i="2"/>
  <c r="AJ293" i="2"/>
  <c r="AI634" i="2"/>
  <c r="AI589" i="2"/>
  <c r="D277" i="2"/>
  <c r="D617" i="2"/>
  <c r="D572" i="2"/>
  <c r="R275" i="2"/>
  <c r="Q616" i="2"/>
  <c r="Q571" i="2"/>
  <c r="O378" i="2"/>
  <c r="N797" i="2"/>
  <c r="N752" i="2"/>
  <c r="AG290" i="2"/>
  <c r="AF631" i="2"/>
  <c r="AF586" i="2"/>
  <c r="AE769" i="2"/>
  <c r="AE814" i="2"/>
  <c r="AF395" i="2"/>
  <c r="K230" i="2"/>
  <c r="K531" i="2"/>
  <c r="K486" i="2"/>
  <c r="AK242" i="2"/>
  <c r="AJ544" i="2"/>
  <c r="AJ499" i="2"/>
  <c r="M429" i="2"/>
  <c r="L842" i="2"/>
  <c r="L887" i="2"/>
  <c r="P235" i="2"/>
  <c r="P491" i="2"/>
  <c r="P536" i="2"/>
  <c r="AG252" i="2"/>
  <c r="AG508" i="2"/>
  <c r="AG553" i="2"/>
  <c r="F332" i="2"/>
  <c r="F711" i="2"/>
  <c r="F666" i="2"/>
  <c r="V348" i="2"/>
  <c r="V727" i="2"/>
  <c r="V682" i="2"/>
  <c r="W804" i="2"/>
  <c r="W759" i="2"/>
  <c r="X385" i="2"/>
  <c r="AO246" i="2"/>
  <c r="AN548" i="2"/>
  <c r="AN503" i="2"/>
  <c r="AI240" i="2"/>
  <c r="AH497" i="2"/>
  <c r="AH542" i="2"/>
  <c r="M232" i="2"/>
  <c r="M533" i="2"/>
  <c r="M488" i="2"/>
  <c r="E437" i="2"/>
  <c r="E894" i="2"/>
  <c r="E849" i="2"/>
  <c r="AE786" i="2"/>
  <c r="AE831" i="2"/>
  <c r="AM296" i="2"/>
  <c r="AL637" i="2"/>
  <c r="AL592" i="2"/>
  <c r="J442" i="2"/>
  <c r="J899" i="2"/>
  <c r="J854" i="2"/>
  <c r="U294" i="2"/>
  <c r="U634" i="2"/>
  <c r="U589" i="2"/>
  <c r="AM244" i="2"/>
  <c r="AL501" i="2"/>
  <c r="AL546" i="2"/>
  <c r="F803" i="2"/>
  <c r="F758" i="2"/>
  <c r="F385" i="2"/>
  <c r="AA443" i="2"/>
  <c r="Z901" i="2"/>
  <c r="Z856" i="2"/>
  <c r="W242" i="2"/>
  <c r="W498" i="2"/>
  <c r="W543" i="2"/>
  <c r="X439" i="2"/>
  <c r="W897" i="2"/>
  <c r="W852" i="2"/>
  <c r="U226" i="2"/>
  <c r="T483" i="2"/>
  <c r="T528" i="2"/>
  <c r="AO457" i="2"/>
  <c r="AN915" i="2"/>
  <c r="AN870" i="2"/>
  <c r="AB301" i="2"/>
  <c r="AB641" i="2"/>
  <c r="AB596" i="2"/>
  <c r="E757" i="2"/>
  <c r="E802" i="2"/>
  <c r="E384" i="2"/>
  <c r="AC339" i="2"/>
  <c r="AB719" i="2"/>
  <c r="AB674" i="2"/>
  <c r="V241" i="2"/>
  <c r="V542" i="2"/>
  <c r="V497" i="2"/>
  <c r="X229" i="2"/>
  <c r="W486" i="2"/>
  <c r="W531" i="2"/>
  <c r="V454" i="2"/>
  <c r="V911" i="2"/>
  <c r="V866" i="2"/>
  <c r="V760" i="2"/>
  <c r="V805" i="2"/>
  <c r="W386" i="2"/>
  <c r="Q290" i="2"/>
  <c r="Q630" i="2"/>
  <c r="Q585" i="2"/>
  <c r="AJ241" i="2"/>
  <c r="AI543" i="2"/>
  <c r="AI498" i="2"/>
  <c r="S238" i="2"/>
  <c r="S494" i="2"/>
  <c r="S539" i="2"/>
  <c r="T817" i="2"/>
  <c r="T772" i="2"/>
  <c r="T399" i="2"/>
  <c r="M339" i="2"/>
  <c r="M718" i="2"/>
  <c r="M673" i="2"/>
  <c r="O812" i="2"/>
  <c r="O767" i="2"/>
  <c r="O394" i="2"/>
  <c r="AE341" i="2"/>
  <c r="AD721" i="2"/>
  <c r="AD676" i="2"/>
  <c r="Y441" i="2"/>
  <c r="X899" i="2"/>
  <c r="X854" i="2"/>
  <c r="K284" i="2"/>
  <c r="K624" i="2"/>
  <c r="K579" i="2"/>
  <c r="Z231" i="2"/>
  <c r="Y488" i="2"/>
  <c r="Y533" i="2"/>
  <c r="AL295" i="2"/>
  <c r="AK636" i="2"/>
  <c r="AK591" i="2"/>
  <c r="K702" i="2"/>
  <c r="K657" i="2"/>
  <c r="Z299" i="2"/>
  <c r="Z639" i="2"/>
  <c r="Z594" i="2"/>
  <c r="W296" i="2"/>
  <c r="W636" i="2"/>
  <c r="W591" i="2"/>
  <c r="N271" i="2"/>
  <c r="M612" i="2"/>
  <c r="M567" i="2"/>
  <c r="AC784" i="2"/>
  <c r="AC829" i="2"/>
  <c r="AC411" i="2"/>
  <c r="K337" i="2"/>
  <c r="K716" i="2"/>
  <c r="K671" i="2"/>
  <c r="Y230" i="2"/>
  <c r="X487" i="2"/>
  <c r="X532" i="2"/>
  <c r="N287" i="2"/>
  <c r="N627" i="2"/>
  <c r="N582" i="2"/>
  <c r="AN823" i="2"/>
  <c r="AN778" i="2"/>
  <c r="AO404" i="2"/>
  <c r="H440" i="2"/>
  <c r="H897" i="2"/>
  <c r="H852" i="2"/>
  <c r="N219" i="2"/>
  <c r="M476" i="2"/>
  <c r="M521" i="2"/>
  <c r="AG342" i="2"/>
  <c r="AF722" i="2"/>
  <c r="AF677" i="2"/>
  <c r="AN456" i="2"/>
  <c r="AM914" i="2"/>
  <c r="AM869" i="2"/>
  <c r="AE813" i="2"/>
  <c r="AE768" i="2"/>
  <c r="AF394" i="2"/>
  <c r="AH239" i="2"/>
  <c r="AG496" i="2"/>
  <c r="AG541" i="2"/>
  <c r="AJ346" i="2"/>
  <c r="AI726" i="2"/>
  <c r="AI681" i="2"/>
  <c r="AD287" i="2"/>
  <c r="AC628" i="2"/>
  <c r="AC583" i="2"/>
  <c r="AB285" i="2"/>
  <c r="AA626" i="2"/>
  <c r="AA581" i="2"/>
  <c r="N430" i="2"/>
  <c r="M888" i="2"/>
  <c r="M843" i="2"/>
  <c r="AG816" i="2"/>
  <c r="AG771" i="2"/>
  <c r="AH397" i="2"/>
  <c r="Z336" i="2"/>
  <c r="Y716" i="2"/>
  <c r="Y671" i="2"/>
  <c r="Q449" i="2"/>
  <c r="Q906" i="2"/>
  <c r="Q861" i="2"/>
  <c r="AB461" i="2"/>
  <c r="AB918" i="2"/>
  <c r="AB873" i="2"/>
  <c r="AC234" i="2"/>
  <c r="AB491" i="2"/>
  <c r="AB536" i="2"/>
  <c r="AC462" i="2"/>
  <c r="AC919" i="2"/>
  <c r="AC874" i="2"/>
  <c r="L428" i="2"/>
  <c r="K886" i="2"/>
  <c r="K841" i="2"/>
  <c r="M218" i="2"/>
  <c r="L475" i="2"/>
  <c r="L520" i="2"/>
  <c r="L375" i="2"/>
  <c r="K749" i="2"/>
  <c r="K794" i="2"/>
  <c r="I335" i="2"/>
  <c r="I714" i="2"/>
  <c r="I669" i="2"/>
  <c r="AO298" i="2"/>
  <c r="AN639" i="2"/>
  <c r="AN594" i="2"/>
  <c r="R434" i="2"/>
  <c r="Q892" i="2"/>
  <c r="Q847" i="2"/>
  <c r="Q433" i="2"/>
  <c r="P891" i="2"/>
  <c r="P846" i="2"/>
  <c r="T277" i="2"/>
  <c r="S618" i="2"/>
  <c r="S573" i="2"/>
  <c r="Q343" i="2"/>
  <c r="Q722" i="2"/>
  <c r="Q677" i="2"/>
  <c r="AE446" i="2"/>
  <c r="AD904" i="2"/>
  <c r="AD859" i="2"/>
  <c r="AC248" i="2"/>
  <c r="AC549" i="2"/>
  <c r="AC504" i="2"/>
  <c r="U278" i="2"/>
  <c r="T619" i="2"/>
  <c r="T574" i="2"/>
  <c r="X821" i="2"/>
  <c r="X776" i="2"/>
  <c r="X403" i="2"/>
  <c r="AA337" i="2"/>
  <c r="Z717" i="2"/>
  <c r="Z672" i="2"/>
  <c r="AG238" i="2"/>
  <c r="AF495" i="2"/>
  <c r="AF540" i="2"/>
  <c r="Y335" i="2"/>
  <c r="X715" i="2"/>
  <c r="X670" i="2"/>
  <c r="U347" i="2"/>
  <c r="U726" i="2"/>
  <c r="U681" i="2"/>
  <c r="U437" i="2"/>
  <c r="T895" i="2"/>
  <c r="T850" i="2"/>
  <c r="O447" i="2"/>
  <c r="O904" i="2"/>
  <c r="O859" i="2"/>
  <c r="T293" i="2"/>
  <c r="T588" i="2"/>
  <c r="T633" i="2"/>
  <c r="R223" i="2"/>
  <c r="Q525" i="2"/>
  <c r="Q480" i="2"/>
  <c r="P273" i="2"/>
  <c r="O614" i="2"/>
  <c r="O569" i="2"/>
  <c r="AA809" i="2"/>
  <c r="AA764" i="2"/>
  <c r="AB390" i="2"/>
  <c r="R344" i="2"/>
  <c r="R723" i="2"/>
  <c r="R678" i="2"/>
  <c r="AK453" i="2"/>
  <c r="AJ911" i="2"/>
  <c r="AJ866" i="2"/>
  <c r="AN455" i="2"/>
  <c r="AM913" i="2"/>
  <c r="AM868" i="2"/>
  <c r="K216" i="2"/>
  <c r="J518" i="2"/>
  <c r="J473" i="2"/>
  <c r="AL821" i="2"/>
  <c r="AL776" i="2"/>
  <c r="AM402" i="2"/>
  <c r="AA246" i="2"/>
  <c r="AA502" i="2"/>
  <c r="AA547" i="2"/>
  <c r="L444" i="2"/>
  <c r="L901" i="2"/>
  <c r="L856" i="2"/>
  <c r="P342" i="2"/>
  <c r="P676" i="2"/>
  <c r="P721" i="2"/>
  <c r="AD340" i="2"/>
  <c r="AC720" i="2"/>
  <c r="AC675" i="2"/>
  <c r="L338" i="2"/>
  <c r="L717" i="2"/>
  <c r="L672" i="2"/>
  <c r="AF237" i="2"/>
  <c r="AE494" i="2"/>
  <c r="AE539" i="2"/>
  <c r="AA826" i="2"/>
  <c r="AA781" i="2"/>
  <c r="AA408" i="2"/>
  <c r="V332" i="2"/>
  <c r="U712" i="2"/>
  <c r="U667" i="2"/>
  <c r="U436" i="2"/>
  <c r="T894" i="2"/>
  <c r="T849" i="2"/>
  <c r="AF464" i="2"/>
  <c r="AF921" i="2"/>
  <c r="AF876" i="2"/>
  <c r="AF831" i="2"/>
  <c r="AF786" i="2"/>
  <c r="N446" i="2"/>
  <c r="N903" i="2"/>
  <c r="N858" i="2"/>
  <c r="AH739" i="2"/>
  <c r="AH694" i="2"/>
  <c r="I761" i="2"/>
  <c r="I806" i="2"/>
  <c r="I388" i="2"/>
  <c r="V438" i="2"/>
  <c r="U896" i="2"/>
  <c r="U851" i="2"/>
  <c r="AF448" i="2"/>
  <c r="AE906" i="2"/>
  <c r="AE861" i="2"/>
  <c r="L231" i="2"/>
  <c r="L532" i="2"/>
  <c r="L487" i="2"/>
  <c r="W456" i="2"/>
  <c r="W913" i="2"/>
  <c r="W868" i="2"/>
  <c r="U240" i="2"/>
  <c r="U541" i="2"/>
  <c r="U496" i="2"/>
  <c r="P432" i="2"/>
  <c r="O890" i="2"/>
  <c r="O845" i="2"/>
  <c r="J283" i="2"/>
  <c r="J623" i="2"/>
  <c r="J578" i="2"/>
  <c r="AG465" i="2"/>
  <c r="AG922" i="2"/>
  <c r="AG877" i="2"/>
  <c r="AN297" i="2"/>
  <c r="AM638" i="2"/>
  <c r="AM593" i="2"/>
  <c r="AE463" i="2"/>
  <c r="AE920" i="2"/>
  <c r="AE875" i="2"/>
  <c r="N324" i="2"/>
  <c r="M704" i="2"/>
  <c r="M659" i="2"/>
  <c r="AD303" i="2"/>
  <c r="AD643" i="2"/>
  <c r="AD598" i="2"/>
  <c r="O272" i="2"/>
  <c r="N613" i="2"/>
  <c r="N568" i="2"/>
  <c r="AB233" i="2"/>
  <c r="AA490" i="2"/>
  <c r="AA535" i="2"/>
  <c r="Z245" i="2"/>
  <c r="Z546" i="2"/>
  <c r="Z501" i="2"/>
  <c r="Q222" i="2"/>
  <c r="P479" i="2"/>
  <c r="P524" i="2"/>
  <c r="E278" i="2"/>
  <c r="E618" i="2"/>
  <c r="E573" i="2"/>
  <c r="O431" i="2"/>
  <c r="N889" i="2"/>
  <c r="N844" i="2"/>
  <c r="W349" i="2"/>
  <c r="W728" i="2"/>
  <c r="W683" i="2"/>
  <c r="AL243" i="2"/>
  <c r="AK500" i="2"/>
  <c r="AK545" i="2"/>
  <c r="M376" i="2"/>
  <c r="L795" i="2"/>
  <c r="L750" i="2"/>
  <c r="P448" i="2"/>
  <c r="P905" i="2"/>
  <c r="P860" i="2"/>
  <c r="P221" i="2"/>
  <c r="O478" i="2"/>
  <c r="O523" i="2"/>
  <c r="AO732" i="2"/>
  <c r="AO687" i="2"/>
  <c r="G226" i="2"/>
  <c r="G482" i="2"/>
  <c r="G527" i="2"/>
  <c r="AA284" i="2"/>
  <c r="Z625" i="2"/>
  <c r="Z580" i="2"/>
  <c r="AK347" i="2"/>
  <c r="AJ727" i="2"/>
  <c r="AJ682" i="2"/>
  <c r="AG785" i="2"/>
  <c r="AG830" i="2"/>
  <c r="AG412" i="2"/>
  <c r="R328" i="2"/>
  <c r="Q708" i="2"/>
  <c r="Q663" i="2"/>
  <c r="K443" i="2"/>
  <c r="K900" i="2"/>
  <c r="K855" i="2"/>
  <c r="AE357" i="2"/>
  <c r="AE736" i="2"/>
  <c r="AE691" i="2"/>
  <c r="Z283" i="2"/>
  <c r="Y624" i="2"/>
  <c r="Y579" i="2"/>
  <c r="U818" i="2"/>
  <c r="U773" i="2"/>
  <c r="U400" i="2"/>
  <c r="X456" i="2"/>
  <c r="X913" i="2"/>
  <c r="X868" i="2"/>
  <c r="S224" i="2"/>
  <c r="R526" i="2"/>
  <c r="R481" i="2"/>
  <c r="AD249" i="2"/>
  <c r="AD505" i="2"/>
  <c r="AD550" i="2"/>
  <c r="AI555" i="2"/>
  <c r="AI510" i="2"/>
  <c r="U331" i="2"/>
  <c r="T711" i="2"/>
  <c r="T666" i="2"/>
  <c r="O325" i="2"/>
  <c r="N705" i="2"/>
  <c r="N660" i="2"/>
  <c r="K809" i="2"/>
  <c r="K764" i="2"/>
  <c r="K391" i="2"/>
  <c r="S292" i="2"/>
  <c r="S632" i="2"/>
  <c r="S587" i="2"/>
  <c r="D330" i="2"/>
  <c r="D709" i="2"/>
  <c r="D664" i="2"/>
  <c r="Y822" i="2"/>
  <c r="Y777" i="2"/>
  <c r="Y404" i="2"/>
  <c r="AA300" i="2"/>
  <c r="AA640" i="2"/>
  <c r="AA595" i="2"/>
  <c r="AK294" i="2"/>
  <c r="AJ635" i="2"/>
  <c r="AJ590" i="2"/>
  <c r="AH344" i="2"/>
  <c r="AG724" i="2"/>
  <c r="AG679" i="2"/>
  <c r="D758" i="2"/>
  <c r="D803" i="2"/>
  <c r="D385" i="2"/>
  <c r="F225" i="2"/>
  <c r="F526" i="2"/>
  <c r="F481" i="2"/>
  <c r="AF358" i="2"/>
  <c r="AF737" i="2"/>
  <c r="AF692" i="2"/>
  <c r="X762" i="2"/>
  <c r="X807" i="2"/>
  <c r="Y388" i="2"/>
  <c r="Q236" i="2"/>
  <c r="Q537" i="2"/>
  <c r="Q492" i="2"/>
  <c r="Y440" i="2"/>
  <c r="X898" i="2"/>
  <c r="X853" i="2"/>
  <c r="AN350" i="2"/>
  <c r="AM730" i="2"/>
  <c r="AM685" i="2"/>
  <c r="E224" i="2"/>
  <c r="E525" i="2"/>
  <c r="E480" i="2"/>
  <c r="N233" i="2"/>
  <c r="N534" i="2"/>
  <c r="N489" i="2"/>
  <c r="X281" i="2"/>
  <c r="W622" i="2"/>
  <c r="W577" i="2"/>
  <c r="AG306" i="2"/>
  <c r="AG646" i="2"/>
  <c r="AG601" i="2"/>
  <c r="T330" i="2"/>
  <c r="S710" i="2"/>
  <c r="S665" i="2"/>
  <c r="W776" i="2"/>
  <c r="W821" i="2"/>
  <c r="W403" i="2"/>
  <c r="D437" i="2"/>
  <c r="D894" i="2"/>
  <c r="D849" i="2"/>
  <c r="AG815" i="2"/>
  <c r="AG770" i="2"/>
  <c r="AH396" i="2"/>
  <c r="AI345" i="2"/>
  <c r="AH725" i="2"/>
  <c r="AH680" i="2"/>
  <c r="AC766" i="2"/>
  <c r="AC811" i="2"/>
  <c r="AD392" i="2"/>
  <c r="M323" i="2"/>
  <c r="L703" i="2"/>
  <c r="L658" i="2"/>
  <c r="Y806" i="2"/>
  <c r="Y761" i="2"/>
  <c r="Z387" i="2"/>
  <c r="AB338" i="2"/>
  <c r="AA673" i="2"/>
  <c r="AA718" i="2"/>
  <c r="AH647" i="2"/>
  <c r="AH602" i="2"/>
  <c r="AG343" i="2"/>
  <c r="AF723" i="2"/>
  <c r="AF678" i="2"/>
  <c r="H281" i="2"/>
  <c r="H621" i="2"/>
  <c r="H576" i="2"/>
  <c r="AA460" i="2"/>
  <c r="AA917" i="2"/>
  <c r="AA872" i="2"/>
  <c r="S276" i="2"/>
  <c r="R617" i="2"/>
  <c r="R572" i="2"/>
  <c r="AD828" i="2"/>
  <c r="AD783" i="2"/>
  <c r="AD410" i="2"/>
  <c r="V227" i="2"/>
  <c r="U484" i="2"/>
  <c r="U529" i="2"/>
  <c r="AO351" i="2"/>
  <c r="AN731" i="2"/>
  <c r="AN686" i="2"/>
  <c r="M286" i="2"/>
  <c r="M626" i="2"/>
  <c r="M581" i="2"/>
  <c r="J229" i="2"/>
  <c r="J530" i="2"/>
  <c r="J485" i="2"/>
  <c r="L269" i="2"/>
  <c r="K610" i="2"/>
  <c r="K565" i="2"/>
  <c r="Y334" i="2"/>
  <c r="X714" i="2"/>
  <c r="X669" i="2"/>
  <c r="W228" i="2"/>
  <c r="V485" i="2"/>
  <c r="V530" i="2"/>
  <c r="N377" i="2"/>
  <c r="M751" i="2"/>
  <c r="M796" i="2"/>
  <c r="D223" i="2"/>
  <c r="D524" i="2"/>
  <c r="D479" i="2"/>
  <c r="AD235" i="2"/>
  <c r="AC492" i="2"/>
  <c r="AC537" i="2"/>
  <c r="N767" i="2"/>
  <c r="N812" i="2"/>
  <c r="N394" i="2"/>
  <c r="AH923" i="2"/>
  <c r="AH878" i="2"/>
  <c r="X243" i="2"/>
  <c r="X544" i="2"/>
  <c r="X499" i="2"/>
  <c r="Z824" i="2"/>
  <c r="Z779" i="2"/>
  <c r="Z406" i="2"/>
  <c r="AB444" i="2"/>
  <c r="AA902" i="2"/>
  <c r="AA857" i="2"/>
  <c r="AA232" i="2"/>
  <c r="Z489" i="2"/>
  <c r="Z534" i="2"/>
  <c r="S818" i="2"/>
  <c r="S773" i="2"/>
  <c r="S400" i="2"/>
  <c r="J337" i="2"/>
  <c r="J716" i="2"/>
  <c r="J671" i="2"/>
  <c r="AH253" i="2"/>
  <c r="AH554" i="2"/>
  <c r="AH509" i="2"/>
  <c r="AC812" i="2"/>
  <c r="AC767" i="2"/>
  <c r="AD393" i="2"/>
  <c r="Y282" i="2"/>
  <c r="X623" i="2"/>
  <c r="X578" i="2"/>
  <c r="AM774" i="2"/>
  <c r="AM819" i="2"/>
  <c r="AN400" i="2"/>
  <c r="U453" i="2"/>
  <c r="U910" i="2"/>
  <c r="U865" i="2"/>
  <c r="H227" i="2"/>
  <c r="H528" i="2"/>
  <c r="H483" i="2"/>
  <c r="X350" i="2"/>
  <c r="X729" i="2"/>
  <c r="X684" i="2"/>
  <c r="AA353" i="2"/>
  <c r="AA687" i="2"/>
  <c r="AA732" i="2"/>
  <c r="S345" i="2"/>
  <c r="S724" i="2"/>
  <c r="S679" i="2"/>
  <c r="R291" i="2"/>
  <c r="R631" i="2"/>
  <c r="R586" i="2"/>
  <c r="AF251" i="2"/>
  <c r="AF507" i="2"/>
  <c r="AF552" i="2"/>
  <c r="G439" i="2"/>
  <c r="G896" i="2"/>
  <c r="G851" i="2"/>
  <c r="M445" i="2"/>
  <c r="M902" i="2"/>
  <c r="M857" i="2"/>
  <c r="AD462" i="2"/>
  <c r="AD919" i="2"/>
  <c r="AD874" i="2"/>
  <c r="AF289" i="2"/>
  <c r="AE630" i="2"/>
  <c r="AE585" i="2"/>
  <c r="S435" i="2"/>
  <c r="R893" i="2"/>
  <c r="R848" i="2"/>
  <c r="N340" i="2"/>
  <c r="N719" i="2"/>
  <c r="N674" i="2"/>
  <c r="P379" i="2"/>
  <c r="O798" i="2"/>
  <c r="O753" i="2"/>
  <c r="AI451" i="2"/>
  <c r="AH909" i="2"/>
  <c r="AH864" i="2"/>
  <c r="AH291" i="2"/>
  <c r="AG632" i="2"/>
  <c r="AG587" i="2"/>
  <c r="AE304" i="2"/>
  <c r="AE644" i="2"/>
  <c r="AE599" i="2"/>
  <c r="AL820" i="2"/>
  <c r="AL775" i="2"/>
  <c r="AM401" i="2"/>
  <c r="AL348" i="2"/>
  <c r="AK728" i="2"/>
  <c r="AK683" i="2"/>
  <c r="AE288" i="2"/>
  <c r="AD629" i="2"/>
  <c r="AD584" i="2"/>
  <c r="G280" i="2"/>
  <c r="G620" i="2"/>
  <c r="G575" i="2"/>
  <c r="Y351" i="2"/>
  <c r="Y730" i="2"/>
  <c r="Y685" i="2"/>
  <c r="Z352" i="2"/>
  <c r="Z731" i="2"/>
  <c r="Z686" i="2"/>
  <c r="P289" i="2"/>
  <c r="P629" i="2"/>
  <c r="P584" i="2"/>
  <c r="L285" i="2"/>
  <c r="L625" i="2"/>
  <c r="L580" i="2"/>
  <c r="AF447" i="2"/>
  <c r="AE905" i="2"/>
  <c r="AE860" i="2"/>
  <c r="Z442" i="2"/>
  <c r="Y900" i="2"/>
  <c r="Y855" i="2"/>
  <c r="AE236" i="2"/>
  <c r="AD493" i="2"/>
  <c r="AD538" i="2"/>
  <c r="Q327" i="2"/>
  <c r="P707" i="2"/>
  <c r="P662" i="2"/>
  <c r="T802" i="2"/>
  <c r="T757" i="2"/>
  <c r="U383" i="2"/>
  <c r="I441" i="2"/>
  <c r="I898" i="2"/>
  <c r="I853" i="2"/>
  <c r="Z458" i="2"/>
  <c r="Z915" i="2"/>
  <c r="Z870" i="2"/>
  <c r="AI818" i="2"/>
  <c r="AI773" i="2"/>
  <c r="AJ399" i="2"/>
  <c r="AD356" i="2"/>
  <c r="AD735" i="2"/>
  <c r="AD690" i="2"/>
  <c r="AO822" i="2"/>
  <c r="AO777" i="2"/>
  <c r="I228" i="2"/>
  <c r="I529" i="2"/>
  <c r="I484" i="2"/>
  <c r="S381" i="2"/>
  <c r="R755" i="2"/>
  <c r="R800" i="2"/>
  <c r="W803" i="2"/>
  <c r="W758" i="2"/>
  <c r="X384" i="2"/>
  <c r="V279" i="2"/>
  <c r="U620" i="2"/>
  <c r="U575" i="2"/>
  <c r="Q274" i="2"/>
  <c r="P615" i="2"/>
  <c r="P570" i="2"/>
  <c r="Q814" i="2"/>
  <c r="Q769" i="2"/>
  <c r="Q396" i="2"/>
  <c r="L322" i="2"/>
  <c r="C880" i="15" l="1"/>
  <c r="CP989" i="15" s="1"/>
  <c r="C925" i="15"/>
  <c r="AF992" i="15" s="1"/>
  <c r="AO657" i="15"/>
  <c r="C696" i="15" s="1"/>
  <c r="AO702" i="15"/>
  <c r="C741" i="15" s="1"/>
  <c r="CB323" i="15"/>
  <c r="AP323" i="15" s="1"/>
  <c r="AN518" i="15"/>
  <c r="AN473" i="15"/>
  <c r="AO216" i="15"/>
  <c r="CA217" i="15"/>
  <c r="AO611" i="15"/>
  <c r="AO566" i="15"/>
  <c r="D647" i="15"/>
  <c r="D602" i="15"/>
  <c r="E509" i="15"/>
  <c r="E554" i="15"/>
  <c r="E253" i="15"/>
  <c r="D830" i="15"/>
  <c r="D785" i="15"/>
  <c r="D412" i="15"/>
  <c r="E831" i="15"/>
  <c r="E786" i="15"/>
  <c r="AO794" i="15"/>
  <c r="AO749" i="15"/>
  <c r="CB376" i="15"/>
  <c r="AP376" i="15" s="1"/>
  <c r="Q815" i="2"/>
  <c r="Q770" i="2"/>
  <c r="Q397" i="2"/>
  <c r="W279" i="2"/>
  <c r="V620" i="2"/>
  <c r="V575" i="2"/>
  <c r="U757" i="2"/>
  <c r="U802" i="2"/>
  <c r="V383" i="2"/>
  <c r="AF236" i="2"/>
  <c r="AE538" i="2"/>
  <c r="AE493" i="2"/>
  <c r="AF288" i="2"/>
  <c r="AE629" i="2"/>
  <c r="AE584" i="2"/>
  <c r="T435" i="2"/>
  <c r="S893" i="2"/>
  <c r="S848" i="2"/>
  <c r="AA354" i="2"/>
  <c r="AA733" i="2"/>
  <c r="AA688" i="2"/>
  <c r="AD767" i="2"/>
  <c r="AD812" i="2"/>
  <c r="AE393" i="2"/>
  <c r="J338" i="2"/>
  <c r="J717" i="2"/>
  <c r="J672" i="2"/>
  <c r="X228" i="2"/>
  <c r="W485" i="2"/>
  <c r="W530" i="2"/>
  <c r="AO731" i="2"/>
  <c r="AO686" i="2"/>
  <c r="Z806" i="2"/>
  <c r="Z761" i="2"/>
  <c r="AA387" i="2"/>
  <c r="N234" i="2"/>
  <c r="N490" i="2"/>
  <c r="N535" i="2"/>
  <c r="P325" i="2"/>
  <c r="O705" i="2"/>
  <c r="O660" i="2"/>
  <c r="AD250" i="2"/>
  <c r="AD551" i="2"/>
  <c r="AD506" i="2"/>
  <c r="E279" i="2"/>
  <c r="E619" i="2"/>
  <c r="E574" i="2"/>
  <c r="AO297" i="2"/>
  <c r="AN638" i="2"/>
  <c r="AN593" i="2"/>
  <c r="W438" i="2"/>
  <c r="V896" i="2"/>
  <c r="V851" i="2"/>
  <c r="N447" i="2"/>
  <c r="N904" i="2"/>
  <c r="N859" i="2"/>
  <c r="V436" i="2"/>
  <c r="U894" i="2"/>
  <c r="U849" i="2"/>
  <c r="AA247" i="2"/>
  <c r="AA503" i="2"/>
  <c r="AA548" i="2"/>
  <c r="R345" i="2"/>
  <c r="R724" i="2"/>
  <c r="R679" i="2"/>
  <c r="Z335" i="2"/>
  <c r="Y670" i="2"/>
  <c r="Y715" i="2"/>
  <c r="U277" i="2"/>
  <c r="T618" i="2"/>
  <c r="T573" i="2"/>
  <c r="M375" i="2"/>
  <c r="L794" i="2"/>
  <c r="L749" i="2"/>
  <c r="AB462" i="2"/>
  <c r="AB919" i="2"/>
  <c r="AB874" i="2"/>
  <c r="AI239" i="2"/>
  <c r="AH541" i="2"/>
  <c r="AH496" i="2"/>
  <c r="AO823" i="2"/>
  <c r="AO778" i="2"/>
  <c r="Z230" i="2"/>
  <c r="Y487" i="2"/>
  <c r="Y532" i="2"/>
  <c r="AF341" i="2"/>
  <c r="AE721" i="2"/>
  <c r="AE676" i="2"/>
  <c r="V455" i="2"/>
  <c r="V912" i="2"/>
  <c r="V867" i="2"/>
  <c r="Y439" i="2"/>
  <c r="X897" i="2"/>
  <c r="X852" i="2"/>
  <c r="AJ240" i="2"/>
  <c r="AI542" i="2"/>
  <c r="AI497" i="2"/>
  <c r="AL242" i="2"/>
  <c r="AK544" i="2"/>
  <c r="AK499" i="2"/>
  <c r="Q326" i="2"/>
  <c r="P706" i="2"/>
  <c r="P661" i="2"/>
  <c r="AM454" i="2"/>
  <c r="AL912" i="2"/>
  <c r="AL867" i="2"/>
  <c r="X333" i="2"/>
  <c r="W713" i="2"/>
  <c r="W668" i="2"/>
  <c r="F280" i="2"/>
  <c r="F620" i="2"/>
  <c r="F575" i="2"/>
  <c r="Y458" i="2"/>
  <c r="Y915" i="2"/>
  <c r="Y870" i="2"/>
  <c r="AH449" i="2"/>
  <c r="AG907" i="2"/>
  <c r="AG862" i="2"/>
  <c r="P220" i="2"/>
  <c r="O522" i="2"/>
  <c r="O477" i="2"/>
  <c r="AG739" i="2"/>
  <c r="AG694" i="2"/>
  <c r="X758" i="2"/>
  <c r="X803" i="2"/>
  <c r="Y384" i="2"/>
  <c r="I229" i="2"/>
  <c r="I530" i="2"/>
  <c r="I485" i="2"/>
  <c r="L286" i="2"/>
  <c r="L626" i="2"/>
  <c r="L581" i="2"/>
  <c r="AE305" i="2"/>
  <c r="AE645" i="2"/>
  <c r="AE600" i="2"/>
  <c r="M446" i="2"/>
  <c r="M903" i="2"/>
  <c r="M858" i="2"/>
  <c r="U454" i="2"/>
  <c r="U911" i="2"/>
  <c r="U866" i="2"/>
  <c r="S774" i="2"/>
  <c r="S819" i="2"/>
  <c r="S401" i="2"/>
  <c r="AC444" i="2"/>
  <c r="AB902" i="2"/>
  <c r="AB857" i="2"/>
  <c r="T276" i="2"/>
  <c r="S617" i="2"/>
  <c r="S572" i="2"/>
  <c r="D438" i="2"/>
  <c r="D895" i="2"/>
  <c r="D850" i="2"/>
  <c r="Z440" i="2"/>
  <c r="Y898" i="2"/>
  <c r="Y853" i="2"/>
  <c r="AA301" i="2"/>
  <c r="AA641" i="2"/>
  <c r="AA596" i="2"/>
  <c r="G227" i="2"/>
  <c r="G483" i="2"/>
  <c r="G528" i="2"/>
  <c r="P449" i="2"/>
  <c r="P906" i="2"/>
  <c r="P861" i="2"/>
  <c r="AC233" i="2"/>
  <c r="AB490" i="2"/>
  <c r="AB535" i="2"/>
  <c r="Q432" i="2"/>
  <c r="P890" i="2"/>
  <c r="P845" i="2"/>
  <c r="I762" i="2"/>
  <c r="I807" i="2"/>
  <c r="I389" i="2"/>
  <c r="AG237" i="2"/>
  <c r="AF494" i="2"/>
  <c r="AF539" i="2"/>
  <c r="AM821" i="2"/>
  <c r="AM776" i="2"/>
  <c r="AN402" i="2"/>
  <c r="AB809" i="2"/>
  <c r="AB764" i="2"/>
  <c r="AC390" i="2"/>
  <c r="S223" i="2"/>
  <c r="R525" i="2"/>
  <c r="R480" i="2"/>
  <c r="AO639" i="2"/>
  <c r="AO594" i="2"/>
  <c r="AF813" i="2"/>
  <c r="AF768" i="2"/>
  <c r="AG394" i="2"/>
  <c r="AH342" i="2"/>
  <c r="AG722" i="2"/>
  <c r="AG677" i="2"/>
  <c r="O271" i="2"/>
  <c r="N612" i="2"/>
  <c r="N567" i="2"/>
  <c r="O813" i="2"/>
  <c r="O768" i="2"/>
  <c r="O395" i="2"/>
  <c r="AD339" i="2"/>
  <c r="AC719" i="2"/>
  <c r="AC674" i="2"/>
  <c r="V349" i="2"/>
  <c r="V728" i="2"/>
  <c r="V683" i="2"/>
  <c r="AH290" i="2"/>
  <c r="AG631" i="2"/>
  <c r="AG586" i="2"/>
  <c r="I284" i="2"/>
  <c r="I624" i="2"/>
  <c r="I579" i="2"/>
  <c r="AB810" i="2"/>
  <c r="AB765" i="2"/>
  <c r="AC391" i="2"/>
  <c r="T329" i="2"/>
  <c r="S709" i="2"/>
  <c r="S664" i="2"/>
  <c r="L811" i="2"/>
  <c r="L766" i="2"/>
  <c r="L393" i="2"/>
  <c r="T240" i="2"/>
  <c r="T496" i="2"/>
  <c r="T541" i="2"/>
  <c r="AJ450" i="2"/>
  <c r="AI908" i="2"/>
  <c r="AI863" i="2"/>
  <c r="Y352" i="2"/>
  <c r="Y731" i="2"/>
  <c r="Y686" i="2"/>
  <c r="Q379" i="2"/>
  <c r="P798" i="2"/>
  <c r="P753" i="2"/>
  <c r="R292" i="2"/>
  <c r="R632" i="2"/>
  <c r="R587" i="2"/>
  <c r="AN774" i="2"/>
  <c r="AN819" i="2"/>
  <c r="AO400" i="2"/>
  <c r="Z825" i="2"/>
  <c r="Z780" i="2"/>
  <c r="Z407" i="2"/>
  <c r="N813" i="2"/>
  <c r="N768" i="2"/>
  <c r="N395" i="2"/>
  <c r="D224" i="2"/>
  <c r="D525" i="2"/>
  <c r="D480" i="2"/>
  <c r="J230" i="2"/>
  <c r="J531" i="2"/>
  <c r="J486" i="2"/>
  <c r="AH343" i="2"/>
  <c r="AG723" i="2"/>
  <c r="AG678" i="2"/>
  <c r="W777" i="2"/>
  <c r="W822" i="2"/>
  <c r="W404" i="2"/>
  <c r="AG647" i="2"/>
  <c r="AG602" i="2"/>
  <c r="AF359" i="2"/>
  <c r="AF738" i="2"/>
  <c r="AF693" i="2"/>
  <c r="Y823" i="2"/>
  <c r="Y778" i="2"/>
  <c r="Y405" i="2"/>
  <c r="S293" i="2"/>
  <c r="S633" i="2"/>
  <c r="S588" i="2"/>
  <c r="K444" i="2"/>
  <c r="K901" i="2"/>
  <c r="K856" i="2"/>
  <c r="W350" i="2"/>
  <c r="W729" i="2"/>
  <c r="W684" i="2"/>
  <c r="O324" i="2"/>
  <c r="N704" i="2"/>
  <c r="N659" i="2"/>
  <c r="L232" i="2"/>
  <c r="L488" i="2"/>
  <c r="L533" i="2"/>
  <c r="P343" i="2"/>
  <c r="P722" i="2"/>
  <c r="P677" i="2"/>
  <c r="AO455" i="2"/>
  <c r="AN913" i="2"/>
  <c r="AN868" i="2"/>
  <c r="V437" i="2"/>
  <c r="U895" i="2"/>
  <c r="U850" i="2"/>
  <c r="AF446" i="2"/>
  <c r="AE904" i="2"/>
  <c r="AE859" i="2"/>
  <c r="AC463" i="2"/>
  <c r="AC920" i="2"/>
  <c r="AC875" i="2"/>
  <c r="AE287" i="2"/>
  <c r="AD628" i="2"/>
  <c r="AD583" i="2"/>
  <c r="K285" i="2"/>
  <c r="K625" i="2"/>
  <c r="K580" i="2"/>
  <c r="Q291" i="2"/>
  <c r="Q631" i="2"/>
  <c r="Q586" i="2"/>
  <c r="E758" i="2"/>
  <c r="E803" i="2"/>
  <c r="E385" i="2"/>
  <c r="AO915" i="2"/>
  <c r="AO870" i="2"/>
  <c r="J443" i="2"/>
  <c r="J900" i="2"/>
  <c r="J855" i="2"/>
  <c r="E438" i="2"/>
  <c r="E895" i="2"/>
  <c r="E850" i="2"/>
  <c r="P236" i="2"/>
  <c r="P492" i="2"/>
  <c r="P537" i="2"/>
  <c r="D278" i="2"/>
  <c r="D618" i="2"/>
  <c r="D573" i="2"/>
  <c r="H761" i="2"/>
  <c r="H806" i="2"/>
  <c r="H388" i="2"/>
  <c r="R451" i="2"/>
  <c r="R908" i="2"/>
  <c r="R863" i="2"/>
  <c r="N270" i="2"/>
  <c r="M611" i="2"/>
  <c r="M566" i="2"/>
  <c r="AJ292" i="2"/>
  <c r="AI633" i="2"/>
  <c r="AI588" i="2"/>
  <c r="O342" i="2"/>
  <c r="O721" i="2"/>
  <c r="O676" i="2"/>
  <c r="AC356" i="2"/>
  <c r="AC735" i="2"/>
  <c r="AC690" i="2"/>
  <c r="AO245" i="2"/>
  <c r="AN547" i="2"/>
  <c r="AN502" i="2"/>
  <c r="AA442" i="2"/>
  <c r="Z900" i="2"/>
  <c r="Z855" i="2"/>
  <c r="AM348" i="2"/>
  <c r="AL728" i="2"/>
  <c r="AL683" i="2"/>
  <c r="AG289" i="2"/>
  <c r="AF630" i="2"/>
  <c r="AF585" i="2"/>
  <c r="X351" i="2"/>
  <c r="X730" i="2"/>
  <c r="X685" i="2"/>
  <c r="Z334" i="2"/>
  <c r="Y714" i="2"/>
  <c r="Y669" i="2"/>
  <c r="W227" i="2"/>
  <c r="V529" i="2"/>
  <c r="V484" i="2"/>
  <c r="AJ345" i="2"/>
  <c r="AI725" i="2"/>
  <c r="AI680" i="2"/>
  <c r="E225" i="2"/>
  <c r="E481" i="2"/>
  <c r="E526" i="2"/>
  <c r="AI344" i="2"/>
  <c r="AH724" i="2"/>
  <c r="AH679" i="2"/>
  <c r="K810" i="2"/>
  <c r="K765" i="2"/>
  <c r="K392" i="2"/>
  <c r="V331" i="2"/>
  <c r="U711" i="2"/>
  <c r="U666" i="2"/>
  <c r="T224" i="2"/>
  <c r="S481" i="2"/>
  <c r="S526" i="2"/>
  <c r="AL347" i="2"/>
  <c r="AK727" i="2"/>
  <c r="AK682" i="2"/>
  <c r="R222" i="2"/>
  <c r="Q479" i="2"/>
  <c r="Q524" i="2"/>
  <c r="AG923" i="2"/>
  <c r="AG878" i="2"/>
  <c r="W332" i="2"/>
  <c r="V712" i="2"/>
  <c r="V667" i="2"/>
  <c r="AH238" i="2"/>
  <c r="AG540" i="2"/>
  <c r="AG495" i="2"/>
  <c r="R433" i="2"/>
  <c r="Q891" i="2"/>
  <c r="Q846" i="2"/>
  <c r="N218" i="2"/>
  <c r="M520" i="2"/>
  <c r="M475" i="2"/>
  <c r="Q450" i="2"/>
  <c r="Q907" i="2"/>
  <c r="Q862" i="2"/>
  <c r="K338" i="2"/>
  <c r="K717" i="2"/>
  <c r="K672" i="2"/>
  <c r="W805" i="2"/>
  <c r="W760" i="2"/>
  <c r="X386" i="2"/>
  <c r="Y229" i="2"/>
  <c r="X486" i="2"/>
  <c r="X531" i="2"/>
  <c r="W243" i="2"/>
  <c r="W544" i="2"/>
  <c r="W499" i="2"/>
  <c r="AO503" i="2"/>
  <c r="AO548" i="2"/>
  <c r="K231" i="2"/>
  <c r="K532" i="2"/>
  <c r="K487" i="2"/>
  <c r="S452" i="2"/>
  <c r="S909" i="2"/>
  <c r="S864" i="2"/>
  <c r="AL452" i="2"/>
  <c r="AK910" i="2"/>
  <c r="AK865" i="2"/>
  <c r="F441" i="2"/>
  <c r="F898" i="2"/>
  <c r="F853" i="2"/>
  <c r="G805" i="2"/>
  <c r="G760" i="2"/>
  <c r="G387" i="2"/>
  <c r="AB763" i="2"/>
  <c r="AB808" i="2"/>
  <c r="AC389" i="2"/>
  <c r="T801" i="2"/>
  <c r="T756" i="2"/>
  <c r="U382" i="2"/>
  <c r="O235" i="2"/>
  <c r="O491" i="2"/>
  <c r="O536" i="2"/>
  <c r="E332" i="2"/>
  <c r="E711" i="2"/>
  <c r="E666" i="2"/>
  <c r="T347" i="2"/>
  <c r="T726" i="2"/>
  <c r="T681" i="2"/>
  <c r="Z459" i="2"/>
  <c r="Z916" i="2"/>
  <c r="Z871" i="2"/>
  <c r="P290" i="2"/>
  <c r="P630" i="2"/>
  <c r="P585" i="2"/>
  <c r="AM820" i="2"/>
  <c r="AM775" i="2"/>
  <c r="AN401" i="2"/>
  <c r="AI291" i="2"/>
  <c r="AH632" i="2"/>
  <c r="AH587" i="2"/>
  <c r="G440" i="2"/>
  <c r="G897" i="2"/>
  <c r="G852" i="2"/>
  <c r="AD784" i="2"/>
  <c r="AD829" i="2"/>
  <c r="AD411" i="2"/>
  <c r="AA461" i="2"/>
  <c r="AA918" i="2"/>
  <c r="AA873" i="2"/>
  <c r="AH815" i="2"/>
  <c r="AH770" i="2"/>
  <c r="AI396" i="2"/>
  <c r="Q237" i="2"/>
  <c r="Q538" i="2"/>
  <c r="Q493" i="2"/>
  <c r="AA283" i="2"/>
  <c r="Z624" i="2"/>
  <c r="Z579" i="2"/>
  <c r="N376" i="2"/>
  <c r="M795" i="2"/>
  <c r="M750" i="2"/>
  <c r="P272" i="2"/>
  <c r="O613" i="2"/>
  <c r="O568" i="2"/>
  <c r="U241" i="2"/>
  <c r="U542" i="2"/>
  <c r="U497" i="2"/>
  <c r="AA782" i="2"/>
  <c r="AA827" i="2"/>
  <c r="AA409" i="2"/>
  <c r="L339" i="2"/>
  <c r="L718" i="2"/>
  <c r="L673" i="2"/>
  <c r="T294" i="2"/>
  <c r="T634" i="2"/>
  <c r="T589" i="2"/>
  <c r="V278" i="2"/>
  <c r="U619" i="2"/>
  <c r="U574" i="2"/>
  <c r="I336" i="2"/>
  <c r="I715" i="2"/>
  <c r="I670" i="2"/>
  <c r="O430" i="2"/>
  <c r="N888" i="2"/>
  <c r="N843" i="2"/>
  <c r="O219" i="2"/>
  <c r="N476" i="2"/>
  <c r="N521" i="2"/>
  <c r="AC830" i="2"/>
  <c r="AC785" i="2"/>
  <c r="AC412" i="2"/>
  <c r="W297" i="2"/>
  <c r="W637" i="2"/>
  <c r="W592" i="2"/>
  <c r="AM295" i="2"/>
  <c r="AL636" i="2"/>
  <c r="AL591" i="2"/>
  <c r="S239" i="2"/>
  <c r="S540" i="2"/>
  <c r="S495" i="2"/>
  <c r="AN244" i="2"/>
  <c r="AM546" i="2"/>
  <c r="AM501" i="2"/>
  <c r="X804" i="2"/>
  <c r="X759" i="2"/>
  <c r="Y385" i="2"/>
  <c r="F333" i="2"/>
  <c r="F667" i="2"/>
  <c r="F712" i="2"/>
  <c r="AF814" i="2"/>
  <c r="AF769" i="2"/>
  <c r="AG395" i="2"/>
  <c r="P378" i="2"/>
  <c r="O752" i="2"/>
  <c r="O797" i="2"/>
  <c r="X280" i="2"/>
  <c r="W621" i="2"/>
  <c r="W576" i="2"/>
  <c r="O289" i="2"/>
  <c r="O629" i="2"/>
  <c r="O584" i="2"/>
  <c r="J764" i="2"/>
  <c r="J809" i="2"/>
  <c r="J391" i="2"/>
  <c r="R380" i="2"/>
  <c r="Q799" i="2"/>
  <c r="Q754" i="2"/>
  <c r="AB355" i="2"/>
  <c r="AB734" i="2"/>
  <c r="AB689" i="2"/>
  <c r="V296" i="2"/>
  <c r="V636" i="2"/>
  <c r="V591" i="2"/>
  <c r="X298" i="2"/>
  <c r="X638" i="2"/>
  <c r="X593" i="2"/>
  <c r="R274" i="2"/>
  <c r="Q615" i="2"/>
  <c r="Q570" i="2"/>
  <c r="R327" i="2"/>
  <c r="Q707" i="2"/>
  <c r="Q662" i="2"/>
  <c r="G281" i="2"/>
  <c r="G621" i="2"/>
  <c r="G576" i="2"/>
  <c r="N341" i="2"/>
  <c r="N720" i="2"/>
  <c r="N675" i="2"/>
  <c r="S346" i="2"/>
  <c r="S725" i="2"/>
  <c r="S680" i="2"/>
  <c r="AH555" i="2"/>
  <c r="AH510" i="2"/>
  <c r="O377" i="2"/>
  <c r="N796" i="2"/>
  <c r="N751" i="2"/>
  <c r="M287" i="2"/>
  <c r="M627" i="2"/>
  <c r="M582" i="2"/>
  <c r="N323" i="2"/>
  <c r="M703" i="2"/>
  <c r="M658" i="2"/>
  <c r="Y281" i="2"/>
  <c r="X622" i="2"/>
  <c r="X577" i="2"/>
  <c r="Y807" i="2"/>
  <c r="Y762" i="2"/>
  <c r="Z388" i="2"/>
  <c r="F226" i="2"/>
  <c r="F527" i="2"/>
  <c r="F482" i="2"/>
  <c r="S328" i="2"/>
  <c r="R708" i="2"/>
  <c r="R663" i="2"/>
  <c r="P431" i="2"/>
  <c r="O889" i="2"/>
  <c r="O844" i="2"/>
  <c r="AE464" i="2"/>
  <c r="AE921" i="2"/>
  <c r="AE876" i="2"/>
  <c r="AG448" i="2"/>
  <c r="AF906" i="2"/>
  <c r="AF861" i="2"/>
  <c r="AF465" i="2"/>
  <c r="AF922" i="2"/>
  <c r="AF877" i="2"/>
  <c r="L445" i="2"/>
  <c r="L902" i="2"/>
  <c r="L857" i="2"/>
  <c r="AL453" i="2"/>
  <c r="AK911" i="2"/>
  <c r="AK866" i="2"/>
  <c r="U348" i="2"/>
  <c r="U727" i="2"/>
  <c r="U682" i="2"/>
  <c r="Q344" i="2"/>
  <c r="Q723" i="2"/>
  <c r="Q678" i="2"/>
  <c r="AD234" i="2"/>
  <c r="AC536" i="2"/>
  <c r="AC491" i="2"/>
  <c r="AK346" i="2"/>
  <c r="AJ726" i="2"/>
  <c r="AJ681" i="2"/>
  <c r="N288" i="2"/>
  <c r="N628" i="2"/>
  <c r="N583" i="2"/>
  <c r="Z441" i="2"/>
  <c r="Y899" i="2"/>
  <c r="Y854" i="2"/>
  <c r="V226" i="2"/>
  <c r="U528" i="2"/>
  <c r="U483" i="2"/>
  <c r="AN296" i="2"/>
  <c r="AM637" i="2"/>
  <c r="AM592" i="2"/>
  <c r="M233" i="2"/>
  <c r="M489" i="2"/>
  <c r="M534" i="2"/>
  <c r="N429" i="2"/>
  <c r="M887" i="2"/>
  <c r="M842" i="2"/>
  <c r="AK293" i="2"/>
  <c r="AJ634" i="2"/>
  <c r="AJ589" i="2"/>
  <c r="AD286" i="2"/>
  <c r="AC627" i="2"/>
  <c r="AC582" i="2"/>
  <c r="M217" i="2"/>
  <c r="L474" i="2"/>
  <c r="L519" i="2"/>
  <c r="M813" i="2"/>
  <c r="M768" i="2"/>
  <c r="M395" i="2"/>
  <c r="AD445" i="2"/>
  <c r="AC903" i="2"/>
  <c r="AC858" i="2"/>
  <c r="AF306" i="2"/>
  <c r="AF646" i="2"/>
  <c r="AF601" i="2"/>
  <c r="AB826" i="2"/>
  <c r="AB781" i="2"/>
  <c r="AB408" i="2"/>
  <c r="T381" i="2"/>
  <c r="S800" i="2"/>
  <c r="S755" i="2"/>
  <c r="AD357" i="2"/>
  <c r="AD736" i="2"/>
  <c r="AD691" i="2"/>
  <c r="AG447" i="2"/>
  <c r="AF905" i="2"/>
  <c r="AF860" i="2"/>
  <c r="AD463" i="2"/>
  <c r="AD920" i="2"/>
  <c r="AD875" i="2"/>
  <c r="H228" i="2"/>
  <c r="H484" i="2"/>
  <c r="H529" i="2"/>
  <c r="AB232" i="2"/>
  <c r="AA489" i="2"/>
  <c r="AA534" i="2"/>
  <c r="AD766" i="2"/>
  <c r="AD811" i="2"/>
  <c r="AE392" i="2"/>
  <c r="AO350" i="2"/>
  <c r="AN730" i="2"/>
  <c r="AN685" i="2"/>
  <c r="D804" i="2"/>
  <c r="D759" i="2"/>
  <c r="D386" i="2"/>
  <c r="AL294" i="2"/>
  <c r="AK635" i="2"/>
  <c r="AK590" i="2"/>
  <c r="X457" i="2"/>
  <c r="X914" i="2"/>
  <c r="X869" i="2"/>
  <c r="AG831" i="2"/>
  <c r="AG786" i="2"/>
  <c r="AB284" i="2"/>
  <c r="AA625" i="2"/>
  <c r="AA580" i="2"/>
  <c r="Q221" i="2"/>
  <c r="P523" i="2"/>
  <c r="P478" i="2"/>
  <c r="Z246" i="2"/>
  <c r="Z547" i="2"/>
  <c r="Z502" i="2"/>
  <c r="J284" i="2"/>
  <c r="J624" i="2"/>
  <c r="J579" i="2"/>
  <c r="Q273" i="2"/>
  <c r="P614" i="2"/>
  <c r="P569" i="2"/>
  <c r="AB337" i="2"/>
  <c r="AA717" i="2"/>
  <c r="AA672" i="2"/>
  <c r="S434" i="2"/>
  <c r="R847" i="2"/>
  <c r="R892" i="2"/>
  <c r="AA336" i="2"/>
  <c r="Z716" i="2"/>
  <c r="Z671" i="2"/>
  <c r="AO456" i="2"/>
  <c r="AN914" i="2"/>
  <c r="AN869" i="2"/>
  <c r="M340" i="2"/>
  <c r="M719" i="2"/>
  <c r="M674" i="2"/>
  <c r="V242" i="2"/>
  <c r="V543" i="2"/>
  <c r="V498" i="2"/>
  <c r="AB443" i="2"/>
  <c r="AA901" i="2"/>
  <c r="AA856" i="2"/>
  <c r="Y299" i="2"/>
  <c r="Y639" i="2"/>
  <c r="Y594" i="2"/>
  <c r="T453" i="2"/>
  <c r="T910" i="2"/>
  <c r="T865" i="2"/>
  <c r="AN349" i="2"/>
  <c r="AM729" i="2"/>
  <c r="AM684" i="2"/>
  <c r="R238" i="2"/>
  <c r="R539" i="2"/>
  <c r="R494" i="2"/>
  <c r="V775" i="2"/>
  <c r="V820" i="2"/>
  <c r="V402" i="2"/>
  <c r="H335" i="2"/>
  <c r="H714" i="2"/>
  <c r="H669" i="2"/>
  <c r="G334" i="2"/>
  <c r="G713" i="2"/>
  <c r="G668" i="2"/>
  <c r="L702" i="2"/>
  <c r="L657" i="2"/>
  <c r="AJ818" i="2"/>
  <c r="AJ773" i="2"/>
  <c r="AK399" i="2"/>
  <c r="I442" i="2"/>
  <c r="I899" i="2"/>
  <c r="I854" i="2"/>
  <c r="Z353" i="2"/>
  <c r="Z732" i="2"/>
  <c r="Z687" i="2"/>
  <c r="AJ451" i="2"/>
  <c r="AI909" i="2"/>
  <c r="AI864" i="2"/>
  <c r="AF252" i="2"/>
  <c r="AF508" i="2"/>
  <c r="AF553" i="2"/>
  <c r="Z282" i="2"/>
  <c r="Y623" i="2"/>
  <c r="Y578" i="2"/>
  <c r="X244" i="2"/>
  <c r="X545" i="2"/>
  <c r="X500" i="2"/>
  <c r="AE235" i="2"/>
  <c r="AD537" i="2"/>
  <c r="AD492" i="2"/>
  <c r="M269" i="2"/>
  <c r="L610" i="2"/>
  <c r="L565" i="2"/>
  <c r="H282" i="2"/>
  <c r="H622" i="2"/>
  <c r="H577" i="2"/>
  <c r="AC338" i="2"/>
  <c r="AB718" i="2"/>
  <c r="AB673" i="2"/>
  <c r="U330" i="2"/>
  <c r="T710" i="2"/>
  <c r="T665" i="2"/>
  <c r="D331" i="2"/>
  <c r="D710" i="2"/>
  <c r="D665" i="2"/>
  <c r="U774" i="2"/>
  <c r="U819" i="2"/>
  <c r="U401" i="2"/>
  <c r="AE358" i="2"/>
  <c r="AE737" i="2"/>
  <c r="AE692" i="2"/>
  <c r="AM243" i="2"/>
  <c r="AL545" i="2"/>
  <c r="AL500" i="2"/>
  <c r="AD304" i="2"/>
  <c r="AD644" i="2"/>
  <c r="AD599" i="2"/>
  <c r="W457" i="2"/>
  <c r="W914" i="2"/>
  <c r="W869" i="2"/>
  <c r="AE340" i="2"/>
  <c r="AD720" i="2"/>
  <c r="AD675" i="2"/>
  <c r="L216" i="2"/>
  <c r="K473" i="2"/>
  <c r="K518" i="2"/>
  <c r="O448" i="2"/>
  <c r="O905" i="2"/>
  <c r="O860" i="2"/>
  <c r="X822" i="2"/>
  <c r="X777" i="2"/>
  <c r="X404" i="2"/>
  <c r="AC249" i="2"/>
  <c r="AC505" i="2"/>
  <c r="AC550" i="2"/>
  <c r="M428" i="2"/>
  <c r="L886" i="2"/>
  <c r="L841" i="2"/>
  <c r="AH816" i="2"/>
  <c r="AH771" i="2"/>
  <c r="AI397" i="2"/>
  <c r="AC285" i="2"/>
  <c r="AB626" i="2"/>
  <c r="AB581" i="2"/>
  <c r="H441" i="2"/>
  <c r="H898" i="2"/>
  <c r="H853" i="2"/>
  <c r="Z300" i="2"/>
  <c r="Z640" i="2"/>
  <c r="Z595" i="2"/>
  <c r="AA231" i="2"/>
  <c r="Z533" i="2"/>
  <c r="Z488" i="2"/>
  <c r="T818" i="2"/>
  <c r="T773" i="2"/>
  <c r="T400" i="2"/>
  <c r="AK241" i="2"/>
  <c r="AJ543" i="2"/>
  <c r="AJ498" i="2"/>
  <c r="AB302" i="2"/>
  <c r="AB642" i="2"/>
  <c r="AB597" i="2"/>
  <c r="F759" i="2"/>
  <c r="F804" i="2"/>
  <c r="F386" i="2"/>
  <c r="U295" i="2"/>
  <c r="U635" i="2"/>
  <c r="U590" i="2"/>
  <c r="AG253" i="2"/>
  <c r="AG554" i="2"/>
  <c r="AG509" i="2"/>
  <c r="S275" i="2"/>
  <c r="R616" i="2"/>
  <c r="R571" i="2"/>
  <c r="AB249" i="2"/>
  <c r="AB550" i="2"/>
  <c r="AB505" i="2"/>
  <c r="P816" i="2"/>
  <c r="P771" i="2"/>
  <c r="P398" i="2"/>
  <c r="AE251" i="2"/>
  <c r="AE552" i="2"/>
  <c r="AE507" i="2"/>
  <c r="R817" i="2"/>
  <c r="R772" i="2"/>
  <c r="R399" i="2"/>
  <c r="Y245" i="2"/>
  <c r="Y546" i="2"/>
  <c r="Y501" i="2"/>
  <c r="U225" i="2"/>
  <c r="T482" i="2"/>
  <c r="T527" i="2"/>
  <c r="AJ817" i="2"/>
  <c r="AJ772" i="2"/>
  <c r="AK398" i="2"/>
  <c r="AC303" i="2"/>
  <c r="AC643" i="2"/>
  <c r="AC598" i="2"/>
  <c r="M322" i="2"/>
  <c r="BQ989" i="15" l="1"/>
  <c r="E989" i="15"/>
  <c r="BB989" i="15"/>
  <c r="AS989" i="15"/>
  <c r="BE989" i="15"/>
  <c r="AL989" i="15"/>
  <c r="N989" i="15"/>
  <c r="AK989" i="15"/>
  <c r="Y989" i="15"/>
  <c r="CI989" i="15"/>
  <c r="C649" i="15"/>
  <c r="BU965" i="15" s="1"/>
  <c r="BR989" i="15"/>
  <c r="CF989" i="15"/>
  <c r="F989" i="15"/>
  <c r="CH989" i="15"/>
  <c r="Q989" i="15"/>
  <c r="D989" i="15"/>
  <c r="BJ989" i="15"/>
  <c r="BL989" i="15"/>
  <c r="BA989" i="15"/>
  <c r="BG989" i="15"/>
  <c r="I989" i="15"/>
  <c r="AN989" i="15"/>
  <c r="BI989" i="15"/>
  <c r="O989" i="15"/>
  <c r="L989" i="15"/>
  <c r="CO989" i="15"/>
  <c r="BN989" i="15"/>
  <c r="BY989" i="15"/>
  <c r="AY989" i="15"/>
  <c r="AA989" i="15"/>
  <c r="Z989" i="15"/>
  <c r="X989" i="15"/>
  <c r="AC989" i="15"/>
  <c r="W989" i="15"/>
  <c r="CJ989" i="15"/>
  <c r="BK989" i="15"/>
  <c r="AM989" i="15"/>
  <c r="AJ989" i="15"/>
  <c r="AI989" i="15"/>
  <c r="CA989" i="15"/>
  <c r="BT989" i="15"/>
  <c r="P989" i="15"/>
  <c r="BV989" i="15"/>
  <c r="AX989" i="15"/>
  <c r="AV989" i="15"/>
  <c r="AQ989" i="15"/>
  <c r="CL989" i="15"/>
  <c r="AD989" i="15"/>
  <c r="AW989" i="15"/>
  <c r="CD989" i="15"/>
  <c r="BH989" i="15"/>
  <c r="BD989" i="15"/>
  <c r="AU989" i="15"/>
  <c r="J989" i="15"/>
  <c r="AZ989" i="15"/>
  <c r="U989" i="15"/>
  <c r="AB989" i="15"/>
  <c r="BP989" i="15"/>
  <c r="CE989" i="15"/>
  <c r="AP989" i="15"/>
  <c r="R989" i="15"/>
  <c r="AE989" i="15"/>
  <c r="BW989" i="15"/>
  <c r="H989" i="15"/>
  <c r="BF989" i="15"/>
  <c r="BC989" i="15"/>
  <c r="CN989" i="15"/>
  <c r="AF989" i="15"/>
  <c r="T989" i="15"/>
  <c r="CB989" i="15"/>
  <c r="AG989" i="15"/>
  <c r="AH989" i="15"/>
  <c r="S989" i="15"/>
  <c r="G989" i="15"/>
  <c r="BM989" i="15"/>
  <c r="BO989" i="15"/>
  <c r="V989" i="15"/>
  <c r="K989" i="15"/>
  <c r="C604" i="15"/>
  <c r="BH962" i="15" s="1"/>
  <c r="BZ989" i="15"/>
  <c r="CK989" i="15"/>
  <c r="CC989" i="15"/>
  <c r="BU989" i="15"/>
  <c r="AT989" i="15"/>
  <c r="CM989" i="15"/>
  <c r="BX989" i="15"/>
  <c r="BS989" i="15"/>
  <c r="AR989" i="15"/>
  <c r="CG989" i="15"/>
  <c r="AO989" i="15"/>
  <c r="M989" i="15"/>
  <c r="BV974" i="15"/>
  <c r="BL972" i="15"/>
  <c r="BE974" i="15"/>
  <c r="AU972" i="15"/>
  <c r="AS974" i="15"/>
  <c r="AQ972" i="15"/>
  <c r="CH972" i="15"/>
  <c r="AB974" i="15"/>
  <c r="BL974" i="15"/>
  <c r="D972" i="15"/>
  <c r="BP974" i="15"/>
  <c r="D974" i="15"/>
  <c r="N972" i="15"/>
  <c r="BW974" i="15"/>
  <c r="BC974" i="15"/>
  <c r="C743" i="15"/>
  <c r="CO973" i="15" s="1"/>
  <c r="BN974" i="15"/>
  <c r="BD972" i="15"/>
  <c r="AW974" i="15"/>
  <c r="AM972" i="15"/>
  <c r="AK974" i="15"/>
  <c r="AI972" i="15"/>
  <c r="BV972" i="15"/>
  <c r="O974" i="15"/>
  <c r="AZ974" i="15"/>
  <c r="CJ974" i="15"/>
  <c r="AU974" i="15"/>
  <c r="CF972" i="15"/>
  <c r="BX974" i="15"/>
  <c r="V974" i="15"/>
  <c r="BU972" i="15"/>
  <c r="BF974" i="15"/>
  <c r="AV972" i="15"/>
  <c r="AO974" i="15"/>
  <c r="AE972" i="15"/>
  <c r="AC974" i="15"/>
  <c r="AA972" i="15"/>
  <c r="BI972" i="15"/>
  <c r="CP972" i="15"/>
  <c r="AM974" i="15"/>
  <c r="BR974" i="15"/>
  <c r="X974" i="15"/>
  <c r="BJ972" i="15"/>
  <c r="BD974" i="15"/>
  <c r="CN972" i="15"/>
  <c r="T972" i="15"/>
  <c r="AX974" i="15"/>
  <c r="AN972" i="15"/>
  <c r="AG974" i="15"/>
  <c r="W972" i="15"/>
  <c r="U974" i="15"/>
  <c r="S972" i="15"/>
  <c r="AW972" i="15"/>
  <c r="CD972" i="15"/>
  <c r="AA974" i="15"/>
  <c r="AV974" i="15"/>
  <c r="F974" i="15"/>
  <c r="AO972" i="15"/>
  <c r="AJ974" i="15"/>
  <c r="AL972" i="15"/>
  <c r="AY974" i="15"/>
  <c r="AP974" i="15"/>
  <c r="AF972" i="15"/>
  <c r="Y974" i="15"/>
  <c r="O972" i="15"/>
  <c r="M974" i="15"/>
  <c r="K972" i="15"/>
  <c r="AJ972" i="15"/>
  <c r="BQ972" i="15"/>
  <c r="N974" i="15"/>
  <c r="AD974" i="15"/>
  <c r="CG972" i="15"/>
  <c r="U972" i="15"/>
  <c r="P974" i="15"/>
  <c r="BT974" i="15"/>
  <c r="BR972" i="15"/>
  <c r="AH974" i="15"/>
  <c r="X972" i="15"/>
  <c r="Q974" i="15"/>
  <c r="G972" i="15"/>
  <c r="E974" i="15"/>
  <c r="CF974" i="15"/>
  <c r="V972" i="15"/>
  <c r="BE972" i="15"/>
  <c r="CO972" i="15"/>
  <c r="H974" i="15"/>
  <c r="BM972" i="15"/>
  <c r="CB974" i="15"/>
  <c r="BX972" i="15"/>
  <c r="L974" i="15"/>
  <c r="L972" i="15"/>
  <c r="Z974" i="15"/>
  <c r="P972" i="15"/>
  <c r="I974" i="15"/>
  <c r="CO974" i="15"/>
  <c r="CM972" i="15"/>
  <c r="BS974" i="15"/>
  <c r="J972" i="15"/>
  <c r="AR972" i="15"/>
  <c r="CC972" i="15"/>
  <c r="CK972" i="15"/>
  <c r="AS972" i="15"/>
  <c r="BH974" i="15"/>
  <c r="BA972" i="15"/>
  <c r="CL972" i="15"/>
  <c r="AQ974" i="15"/>
  <c r="R974" i="15"/>
  <c r="H972" i="15"/>
  <c r="CI972" i="15"/>
  <c r="CG974" i="15"/>
  <c r="CE972" i="15"/>
  <c r="BG974" i="15"/>
  <c r="CN974" i="15"/>
  <c r="AD972" i="15"/>
  <c r="BP972" i="15"/>
  <c r="BN972" i="15"/>
  <c r="Y972" i="15"/>
  <c r="AL974" i="15"/>
  <c r="AH972" i="15"/>
  <c r="AG972" i="15"/>
  <c r="BH972" i="15"/>
  <c r="J974" i="15"/>
  <c r="CK974" i="15"/>
  <c r="CA972" i="15"/>
  <c r="BY974" i="15"/>
  <c r="BW972" i="15"/>
  <c r="AT974" i="15"/>
  <c r="CA974" i="15"/>
  <c r="R972" i="15"/>
  <c r="BB972" i="15"/>
  <c r="AT972" i="15"/>
  <c r="CH974" i="15"/>
  <c r="S974" i="15"/>
  <c r="M972" i="15"/>
  <c r="BJ974" i="15"/>
  <c r="I972" i="15"/>
  <c r="CJ972" i="15"/>
  <c r="CC974" i="15"/>
  <c r="BS972" i="15"/>
  <c r="BQ974" i="15"/>
  <c r="BO972" i="15"/>
  <c r="AF974" i="15"/>
  <c r="BO974" i="15"/>
  <c r="E972" i="15"/>
  <c r="AP972" i="15"/>
  <c r="Z972" i="15"/>
  <c r="BK974" i="15"/>
  <c r="BY972" i="15"/>
  <c r="CE974" i="15"/>
  <c r="K974" i="15"/>
  <c r="CP974" i="15"/>
  <c r="CD974" i="15"/>
  <c r="BM974" i="15"/>
  <c r="BA974" i="15"/>
  <c r="G974" i="15"/>
  <c r="BZ974" i="15"/>
  <c r="CI974" i="15"/>
  <c r="AK972" i="15"/>
  <c r="AB972" i="15"/>
  <c r="CL974" i="15"/>
  <c r="CB972" i="15"/>
  <c r="BU974" i="15"/>
  <c r="BK972" i="15"/>
  <c r="BI974" i="15"/>
  <c r="BG972" i="15"/>
  <c r="T974" i="15"/>
  <c r="BB974" i="15"/>
  <c r="CM974" i="15"/>
  <c r="AC972" i="15"/>
  <c r="F972" i="15"/>
  <c r="AR974" i="15"/>
  <c r="BF972" i="15"/>
  <c r="AE974" i="15"/>
  <c r="BZ972" i="15"/>
  <c r="AI974" i="15"/>
  <c r="BT972" i="15"/>
  <c r="BC972" i="15"/>
  <c r="AY972" i="15"/>
  <c r="AN974" i="15"/>
  <c r="Q972" i="15"/>
  <c r="W974" i="15"/>
  <c r="AX972" i="15"/>
  <c r="AZ972" i="15"/>
  <c r="BW971" i="15"/>
  <c r="BN971" i="15"/>
  <c r="AL971" i="15"/>
  <c r="D971" i="15"/>
  <c r="AE971" i="15"/>
  <c r="CN971" i="15"/>
  <c r="AO971" i="15"/>
  <c r="E971" i="15"/>
  <c r="BO971" i="15"/>
  <c r="BF971" i="15"/>
  <c r="AD971" i="15"/>
  <c r="CF971" i="15"/>
  <c r="T971" i="15"/>
  <c r="BT971" i="15"/>
  <c r="X971" i="15"/>
  <c r="AV971" i="15"/>
  <c r="BG971" i="15"/>
  <c r="AX971" i="15"/>
  <c r="V971" i="15"/>
  <c r="BS971" i="15"/>
  <c r="I971" i="15"/>
  <c r="AZ971" i="15"/>
  <c r="G971" i="15"/>
  <c r="AN971" i="15"/>
  <c r="AY971" i="15"/>
  <c r="AP971" i="15"/>
  <c r="N971" i="15"/>
  <c r="BE971" i="15"/>
  <c r="BY971" i="15"/>
  <c r="AC971" i="15"/>
  <c r="CB971" i="15"/>
  <c r="AM971" i="15"/>
  <c r="AQ971" i="15"/>
  <c r="AH971" i="15"/>
  <c r="F971" i="15"/>
  <c r="AS971" i="15"/>
  <c r="BC971" i="15"/>
  <c r="M971" i="15"/>
  <c r="AB971" i="15"/>
  <c r="CK971" i="15"/>
  <c r="AI971" i="15"/>
  <c r="CP971" i="15"/>
  <c r="CJ971" i="15"/>
  <c r="AF971" i="15"/>
  <c r="AJ971" i="15"/>
  <c r="CI971" i="15"/>
  <c r="CA971" i="15"/>
  <c r="AA971" i="15"/>
  <c r="CH971" i="15"/>
  <c r="BX971" i="15"/>
  <c r="U971" i="15"/>
  <c r="Q971" i="15"/>
  <c r="BM971" i="15"/>
  <c r="W971" i="15"/>
  <c r="S971" i="15"/>
  <c r="BZ971" i="15"/>
  <c r="BK971" i="15"/>
  <c r="J971" i="15"/>
  <c r="CO971" i="15"/>
  <c r="AU971" i="15"/>
  <c r="BP971" i="15"/>
  <c r="K971" i="15"/>
  <c r="BR971" i="15"/>
  <c r="AW971" i="15"/>
  <c r="CC971" i="15"/>
  <c r="BU971" i="15"/>
  <c r="Z971" i="15"/>
  <c r="R971" i="15"/>
  <c r="CL971" i="15"/>
  <c r="BJ971" i="15"/>
  <c r="AK971" i="15"/>
  <c r="BQ971" i="15"/>
  <c r="BA971" i="15"/>
  <c r="H971" i="15"/>
  <c r="BI971" i="15"/>
  <c r="AT971" i="15"/>
  <c r="AR971" i="15"/>
  <c r="BL971" i="15"/>
  <c r="CM971" i="15"/>
  <c r="CD971" i="15"/>
  <c r="BB971" i="15"/>
  <c r="Y971" i="15"/>
  <c r="BD971" i="15"/>
  <c r="AG971" i="15"/>
  <c r="CG971" i="15"/>
  <c r="L971" i="15"/>
  <c r="CE971" i="15"/>
  <c r="BV971" i="15"/>
  <c r="O971" i="15"/>
  <c r="P971" i="15"/>
  <c r="BH971" i="15"/>
  <c r="H990" i="15"/>
  <c r="BX992" i="15"/>
  <c r="D992" i="15"/>
  <c r="AO990" i="15"/>
  <c r="CF992" i="15"/>
  <c r="BZ992" i="15"/>
  <c r="L992" i="15"/>
  <c r="BC990" i="15"/>
  <c r="AH990" i="15"/>
  <c r="BB992" i="15"/>
  <c r="Y992" i="15"/>
  <c r="CA992" i="15"/>
  <c r="AW992" i="15"/>
  <c r="BN992" i="15"/>
  <c r="M990" i="15"/>
  <c r="AK992" i="15"/>
  <c r="BO990" i="15"/>
  <c r="AB992" i="15"/>
  <c r="CN992" i="15"/>
  <c r="BG990" i="15"/>
  <c r="BM992" i="15"/>
  <c r="O992" i="15"/>
  <c r="T992" i="15"/>
  <c r="BP990" i="15"/>
  <c r="AP990" i="15"/>
  <c r="E990" i="15"/>
  <c r="AL992" i="15"/>
  <c r="O990" i="15"/>
  <c r="BJ992" i="15"/>
  <c r="AF990" i="15"/>
  <c r="AM990" i="15"/>
  <c r="AV992" i="15"/>
  <c r="CJ990" i="15"/>
  <c r="BF990" i="15"/>
  <c r="BW992" i="15"/>
  <c r="J992" i="15"/>
  <c r="BE992" i="15"/>
  <c r="AX990" i="15"/>
  <c r="AN990" i="15"/>
  <c r="AX992" i="15"/>
  <c r="CC990" i="15"/>
  <c r="BV992" i="15"/>
  <c r="BD990" i="15"/>
  <c r="AZ990" i="15"/>
  <c r="BL992" i="15"/>
  <c r="V992" i="15"/>
  <c r="BZ990" i="15"/>
  <c r="BS992" i="15"/>
  <c r="CH992" i="15"/>
  <c r="BX990" i="15"/>
  <c r="AV990" i="15"/>
  <c r="AR992" i="15"/>
  <c r="F990" i="15"/>
  <c r="BK992" i="15"/>
  <c r="Q990" i="15"/>
  <c r="CI992" i="15"/>
  <c r="AR990" i="15"/>
  <c r="BL990" i="15"/>
  <c r="BT992" i="15"/>
  <c r="AH992" i="15"/>
  <c r="CP990" i="15"/>
  <c r="L990" i="15"/>
  <c r="N990" i="15"/>
  <c r="BI990" i="15"/>
  <c r="AE992" i="15"/>
  <c r="U990" i="15"/>
  <c r="CB990" i="15"/>
  <c r="CL992" i="15"/>
  <c r="BF992" i="15"/>
  <c r="C927" i="15"/>
  <c r="AF991" i="15" s="1"/>
  <c r="BA990" i="15"/>
  <c r="Q992" i="15"/>
  <c r="BY990" i="15"/>
  <c r="CB992" i="15"/>
  <c r="AU992" i="15"/>
  <c r="H992" i="15"/>
  <c r="X990" i="15"/>
  <c r="AD990" i="15"/>
  <c r="CI990" i="15"/>
  <c r="AS992" i="15"/>
  <c r="AQ992" i="15"/>
  <c r="CF990" i="15"/>
  <c r="T990" i="15"/>
  <c r="BA992" i="15"/>
  <c r="AN992" i="15"/>
  <c r="CK990" i="15"/>
  <c r="CJ992" i="15"/>
  <c r="BG992" i="15"/>
  <c r="P992" i="15"/>
  <c r="AK990" i="15"/>
  <c r="AL990" i="15"/>
  <c r="G992" i="15"/>
  <c r="BI992" i="15"/>
  <c r="BR992" i="15"/>
  <c r="BW990" i="15"/>
  <c r="AG990" i="15"/>
  <c r="BD992" i="15"/>
  <c r="CH990" i="15"/>
  <c r="AI992" i="15"/>
  <c r="BV990" i="15"/>
  <c r="BS990" i="15"/>
  <c r="BU992" i="15"/>
  <c r="X992" i="15"/>
  <c r="AW990" i="15"/>
  <c r="AT990" i="15"/>
  <c r="S992" i="15"/>
  <c r="BQ992" i="15"/>
  <c r="CD992" i="15"/>
  <c r="CM990" i="15"/>
  <c r="BH990" i="15"/>
  <c r="K990" i="15"/>
  <c r="AD992" i="15"/>
  <c r="CE990" i="15"/>
  <c r="S990" i="15"/>
  <c r="AS990" i="15"/>
  <c r="BM990" i="15"/>
  <c r="W992" i="15"/>
  <c r="BK990" i="15"/>
  <c r="BB990" i="15"/>
  <c r="AG992" i="15"/>
  <c r="BY992" i="15"/>
  <c r="I990" i="15"/>
  <c r="E992" i="15"/>
  <c r="BT990" i="15"/>
  <c r="AA990" i="15"/>
  <c r="BC992" i="15"/>
  <c r="AJ992" i="15"/>
  <c r="CO990" i="15"/>
  <c r="J990" i="15"/>
  <c r="CN990" i="15"/>
  <c r="BR990" i="15"/>
  <c r="BU990" i="15"/>
  <c r="K992" i="15"/>
  <c r="BJ990" i="15"/>
  <c r="AT992" i="15"/>
  <c r="CG992" i="15"/>
  <c r="W990" i="15"/>
  <c r="M992" i="15"/>
  <c r="CG990" i="15"/>
  <c r="AI990" i="15"/>
  <c r="BO992" i="15"/>
  <c r="AZ992" i="15"/>
  <c r="Z992" i="15"/>
  <c r="BN990" i="15"/>
  <c r="CM992" i="15"/>
  <c r="I992" i="15"/>
  <c r="CE992" i="15"/>
  <c r="Y990" i="15"/>
  <c r="N992" i="15"/>
  <c r="Z990" i="15"/>
  <c r="CO992" i="15"/>
  <c r="AJ990" i="15"/>
  <c r="U992" i="15"/>
  <c r="F992" i="15"/>
  <c r="AQ990" i="15"/>
  <c r="CC992" i="15"/>
  <c r="BH992" i="15"/>
  <c r="AM992" i="15"/>
  <c r="CD990" i="15"/>
  <c r="P990" i="15"/>
  <c r="CK992" i="15"/>
  <c r="BE990" i="15"/>
  <c r="AU990" i="15"/>
  <c r="AP992" i="15"/>
  <c r="AE990" i="15"/>
  <c r="D990" i="15"/>
  <c r="BQ990" i="15"/>
  <c r="AC992" i="15"/>
  <c r="R992" i="15"/>
  <c r="AY990" i="15"/>
  <c r="CP992" i="15"/>
  <c r="BP992" i="15"/>
  <c r="AY992" i="15"/>
  <c r="CL990" i="15"/>
  <c r="AC990" i="15"/>
  <c r="R990" i="15"/>
  <c r="AB990" i="15"/>
  <c r="CA990" i="15"/>
  <c r="AA992" i="15"/>
  <c r="AO992" i="15"/>
  <c r="G990" i="15"/>
  <c r="V990" i="15"/>
  <c r="O991" i="15"/>
  <c r="D786" i="15"/>
  <c r="C788" i="15" s="1"/>
  <c r="D831" i="15"/>
  <c r="C833" i="15" s="1"/>
  <c r="E555" i="15"/>
  <c r="E510" i="15"/>
  <c r="AO473" i="15"/>
  <c r="AO518" i="15"/>
  <c r="CB217" i="15"/>
  <c r="AP217" i="15" s="1"/>
  <c r="AC304" i="2"/>
  <c r="AC644" i="2"/>
  <c r="AC599" i="2"/>
  <c r="P817" i="2"/>
  <c r="P772" i="2"/>
  <c r="P399" i="2"/>
  <c r="T275" i="2"/>
  <c r="S616" i="2"/>
  <c r="S571" i="2"/>
  <c r="T774" i="2"/>
  <c r="T819" i="2"/>
  <c r="T401" i="2"/>
  <c r="Z301" i="2"/>
  <c r="Z641" i="2"/>
  <c r="Z596" i="2"/>
  <c r="AC250" i="2"/>
  <c r="AC551" i="2"/>
  <c r="AC506" i="2"/>
  <c r="W458" i="2"/>
  <c r="W915" i="2"/>
  <c r="W870" i="2"/>
  <c r="H283" i="2"/>
  <c r="H623" i="2"/>
  <c r="H578" i="2"/>
  <c r="AF253" i="2"/>
  <c r="AF554" i="2"/>
  <c r="AF509" i="2"/>
  <c r="T454" i="2"/>
  <c r="T911" i="2"/>
  <c r="T866" i="2"/>
  <c r="AC337" i="2"/>
  <c r="AB717" i="2"/>
  <c r="AB672" i="2"/>
  <c r="D805" i="2"/>
  <c r="D760" i="2"/>
  <c r="D387" i="2"/>
  <c r="AF647" i="2"/>
  <c r="AF602" i="2"/>
  <c r="AO296" i="2"/>
  <c r="AN637" i="2"/>
  <c r="AN592" i="2"/>
  <c r="AM453" i="2"/>
  <c r="AL911" i="2"/>
  <c r="AL866" i="2"/>
  <c r="X299" i="2"/>
  <c r="X639" i="2"/>
  <c r="X594" i="2"/>
  <c r="P219" i="2"/>
  <c r="O521" i="2"/>
  <c r="O476" i="2"/>
  <c r="AA828" i="2"/>
  <c r="AA783" i="2"/>
  <c r="AA410" i="2"/>
  <c r="Q272" i="2"/>
  <c r="P613" i="2"/>
  <c r="P568" i="2"/>
  <c r="AD830" i="2"/>
  <c r="AD785" i="2"/>
  <c r="AD412" i="2"/>
  <c r="AJ291" i="2"/>
  <c r="AI632" i="2"/>
  <c r="AI587" i="2"/>
  <c r="X760" i="2"/>
  <c r="X805" i="2"/>
  <c r="Y386" i="2"/>
  <c r="Q451" i="2"/>
  <c r="Q908" i="2"/>
  <c r="Q863" i="2"/>
  <c r="AJ344" i="2"/>
  <c r="AI724" i="2"/>
  <c r="AI679" i="2"/>
  <c r="AB442" i="2"/>
  <c r="AA900" i="2"/>
  <c r="AA855" i="2"/>
  <c r="D279" i="2"/>
  <c r="D619" i="2"/>
  <c r="D574" i="2"/>
  <c r="W437" i="2"/>
  <c r="V895" i="2"/>
  <c r="V850" i="2"/>
  <c r="AO819" i="2"/>
  <c r="AO774" i="2"/>
  <c r="R379" i="2"/>
  <c r="Q753" i="2"/>
  <c r="Q798" i="2"/>
  <c r="AC810" i="2"/>
  <c r="AC765" i="2"/>
  <c r="AD391" i="2"/>
  <c r="AI290" i="2"/>
  <c r="AH631" i="2"/>
  <c r="AH586" i="2"/>
  <c r="AG768" i="2"/>
  <c r="AG813" i="2"/>
  <c r="AH394" i="2"/>
  <c r="AC764" i="2"/>
  <c r="AC809" i="2"/>
  <c r="AD390" i="2"/>
  <c r="AH237" i="2"/>
  <c r="AG539" i="2"/>
  <c r="AG494" i="2"/>
  <c r="D439" i="2"/>
  <c r="D896" i="2"/>
  <c r="D851" i="2"/>
  <c r="I230" i="2"/>
  <c r="I486" i="2"/>
  <c r="I531" i="2"/>
  <c r="Q220" i="2"/>
  <c r="P522" i="2"/>
  <c r="P477" i="2"/>
  <c r="AK240" i="2"/>
  <c r="AJ497" i="2"/>
  <c r="AJ542" i="2"/>
  <c r="N375" i="2"/>
  <c r="M794" i="2"/>
  <c r="M749" i="2"/>
  <c r="AO638" i="2"/>
  <c r="AO593" i="2"/>
  <c r="AE812" i="2"/>
  <c r="AE767" i="2"/>
  <c r="AF393" i="2"/>
  <c r="U435" i="2"/>
  <c r="T893" i="2"/>
  <c r="T848" i="2"/>
  <c r="AK817" i="2"/>
  <c r="AK772" i="2"/>
  <c r="AL398" i="2"/>
  <c r="Y246" i="2"/>
  <c r="Y547" i="2"/>
  <c r="Y502" i="2"/>
  <c r="X823" i="2"/>
  <c r="X778" i="2"/>
  <c r="X405" i="2"/>
  <c r="AE359" i="2"/>
  <c r="AE738" i="2"/>
  <c r="AE693" i="2"/>
  <c r="I443" i="2"/>
  <c r="I900" i="2"/>
  <c r="I855" i="2"/>
  <c r="G335" i="2"/>
  <c r="G714" i="2"/>
  <c r="G669" i="2"/>
  <c r="V243" i="2"/>
  <c r="V499" i="2"/>
  <c r="V544" i="2"/>
  <c r="Z247" i="2"/>
  <c r="Z503" i="2"/>
  <c r="Z548" i="2"/>
  <c r="AD464" i="2"/>
  <c r="AD921" i="2"/>
  <c r="AD876" i="2"/>
  <c r="N217" i="2"/>
  <c r="M519" i="2"/>
  <c r="M474" i="2"/>
  <c r="N289" i="2"/>
  <c r="N629" i="2"/>
  <c r="N584" i="2"/>
  <c r="AH448" i="2"/>
  <c r="AG906" i="2"/>
  <c r="AG861" i="2"/>
  <c r="M288" i="2"/>
  <c r="M628" i="2"/>
  <c r="M583" i="2"/>
  <c r="S347" i="2"/>
  <c r="S726" i="2"/>
  <c r="S681" i="2"/>
  <c r="S380" i="2"/>
  <c r="R799" i="2"/>
  <c r="R754" i="2"/>
  <c r="AO244" i="2"/>
  <c r="AN501" i="2"/>
  <c r="AN546" i="2"/>
  <c r="W278" i="2"/>
  <c r="V619" i="2"/>
  <c r="V574" i="2"/>
  <c r="Q238" i="2"/>
  <c r="Q494" i="2"/>
  <c r="Q539" i="2"/>
  <c r="AN820" i="2"/>
  <c r="AN775" i="2"/>
  <c r="AO401" i="2"/>
  <c r="Z460" i="2"/>
  <c r="Z917" i="2"/>
  <c r="Z872" i="2"/>
  <c r="G806" i="2"/>
  <c r="G761" i="2"/>
  <c r="G388" i="2"/>
  <c r="AM452" i="2"/>
  <c r="AL910" i="2"/>
  <c r="AL865" i="2"/>
  <c r="AI238" i="2"/>
  <c r="AH540" i="2"/>
  <c r="AH495" i="2"/>
  <c r="S222" i="2"/>
  <c r="R524" i="2"/>
  <c r="R479" i="2"/>
  <c r="X227" i="2"/>
  <c r="W529" i="2"/>
  <c r="W484" i="2"/>
  <c r="O343" i="2"/>
  <c r="O722" i="2"/>
  <c r="O677" i="2"/>
  <c r="J444" i="2"/>
  <c r="J901" i="2"/>
  <c r="J856" i="2"/>
  <c r="Q292" i="2"/>
  <c r="Q632" i="2"/>
  <c r="Q587" i="2"/>
  <c r="L233" i="2"/>
  <c r="L489" i="2"/>
  <c r="L534" i="2"/>
  <c r="D225" i="2"/>
  <c r="D481" i="2"/>
  <c r="D526" i="2"/>
  <c r="T241" i="2"/>
  <c r="T497" i="2"/>
  <c r="T542" i="2"/>
  <c r="I808" i="2"/>
  <c r="I763" i="2"/>
  <c r="I390" i="2"/>
  <c r="AD233" i="2"/>
  <c r="AC535" i="2"/>
  <c r="AC490" i="2"/>
  <c r="Y803" i="2"/>
  <c r="Y758" i="2"/>
  <c r="Z384" i="2"/>
  <c r="F281" i="2"/>
  <c r="F621" i="2"/>
  <c r="F576" i="2"/>
  <c r="AG341" i="2"/>
  <c r="AF721" i="2"/>
  <c r="AF676" i="2"/>
  <c r="AJ239" i="2"/>
  <c r="AI496" i="2"/>
  <c r="AI541" i="2"/>
  <c r="R346" i="2"/>
  <c r="R725" i="2"/>
  <c r="R680" i="2"/>
  <c r="Q325" i="2"/>
  <c r="P705" i="2"/>
  <c r="P660" i="2"/>
  <c r="R818" i="2"/>
  <c r="R773" i="2"/>
  <c r="R400" i="2"/>
  <c r="M216" i="2"/>
  <c r="L518" i="2"/>
  <c r="L473" i="2"/>
  <c r="U775" i="2"/>
  <c r="U820" i="2"/>
  <c r="U402" i="2"/>
  <c r="V330" i="2"/>
  <c r="U710" i="2"/>
  <c r="U665" i="2"/>
  <c r="X245" i="2"/>
  <c r="X546" i="2"/>
  <c r="X501" i="2"/>
  <c r="AK818" i="2"/>
  <c r="AK773" i="2"/>
  <c r="AL399" i="2"/>
  <c r="R239" i="2"/>
  <c r="R495" i="2"/>
  <c r="R540" i="2"/>
  <c r="AB336" i="2"/>
  <c r="AA716" i="2"/>
  <c r="AA671" i="2"/>
  <c r="U381" i="2"/>
  <c r="T800" i="2"/>
  <c r="T755" i="2"/>
  <c r="O429" i="2"/>
  <c r="N887" i="2"/>
  <c r="N842" i="2"/>
  <c r="Q345" i="2"/>
  <c r="Q724" i="2"/>
  <c r="Q679" i="2"/>
  <c r="T328" i="2"/>
  <c r="S708" i="2"/>
  <c r="S663" i="2"/>
  <c r="S327" i="2"/>
  <c r="R707" i="2"/>
  <c r="R662" i="2"/>
  <c r="J765" i="2"/>
  <c r="J810" i="2"/>
  <c r="J392" i="2"/>
  <c r="Y280" i="2"/>
  <c r="X621" i="2"/>
  <c r="X576" i="2"/>
  <c r="W298" i="2"/>
  <c r="W638" i="2"/>
  <c r="W593" i="2"/>
  <c r="AI815" i="2"/>
  <c r="AI770" i="2"/>
  <c r="AJ396" i="2"/>
  <c r="O236" i="2"/>
  <c r="O492" i="2"/>
  <c r="O537" i="2"/>
  <c r="W331" i="2"/>
  <c r="V711" i="2"/>
  <c r="V666" i="2"/>
  <c r="AH289" i="2"/>
  <c r="AG630" i="2"/>
  <c r="AG585" i="2"/>
  <c r="R452" i="2"/>
  <c r="R909" i="2"/>
  <c r="R864" i="2"/>
  <c r="AC464" i="2"/>
  <c r="AC921" i="2"/>
  <c r="AC876" i="2"/>
  <c r="K445" i="2"/>
  <c r="K902" i="2"/>
  <c r="K857" i="2"/>
  <c r="N814" i="2"/>
  <c r="N769" i="2"/>
  <c r="N396" i="2"/>
  <c r="L767" i="2"/>
  <c r="L812" i="2"/>
  <c r="L394" i="2"/>
  <c r="AA302" i="2"/>
  <c r="AA642" i="2"/>
  <c r="AA597" i="2"/>
  <c r="AE306" i="2"/>
  <c r="AE646" i="2"/>
  <c r="AE601" i="2"/>
  <c r="R326" i="2"/>
  <c r="Q706" i="2"/>
  <c r="Q661" i="2"/>
  <c r="N448" i="2"/>
  <c r="N905" i="2"/>
  <c r="N860" i="2"/>
  <c r="AG555" i="2"/>
  <c r="AG510" i="2"/>
  <c r="H442" i="2"/>
  <c r="H899" i="2"/>
  <c r="H854" i="2"/>
  <c r="AD305" i="2"/>
  <c r="AD645" i="2"/>
  <c r="AD600" i="2"/>
  <c r="AK451" i="2"/>
  <c r="AJ909" i="2"/>
  <c r="AJ864" i="2"/>
  <c r="Y300" i="2"/>
  <c r="Y640" i="2"/>
  <c r="Y595" i="2"/>
  <c r="R273" i="2"/>
  <c r="Q614" i="2"/>
  <c r="Q569" i="2"/>
  <c r="AC232" i="2"/>
  <c r="AB489" i="2"/>
  <c r="AB534" i="2"/>
  <c r="AB827" i="2"/>
  <c r="AB782" i="2"/>
  <c r="AB409" i="2"/>
  <c r="AE445" i="2"/>
  <c r="AD903" i="2"/>
  <c r="AD858" i="2"/>
  <c r="W226" i="2"/>
  <c r="V528" i="2"/>
  <c r="V483" i="2"/>
  <c r="L446" i="2"/>
  <c r="L903" i="2"/>
  <c r="L858" i="2"/>
  <c r="Z281" i="2"/>
  <c r="Y622" i="2"/>
  <c r="Y577" i="2"/>
  <c r="V297" i="2"/>
  <c r="V637" i="2"/>
  <c r="V592" i="2"/>
  <c r="F334" i="2"/>
  <c r="F713" i="2"/>
  <c r="F668" i="2"/>
  <c r="AC831" i="2"/>
  <c r="AC786" i="2"/>
  <c r="P430" i="2"/>
  <c r="O888" i="2"/>
  <c r="O843" i="2"/>
  <c r="O376" i="2"/>
  <c r="N750" i="2"/>
  <c r="N795" i="2"/>
  <c r="U801" i="2"/>
  <c r="U756" i="2"/>
  <c r="V382" i="2"/>
  <c r="O218" i="2"/>
  <c r="N520" i="2"/>
  <c r="N475" i="2"/>
  <c r="K766" i="2"/>
  <c r="K811" i="2"/>
  <c r="K393" i="2"/>
  <c r="E226" i="2"/>
  <c r="E527" i="2"/>
  <c r="E482" i="2"/>
  <c r="AO547" i="2"/>
  <c r="AO502" i="2"/>
  <c r="H762" i="2"/>
  <c r="H807" i="2"/>
  <c r="H389" i="2"/>
  <c r="P237" i="2"/>
  <c r="P493" i="2"/>
  <c r="P538" i="2"/>
  <c r="AO913" i="2"/>
  <c r="AO868" i="2"/>
  <c r="AF739" i="2"/>
  <c r="AF694" i="2"/>
  <c r="AI343" i="2"/>
  <c r="AH723" i="2"/>
  <c r="AH678" i="2"/>
  <c r="Y353" i="2"/>
  <c r="Y732" i="2"/>
  <c r="Y687" i="2"/>
  <c r="V350" i="2"/>
  <c r="V729" i="2"/>
  <c r="V684" i="2"/>
  <c r="AN821" i="2"/>
  <c r="AN776" i="2"/>
  <c r="AO402" i="2"/>
  <c r="U276" i="2"/>
  <c r="T617" i="2"/>
  <c r="T572" i="2"/>
  <c r="AI449" i="2"/>
  <c r="AH907" i="2"/>
  <c r="AH862" i="2"/>
  <c r="Z439" i="2"/>
  <c r="Y897" i="2"/>
  <c r="Y852" i="2"/>
  <c r="V277" i="2"/>
  <c r="U618" i="2"/>
  <c r="U573" i="2"/>
  <c r="E280" i="2"/>
  <c r="E620" i="2"/>
  <c r="E575" i="2"/>
  <c r="AG288" i="2"/>
  <c r="AF629" i="2"/>
  <c r="AF584" i="2"/>
  <c r="AB303" i="2"/>
  <c r="AB643" i="2"/>
  <c r="AB598" i="2"/>
  <c r="N269" i="2"/>
  <c r="M610" i="2"/>
  <c r="M565" i="2"/>
  <c r="H336" i="2"/>
  <c r="H715" i="2"/>
  <c r="H670" i="2"/>
  <c r="M341" i="2"/>
  <c r="M720" i="2"/>
  <c r="M675" i="2"/>
  <c r="R221" i="2"/>
  <c r="Q523" i="2"/>
  <c r="Q478" i="2"/>
  <c r="X458" i="2"/>
  <c r="X915" i="2"/>
  <c r="X870" i="2"/>
  <c r="AH447" i="2"/>
  <c r="AG905" i="2"/>
  <c r="AG860" i="2"/>
  <c r="M814" i="2"/>
  <c r="M769" i="2"/>
  <c r="M396" i="2"/>
  <c r="AE286" i="2"/>
  <c r="AD627" i="2"/>
  <c r="AD582" i="2"/>
  <c r="AL346" i="2"/>
  <c r="AK726" i="2"/>
  <c r="AK681" i="2"/>
  <c r="AE465" i="2"/>
  <c r="AE922" i="2"/>
  <c r="AE877" i="2"/>
  <c r="P377" i="2"/>
  <c r="O751" i="2"/>
  <c r="O796" i="2"/>
  <c r="N342" i="2"/>
  <c r="N721" i="2"/>
  <c r="N676" i="2"/>
  <c r="Y804" i="2"/>
  <c r="Y759" i="2"/>
  <c r="Z385" i="2"/>
  <c r="S240" i="2"/>
  <c r="S496" i="2"/>
  <c r="S541" i="2"/>
  <c r="T295" i="2"/>
  <c r="T590" i="2"/>
  <c r="T635" i="2"/>
  <c r="T348" i="2"/>
  <c r="T727" i="2"/>
  <c r="T682" i="2"/>
  <c r="S453" i="2"/>
  <c r="S910" i="2"/>
  <c r="S865" i="2"/>
  <c r="W244" i="2"/>
  <c r="W545" i="2"/>
  <c r="W500" i="2"/>
  <c r="X332" i="2"/>
  <c r="W712" i="2"/>
  <c r="W667" i="2"/>
  <c r="AM347" i="2"/>
  <c r="AL727" i="2"/>
  <c r="AL682" i="2"/>
  <c r="AA334" i="2"/>
  <c r="Z669" i="2"/>
  <c r="Z714" i="2"/>
  <c r="AK292" i="2"/>
  <c r="AJ588" i="2"/>
  <c r="AJ633" i="2"/>
  <c r="E804" i="2"/>
  <c r="E759" i="2"/>
  <c r="E386" i="2"/>
  <c r="K286" i="2"/>
  <c r="K626" i="2"/>
  <c r="K581" i="2"/>
  <c r="P324" i="2"/>
  <c r="O704" i="2"/>
  <c r="O659" i="2"/>
  <c r="P271" i="2"/>
  <c r="O612" i="2"/>
  <c r="O567" i="2"/>
  <c r="P450" i="2"/>
  <c r="P907" i="2"/>
  <c r="P862" i="2"/>
  <c r="U455" i="2"/>
  <c r="U912" i="2"/>
  <c r="U867" i="2"/>
  <c r="Y333" i="2"/>
  <c r="X713" i="2"/>
  <c r="X668" i="2"/>
  <c r="AA230" i="2"/>
  <c r="Z532" i="2"/>
  <c r="Z487" i="2"/>
  <c r="AB463" i="2"/>
  <c r="AB920" i="2"/>
  <c r="AB875" i="2"/>
  <c r="AA248" i="2"/>
  <c r="AA504" i="2"/>
  <c r="AA549" i="2"/>
  <c r="N235" i="2"/>
  <c r="N491" i="2"/>
  <c r="N536" i="2"/>
  <c r="Y228" i="2"/>
  <c r="X530" i="2"/>
  <c r="X485" i="2"/>
  <c r="X279" i="2"/>
  <c r="W620" i="2"/>
  <c r="W575" i="2"/>
  <c r="M702" i="2"/>
  <c r="M657" i="2"/>
  <c r="AB250" i="2"/>
  <c r="AB506" i="2"/>
  <c r="AB551" i="2"/>
  <c r="AB231" i="2"/>
  <c r="AA488" i="2"/>
  <c r="AA533" i="2"/>
  <c r="N428" i="2"/>
  <c r="M886" i="2"/>
  <c r="M841" i="2"/>
  <c r="AF340" i="2"/>
  <c r="AE720" i="2"/>
  <c r="AE675" i="2"/>
  <c r="AD338" i="2"/>
  <c r="AC718" i="2"/>
  <c r="AC673" i="2"/>
  <c r="AA282" i="2"/>
  <c r="Z623" i="2"/>
  <c r="Z578" i="2"/>
  <c r="V821" i="2"/>
  <c r="V776" i="2"/>
  <c r="V403" i="2"/>
  <c r="AO349" i="2"/>
  <c r="AN684" i="2"/>
  <c r="AN729" i="2"/>
  <c r="T434" i="2"/>
  <c r="S892" i="2"/>
  <c r="S847" i="2"/>
  <c r="AO730" i="2"/>
  <c r="AO685" i="2"/>
  <c r="M234" i="2"/>
  <c r="M490" i="2"/>
  <c r="M535" i="2"/>
  <c r="U349" i="2"/>
  <c r="U728" i="2"/>
  <c r="U683" i="2"/>
  <c r="F227" i="2"/>
  <c r="F528" i="2"/>
  <c r="F483" i="2"/>
  <c r="S274" i="2"/>
  <c r="R615" i="2"/>
  <c r="R570" i="2"/>
  <c r="Q378" i="2"/>
  <c r="P797" i="2"/>
  <c r="P752" i="2"/>
  <c r="U242" i="2"/>
  <c r="U498" i="2"/>
  <c r="U543" i="2"/>
  <c r="G441" i="2"/>
  <c r="G898" i="2"/>
  <c r="G853" i="2"/>
  <c r="K339" i="2"/>
  <c r="K718" i="2"/>
  <c r="K673" i="2"/>
  <c r="AN348" i="2"/>
  <c r="AM728" i="2"/>
  <c r="AM683" i="2"/>
  <c r="AG446" i="2"/>
  <c r="AF904" i="2"/>
  <c r="AF859" i="2"/>
  <c r="S294" i="2"/>
  <c r="S634" i="2"/>
  <c r="S589" i="2"/>
  <c r="Z826" i="2"/>
  <c r="Z781" i="2"/>
  <c r="Z408" i="2"/>
  <c r="R293" i="2"/>
  <c r="R633" i="2"/>
  <c r="R588" i="2"/>
  <c r="I285" i="2"/>
  <c r="I625" i="2"/>
  <c r="I580" i="2"/>
  <c r="AA440" i="2"/>
  <c r="Z898" i="2"/>
  <c r="Z853" i="2"/>
  <c r="L287" i="2"/>
  <c r="L627" i="2"/>
  <c r="L582" i="2"/>
  <c r="AM242" i="2"/>
  <c r="AL544" i="2"/>
  <c r="AL499" i="2"/>
  <c r="X438" i="2"/>
  <c r="W896" i="2"/>
  <c r="W851" i="2"/>
  <c r="AA761" i="2"/>
  <c r="AA806" i="2"/>
  <c r="AB387" i="2"/>
  <c r="AA355" i="2"/>
  <c r="AA734" i="2"/>
  <c r="AA689" i="2"/>
  <c r="Q816" i="2"/>
  <c r="Q771" i="2"/>
  <c r="Q398" i="2"/>
  <c r="V225" i="2"/>
  <c r="U527" i="2"/>
  <c r="U482" i="2"/>
  <c r="U296" i="2"/>
  <c r="U636" i="2"/>
  <c r="U591" i="2"/>
  <c r="AD285" i="2"/>
  <c r="AC626" i="2"/>
  <c r="AC581" i="2"/>
  <c r="O449" i="2"/>
  <c r="O906" i="2"/>
  <c r="O861" i="2"/>
  <c r="AN243" i="2"/>
  <c r="AM500" i="2"/>
  <c r="AM545" i="2"/>
  <c r="Z354" i="2"/>
  <c r="Z733" i="2"/>
  <c r="Z688" i="2"/>
  <c r="AC443" i="2"/>
  <c r="AB901" i="2"/>
  <c r="AB856" i="2"/>
  <c r="J285" i="2"/>
  <c r="J625" i="2"/>
  <c r="J580" i="2"/>
  <c r="AE766" i="2"/>
  <c r="AE811" i="2"/>
  <c r="AF392" i="2"/>
  <c r="H229" i="2"/>
  <c r="H485" i="2"/>
  <c r="H530" i="2"/>
  <c r="AA441" i="2"/>
  <c r="Z899" i="2"/>
  <c r="Z854" i="2"/>
  <c r="AF923" i="2"/>
  <c r="AF878" i="2"/>
  <c r="Z807" i="2"/>
  <c r="Z762" i="2"/>
  <c r="AA388" i="2"/>
  <c r="O323" i="2"/>
  <c r="N658" i="2"/>
  <c r="N703" i="2"/>
  <c r="AB356" i="2"/>
  <c r="AB735" i="2"/>
  <c r="AB690" i="2"/>
  <c r="AG814" i="2"/>
  <c r="AG769" i="2"/>
  <c r="AH395" i="2"/>
  <c r="I337" i="2"/>
  <c r="I716" i="2"/>
  <c r="I671" i="2"/>
  <c r="AB283" i="2"/>
  <c r="AA624" i="2"/>
  <c r="AA579" i="2"/>
  <c r="P291" i="2"/>
  <c r="P631" i="2"/>
  <c r="P586" i="2"/>
  <c r="AC808" i="2"/>
  <c r="AC763" i="2"/>
  <c r="AD389" i="2"/>
  <c r="F442" i="2"/>
  <c r="F899" i="2"/>
  <c r="F854" i="2"/>
  <c r="S433" i="2"/>
  <c r="R891" i="2"/>
  <c r="R846" i="2"/>
  <c r="AK345" i="2"/>
  <c r="AJ725" i="2"/>
  <c r="AJ680" i="2"/>
  <c r="AC357" i="2"/>
  <c r="AC736" i="2"/>
  <c r="AC691" i="2"/>
  <c r="E439" i="2"/>
  <c r="E896" i="2"/>
  <c r="E851" i="2"/>
  <c r="P344" i="2"/>
  <c r="P678" i="2"/>
  <c r="P723" i="2"/>
  <c r="Y824" i="2"/>
  <c r="Y779" i="2"/>
  <c r="Y406" i="2"/>
  <c r="W823" i="2"/>
  <c r="W778" i="2"/>
  <c r="W405" i="2"/>
  <c r="J231" i="2"/>
  <c r="J487" i="2"/>
  <c r="J532" i="2"/>
  <c r="AK450" i="2"/>
  <c r="AJ908" i="2"/>
  <c r="AJ863" i="2"/>
  <c r="AE339" i="2"/>
  <c r="AD719" i="2"/>
  <c r="AD674" i="2"/>
  <c r="R432" i="2"/>
  <c r="Q890" i="2"/>
  <c r="Q845" i="2"/>
  <c r="AD444" i="2"/>
  <c r="AC902" i="2"/>
  <c r="AC857" i="2"/>
  <c r="Y459" i="2"/>
  <c r="Y916" i="2"/>
  <c r="Y871" i="2"/>
  <c r="V456" i="2"/>
  <c r="V913" i="2"/>
  <c r="V868" i="2"/>
  <c r="AA335" i="2"/>
  <c r="Z715" i="2"/>
  <c r="Z670" i="2"/>
  <c r="AD251" i="2"/>
  <c r="AD507" i="2"/>
  <c r="AD552" i="2"/>
  <c r="AG236" i="2"/>
  <c r="AF493" i="2"/>
  <c r="AF538" i="2"/>
  <c r="AE252" i="2"/>
  <c r="AE508" i="2"/>
  <c r="AE553" i="2"/>
  <c r="F760" i="2"/>
  <c r="F805" i="2"/>
  <c r="F387" i="2"/>
  <c r="AL241" i="2"/>
  <c r="AK543" i="2"/>
  <c r="AK498" i="2"/>
  <c r="AI816" i="2"/>
  <c r="AI771" i="2"/>
  <c r="AJ397" i="2"/>
  <c r="D332" i="2"/>
  <c r="D711" i="2"/>
  <c r="D666" i="2"/>
  <c r="AF235" i="2"/>
  <c r="AE492" i="2"/>
  <c r="AE537" i="2"/>
  <c r="AO914" i="2"/>
  <c r="AO869" i="2"/>
  <c r="AC284" i="2"/>
  <c r="AB625" i="2"/>
  <c r="AB580" i="2"/>
  <c r="AM294" i="2"/>
  <c r="AL635" i="2"/>
  <c r="AL590" i="2"/>
  <c r="AD358" i="2"/>
  <c r="AD737" i="2"/>
  <c r="AD692" i="2"/>
  <c r="AL293" i="2"/>
  <c r="AK634" i="2"/>
  <c r="AK589" i="2"/>
  <c r="AE234" i="2"/>
  <c r="AD536" i="2"/>
  <c r="AD491" i="2"/>
  <c r="Q431" i="2"/>
  <c r="P844" i="2"/>
  <c r="P889" i="2"/>
  <c r="G282" i="2"/>
  <c r="G622" i="2"/>
  <c r="G577" i="2"/>
  <c r="O290" i="2"/>
  <c r="O630" i="2"/>
  <c r="O585" i="2"/>
  <c r="AN295" i="2"/>
  <c r="AM636" i="2"/>
  <c r="AM591" i="2"/>
  <c r="L340" i="2"/>
  <c r="L719" i="2"/>
  <c r="L674" i="2"/>
  <c r="AA462" i="2"/>
  <c r="AA919" i="2"/>
  <c r="AA874" i="2"/>
  <c r="E333" i="2"/>
  <c r="E712" i="2"/>
  <c r="E667" i="2"/>
  <c r="K232" i="2"/>
  <c r="K488" i="2"/>
  <c r="K533" i="2"/>
  <c r="Z229" i="2"/>
  <c r="Y531" i="2"/>
  <c r="Y486" i="2"/>
  <c r="U224" i="2"/>
  <c r="T526" i="2"/>
  <c r="T481" i="2"/>
  <c r="X352" i="2"/>
  <c r="X731" i="2"/>
  <c r="X686" i="2"/>
  <c r="O270" i="2"/>
  <c r="N611" i="2"/>
  <c r="N566" i="2"/>
  <c r="AF287" i="2"/>
  <c r="AE628" i="2"/>
  <c r="AE583" i="2"/>
  <c r="W351" i="2"/>
  <c r="W730" i="2"/>
  <c r="W685" i="2"/>
  <c r="U329" i="2"/>
  <c r="T709" i="2"/>
  <c r="T664" i="2"/>
  <c r="O814" i="2"/>
  <c r="O769" i="2"/>
  <c r="O396" i="2"/>
  <c r="AI342" i="2"/>
  <c r="AH722" i="2"/>
  <c r="AH677" i="2"/>
  <c r="T223" i="2"/>
  <c r="S480" i="2"/>
  <c r="S525" i="2"/>
  <c r="G228" i="2"/>
  <c r="G484" i="2"/>
  <c r="G529" i="2"/>
  <c r="S820" i="2"/>
  <c r="S775" i="2"/>
  <c r="S402" i="2"/>
  <c r="M447" i="2"/>
  <c r="M904" i="2"/>
  <c r="M859" i="2"/>
  <c r="AN454" i="2"/>
  <c r="AM912" i="2"/>
  <c r="AM867" i="2"/>
  <c r="W436" i="2"/>
  <c r="V894" i="2"/>
  <c r="V849" i="2"/>
  <c r="J339" i="2"/>
  <c r="J718" i="2"/>
  <c r="J673" i="2"/>
  <c r="V802" i="2"/>
  <c r="V757" i="2"/>
  <c r="W383" i="2"/>
  <c r="N322" i="2"/>
  <c r="AL963" i="15" l="1"/>
  <c r="AL965" i="15"/>
  <c r="BQ962" i="15"/>
  <c r="AY991" i="15"/>
  <c r="CJ991" i="15"/>
  <c r="P991" i="15"/>
  <c r="CD991" i="15"/>
  <c r="AK991" i="15"/>
  <c r="AQ991" i="15"/>
  <c r="AQ993" i="15" s="1"/>
  <c r="AQ1020" i="15" s="1"/>
  <c r="AQ1034" i="15" s="1"/>
  <c r="AQ1070" i="15" s="1"/>
  <c r="CP991" i="15"/>
  <c r="CP993" i="15" s="1"/>
  <c r="CP1034" i="15" s="1"/>
  <c r="CP1070" i="15" s="1"/>
  <c r="W991" i="15"/>
  <c r="W993" i="15" s="1"/>
  <c r="W1020" i="15" s="1"/>
  <c r="W1034" i="15" s="1"/>
  <c r="W1070" i="15" s="1"/>
  <c r="C557" i="15"/>
  <c r="AX956" i="15" s="1"/>
  <c r="S991" i="15"/>
  <c r="S993" i="15" s="1"/>
  <c r="S1020" i="15" s="1"/>
  <c r="S1034" i="15" s="1"/>
  <c r="S1070" i="15" s="1"/>
  <c r="AN962" i="15"/>
  <c r="BT991" i="15"/>
  <c r="BT993" i="15" s="1"/>
  <c r="BT1020" i="15" s="1"/>
  <c r="BT1034" i="15" s="1"/>
  <c r="BT1070" i="15" s="1"/>
  <c r="AG991" i="15"/>
  <c r="AG993" i="15" s="1"/>
  <c r="AG1020" i="15" s="1"/>
  <c r="AG1034" i="15" s="1"/>
  <c r="AG1070" i="15" s="1"/>
  <c r="BE991" i="15"/>
  <c r="BE993" i="15" s="1"/>
  <c r="BE1020" i="15" s="1"/>
  <c r="BE1034" i="15" s="1"/>
  <c r="BE1070" i="15" s="1"/>
  <c r="BF991" i="15"/>
  <c r="BF993" i="15" s="1"/>
  <c r="BF1020" i="15" s="1"/>
  <c r="BF1034" i="15" s="1"/>
  <c r="BF1070" i="15" s="1"/>
  <c r="X991" i="15"/>
  <c r="CG965" i="15"/>
  <c r="BI991" i="15"/>
  <c r="BI993" i="15" s="1"/>
  <c r="BI1020" i="15" s="1"/>
  <c r="BI1034" i="15" s="1"/>
  <c r="BI1070" i="15" s="1"/>
  <c r="CJ973" i="15"/>
  <c r="CJ975" i="15" s="1"/>
  <c r="CJ1032" i="15" s="1"/>
  <c r="CJ1068" i="15" s="1"/>
  <c r="K991" i="15"/>
  <c r="K993" i="15" s="1"/>
  <c r="CL991" i="15"/>
  <c r="CL993" i="15" s="1"/>
  <c r="CL1034" i="15" s="1"/>
  <c r="CL1070" i="15" s="1"/>
  <c r="CH991" i="15"/>
  <c r="CH993" i="15" s="1"/>
  <c r="CH1034" i="15" s="1"/>
  <c r="CH1070" i="15" s="1"/>
  <c r="CG963" i="15"/>
  <c r="J965" i="15"/>
  <c r="AA965" i="15"/>
  <c r="AR963" i="15"/>
  <c r="AF993" i="15"/>
  <c r="AF1020" i="15" s="1"/>
  <c r="AF1034" i="15" s="1"/>
  <c r="AF1070" i="15" s="1"/>
  <c r="BQ963" i="15"/>
  <c r="BW991" i="15"/>
  <c r="BW993" i="15" s="1"/>
  <c r="BW1020" i="15" s="1"/>
  <c r="BW1034" i="15" s="1"/>
  <c r="BW1070" i="15" s="1"/>
  <c r="N991" i="15"/>
  <c r="N993" i="15" s="1"/>
  <c r="R963" i="15"/>
  <c r="AF963" i="15"/>
  <c r="BU991" i="15"/>
  <c r="BU993" i="15" s="1"/>
  <c r="BU1020" i="15" s="1"/>
  <c r="BU1034" i="15" s="1"/>
  <c r="BU1070" i="15" s="1"/>
  <c r="BO963" i="15"/>
  <c r="AH965" i="15"/>
  <c r="H965" i="15"/>
  <c r="K965" i="15"/>
  <c r="AE963" i="15"/>
  <c r="I965" i="15"/>
  <c r="AG963" i="15"/>
  <c r="AZ963" i="15"/>
  <c r="AB973" i="15"/>
  <c r="AB975" i="15" s="1"/>
  <c r="AB1018" i="15" s="1"/>
  <c r="AB1032" i="15" s="1"/>
  <c r="AB1068" i="15" s="1"/>
  <c r="AM965" i="15"/>
  <c r="AP963" i="15"/>
  <c r="AZ965" i="15"/>
  <c r="G963" i="15"/>
  <c r="AG965" i="15"/>
  <c r="X965" i="15"/>
  <c r="CN965" i="15"/>
  <c r="BK965" i="15"/>
  <c r="U963" i="15"/>
  <c r="CF963" i="15"/>
  <c r="S965" i="15"/>
  <c r="Z965" i="15"/>
  <c r="AV965" i="15"/>
  <c r="L962" i="15"/>
  <c r="X973" i="15"/>
  <c r="X975" i="15" s="1"/>
  <c r="X1018" i="15" s="1"/>
  <c r="X1032" i="15" s="1"/>
  <c r="X1068" i="15" s="1"/>
  <c r="CN973" i="15"/>
  <c r="CN975" i="15" s="1"/>
  <c r="CN1032" i="15" s="1"/>
  <c r="CN1068" i="15" s="1"/>
  <c r="CK991" i="15"/>
  <c r="CK993" i="15" s="1"/>
  <c r="CK1034" i="15" s="1"/>
  <c r="CK1070" i="15" s="1"/>
  <c r="BV991" i="15"/>
  <c r="BV993" i="15" s="1"/>
  <c r="BV1020" i="15" s="1"/>
  <c r="BV1034" i="15" s="1"/>
  <c r="BV1070" i="15" s="1"/>
  <c r="F962" i="15"/>
  <c r="CF973" i="15"/>
  <c r="CF975" i="15" s="1"/>
  <c r="CF1032" i="15" s="1"/>
  <c r="CF1068" i="15" s="1"/>
  <c r="BS991" i="15"/>
  <c r="BS993" i="15" s="1"/>
  <c r="BS1020" i="15" s="1"/>
  <c r="BS1034" i="15" s="1"/>
  <c r="BS1070" i="15" s="1"/>
  <c r="L991" i="15"/>
  <c r="L993" i="15" s="1"/>
  <c r="M991" i="15"/>
  <c r="M993" i="15" s="1"/>
  <c r="T973" i="15"/>
  <c r="T975" i="15" s="1"/>
  <c r="T1018" i="15" s="1"/>
  <c r="T1032" i="15" s="1"/>
  <c r="T1068" i="15" s="1"/>
  <c r="S973" i="15"/>
  <c r="S975" i="15" s="1"/>
  <c r="S1018" i="15" s="1"/>
  <c r="S1032" i="15" s="1"/>
  <c r="S1068" i="15" s="1"/>
  <c r="AS962" i="15"/>
  <c r="U973" i="15"/>
  <c r="U975" i="15" s="1"/>
  <c r="U1018" i="15" s="1"/>
  <c r="U1032" i="15" s="1"/>
  <c r="U1068" i="15" s="1"/>
  <c r="BA973" i="15"/>
  <c r="BA975" i="15" s="1"/>
  <c r="BA1018" i="15" s="1"/>
  <c r="BA1032" i="15" s="1"/>
  <c r="BA1068" i="15" s="1"/>
  <c r="CN962" i="15"/>
  <c r="BX973" i="15"/>
  <c r="BX975" i="15" s="1"/>
  <c r="BX1018" i="15" s="1"/>
  <c r="BX1032" i="15" s="1"/>
  <c r="BX1068" i="15" s="1"/>
  <c r="AE973" i="15"/>
  <c r="AE975" i="15" s="1"/>
  <c r="AE1018" i="15" s="1"/>
  <c r="AE1032" i="15" s="1"/>
  <c r="AE1068" i="15" s="1"/>
  <c r="AX962" i="15"/>
  <c r="BP973" i="15"/>
  <c r="BP975" i="15" s="1"/>
  <c r="BP1018" i="15" s="1"/>
  <c r="BP1032" i="15" s="1"/>
  <c r="BP1068" i="15" s="1"/>
  <c r="AS973" i="15"/>
  <c r="AS975" i="15" s="1"/>
  <c r="AS1018" i="15" s="1"/>
  <c r="AS1032" i="15" s="1"/>
  <c r="AS1068" i="15" s="1"/>
  <c r="BL991" i="15"/>
  <c r="BL993" i="15" s="1"/>
  <c r="BL1020" i="15" s="1"/>
  <c r="BL1034" i="15" s="1"/>
  <c r="BL1070" i="15" s="1"/>
  <c r="AH991" i="15"/>
  <c r="AH993" i="15" s="1"/>
  <c r="AH1020" i="15" s="1"/>
  <c r="AH1034" i="15" s="1"/>
  <c r="AH1070" i="15" s="1"/>
  <c r="BC991" i="15"/>
  <c r="CF962" i="15"/>
  <c r="D973" i="15"/>
  <c r="D975" i="15" s="1"/>
  <c r="CG991" i="15"/>
  <c r="CG993" i="15" s="1"/>
  <c r="CG1034" i="15" s="1"/>
  <c r="CG1070" i="15" s="1"/>
  <c r="CN991" i="15"/>
  <c r="CN993" i="15" s="1"/>
  <c r="CN1034" i="15" s="1"/>
  <c r="CN1070" i="15" s="1"/>
  <c r="BZ991" i="15"/>
  <c r="BZ993" i="15" s="1"/>
  <c r="BZ1020" i="15" s="1"/>
  <c r="BZ1034" i="15" s="1"/>
  <c r="BZ1070" i="15" s="1"/>
  <c r="AY962" i="15"/>
  <c r="BU973" i="15"/>
  <c r="BU975" i="15" s="1"/>
  <c r="BU1018" i="15" s="1"/>
  <c r="BU1032" i="15" s="1"/>
  <c r="BU1068" i="15" s="1"/>
  <c r="AJ965" i="15"/>
  <c r="F965" i="15"/>
  <c r="BC965" i="15"/>
  <c r="BW965" i="15"/>
  <c r="AD965" i="15"/>
  <c r="CA963" i="15"/>
  <c r="O963" i="15"/>
  <c r="BN965" i="15"/>
  <c r="E965" i="15"/>
  <c r="BN973" i="15"/>
  <c r="BN975" i="15" s="1"/>
  <c r="BN1018" i="15" s="1"/>
  <c r="BN1032" i="15" s="1"/>
  <c r="BN1068" i="15" s="1"/>
  <c r="W973" i="15"/>
  <c r="W975" i="15" s="1"/>
  <c r="W1018" i="15" s="1"/>
  <c r="W1032" i="15" s="1"/>
  <c r="W1068" i="15" s="1"/>
  <c r="BY973" i="15"/>
  <c r="BY975" i="15" s="1"/>
  <c r="BY1018" i="15" s="1"/>
  <c r="BY1032" i="15" s="1"/>
  <c r="BY1068" i="15" s="1"/>
  <c r="E973" i="15"/>
  <c r="E975" i="15" s="1"/>
  <c r="J973" i="15"/>
  <c r="J975" i="15" s="1"/>
  <c r="F973" i="15"/>
  <c r="F975" i="15" s="1"/>
  <c r="BJ973" i="15"/>
  <c r="BJ975" i="15" s="1"/>
  <c r="BJ1018" i="15" s="1"/>
  <c r="BJ1032" i="15" s="1"/>
  <c r="BJ1068" i="15" s="1"/>
  <c r="BC993" i="15"/>
  <c r="BC1020" i="15" s="1"/>
  <c r="BC1034" i="15" s="1"/>
  <c r="BC1070" i="15" s="1"/>
  <c r="M965" i="15"/>
  <c r="AQ965" i="15"/>
  <c r="AK963" i="15"/>
  <c r="BE965" i="15"/>
  <c r="CE963" i="15"/>
  <c r="BL965" i="15"/>
  <c r="L965" i="15"/>
  <c r="BB965" i="15"/>
  <c r="R965" i="15"/>
  <c r="BH965" i="15"/>
  <c r="N963" i="15"/>
  <c r="BA963" i="15"/>
  <c r="CD963" i="15"/>
  <c r="AC965" i="15"/>
  <c r="AV963" i="15"/>
  <c r="BF962" i="15"/>
  <c r="I973" i="15"/>
  <c r="I975" i="15" s="1"/>
  <c r="AS965" i="15"/>
  <c r="BQ965" i="15"/>
  <c r="BR965" i="15"/>
  <c r="CP973" i="15"/>
  <c r="CP975" i="15" s="1"/>
  <c r="CP1032" i="15" s="1"/>
  <c r="CP1068" i="15" s="1"/>
  <c r="H973" i="15"/>
  <c r="H975" i="15" s="1"/>
  <c r="AH973" i="15"/>
  <c r="AH975" i="15" s="1"/>
  <c r="AH1018" i="15" s="1"/>
  <c r="AH1032" i="15" s="1"/>
  <c r="AH1068" i="15" s="1"/>
  <c r="Q973" i="15"/>
  <c r="Q975" i="15" s="1"/>
  <c r="Q1032" i="15" s="1"/>
  <c r="Q1068" i="15" s="1"/>
  <c r="BM963" i="15"/>
  <c r="Z963" i="15"/>
  <c r="BL963" i="15"/>
  <c r="P963" i="15"/>
  <c r="AC973" i="15"/>
  <c r="AC975" i="15" s="1"/>
  <c r="AC1018" i="15" s="1"/>
  <c r="AC1032" i="15" s="1"/>
  <c r="AC1068" i="15" s="1"/>
  <c r="CG973" i="15"/>
  <c r="CG975" i="15" s="1"/>
  <c r="CG1032" i="15" s="1"/>
  <c r="CG1068" i="15" s="1"/>
  <c r="M973" i="15"/>
  <c r="M975" i="15" s="1"/>
  <c r="BH973" i="15"/>
  <c r="BH975" i="15" s="1"/>
  <c r="BH1018" i="15" s="1"/>
  <c r="BH1032" i="15" s="1"/>
  <c r="BH1068" i="15" s="1"/>
  <c r="CE973" i="15"/>
  <c r="CE975" i="15" s="1"/>
  <c r="CE1032" i="15" s="1"/>
  <c r="CE1068" i="15" s="1"/>
  <c r="AQ973" i="15"/>
  <c r="AQ975" i="15" s="1"/>
  <c r="AQ1018" i="15" s="1"/>
  <c r="AQ1032" i="15" s="1"/>
  <c r="AQ1068" i="15" s="1"/>
  <c r="AK973" i="15"/>
  <c r="AK975" i="15" s="1"/>
  <c r="AK1018" i="15" s="1"/>
  <c r="AK1032" i="15" s="1"/>
  <c r="AK1068" i="15" s="1"/>
  <c r="CD973" i="15"/>
  <c r="CD975" i="15" s="1"/>
  <c r="CD1032" i="15" s="1"/>
  <c r="CD1068" i="15" s="1"/>
  <c r="BK991" i="15"/>
  <c r="BK993" i="15" s="1"/>
  <c r="BK1020" i="15" s="1"/>
  <c r="BK1034" i="15" s="1"/>
  <c r="BK1070" i="15" s="1"/>
  <c r="AB991" i="15"/>
  <c r="AB993" i="15" s="1"/>
  <c r="AB1020" i="15" s="1"/>
  <c r="AB1034" i="15" s="1"/>
  <c r="AB1070" i="15" s="1"/>
  <c r="AZ991" i="15"/>
  <c r="AZ993" i="15" s="1"/>
  <c r="AZ1020" i="15" s="1"/>
  <c r="AZ1034" i="15" s="1"/>
  <c r="AZ1070" i="15" s="1"/>
  <c r="G991" i="15"/>
  <c r="G993" i="15" s="1"/>
  <c r="AS963" i="15"/>
  <c r="BM965" i="15"/>
  <c r="O965" i="15"/>
  <c r="CE965" i="15"/>
  <c r="BI965" i="15"/>
  <c r="CD965" i="15"/>
  <c r="CF965" i="15"/>
  <c r="BU963" i="15"/>
  <c r="BZ965" i="15"/>
  <c r="V963" i="15"/>
  <c r="BI963" i="15"/>
  <c r="S963" i="15"/>
  <c r="AB963" i="15"/>
  <c r="BV965" i="15"/>
  <c r="BZ963" i="15"/>
  <c r="O962" i="15"/>
  <c r="CB963" i="15"/>
  <c r="BR963" i="15"/>
  <c r="BH963" i="15"/>
  <c r="CH973" i="15"/>
  <c r="CH975" i="15" s="1"/>
  <c r="CH1032" i="15" s="1"/>
  <c r="CH1068" i="15" s="1"/>
  <c r="BS965" i="15"/>
  <c r="V965" i="15"/>
  <c r="H963" i="15"/>
  <c r="CC973" i="15"/>
  <c r="CC975" i="15" s="1"/>
  <c r="CC1032" i="15" s="1"/>
  <c r="CC1068" i="15" s="1"/>
  <c r="CB965" i="15"/>
  <c r="CK963" i="15"/>
  <c r="CP965" i="15"/>
  <c r="R973" i="15"/>
  <c r="R975" i="15" s="1"/>
  <c r="R1032" i="15" s="1"/>
  <c r="R1068" i="15" s="1"/>
  <c r="BB973" i="15"/>
  <c r="BB975" i="15" s="1"/>
  <c r="BB1018" i="15" s="1"/>
  <c r="BB1032" i="15" s="1"/>
  <c r="BB1068" i="15" s="1"/>
  <c r="G973" i="15"/>
  <c r="G975" i="15" s="1"/>
  <c r="P973" i="15"/>
  <c r="P975" i="15" s="1"/>
  <c r="P1032" i="15" s="1"/>
  <c r="P1068" i="15" s="1"/>
  <c r="AU973" i="15"/>
  <c r="AU975" i="15" s="1"/>
  <c r="AU1018" i="15" s="1"/>
  <c r="AU1032" i="15" s="1"/>
  <c r="AU1068" i="15" s="1"/>
  <c r="AD973" i="15"/>
  <c r="AD975" i="15" s="1"/>
  <c r="AD1018" i="15" s="1"/>
  <c r="AD1032" i="15" s="1"/>
  <c r="AD1068" i="15" s="1"/>
  <c r="CM973" i="15"/>
  <c r="CM975" i="15" s="1"/>
  <c r="CM1032" i="15" s="1"/>
  <c r="CM1068" i="15" s="1"/>
  <c r="CL965" i="15"/>
  <c r="AA963" i="15"/>
  <c r="G965" i="15"/>
  <c r="AM963" i="15"/>
  <c r="N965" i="15"/>
  <c r="AX963" i="15"/>
  <c r="AD963" i="15"/>
  <c r="Y963" i="15"/>
  <c r="BD963" i="15"/>
  <c r="BX963" i="15"/>
  <c r="K963" i="15"/>
  <c r="CO965" i="15"/>
  <c r="AT965" i="15"/>
  <c r="BC963" i="15"/>
  <c r="CM965" i="15"/>
  <c r="N973" i="15"/>
  <c r="N975" i="15" s="1"/>
  <c r="K973" i="15"/>
  <c r="K975" i="15" s="1"/>
  <c r="Z973" i="15"/>
  <c r="Z975" i="15" s="1"/>
  <c r="Z1018" i="15" s="1"/>
  <c r="Z1032" i="15" s="1"/>
  <c r="Z1068" i="15" s="1"/>
  <c r="AT973" i="15"/>
  <c r="AT975" i="15" s="1"/>
  <c r="AT1018" i="15" s="1"/>
  <c r="AT1032" i="15" s="1"/>
  <c r="AT1068" i="15" s="1"/>
  <c r="BG973" i="15"/>
  <c r="BG975" i="15" s="1"/>
  <c r="BG1018" i="15" s="1"/>
  <c r="BG1032" i="15" s="1"/>
  <c r="BG1068" i="15" s="1"/>
  <c r="AP973" i="15"/>
  <c r="AP975" i="15" s="1"/>
  <c r="AP1018" i="15" s="1"/>
  <c r="AP1032" i="15" s="1"/>
  <c r="AP1068" i="15" s="1"/>
  <c r="BF973" i="15"/>
  <c r="BF975" i="15" s="1"/>
  <c r="BF1018" i="15" s="1"/>
  <c r="BF1032" i="15" s="1"/>
  <c r="BF1068" i="15" s="1"/>
  <c r="AL973" i="15"/>
  <c r="AL975" i="15" s="1"/>
  <c r="AL1018" i="15" s="1"/>
  <c r="AL1032" i="15" s="1"/>
  <c r="AL1068" i="15" s="1"/>
  <c r="BY991" i="15"/>
  <c r="BY993" i="15" s="1"/>
  <c r="BY1020" i="15" s="1"/>
  <c r="BY1034" i="15" s="1"/>
  <c r="BY1070" i="15" s="1"/>
  <c r="D991" i="15"/>
  <c r="D993" i="15" s="1"/>
  <c r="CI991" i="15"/>
  <c r="CI993" i="15" s="1"/>
  <c r="CI1034" i="15" s="1"/>
  <c r="CI1070" i="15" s="1"/>
  <c r="CA991" i="15"/>
  <c r="CA993" i="15" s="1"/>
  <c r="CA1034" i="15" s="1"/>
  <c r="CA1070" i="15" s="1"/>
  <c r="P965" i="15"/>
  <c r="AY963" i="15"/>
  <c r="W965" i="15"/>
  <c r="BK963" i="15"/>
  <c r="AT963" i="15"/>
  <c r="CI963" i="15"/>
  <c r="AX965" i="15"/>
  <c r="AR965" i="15"/>
  <c r="CA965" i="15"/>
  <c r="X963" i="15"/>
  <c r="AH963" i="15"/>
  <c r="Y965" i="15"/>
  <c r="BJ965" i="15"/>
  <c r="BO965" i="15"/>
  <c r="CJ963" i="15"/>
  <c r="CD962" i="15"/>
  <c r="AW963" i="15"/>
  <c r="BN963" i="15"/>
  <c r="AN973" i="15"/>
  <c r="AN975" i="15" s="1"/>
  <c r="AN1018" i="15" s="1"/>
  <c r="AN1032" i="15" s="1"/>
  <c r="AN1068" i="15" s="1"/>
  <c r="AZ973" i="15"/>
  <c r="AZ975" i="15" s="1"/>
  <c r="AZ1018" i="15" s="1"/>
  <c r="AZ1032" i="15" s="1"/>
  <c r="AZ1068" i="15" s="1"/>
  <c r="BL973" i="15"/>
  <c r="BL975" i="15" s="1"/>
  <c r="BL1018" i="15" s="1"/>
  <c r="BL1032" i="15" s="1"/>
  <c r="BL1068" i="15" s="1"/>
  <c r="CN963" i="15"/>
  <c r="BT965" i="15"/>
  <c r="BP963" i="15"/>
  <c r="CB973" i="15"/>
  <c r="CB975" i="15" s="1"/>
  <c r="CB1032" i="15" s="1"/>
  <c r="CB1068" i="15" s="1"/>
  <c r="AG973" i="15"/>
  <c r="AG975" i="15" s="1"/>
  <c r="AG1018" i="15" s="1"/>
  <c r="AG1032" i="15" s="1"/>
  <c r="AG1068" i="15" s="1"/>
  <c r="AW973" i="15"/>
  <c r="AW975" i="15" s="1"/>
  <c r="AW1018" i="15" s="1"/>
  <c r="AW1032" i="15" s="1"/>
  <c r="AW1068" i="15" s="1"/>
  <c r="BM973" i="15"/>
  <c r="BM975" i="15" s="1"/>
  <c r="BM1018" i="15" s="1"/>
  <c r="BM1032" i="15" s="1"/>
  <c r="BM1068" i="15" s="1"/>
  <c r="BK973" i="15"/>
  <c r="BK975" i="15" s="1"/>
  <c r="BK1018" i="15" s="1"/>
  <c r="BK1032" i="15" s="1"/>
  <c r="BK1068" i="15" s="1"/>
  <c r="BC973" i="15"/>
  <c r="BC975" i="15" s="1"/>
  <c r="BC1018" i="15" s="1"/>
  <c r="BC1032" i="15" s="1"/>
  <c r="BC1068" i="15" s="1"/>
  <c r="O973" i="15"/>
  <c r="O975" i="15" s="1"/>
  <c r="BE973" i="15"/>
  <c r="BE975" i="15" s="1"/>
  <c r="BE1018" i="15" s="1"/>
  <c r="BE1032" i="15" s="1"/>
  <c r="BE1068" i="15" s="1"/>
  <c r="AI973" i="15"/>
  <c r="AI975" i="15" s="1"/>
  <c r="AI1018" i="15" s="1"/>
  <c r="AI1032" i="15" s="1"/>
  <c r="AI1068" i="15" s="1"/>
  <c r="BH991" i="15"/>
  <c r="BH993" i="15" s="1"/>
  <c r="BH1020" i="15" s="1"/>
  <c r="BH1034" i="15" s="1"/>
  <c r="BH1070" i="15" s="1"/>
  <c r="H991" i="15"/>
  <c r="H993" i="15" s="1"/>
  <c r="Q991" i="15"/>
  <c r="Q993" i="15" s="1"/>
  <c r="Q1034" i="15" s="1"/>
  <c r="Q1070" i="15" s="1"/>
  <c r="AF965" i="15"/>
  <c r="BW963" i="15"/>
  <c r="BB963" i="15"/>
  <c r="U965" i="15"/>
  <c r="BP965" i="15"/>
  <c r="AU963" i="15"/>
  <c r="BY963" i="15"/>
  <c r="CC965" i="15"/>
  <c r="CL963" i="15"/>
  <c r="W963" i="15"/>
  <c r="AW965" i="15"/>
  <c r="Q963" i="15"/>
  <c r="CH963" i="15"/>
  <c r="BG965" i="15"/>
  <c r="I963" i="15"/>
  <c r="AM962" i="15"/>
  <c r="L973" i="15"/>
  <c r="L975" i="15" s="1"/>
  <c r="AB965" i="15"/>
  <c r="BA965" i="15"/>
  <c r="BF965" i="15"/>
  <c r="CJ965" i="15"/>
  <c r="BX965" i="15"/>
  <c r="L963" i="15"/>
  <c r="AO973" i="15"/>
  <c r="AO975" i="15" s="1"/>
  <c r="AO1018" i="15" s="1"/>
  <c r="AO1032" i="15" s="1"/>
  <c r="AO1068" i="15" s="1"/>
  <c r="CI965" i="15"/>
  <c r="CM963" i="15"/>
  <c r="BR973" i="15"/>
  <c r="BR975" i="15" s="1"/>
  <c r="BR1018" i="15" s="1"/>
  <c r="BR1032" i="15" s="1"/>
  <c r="BR1068" i="15" s="1"/>
  <c r="CI973" i="15"/>
  <c r="CI975" i="15" s="1"/>
  <c r="CI1032" i="15" s="1"/>
  <c r="CI1068" i="15" s="1"/>
  <c r="AX973" i="15"/>
  <c r="AX975" i="15" s="1"/>
  <c r="AX1018" i="15" s="1"/>
  <c r="AX1032" i="15" s="1"/>
  <c r="AX1068" i="15" s="1"/>
  <c r="BS973" i="15"/>
  <c r="BS975" i="15" s="1"/>
  <c r="BS1018" i="15" s="1"/>
  <c r="BS1032" i="15" s="1"/>
  <c r="BS1068" i="15" s="1"/>
  <c r="AA973" i="15"/>
  <c r="AA975" i="15" s="1"/>
  <c r="AA1018" i="15" s="1"/>
  <c r="AA1032" i="15" s="1"/>
  <c r="AA1068" i="15" s="1"/>
  <c r="BZ973" i="15"/>
  <c r="BZ975" i="15" s="1"/>
  <c r="BZ1018" i="15" s="1"/>
  <c r="BZ1032" i="15" s="1"/>
  <c r="BZ1068" i="15" s="1"/>
  <c r="BV973" i="15"/>
  <c r="BV975" i="15" s="1"/>
  <c r="BV1018" i="15" s="1"/>
  <c r="BV1032" i="15" s="1"/>
  <c r="BV1068" i="15" s="1"/>
  <c r="AY973" i="15"/>
  <c r="AY975" i="15" s="1"/>
  <c r="AY1018" i="15" s="1"/>
  <c r="AY1032" i="15" s="1"/>
  <c r="AY1068" i="15" s="1"/>
  <c r="AN991" i="15"/>
  <c r="AN993" i="15" s="1"/>
  <c r="AN1020" i="15" s="1"/>
  <c r="AN1034" i="15" s="1"/>
  <c r="AN1070" i="15" s="1"/>
  <c r="J991" i="15"/>
  <c r="J993" i="15" s="1"/>
  <c r="BX991" i="15"/>
  <c r="BX993" i="15" s="1"/>
  <c r="BX1020" i="15" s="1"/>
  <c r="BX1034" i="15" s="1"/>
  <c r="BX1070" i="15" s="1"/>
  <c r="BR991" i="15"/>
  <c r="BR993" i="15" s="1"/>
  <c r="BR1020" i="15" s="1"/>
  <c r="BR1034" i="15" s="1"/>
  <c r="BR1070" i="15" s="1"/>
  <c r="BJ963" i="15"/>
  <c r="AU965" i="15"/>
  <c r="BY965" i="15"/>
  <c r="BG963" i="15"/>
  <c r="CO963" i="15"/>
  <c r="T965" i="15"/>
  <c r="M963" i="15"/>
  <c r="Q965" i="15"/>
  <c r="AJ963" i="15"/>
  <c r="CK965" i="15"/>
  <c r="AO963" i="15"/>
  <c r="AP965" i="15"/>
  <c r="AN965" i="15"/>
  <c r="AN963" i="15"/>
  <c r="BV963" i="15"/>
  <c r="J962" i="15"/>
  <c r="AV973" i="15"/>
  <c r="AV975" i="15" s="1"/>
  <c r="AV1018" i="15" s="1"/>
  <c r="AV1032" i="15" s="1"/>
  <c r="AV1068" i="15" s="1"/>
  <c r="AF973" i="15"/>
  <c r="AF975" i="15" s="1"/>
  <c r="AF1018" i="15" s="1"/>
  <c r="AF1032" i="15" s="1"/>
  <c r="AF1068" i="15" s="1"/>
  <c r="BI973" i="15"/>
  <c r="BI975" i="15" s="1"/>
  <c r="BI1018" i="15" s="1"/>
  <c r="BI1032" i="15" s="1"/>
  <c r="BI1068" i="15" s="1"/>
  <c r="AR973" i="15"/>
  <c r="AR975" i="15" s="1"/>
  <c r="AR1018" i="15" s="1"/>
  <c r="AR1032" i="15" s="1"/>
  <c r="AR1068" i="15" s="1"/>
  <c r="AJ973" i="15"/>
  <c r="AJ975" i="15" s="1"/>
  <c r="AJ1018" i="15" s="1"/>
  <c r="AJ1032" i="15" s="1"/>
  <c r="AJ1068" i="15" s="1"/>
  <c r="BD973" i="15"/>
  <c r="BD975" i="15" s="1"/>
  <c r="BD1018" i="15" s="1"/>
  <c r="BD1032" i="15" s="1"/>
  <c r="BD1068" i="15" s="1"/>
  <c r="AQ963" i="15"/>
  <c r="BS963" i="15"/>
  <c r="BO973" i="15"/>
  <c r="BO975" i="15" s="1"/>
  <c r="BO1018" i="15" s="1"/>
  <c r="BO1032" i="15" s="1"/>
  <c r="BO1068" i="15" s="1"/>
  <c r="BT973" i="15"/>
  <c r="BT975" i="15" s="1"/>
  <c r="BT1018" i="15" s="1"/>
  <c r="BT1032" i="15" s="1"/>
  <c r="BT1068" i="15" s="1"/>
  <c r="V973" i="15"/>
  <c r="V975" i="15" s="1"/>
  <c r="V1018" i="15" s="1"/>
  <c r="V1032" i="15" s="1"/>
  <c r="V1068" i="15" s="1"/>
  <c r="BE963" i="15"/>
  <c r="D963" i="15"/>
  <c r="CA973" i="15"/>
  <c r="CA975" i="15" s="1"/>
  <c r="CA1032" i="15" s="1"/>
  <c r="CA1068" i="15" s="1"/>
  <c r="BD965" i="15"/>
  <c r="CP963" i="15"/>
  <c r="T963" i="15"/>
  <c r="CL973" i="15"/>
  <c r="CL975" i="15" s="1"/>
  <c r="CL1032" i="15" s="1"/>
  <c r="CL1068" i="15" s="1"/>
  <c r="AM973" i="15"/>
  <c r="AM975" i="15" s="1"/>
  <c r="AM1018" i="15" s="1"/>
  <c r="AM1032" i="15" s="1"/>
  <c r="AM1068" i="15" s="1"/>
  <c r="BQ973" i="15"/>
  <c r="BQ975" i="15" s="1"/>
  <c r="BQ1018" i="15" s="1"/>
  <c r="BQ1032" i="15" s="1"/>
  <c r="BQ1068" i="15" s="1"/>
  <c r="Y973" i="15"/>
  <c r="Y975" i="15" s="1"/>
  <c r="Y1018" i="15" s="1"/>
  <c r="Y1032" i="15" s="1"/>
  <c r="Y1068" i="15" s="1"/>
  <c r="BW973" i="15"/>
  <c r="BW975" i="15" s="1"/>
  <c r="BW1018" i="15" s="1"/>
  <c r="BW1032" i="15" s="1"/>
  <c r="BW1068" i="15" s="1"/>
  <c r="CK973" i="15"/>
  <c r="CK975" i="15" s="1"/>
  <c r="CK1032" i="15" s="1"/>
  <c r="CK1068" i="15" s="1"/>
  <c r="X993" i="15"/>
  <c r="X1020" i="15" s="1"/>
  <c r="X1034" i="15" s="1"/>
  <c r="X1070" i="15" s="1"/>
  <c r="CH965" i="15"/>
  <c r="J963" i="15"/>
  <c r="D965" i="15"/>
  <c r="BT963" i="15"/>
  <c r="AC963" i="15"/>
  <c r="AO965" i="15"/>
  <c r="BF963" i="15"/>
  <c r="AK965" i="15"/>
  <c r="AI963" i="15"/>
  <c r="CC963" i="15"/>
  <c r="AY965" i="15"/>
  <c r="F963" i="15"/>
  <c r="E963" i="15"/>
  <c r="AE965" i="15"/>
  <c r="AI965" i="15"/>
  <c r="X962" i="15"/>
  <c r="CD993" i="15"/>
  <c r="CD1034" i="15" s="1"/>
  <c r="CD1070" i="15" s="1"/>
  <c r="U991" i="15"/>
  <c r="U993" i="15" s="1"/>
  <c r="U1020" i="15" s="1"/>
  <c r="U1034" i="15" s="1"/>
  <c r="U1070" i="15" s="1"/>
  <c r="AP991" i="15"/>
  <c r="AP993" i="15" s="1"/>
  <c r="AP1020" i="15" s="1"/>
  <c r="AP1034" i="15" s="1"/>
  <c r="AP1070" i="15" s="1"/>
  <c r="AC991" i="15"/>
  <c r="AC993" i="15" s="1"/>
  <c r="AC1020" i="15" s="1"/>
  <c r="AC1034" i="15" s="1"/>
  <c r="AC1070" i="15" s="1"/>
  <c r="AJ991" i="15"/>
  <c r="AJ993" i="15" s="1"/>
  <c r="AJ1020" i="15" s="1"/>
  <c r="AJ1034" i="15" s="1"/>
  <c r="AJ1070" i="15" s="1"/>
  <c r="Z991" i="15"/>
  <c r="Z993" i="15" s="1"/>
  <c r="Z1020" i="15" s="1"/>
  <c r="Z1034" i="15" s="1"/>
  <c r="Z1070" i="15" s="1"/>
  <c r="AA991" i="15"/>
  <c r="AA993" i="15" s="1"/>
  <c r="AA1020" i="15" s="1"/>
  <c r="AA1034" i="15" s="1"/>
  <c r="AA1070" i="15" s="1"/>
  <c r="BP991" i="15"/>
  <c r="BP993" i="15" s="1"/>
  <c r="BP1020" i="15" s="1"/>
  <c r="BP1034" i="15" s="1"/>
  <c r="BP1070" i="15" s="1"/>
  <c r="AR991" i="15"/>
  <c r="AR993" i="15" s="1"/>
  <c r="AR1020" i="15" s="1"/>
  <c r="AR1034" i="15" s="1"/>
  <c r="AR1070" i="15" s="1"/>
  <c r="AV991" i="15"/>
  <c r="AV993" i="15" s="1"/>
  <c r="AV1020" i="15" s="1"/>
  <c r="AV1034" i="15" s="1"/>
  <c r="AV1070" i="15" s="1"/>
  <c r="AX991" i="15"/>
  <c r="AX993" i="15" s="1"/>
  <c r="AX1020" i="15" s="1"/>
  <c r="AX1034" i="15" s="1"/>
  <c r="AX1070" i="15" s="1"/>
  <c r="F991" i="15"/>
  <c r="F993" i="15" s="1"/>
  <c r="AS991" i="15"/>
  <c r="AS993" i="15" s="1"/>
  <c r="AS1020" i="15" s="1"/>
  <c r="AS1034" i="15" s="1"/>
  <c r="AS1070" i="15" s="1"/>
  <c r="AO991" i="15"/>
  <c r="AO993" i="15" s="1"/>
  <c r="AO1020" i="15" s="1"/>
  <c r="AO1034" i="15" s="1"/>
  <c r="AO1070" i="15" s="1"/>
  <c r="BQ991" i="15"/>
  <c r="BQ993" i="15" s="1"/>
  <c r="BQ1020" i="15" s="1"/>
  <c r="BQ1034" i="15" s="1"/>
  <c r="BQ1070" i="15" s="1"/>
  <c r="E991" i="15"/>
  <c r="E993" i="15" s="1"/>
  <c r="CC991" i="15"/>
  <c r="CC993" i="15" s="1"/>
  <c r="CC1034" i="15" s="1"/>
  <c r="CC1070" i="15" s="1"/>
  <c r="BB991" i="15"/>
  <c r="BB993" i="15" s="1"/>
  <c r="BB1020" i="15" s="1"/>
  <c r="BB1034" i="15" s="1"/>
  <c r="BB1070" i="15" s="1"/>
  <c r="BN991" i="15"/>
  <c r="BN993" i="15" s="1"/>
  <c r="BN1020" i="15" s="1"/>
  <c r="BN1034" i="15" s="1"/>
  <c r="BN1070" i="15" s="1"/>
  <c r="AI991" i="15"/>
  <c r="AI993" i="15" s="1"/>
  <c r="AI1020" i="15" s="1"/>
  <c r="AI1034" i="15" s="1"/>
  <c r="AI1070" i="15" s="1"/>
  <c r="I991" i="15"/>
  <c r="I993" i="15" s="1"/>
  <c r="AU991" i="15"/>
  <c r="AU993" i="15" s="1"/>
  <c r="AU1020" i="15" s="1"/>
  <c r="AU1034" i="15" s="1"/>
  <c r="AU1070" i="15" s="1"/>
  <c r="V991" i="15"/>
  <c r="V993" i="15" s="1"/>
  <c r="V1020" i="15" s="1"/>
  <c r="V1034" i="15" s="1"/>
  <c r="V1070" i="15" s="1"/>
  <c r="AW991" i="15"/>
  <c r="AW993" i="15" s="1"/>
  <c r="AW1020" i="15" s="1"/>
  <c r="AW1034" i="15" s="1"/>
  <c r="AW1070" i="15" s="1"/>
  <c r="AT991" i="15"/>
  <c r="AT993" i="15" s="1"/>
  <c r="AT1020" i="15" s="1"/>
  <c r="AT1034" i="15" s="1"/>
  <c r="AT1070" i="15" s="1"/>
  <c r="BO991" i="15"/>
  <c r="BO993" i="15" s="1"/>
  <c r="BO1020" i="15" s="1"/>
  <c r="BO1034" i="15" s="1"/>
  <c r="BO1070" i="15" s="1"/>
  <c r="BA991" i="15"/>
  <c r="BA993" i="15" s="1"/>
  <c r="BA1020" i="15" s="1"/>
  <c r="BA1034" i="15" s="1"/>
  <c r="BA1070" i="15" s="1"/>
  <c r="AM991" i="15"/>
  <c r="AM993" i="15" s="1"/>
  <c r="AM1020" i="15" s="1"/>
  <c r="AM1034" i="15" s="1"/>
  <c r="AM1070" i="15" s="1"/>
  <c r="AL991" i="15"/>
  <c r="AL993" i="15" s="1"/>
  <c r="AL1020" i="15" s="1"/>
  <c r="AL1034" i="15" s="1"/>
  <c r="AL1070" i="15" s="1"/>
  <c r="T991" i="15"/>
  <c r="T993" i="15" s="1"/>
  <c r="T1020" i="15" s="1"/>
  <c r="T1034" i="15" s="1"/>
  <c r="T1070" i="15" s="1"/>
  <c r="AD991" i="15"/>
  <c r="AD993" i="15" s="1"/>
  <c r="AD1020" i="15" s="1"/>
  <c r="AD1034" i="15" s="1"/>
  <c r="AD1070" i="15" s="1"/>
  <c r="CE991" i="15"/>
  <c r="CE993" i="15" s="1"/>
  <c r="CE1034" i="15" s="1"/>
  <c r="CE1070" i="15" s="1"/>
  <c r="BJ991" i="15"/>
  <c r="BJ993" i="15" s="1"/>
  <c r="BJ1020" i="15" s="1"/>
  <c r="BJ1034" i="15" s="1"/>
  <c r="BJ1070" i="15" s="1"/>
  <c r="CF991" i="15"/>
  <c r="CF993" i="15" s="1"/>
  <c r="CF1034" i="15" s="1"/>
  <c r="CF1070" i="15" s="1"/>
  <c r="Y991" i="15"/>
  <c r="Y993" i="15" s="1"/>
  <c r="Y1020" i="15" s="1"/>
  <c r="Y1034" i="15" s="1"/>
  <c r="Y1070" i="15" s="1"/>
  <c r="AR962" i="15"/>
  <c r="CH962" i="15"/>
  <c r="BO962" i="15"/>
  <c r="AG962" i="15"/>
  <c r="AD962" i="15"/>
  <c r="W962" i="15"/>
  <c r="AU962" i="15"/>
  <c r="CI962" i="15"/>
  <c r="AK993" i="15"/>
  <c r="AK1020" i="15" s="1"/>
  <c r="AK1034" i="15" s="1"/>
  <c r="AK1070" i="15" s="1"/>
  <c r="C651" i="15"/>
  <c r="P964" i="15" s="1"/>
  <c r="AB962" i="15"/>
  <c r="T962" i="15"/>
  <c r="M962" i="15"/>
  <c r="BR962" i="15"/>
  <c r="BY962" i="15"/>
  <c r="CJ962" i="15"/>
  <c r="V962" i="15"/>
  <c r="BE962" i="15"/>
  <c r="BX962" i="15"/>
  <c r="AI962" i="15"/>
  <c r="AQ962" i="15"/>
  <c r="AK962" i="15"/>
  <c r="BS962" i="15"/>
  <c r="D962" i="15"/>
  <c r="CB962" i="15"/>
  <c r="BM962" i="15"/>
  <c r="AW962" i="15"/>
  <c r="AC962" i="15"/>
  <c r="BV962" i="15"/>
  <c r="S962" i="15"/>
  <c r="CA962" i="15"/>
  <c r="P962" i="15"/>
  <c r="BL962" i="15"/>
  <c r="AF962" i="15"/>
  <c r="CL962" i="15"/>
  <c r="AJ962" i="15"/>
  <c r="E962" i="15"/>
  <c r="BU962" i="15"/>
  <c r="AY993" i="15"/>
  <c r="AY1020" i="15" s="1"/>
  <c r="AY1034" i="15" s="1"/>
  <c r="AY1070" i="15" s="1"/>
  <c r="G962" i="15"/>
  <c r="AZ962" i="15"/>
  <c r="CE962" i="15"/>
  <c r="BJ962" i="15"/>
  <c r="I962" i="15"/>
  <c r="BN962" i="15"/>
  <c r="BB962" i="15"/>
  <c r="CK962" i="15"/>
  <c r="CP962" i="15"/>
  <c r="AO962" i="15"/>
  <c r="BC962" i="15"/>
  <c r="BI962" i="15"/>
  <c r="CG962" i="15"/>
  <c r="AL962" i="15"/>
  <c r="BT962" i="15"/>
  <c r="Y962" i="15"/>
  <c r="CO962" i="15"/>
  <c r="CC962" i="15"/>
  <c r="AP962" i="15"/>
  <c r="BP962" i="15"/>
  <c r="AE962" i="15"/>
  <c r="K962" i="15"/>
  <c r="BA962" i="15"/>
  <c r="O993" i="15"/>
  <c r="AV962" i="15"/>
  <c r="BZ962" i="15"/>
  <c r="BD962" i="15"/>
  <c r="N962" i="15"/>
  <c r="Q962" i="15"/>
  <c r="R962" i="15"/>
  <c r="AT962" i="15"/>
  <c r="U962" i="15"/>
  <c r="BG962" i="15"/>
  <c r="BK962" i="15"/>
  <c r="AH962" i="15"/>
  <c r="BW962" i="15"/>
  <c r="H962" i="15"/>
  <c r="CM962" i="15"/>
  <c r="Z962" i="15"/>
  <c r="AA962" i="15"/>
  <c r="C512" i="15"/>
  <c r="BO953" i="15" s="1"/>
  <c r="CJ993" i="15"/>
  <c r="CJ1034" i="15" s="1"/>
  <c r="CJ1070" i="15" s="1"/>
  <c r="CO975" i="15"/>
  <c r="CO1032" i="15" s="1"/>
  <c r="CO1068" i="15" s="1"/>
  <c r="T980" i="15"/>
  <c r="S980" i="15"/>
  <c r="G980" i="15"/>
  <c r="AX980" i="15"/>
  <c r="BT980" i="15"/>
  <c r="Z980" i="15"/>
  <c r="BE980" i="15"/>
  <c r="AA980" i="15"/>
  <c r="L980" i="15"/>
  <c r="K980" i="15"/>
  <c r="CP980" i="15"/>
  <c r="AL980" i="15"/>
  <c r="BA980" i="15"/>
  <c r="F980" i="15"/>
  <c r="BB980" i="15"/>
  <c r="AT980" i="15"/>
  <c r="D980" i="15"/>
  <c r="CI980" i="15"/>
  <c r="CC980" i="15"/>
  <c r="Y980" i="15"/>
  <c r="AF980" i="15"/>
  <c r="CD980" i="15"/>
  <c r="AS980" i="15"/>
  <c r="CN980" i="15"/>
  <c r="CM980" i="15"/>
  <c r="CA980" i="15"/>
  <c r="BQ980" i="15"/>
  <c r="M980" i="15"/>
  <c r="I980" i="15"/>
  <c r="BI980" i="15"/>
  <c r="AH980" i="15"/>
  <c r="CF980" i="15"/>
  <c r="CE980" i="15"/>
  <c r="BS980" i="15"/>
  <c r="BD980" i="15"/>
  <c r="CJ980" i="15"/>
  <c r="CL980" i="15"/>
  <c r="AO980" i="15"/>
  <c r="CG980" i="15"/>
  <c r="CO980" i="15"/>
  <c r="BX980" i="15"/>
  <c r="BW980" i="15"/>
  <c r="BK980" i="15"/>
  <c r="AP980" i="15"/>
  <c r="BV980" i="15"/>
  <c r="BR980" i="15"/>
  <c r="U980" i="15"/>
  <c r="AG980" i="15"/>
  <c r="AB980" i="15"/>
  <c r="BP980" i="15"/>
  <c r="BO980" i="15"/>
  <c r="BC980" i="15"/>
  <c r="AD980" i="15"/>
  <c r="BJ980" i="15"/>
  <c r="AV980" i="15"/>
  <c r="CB980" i="15"/>
  <c r="BZ980" i="15"/>
  <c r="N980" i="15"/>
  <c r="BH980" i="15"/>
  <c r="BG980" i="15"/>
  <c r="AU980" i="15"/>
  <c r="Q980" i="15"/>
  <c r="AW980" i="15"/>
  <c r="AC980" i="15"/>
  <c r="BF980" i="15"/>
  <c r="V980" i="15"/>
  <c r="AZ980" i="15"/>
  <c r="AY980" i="15"/>
  <c r="AM980" i="15"/>
  <c r="E980" i="15"/>
  <c r="AK980" i="15"/>
  <c r="H980" i="15"/>
  <c r="AN980" i="15"/>
  <c r="P980" i="15"/>
  <c r="O980" i="15"/>
  <c r="AR980" i="15"/>
  <c r="AQ980" i="15"/>
  <c r="AE980" i="15"/>
  <c r="CK980" i="15"/>
  <c r="X980" i="15"/>
  <c r="CH980" i="15"/>
  <c r="R980" i="15"/>
  <c r="BU980" i="15"/>
  <c r="BL980" i="15"/>
  <c r="AJ980" i="15"/>
  <c r="AI980" i="15"/>
  <c r="W980" i="15"/>
  <c r="BY980" i="15"/>
  <c r="J980" i="15"/>
  <c r="BN980" i="15"/>
  <c r="BM980" i="15"/>
  <c r="BO983" i="15"/>
  <c r="BE981" i="15"/>
  <c r="AX983" i="15"/>
  <c r="AN981" i="15"/>
  <c r="AG983" i="15"/>
  <c r="BZ983" i="15"/>
  <c r="BX981" i="15"/>
  <c r="AZ983" i="15"/>
  <c r="BI983" i="15"/>
  <c r="BH983" i="15"/>
  <c r="AM983" i="15"/>
  <c r="AM981" i="15"/>
  <c r="X983" i="15"/>
  <c r="AU983" i="15"/>
  <c r="CB983" i="15"/>
  <c r="BJ981" i="15"/>
  <c r="BG983" i="15"/>
  <c r="AW981" i="15"/>
  <c r="AP983" i="15"/>
  <c r="AF981" i="15"/>
  <c r="Y983" i="15"/>
  <c r="BR983" i="15"/>
  <c r="BP981" i="15"/>
  <c r="AJ983" i="15"/>
  <c r="AS983" i="15"/>
  <c r="AR983" i="15"/>
  <c r="O983" i="15"/>
  <c r="S981" i="15"/>
  <c r="BZ981" i="15"/>
  <c r="CP981" i="15"/>
  <c r="P983" i="15"/>
  <c r="BM981" i="15"/>
  <c r="CH983" i="15"/>
  <c r="BL983" i="15"/>
  <c r="F981" i="15"/>
  <c r="AY983" i="15"/>
  <c r="AO981" i="15"/>
  <c r="AH983" i="15"/>
  <c r="X981" i="15"/>
  <c r="Q983" i="15"/>
  <c r="BJ983" i="15"/>
  <c r="BH981" i="15"/>
  <c r="T983" i="15"/>
  <c r="AC983" i="15"/>
  <c r="AB983" i="15"/>
  <c r="CO981" i="15"/>
  <c r="CG983" i="15"/>
  <c r="BB981" i="15"/>
  <c r="AA981" i="15"/>
  <c r="BG981" i="15"/>
  <c r="AV981" i="15"/>
  <c r="AQ983" i="15"/>
  <c r="AG981" i="15"/>
  <c r="Z983" i="15"/>
  <c r="P981" i="15"/>
  <c r="I983" i="15"/>
  <c r="BB983" i="15"/>
  <c r="AZ981" i="15"/>
  <c r="D983" i="15"/>
  <c r="M983" i="15"/>
  <c r="L983" i="15"/>
  <c r="BQ981" i="15"/>
  <c r="BD983" i="15"/>
  <c r="AE981" i="15"/>
  <c r="AN983" i="15"/>
  <c r="E981" i="15"/>
  <c r="AI983" i="15"/>
  <c r="Y981" i="15"/>
  <c r="R983" i="15"/>
  <c r="H981" i="15"/>
  <c r="CI981" i="15"/>
  <c r="AT983" i="15"/>
  <c r="AR981" i="15"/>
  <c r="CL981" i="15"/>
  <c r="CE981" i="15"/>
  <c r="CD981" i="15"/>
  <c r="AQ981" i="15"/>
  <c r="AF983" i="15"/>
  <c r="M981" i="15"/>
  <c r="CG981" i="15"/>
  <c r="BS983" i="15"/>
  <c r="CF981" i="15"/>
  <c r="C835" i="15"/>
  <c r="CP982" i="15" s="1"/>
  <c r="AA983" i="15"/>
  <c r="Q981" i="15"/>
  <c r="J983" i="15"/>
  <c r="CK983" i="15"/>
  <c r="CA981" i="15"/>
  <c r="AL983" i="15"/>
  <c r="AJ981" i="15"/>
  <c r="BV981" i="15"/>
  <c r="BO981" i="15"/>
  <c r="BN981" i="15"/>
  <c r="U981" i="15"/>
  <c r="G983" i="15"/>
  <c r="BT983" i="15"/>
  <c r="Z981" i="15"/>
  <c r="E983" i="15"/>
  <c r="S983" i="15"/>
  <c r="I981" i="15"/>
  <c r="CJ981" i="15"/>
  <c r="CC983" i="15"/>
  <c r="BS981" i="15"/>
  <c r="AD983" i="15"/>
  <c r="AB981" i="15"/>
  <c r="BF981" i="15"/>
  <c r="AY981" i="15"/>
  <c r="AX981" i="15"/>
  <c r="CI983" i="15"/>
  <c r="CH981" i="15"/>
  <c r="AV983" i="15"/>
  <c r="AE983" i="15"/>
  <c r="AT981" i="15"/>
  <c r="BY983" i="15"/>
  <c r="K983" i="15"/>
  <c r="CL983" i="15"/>
  <c r="CB981" i="15"/>
  <c r="BU983" i="15"/>
  <c r="BK981" i="15"/>
  <c r="V983" i="15"/>
  <c r="T981" i="15"/>
  <c r="AP981" i="15"/>
  <c r="AK981" i="15"/>
  <c r="AI981" i="15"/>
  <c r="BK983" i="15"/>
  <c r="BI981" i="15"/>
  <c r="W983" i="15"/>
  <c r="BW981" i="15"/>
  <c r="BQ983" i="15"/>
  <c r="BP983" i="15"/>
  <c r="CK981" i="15"/>
  <c r="CD983" i="15"/>
  <c r="BT981" i="15"/>
  <c r="BM983" i="15"/>
  <c r="BC981" i="15"/>
  <c r="N983" i="15"/>
  <c r="L981" i="15"/>
  <c r="AC981" i="15"/>
  <c r="W981" i="15"/>
  <c r="V981" i="15"/>
  <c r="AK983" i="15"/>
  <c r="AL981" i="15"/>
  <c r="BY981" i="15"/>
  <c r="N981" i="15"/>
  <c r="AS981" i="15"/>
  <c r="BF983" i="15"/>
  <c r="BA983" i="15"/>
  <c r="CM983" i="15"/>
  <c r="CC981" i="15"/>
  <c r="BV983" i="15"/>
  <c r="BL981" i="15"/>
  <c r="BE983" i="15"/>
  <c r="AU981" i="15"/>
  <c r="F983" i="15"/>
  <c r="D981" i="15"/>
  <c r="O981" i="15"/>
  <c r="K981" i="15"/>
  <c r="J981" i="15"/>
  <c r="H983" i="15"/>
  <c r="R981" i="15"/>
  <c r="BA981" i="15"/>
  <c r="U983" i="15"/>
  <c r="BC983" i="15"/>
  <c r="BW983" i="15"/>
  <c r="AO983" i="15"/>
  <c r="BX983" i="15"/>
  <c r="G981" i="15"/>
  <c r="CE983" i="15"/>
  <c r="BU981" i="15"/>
  <c r="BN983" i="15"/>
  <c r="BD981" i="15"/>
  <c r="AW983" i="15"/>
  <c r="CP983" i="15"/>
  <c r="CN981" i="15"/>
  <c r="CF983" i="15"/>
  <c r="CO983" i="15"/>
  <c r="CN983" i="15"/>
  <c r="CJ983" i="15"/>
  <c r="CM981" i="15"/>
  <c r="CA983" i="15"/>
  <c r="AD981" i="15"/>
  <c r="BR981" i="15"/>
  <c r="AH981" i="15"/>
  <c r="P993" i="15"/>
  <c r="P1034" i="15" s="1"/>
  <c r="P1070" i="15" s="1"/>
  <c r="AE991" i="15"/>
  <c r="AE993" i="15" s="1"/>
  <c r="AE1020" i="15" s="1"/>
  <c r="AE1034" i="15" s="1"/>
  <c r="AE1070" i="15" s="1"/>
  <c r="BD991" i="15"/>
  <c r="BD993" i="15" s="1"/>
  <c r="BD1020" i="15" s="1"/>
  <c r="BD1034" i="15" s="1"/>
  <c r="BD1070" i="15" s="1"/>
  <c r="R991" i="15"/>
  <c r="R993" i="15" s="1"/>
  <c r="R1034" i="15" s="1"/>
  <c r="R1070" i="15" s="1"/>
  <c r="CB991" i="15"/>
  <c r="CB993" i="15" s="1"/>
  <c r="CB1034" i="15" s="1"/>
  <c r="CB1070" i="15" s="1"/>
  <c r="BM991" i="15"/>
  <c r="BM993" i="15" s="1"/>
  <c r="BM1020" i="15" s="1"/>
  <c r="BM1034" i="15" s="1"/>
  <c r="BM1070" i="15" s="1"/>
  <c r="BG991" i="15"/>
  <c r="BG993" i="15" s="1"/>
  <c r="BG1020" i="15" s="1"/>
  <c r="BG1034" i="15" s="1"/>
  <c r="BG1070" i="15" s="1"/>
  <c r="CO991" i="15"/>
  <c r="CO993" i="15" s="1"/>
  <c r="CO1034" i="15" s="1"/>
  <c r="CO1070" i="15" s="1"/>
  <c r="CM991" i="15"/>
  <c r="CM993" i="15" s="1"/>
  <c r="CM1034" i="15" s="1"/>
  <c r="CM1070" i="15" s="1"/>
  <c r="E1032" i="15"/>
  <c r="E1068" i="15" s="1"/>
  <c r="D1034" i="15"/>
  <c r="D1070" i="15" s="1"/>
  <c r="J1032" i="15"/>
  <c r="J1068" i="15" s="1"/>
  <c r="F1032" i="15"/>
  <c r="F1068" i="15" s="1"/>
  <c r="H1034" i="15"/>
  <c r="H1070" i="15" s="1"/>
  <c r="M1032" i="15"/>
  <c r="M1068" i="15" s="1"/>
  <c r="J1034" i="15"/>
  <c r="J1070" i="15" s="1"/>
  <c r="I1032" i="15"/>
  <c r="I1068" i="15" s="1"/>
  <c r="D1032" i="15"/>
  <c r="D1068" i="15" s="1"/>
  <c r="E1034" i="15"/>
  <c r="E1070" i="15" s="1"/>
  <c r="N1034" i="15"/>
  <c r="N1070" i="15" s="1"/>
  <c r="F1034" i="15"/>
  <c r="F1070" i="15" s="1"/>
  <c r="G1034" i="15"/>
  <c r="G1070" i="15" s="1"/>
  <c r="H1032" i="15"/>
  <c r="H1068" i="15" s="1"/>
  <c r="L1032" i="15"/>
  <c r="L1068" i="15" s="1"/>
  <c r="M1034" i="15"/>
  <c r="M1070" i="15" s="1"/>
  <c r="N1032" i="15"/>
  <c r="N1068" i="15" s="1"/>
  <c r="G1032" i="15"/>
  <c r="G1068" i="15" s="1"/>
  <c r="K1034" i="15"/>
  <c r="K1070" i="15" s="1"/>
  <c r="L1034" i="15"/>
  <c r="L1070" i="15" s="1"/>
  <c r="K1032" i="15"/>
  <c r="K1068" i="15" s="1"/>
  <c r="O1032" i="15"/>
  <c r="O1068" i="15" s="1"/>
  <c r="I1034" i="15"/>
  <c r="I1070" i="15" s="1"/>
  <c r="O1034" i="15"/>
  <c r="O1070" i="15" s="1"/>
  <c r="AT956" i="15"/>
  <c r="BS956" i="15"/>
  <c r="Y460" i="2"/>
  <c r="Y917" i="2"/>
  <c r="Y872" i="2"/>
  <c r="AA356" i="2"/>
  <c r="AA735" i="2"/>
  <c r="AA690" i="2"/>
  <c r="T274" i="2"/>
  <c r="S615" i="2"/>
  <c r="S570" i="2"/>
  <c r="AO454" i="2"/>
  <c r="AN912" i="2"/>
  <c r="AN867" i="2"/>
  <c r="O815" i="2"/>
  <c r="O770" i="2"/>
  <c r="O397" i="2"/>
  <c r="W352" i="2"/>
  <c r="W731" i="2"/>
  <c r="W686" i="2"/>
  <c r="AA463" i="2"/>
  <c r="AA920" i="2"/>
  <c r="AA875" i="2"/>
  <c r="AD359" i="2"/>
  <c r="AD738" i="2"/>
  <c r="AD693" i="2"/>
  <c r="AD252" i="2"/>
  <c r="AD508" i="2"/>
  <c r="AD553" i="2"/>
  <c r="J232" i="2"/>
  <c r="J533" i="2"/>
  <c r="J488" i="2"/>
  <c r="F443" i="2"/>
  <c r="F900" i="2"/>
  <c r="F855" i="2"/>
  <c r="H230" i="2"/>
  <c r="H531" i="2"/>
  <c r="H486" i="2"/>
  <c r="U297" i="2"/>
  <c r="U637" i="2"/>
  <c r="U592" i="2"/>
  <c r="AB440" i="2"/>
  <c r="AA898" i="2"/>
  <c r="AA853" i="2"/>
  <c r="G442" i="2"/>
  <c r="G899" i="2"/>
  <c r="G854" i="2"/>
  <c r="AB282" i="2"/>
  <c r="AA623" i="2"/>
  <c r="AA578" i="2"/>
  <c r="AB251" i="2"/>
  <c r="AB507" i="2"/>
  <c r="AB552" i="2"/>
  <c r="Z228" i="2"/>
  <c r="Y485" i="2"/>
  <c r="Y530" i="2"/>
  <c r="Q271" i="2"/>
  <c r="P612" i="2"/>
  <c r="P567" i="2"/>
  <c r="W245" i="2"/>
  <c r="W501" i="2"/>
  <c r="W546" i="2"/>
  <c r="AE923" i="2"/>
  <c r="AE878" i="2"/>
  <c r="H337" i="2"/>
  <c r="H716" i="2"/>
  <c r="H671" i="2"/>
  <c r="W277" i="2"/>
  <c r="V618" i="2"/>
  <c r="V573" i="2"/>
  <c r="P376" i="2"/>
  <c r="O795" i="2"/>
  <c r="O750" i="2"/>
  <c r="F335" i="2"/>
  <c r="F714" i="2"/>
  <c r="F669" i="2"/>
  <c r="AB828" i="2"/>
  <c r="AB783" i="2"/>
  <c r="AB410" i="2"/>
  <c r="S273" i="2"/>
  <c r="R614" i="2"/>
  <c r="R569" i="2"/>
  <c r="W299" i="2"/>
  <c r="W639" i="2"/>
  <c r="W594" i="2"/>
  <c r="AC336" i="2"/>
  <c r="AB716" i="2"/>
  <c r="AB671" i="2"/>
  <c r="O344" i="2"/>
  <c r="O723" i="2"/>
  <c r="O678" i="2"/>
  <c r="Q239" i="2"/>
  <c r="Q495" i="2"/>
  <c r="Q540" i="2"/>
  <c r="O217" i="2"/>
  <c r="N474" i="2"/>
  <c r="N519" i="2"/>
  <c r="Y247" i="2"/>
  <c r="Y503" i="2"/>
  <c r="Y548" i="2"/>
  <c r="I231" i="2"/>
  <c r="I487" i="2"/>
  <c r="I532" i="2"/>
  <c r="AD765" i="2"/>
  <c r="AD810" i="2"/>
  <c r="AE391" i="2"/>
  <c r="AC442" i="2"/>
  <c r="AB900" i="2"/>
  <c r="AB855" i="2"/>
  <c r="Q219" i="2"/>
  <c r="P521" i="2"/>
  <c r="P476" i="2"/>
  <c r="AC251" i="2"/>
  <c r="AC552" i="2"/>
  <c r="AC507" i="2"/>
  <c r="X353" i="2"/>
  <c r="X732" i="2"/>
  <c r="X687" i="2"/>
  <c r="AD443" i="2"/>
  <c r="AC901" i="2"/>
  <c r="AC856" i="2"/>
  <c r="T296" i="2"/>
  <c r="T636" i="2"/>
  <c r="T591" i="2"/>
  <c r="AD306" i="2"/>
  <c r="AD646" i="2"/>
  <c r="AD601" i="2"/>
  <c r="R453" i="2"/>
  <c r="R910" i="2"/>
  <c r="R865" i="2"/>
  <c r="X246" i="2"/>
  <c r="X547" i="2"/>
  <c r="X502" i="2"/>
  <c r="R325" i="2"/>
  <c r="Q705" i="2"/>
  <c r="Q660" i="2"/>
  <c r="V244" i="2"/>
  <c r="V500" i="2"/>
  <c r="V545" i="2"/>
  <c r="AL817" i="2"/>
  <c r="AL772" i="2"/>
  <c r="AM398" i="2"/>
  <c r="AO637" i="2"/>
  <c r="AO592" i="2"/>
  <c r="AD337" i="2"/>
  <c r="AC717" i="2"/>
  <c r="AC672" i="2"/>
  <c r="U275" i="2"/>
  <c r="T616" i="2"/>
  <c r="T571" i="2"/>
  <c r="J340" i="2"/>
  <c r="J719" i="2"/>
  <c r="J674" i="2"/>
  <c r="K233" i="2"/>
  <c r="K534" i="2"/>
  <c r="K489" i="2"/>
  <c r="AF234" i="2"/>
  <c r="AE491" i="2"/>
  <c r="AE536" i="2"/>
  <c r="AE253" i="2"/>
  <c r="AE554" i="2"/>
  <c r="AE509" i="2"/>
  <c r="AF339" i="2"/>
  <c r="AE719" i="2"/>
  <c r="AE674" i="2"/>
  <c r="AL345" i="2"/>
  <c r="AK725" i="2"/>
  <c r="AK680" i="2"/>
  <c r="AB357" i="2"/>
  <c r="AB736" i="2"/>
  <c r="AB691" i="2"/>
  <c r="O450" i="2"/>
  <c r="O907" i="2"/>
  <c r="O862" i="2"/>
  <c r="AB806" i="2"/>
  <c r="AB761" i="2"/>
  <c r="AC387" i="2"/>
  <c r="AN242" i="2"/>
  <c r="AM499" i="2"/>
  <c r="AM544" i="2"/>
  <c r="AO348" i="2"/>
  <c r="AN728" i="2"/>
  <c r="AN683" i="2"/>
  <c r="M235" i="2"/>
  <c r="M536" i="2"/>
  <c r="M491" i="2"/>
  <c r="AO729" i="2"/>
  <c r="AO684" i="2"/>
  <c r="O428" i="2"/>
  <c r="N886" i="2"/>
  <c r="N841" i="2"/>
  <c r="U456" i="2"/>
  <c r="U913" i="2"/>
  <c r="U868" i="2"/>
  <c r="AN347" i="2"/>
  <c r="AM727" i="2"/>
  <c r="AM682" i="2"/>
  <c r="N343" i="2"/>
  <c r="N722" i="2"/>
  <c r="N677" i="2"/>
  <c r="S221" i="2"/>
  <c r="R478" i="2"/>
  <c r="R523" i="2"/>
  <c r="AH288" i="2"/>
  <c r="AG629" i="2"/>
  <c r="AG584" i="2"/>
  <c r="AO821" i="2"/>
  <c r="AO776" i="2"/>
  <c r="Y354" i="2"/>
  <c r="Y733" i="2"/>
  <c r="Y688" i="2"/>
  <c r="P218" i="2"/>
  <c r="O520" i="2"/>
  <c r="O475" i="2"/>
  <c r="AA303" i="2"/>
  <c r="AA643" i="2"/>
  <c r="AA598" i="2"/>
  <c r="O237" i="2"/>
  <c r="O538" i="2"/>
  <c r="O493" i="2"/>
  <c r="P429" i="2"/>
  <c r="O887" i="2"/>
  <c r="O842" i="2"/>
  <c r="AH341" i="2"/>
  <c r="AG721" i="2"/>
  <c r="AG676" i="2"/>
  <c r="Q293" i="2"/>
  <c r="Q633" i="2"/>
  <c r="Q588" i="2"/>
  <c r="Z461" i="2"/>
  <c r="Z918" i="2"/>
  <c r="Z873" i="2"/>
  <c r="AI448" i="2"/>
  <c r="AH906" i="2"/>
  <c r="AH861" i="2"/>
  <c r="AE739" i="2"/>
  <c r="AE694" i="2"/>
  <c r="AL240" i="2"/>
  <c r="AK497" i="2"/>
  <c r="AK542" i="2"/>
  <c r="AH768" i="2"/>
  <c r="AH813" i="2"/>
  <c r="AI394" i="2"/>
  <c r="X437" i="2"/>
  <c r="W895" i="2"/>
  <c r="W850" i="2"/>
  <c r="R272" i="2"/>
  <c r="Q613" i="2"/>
  <c r="Q568" i="2"/>
  <c r="H284" i="2"/>
  <c r="H624" i="2"/>
  <c r="H579" i="2"/>
  <c r="P818" i="2"/>
  <c r="P773" i="2"/>
  <c r="P400" i="2"/>
  <c r="W824" i="2"/>
  <c r="W779" i="2"/>
  <c r="W406" i="2"/>
  <c r="AB464" i="2"/>
  <c r="AB921" i="2"/>
  <c r="AB876" i="2"/>
  <c r="V276" i="2"/>
  <c r="U617" i="2"/>
  <c r="U572" i="2"/>
  <c r="L447" i="2"/>
  <c r="L904" i="2"/>
  <c r="L859" i="2"/>
  <c r="N449" i="2"/>
  <c r="N906" i="2"/>
  <c r="N861" i="2"/>
  <c r="T327" i="2"/>
  <c r="S707" i="2"/>
  <c r="S662" i="2"/>
  <c r="T242" i="2"/>
  <c r="T543" i="2"/>
  <c r="T498" i="2"/>
  <c r="AJ238" i="2"/>
  <c r="AI540" i="2"/>
  <c r="AI495" i="2"/>
  <c r="T380" i="2"/>
  <c r="S754" i="2"/>
  <c r="S799" i="2"/>
  <c r="M448" i="2"/>
  <c r="M905" i="2"/>
  <c r="M860" i="2"/>
  <c r="AG287" i="2"/>
  <c r="AF628" i="2"/>
  <c r="AF583" i="2"/>
  <c r="L341" i="2"/>
  <c r="L720" i="2"/>
  <c r="L675" i="2"/>
  <c r="AN294" i="2"/>
  <c r="AM635" i="2"/>
  <c r="AM590" i="2"/>
  <c r="AG235" i="2"/>
  <c r="AF492" i="2"/>
  <c r="AF537" i="2"/>
  <c r="AB335" i="2"/>
  <c r="AA715" i="2"/>
  <c r="AA670" i="2"/>
  <c r="W225" i="2"/>
  <c r="V482" i="2"/>
  <c r="V527" i="2"/>
  <c r="I286" i="2"/>
  <c r="I626" i="2"/>
  <c r="I581" i="2"/>
  <c r="U243" i="2"/>
  <c r="U499" i="2"/>
  <c r="U544" i="2"/>
  <c r="V822" i="2"/>
  <c r="V777" i="2"/>
  <c r="V404" i="2"/>
  <c r="AE338" i="2"/>
  <c r="AD718" i="2"/>
  <c r="AD673" i="2"/>
  <c r="N236" i="2"/>
  <c r="N537" i="2"/>
  <c r="N492" i="2"/>
  <c r="Q324" i="2"/>
  <c r="P704" i="2"/>
  <c r="P659" i="2"/>
  <c r="S454" i="2"/>
  <c r="S911" i="2"/>
  <c r="S866" i="2"/>
  <c r="AM346" i="2"/>
  <c r="AL726" i="2"/>
  <c r="AL681" i="2"/>
  <c r="AA439" i="2"/>
  <c r="Z897" i="2"/>
  <c r="Z852" i="2"/>
  <c r="V756" i="2"/>
  <c r="V801" i="2"/>
  <c r="W382" i="2"/>
  <c r="Q430" i="2"/>
  <c r="P888" i="2"/>
  <c r="P843" i="2"/>
  <c r="V298" i="2"/>
  <c r="V638" i="2"/>
  <c r="V593" i="2"/>
  <c r="Y301" i="2"/>
  <c r="Y641" i="2"/>
  <c r="Y596" i="2"/>
  <c r="L768" i="2"/>
  <c r="L813" i="2"/>
  <c r="L395" i="2"/>
  <c r="K446" i="2"/>
  <c r="K903" i="2"/>
  <c r="K858" i="2"/>
  <c r="AJ770" i="2"/>
  <c r="AJ815" i="2"/>
  <c r="AK396" i="2"/>
  <c r="Z280" i="2"/>
  <c r="Y621" i="2"/>
  <c r="Y576" i="2"/>
  <c r="R240" i="2"/>
  <c r="R496" i="2"/>
  <c r="R541" i="2"/>
  <c r="N216" i="2"/>
  <c r="M473" i="2"/>
  <c r="M518" i="2"/>
  <c r="AE233" i="2"/>
  <c r="AD535" i="2"/>
  <c r="AD490" i="2"/>
  <c r="Y227" i="2"/>
  <c r="X484" i="2"/>
  <c r="X529" i="2"/>
  <c r="AO775" i="2"/>
  <c r="AO820" i="2"/>
  <c r="X278" i="2"/>
  <c r="W619" i="2"/>
  <c r="W574" i="2"/>
  <c r="AD465" i="2"/>
  <c r="AD922" i="2"/>
  <c r="AD877" i="2"/>
  <c r="X824" i="2"/>
  <c r="X779" i="2"/>
  <c r="X406" i="2"/>
  <c r="D440" i="2"/>
  <c r="D897" i="2"/>
  <c r="D852" i="2"/>
  <c r="AK344" i="2"/>
  <c r="AJ724" i="2"/>
  <c r="AJ679" i="2"/>
  <c r="AA784" i="2"/>
  <c r="AA829" i="2"/>
  <c r="AA411" i="2"/>
  <c r="X300" i="2"/>
  <c r="X640" i="2"/>
  <c r="X595" i="2"/>
  <c r="Z302" i="2"/>
  <c r="Z597" i="2"/>
  <c r="Z642" i="2"/>
  <c r="AD808" i="2"/>
  <c r="AD763" i="2"/>
  <c r="AE389" i="2"/>
  <c r="I338" i="2"/>
  <c r="I717" i="2"/>
  <c r="I672" i="2"/>
  <c r="Z355" i="2"/>
  <c r="Z734" i="2"/>
  <c r="Z689" i="2"/>
  <c r="Q817" i="2"/>
  <c r="Q772" i="2"/>
  <c r="Q399" i="2"/>
  <c r="S295" i="2"/>
  <c r="S635" i="2"/>
  <c r="S590" i="2"/>
  <c r="F228" i="2"/>
  <c r="F529" i="2"/>
  <c r="F484" i="2"/>
  <c r="AB230" i="2"/>
  <c r="AA487" i="2"/>
  <c r="AA532" i="2"/>
  <c r="AL292" i="2"/>
  <c r="AK633" i="2"/>
  <c r="AK588" i="2"/>
  <c r="S241" i="2"/>
  <c r="S542" i="2"/>
  <c r="S497" i="2"/>
  <c r="AI447" i="2"/>
  <c r="AH905" i="2"/>
  <c r="AH860" i="2"/>
  <c r="O269" i="2"/>
  <c r="N610" i="2"/>
  <c r="N565" i="2"/>
  <c r="P238" i="2"/>
  <c r="P539" i="2"/>
  <c r="P494" i="2"/>
  <c r="E227" i="2"/>
  <c r="E528" i="2"/>
  <c r="E483" i="2"/>
  <c r="X226" i="2"/>
  <c r="W483" i="2"/>
  <c r="W528" i="2"/>
  <c r="H443" i="2"/>
  <c r="H900" i="2"/>
  <c r="H855" i="2"/>
  <c r="S326" i="2"/>
  <c r="R706" i="2"/>
  <c r="R661" i="2"/>
  <c r="AI289" i="2"/>
  <c r="AH630" i="2"/>
  <c r="AH585" i="2"/>
  <c r="J766" i="2"/>
  <c r="J811" i="2"/>
  <c r="J393" i="2"/>
  <c r="U328" i="2"/>
  <c r="T708" i="2"/>
  <c r="T663" i="2"/>
  <c r="AL818" i="2"/>
  <c r="AL773" i="2"/>
  <c r="AM399" i="2"/>
  <c r="W330" i="2"/>
  <c r="V710" i="2"/>
  <c r="V665" i="2"/>
  <c r="R819" i="2"/>
  <c r="R774" i="2"/>
  <c r="R401" i="2"/>
  <c r="R347" i="2"/>
  <c r="R681" i="2"/>
  <c r="R726" i="2"/>
  <c r="I809" i="2"/>
  <c r="I764" i="2"/>
  <c r="I391" i="2"/>
  <c r="D226" i="2"/>
  <c r="D527" i="2"/>
  <c r="D482" i="2"/>
  <c r="AN452" i="2"/>
  <c r="AM910" i="2"/>
  <c r="AM865" i="2"/>
  <c r="S348" i="2"/>
  <c r="S727" i="2"/>
  <c r="S682" i="2"/>
  <c r="G336" i="2"/>
  <c r="G715" i="2"/>
  <c r="G670" i="2"/>
  <c r="AK291" i="2"/>
  <c r="AJ632" i="2"/>
  <c r="AJ587" i="2"/>
  <c r="D761" i="2"/>
  <c r="D806" i="2"/>
  <c r="D388" i="2"/>
  <c r="T455" i="2"/>
  <c r="T912" i="2"/>
  <c r="T867" i="2"/>
  <c r="T820" i="2"/>
  <c r="T775" i="2"/>
  <c r="T402" i="2"/>
  <c r="O291" i="2"/>
  <c r="O631" i="2"/>
  <c r="O586" i="2"/>
  <c r="P345" i="2"/>
  <c r="P724" i="2"/>
  <c r="P679" i="2"/>
  <c r="AF811" i="2"/>
  <c r="AF766" i="2"/>
  <c r="AG392" i="2"/>
  <c r="N702" i="2"/>
  <c r="N657" i="2"/>
  <c r="U223" i="2"/>
  <c r="T480" i="2"/>
  <c r="T525" i="2"/>
  <c r="V224" i="2"/>
  <c r="U481" i="2"/>
  <c r="U526" i="2"/>
  <c r="AE444" i="2"/>
  <c r="AD902" i="2"/>
  <c r="AD857" i="2"/>
  <c r="E440" i="2"/>
  <c r="E897" i="2"/>
  <c r="E852" i="2"/>
  <c r="W757" i="2"/>
  <c r="W802" i="2"/>
  <c r="X383" i="2"/>
  <c r="X436" i="2"/>
  <c r="W894" i="2"/>
  <c r="W849" i="2"/>
  <c r="V329" i="2"/>
  <c r="U709" i="2"/>
  <c r="U664" i="2"/>
  <c r="E334" i="2"/>
  <c r="E713" i="2"/>
  <c r="E668" i="2"/>
  <c r="AM293" i="2"/>
  <c r="AL589" i="2"/>
  <c r="AL634" i="2"/>
  <c r="F806" i="2"/>
  <c r="F761" i="2"/>
  <c r="F388" i="2"/>
  <c r="AH236" i="2"/>
  <c r="AG538" i="2"/>
  <c r="AG493" i="2"/>
  <c r="AL450" i="2"/>
  <c r="AK908" i="2"/>
  <c r="AK863" i="2"/>
  <c r="T433" i="2"/>
  <c r="S891" i="2"/>
  <c r="S846" i="2"/>
  <c r="AH814" i="2"/>
  <c r="AH769" i="2"/>
  <c r="AI395" i="2"/>
  <c r="P323" i="2"/>
  <c r="O703" i="2"/>
  <c r="O658" i="2"/>
  <c r="AB441" i="2"/>
  <c r="AA899" i="2"/>
  <c r="AA854" i="2"/>
  <c r="AE285" i="2"/>
  <c r="AD626" i="2"/>
  <c r="AD581" i="2"/>
  <c r="L288" i="2"/>
  <c r="L628" i="2"/>
  <c r="L583" i="2"/>
  <c r="K340" i="2"/>
  <c r="K719" i="2"/>
  <c r="K674" i="2"/>
  <c r="AC231" i="2"/>
  <c r="AB488" i="2"/>
  <c r="AB533" i="2"/>
  <c r="Y279" i="2"/>
  <c r="X620" i="2"/>
  <c r="X575" i="2"/>
  <c r="P451" i="2"/>
  <c r="P908" i="2"/>
  <c r="P863" i="2"/>
  <c r="Y332" i="2"/>
  <c r="X712" i="2"/>
  <c r="X667" i="2"/>
  <c r="Z759" i="2"/>
  <c r="Z804" i="2"/>
  <c r="AA385" i="2"/>
  <c r="Q377" i="2"/>
  <c r="P796" i="2"/>
  <c r="P751" i="2"/>
  <c r="M342" i="2"/>
  <c r="M721" i="2"/>
  <c r="M676" i="2"/>
  <c r="E281" i="2"/>
  <c r="E621" i="2"/>
  <c r="E576" i="2"/>
  <c r="AJ343" i="2"/>
  <c r="AI723" i="2"/>
  <c r="AI678" i="2"/>
  <c r="H763" i="2"/>
  <c r="H808" i="2"/>
  <c r="H390" i="2"/>
  <c r="K812" i="2"/>
  <c r="K767" i="2"/>
  <c r="K394" i="2"/>
  <c r="AD232" i="2"/>
  <c r="AC489" i="2"/>
  <c r="AC534" i="2"/>
  <c r="V381" i="2"/>
  <c r="U755" i="2"/>
  <c r="U800" i="2"/>
  <c r="U821" i="2"/>
  <c r="U776" i="2"/>
  <c r="U403" i="2"/>
  <c r="F282" i="2"/>
  <c r="F622" i="2"/>
  <c r="F577" i="2"/>
  <c r="J445" i="2"/>
  <c r="J902" i="2"/>
  <c r="J857" i="2"/>
  <c r="G762" i="2"/>
  <c r="G807" i="2"/>
  <c r="G389" i="2"/>
  <c r="N290" i="2"/>
  <c r="N630" i="2"/>
  <c r="N585" i="2"/>
  <c r="R220" i="2"/>
  <c r="Q477" i="2"/>
  <c r="Q522" i="2"/>
  <c r="S379" i="2"/>
  <c r="R798" i="2"/>
  <c r="R753" i="2"/>
  <c r="D280" i="2"/>
  <c r="D620" i="2"/>
  <c r="D575" i="2"/>
  <c r="AD786" i="2"/>
  <c r="AD831" i="2"/>
  <c r="W459" i="2"/>
  <c r="W916" i="2"/>
  <c r="W871" i="2"/>
  <c r="G229" i="2"/>
  <c r="G530" i="2"/>
  <c r="G485" i="2"/>
  <c r="AC283" i="2"/>
  <c r="AB624" i="2"/>
  <c r="AB579" i="2"/>
  <c r="S821" i="2"/>
  <c r="S776" i="2"/>
  <c r="S403" i="2"/>
  <c r="G283" i="2"/>
  <c r="G623" i="2"/>
  <c r="G578" i="2"/>
  <c r="AM241" i="2"/>
  <c r="AL543" i="2"/>
  <c r="AL498" i="2"/>
  <c r="Y825" i="2"/>
  <c r="Y780" i="2"/>
  <c r="Y407" i="2"/>
  <c r="P270" i="2"/>
  <c r="O611" i="2"/>
  <c r="O566" i="2"/>
  <c r="AO295" i="2"/>
  <c r="AN636" i="2"/>
  <c r="AN591" i="2"/>
  <c r="AD284" i="2"/>
  <c r="AC625" i="2"/>
  <c r="AC580" i="2"/>
  <c r="D333" i="2"/>
  <c r="D712" i="2"/>
  <c r="D667" i="2"/>
  <c r="V457" i="2"/>
  <c r="V914" i="2"/>
  <c r="V869" i="2"/>
  <c r="P292" i="2"/>
  <c r="P632" i="2"/>
  <c r="P587" i="2"/>
  <c r="AA807" i="2"/>
  <c r="AA762" i="2"/>
  <c r="AB388" i="2"/>
  <c r="J286" i="2"/>
  <c r="J626" i="2"/>
  <c r="J581" i="2"/>
  <c r="R294" i="2"/>
  <c r="R634" i="2"/>
  <c r="R589" i="2"/>
  <c r="R378" i="2"/>
  <c r="Q797" i="2"/>
  <c r="Q752" i="2"/>
  <c r="AG340" i="2"/>
  <c r="AF720" i="2"/>
  <c r="AF675" i="2"/>
  <c r="AA249" i="2"/>
  <c r="AA550" i="2"/>
  <c r="AA505" i="2"/>
  <c r="K287" i="2"/>
  <c r="K627" i="2"/>
  <c r="K582" i="2"/>
  <c r="T349" i="2"/>
  <c r="T728" i="2"/>
  <c r="T683" i="2"/>
  <c r="AF286" i="2"/>
  <c r="AE627" i="2"/>
  <c r="AE582" i="2"/>
  <c r="AJ449" i="2"/>
  <c r="AI907" i="2"/>
  <c r="AI862" i="2"/>
  <c r="AA281" i="2"/>
  <c r="Z622" i="2"/>
  <c r="Z577" i="2"/>
  <c r="AL451" i="2"/>
  <c r="AK909" i="2"/>
  <c r="AK864" i="2"/>
  <c r="N815" i="2"/>
  <c r="N770" i="2"/>
  <c r="N397" i="2"/>
  <c r="AC465" i="2"/>
  <c r="AC922" i="2"/>
  <c r="AC877" i="2"/>
  <c r="Z803" i="2"/>
  <c r="Z758" i="2"/>
  <c r="AA384" i="2"/>
  <c r="T222" i="2"/>
  <c r="S524" i="2"/>
  <c r="S479" i="2"/>
  <c r="AO546" i="2"/>
  <c r="AO501" i="2"/>
  <c r="Z248" i="2"/>
  <c r="Z504" i="2"/>
  <c r="Z549" i="2"/>
  <c r="V435" i="2"/>
  <c r="U893" i="2"/>
  <c r="U848" i="2"/>
  <c r="AI237" i="2"/>
  <c r="AH539" i="2"/>
  <c r="AH494" i="2"/>
  <c r="Q452" i="2"/>
  <c r="Q909" i="2"/>
  <c r="Q864" i="2"/>
  <c r="AN453" i="2"/>
  <c r="AM911" i="2"/>
  <c r="AM866" i="2"/>
  <c r="AJ342" i="2"/>
  <c r="AI722" i="2"/>
  <c r="AI677" i="2"/>
  <c r="AA229" i="2"/>
  <c r="Z486" i="2"/>
  <c r="Z531" i="2"/>
  <c r="R431" i="2"/>
  <c r="Q889" i="2"/>
  <c r="Q844" i="2"/>
  <c r="AJ816" i="2"/>
  <c r="AJ771" i="2"/>
  <c r="AK397" i="2"/>
  <c r="S432" i="2"/>
  <c r="R890" i="2"/>
  <c r="R845" i="2"/>
  <c r="AC358" i="2"/>
  <c r="AC737" i="2"/>
  <c r="AC692" i="2"/>
  <c r="AO243" i="2"/>
  <c r="AN500" i="2"/>
  <c r="AN545" i="2"/>
  <c r="Y438" i="2"/>
  <c r="X896" i="2"/>
  <c r="X851" i="2"/>
  <c r="Z827" i="2"/>
  <c r="Z782" i="2"/>
  <c r="Z409" i="2"/>
  <c r="AH446" i="2"/>
  <c r="AG904" i="2"/>
  <c r="AG859" i="2"/>
  <c r="U350" i="2"/>
  <c r="U729" i="2"/>
  <c r="U684" i="2"/>
  <c r="U434" i="2"/>
  <c r="T892" i="2"/>
  <c r="T847" i="2"/>
  <c r="Z333" i="2"/>
  <c r="Y668" i="2"/>
  <c r="Y713" i="2"/>
  <c r="E805" i="2"/>
  <c r="E760" i="2"/>
  <c r="E387" i="2"/>
  <c r="AB334" i="2"/>
  <c r="AA714" i="2"/>
  <c r="AA669" i="2"/>
  <c r="M815" i="2"/>
  <c r="M770" i="2"/>
  <c r="M397" i="2"/>
  <c r="X459" i="2"/>
  <c r="X916" i="2"/>
  <c r="X871" i="2"/>
  <c r="AB304" i="2"/>
  <c r="AB644" i="2"/>
  <c r="AB599" i="2"/>
  <c r="V351" i="2"/>
  <c r="V730" i="2"/>
  <c r="V685" i="2"/>
  <c r="AF445" i="2"/>
  <c r="AE903" i="2"/>
  <c r="AE858" i="2"/>
  <c r="AE647" i="2"/>
  <c r="AE602" i="2"/>
  <c r="X331" i="2"/>
  <c r="W711" i="2"/>
  <c r="W666" i="2"/>
  <c r="Q346" i="2"/>
  <c r="Q725" i="2"/>
  <c r="Q680" i="2"/>
  <c r="AK239" i="2"/>
  <c r="AJ496" i="2"/>
  <c r="AJ541" i="2"/>
  <c r="L234" i="2"/>
  <c r="L535" i="2"/>
  <c r="L490" i="2"/>
  <c r="M289" i="2"/>
  <c r="M629" i="2"/>
  <c r="M584" i="2"/>
  <c r="I444" i="2"/>
  <c r="I901" i="2"/>
  <c r="I856" i="2"/>
  <c r="AF812" i="2"/>
  <c r="AF767" i="2"/>
  <c r="AG393" i="2"/>
  <c r="O375" i="2"/>
  <c r="N749" i="2"/>
  <c r="N794" i="2"/>
  <c r="AD809" i="2"/>
  <c r="AD764" i="2"/>
  <c r="AE390" i="2"/>
  <c r="AJ290" i="2"/>
  <c r="AI631" i="2"/>
  <c r="AI586" i="2"/>
  <c r="Y760" i="2"/>
  <c r="Y805" i="2"/>
  <c r="Z386" i="2"/>
  <c r="AF555" i="2"/>
  <c r="AF510" i="2"/>
  <c r="AC305" i="2"/>
  <c r="AC645" i="2"/>
  <c r="AC600" i="2"/>
  <c r="O322" i="2"/>
  <c r="CJ956" i="15" l="1"/>
  <c r="CI954" i="15"/>
  <c r="Q956" i="15"/>
  <c r="BH956" i="15"/>
  <c r="BG954" i="15"/>
  <c r="CD954" i="15"/>
  <c r="AP954" i="15"/>
  <c r="AN954" i="15"/>
  <c r="BF956" i="15"/>
  <c r="AA954" i="15"/>
  <c r="CO954" i="15"/>
  <c r="D956" i="15"/>
  <c r="BM954" i="15"/>
  <c r="BE956" i="15"/>
  <c r="AM956" i="15"/>
  <c r="AL954" i="15"/>
  <c r="AQ956" i="15"/>
  <c r="BQ954" i="15"/>
  <c r="BX956" i="15"/>
  <c r="BC956" i="15"/>
  <c r="BD954" i="15"/>
  <c r="U954" i="15"/>
  <c r="Y954" i="15"/>
  <c r="AH954" i="15"/>
  <c r="CE956" i="15"/>
  <c r="S954" i="15"/>
  <c r="Z956" i="15"/>
  <c r="BY954" i="15"/>
  <c r="BZ954" i="15"/>
  <c r="BN954" i="15"/>
  <c r="AV956" i="15"/>
  <c r="AH956" i="15"/>
  <c r="H956" i="15"/>
  <c r="AV954" i="15"/>
  <c r="BQ956" i="15"/>
  <c r="BK956" i="15"/>
  <c r="AU954" i="15"/>
  <c r="CG954" i="15"/>
  <c r="AC956" i="15"/>
  <c r="M954" i="15"/>
  <c r="G954" i="15"/>
  <c r="D954" i="15"/>
  <c r="BM956" i="15"/>
  <c r="AX954" i="15"/>
  <c r="AP956" i="15"/>
  <c r="T956" i="15"/>
  <c r="CA956" i="15"/>
  <c r="BU954" i="15"/>
  <c r="G956" i="15"/>
  <c r="BD956" i="15"/>
  <c r="AC954" i="15"/>
  <c r="AG954" i="15"/>
  <c r="BB956" i="15"/>
  <c r="P956" i="15"/>
  <c r="BX954" i="15"/>
  <c r="BY956" i="15"/>
  <c r="CB954" i="15"/>
  <c r="BC954" i="15"/>
  <c r="AG956" i="15"/>
  <c r="BL954" i="15"/>
  <c r="J954" i="15"/>
  <c r="O956" i="15"/>
  <c r="BP956" i="15"/>
  <c r="AK954" i="15"/>
  <c r="AT954" i="15"/>
  <c r="BJ956" i="15"/>
  <c r="AB956" i="15"/>
  <c r="CF954" i="15"/>
  <c r="CM956" i="15"/>
  <c r="L954" i="15"/>
  <c r="BO954" i="15"/>
  <c r="CL954" i="15"/>
  <c r="AL956" i="15"/>
  <c r="BT954" i="15"/>
  <c r="W954" i="15"/>
  <c r="CI956" i="15"/>
  <c r="CH954" i="15"/>
  <c r="AS954" i="15"/>
  <c r="BF954" i="15"/>
  <c r="BR956" i="15"/>
  <c r="AO956" i="15"/>
  <c r="CN954" i="15"/>
  <c r="F954" i="15"/>
  <c r="T954" i="15"/>
  <c r="CC954" i="15"/>
  <c r="K956" i="15"/>
  <c r="CA954" i="15"/>
  <c r="CN956" i="15"/>
  <c r="AY956" i="15"/>
  <c r="H954" i="15"/>
  <c r="E956" i="15"/>
  <c r="W956" i="15"/>
  <c r="CC956" i="15"/>
  <c r="BZ956" i="15"/>
  <c r="BA956" i="15"/>
  <c r="F956" i="15"/>
  <c r="R954" i="15"/>
  <c r="AB954" i="15"/>
  <c r="CP954" i="15"/>
  <c r="X956" i="15"/>
  <c r="CM954" i="15"/>
  <c r="CG956" i="15"/>
  <c r="O954" i="15"/>
  <c r="BK954" i="15"/>
  <c r="AE956" i="15"/>
  <c r="CO956" i="15"/>
  <c r="BA954" i="15"/>
  <c r="BS954" i="15"/>
  <c r="N956" i="15"/>
  <c r="AE954" i="15"/>
  <c r="AJ954" i="15"/>
  <c r="M956" i="15"/>
  <c r="AJ956" i="15"/>
  <c r="L956" i="15"/>
  <c r="N954" i="15"/>
  <c r="AK956" i="15"/>
  <c r="BW954" i="15"/>
  <c r="E954" i="15"/>
  <c r="AS956" i="15"/>
  <c r="BI954" i="15"/>
  <c r="CE954" i="15"/>
  <c r="CH956" i="15"/>
  <c r="BO956" i="15"/>
  <c r="AR954" i="15"/>
  <c r="AA956" i="15"/>
  <c r="AW956" i="15"/>
  <c r="Y956" i="15"/>
  <c r="Z954" i="15"/>
  <c r="AO954" i="15"/>
  <c r="CK954" i="15"/>
  <c r="BN956" i="15"/>
  <c r="BG956" i="15"/>
  <c r="AI954" i="15"/>
  <c r="S956" i="15"/>
  <c r="CP956" i="15"/>
  <c r="CB956" i="15"/>
  <c r="V956" i="15"/>
  <c r="AQ954" i="15"/>
  <c r="BI956" i="15"/>
  <c r="Q954" i="15"/>
  <c r="AM954" i="15"/>
  <c r="BL956" i="15"/>
  <c r="I956" i="15"/>
  <c r="BV956" i="15"/>
  <c r="BT956" i="15"/>
  <c r="CJ954" i="15"/>
  <c r="AW954" i="15"/>
  <c r="CK956" i="15"/>
  <c r="BU956" i="15"/>
  <c r="AD956" i="15"/>
  <c r="BE954" i="15"/>
  <c r="AZ954" i="15"/>
  <c r="AN956" i="15"/>
  <c r="AY954" i="15"/>
  <c r="BB954" i="15"/>
  <c r="U956" i="15"/>
  <c r="CD956" i="15"/>
  <c r="CF956" i="15"/>
  <c r="J956" i="15"/>
  <c r="BJ954" i="15"/>
  <c r="X954" i="15"/>
  <c r="AF956" i="15"/>
  <c r="BP954" i="15"/>
  <c r="P954" i="15"/>
  <c r="BH954" i="15"/>
  <c r="AZ956" i="15"/>
  <c r="BW956" i="15"/>
  <c r="AD954" i="15"/>
  <c r="AI956" i="15"/>
  <c r="CL956" i="15"/>
  <c r="K954" i="15"/>
  <c r="R956" i="15"/>
  <c r="BV954" i="15"/>
  <c r="AF954" i="15"/>
  <c r="AR956" i="15"/>
  <c r="AU956" i="15"/>
  <c r="V954" i="15"/>
  <c r="I954" i="15"/>
  <c r="BR954" i="15"/>
  <c r="BG964" i="15"/>
  <c r="BG966" i="15" s="1"/>
  <c r="BG1017" i="15" s="1"/>
  <c r="CN964" i="15"/>
  <c r="CN966" i="15" s="1"/>
  <c r="CN1031" i="15" s="1"/>
  <c r="CN1067" i="15" s="1"/>
  <c r="AM964" i="15"/>
  <c r="AM966" i="15" s="1"/>
  <c r="AM1017" i="15" s="1"/>
  <c r="S964" i="15"/>
  <c r="I964" i="15"/>
  <c r="I966" i="15" s="1"/>
  <c r="J964" i="15"/>
  <c r="AK964" i="15"/>
  <c r="BM964" i="15"/>
  <c r="AX982" i="15"/>
  <c r="BH982" i="15"/>
  <c r="BH984" i="15" s="1"/>
  <c r="BH1019" i="15" s="1"/>
  <c r="AR964" i="15"/>
  <c r="AR966" i="15" s="1"/>
  <c r="AR1017" i="15" s="1"/>
  <c r="BV964" i="15"/>
  <c r="BV966" i="15" s="1"/>
  <c r="BV1017" i="15" s="1"/>
  <c r="AA964" i="15"/>
  <c r="AA966" i="15" s="1"/>
  <c r="AA1017" i="15" s="1"/>
  <c r="AF964" i="15"/>
  <c r="AF966" i="15" s="1"/>
  <c r="AF1017" i="15" s="1"/>
  <c r="CG964" i="15"/>
  <c r="CG966" i="15" s="1"/>
  <c r="CG1031" i="15" s="1"/>
  <c r="CG1067" i="15" s="1"/>
  <c r="CO964" i="15"/>
  <c r="CO966" i="15" s="1"/>
  <c r="CO1031" i="15" s="1"/>
  <c r="CO1067" i="15" s="1"/>
  <c r="AU964" i="15"/>
  <c r="AU966" i="15" s="1"/>
  <c r="AU1017" i="15" s="1"/>
  <c r="AV982" i="15"/>
  <c r="AV984" i="15" s="1"/>
  <c r="AV1019" i="15" s="1"/>
  <c r="BQ982" i="15"/>
  <c r="BQ984" i="15" s="1"/>
  <c r="BQ1019" i="15" s="1"/>
  <c r="BZ982" i="15"/>
  <c r="BZ984" i="15" s="1"/>
  <c r="BZ1019" i="15" s="1"/>
  <c r="BZ1033" i="15" s="1"/>
  <c r="BZ1069" i="15" s="1"/>
  <c r="AQ982" i="15"/>
  <c r="AQ984" i="15" s="1"/>
  <c r="AQ1019" i="15" s="1"/>
  <c r="X982" i="15"/>
  <c r="X984" i="15" s="1"/>
  <c r="X1019" i="15" s="1"/>
  <c r="AL982" i="15"/>
  <c r="AL984" i="15" s="1"/>
  <c r="AL1019" i="15" s="1"/>
  <c r="AI982" i="15"/>
  <c r="AI984" i="15" s="1"/>
  <c r="AI1019" i="15" s="1"/>
  <c r="H982" i="15"/>
  <c r="H984" i="15" s="1"/>
  <c r="AD982" i="15"/>
  <c r="AD984" i="15" s="1"/>
  <c r="AD1019" i="15" s="1"/>
  <c r="CC982" i="15"/>
  <c r="CC984" i="15" s="1"/>
  <c r="CC1033" i="15" s="1"/>
  <c r="CC1069" i="15" s="1"/>
  <c r="CO982" i="15"/>
  <c r="CO984" i="15" s="1"/>
  <c r="CO1033" i="15" s="1"/>
  <c r="CO1069" i="15" s="1"/>
  <c r="BS982" i="15"/>
  <c r="BS984" i="15" s="1"/>
  <c r="BS1019" i="15" s="1"/>
  <c r="CL982" i="15"/>
  <c r="CL984" i="15" s="1"/>
  <c r="CL1033" i="15" s="1"/>
  <c r="CL1069" i="15" s="1"/>
  <c r="BB982" i="15"/>
  <c r="BB984" i="15" s="1"/>
  <c r="BB1019" i="15" s="1"/>
  <c r="BL982" i="15"/>
  <c r="BL984" i="15" s="1"/>
  <c r="BL1019" i="15" s="1"/>
  <c r="V982" i="15"/>
  <c r="V984" i="15" s="1"/>
  <c r="V1019" i="15" s="1"/>
  <c r="AR982" i="15"/>
  <c r="AR984" i="15" s="1"/>
  <c r="AR1019" i="15" s="1"/>
  <c r="BX982" i="15"/>
  <c r="BX984" i="15" s="1"/>
  <c r="BX1019" i="15" s="1"/>
  <c r="BU982" i="15"/>
  <c r="BU984" i="15" s="1"/>
  <c r="BU1019" i="15" s="1"/>
  <c r="AB982" i="15"/>
  <c r="AB984" i="15" s="1"/>
  <c r="AB1019" i="15" s="1"/>
  <c r="AN982" i="15"/>
  <c r="AN984" i="15" s="1"/>
  <c r="AN1019" i="15" s="1"/>
  <c r="CJ982" i="15"/>
  <c r="CJ984" i="15" s="1"/>
  <c r="CJ1033" i="15" s="1"/>
  <c r="CJ1069" i="15" s="1"/>
  <c r="CF982" i="15"/>
  <c r="CF984" i="15" s="1"/>
  <c r="CF1033" i="15" s="1"/>
  <c r="CF1069" i="15" s="1"/>
  <c r="AE982" i="15"/>
  <c r="AE984" i="15" s="1"/>
  <c r="AE1019" i="15" s="1"/>
  <c r="CN982" i="15"/>
  <c r="Z964" i="15"/>
  <c r="Z966" i="15" s="1"/>
  <c r="Z1017" i="15" s="1"/>
  <c r="AI964" i="15"/>
  <c r="AI966" i="15" s="1"/>
  <c r="AI1017" i="15" s="1"/>
  <c r="BD964" i="15"/>
  <c r="BD966" i="15" s="1"/>
  <c r="BD1017" i="15" s="1"/>
  <c r="AO964" i="15"/>
  <c r="AO966" i="15" s="1"/>
  <c r="AO1017" i="15" s="1"/>
  <c r="BO982" i="15"/>
  <c r="BO984" i="15" s="1"/>
  <c r="BO1019" i="15" s="1"/>
  <c r="Z982" i="15"/>
  <c r="Z984" i="15" s="1"/>
  <c r="Z1019" i="15" s="1"/>
  <c r="F982" i="15"/>
  <c r="F984" i="15" s="1"/>
  <c r="AB964" i="15"/>
  <c r="AB966" i="15" s="1"/>
  <c r="AB1017" i="15" s="1"/>
  <c r="BZ964" i="15"/>
  <c r="BZ966" i="15" s="1"/>
  <c r="BZ1017" i="15" s="1"/>
  <c r="BZ1031" i="15" s="1"/>
  <c r="BZ1067" i="15" s="1"/>
  <c r="D964" i="15"/>
  <c r="D966" i="15" s="1"/>
  <c r="BF964" i="15"/>
  <c r="BF966" i="15" s="1"/>
  <c r="BF1017" i="15" s="1"/>
  <c r="M964" i="15"/>
  <c r="T964" i="15"/>
  <c r="T966" i="15" s="1"/>
  <c r="T1017" i="15" s="1"/>
  <c r="BA964" i="15"/>
  <c r="BA966" i="15" s="1"/>
  <c r="BA1017" i="15" s="1"/>
  <c r="Q964" i="15"/>
  <c r="Q966" i="15" s="1"/>
  <c r="AV964" i="15"/>
  <c r="AV966" i="15" s="1"/>
  <c r="AV1017" i="15" s="1"/>
  <c r="U964" i="15"/>
  <c r="U966" i="15" s="1"/>
  <c r="U1017" i="15" s="1"/>
  <c r="BC964" i="15"/>
  <c r="BC966" i="15" s="1"/>
  <c r="BC1017" i="15" s="1"/>
  <c r="BN964" i="15"/>
  <c r="BN966" i="15" s="1"/>
  <c r="BN1017" i="15" s="1"/>
  <c r="BB964" i="15"/>
  <c r="BB966" i="15" s="1"/>
  <c r="BB1017" i="15" s="1"/>
  <c r="V964" i="15"/>
  <c r="V966" i="15" s="1"/>
  <c r="V1017" i="15" s="1"/>
  <c r="BO964" i="15"/>
  <c r="BO966" i="15" s="1"/>
  <c r="BO1017" i="15" s="1"/>
  <c r="AW982" i="15"/>
  <c r="AW984" i="15" s="1"/>
  <c r="AW1019" i="15" s="1"/>
  <c r="N982" i="15"/>
  <c r="N984" i="15" s="1"/>
  <c r="BF982" i="15"/>
  <c r="BF984" i="15" s="1"/>
  <c r="BF1019" i="15" s="1"/>
  <c r="CK982" i="15"/>
  <c r="CK984" i="15" s="1"/>
  <c r="CK1033" i="15" s="1"/>
  <c r="CK1069" i="15" s="1"/>
  <c r="Y964" i="15"/>
  <c r="Y966" i="15" s="1"/>
  <c r="Y1017" i="15" s="1"/>
  <c r="CD964" i="15"/>
  <c r="CD966" i="15" s="1"/>
  <c r="CD1031" i="15" s="1"/>
  <c r="CD1067" i="15" s="1"/>
  <c r="K964" i="15"/>
  <c r="K966" i="15" s="1"/>
  <c r="AN964" i="15"/>
  <c r="AN966" i="15" s="1"/>
  <c r="AN1017" i="15" s="1"/>
  <c r="BD982" i="15"/>
  <c r="BD984" i="15" s="1"/>
  <c r="BD1019" i="15" s="1"/>
  <c r="D982" i="15"/>
  <c r="D984" i="15" s="1"/>
  <c r="AS982" i="15"/>
  <c r="AS984" i="15" s="1"/>
  <c r="AS1019" i="15" s="1"/>
  <c r="BE982" i="15"/>
  <c r="BE984" i="15" s="1"/>
  <c r="BE1019" i="15" s="1"/>
  <c r="L964" i="15"/>
  <c r="L966" i="15" s="1"/>
  <c r="BR964" i="15"/>
  <c r="BR966" i="15" s="1"/>
  <c r="BR1017" i="15" s="1"/>
  <c r="CL964" i="15"/>
  <c r="CL966" i="15" s="1"/>
  <c r="CL1031" i="15" s="1"/>
  <c r="CL1067" i="15" s="1"/>
  <c r="BV982" i="15"/>
  <c r="BV984" i="15" s="1"/>
  <c r="BV1019" i="15" s="1"/>
  <c r="BK982" i="15"/>
  <c r="BK984" i="15" s="1"/>
  <c r="BK1019" i="15" s="1"/>
  <c r="AJ982" i="15"/>
  <c r="AJ984" i="15" s="1"/>
  <c r="AJ1019" i="15" s="1"/>
  <c r="K982" i="15"/>
  <c r="K984" i="15" s="1"/>
  <c r="X964" i="15"/>
  <c r="X966" i="15" s="1"/>
  <c r="X1017" i="15" s="1"/>
  <c r="AX964" i="15"/>
  <c r="AX966" i="15" s="1"/>
  <c r="AX1017" i="15" s="1"/>
  <c r="AY964" i="15"/>
  <c r="AY966" i="15" s="1"/>
  <c r="AY1017" i="15" s="1"/>
  <c r="U982" i="15"/>
  <c r="U984" i="15" s="1"/>
  <c r="U1019" i="15" s="1"/>
  <c r="AP982" i="15"/>
  <c r="AP984" i="15" s="1"/>
  <c r="AP1019" i="15" s="1"/>
  <c r="CE982" i="15"/>
  <c r="CE984" i="15" s="1"/>
  <c r="CE1033" i="15" s="1"/>
  <c r="CE1069" i="15" s="1"/>
  <c r="E982" i="15"/>
  <c r="E984" i="15" s="1"/>
  <c r="T982" i="15"/>
  <c r="T984" i="15" s="1"/>
  <c r="T1019" i="15" s="1"/>
  <c r="CG982" i="15"/>
  <c r="CG984" i="15" s="1"/>
  <c r="CG1033" i="15" s="1"/>
  <c r="CG1069" i="15" s="1"/>
  <c r="AH982" i="15"/>
  <c r="AH984" i="15" s="1"/>
  <c r="AH1019" i="15" s="1"/>
  <c r="S982" i="15"/>
  <c r="S984" i="15" s="1"/>
  <c r="S1019" i="15" s="1"/>
  <c r="BA982" i="15"/>
  <c r="BA984" i="15" s="1"/>
  <c r="BA1019" i="15" s="1"/>
  <c r="AM982" i="15"/>
  <c r="AM984" i="15" s="1"/>
  <c r="AM1019" i="15" s="1"/>
  <c r="BR982" i="15"/>
  <c r="BR984" i="15" s="1"/>
  <c r="BR1019" i="15" s="1"/>
  <c r="CD982" i="15"/>
  <c r="CD984" i="15" s="1"/>
  <c r="CD1033" i="15" s="1"/>
  <c r="CD1069" i="15" s="1"/>
  <c r="BY964" i="15"/>
  <c r="BY966" i="15" s="1"/>
  <c r="BY1017" i="15" s="1"/>
  <c r="BH964" i="15"/>
  <c r="BH966" i="15" s="1"/>
  <c r="BH1017" i="15" s="1"/>
  <c r="AZ964" i="15"/>
  <c r="AZ966" i="15" s="1"/>
  <c r="AZ1017" i="15" s="1"/>
  <c r="CK964" i="15"/>
  <c r="CK966" i="15" s="1"/>
  <c r="CK1031" i="15" s="1"/>
  <c r="CK1067" i="15" s="1"/>
  <c r="BL964" i="15"/>
  <c r="BL966" i="15" s="1"/>
  <c r="BL1017" i="15" s="1"/>
  <c r="W964" i="15"/>
  <c r="W966" i="15" s="1"/>
  <c r="W1017" i="15" s="1"/>
  <c r="E964" i="15"/>
  <c r="E966" i="15" s="1"/>
  <c r="Y982" i="15"/>
  <c r="Y984" i="15" s="1"/>
  <c r="Y1019" i="15" s="1"/>
  <c r="CH964" i="15"/>
  <c r="CH966" i="15" s="1"/>
  <c r="CH1031" i="15" s="1"/>
  <c r="CH1067" i="15" s="1"/>
  <c r="AJ964" i="15"/>
  <c r="AJ966" i="15" s="1"/>
  <c r="AJ1017" i="15" s="1"/>
  <c r="CA964" i="15"/>
  <c r="CA966" i="15" s="1"/>
  <c r="CA1031" i="15" s="1"/>
  <c r="CA1067" i="15" s="1"/>
  <c r="AQ964" i="15"/>
  <c r="AQ966" i="15" s="1"/>
  <c r="AQ1017" i="15" s="1"/>
  <c r="M966" i="15"/>
  <c r="G982" i="15"/>
  <c r="G984" i="15" s="1"/>
  <c r="L982" i="15"/>
  <c r="L984" i="15" s="1"/>
  <c r="BY982" i="15"/>
  <c r="BY984" i="15" s="1"/>
  <c r="BY1019" i="15" s="1"/>
  <c r="BJ982" i="15"/>
  <c r="BJ984" i="15" s="1"/>
  <c r="BJ1019" i="15" s="1"/>
  <c r="BJ1033" i="15" s="1"/>
  <c r="BJ1069" i="15" s="1"/>
  <c r="I982" i="15"/>
  <c r="I984" i="15" s="1"/>
  <c r="CI982" i="15"/>
  <c r="CI984" i="15" s="1"/>
  <c r="CI1033" i="15" s="1"/>
  <c r="CI1069" i="15" s="1"/>
  <c r="AW964" i="15"/>
  <c r="AW966" i="15" s="1"/>
  <c r="AW1017" i="15" s="1"/>
  <c r="BE964" i="15"/>
  <c r="BE966" i="15" s="1"/>
  <c r="BE1017" i="15" s="1"/>
  <c r="AC964" i="15"/>
  <c r="AC966" i="15" s="1"/>
  <c r="AC1017" i="15" s="1"/>
  <c r="BQ964" i="15"/>
  <c r="BQ966" i="15" s="1"/>
  <c r="BQ1017" i="15" s="1"/>
  <c r="CB982" i="15"/>
  <c r="CB984" i="15" s="1"/>
  <c r="CB1033" i="15" s="1"/>
  <c r="CB1069" i="15" s="1"/>
  <c r="AO982" i="15"/>
  <c r="AO984" i="15" s="1"/>
  <c r="AO1019" i="15" s="1"/>
  <c r="M982" i="15"/>
  <c r="M984" i="15" s="1"/>
  <c r="BI982" i="15"/>
  <c r="BI984" i="15" s="1"/>
  <c r="BI1019" i="15" s="1"/>
  <c r="O982" i="15"/>
  <c r="O984" i="15" s="1"/>
  <c r="AF982" i="15"/>
  <c r="AF984" i="15" s="1"/>
  <c r="AF1019" i="15" s="1"/>
  <c r="P982" i="15"/>
  <c r="P984" i="15" s="1"/>
  <c r="BK964" i="15"/>
  <c r="BK966" i="15" s="1"/>
  <c r="BK1017" i="15" s="1"/>
  <c r="CB964" i="15"/>
  <c r="CB966" i="15" s="1"/>
  <c r="CB1031" i="15" s="1"/>
  <c r="CB1067" i="15" s="1"/>
  <c r="BX964" i="15"/>
  <c r="BX966" i="15" s="1"/>
  <c r="BX1017" i="15" s="1"/>
  <c r="H964" i="15"/>
  <c r="H966" i="15" s="1"/>
  <c r="BT964" i="15"/>
  <c r="BT966" i="15" s="1"/>
  <c r="BT1017" i="15" s="1"/>
  <c r="CE964" i="15"/>
  <c r="CE966" i="15" s="1"/>
  <c r="CE1031" i="15" s="1"/>
  <c r="CE1067" i="15" s="1"/>
  <c r="N964" i="15"/>
  <c r="N966" i="15" s="1"/>
  <c r="G964" i="15"/>
  <c r="G966" i="15" s="1"/>
  <c r="BW982" i="15"/>
  <c r="BW984" i="15" s="1"/>
  <c r="BW1019" i="15" s="1"/>
  <c r="CA982" i="15"/>
  <c r="CA984" i="15" s="1"/>
  <c r="CA1033" i="15" s="1"/>
  <c r="CA1069" i="15" s="1"/>
  <c r="BP982" i="15"/>
  <c r="BP984" i="15" s="1"/>
  <c r="BP1019" i="15" s="1"/>
  <c r="AZ982" i="15"/>
  <c r="AZ984" i="15" s="1"/>
  <c r="AZ1019" i="15" s="1"/>
  <c r="BC982" i="15"/>
  <c r="BC984" i="15" s="1"/>
  <c r="BC1019" i="15" s="1"/>
  <c r="BG982" i="15"/>
  <c r="BG984" i="15" s="1"/>
  <c r="BG1019" i="15" s="1"/>
  <c r="W982" i="15"/>
  <c r="W984" i="15" s="1"/>
  <c r="W1019" i="15" s="1"/>
  <c r="BS964" i="15"/>
  <c r="BS966" i="15" s="1"/>
  <c r="BS1017" i="15" s="1"/>
  <c r="CF964" i="15"/>
  <c r="CF966" i="15" s="1"/>
  <c r="CF1031" i="15" s="1"/>
  <c r="CF1067" i="15" s="1"/>
  <c r="CP964" i="15"/>
  <c r="CP966" i="15" s="1"/>
  <c r="CP1031" i="15" s="1"/>
  <c r="CP1067" i="15" s="1"/>
  <c r="F964" i="15"/>
  <c r="F966" i="15" s="1"/>
  <c r="AP964" i="15"/>
  <c r="AP966" i="15" s="1"/>
  <c r="AP1017" i="15" s="1"/>
  <c r="AS964" i="15"/>
  <c r="AS966" i="15" s="1"/>
  <c r="AS1017" i="15" s="1"/>
  <c r="BW964" i="15"/>
  <c r="BW966" i="15" s="1"/>
  <c r="BW1017" i="15" s="1"/>
  <c r="O964" i="15"/>
  <c r="O966" i="15" s="1"/>
  <c r="CM982" i="15"/>
  <c r="CM984" i="15" s="1"/>
  <c r="CM1033" i="15" s="1"/>
  <c r="CM1069" i="15" s="1"/>
  <c r="AY982" i="15"/>
  <c r="AY984" i="15" s="1"/>
  <c r="AY1019" i="15" s="1"/>
  <c r="AG982" i="15"/>
  <c r="AG984" i="15" s="1"/>
  <c r="AG1019" i="15" s="1"/>
  <c r="Q982" i="15"/>
  <c r="Q984" i="15" s="1"/>
  <c r="AT982" i="15"/>
  <c r="AT984" i="15" s="1"/>
  <c r="AT1019" i="15" s="1"/>
  <c r="AU982" i="15"/>
  <c r="AU984" i="15" s="1"/>
  <c r="AU1019" i="15" s="1"/>
  <c r="R982" i="15"/>
  <c r="R984" i="15" s="1"/>
  <c r="CC964" i="15"/>
  <c r="CC966" i="15" s="1"/>
  <c r="CC1031" i="15" s="1"/>
  <c r="CC1067" i="15" s="1"/>
  <c r="AH964" i="15"/>
  <c r="AH966" i="15" s="1"/>
  <c r="AH1017" i="15" s="1"/>
  <c r="BU964" i="15"/>
  <c r="BU966" i="15" s="1"/>
  <c r="BU1017" i="15" s="1"/>
  <c r="CM964" i="15"/>
  <c r="CM966" i="15" s="1"/>
  <c r="CM1031" i="15" s="1"/>
  <c r="CM1067" i="15" s="1"/>
  <c r="BP964" i="15"/>
  <c r="BP966" i="15" s="1"/>
  <c r="BP1017" i="15" s="1"/>
  <c r="AE964" i="15"/>
  <c r="AE966" i="15" s="1"/>
  <c r="AE1017" i="15" s="1"/>
  <c r="BI964" i="15"/>
  <c r="BI966" i="15" s="1"/>
  <c r="BI1017" i="15" s="1"/>
  <c r="AG964" i="15"/>
  <c r="AG966" i="15" s="1"/>
  <c r="AG1017" i="15" s="1"/>
  <c r="P966" i="15"/>
  <c r="AC982" i="15"/>
  <c r="AC984" i="15" s="1"/>
  <c r="AC1019" i="15" s="1"/>
  <c r="CH982" i="15"/>
  <c r="CH984" i="15" s="1"/>
  <c r="CH1033" i="15" s="1"/>
  <c r="CH1069" i="15" s="1"/>
  <c r="BN982" i="15"/>
  <c r="BN984" i="15" s="1"/>
  <c r="BN1019" i="15" s="1"/>
  <c r="AA982" i="15"/>
  <c r="AA984" i="15" s="1"/>
  <c r="AA1019" i="15" s="1"/>
  <c r="J982" i="15"/>
  <c r="J984" i="15" s="1"/>
  <c r="BM982" i="15"/>
  <c r="BM984" i="15" s="1"/>
  <c r="BM1019" i="15" s="1"/>
  <c r="BT982" i="15"/>
  <c r="BT984" i="15" s="1"/>
  <c r="BT1019" i="15" s="1"/>
  <c r="AK982" i="15"/>
  <c r="AK984" i="15" s="1"/>
  <c r="AK1019" i="15" s="1"/>
  <c r="AL964" i="15"/>
  <c r="AL966" i="15" s="1"/>
  <c r="AL1017" i="15" s="1"/>
  <c r="CI964" i="15"/>
  <c r="CI966" i="15" s="1"/>
  <c r="CI1031" i="15" s="1"/>
  <c r="CI1067" i="15" s="1"/>
  <c r="AD964" i="15"/>
  <c r="AD966" i="15" s="1"/>
  <c r="AD1017" i="15" s="1"/>
  <c r="AT964" i="15"/>
  <c r="AT966" i="15" s="1"/>
  <c r="AT1017" i="15" s="1"/>
  <c r="BJ964" i="15"/>
  <c r="BJ966" i="15" s="1"/>
  <c r="BJ1017" i="15" s="1"/>
  <c r="R964" i="15"/>
  <c r="R966" i="15" s="1"/>
  <c r="CJ964" i="15"/>
  <c r="CJ966" i="15" s="1"/>
  <c r="CJ1031" i="15" s="1"/>
  <c r="CJ1067" i="15" s="1"/>
  <c r="BM966" i="15"/>
  <c r="BM1017" i="15" s="1"/>
  <c r="AK966" i="15"/>
  <c r="AK1017" i="15" s="1"/>
  <c r="S966" i="15"/>
  <c r="S1017" i="15" s="1"/>
  <c r="J966" i="15"/>
  <c r="P953" i="15"/>
  <c r="CJ953" i="15"/>
  <c r="CB953" i="15"/>
  <c r="CK953" i="15"/>
  <c r="AN953" i="15"/>
  <c r="BG953" i="15"/>
  <c r="BV953" i="15"/>
  <c r="CN953" i="15"/>
  <c r="M953" i="15"/>
  <c r="AQ953" i="15"/>
  <c r="H953" i="15"/>
  <c r="AR953" i="15"/>
  <c r="AH953" i="15"/>
  <c r="BF953" i="15"/>
  <c r="BT953" i="15"/>
  <c r="BH953" i="15"/>
  <c r="AW953" i="15"/>
  <c r="AK953" i="15"/>
  <c r="CE953" i="15"/>
  <c r="AE953" i="15"/>
  <c r="AP953" i="15"/>
  <c r="T953" i="15"/>
  <c r="AI953" i="15"/>
  <c r="BW953" i="15"/>
  <c r="AO953" i="15"/>
  <c r="BS953" i="15"/>
  <c r="R953" i="15"/>
  <c r="W953" i="15"/>
  <c r="AA953" i="15"/>
  <c r="Z953" i="15"/>
  <c r="BX953" i="15"/>
  <c r="D953" i="15"/>
  <c r="Y953" i="15"/>
  <c r="S953" i="15"/>
  <c r="CG953" i="15"/>
  <c r="BI953" i="15"/>
  <c r="BM953" i="15"/>
  <c r="CO953" i="15"/>
  <c r="BR953" i="15"/>
  <c r="AT953" i="15"/>
  <c r="U953" i="15"/>
  <c r="K953" i="15"/>
  <c r="AX984" i="15"/>
  <c r="AX1019" i="15" s="1"/>
  <c r="BP953" i="15"/>
  <c r="AG953" i="15"/>
  <c r="F953" i="15"/>
  <c r="CH953" i="15"/>
  <c r="O953" i="15"/>
  <c r="AD953" i="15"/>
  <c r="E953" i="15"/>
  <c r="V953" i="15"/>
  <c r="C559" i="15"/>
  <c r="CO955" i="15" s="1"/>
  <c r="N953" i="15"/>
  <c r="CM953" i="15"/>
  <c r="Q953" i="15"/>
  <c r="I953" i="15"/>
  <c r="BL953" i="15"/>
  <c r="L953" i="15"/>
  <c r="AS953" i="15"/>
  <c r="AC953" i="15"/>
  <c r="AY953" i="15"/>
  <c r="AZ953" i="15"/>
  <c r="CP953" i="15"/>
  <c r="X953" i="15"/>
  <c r="AF953" i="15"/>
  <c r="BU953" i="15"/>
  <c r="BN953" i="15"/>
  <c r="CI953" i="15"/>
  <c r="BC953" i="15"/>
  <c r="CC953" i="15"/>
  <c r="CD953" i="15"/>
  <c r="J953" i="15"/>
  <c r="BQ953" i="15"/>
  <c r="AV953" i="15"/>
  <c r="BK953" i="15"/>
  <c r="BZ953" i="15"/>
  <c r="AU953" i="15"/>
  <c r="AB953" i="15"/>
  <c r="BA953" i="15"/>
  <c r="BE953" i="15"/>
  <c r="BD953" i="15"/>
  <c r="G953" i="15"/>
  <c r="BY953" i="15"/>
  <c r="AX953" i="15"/>
  <c r="CF953" i="15"/>
  <c r="AL953" i="15"/>
  <c r="CA953" i="15"/>
  <c r="CL953" i="15"/>
  <c r="BJ953" i="15"/>
  <c r="AJ953" i="15"/>
  <c r="AM953" i="15"/>
  <c r="BB953" i="15"/>
  <c r="CP984" i="15"/>
  <c r="CP1033" i="15" s="1"/>
  <c r="CP1069" i="15" s="1"/>
  <c r="CN984" i="15"/>
  <c r="CN1033" i="15" s="1"/>
  <c r="CN1069" i="15" s="1"/>
  <c r="D1076" i="15"/>
  <c r="I19" i="8" s="1"/>
  <c r="D1078" i="15"/>
  <c r="I21" i="8" s="1"/>
  <c r="K1033" i="15"/>
  <c r="K1069" i="15" s="1"/>
  <c r="G1033" i="15"/>
  <c r="G1069" i="15" s="1"/>
  <c r="D1031" i="15"/>
  <c r="D1067" i="15" s="1"/>
  <c r="N1033" i="15"/>
  <c r="N1069" i="15" s="1"/>
  <c r="I1031" i="15"/>
  <c r="I1067" i="15" s="1"/>
  <c r="K1031" i="15"/>
  <c r="K1067" i="15" s="1"/>
  <c r="J1031" i="15"/>
  <c r="J1067" i="15" s="1"/>
  <c r="M1033" i="15"/>
  <c r="M1069" i="15" s="1"/>
  <c r="F1033" i="15"/>
  <c r="F1069" i="15" s="1"/>
  <c r="H1033" i="15"/>
  <c r="H1069" i="15" s="1"/>
  <c r="E1033" i="15"/>
  <c r="E1069" i="15" s="1"/>
  <c r="L1031" i="15"/>
  <c r="L1067" i="15" s="1"/>
  <c r="I1033" i="15"/>
  <c r="I1069" i="15" s="1"/>
  <c r="E1031" i="15"/>
  <c r="E1067" i="15" s="1"/>
  <c r="D1033" i="15"/>
  <c r="D1069" i="15" s="1"/>
  <c r="L1033" i="15"/>
  <c r="L1069" i="15" s="1"/>
  <c r="M1031" i="15"/>
  <c r="M1067" i="15" s="1"/>
  <c r="H1031" i="15"/>
  <c r="H1067" i="15" s="1"/>
  <c r="N1031" i="15"/>
  <c r="N1067" i="15" s="1"/>
  <c r="G1031" i="15"/>
  <c r="G1067" i="15" s="1"/>
  <c r="J1033" i="15"/>
  <c r="J1069" i="15" s="1"/>
  <c r="F1031" i="15"/>
  <c r="F1067" i="15" s="1"/>
  <c r="E806" i="2"/>
  <c r="E761" i="2"/>
  <c r="E388" i="2"/>
  <c r="M343" i="2"/>
  <c r="M722" i="2"/>
  <c r="M677" i="2"/>
  <c r="W224" i="2"/>
  <c r="V481" i="2"/>
  <c r="V526" i="2"/>
  <c r="L448" i="2"/>
  <c r="L905" i="2"/>
  <c r="L860" i="2"/>
  <c r="AJ448" i="2"/>
  <c r="AI906" i="2"/>
  <c r="AI861" i="2"/>
  <c r="T221" i="2"/>
  <c r="S523" i="2"/>
  <c r="S478" i="2"/>
  <c r="AO242" i="2"/>
  <c r="AN544" i="2"/>
  <c r="AN499" i="2"/>
  <c r="W353" i="2"/>
  <c r="W732" i="2"/>
  <c r="W687" i="2"/>
  <c r="X460" i="2"/>
  <c r="X917" i="2"/>
  <c r="X872" i="2"/>
  <c r="AK342" i="2"/>
  <c r="AJ722" i="2"/>
  <c r="AJ677" i="2"/>
  <c r="AM451" i="2"/>
  <c r="AL909" i="2"/>
  <c r="AL864" i="2"/>
  <c r="S378" i="2"/>
  <c r="R752" i="2"/>
  <c r="R797" i="2"/>
  <c r="AO636" i="2"/>
  <c r="AO591" i="2"/>
  <c r="W460" i="2"/>
  <c r="W917" i="2"/>
  <c r="W872" i="2"/>
  <c r="T379" i="2"/>
  <c r="S753" i="2"/>
  <c r="S798" i="2"/>
  <c r="U822" i="2"/>
  <c r="U777" i="2"/>
  <c r="U404" i="2"/>
  <c r="AE232" i="2"/>
  <c r="AD489" i="2"/>
  <c r="AD534" i="2"/>
  <c r="Z332" i="2"/>
  <c r="Y712" i="2"/>
  <c r="Y667" i="2"/>
  <c r="Q323" i="2"/>
  <c r="P703" i="2"/>
  <c r="P658" i="2"/>
  <c r="W329" i="2"/>
  <c r="V709" i="2"/>
  <c r="V664" i="2"/>
  <c r="J767" i="2"/>
  <c r="J812" i="2"/>
  <c r="J394" i="2"/>
  <c r="T326" i="2"/>
  <c r="S706" i="2"/>
  <c r="S661" i="2"/>
  <c r="P269" i="2"/>
  <c r="O610" i="2"/>
  <c r="O565" i="2"/>
  <c r="Z356" i="2"/>
  <c r="Z735" i="2"/>
  <c r="Z690" i="2"/>
  <c r="AA280" i="2"/>
  <c r="Z621" i="2"/>
  <c r="Z576" i="2"/>
  <c r="AB439" i="2"/>
  <c r="AA897" i="2"/>
  <c r="AA852" i="2"/>
  <c r="V778" i="2"/>
  <c r="V823" i="2"/>
  <c r="V405" i="2"/>
  <c r="I287" i="2"/>
  <c r="I627" i="2"/>
  <c r="I582" i="2"/>
  <c r="U380" i="2"/>
  <c r="T799" i="2"/>
  <c r="T754" i="2"/>
  <c r="AI341" i="2"/>
  <c r="AH721" i="2"/>
  <c r="AH676" i="2"/>
  <c r="U457" i="2"/>
  <c r="U914" i="2"/>
  <c r="U869" i="2"/>
  <c r="AC806" i="2"/>
  <c r="AC761" i="2"/>
  <c r="AD387" i="2"/>
  <c r="AB358" i="2"/>
  <c r="AB737" i="2"/>
  <c r="AB692" i="2"/>
  <c r="AE337" i="2"/>
  <c r="AD717" i="2"/>
  <c r="AD672" i="2"/>
  <c r="V245" i="2"/>
  <c r="V501" i="2"/>
  <c r="V546" i="2"/>
  <c r="AC252" i="2"/>
  <c r="AC508" i="2"/>
  <c r="AC553" i="2"/>
  <c r="O345" i="2"/>
  <c r="O724" i="2"/>
  <c r="O679" i="2"/>
  <c r="H338" i="2"/>
  <c r="H717" i="2"/>
  <c r="H672" i="2"/>
  <c r="R271" i="2"/>
  <c r="Q612" i="2"/>
  <c r="Q567" i="2"/>
  <c r="F444" i="2"/>
  <c r="F901" i="2"/>
  <c r="F856" i="2"/>
  <c r="O816" i="2"/>
  <c r="O771" i="2"/>
  <c r="O398" i="2"/>
  <c r="U274" i="2"/>
  <c r="T615" i="2"/>
  <c r="T570" i="2"/>
  <c r="V434" i="2"/>
  <c r="U892" i="2"/>
  <c r="U847" i="2"/>
  <c r="F283" i="2"/>
  <c r="F623" i="2"/>
  <c r="F578" i="2"/>
  <c r="S349" i="2"/>
  <c r="S728" i="2"/>
  <c r="S683" i="2"/>
  <c r="V299" i="2"/>
  <c r="V639" i="2"/>
  <c r="V594" i="2"/>
  <c r="AF338" i="2"/>
  <c r="AE718" i="2"/>
  <c r="AE673" i="2"/>
  <c r="Y355" i="2"/>
  <c r="Y734" i="2"/>
  <c r="Y689" i="2"/>
  <c r="K234" i="2"/>
  <c r="K535" i="2"/>
  <c r="K490" i="2"/>
  <c r="T297" i="2"/>
  <c r="T637" i="2"/>
  <c r="T592" i="2"/>
  <c r="F336" i="2"/>
  <c r="F715" i="2"/>
  <c r="F670" i="2"/>
  <c r="AC440" i="2"/>
  <c r="AB898" i="2"/>
  <c r="AB853" i="2"/>
  <c r="Z805" i="2"/>
  <c r="Z760" i="2"/>
  <c r="AA386" i="2"/>
  <c r="L235" i="2"/>
  <c r="L536" i="2"/>
  <c r="L491" i="2"/>
  <c r="M816" i="2"/>
  <c r="M771" i="2"/>
  <c r="M398" i="2"/>
  <c r="AC359" i="2"/>
  <c r="AC738" i="2"/>
  <c r="AC693" i="2"/>
  <c r="AJ237" i="2"/>
  <c r="AI539" i="2"/>
  <c r="AI494" i="2"/>
  <c r="AG286" i="2"/>
  <c r="AF627" i="2"/>
  <c r="AF582" i="2"/>
  <c r="AN241" i="2"/>
  <c r="AM498" i="2"/>
  <c r="AM543" i="2"/>
  <c r="K768" i="2"/>
  <c r="K813" i="2"/>
  <c r="K395" i="2"/>
  <c r="AK343" i="2"/>
  <c r="AJ723" i="2"/>
  <c r="AJ678" i="2"/>
  <c r="AD231" i="2"/>
  <c r="AC533" i="2"/>
  <c r="AC488" i="2"/>
  <c r="AI814" i="2"/>
  <c r="AI769" i="2"/>
  <c r="AJ395" i="2"/>
  <c r="AM450" i="2"/>
  <c r="AL908" i="2"/>
  <c r="AL863" i="2"/>
  <c r="E441" i="2"/>
  <c r="E898" i="2"/>
  <c r="E853" i="2"/>
  <c r="AL291" i="2"/>
  <c r="AK632" i="2"/>
  <c r="AK587" i="2"/>
  <c r="X330" i="2"/>
  <c r="W710" i="2"/>
  <c r="W665" i="2"/>
  <c r="E228" i="2"/>
  <c r="E484" i="2"/>
  <c r="E529" i="2"/>
  <c r="AM292" i="2"/>
  <c r="AL633" i="2"/>
  <c r="AL588" i="2"/>
  <c r="Z303" i="2"/>
  <c r="Z643" i="2"/>
  <c r="Z598" i="2"/>
  <c r="AK815" i="2"/>
  <c r="AK770" i="2"/>
  <c r="AL396" i="2"/>
  <c r="R324" i="2"/>
  <c r="Q704" i="2"/>
  <c r="Q659" i="2"/>
  <c r="AH235" i="2"/>
  <c r="AG537" i="2"/>
  <c r="AG492" i="2"/>
  <c r="U327" i="2"/>
  <c r="T707" i="2"/>
  <c r="T662" i="2"/>
  <c r="P819" i="2"/>
  <c r="P774" i="2"/>
  <c r="P401" i="2"/>
  <c r="S272" i="2"/>
  <c r="R613" i="2"/>
  <c r="R568" i="2"/>
  <c r="AA304" i="2"/>
  <c r="AA644" i="2"/>
  <c r="AA599" i="2"/>
  <c r="M236" i="2"/>
  <c r="M537" i="2"/>
  <c r="M492" i="2"/>
  <c r="AE555" i="2"/>
  <c r="AE510" i="2"/>
  <c r="R454" i="2"/>
  <c r="R911" i="2"/>
  <c r="R866" i="2"/>
  <c r="T273" i="2"/>
  <c r="S614" i="2"/>
  <c r="S569" i="2"/>
  <c r="AC282" i="2"/>
  <c r="AB578" i="2"/>
  <c r="AB623" i="2"/>
  <c r="AD739" i="2"/>
  <c r="AD694" i="2"/>
  <c r="AG445" i="2"/>
  <c r="AF903" i="2"/>
  <c r="AF858" i="2"/>
  <c r="L289" i="2"/>
  <c r="L629" i="2"/>
  <c r="L584" i="2"/>
  <c r="V328" i="2"/>
  <c r="U708" i="2"/>
  <c r="U663" i="2"/>
  <c r="Y331" i="2"/>
  <c r="X711" i="2"/>
  <c r="X666" i="2"/>
  <c r="V352" i="2"/>
  <c r="V731" i="2"/>
  <c r="V686" i="2"/>
  <c r="U351" i="2"/>
  <c r="U730" i="2"/>
  <c r="U685" i="2"/>
  <c r="S431" i="2"/>
  <c r="R889" i="2"/>
  <c r="R844" i="2"/>
  <c r="AC923" i="2"/>
  <c r="AC878" i="2"/>
  <c r="AA250" i="2"/>
  <c r="AA551" i="2"/>
  <c r="AA506" i="2"/>
  <c r="D334" i="2"/>
  <c r="D713" i="2"/>
  <c r="D668" i="2"/>
  <c r="AD283" i="2"/>
  <c r="AC624" i="2"/>
  <c r="AC579" i="2"/>
  <c r="R377" i="2"/>
  <c r="Q796" i="2"/>
  <c r="Q751" i="2"/>
  <c r="AF285" i="2"/>
  <c r="AE626" i="2"/>
  <c r="AE581" i="2"/>
  <c r="AM634" i="2"/>
  <c r="AM589" i="2"/>
  <c r="AN293" i="2"/>
  <c r="V223" i="2"/>
  <c r="U480" i="2"/>
  <c r="U525" i="2"/>
  <c r="P346" i="2"/>
  <c r="P725" i="2"/>
  <c r="P680" i="2"/>
  <c r="AO452" i="2"/>
  <c r="AN910" i="2"/>
  <c r="AN865" i="2"/>
  <c r="AM773" i="2"/>
  <c r="AM818" i="2"/>
  <c r="AN399" i="2"/>
  <c r="S296" i="2"/>
  <c r="S636" i="2"/>
  <c r="S591" i="2"/>
  <c r="AL344" i="2"/>
  <c r="AK724" i="2"/>
  <c r="AK679" i="2"/>
  <c r="O216" i="2"/>
  <c r="N518" i="2"/>
  <c r="N473" i="2"/>
  <c r="R430" i="2"/>
  <c r="Q843" i="2"/>
  <c r="Q888" i="2"/>
  <c r="AH287" i="2"/>
  <c r="AG628" i="2"/>
  <c r="AG583" i="2"/>
  <c r="W276" i="2"/>
  <c r="V617" i="2"/>
  <c r="V572" i="2"/>
  <c r="AM240" i="2"/>
  <c r="AL542" i="2"/>
  <c r="AL497" i="2"/>
  <c r="Z462" i="2"/>
  <c r="Z919" i="2"/>
  <c r="Z874" i="2"/>
  <c r="N344" i="2"/>
  <c r="N723" i="2"/>
  <c r="N678" i="2"/>
  <c r="J341" i="2"/>
  <c r="J720" i="2"/>
  <c r="J675" i="2"/>
  <c r="AE443" i="2"/>
  <c r="AD901" i="2"/>
  <c r="AD856" i="2"/>
  <c r="P217" i="2"/>
  <c r="O474" i="2"/>
  <c r="O519" i="2"/>
  <c r="AB829" i="2"/>
  <c r="AB784" i="2"/>
  <c r="AB411" i="2"/>
  <c r="Q376" i="2"/>
  <c r="P750" i="2"/>
  <c r="P795" i="2"/>
  <c r="U298" i="2"/>
  <c r="U638" i="2"/>
  <c r="U593" i="2"/>
  <c r="V458" i="2"/>
  <c r="V915" i="2"/>
  <c r="V870" i="2"/>
  <c r="L814" i="2"/>
  <c r="L769" i="2"/>
  <c r="L396" i="2"/>
  <c r="AE810" i="2"/>
  <c r="AE765" i="2"/>
  <c r="AF391" i="2"/>
  <c r="O702" i="2"/>
  <c r="O657" i="2"/>
  <c r="I445" i="2"/>
  <c r="I857" i="2"/>
  <c r="I902" i="2"/>
  <c r="Z438" i="2"/>
  <c r="Y896" i="2"/>
  <c r="Y851" i="2"/>
  <c r="AO453" i="2"/>
  <c r="AN911" i="2"/>
  <c r="AN866" i="2"/>
  <c r="N771" i="2"/>
  <c r="N816" i="2"/>
  <c r="N398" i="2"/>
  <c r="AB281" i="2"/>
  <c r="AA622" i="2"/>
  <c r="AA577" i="2"/>
  <c r="R295" i="2"/>
  <c r="R635" i="2"/>
  <c r="R590" i="2"/>
  <c r="Q270" i="2"/>
  <c r="P611" i="2"/>
  <c r="P566" i="2"/>
  <c r="S220" i="2"/>
  <c r="R522" i="2"/>
  <c r="R477" i="2"/>
  <c r="AA804" i="2"/>
  <c r="AA759" i="2"/>
  <c r="AB385" i="2"/>
  <c r="P452" i="2"/>
  <c r="P909" i="2"/>
  <c r="P864" i="2"/>
  <c r="Y436" i="2"/>
  <c r="X894" i="2"/>
  <c r="X849" i="2"/>
  <c r="T456" i="2"/>
  <c r="T913" i="2"/>
  <c r="T868" i="2"/>
  <c r="R348" i="2"/>
  <c r="R727" i="2"/>
  <c r="R682" i="2"/>
  <c r="H444" i="2"/>
  <c r="H901" i="2"/>
  <c r="H856" i="2"/>
  <c r="AJ447" i="2"/>
  <c r="AI905" i="2"/>
  <c r="AI860" i="2"/>
  <c r="Q818" i="2"/>
  <c r="Q773" i="2"/>
  <c r="Q400" i="2"/>
  <c r="I339" i="2"/>
  <c r="I718" i="2"/>
  <c r="I673" i="2"/>
  <c r="AD923" i="2"/>
  <c r="AD878" i="2"/>
  <c r="Z227" i="2"/>
  <c r="Y484" i="2"/>
  <c r="Y529" i="2"/>
  <c r="W801" i="2"/>
  <c r="W756" i="2"/>
  <c r="X382" i="2"/>
  <c r="AN346" i="2"/>
  <c r="AM726" i="2"/>
  <c r="AM681" i="2"/>
  <c r="X225" i="2"/>
  <c r="W482" i="2"/>
  <c r="W527" i="2"/>
  <c r="AK238" i="2"/>
  <c r="AJ540" i="2"/>
  <c r="AJ495" i="2"/>
  <c r="Q429" i="2"/>
  <c r="P887" i="2"/>
  <c r="P842" i="2"/>
  <c r="AM345" i="2"/>
  <c r="AL725" i="2"/>
  <c r="AL680" i="2"/>
  <c r="AM772" i="2"/>
  <c r="AM817" i="2"/>
  <c r="AN398" i="2"/>
  <c r="S325" i="2"/>
  <c r="R705" i="2"/>
  <c r="R660" i="2"/>
  <c r="R219" i="2"/>
  <c r="Q476" i="2"/>
  <c r="Q521" i="2"/>
  <c r="AD336" i="2"/>
  <c r="AC716" i="2"/>
  <c r="AC671" i="2"/>
  <c r="AA228" i="2"/>
  <c r="Z485" i="2"/>
  <c r="Z530" i="2"/>
  <c r="J233" i="2"/>
  <c r="J489" i="2"/>
  <c r="J534" i="2"/>
  <c r="AA357" i="2"/>
  <c r="AA736" i="2"/>
  <c r="AA691" i="2"/>
  <c r="Q347" i="2"/>
  <c r="Q726" i="2"/>
  <c r="Q681" i="2"/>
  <c r="G808" i="2"/>
  <c r="G763" i="2"/>
  <c r="G390" i="2"/>
  <c r="F229" i="2"/>
  <c r="F485" i="2"/>
  <c r="F530" i="2"/>
  <c r="Y248" i="2"/>
  <c r="Y549" i="2"/>
  <c r="Y504" i="2"/>
  <c r="AL239" i="2"/>
  <c r="AK541" i="2"/>
  <c r="AK496" i="2"/>
  <c r="AA333" i="2"/>
  <c r="Z713" i="2"/>
  <c r="Z668" i="2"/>
  <c r="T432" i="2"/>
  <c r="S890" i="2"/>
  <c r="S845" i="2"/>
  <c r="W435" i="2"/>
  <c r="V893" i="2"/>
  <c r="V848" i="2"/>
  <c r="U222" i="2"/>
  <c r="T479" i="2"/>
  <c r="T524" i="2"/>
  <c r="T350" i="2"/>
  <c r="T729" i="2"/>
  <c r="T684" i="2"/>
  <c r="P293" i="2"/>
  <c r="P633" i="2"/>
  <c r="P588" i="2"/>
  <c r="Y826" i="2"/>
  <c r="Y781" i="2"/>
  <c r="Y408" i="2"/>
  <c r="G284" i="2"/>
  <c r="G624" i="2"/>
  <c r="G579" i="2"/>
  <c r="J446" i="2"/>
  <c r="J903" i="2"/>
  <c r="J858" i="2"/>
  <c r="H764" i="2"/>
  <c r="H809" i="2"/>
  <c r="H391" i="2"/>
  <c r="E282" i="2"/>
  <c r="E622" i="2"/>
  <c r="E577" i="2"/>
  <c r="K341" i="2"/>
  <c r="K720" i="2"/>
  <c r="K675" i="2"/>
  <c r="AI236" i="2"/>
  <c r="AH538" i="2"/>
  <c r="AH493" i="2"/>
  <c r="X757" i="2"/>
  <c r="X802" i="2"/>
  <c r="Y383" i="2"/>
  <c r="AF444" i="2"/>
  <c r="AE857" i="2"/>
  <c r="AE902" i="2"/>
  <c r="D807" i="2"/>
  <c r="D762" i="2"/>
  <c r="D389" i="2"/>
  <c r="G337" i="2"/>
  <c r="G716" i="2"/>
  <c r="G671" i="2"/>
  <c r="R820" i="2"/>
  <c r="R775" i="2"/>
  <c r="R402" i="2"/>
  <c r="P239" i="2"/>
  <c r="P540" i="2"/>
  <c r="P495" i="2"/>
  <c r="AC230" i="2"/>
  <c r="AB532" i="2"/>
  <c r="AB487" i="2"/>
  <c r="AE808" i="2"/>
  <c r="AE763" i="2"/>
  <c r="AF389" i="2"/>
  <c r="X301" i="2"/>
  <c r="X641" i="2"/>
  <c r="X596" i="2"/>
  <c r="Y302" i="2"/>
  <c r="Y642" i="2"/>
  <c r="Y597" i="2"/>
  <c r="N237" i="2"/>
  <c r="N493" i="2"/>
  <c r="N538" i="2"/>
  <c r="AO294" i="2"/>
  <c r="AN635" i="2"/>
  <c r="AN590" i="2"/>
  <c r="N450" i="2"/>
  <c r="N907" i="2"/>
  <c r="N862" i="2"/>
  <c r="Y437" i="2"/>
  <c r="X895" i="2"/>
  <c r="X850" i="2"/>
  <c r="Q218" i="2"/>
  <c r="P475" i="2"/>
  <c r="P520" i="2"/>
  <c r="AI288" i="2"/>
  <c r="AH629" i="2"/>
  <c r="AH584" i="2"/>
  <c r="P428" i="2"/>
  <c r="O886" i="2"/>
  <c r="O841" i="2"/>
  <c r="AO728" i="2"/>
  <c r="AO683" i="2"/>
  <c r="AG234" i="2"/>
  <c r="AF491" i="2"/>
  <c r="AF536" i="2"/>
  <c r="AD647" i="2"/>
  <c r="AD602" i="2"/>
  <c r="I232" i="2"/>
  <c r="I488" i="2"/>
  <c r="I533" i="2"/>
  <c r="G443" i="2"/>
  <c r="G900" i="2"/>
  <c r="G855" i="2"/>
  <c r="AA464" i="2"/>
  <c r="AA921" i="2"/>
  <c r="AA876" i="2"/>
  <c r="AE764" i="2"/>
  <c r="AE809" i="2"/>
  <c r="AF390" i="2"/>
  <c r="K288" i="2"/>
  <c r="K628" i="2"/>
  <c r="K583" i="2"/>
  <c r="L342" i="2"/>
  <c r="L721" i="2"/>
  <c r="L676" i="2"/>
  <c r="P375" i="2"/>
  <c r="O794" i="2"/>
  <c r="O749" i="2"/>
  <c r="AB305" i="2"/>
  <c r="AB645" i="2"/>
  <c r="AB600" i="2"/>
  <c r="AI446" i="2"/>
  <c r="AH904" i="2"/>
  <c r="AH859" i="2"/>
  <c r="AK771" i="2"/>
  <c r="AK816" i="2"/>
  <c r="AL397" i="2"/>
  <c r="AB229" i="2"/>
  <c r="AA531" i="2"/>
  <c r="AA486" i="2"/>
  <c r="AA803" i="2"/>
  <c r="AA758" i="2"/>
  <c r="AB384" i="2"/>
  <c r="AH340" i="2"/>
  <c r="AG720" i="2"/>
  <c r="AG675" i="2"/>
  <c r="AE284" i="2"/>
  <c r="AD625" i="2"/>
  <c r="AD580" i="2"/>
  <c r="S822" i="2"/>
  <c r="S777" i="2"/>
  <c r="S404" i="2"/>
  <c r="G230" i="2"/>
  <c r="G486" i="2"/>
  <c r="G531" i="2"/>
  <c r="D281" i="2"/>
  <c r="D621" i="2"/>
  <c r="D576" i="2"/>
  <c r="W381" i="2"/>
  <c r="V800" i="2"/>
  <c r="V755" i="2"/>
  <c r="AC441" i="2"/>
  <c r="AB899" i="2"/>
  <c r="AB854" i="2"/>
  <c r="F807" i="2"/>
  <c r="F762" i="2"/>
  <c r="F389" i="2"/>
  <c r="E335" i="2"/>
  <c r="E714" i="2"/>
  <c r="E669" i="2"/>
  <c r="AG811" i="2"/>
  <c r="AG766" i="2"/>
  <c r="AH392" i="2"/>
  <c r="O292" i="2"/>
  <c r="O632" i="2"/>
  <c r="O587" i="2"/>
  <c r="D227" i="2"/>
  <c r="D528" i="2"/>
  <c r="D483" i="2"/>
  <c r="AJ289" i="2"/>
  <c r="AI630" i="2"/>
  <c r="AI585" i="2"/>
  <c r="AA830" i="2"/>
  <c r="AA785" i="2"/>
  <c r="AA412" i="2"/>
  <c r="D441" i="2"/>
  <c r="D898" i="2"/>
  <c r="D853" i="2"/>
  <c r="R241" i="2"/>
  <c r="R497" i="2"/>
  <c r="R542" i="2"/>
  <c r="U244" i="2"/>
  <c r="U545" i="2"/>
  <c r="U500" i="2"/>
  <c r="M449" i="2"/>
  <c r="M906" i="2"/>
  <c r="M861" i="2"/>
  <c r="AB465" i="2"/>
  <c r="AB922" i="2"/>
  <c r="AB877" i="2"/>
  <c r="AI768" i="2"/>
  <c r="AI813" i="2"/>
  <c r="AJ394" i="2"/>
  <c r="Q294" i="2"/>
  <c r="Q634" i="2"/>
  <c r="Q589" i="2"/>
  <c r="AO347" i="2"/>
  <c r="AN727" i="2"/>
  <c r="AN682" i="2"/>
  <c r="O451" i="2"/>
  <c r="O908" i="2"/>
  <c r="O863" i="2"/>
  <c r="V275" i="2"/>
  <c r="U616" i="2"/>
  <c r="U571" i="2"/>
  <c r="X354" i="2"/>
  <c r="X733" i="2"/>
  <c r="X688" i="2"/>
  <c r="Q240" i="2"/>
  <c r="Q496" i="2"/>
  <c r="Q541" i="2"/>
  <c r="X277" i="2"/>
  <c r="W618" i="2"/>
  <c r="W573" i="2"/>
  <c r="W246" i="2"/>
  <c r="W547" i="2"/>
  <c r="W502" i="2"/>
  <c r="H231" i="2"/>
  <c r="H532" i="2"/>
  <c r="H487" i="2"/>
  <c r="AO912" i="2"/>
  <c r="AO867" i="2"/>
  <c r="Z249" i="2"/>
  <c r="Z550" i="2"/>
  <c r="Z505" i="2"/>
  <c r="AB762" i="2"/>
  <c r="AB807" i="2"/>
  <c r="AC388" i="2"/>
  <c r="AC306" i="2"/>
  <c r="AC646" i="2"/>
  <c r="AC601" i="2"/>
  <c r="AK290" i="2"/>
  <c r="AJ631" i="2"/>
  <c r="AJ586" i="2"/>
  <c r="AG812" i="2"/>
  <c r="AG767" i="2"/>
  <c r="AH393" i="2"/>
  <c r="M290" i="2"/>
  <c r="M630" i="2"/>
  <c r="M585" i="2"/>
  <c r="AC334" i="2"/>
  <c r="AB714" i="2"/>
  <c r="AB669" i="2"/>
  <c r="Z828" i="2"/>
  <c r="Z783" i="2"/>
  <c r="Z410" i="2"/>
  <c r="AO545" i="2"/>
  <c r="AO500" i="2"/>
  <c r="Q453" i="2"/>
  <c r="Q865" i="2"/>
  <c r="Q910" i="2"/>
  <c r="AK449" i="2"/>
  <c r="AJ907" i="2"/>
  <c r="AJ862" i="2"/>
  <c r="J287" i="2"/>
  <c r="J627" i="2"/>
  <c r="J582" i="2"/>
  <c r="N291" i="2"/>
  <c r="N631" i="2"/>
  <c r="N586" i="2"/>
  <c r="Z279" i="2"/>
  <c r="Y620" i="2"/>
  <c r="Y575" i="2"/>
  <c r="U433" i="2"/>
  <c r="T891" i="2"/>
  <c r="T846" i="2"/>
  <c r="T776" i="2"/>
  <c r="T821" i="2"/>
  <c r="T403" i="2"/>
  <c r="I810" i="2"/>
  <c r="I765" i="2"/>
  <c r="I392" i="2"/>
  <c r="Y226" i="2"/>
  <c r="X528" i="2"/>
  <c r="X483" i="2"/>
  <c r="S242" i="2"/>
  <c r="S543" i="2"/>
  <c r="S498" i="2"/>
  <c r="X780" i="2"/>
  <c r="X825" i="2"/>
  <c r="X407" i="2"/>
  <c r="Y278" i="2"/>
  <c r="X619" i="2"/>
  <c r="X574" i="2"/>
  <c r="AF233" i="2"/>
  <c r="AE535" i="2"/>
  <c r="AE490" i="2"/>
  <c r="K447" i="2"/>
  <c r="K904" i="2"/>
  <c r="K859" i="2"/>
  <c r="S455" i="2"/>
  <c r="S912" i="2"/>
  <c r="S867" i="2"/>
  <c r="AC335" i="2"/>
  <c r="AB715" i="2"/>
  <c r="AB670" i="2"/>
  <c r="T243" i="2"/>
  <c r="T544" i="2"/>
  <c r="T499" i="2"/>
  <c r="W825" i="2"/>
  <c r="W780" i="2"/>
  <c r="W407" i="2"/>
  <c r="H285" i="2"/>
  <c r="H625" i="2"/>
  <c r="H580" i="2"/>
  <c r="O238" i="2"/>
  <c r="O494" i="2"/>
  <c r="O539" i="2"/>
  <c r="AG339" i="2"/>
  <c r="AF719" i="2"/>
  <c r="AF674" i="2"/>
  <c r="X247" i="2"/>
  <c r="X548" i="2"/>
  <c r="X503" i="2"/>
  <c r="AD442" i="2"/>
  <c r="AC900" i="2"/>
  <c r="AC855" i="2"/>
  <c r="W300" i="2"/>
  <c r="W640" i="2"/>
  <c r="W595" i="2"/>
  <c r="AB252" i="2"/>
  <c r="AB553" i="2"/>
  <c r="AB508" i="2"/>
  <c r="AD253" i="2"/>
  <c r="AD554" i="2"/>
  <c r="AD509" i="2"/>
  <c r="Y461" i="2"/>
  <c r="Y918" i="2"/>
  <c r="Y873" i="2"/>
  <c r="P322" i="2"/>
  <c r="AI955" i="15" l="1"/>
  <c r="AI957" i="15" s="1"/>
  <c r="AI1016" i="15" s="1"/>
  <c r="BA955" i="15"/>
  <c r="CO957" i="15"/>
  <c r="CO1030" i="15" s="1"/>
  <c r="CO1066" i="15" s="1"/>
  <c r="AR955" i="15"/>
  <c r="AR957" i="15" s="1"/>
  <c r="AR1016" i="15" s="1"/>
  <c r="AK955" i="15"/>
  <c r="AK957" i="15" s="1"/>
  <c r="AK1016" i="15" s="1"/>
  <c r="BK955" i="15"/>
  <c r="BK957" i="15" s="1"/>
  <c r="BK1016" i="15" s="1"/>
  <c r="AQ955" i="15"/>
  <c r="AQ957" i="15" s="1"/>
  <c r="AQ1016" i="15" s="1"/>
  <c r="BM955" i="15"/>
  <c r="BM957" i="15" s="1"/>
  <c r="BM1016" i="15" s="1"/>
  <c r="CJ955" i="15"/>
  <c r="CJ957" i="15" s="1"/>
  <c r="CJ1030" i="15" s="1"/>
  <c r="CJ1066" i="15" s="1"/>
  <c r="AC955" i="15"/>
  <c r="AC957" i="15" s="1"/>
  <c r="AC1016" i="15" s="1"/>
  <c r="AC1030" i="15" s="1"/>
  <c r="AC1066" i="15" s="1"/>
  <c r="AZ955" i="15"/>
  <c r="AZ957" i="15" s="1"/>
  <c r="AZ1016" i="15" s="1"/>
  <c r="BV955" i="15"/>
  <c r="BV957" i="15" s="1"/>
  <c r="BV1016" i="15" s="1"/>
  <c r="BX955" i="15"/>
  <c r="BX957" i="15" s="1"/>
  <c r="BX1016" i="15" s="1"/>
  <c r="Z955" i="15"/>
  <c r="Z957" i="15" s="1"/>
  <c r="Z1016" i="15" s="1"/>
  <c r="S955" i="15"/>
  <c r="S957" i="15" s="1"/>
  <c r="S1016" i="15" s="1"/>
  <c r="S1030" i="15" s="1"/>
  <c r="S1066" i="15" s="1"/>
  <c r="N955" i="15"/>
  <c r="N957" i="15" s="1"/>
  <c r="H955" i="15"/>
  <c r="H957" i="15" s="1"/>
  <c r="BO955" i="15"/>
  <c r="BO957" i="15" s="1"/>
  <c r="BO1016" i="15" s="1"/>
  <c r="BJ955" i="15"/>
  <c r="BJ957" i="15" s="1"/>
  <c r="BJ1016" i="15" s="1"/>
  <c r="M955" i="15"/>
  <c r="M957" i="15" s="1"/>
  <c r="AM955" i="15"/>
  <c r="AM957" i="15" s="1"/>
  <c r="AM1016" i="15" s="1"/>
  <c r="BQ955" i="15"/>
  <c r="BQ957" i="15" s="1"/>
  <c r="BQ1016" i="15" s="1"/>
  <c r="L955" i="15"/>
  <c r="L957" i="15" s="1"/>
  <c r="AW955" i="15"/>
  <c r="AW957" i="15" s="1"/>
  <c r="AW1016" i="15" s="1"/>
  <c r="AE955" i="15"/>
  <c r="AE957" i="15" s="1"/>
  <c r="AE1016" i="15" s="1"/>
  <c r="CB955" i="15"/>
  <c r="CB957" i="15" s="1"/>
  <c r="CB1030" i="15" s="1"/>
  <c r="CB1066" i="15" s="1"/>
  <c r="CA955" i="15"/>
  <c r="CA957" i="15" s="1"/>
  <c r="CA1030" i="15" s="1"/>
  <c r="CA1066" i="15" s="1"/>
  <c r="AU955" i="15"/>
  <c r="AU957" i="15" s="1"/>
  <c r="AU1016" i="15" s="1"/>
  <c r="W955" i="15"/>
  <c r="W957" i="15" s="1"/>
  <c r="W1016" i="15" s="1"/>
  <c r="AH955" i="15"/>
  <c r="AH957" i="15" s="1"/>
  <c r="AH1016" i="15" s="1"/>
  <c r="AF955" i="15"/>
  <c r="AF957" i="15" s="1"/>
  <c r="AF1016" i="15" s="1"/>
  <c r="AF1030" i="15" s="1"/>
  <c r="AF1066" i="15" s="1"/>
  <c r="CL955" i="15"/>
  <c r="CL957" i="15" s="1"/>
  <c r="CL1030" i="15" s="1"/>
  <c r="CL1066" i="15" s="1"/>
  <c r="CP955" i="15"/>
  <c r="CP957" i="15" s="1"/>
  <c r="CP1030" i="15" s="1"/>
  <c r="CP1066" i="15" s="1"/>
  <c r="BR955" i="15"/>
  <c r="BR957" i="15" s="1"/>
  <c r="BR1016" i="15" s="1"/>
  <c r="AY955" i="15"/>
  <c r="AY957" i="15" s="1"/>
  <c r="AY1016" i="15" s="1"/>
  <c r="CG955" i="15"/>
  <c r="CG957" i="15" s="1"/>
  <c r="CG1030" i="15" s="1"/>
  <c r="CG1066" i="15" s="1"/>
  <c r="AA955" i="15"/>
  <c r="AA957" i="15" s="1"/>
  <c r="AA1016" i="15" s="1"/>
  <c r="BT955" i="15"/>
  <c r="BT957" i="15" s="1"/>
  <c r="BT1016" i="15" s="1"/>
  <c r="Y955" i="15"/>
  <c r="Y957" i="15" s="1"/>
  <c r="Y1016" i="15" s="1"/>
  <c r="BS955" i="15"/>
  <c r="BS957" i="15" s="1"/>
  <c r="BS1016" i="15" s="1"/>
  <c r="CI955" i="15"/>
  <c r="CI957" i="15" s="1"/>
  <c r="CI1030" i="15" s="1"/>
  <c r="CI1066" i="15" s="1"/>
  <c r="BN955" i="15"/>
  <c r="BN957" i="15" s="1"/>
  <c r="BN1016" i="15" s="1"/>
  <c r="AD955" i="15"/>
  <c r="AD957" i="15" s="1"/>
  <c r="AD1016" i="15" s="1"/>
  <c r="AB955" i="15"/>
  <c r="AB957" i="15" s="1"/>
  <c r="AB1016" i="15" s="1"/>
  <c r="AB1030" i="15" s="1"/>
  <c r="AB1066" i="15" s="1"/>
  <c r="CE955" i="15"/>
  <c r="CE957" i="15" s="1"/>
  <c r="CE1030" i="15" s="1"/>
  <c r="CE1066" i="15" s="1"/>
  <c r="V955" i="15"/>
  <c r="V957" i="15" s="1"/>
  <c r="V1016" i="15" s="1"/>
  <c r="V1030" i="15" s="1"/>
  <c r="V1066" i="15" s="1"/>
  <c r="BD955" i="15"/>
  <c r="BD957" i="15" s="1"/>
  <c r="BD1016" i="15" s="1"/>
  <c r="D955" i="15"/>
  <c r="D957" i="15" s="1"/>
  <c r="U955" i="15"/>
  <c r="U957" i="15" s="1"/>
  <c r="U1016" i="15" s="1"/>
  <c r="U1030" i="15" s="1"/>
  <c r="U1066" i="15" s="1"/>
  <c r="AV955" i="15"/>
  <c r="AV957" i="15" s="1"/>
  <c r="AV1016" i="15" s="1"/>
  <c r="AG955" i="15"/>
  <c r="AG957" i="15" s="1"/>
  <c r="AG1016" i="15" s="1"/>
  <c r="AG1030" i="15" s="1"/>
  <c r="AG1066" i="15" s="1"/>
  <c r="T955" i="15"/>
  <c r="T957" i="15" s="1"/>
  <c r="T1016" i="15" s="1"/>
  <c r="T1030" i="15" s="1"/>
  <c r="T1066" i="15" s="1"/>
  <c r="CH955" i="15"/>
  <c r="CH957" i="15" s="1"/>
  <c r="CH1030" i="15" s="1"/>
  <c r="CH1066" i="15" s="1"/>
  <c r="BG955" i="15"/>
  <c r="BG957" i="15" s="1"/>
  <c r="BG1016" i="15" s="1"/>
  <c r="BC955" i="15"/>
  <c r="BC957" i="15" s="1"/>
  <c r="BC1016" i="15" s="1"/>
  <c r="CD955" i="15"/>
  <c r="CD957" i="15" s="1"/>
  <c r="CD1030" i="15" s="1"/>
  <c r="CD1066" i="15" s="1"/>
  <c r="R955" i="15"/>
  <c r="R957" i="15" s="1"/>
  <c r="BF955" i="15"/>
  <c r="BF957" i="15" s="1"/>
  <c r="BF1016" i="15" s="1"/>
  <c r="CM955" i="15"/>
  <c r="CM957" i="15" s="1"/>
  <c r="CM1030" i="15" s="1"/>
  <c r="CM1066" i="15" s="1"/>
  <c r="BE955" i="15"/>
  <c r="BE957" i="15" s="1"/>
  <c r="BE1016" i="15" s="1"/>
  <c r="Q955" i="15"/>
  <c r="Q957" i="15" s="1"/>
  <c r="BL955" i="15"/>
  <c r="BL957" i="15" s="1"/>
  <c r="BL1016" i="15" s="1"/>
  <c r="BP955" i="15"/>
  <c r="BP957" i="15" s="1"/>
  <c r="BP1016" i="15" s="1"/>
  <c r="P955" i="15"/>
  <c r="P957" i="15" s="1"/>
  <c r="AL955" i="15"/>
  <c r="AL957" i="15" s="1"/>
  <c r="AL1016" i="15" s="1"/>
  <c r="AL1030" i="15" s="1"/>
  <c r="AL1066" i="15" s="1"/>
  <c r="BY955" i="15"/>
  <c r="BY957" i="15" s="1"/>
  <c r="BY1016" i="15" s="1"/>
  <c r="BH955" i="15"/>
  <c r="BH957" i="15" s="1"/>
  <c r="BH1016" i="15" s="1"/>
  <c r="X955" i="15"/>
  <c r="X957" i="15" s="1"/>
  <c r="X1016" i="15" s="1"/>
  <c r="CF955" i="15"/>
  <c r="CF957" i="15" s="1"/>
  <c r="CF1030" i="15" s="1"/>
  <c r="CF1066" i="15" s="1"/>
  <c r="AS955" i="15"/>
  <c r="AS957" i="15" s="1"/>
  <c r="AS1016" i="15" s="1"/>
  <c r="E955" i="15"/>
  <c r="E957" i="15" s="1"/>
  <c r="K955" i="15"/>
  <c r="K957" i="15" s="1"/>
  <c r="O955" i="15"/>
  <c r="O957" i="15" s="1"/>
  <c r="F955" i="15"/>
  <c r="F957" i="15" s="1"/>
  <c r="AT955" i="15"/>
  <c r="AT957" i="15" s="1"/>
  <c r="AT1016" i="15" s="1"/>
  <c r="CK955" i="15"/>
  <c r="CK957" i="15" s="1"/>
  <c r="CK1030" i="15" s="1"/>
  <c r="CK1066" i="15" s="1"/>
  <c r="BZ955" i="15"/>
  <c r="BZ957" i="15" s="1"/>
  <c r="BZ1016" i="15" s="1"/>
  <c r="BZ1030" i="15" s="1"/>
  <c r="BZ1066" i="15" s="1"/>
  <c r="AP955" i="15"/>
  <c r="AP957" i="15" s="1"/>
  <c r="AP1016" i="15" s="1"/>
  <c r="BW955" i="15"/>
  <c r="BW957" i="15" s="1"/>
  <c r="BW1016" i="15" s="1"/>
  <c r="CC955" i="15"/>
  <c r="CC957" i="15" s="1"/>
  <c r="CC1030" i="15" s="1"/>
  <c r="CC1066" i="15" s="1"/>
  <c r="AN955" i="15"/>
  <c r="AN957" i="15" s="1"/>
  <c r="AN1016" i="15" s="1"/>
  <c r="CN955" i="15"/>
  <c r="CN957" i="15" s="1"/>
  <c r="CN1030" i="15" s="1"/>
  <c r="CN1066" i="15" s="1"/>
  <c r="AJ955" i="15"/>
  <c r="AJ957" i="15" s="1"/>
  <c r="AJ1016" i="15" s="1"/>
  <c r="G955" i="15"/>
  <c r="G957" i="15" s="1"/>
  <c r="AX955" i="15"/>
  <c r="AX957" i="15" s="1"/>
  <c r="AX1016" i="15" s="1"/>
  <c r="AX1030" i="15" s="1"/>
  <c r="AX1066" i="15" s="1"/>
  <c r="BI955" i="15"/>
  <c r="BI957" i="15" s="1"/>
  <c r="BI1016" i="15" s="1"/>
  <c r="I955" i="15"/>
  <c r="I957" i="15" s="1"/>
  <c r="AO955" i="15"/>
  <c r="AO957" i="15" s="1"/>
  <c r="AO1016" i="15" s="1"/>
  <c r="BU955" i="15"/>
  <c r="BU957" i="15" s="1"/>
  <c r="BU1016" i="15" s="1"/>
  <c r="BB955" i="15"/>
  <c r="BB957" i="15" s="1"/>
  <c r="BB1016" i="15" s="1"/>
  <c r="J955" i="15"/>
  <c r="J957" i="15" s="1"/>
  <c r="BA957" i="15"/>
  <c r="BA1016" i="15" s="1"/>
  <c r="AP1033" i="15"/>
  <c r="AP1069" i="15" s="1"/>
  <c r="AF1033" i="15"/>
  <c r="AF1069" i="15" s="1"/>
  <c r="BF1033" i="15"/>
  <c r="BF1069" i="15" s="1"/>
  <c r="R1033" i="15"/>
  <c r="R1069" i="15" s="1"/>
  <c r="BH1033" i="15"/>
  <c r="BH1069" i="15" s="1"/>
  <c r="BN1031" i="15"/>
  <c r="BN1067" i="15" s="1"/>
  <c r="AD1033" i="15"/>
  <c r="AD1069" i="15" s="1"/>
  <c r="BD1031" i="15"/>
  <c r="BD1067" i="15" s="1"/>
  <c r="U1031" i="15"/>
  <c r="U1067" i="15" s="1"/>
  <c r="BI1031" i="15"/>
  <c r="BI1067" i="15" s="1"/>
  <c r="T1033" i="15"/>
  <c r="T1069" i="15" s="1"/>
  <c r="O1033" i="15"/>
  <c r="O1069" i="15" s="1"/>
  <c r="U1033" i="15"/>
  <c r="U1069" i="15" s="1"/>
  <c r="O1031" i="15"/>
  <c r="O1067" i="15" s="1"/>
  <c r="Y1033" i="15"/>
  <c r="Y1069" i="15" s="1"/>
  <c r="AJ1033" i="15"/>
  <c r="AJ1069" i="15" s="1"/>
  <c r="W1033" i="15"/>
  <c r="W1069" i="15" s="1"/>
  <c r="AZ1033" i="15"/>
  <c r="AZ1069" i="15" s="1"/>
  <c r="BS1033" i="15"/>
  <c r="BS1069" i="15" s="1"/>
  <c r="Q1033" i="15"/>
  <c r="Q1069" i="15" s="1"/>
  <c r="BE1033" i="15"/>
  <c r="BE1069" i="15" s="1"/>
  <c r="BQ1033" i="15"/>
  <c r="BQ1069" i="15" s="1"/>
  <c r="X1033" i="15"/>
  <c r="X1069" i="15" s="1"/>
  <c r="AY1033" i="15"/>
  <c r="AY1069" i="15" s="1"/>
  <c r="AV1033" i="15"/>
  <c r="AV1069" i="15" s="1"/>
  <c r="AD1031" i="15"/>
  <c r="AD1067" i="15" s="1"/>
  <c r="Z1031" i="15"/>
  <c r="Z1067" i="15" s="1"/>
  <c r="AC1031" i="15"/>
  <c r="AC1067" i="15" s="1"/>
  <c r="BR1031" i="15"/>
  <c r="BR1067" i="15" s="1"/>
  <c r="Y1031" i="15"/>
  <c r="Y1067" i="15" s="1"/>
  <c r="AA1033" i="15"/>
  <c r="AA1069" i="15" s="1"/>
  <c r="BE1031" i="15"/>
  <c r="BE1067" i="15" s="1"/>
  <c r="I1030" i="15"/>
  <c r="I1066" i="15" s="1"/>
  <c r="F1030" i="15"/>
  <c r="F1066" i="15" s="1"/>
  <c r="BS1031" i="15"/>
  <c r="BS1067" i="15" s="1"/>
  <c r="AW1031" i="15"/>
  <c r="AW1067" i="15" s="1"/>
  <c r="BC1033" i="15"/>
  <c r="BC1069" i="15" s="1"/>
  <c r="AM1031" i="15"/>
  <c r="AM1067" i="15" s="1"/>
  <c r="BI1033" i="15"/>
  <c r="BI1069" i="15" s="1"/>
  <c r="AR1033" i="15"/>
  <c r="AR1069" i="15" s="1"/>
  <c r="BC1031" i="15"/>
  <c r="BC1067" i="15" s="1"/>
  <c r="AB1033" i="15"/>
  <c r="AB1069" i="15" s="1"/>
  <c r="G1030" i="15"/>
  <c r="G1066" i="15" s="1"/>
  <c r="BB1033" i="15"/>
  <c r="BB1069" i="15" s="1"/>
  <c r="H1030" i="15"/>
  <c r="H1066" i="15" s="1"/>
  <c r="J1030" i="15"/>
  <c r="J1066" i="15" s="1"/>
  <c r="BM1033" i="15"/>
  <c r="BM1069" i="15" s="1"/>
  <c r="BO1033" i="15"/>
  <c r="BO1069" i="15" s="1"/>
  <c r="AS1033" i="15"/>
  <c r="AS1069" i="15" s="1"/>
  <c r="AI1031" i="15"/>
  <c r="AI1067" i="15" s="1"/>
  <c r="AM1033" i="15"/>
  <c r="AM1069" i="15" s="1"/>
  <c r="AN1033" i="15"/>
  <c r="AN1069" i="15" s="1"/>
  <c r="BP1033" i="15"/>
  <c r="BP1069" i="15" s="1"/>
  <c r="BR1033" i="15"/>
  <c r="BR1069" i="15" s="1"/>
  <c r="AE1031" i="15"/>
  <c r="AE1067" i="15" s="1"/>
  <c r="AV1031" i="15"/>
  <c r="AV1067" i="15" s="1"/>
  <c r="Z1033" i="15"/>
  <c r="Z1069" i="15" s="1"/>
  <c r="M1030" i="15"/>
  <c r="M1066" i="15" s="1"/>
  <c r="BT1031" i="15"/>
  <c r="BT1067" i="15" s="1"/>
  <c r="BJ1031" i="15"/>
  <c r="BJ1067" i="15" s="1"/>
  <c r="AE1033" i="15"/>
  <c r="AE1069" i="15" s="1"/>
  <c r="AN1031" i="15"/>
  <c r="AN1067" i="15" s="1"/>
  <c r="AK1031" i="15"/>
  <c r="AK1067" i="15" s="1"/>
  <c r="BV1033" i="15"/>
  <c r="BV1069" i="15" s="1"/>
  <c r="BW1033" i="15"/>
  <c r="BW1069" i="15" s="1"/>
  <c r="BV1031" i="15"/>
  <c r="BV1067" i="15" s="1"/>
  <c r="AO1033" i="15"/>
  <c r="AO1069" i="15" s="1"/>
  <c r="BU1033" i="15"/>
  <c r="BU1069" i="15" s="1"/>
  <c r="BP1031" i="15"/>
  <c r="BP1067" i="15" s="1"/>
  <c r="BF1031" i="15"/>
  <c r="BF1067" i="15" s="1"/>
  <c r="BL1033" i="15"/>
  <c r="BL1069" i="15" s="1"/>
  <c r="L1030" i="15"/>
  <c r="L1066" i="15" s="1"/>
  <c r="AL1031" i="15"/>
  <c r="AL1067" i="15" s="1"/>
  <c r="BK1033" i="15"/>
  <c r="BK1069" i="15" s="1"/>
  <c r="AG1031" i="15"/>
  <c r="AG1067" i="15" s="1"/>
  <c r="AY1031" i="15"/>
  <c r="AY1067" i="15" s="1"/>
  <c r="AT1031" i="15"/>
  <c r="AT1067" i="15" s="1"/>
  <c r="BY1033" i="15"/>
  <c r="BY1069" i="15" s="1"/>
  <c r="AI1033" i="15"/>
  <c r="AI1069" i="15" s="1"/>
  <c r="BU1031" i="15"/>
  <c r="BU1067" i="15" s="1"/>
  <c r="Q1031" i="15"/>
  <c r="Q1067" i="15" s="1"/>
  <c r="V1033" i="15"/>
  <c r="V1069" i="15" s="1"/>
  <c r="AL1033" i="15"/>
  <c r="AL1069" i="15" s="1"/>
  <c r="AX1033" i="15"/>
  <c r="AX1069" i="15" s="1"/>
  <c r="AX1031" i="15"/>
  <c r="AX1067" i="15" s="1"/>
  <c r="S1031" i="15"/>
  <c r="S1067" i="15" s="1"/>
  <c r="AH1031" i="15"/>
  <c r="AH1067" i="15" s="1"/>
  <c r="R1031" i="15"/>
  <c r="R1067" i="15" s="1"/>
  <c r="N1030" i="15"/>
  <c r="N1066" i="15" s="1"/>
  <c r="BN1033" i="15"/>
  <c r="BN1069" i="15" s="1"/>
  <c r="BX1031" i="15"/>
  <c r="BX1067" i="15" s="1"/>
  <c r="AQ1033" i="15"/>
  <c r="AQ1069" i="15" s="1"/>
  <c r="BG1033" i="15"/>
  <c r="BG1069" i="15" s="1"/>
  <c r="BM1031" i="15"/>
  <c r="BM1067" i="15" s="1"/>
  <c r="W1031" i="15"/>
  <c r="W1067" i="15" s="1"/>
  <c r="P1031" i="15"/>
  <c r="P1067" i="15" s="1"/>
  <c r="AK1033" i="15"/>
  <c r="AK1069" i="15" s="1"/>
  <c r="Q1030" i="15"/>
  <c r="Q1066" i="15" s="1"/>
  <c r="D1030" i="15"/>
  <c r="D1066" i="15" s="1"/>
  <c r="BW1031" i="15"/>
  <c r="BW1067" i="15" s="1"/>
  <c r="AC1033" i="15"/>
  <c r="AC1069" i="15" s="1"/>
  <c r="BK1031" i="15"/>
  <c r="BK1067" i="15" s="1"/>
  <c r="AQ1031" i="15"/>
  <c r="AQ1067" i="15" s="1"/>
  <c r="BG1031" i="15"/>
  <c r="BG1067" i="15" s="1"/>
  <c r="AT1033" i="15"/>
  <c r="AT1069" i="15" s="1"/>
  <c r="X1031" i="15"/>
  <c r="X1067" i="15" s="1"/>
  <c r="BL1031" i="15"/>
  <c r="BL1067" i="15" s="1"/>
  <c r="BB1031" i="15"/>
  <c r="BB1067" i="15" s="1"/>
  <c r="BX1033" i="15"/>
  <c r="BX1069" i="15" s="1"/>
  <c r="BT1033" i="15"/>
  <c r="BT1069" i="15" s="1"/>
  <c r="BA1031" i="15"/>
  <c r="BA1067" i="15" s="1"/>
  <c r="AS1031" i="15"/>
  <c r="AS1067" i="15" s="1"/>
  <c r="BQ1031" i="15"/>
  <c r="BQ1067" i="15" s="1"/>
  <c r="BO1031" i="15"/>
  <c r="BO1067" i="15" s="1"/>
  <c r="AF1031" i="15"/>
  <c r="AF1067" i="15" s="1"/>
  <c r="AZ1031" i="15"/>
  <c r="AZ1067" i="15" s="1"/>
  <c r="BD1033" i="15"/>
  <c r="BD1069" i="15" s="1"/>
  <c r="BA1033" i="15"/>
  <c r="BA1069" i="15" s="1"/>
  <c r="P1030" i="15"/>
  <c r="P1066" i="15" s="1"/>
  <c r="AP1031" i="15"/>
  <c r="AP1067" i="15" s="1"/>
  <c r="AR1031" i="15"/>
  <c r="AR1067" i="15" s="1"/>
  <c r="AU1033" i="15"/>
  <c r="AU1069" i="15" s="1"/>
  <c r="AJ1031" i="15"/>
  <c r="AJ1067" i="15" s="1"/>
  <c r="AO1031" i="15"/>
  <c r="AO1067" i="15" s="1"/>
  <c r="AG1033" i="15"/>
  <c r="AG1069" i="15" s="1"/>
  <c r="P1033" i="15"/>
  <c r="P1069" i="15" s="1"/>
  <c r="BH1031" i="15"/>
  <c r="BH1067" i="15" s="1"/>
  <c r="AU1031" i="15"/>
  <c r="AU1067" i="15" s="1"/>
  <c r="V1031" i="15"/>
  <c r="V1067" i="15" s="1"/>
  <c r="S1033" i="15"/>
  <c r="S1069" i="15" s="1"/>
  <c r="T1031" i="15"/>
  <c r="T1067" i="15" s="1"/>
  <c r="E1030" i="15"/>
  <c r="E1066" i="15" s="1"/>
  <c r="K1030" i="15"/>
  <c r="K1066" i="15" s="1"/>
  <c r="R1030" i="15"/>
  <c r="R1066" i="15" s="1"/>
  <c r="BY1031" i="15"/>
  <c r="BY1067" i="15" s="1"/>
  <c r="AA1031" i="15"/>
  <c r="AA1067" i="15" s="1"/>
  <c r="AH1033" i="15"/>
  <c r="AH1069" i="15" s="1"/>
  <c r="AB1031" i="15"/>
  <c r="AB1067" i="15" s="1"/>
  <c r="AW1033" i="15"/>
  <c r="AW1069" i="15" s="1"/>
  <c r="AE442" i="2"/>
  <c r="AD900" i="2"/>
  <c r="AD855" i="2"/>
  <c r="S456" i="2"/>
  <c r="S913" i="2"/>
  <c r="S868" i="2"/>
  <c r="W275" i="2"/>
  <c r="V616" i="2"/>
  <c r="V571" i="2"/>
  <c r="R242" i="2"/>
  <c r="R498" i="2"/>
  <c r="R543" i="2"/>
  <c r="AH766" i="2"/>
  <c r="AH811" i="2"/>
  <c r="AI392" i="2"/>
  <c r="Q375" i="2"/>
  <c r="P749" i="2"/>
  <c r="P794" i="2"/>
  <c r="AJ288" i="2"/>
  <c r="AI629" i="2"/>
  <c r="AI584" i="2"/>
  <c r="AJ236" i="2"/>
  <c r="AI538" i="2"/>
  <c r="AI493" i="2"/>
  <c r="Y827" i="2"/>
  <c r="Y782" i="2"/>
  <c r="Y409" i="2"/>
  <c r="T351" i="2"/>
  <c r="T730" i="2"/>
  <c r="T685" i="2"/>
  <c r="X756" i="2"/>
  <c r="X801" i="2"/>
  <c r="Y382" i="2"/>
  <c r="AK447" i="2"/>
  <c r="AJ905" i="2"/>
  <c r="AJ860" i="2"/>
  <c r="AB804" i="2"/>
  <c r="AB759" i="2"/>
  <c r="AC385" i="2"/>
  <c r="R270" i="2"/>
  <c r="Q611" i="2"/>
  <c r="Q566" i="2"/>
  <c r="L815" i="2"/>
  <c r="L770" i="2"/>
  <c r="L397" i="2"/>
  <c r="U299" i="2"/>
  <c r="U639" i="2"/>
  <c r="U594" i="2"/>
  <c r="AN240" i="2"/>
  <c r="AM497" i="2"/>
  <c r="AM542" i="2"/>
  <c r="AM344" i="2"/>
  <c r="AL724" i="2"/>
  <c r="AL679" i="2"/>
  <c r="AO293" i="2"/>
  <c r="AN634" i="2"/>
  <c r="AN589" i="2"/>
  <c r="S377" i="2"/>
  <c r="R751" i="2"/>
  <c r="R796" i="2"/>
  <c r="AH445" i="2"/>
  <c r="AG903" i="2"/>
  <c r="AG858" i="2"/>
  <c r="U273" i="2"/>
  <c r="T614" i="2"/>
  <c r="T569" i="2"/>
  <c r="M237" i="2"/>
  <c r="M493" i="2"/>
  <c r="M538" i="2"/>
  <c r="Z304" i="2"/>
  <c r="Z644" i="2"/>
  <c r="Z599" i="2"/>
  <c r="AE231" i="2"/>
  <c r="AD488" i="2"/>
  <c r="AD533" i="2"/>
  <c r="L236" i="2"/>
  <c r="L492" i="2"/>
  <c r="L537" i="2"/>
  <c r="V300" i="2"/>
  <c r="V640" i="2"/>
  <c r="V595" i="2"/>
  <c r="H339" i="2"/>
  <c r="H718" i="2"/>
  <c r="H673" i="2"/>
  <c r="AD806" i="2"/>
  <c r="AD761" i="2"/>
  <c r="AE387" i="2"/>
  <c r="AJ341" i="2"/>
  <c r="AI721" i="2"/>
  <c r="AI676" i="2"/>
  <c r="AF232" i="2"/>
  <c r="AE489" i="2"/>
  <c r="AE534" i="2"/>
  <c r="U221" i="2"/>
  <c r="T523" i="2"/>
  <c r="T478" i="2"/>
  <c r="P702" i="2"/>
  <c r="P657" i="2"/>
  <c r="O239" i="2"/>
  <c r="O495" i="2"/>
  <c r="O540" i="2"/>
  <c r="Z278" i="2"/>
  <c r="Y619" i="2"/>
  <c r="Y574" i="2"/>
  <c r="N292" i="2"/>
  <c r="N632" i="2"/>
  <c r="N587" i="2"/>
  <c r="H232" i="2"/>
  <c r="H533" i="2"/>
  <c r="H488" i="2"/>
  <c r="Q295" i="2"/>
  <c r="Q635" i="2"/>
  <c r="Q590" i="2"/>
  <c r="AK289" i="2"/>
  <c r="AJ630" i="2"/>
  <c r="AJ585" i="2"/>
  <c r="D282" i="2"/>
  <c r="D622" i="2"/>
  <c r="D577" i="2"/>
  <c r="AJ446" i="2"/>
  <c r="AI904" i="2"/>
  <c r="AI859" i="2"/>
  <c r="N451" i="2"/>
  <c r="N908" i="2"/>
  <c r="N863" i="2"/>
  <c r="U432" i="2"/>
  <c r="T890" i="2"/>
  <c r="T845" i="2"/>
  <c r="J234" i="2"/>
  <c r="J490" i="2"/>
  <c r="J535" i="2"/>
  <c r="AL238" i="2"/>
  <c r="AK495" i="2"/>
  <c r="AK540" i="2"/>
  <c r="T457" i="2"/>
  <c r="T914" i="2"/>
  <c r="T869" i="2"/>
  <c r="Q217" i="2"/>
  <c r="P519" i="2"/>
  <c r="P474" i="2"/>
  <c r="S430" i="2"/>
  <c r="R888" i="2"/>
  <c r="R843" i="2"/>
  <c r="AO910" i="2"/>
  <c r="AO865" i="2"/>
  <c r="AA251" i="2"/>
  <c r="AA552" i="2"/>
  <c r="AA507" i="2"/>
  <c r="U352" i="2"/>
  <c r="U731" i="2"/>
  <c r="U686" i="2"/>
  <c r="Y330" i="2"/>
  <c r="X710" i="2"/>
  <c r="X665" i="2"/>
  <c r="AO241" i="2"/>
  <c r="AN498" i="2"/>
  <c r="AN543" i="2"/>
  <c r="AA805" i="2"/>
  <c r="AA760" i="2"/>
  <c r="AB386" i="2"/>
  <c r="F337" i="2"/>
  <c r="F716" i="2"/>
  <c r="F671" i="2"/>
  <c r="W434" i="2"/>
  <c r="V892" i="2"/>
  <c r="V847" i="2"/>
  <c r="V246" i="2"/>
  <c r="V547" i="2"/>
  <c r="V502" i="2"/>
  <c r="U326" i="2"/>
  <c r="T706" i="2"/>
  <c r="T661" i="2"/>
  <c r="U823" i="2"/>
  <c r="U778" i="2"/>
  <c r="U405" i="2"/>
  <c r="W461" i="2"/>
  <c r="W918" i="2"/>
  <c r="W873" i="2"/>
  <c r="AN451" i="2"/>
  <c r="AM909" i="2"/>
  <c r="AM864" i="2"/>
  <c r="X224" i="2"/>
  <c r="W526" i="2"/>
  <c r="W481" i="2"/>
  <c r="AB253" i="2"/>
  <c r="AB509" i="2"/>
  <c r="AB554" i="2"/>
  <c r="T244" i="2"/>
  <c r="T500" i="2"/>
  <c r="T545" i="2"/>
  <c r="X826" i="2"/>
  <c r="X781" i="2"/>
  <c r="X408" i="2"/>
  <c r="Z226" i="2"/>
  <c r="Y483" i="2"/>
  <c r="Y528" i="2"/>
  <c r="Q454" i="2"/>
  <c r="Q911" i="2"/>
  <c r="Q866" i="2"/>
  <c r="AD334" i="2"/>
  <c r="AC714" i="2"/>
  <c r="AC669" i="2"/>
  <c r="Q241" i="2"/>
  <c r="Q497" i="2"/>
  <c r="Q542" i="2"/>
  <c r="AJ813" i="2"/>
  <c r="AJ768" i="2"/>
  <c r="AK394" i="2"/>
  <c r="M450" i="2"/>
  <c r="M907" i="2"/>
  <c r="M862" i="2"/>
  <c r="AF284" i="2"/>
  <c r="AE625" i="2"/>
  <c r="AE580" i="2"/>
  <c r="I233" i="2"/>
  <c r="I489" i="2"/>
  <c r="I534" i="2"/>
  <c r="Y303" i="2"/>
  <c r="Y643" i="2"/>
  <c r="Y598" i="2"/>
  <c r="AG444" i="2"/>
  <c r="AF902" i="2"/>
  <c r="AF857" i="2"/>
  <c r="Y249" i="2"/>
  <c r="Y505" i="2"/>
  <c r="Y550" i="2"/>
  <c r="S219" i="2"/>
  <c r="R521" i="2"/>
  <c r="R476" i="2"/>
  <c r="I340" i="2"/>
  <c r="I719" i="2"/>
  <c r="I674" i="2"/>
  <c r="I446" i="2"/>
  <c r="I903" i="2"/>
  <c r="I858" i="2"/>
  <c r="N345" i="2"/>
  <c r="N724" i="2"/>
  <c r="N679" i="2"/>
  <c r="W328" i="2"/>
  <c r="V708" i="2"/>
  <c r="V663" i="2"/>
  <c r="S324" i="2"/>
  <c r="R704" i="2"/>
  <c r="R659" i="2"/>
  <c r="AN450" i="2"/>
  <c r="AM908" i="2"/>
  <c r="AM863" i="2"/>
  <c r="AC739" i="2"/>
  <c r="AC694" i="2"/>
  <c r="Y356" i="2"/>
  <c r="Y735" i="2"/>
  <c r="Y690" i="2"/>
  <c r="F445" i="2"/>
  <c r="F902" i="2"/>
  <c r="F857" i="2"/>
  <c r="Z357" i="2"/>
  <c r="Z736" i="2"/>
  <c r="Z691" i="2"/>
  <c r="J813" i="2"/>
  <c r="J768" i="2"/>
  <c r="J395" i="2"/>
  <c r="R323" i="2"/>
  <c r="Q658" i="2"/>
  <c r="Q703" i="2"/>
  <c r="W354" i="2"/>
  <c r="W733" i="2"/>
  <c r="W688" i="2"/>
  <c r="X248" i="2"/>
  <c r="X504" i="2"/>
  <c r="X549" i="2"/>
  <c r="K448" i="2"/>
  <c r="K905" i="2"/>
  <c r="K860" i="2"/>
  <c r="I811" i="2"/>
  <c r="I766" i="2"/>
  <c r="I393" i="2"/>
  <c r="V433" i="2"/>
  <c r="U891" i="2"/>
  <c r="U846" i="2"/>
  <c r="AL290" i="2"/>
  <c r="AK631" i="2"/>
  <c r="AK586" i="2"/>
  <c r="O452" i="2"/>
  <c r="O909" i="2"/>
  <c r="O864" i="2"/>
  <c r="D442" i="2"/>
  <c r="D899" i="2"/>
  <c r="D854" i="2"/>
  <c r="AD441" i="2"/>
  <c r="AC899" i="2"/>
  <c r="AC854" i="2"/>
  <c r="AC229" i="2"/>
  <c r="AB531" i="2"/>
  <c r="AB486" i="2"/>
  <c r="L343" i="2"/>
  <c r="L722" i="2"/>
  <c r="L677" i="2"/>
  <c r="R218" i="2"/>
  <c r="Q475" i="2"/>
  <c r="Q520" i="2"/>
  <c r="AD230" i="2"/>
  <c r="AC487" i="2"/>
  <c r="AC532" i="2"/>
  <c r="Y757" i="2"/>
  <c r="Y802" i="2"/>
  <c r="Z383" i="2"/>
  <c r="K342" i="2"/>
  <c r="K721" i="2"/>
  <c r="K676" i="2"/>
  <c r="V222" i="2"/>
  <c r="U524" i="2"/>
  <c r="U479" i="2"/>
  <c r="Q348" i="2"/>
  <c r="Q727" i="2"/>
  <c r="Q682" i="2"/>
  <c r="AN345" i="2"/>
  <c r="AM725" i="2"/>
  <c r="AM680" i="2"/>
  <c r="Q774" i="2"/>
  <c r="Q819" i="2"/>
  <c r="Q401" i="2"/>
  <c r="H445" i="2"/>
  <c r="H902" i="2"/>
  <c r="H857" i="2"/>
  <c r="R296" i="2"/>
  <c r="R636" i="2"/>
  <c r="R591" i="2"/>
  <c r="R376" i="2"/>
  <c r="Q795" i="2"/>
  <c r="Q750" i="2"/>
  <c r="X276" i="2"/>
  <c r="W617" i="2"/>
  <c r="W572" i="2"/>
  <c r="S297" i="2"/>
  <c r="S637" i="2"/>
  <c r="S592" i="2"/>
  <c r="AE283" i="2"/>
  <c r="AD624" i="2"/>
  <c r="AD579" i="2"/>
  <c r="R455" i="2"/>
  <c r="R912" i="2"/>
  <c r="R867" i="2"/>
  <c r="AA305" i="2"/>
  <c r="AA645" i="2"/>
  <c r="AA600" i="2"/>
  <c r="AL770" i="2"/>
  <c r="AL815" i="2"/>
  <c r="AM396" i="2"/>
  <c r="AN292" i="2"/>
  <c r="AM633" i="2"/>
  <c r="AM588" i="2"/>
  <c r="AJ769" i="2"/>
  <c r="AJ814" i="2"/>
  <c r="AK395" i="2"/>
  <c r="AL343" i="2"/>
  <c r="AK723" i="2"/>
  <c r="AK678" i="2"/>
  <c r="M817" i="2"/>
  <c r="M772" i="2"/>
  <c r="M399" i="2"/>
  <c r="S350" i="2"/>
  <c r="S729" i="2"/>
  <c r="S684" i="2"/>
  <c r="O346" i="2"/>
  <c r="O725" i="2"/>
  <c r="O680" i="2"/>
  <c r="V380" i="2"/>
  <c r="U799" i="2"/>
  <c r="U754" i="2"/>
  <c r="AK448" i="2"/>
  <c r="AJ906" i="2"/>
  <c r="AJ861" i="2"/>
  <c r="Y462" i="2"/>
  <c r="Y919" i="2"/>
  <c r="Y874" i="2"/>
  <c r="H286" i="2"/>
  <c r="H626" i="2"/>
  <c r="H581" i="2"/>
  <c r="J288" i="2"/>
  <c r="J583" i="2"/>
  <c r="J628" i="2"/>
  <c r="Z250" i="2"/>
  <c r="Z551" i="2"/>
  <c r="Z506" i="2"/>
  <c r="W247" i="2"/>
  <c r="W503" i="2"/>
  <c r="W548" i="2"/>
  <c r="AA786" i="2"/>
  <c r="AA831" i="2"/>
  <c r="D228" i="2"/>
  <c r="D529" i="2"/>
  <c r="D484" i="2"/>
  <c r="G231" i="2"/>
  <c r="G532" i="2"/>
  <c r="G487" i="2"/>
  <c r="AL771" i="2"/>
  <c r="AL816" i="2"/>
  <c r="AM397" i="2"/>
  <c r="AB306" i="2"/>
  <c r="AB646" i="2"/>
  <c r="AB601" i="2"/>
  <c r="AA465" i="2"/>
  <c r="AA922" i="2"/>
  <c r="AA877" i="2"/>
  <c r="AO635" i="2"/>
  <c r="AO590" i="2"/>
  <c r="G338" i="2"/>
  <c r="G717" i="2"/>
  <c r="G672" i="2"/>
  <c r="J447" i="2"/>
  <c r="J904" i="2"/>
  <c r="J859" i="2"/>
  <c r="AB333" i="2"/>
  <c r="AA713" i="2"/>
  <c r="AA668" i="2"/>
  <c r="AB228" i="2"/>
  <c r="AA530" i="2"/>
  <c r="AA485" i="2"/>
  <c r="Y225" i="2"/>
  <c r="X527" i="2"/>
  <c r="X482" i="2"/>
  <c r="Z436" i="2"/>
  <c r="Y894" i="2"/>
  <c r="Y849" i="2"/>
  <c r="AO911" i="2"/>
  <c r="AO866" i="2"/>
  <c r="AB830" i="2"/>
  <c r="AB785" i="2"/>
  <c r="AB412" i="2"/>
  <c r="AF443" i="2"/>
  <c r="AE901" i="2"/>
  <c r="AE856" i="2"/>
  <c r="AN773" i="2"/>
  <c r="AN818" i="2"/>
  <c r="AO399" i="2"/>
  <c r="P347" i="2"/>
  <c r="P726" i="2"/>
  <c r="P681" i="2"/>
  <c r="V353" i="2"/>
  <c r="V732" i="2"/>
  <c r="V687" i="2"/>
  <c r="V327" i="2"/>
  <c r="U707" i="2"/>
  <c r="U662" i="2"/>
  <c r="AM291" i="2"/>
  <c r="AL632" i="2"/>
  <c r="AL587" i="2"/>
  <c r="K814" i="2"/>
  <c r="K769" i="2"/>
  <c r="K396" i="2"/>
  <c r="AH286" i="2"/>
  <c r="AG627" i="2"/>
  <c r="AG582" i="2"/>
  <c r="T298" i="2"/>
  <c r="T638" i="2"/>
  <c r="T593" i="2"/>
  <c r="V274" i="2"/>
  <c r="U615" i="2"/>
  <c r="U570" i="2"/>
  <c r="AF337" i="2"/>
  <c r="AE717" i="2"/>
  <c r="AE672" i="2"/>
  <c r="AC439" i="2"/>
  <c r="AB897" i="2"/>
  <c r="AB852" i="2"/>
  <c r="AL342" i="2"/>
  <c r="AK722" i="2"/>
  <c r="AK677" i="2"/>
  <c r="M344" i="2"/>
  <c r="M723" i="2"/>
  <c r="M678" i="2"/>
  <c r="W301" i="2"/>
  <c r="W641" i="2"/>
  <c r="W596" i="2"/>
  <c r="W826" i="2"/>
  <c r="W781" i="2"/>
  <c r="W408" i="2"/>
  <c r="AD335" i="2"/>
  <c r="AC715" i="2"/>
  <c r="AC670" i="2"/>
  <c r="Z829" i="2"/>
  <c r="Z784" i="2"/>
  <c r="Z411" i="2"/>
  <c r="M291" i="2"/>
  <c r="M631" i="2"/>
  <c r="M586" i="2"/>
  <c r="X355" i="2"/>
  <c r="X734" i="2"/>
  <c r="X689" i="2"/>
  <c r="U245" i="2"/>
  <c r="U501" i="2"/>
  <c r="U546" i="2"/>
  <c r="E336" i="2"/>
  <c r="E715" i="2"/>
  <c r="E670" i="2"/>
  <c r="S823" i="2"/>
  <c r="S778" i="2"/>
  <c r="S405" i="2"/>
  <c r="AI340" i="2"/>
  <c r="AH720" i="2"/>
  <c r="AH675" i="2"/>
  <c r="Q428" i="2"/>
  <c r="P886" i="2"/>
  <c r="P841" i="2"/>
  <c r="X302" i="2"/>
  <c r="X642" i="2"/>
  <c r="X597" i="2"/>
  <c r="D808" i="2"/>
  <c r="D763" i="2"/>
  <c r="D390" i="2"/>
  <c r="P294" i="2"/>
  <c r="P634" i="2"/>
  <c r="P589" i="2"/>
  <c r="F230" i="2"/>
  <c r="F531" i="2"/>
  <c r="F486" i="2"/>
  <c r="T325" i="2"/>
  <c r="S705" i="2"/>
  <c r="S660" i="2"/>
  <c r="AA227" i="2"/>
  <c r="Z484" i="2"/>
  <c r="Z529" i="2"/>
  <c r="T220" i="2"/>
  <c r="S522" i="2"/>
  <c r="S477" i="2"/>
  <c r="AF810" i="2"/>
  <c r="AF765" i="2"/>
  <c r="AG391" i="2"/>
  <c r="V459" i="2"/>
  <c r="V916" i="2"/>
  <c r="V871" i="2"/>
  <c r="Z463" i="2"/>
  <c r="Z920" i="2"/>
  <c r="Z875" i="2"/>
  <c r="P216" i="2"/>
  <c r="O518" i="2"/>
  <c r="O473" i="2"/>
  <c r="AG285" i="2"/>
  <c r="AF626" i="2"/>
  <c r="AF581" i="2"/>
  <c r="L290" i="2"/>
  <c r="L630" i="2"/>
  <c r="L585" i="2"/>
  <c r="AD282" i="2"/>
  <c r="AC623" i="2"/>
  <c r="AC578" i="2"/>
  <c r="AG338" i="2"/>
  <c r="AF718" i="2"/>
  <c r="AF673" i="2"/>
  <c r="O817" i="2"/>
  <c r="O772" i="2"/>
  <c r="O399" i="2"/>
  <c r="S271" i="2"/>
  <c r="R612" i="2"/>
  <c r="R567" i="2"/>
  <c r="U458" i="2"/>
  <c r="U915" i="2"/>
  <c r="U870" i="2"/>
  <c r="AA332" i="2"/>
  <c r="Z712" i="2"/>
  <c r="Z667" i="2"/>
  <c r="AO499" i="2"/>
  <c r="AO544" i="2"/>
  <c r="E807" i="2"/>
  <c r="E762" i="2"/>
  <c r="E389" i="2"/>
  <c r="AH339" i="2"/>
  <c r="AG719" i="2"/>
  <c r="AG674" i="2"/>
  <c r="AG233" i="2"/>
  <c r="AF535" i="2"/>
  <c r="AF490" i="2"/>
  <c r="T777" i="2"/>
  <c r="T822" i="2"/>
  <c r="T404" i="2"/>
  <c r="AA279" i="2"/>
  <c r="Z620" i="2"/>
  <c r="Z575" i="2"/>
  <c r="AH812" i="2"/>
  <c r="AH767" i="2"/>
  <c r="AI393" i="2"/>
  <c r="AC647" i="2"/>
  <c r="AC602" i="2"/>
  <c r="AO727" i="2"/>
  <c r="AO682" i="2"/>
  <c r="F808" i="2"/>
  <c r="F763" i="2"/>
  <c r="F390" i="2"/>
  <c r="X381" i="2"/>
  <c r="W755" i="2"/>
  <c r="W800" i="2"/>
  <c r="AB803" i="2"/>
  <c r="AB758" i="2"/>
  <c r="AC384" i="2"/>
  <c r="K289" i="2"/>
  <c r="K629" i="2"/>
  <c r="K584" i="2"/>
  <c r="Z437" i="2"/>
  <c r="Y895" i="2"/>
  <c r="Y850" i="2"/>
  <c r="AF808" i="2"/>
  <c r="AF763" i="2"/>
  <c r="AG389" i="2"/>
  <c r="P240" i="2"/>
  <c r="P496" i="2"/>
  <c r="P541" i="2"/>
  <c r="E283" i="2"/>
  <c r="E623" i="2"/>
  <c r="E578" i="2"/>
  <c r="X435" i="2"/>
  <c r="W893" i="2"/>
  <c r="W848" i="2"/>
  <c r="G809" i="2"/>
  <c r="G764" i="2"/>
  <c r="G391" i="2"/>
  <c r="AA358" i="2"/>
  <c r="AA737" i="2"/>
  <c r="AA692" i="2"/>
  <c r="AN817" i="2"/>
  <c r="AN772" i="2"/>
  <c r="AO398" i="2"/>
  <c r="R429" i="2"/>
  <c r="Q887" i="2"/>
  <c r="Q842" i="2"/>
  <c r="R349" i="2"/>
  <c r="R728" i="2"/>
  <c r="R683" i="2"/>
  <c r="AC281" i="2"/>
  <c r="AB622" i="2"/>
  <c r="AB577" i="2"/>
  <c r="AI287" i="2"/>
  <c r="AH628" i="2"/>
  <c r="AH583" i="2"/>
  <c r="D335" i="2"/>
  <c r="D714" i="2"/>
  <c r="D669" i="2"/>
  <c r="T431" i="2"/>
  <c r="S889" i="2"/>
  <c r="S844" i="2"/>
  <c r="T272" i="2"/>
  <c r="S613" i="2"/>
  <c r="S568" i="2"/>
  <c r="E229" i="2"/>
  <c r="E485" i="2"/>
  <c r="E530" i="2"/>
  <c r="AD440" i="2"/>
  <c r="AC898" i="2"/>
  <c r="AC853" i="2"/>
  <c r="F284" i="2"/>
  <c r="F624" i="2"/>
  <c r="F579" i="2"/>
  <c r="AC253" i="2"/>
  <c r="AC509" i="2"/>
  <c r="AC554" i="2"/>
  <c r="I288" i="2"/>
  <c r="I628" i="2"/>
  <c r="I583" i="2"/>
  <c r="Q269" i="2"/>
  <c r="P610" i="2"/>
  <c r="P565" i="2"/>
  <c r="U379" i="2"/>
  <c r="T798" i="2"/>
  <c r="T753" i="2"/>
  <c r="T378" i="2"/>
  <c r="S797" i="2"/>
  <c r="S752" i="2"/>
  <c r="L449" i="2"/>
  <c r="L906" i="2"/>
  <c r="L861" i="2"/>
  <c r="AD510" i="2"/>
  <c r="AD555" i="2"/>
  <c r="S243" i="2"/>
  <c r="S499" i="2"/>
  <c r="S544" i="2"/>
  <c r="AL449" i="2"/>
  <c r="AK907" i="2"/>
  <c r="AK862" i="2"/>
  <c r="AC807" i="2"/>
  <c r="AC762" i="2"/>
  <c r="AD388" i="2"/>
  <c r="Y277" i="2"/>
  <c r="X618" i="2"/>
  <c r="X573" i="2"/>
  <c r="AB923" i="2"/>
  <c r="AB878" i="2"/>
  <c r="O293" i="2"/>
  <c r="O633" i="2"/>
  <c r="O588" i="2"/>
  <c r="AF809" i="2"/>
  <c r="AF764" i="2"/>
  <c r="AG390" i="2"/>
  <c r="G444" i="2"/>
  <c r="G901" i="2"/>
  <c r="G856" i="2"/>
  <c r="AH234" i="2"/>
  <c r="AG491" i="2"/>
  <c r="AG536" i="2"/>
  <c r="N238" i="2"/>
  <c r="N539" i="2"/>
  <c r="N494" i="2"/>
  <c r="R821" i="2"/>
  <c r="R776" i="2"/>
  <c r="R403" i="2"/>
  <c r="H810" i="2"/>
  <c r="H765" i="2"/>
  <c r="H392" i="2"/>
  <c r="G285" i="2"/>
  <c r="G625" i="2"/>
  <c r="G580" i="2"/>
  <c r="AM239" i="2"/>
  <c r="AL496" i="2"/>
  <c r="AL541" i="2"/>
  <c r="AE336" i="2"/>
  <c r="AD716" i="2"/>
  <c r="AD671" i="2"/>
  <c r="AO346" i="2"/>
  <c r="AN726" i="2"/>
  <c r="AN681" i="2"/>
  <c r="P453" i="2"/>
  <c r="P910" i="2"/>
  <c r="P865" i="2"/>
  <c r="N817" i="2"/>
  <c r="N772" i="2"/>
  <c r="N399" i="2"/>
  <c r="AA438" i="2"/>
  <c r="Z851" i="2"/>
  <c r="Z896" i="2"/>
  <c r="J342" i="2"/>
  <c r="J721" i="2"/>
  <c r="J676" i="2"/>
  <c r="W223" i="2"/>
  <c r="V525" i="2"/>
  <c r="V480" i="2"/>
  <c r="Z331" i="2"/>
  <c r="Y711" i="2"/>
  <c r="Y666" i="2"/>
  <c r="P775" i="2"/>
  <c r="P820" i="2"/>
  <c r="P402" i="2"/>
  <c r="AI235" i="2"/>
  <c r="AH492" i="2"/>
  <c r="AH537" i="2"/>
  <c r="E442" i="2"/>
  <c r="E899" i="2"/>
  <c r="E854" i="2"/>
  <c r="AK237" i="2"/>
  <c r="AJ539" i="2"/>
  <c r="AJ494" i="2"/>
  <c r="K235" i="2"/>
  <c r="K491" i="2"/>
  <c r="K536" i="2"/>
  <c r="AB359" i="2"/>
  <c r="AB738" i="2"/>
  <c r="AB693" i="2"/>
  <c r="V824" i="2"/>
  <c r="V779" i="2"/>
  <c r="V406" i="2"/>
  <c r="AB280" i="2"/>
  <c r="AA621" i="2"/>
  <c r="AA576" i="2"/>
  <c r="X329" i="2"/>
  <c r="W709" i="2"/>
  <c r="W664" i="2"/>
  <c r="X461" i="2"/>
  <c r="X918" i="2"/>
  <c r="X873" i="2"/>
  <c r="Q322" i="2"/>
  <c r="D1077" i="15" l="1"/>
  <c r="I20" i="8" s="1"/>
  <c r="BJ1030" i="15"/>
  <c r="BJ1066" i="15" s="1"/>
  <c r="BF1030" i="15"/>
  <c r="BF1066" i="15" s="1"/>
  <c r="D1075" i="15"/>
  <c r="I18" i="8" s="1"/>
  <c r="AS1030" i="15"/>
  <c r="AS1066" i="15" s="1"/>
  <c r="X1030" i="15"/>
  <c r="X1066" i="15" s="1"/>
  <c r="BR1030" i="15"/>
  <c r="BR1066" i="15" s="1"/>
  <c r="BW1030" i="15"/>
  <c r="BW1066" i="15" s="1"/>
  <c r="BX1030" i="15"/>
  <c r="BX1066" i="15" s="1"/>
  <c r="BQ1030" i="15"/>
  <c r="BQ1066" i="15" s="1"/>
  <c r="AJ1030" i="15"/>
  <c r="AJ1066" i="15" s="1"/>
  <c r="AM1030" i="15"/>
  <c r="AM1066" i="15" s="1"/>
  <c r="AU1030" i="15"/>
  <c r="AU1066" i="15" s="1"/>
  <c r="AY1030" i="15"/>
  <c r="AY1066" i="15" s="1"/>
  <c r="BV1030" i="15"/>
  <c r="BV1066" i="15" s="1"/>
  <c r="AR1030" i="15"/>
  <c r="AR1066" i="15" s="1"/>
  <c r="BE1030" i="15"/>
  <c r="BE1066" i="15" s="1"/>
  <c r="AV1030" i="15"/>
  <c r="AV1066" i="15" s="1"/>
  <c r="BD1030" i="15"/>
  <c r="BD1066" i="15" s="1"/>
  <c r="AE1030" i="15"/>
  <c r="AE1066" i="15" s="1"/>
  <c r="AK1030" i="15"/>
  <c r="AK1066" i="15" s="1"/>
  <c r="BB1030" i="15"/>
  <c r="BB1066" i="15" s="1"/>
  <c r="W1030" i="15"/>
  <c r="W1066" i="15" s="1"/>
  <c r="O1030" i="15"/>
  <c r="O1066" i="15" s="1"/>
  <c r="AT1030" i="15"/>
  <c r="AT1066" i="15" s="1"/>
  <c r="BU1030" i="15"/>
  <c r="BU1066" i="15" s="1"/>
  <c r="BN1030" i="15"/>
  <c r="BN1066" i="15" s="1"/>
  <c r="AZ1030" i="15"/>
  <c r="AZ1066" i="15" s="1"/>
  <c r="BT1030" i="15"/>
  <c r="BT1066" i="15" s="1"/>
  <c r="AO1030" i="15"/>
  <c r="AO1066" i="15" s="1"/>
  <c r="BP1030" i="15"/>
  <c r="BP1066" i="15" s="1"/>
  <c r="BC1030" i="15"/>
  <c r="BC1066" i="15" s="1"/>
  <c r="AI1030" i="15"/>
  <c r="AI1066" i="15" s="1"/>
  <c r="BA1030" i="15"/>
  <c r="BA1066" i="15" s="1"/>
  <c r="AA1030" i="15"/>
  <c r="AA1066" i="15" s="1"/>
  <c r="BM1030" i="15"/>
  <c r="BM1066" i="15" s="1"/>
  <c r="AQ1030" i="15"/>
  <c r="AQ1066" i="15" s="1"/>
  <c r="BI1030" i="15"/>
  <c r="BI1066" i="15" s="1"/>
  <c r="BL1030" i="15"/>
  <c r="BL1066" i="15" s="1"/>
  <c r="BG1030" i="15"/>
  <c r="BG1066" i="15" s="1"/>
  <c r="BS1030" i="15"/>
  <c r="BS1066" i="15" s="1"/>
  <c r="AW1030" i="15"/>
  <c r="AW1066" i="15" s="1"/>
  <c r="BO1030" i="15"/>
  <c r="BO1066" i="15" s="1"/>
  <c r="AD1030" i="15"/>
  <c r="AD1066" i="15" s="1"/>
  <c r="BY1030" i="15"/>
  <c r="BY1066" i="15" s="1"/>
  <c r="Z1030" i="15"/>
  <c r="Z1066" i="15" s="1"/>
  <c r="AH1030" i="15"/>
  <c r="AH1066" i="15" s="1"/>
  <c r="BH1030" i="15"/>
  <c r="BH1066" i="15" s="1"/>
  <c r="BK1030" i="15"/>
  <c r="BK1066" i="15" s="1"/>
  <c r="Y1030" i="15"/>
  <c r="Y1066" i="15" s="1"/>
  <c r="AN1030" i="15"/>
  <c r="AN1066" i="15" s="1"/>
  <c r="AP1030" i="15"/>
  <c r="AP1066" i="15" s="1"/>
  <c r="P241" i="2"/>
  <c r="P542" i="2"/>
  <c r="P497" i="2"/>
  <c r="D229" i="2"/>
  <c r="D530" i="2"/>
  <c r="D485" i="2"/>
  <c r="W222" i="2"/>
  <c r="V479" i="2"/>
  <c r="V524" i="2"/>
  <c r="Z305" i="2"/>
  <c r="Z645" i="2"/>
  <c r="Z600" i="2"/>
  <c r="AI811" i="2"/>
  <c r="AI766" i="2"/>
  <c r="AJ392" i="2"/>
  <c r="X462" i="2"/>
  <c r="X919" i="2"/>
  <c r="X874" i="2"/>
  <c r="AJ235" i="2"/>
  <c r="AI492" i="2"/>
  <c r="AI537" i="2"/>
  <c r="N773" i="2"/>
  <c r="N818" i="2"/>
  <c r="N400" i="2"/>
  <c r="AO726" i="2"/>
  <c r="AO681" i="2"/>
  <c r="G445" i="2"/>
  <c r="G902" i="2"/>
  <c r="G857" i="2"/>
  <c r="U431" i="2"/>
  <c r="T889" i="2"/>
  <c r="T844" i="2"/>
  <c r="AO772" i="2"/>
  <c r="AO817" i="2"/>
  <c r="Y381" i="2"/>
  <c r="X800" i="2"/>
  <c r="X755" i="2"/>
  <c r="AI812" i="2"/>
  <c r="AI767" i="2"/>
  <c r="AJ393" i="2"/>
  <c r="L291" i="2"/>
  <c r="L631" i="2"/>
  <c r="L586" i="2"/>
  <c r="D764" i="2"/>
  <c r="D809" i="2"/>
  <c r="D391" i="2"/>
  <c r="X356" i="2"/>
  <c r="X735" i="2"/>
  <c r="X690" i="2"/>
  <c r="AD439" i="2"/>
  <c r="AC897" i="2"/>
  <c r="AC852" i="2"/>
  <c r="V354" i="2"/>
  <c r="V733" i="2"/>
  <c r="V688" i="2"/>
  <c r="G339" i="2"/>
  <c r="G718" i="2"/>
  <c r="G673" i="2"/>
  <c r="AB602" i="2"/>
  <c r="AB647" i="2"/>
  <c r="W380" i="2"/>
  <c r="V754" i="2"/>
  <c r="V799" i="2"/>
  <c r="AA306" i="2"/>
  <c r="AA646" i="2"/>
  <c r="AA601" i="2"/>
  <c r="L344" i="2"/>
  <c r="L723" i="2"/>
  <c r="L678" i="2"/>
  <c r="K449" i="2"/>
  <c r="K906" i="2"/>
  <c r="K861" i="2"/>
  <c r="X328" i="2"/>
  <c r="W708" i="2"/>
  <c r="W663" i="2"/>
  <c r="I234" i="2"/>
  <c r="I535" i="2"/>
  <c r="I490" i="2"/>
  <c r="U779" i="2"/>
  <c r="U824" i="2"/>
  <c r="U406" i="2"/>
  <c r="V247" i="2"/>
  <c r="V548" i="2"/>
  <c r="V503" i="2"/>
  <c r="T458" i="2"/>
  <c r="T915" i="2"/>
  <c r="T870" i="2"/>
  <c r="Q296" i="2"/>
  <c r="Q636" i="2"/>
  <c r="Q591" i="2"/>
  <c r="AE761" i="2"/>
  <c r="AE806" i="2"/>
  <c r="AF387" i="2"/>
  <c r="V301" i="2"/>
  <c r="V641" i="2"/>
  <c r="V596" i="2"/>
  <c r="AO634" i="2"/>
  <c r="AO589" i="2"/>
  <c r="AC804" i="2"/>
  <c r="AC759" i="2"/>
  <c r="AD385" i="2"/>
  <c r="R375" i="2"/>
  <c r="Q749" i="2"/>
  <c r="Q794" i="2"/>
  <c r="G286" i="2"/>
  <c r="G626" i="2"/>
  <c r="G581" i="2"/>
  <c r="AM449" i="2"/>
  <c r="AL907" i="2"/>
  <c r="AL862" i="2"/>
  <c r="AE335" i="2"/>
  <c r="AD715" i="2"/>
  <c r="AD670" i="2"/>
  <c r="AG443" i="2"/>
  <c r="AF901" i="2"/>
  <c r="AF856" i="2"/>
  <c r="U300" i="2"/>
  <c r="U640" i="2"/>
  <c r="U595" i="2"/>
  <c r="AL237" i="2"/>
  <c r="AK494" i="2"/>
  <c r="AK539" i="2"/>
  <c r="H766" i="2"/>
  <c r="H811" i="2"/>
  <c r="H393" i="2"/>
  <c r="N239" i="2"/>
  <c r="N540" i="2"/>
  <c r="N495" i="2"/>
  <c r="E230" i="2"/>
  <c r="E531" i="2"/>
  <c r="E486" i="2"/>
  <c r="AG763" i="2"/>
  <c r="AG808" i="2"/>
  <c r="AH389" i="2"/>
  <c r="K290" i="2"/>
  <c r="K630" i="2"/>
  <c r="K585" i="2"/>
  <c r="AH338" i="2"/>
  <c r="AG718" i="2"/>
  <c r="AG673" i="2"/>
  <c r="Z464" i="2"/>
  <c r="Z921" i="2"/>
  <c r="Z876" i="2"/>
  <c r="E337" i="2"/>
  <c r="E716" i="2"/>
  <c r="E671" i="2"/>
  <c r="W782" i="2"/>
  <c r="W827" i="2"/>
  <c r="W409" i="2"/>
  <c r="M345" i="2"/>
  <c r="M724" i="2"/>
  <c r="M679" i="2"/>
  <c r="AN291" i="2"/>
  <c r="AM632" i="2"/>
  <c r="AM587" i="2"/>
  <c r="AB831" i="2"/>
  <c r="AB786" i="2"/>
  <c r="AC333" i="2"/>
  <c r="AB713" i="2"/>
  <c r="AB668" i="2"/>
  <c r="Y463" i="2"/>
  <c r="Y920" i="2"/>
  <c r="Y875" i="2"/>
  <c r="AO292" i="2"/>
  <c r="AN633" i="2"/>
  <c r="AN588" i="2"/>
  <c r="R297" i="2"/>
  <c r="R637" i="2"/>
  <c r="R592" i="2"/>
  <c r="AE230" i="2"/>
  <c r="AD487" i="2"/>
  <c r="AD532" i="2"/>
  <c r="W433" i="2"/>
  <c r="V891" i="2"/>
  <c r="V846" i="2"/>
  <c r="J814" i="2"/>
  <c r="J769" i="2"/>
  <c r="J396" i="2"/>
  <c r="F446" i="2"/>
  <c r="F903" i="2"/>
  <c r="F858" i="2"/>
  <c r="AO450" i="2"/>
  <c r="AN908" i="2"/>
  <c r="AN863" i="2"/>
  <c r="AH444" i="2"/>
  <c r="AG902" i="2"/>
  <c r="AG857" i="2"/>
  <c r="Q455" i="2"/>
  <c r="Q912" i="2"/>
  <c r="Q867" i="2"/>
  <c r="U353" i="2"/>
  <c r="U732" i="2"/>
  <c r="U687" i="2"/>
  <c r="T430" i="2"/>
  <c r="S888" i="2"/>
  <c r="S843" i="2"/>
  <c r="D283" i="2"/>
  <c r="D623" i="2"/>
  <c r="D578" i="2"/>
  <c r="AI445" i="2"/>
  <c r="AH903" i="2"/>
  <c r="AH858" i="2"/>
  <c r="L771" i="2"/>
  <c r="L816" i="2"/>
  <c r="L398" i="2"/>
  <c r="L450" i="2"/>
  <c r="L907" i="2"/>
  <c r="L862" i="2"/>
  <c r="F809" i="2"/>
  <c r="F764" i="2"/>
  <c r="F391" i="2"/>
  <c r="U325" i="2"/>
  <c r="T705" i="2"/>
  <c r="T660" i="2"/>
  <c r="AA436" i="2"/>
  <c r="Z894" i="2"/>
  <c r="Z849" i="2"/>
  <c r="AM816" i="2"/>
  <c r="AM771" i="2"/>
  <c r="AN397" i="2"/>
  <c r="I341" i="2"/>
  <c r="I720" i="2"/>
  <c r="I675" i="2"/>
  <c r="V432" i="2"/>
  <c r="U890" i="2"/>
  <c r="U845" i="2"/>
  <c r="V221" i="2"/>
  <c r="U478" i="2"/>
  <c r="U523" i="2"/>
  <c r="X275" i="2"/>
  <c r="W616" i="2"/>
  <c r="W571" i="2"/>
  <c r="Y329" i="2"/>
  <c r="X709" i="2"/>
  <c r="X664" i="2"/>
  <c r="AF336" i="2"/>
  <c r="AE716" i="2"/>
  <c r="AE671" i="2"/>
  <c r="Z277" i="2"/>
  <c r="Y618" i="2"/>
  <c r="Y573" i="2"/>
  <c r="R269" i="2"/>
  <c r="Q610" i="2"/>
  <c r="Q565" i="2"/>
  <c r="D336" i="2"/>
  <c r="D715" i="2"/>
  <c r="D670" i="2"/>
  <c r="Y435" i="2"/>
  <c r="X893" i="2"/>
  <c r="X848" i="2"/>
  <c r="AC758" i="2"/>
  <c r="AC803" i="2"/>
  <c r="AD384" i="2"/>
  <c r="AH233" i="2"/>
  <c r="AG535" i="2"/>
  <c r="AG490" i="2"/>
  <c r="AH285" i="2"/>
  <c r="AG626" i="2"/>
  <c r="AG581" i="2"/>
  <c r="U220" i="2"/>
  <c r="T477" i="2"/>
  <c r="T522" i="2"/>
  <c r="M292" i="2"/>
  <c r="M632" i="2"/>
  <c r="M587" i="2"/>
  <c r="AG337" i="2"/>
  <c r="AF717" i="2"/>
  <c r="AF672" i="2"/>
  <c r="P348" i="2"/>
  <c r="P727" i="2"/>
  <c r="P682" i="2"/>
  <c r="O347" i="2"/>
  <c r="O726" i="2"/>
  <c r="O681" i="2"/>
  <c r="AM815" i="2"/>
  <c r="AM770" i="2"/>
  <c r="AN396" i="2"/>
  <c r="R456" i="2"/>
  <c r="R913" i="2"/>
  <c r="R868" i="2"/>
  <c r="AO345" i="2"/>
  <c r="AN725" i="2"/>
  <c r="AN680" i="2"/>
  <c r="AD229" i="2"/>
  <c r="AC486" i="2"/>
  <c r="AC531" i="2"/>
  <c r="I812" i="2"/>
  <c r="I767" i="2"/>
  <c r="I394" i="2"/>
  <c r="X249" i="2"/>
  <c r="X505" i="2"/>
  <c r="X550" i="2"/>
  <c r="N346" i="2"/>
  <c r="N725" i="2"/>
  <c r="N680" i="2"/>
  <c r="AG284" i="2"/>
  <c r="AF625" i="2"/>
  <c r="AF580" i="2"/>
  <c r="T245" i="2"/>
  <c r="T501" i="2"/>
  <c r="T546" i="2"/>
  <c r="X434" i="2"/>
  <c r="W892" i="2"/>
  <c r="W847" i="2"/>
  <c r="AM238" i="2"/>
  <c r="AL495" i="2"/>
  <c r="AL540" i="2"/>
  <c r="H233" i="2"/>
  <c r="H534" i="2"/>
  <c r="H489" i="2"/>
  <c r="L237" i="2"/>
  <c r="L538" i="2"/>
  <c r="L493" i="2"/>
  <c r="AN344" i="2"/>
  <c r="AM724" i="2"/>
  <c r="AM679" i="2"/>
  <c r="T352" i="2"/>
  <c r="T731" i="2"/>
  <c r="T686" i="2"/>
  <c r="AB739" i="2"/>
  <c r="AB694" i="2"/>
  <c r="J343" i="2"/>
  <c r="J722" i="2"/>
  <c r="J677" i="2"/>
  <c r="AD762" i="2"/>
  <c r="AD807" i="2"/>
  <c r="AE388" i="2"/>
  <c r="S244" i="2"/>
  <c r="S500" i="2"/>
  <c r="S545" i="2"/>
  <c r="U378" i="2"/>
  <c r="T752" i="2"/>
  <c r="T797" i="2"/>
  <c r="F285" i="2"/>
  <c r="F625" i="2"/>
  <c r="F580" i="2"/>
  <c r="R350" i="2"/>
  <c r="R729" i="2"/>
  <c r="R684" i="2"/>
  <c r="T271" i="2"/>
  <c r="S612" i="2"/>
  <c r="S567" i="2"/>
  <c r="F231" i="2"/>
  <c r="F532" i="2"/>
  <c r="F487" i="2"/>
  <c r="AJ340" i="2"/>
  <c r="AI720" i="2"/>
  <c r="AI675" i="2"/>
  <c r="Z830" i="2"/>
  <c r="Z785" i="2"/>
  <c r="Z412" i="2"/>
  <c r="AI286" i="2"/>
  <c r="AH627" i="2"/>
  <c r="AH582" i="2"/>
  <c r="AO818" i="2"/>
  <c r="AO773" i="2"/>
  <c r="Z225" i="2"/>
  <c r="Y527" i="2"/>
  <c r="Y482" i="2"/>
  <c r="J289" i="2"/>
  <c r="J629" i="2"/>
  <c r="J584" i="2"/>
  <c r="AM343" i="2"/>
  <c r="AL723" i="2"/>
  <c r="AL678" i="2"/>
  <c r="Y276" i="2"/>
  <c r="X617" i="2"/>
  <c r="X572" i="2"/>
  <c r="K343" i="2"/>
  <c r="K722" i="2"/>
  <c r="K677" i="2"/>
  <c r="O453" i="2"/>
  <c r="O910" i="2"/>
  <c r="O865" i="2"/>
  <c r="T219" i="2"/>
  <c r="S476" i="2"/>
  <c r="S521" i="2"/>
  <c r="Q242" i="2"/>
  <c r="Q543" i="2"/>
  <c r="Q498" i="2"/>
  <c r="AO451" i="2"/>
  <c r="AN909" i="2"/>
  <c r="AN864" i="2"/>
  <c r="AO498" i="2"/>
  <c r="AO543" i="2"/>
  <c r="N452" i="2"/>
  <c r="N909" i="2"/>
  <c r="N864" i="2"/>
  <c r="O240" i="2"/>
  <c r="O541" i="2"/>
  <c r="O496" i="2"/>
  <c r="AG232" i="2"/>
  <c r="AF534" i="2"/>
  <c r="AF489" i="2"/>
  <c r="M238" i="2"/>
  <c r="M539" i="2"/>
  <c r="M494" i="2"/>
  <c r="Y828" i="2"/>
  <c r="Y783" i="2"/>
  <c r="Y410" i="2"/>
  <c r="AK288" i="2"/>
  <c r="AJ629" i="2"/>
  <c r="AJ584" i="2"/>
  <c r="S457" i="2"/>
  <c r="S914" i="2"/>
  <c r="S869" i="2"/>
  <c r="AC510" i="2"/>
  <c r="AC555" i="2"/>
  <c r="AD281" i="2"/>
  <c r="AC622" i="2"/>
  <c r="AC577" i="2"/>
  <c r="R428" i="2"/>
  <c r="Q841" i="2"/>
  <c r="Q886" i="2"/>
  <c r="D443" i="2"/>
  <c r="D900" i="2"/>
  <c r="D855" i="2"/>
  <c r="S323" i="2"/>
  <c r="R703" i="2"/>
  <c r="R658" i="2"/>
  <c r="AA278" i="2"/>
  <c r="Z619" i="2"/>
  <c r="Z574" i="2"/>
  <c r="Q702" i="2"/>
  <c r="Q657" i="2"/>
  <c r="E443" i="2"/>
  <c r="E900" i="2"/>
  <c r="E855" i="2"/>
  <c r="P454" i="2"/>
  <c r="P911" i="2"/>
  <c r="P866" i="2"/>
  <c r="R777" i="2"/>
  <c r="R822" i="2"/>
  <c r="R404" i="2"/>
  <c r="AI234" i="2"/>
  <c r="AH491" i="2"/>
  <c r="AH536" i="2"/>
  <c r="U272" i="2"/>
  <c r="T613" i="2"/>
  <c r="T568" i="2"/>
  <c r="AA359" i="2"/>
  <c r="AA738" i="2"/>
  <c r="AA693" i="2"/>
  <c r="AB279" i="2"/>
  <c r="AA620" i="2"/>
  <c r="AA575" i="2"/>
  <c r="O773" i="2"/>
  <c r="O818" i="2"/>
  <c r="O400" i="2"/>
  <c r="AE282" i="2"/>
  <c r="AD623" i="2"/>
  <c r="AD578" i="2"/>
  <c r="V460" i="2"/>
  <c r="V917" i="2"/>
  <c r="V872" i="2"/>
  <c r="X303" i="2"/>
  <c r="X643" i="2"/>
  <c r="X598" i="2"/>
  <c r="S824" i="2"/>
  <c r="S779" i="2"/>
  <c r="S406" i="2"/>
  <c r="U246" i="2"/>
  <c r="U547" i="2"/>
  <c r="U502" i="2"/>
  <c r="AM342" i="2"/>
  <c r="AL722" i="2"/>
  <c r="AL677" i="2"/>
  <c r="K815" i="2"/>
  <c r="K770" i="2"/>
  <c r="K397" i="2"/>
  <c r="W327" i="2"/>
  <c r="V707" i="2"/>
  <c r="V662" i="2"/>
  <c r="J448" i="2"/>
  <c r="J905" i="2"/>
  <c r="J860" i="2"/>
  <c r="AA923" i="2"/>
  <c r="AA878" i="2"/>
  <c r="AL448" i="2"/>
  <c r="AK906" i="2"/>
  <c r="AK861" i="2"/>
  <c r="AK769" i="2"/>
  <c r="AK814" i="2"/>
  <c r="AL395" i="2"/>
  <c r="H446" i="2"/>
  <c r="H903" i="2"/>
  <c r="H858" i="2"/>
  <c r="Z757" i="2"/>
  <c r="Z802" i="2"/>
  <c r="AA383" i="2"/>
  <c r="S218" i="2"/>
  <c r="R475" i="2"/>
  <c r="R520" i="2"/>
  <c r="Y357" i="2"/>
  <c r="Y736" i="2"/>
  <c r="Y691" i="2"/>
  <c r="T324" i="2"/>
  <c r="S704" i="2"/>
  <c r="S659" i="2"/>
  <c r="Y304" i="2"/>
  <c r="Y644" i="2"/>
  <c r="Y599" i="2"/>
  <c r="AA226" i="2"/>
  <c r="Z528" i="2"/>
  <c r="Z483" i="2"/>
  <c r="V326" i="2"/>
  <c r="U706" i="2"/>
  <c r="U661" i="2"/>
  <c r="AA252" i="2"/>
  <c r="AA553" i="2"/>
  <c r="AA508" i="2"/>
  <c r="R217" i="2"/>
  <c r="Q519" i="2"/>
  <c r="Q474" i="2"/>
  <c r="AL289" i="2"/>
  <c r="AK630" i="2"/>
  <c r="AK585" i="2"/>
  <c r="H340" i="2"/>
  <c r="H719" i="2"/>
  <c r="H674" i="2"/>
  <c r="T377" i="2"/>
  <c r="S796" i="2"/>
  <c r="S751" i="2"/>
  <c r="AL447" i="2"/>
  <c r="AK905" i="2"/>
  <c r="AK860" i="2"/>
  <c r="P821" i="2"/>
  <c r="P776" i="2"/>
  <c r="P403" i="2"/>
  <c r="AG764" i="2"/>
  <c r="AG809" i="2"/>
  <c r="AH390" i="2"/>
  <c r="U459" i="2"/>
  <c r="U916" i="2"/>
  <c r="U871" i="2"/>
  <c r="Z251" i="2"/>
  <c r="Z507" i="2"/>
  <c r="Z552" i="2"/>
  <c r="AK236" i="2"/>
  <c r="AJ493" i="2"/>
  <c r="AJ538" i="2"/>
  <c r="AC280" i="2"/>
  <c r="AB576" i="2"/>
  <c r="AB621" i="2"/>
  <c r="AA331" i="2"/>
  <c r="Z711" i="2"/>
  <c r="Z666" i="2"/>
  <c r="AN239" i="2"/>
  <c r="AM541" i="2"/>
  <c r="AM496" i="2"/>
  <c r="O294" i="2"/>
  <c r="O634" i="2"/>
  <c r="O589" i="2"/>
  <c r="I289" i="2"/>
  <c r="I629" i="2"/>
  <c r="I584" i="2"/>
  <c r="AJ287" i="2"/>
  <c r="AI628" i="2"/>
  <c r="AI583" i="2"/>
  <c r="G810" i="2"/>
  <c r="G765" i="2"/>
  <c r="G392" i="2"/>
  <c r="E284" i="2"/>
  <c r="E624" i="2"/>
  <c r="E579" i="2"/>
  <c r="T778" i="2"/>
  <c r="T823" i="2"/>
  <c r="T405" i="2"/>
  <c r="AI339" i="2"/>
  <c r="AH719" i="2"/>
  <c r="AH674" i="2"/>
  <c r="AB332" i="2"/>
  <c r="AA712" i="2"/>
  <c r="AA667" i="2"/>
  <c r="AG810" i="2"/>
  <c r="AG765" i="2"/>
  <c r="AH391" i="2"/>
  <c r="AB227" i="2"/>
  <c r="AA484" i="2"/>
  <c r="AA529" i="2"/>
  <c r="W274" i="2"/>
  <c r="V615" i="2"/>
  <c r="V570" i="2"/>
  <c r="G232" i="2"/>
  <c r="G533" i="2"/>
  <c r="G488" i="2"/>
  <c r="W248" i="2"/>
  <c r="W504" i="2"/>
  <c r="W549" i="2"/>
  <c r="S351" i="2"/>
  <c r="S730" i="2"/>
  <c r="S685" i="2"/>
  <c r="AF283" i="2"/>
  <c r="AE624" i="2"/>
  <c r="AE579" i="2"/>
  <c r="Q820" i="2"/>
  <c r="Q775" i="2"/>
  <c r="Q402" i="2"/>
  <c r="Q349" i="2"/>
  <c r="Q728" i="2"/>
  <c r="Q683" i="2"/>
  <c r="AE441" i="2"/>
  <c r="AD899" i="2"/>
  <c r="AD854" i="2"/>
  <c r="W355" i="2"/>
  <c r="W734" i="2"/>
  <c r="W689" i="2"/>
  <c r="I447" i="2"/>
  <c r="I904" i="2"/>
  <c r="I859" i="2"/>
  <c r="M451" i="2"/>
  <c r="M908" i="2"/>
  <c r="M863" i="2"/>
  <c r="X827" i="2"/>
  <c r="X782" i="2"/>
  <c r="X409" i="2"/>
  <c r="AB555" i="2"/>
  <c r="AB510" i="2"/>
  <c r="F338" i="2"/>
  <c r="F717" i="2"/>
  <c r="F672" i="2"/>
  <c r="J235" i="2"/>
  <c r="J536" i="2"/>
  <c r="J491" i="2"/>
  <c r="N293" i="2"/>
  <c r="N633" i="2"/>
  <c r="N588" i="2"/>
  <c r="AF231" i="2"/>
  <c r="AE533" i="2"/>
  <c r="AE488" i="2"/>
  <c r="AO240" i="2"/>
  <c r="AN542" i="2"/>
  <c r="AN497" i="2"/>
  <c r="Y801" i="2"/>
  <c r="Y756" i="2"/>
  <c r="Z382" i="2"/>
  <c r="R243" i="2"/>
  <c r="R544" i="2"/>
  <c r="R499" i="2"/>
  <c r="X223" i="2"/>
  <c r="W480" i="2"/>
  <c r="W525" i="2"/>
  <c r="T299" i="2"/>
  <c r="T639" i="2"/>
  <c r="T594" i="2"/>
  <c r="S298" i="2"/>
  <c r="S638" i="2"/>
  <c r="S593" i="2"/>
  <c r="Y224" i="2"/>
  <c r="X526" i="2"/>
  <c r="X481" i="2"/>
  <c r="V825" i="2"/>
  <c r="V780" i="2"/>
  <c r="V407" i="2"/>
  <c r="K236" i="2"/>
  <c r="K492" i="2"/>
  <c r="K537" i="2"/>
  <c r="AB438" i="2"/>
  <c r="AA896" i="2"/>
  <c r="AA851" i="2"/>
  <c r="V379" i="2"/>
  <c r="U798" i="2"/>
  <c r="U753" i="2"/>
  <c r="AE440" i="2"/>
  <c r="AD898" i="2"/>
  <c r="AD853" i="2"/>
  <c r="S429" i="2"/>
  <c r="R887" i="2"/>
  <c r="R842" i="2"/>
  <c r="AA437" i="2"/>
  <c r="Z895" i="2"/>
  <c r="Z850" i="2"/>
  <c r="E808" i="2"/>
  <c r="E763" i="2"/>
  <c r="E390" i="2"/>
  <c r="Q216" i="2"/>
  <c r="P518" i="2"/>
  <c r="P473" i="2"/>
  <c r="P295" i="2"/>
  <c r="P635" i="2"/>
  <c r="P590" i="2"/>
  <c r="W302" i="2"/>
  <c r="W642" i="2"/>
  <c r="W597" i="2"/>
  <c r="AC228" i="2"/>
  <c r="AB485" i="2"/>
  <c r="AB530" i="2"/>
  <c r="H287" i="2"/>
  <c r="H627" i="2"/>
  <c r="H582" i="2"/>
  <c r="M773" i="2"/>
  <c r="M818" i="2"/>
  <c r="M400" i="2"/>
  <c r="S376" i="2"/>
  <c r="R795" i="2"/>
  <c r="R750" i="2"/>
  <c r="AM290" i="2"/>
  <c r="AL631" i="2"/>
  <c r="AL586" i="2"/>
  <c r="Z358" i="2"/>
  <c r="Z737" i="2"/>
  <c r="Z692" i="2"/>
  <c r="Y250" i="2"/>
  <c r="Y551" i="2"/>
  <c r="Y506" i="2"/>
  <c r="AK768" i="2"/>
  <c r="AK813" i="2"/>
  <c r="AL394" i="2"/>
  <c r="AE334" i="2"/>
  <c r="AD714" i="2"/>
  <c r="AD669" i="2"/>
  <c r="W462" i="2"/>
  <c r="W919" i="2"/>
  <c r="W874" i="2"/>
  <c r="AB805" i="2"/>
  <c r="AB760" i="2"/>
  <c r="AC386" i="2"/>
  <c r="Z330" i="2"/>
  <c r="Y710" i="2"/>
  <c r="Y665" i="2"/>
  <c r="AK446" i="2"/>
  <c r="AJ904" i="2"/>
  <c r="AJ859" i="2"/>
  <c r="AK341" i="2"/>
  <c r="AJ721" i="2"/>
  <c r="AJ676" i="2"/>
  <c r="V273" i="2"/>
  <c r="U614" i="2"/>
  <c r="U569" i="2"/>
  <c r="S270" i="2"/>
  <c r="R611" i="2"/>
  <c r="R566" i="2"/>
  <c r="AF442" i="2"/>
  <c r="AE900" i="2"/>
  <c r="AE855" i="2"/>
  <c r="R322" i="2"/>
  <c r="D1074" i="15" l="1"/>
  <c r="I17" i="8" s="1"/>
  <c r="AL341" i="2"/>
  <c r="AK721" i="2"/>
  <c r="AK676" i="2"/>
  <c r="W379" i="2"/>
  <c r="V753" i="2"/>
  <c r="V798" i="2"/>
  <c r="S780" i="2"/>
  <c r="S825" i="2"/>
  <c r="S407" i="2"/>
  <c r="R457" i="2"/>
  <c r="R914" i="2"/>
  <c r="R869" i="2"/>
  <c r="U354" i="2"/>
  <c r="U733" i="2"/>
  <c r="U688" i="2"/>
  <c r="R298" i="2"/>
  <c r="R638" i="2"/>
  <c r="R593" i="2"/>
  <c r="AA647" i="2"/>
  <c r="AA602" i="2"/>
  <c r="G340" i="2"/>
  <c r="G719" i="2"/>
  <c r="G674" i="2"/>
  <c r="AJ767" i="2"/>
  <c r="AJ812" i="2"/>
  <c r="AK393" i="2"/>
  <c r="R216" i="2"/>
  <c r="Q518" i="2"/>
  <c r="Q473" i="2"/>
  <c r="Z801" i="2"/>
  <c r="Z756" i="2"/>
  <c r="AA382" i="2"/>
  <c r="AG231" i="2"/>
  <c r="AF533" i="2"/>
  <c r="AF488" i="2"/>
  <c r="AC332" i="2"/>
  <c r="AB712" i="2"/>
  <c r="AB667" i="2"/>
  <c r="AO239" i="2"/>
  <c r="AN541" i="2"/>
  <c r="AN496" i="2"/>
  <c r="AH809" i="2"/>
  <c r="AH764" i="2"/>
  <c r="AI390" i="2"/>
  <c r="AM447" i="2"/>
  <c r="AL905" i="2"/>
  <c r="AL860" i="2"/>
  <c r="Y305" i="2"/>
  <c r="Y645" i="2"/>
  <c r="Y600" i="2"/>
  <c r="AL814" i="2"/>
  <c r="AL769" i="2"/>
  <c r="AM395" i="2"/>
  <c r="AC279" i="2"/>
  <c r="AB620" i="2"/>
  <c r="AB575" i="2"/>
  <c r="O241" i="2"/>
  <c r="O497" i="2"/>
  <c r="O542" i="2"/>
  <c r="AO909" i="2"/>
  <c r="AO864" i="2"/>
  <c r="AA225" i="2"/>
  <c r="Z527" i="2"/>
  <c r="Z482" i="2"/>
  <c r="T353" i="2"/>
  <c r="T732" i="2"/>
  <c r="T687" i="2"/>
  <c r="N347" i="2"/>
  <c r="N726" i="2"/>
  <c r="N681" i="2"/>
  <c r="AN815" i="2"/>
  <c r="AN770" i="2"/>
  <c r="AO396" i="2"/>
  <c r="P349" i="2"/>
  <c r="P728" i="2"/>
  <c r="P683" i="2"/>
  <c r="AD803" i="2"/>
  <c r="AD758" i="2"/>
  <c r="AE384" i="2"/>
  <c r="D337" i="2"/>
  <c r="D716" i="2"/>
  <c r="D671" i="2"/>
  <c r="Y275" i="2"/>
  <c r="X616" i="2"/>
  <c r="X571" i="2"/>
  <c r="L451" i="2"/>
  <c r="L908" i="2"/>
  <c r="L863" i="2"/>
  <c r="AO908" i="2"/>
  <c r="AO863" i="2"/>
  <c r="AD333" i="2"/>
  <c r="AC713" i="2"/>
  <c r="AC668" i="2"/>
  <c r="M346" i="2"/>
  <c r="M725" i="2"/>
  <c r="M680" i="2"/>
  <c r="AH808" i="2"/>
  <c r="AH763" i="2"/>
  <c r="AI389" i="2"/>
  <c r="N240" i="2"/>
  <c r="N541" i="2"/>
  <c r="N496" i="2"/>
  <c r="X357" i="2"/>
  <c r="X736" i="2"/>
  <c r="X691" i="2"/>
  <c r="AJ811" i="2"/>
  <c r="AJ766" i="2"/>
  <c r="AK392" i="2"/>
  <c r="X222" i="2"/>
  <c r="W479" i="2"/>
  <c r="W524" i="2"/>
  <c r="W356" i="2"/>
  <c r="W735" i="2"/>
  <c r="W690" i="2"/>
  <c r="AK287" i="2"/>
  <c r="AJ628" i="2"/>
  <c r="AJ583" i="2"/>
  <c r="H447" i="2"/>
  <c r="H904" i="2"/>
  <c r="H859" i="2"/>
  <c r="AB278" i="2"/>
  <c r="AA619" i="2"/>
  <c r="AA574" i="2"/>
  <c r="F286" i="2"/>
  <c r="F626" i="2"/>
  <c r="F581" i="2"/>
  <c r="AI233" i="2"/>
  <c r="AH535" i="2"/>
  <c r="AH490" i="2"/>
  <c r="N819" i="2"/>
  <c r="N774" i="2"/>
  <c r="N401" i="2"/>
  <c r="T270" i="2"/>
  <c r="S611" i="2"/>
  <c r="S566" i="2"/>
  <c r="W303" i="2"/>
  <c r="W643" i="2"/>
  <c r="W598" i="2"/>
  <c r="E809" i="2"/>
  <c r="E764" i="2"/>
  <c r="E391" i="2"/>
  <c r="T429" i="2"/>
  <c r="S887" i="2"/>
  <c r="S842" i="2"/>
  <c r="T300" i="2"/>
  <c r="T640" i="2"/>
  <c r="T595" i="2"/>
  <c r="F339" i="2"/>
  <c r="F718" i="2"/>
  <c r="F673" i="2"/>
  <c r="M452" i="2"/>
  <c r="M909" i="2"/>
  <c r="M864" i="2"/>
  <c r="W249" i="2"/>
  <c r="W505" i="2"/>
  <c r="W550" i="2"/>
  <c r="E285" i="2"/>
  <c r="E625" i="2"/>
  <c r="E580" i="2"/>
  <c r="AL236" i="2"/>
  <c r="AK493" i="2"/>
  <c r="AK538" i="2"/>
  <c r="AM289" i="2"/>
  <c r="AL630" i="2"/>
  <c r="AL585" i="2"/>
  <c r="T218" i="2"/>
  <c r="S475" i="2"/>
  <c r="S520" i="2"/>
  <c r="AJ234" i="2"/>
  <c r="AI536" i="2"/>
  <c r="AI491" i="2"/>
  <c r="S428" i="2"/>
  <c r="R886" i="2"/>
  <c r="R841" i="2"/>
  <c r="S458" i="2"/>
  <c r="S915" i="2"/>
  <c r="S870" i="2"/>
  <c r="O454" i="2"/>
  <c r="O911" i="2"/>
  <c r="O866" i="2"/>
  <c r="U271" i="2"/>
  <c r="T612" i="2"/>
  <c r="T567" i="2"/>
  <c r="H234" i="2"/>
  <c r="H490" i="2"/>
  <c r="H535" i="2"/>
  <c r="AE229" i="2"/>
  <c r="AD531" i="2"/>
  <c r="AD486" i="2"/>
  <c r="V220" i="2"/>
  <c r="U477" i="2"/>
  <c r="U522" i="2"/>
  <c r="I342" i="2"/>
  <c r="I721" i="2"/>
  <c r="I676" i="2"/>
  <c r="L772" i="2"/>
  <c r="L817" i="2"/>
  <c r="L399" i="2"/>
  <c r="D284" i="2"/>
  <c r="D624" i="2"/>
  <c r="D579" i="2"/>
  <c r="X433" i="2"/>
  <c r="W891" i="2"/>
  <c r="W846" i="2"/>
  <c r="W828" i="2"/>
  <c r="W783" i="2"/>
  <c r="W410" i="2"/>
  <c r="Z465" i="2"/>
  <c r="Z922" i="2"/>
  <c r="Z877" i="2"/>
  <c r="H767" i="2"/>
  <c r="H812" i="2"/>
  <c r="H394" i="2"/>
  <c r="U301" i="2"/>
  <c r="U641" i="2"/>
  <c r="U596" i="2"/>
  <c r="S375" i="2"/>
  <c r="R794" i="2"/>
  <c r="R749" i="2"/>
  <c r="V302" i="2"/>
  <c r="V642" i="2"/>
  <c r="V597" i="2"/>
  <c r="K450" i="2"/>
  <c r="K907" i="2"/>
  <c r="K862" i="2"/>
  <c r="D765" i="2"/>
  <c r="D810" i="2"/>
  <c r="D392" i="2"/>
  <c r="V431" i="2"/>
  <c r="U889" i="2"/>
  <c r="U844" i="2"/>
  <c r="U460" i="2"/>
  <c r="U917" i="2"/>
  <c r="U872" i="2"/>
  <c r="P455" i="2"/>
  <c r="P912" i="2"/>
  <c r="P867" i="2"/>
  <c r="Z276" i="2"/>
  <c r="Y617" i="2"/>
  <c r="Y572" i="2"/>
  <c r="Y434" i="2"/>
  <c r="X892" i="2"/>
  <c r="X847" i="2"/>
  <c r="AA277" i="2"/>
  <c r="Z618" i="2"/>
  <c r="Z573" i="2"/>
  <c r="AB436" i="2"/>
  <c r="AA894" i="2"/>
  <c r="AA849" i="2"/>
  <c r="X463" i="2"/>
  <c r="X920" i="2"/>
  <c r="X875" i="2"/>
  <c r="AL446" i="2"/>
  <c r="AK904" i="2"/>
  <c r="AK859" i="2"/>
  <c r="AN290" i="2"/>
  <c r="AM631" i="2"/>
  <c r="AM586" i="2"/>
  <c r="AC438" i="2"/>
  <c r="AB896" i="2"/>
  <c r="AB851" i="2"/>
  <c r="AF441" i="2"/>
  <c r="AE899" i="2"/>
  <c r="AE854" i="2"/>
  <c r="AC227" i="2"/>
  <c r="AB484" i="2"/>
  <c r="AB529" i="2"/>
  <c r="G811" i="2"/>
  <c r="G766" i="2"/>
  <c r="G393" i="2"/>
  <c r="I290" i="2"/>
  <c r="I630" i="2"/>
  <c r="I585" i="2"/>
  <c r="W326" i="2"/>
  <c r="V706" i="2"/>
  <c r="V661" i="2"/>
  <c r="AA757" i="2"/>
  <c r="AA802" i="2"/>
  <c r="AB383" i="2"/>
  <c r="J449" i="2"/>
  <c r="J906" i="2"/>
  <c r="J861" i="2"/>
  <c r="AF282" i="2"/>
  <c r="AE623" i="2"/>
  <c r="AE578" i="2"/>
  <c r="R823" i="2"/>
  <c r="R778" i="2"/>
  <c r="R405" i="2"/>
  <c r="E444" i="2"/>
  <c r="E901" i="2"/>
  <c r="E856" i="2"/>
  <c r="T323" i="2"/>
  <c r="S703" i="2"/>
  <c r="S658" i="2"/>
  <c r="M239" i="2"/>
  <c r="M540" i="2"/>
  <c r="M495" i="2"/>
  <c r="AN343" i="2"/>
  <c r="AM723" i="2"/>
  <c r="AM678" i="2"/>
  <c r="V378" i="2"/>
  <c r="U752" i="2"/>
  <c r="U797" i="2"/>
  <c r="T246" i="2"/>
  <c r="T502" i="2"/>
  <c r="T547" i="2"/>
  <c r="AG336" i="2"/>
  <c r="AF716" i="2"/>
  <c r="AF671" i="2"/>
  <c r="AN816" i="2"/>
  <c r="AN771" i="2"/>
  <c r="AO397" i="2"/>
  <c r="V325" i="2"/>
  <c r="U705" i="2"/>
  <c r="U660" i="2"/>
  <c r="Q456" i="2"/>
  <c r="Q913" i="2"/>
  <c r="Q868" i="2"/>
  <c r="AO633" i="2"/>
  <c r="AO588" i="2"/>
  <c r="AN449" i="2"/>
  <c r="AM907" i="2"/>
  <c r="AM862" i="2"/>
  <c r="AD759" i="2"/>
  <c r="AD804" i="2"/>
  <c r="AE385" i="2"/>
  <c r="AF806" i="2"/>
  <c r="AF761" i="2"/>
  <c r="AG387" i="2"/>
  <c r="T459" i="2"/>
  <c r="T916" i="2"/>
  <c r="T871" i="2"/>
  <c r="X380" i="2"/>
  <c r="W799" i="2"/>
  <c r="W754" i="2"/>
  <c r="V355" i="2"/>
  <c r="V734" i="2"/>
  <c r="V689" i="2"/>
  <c r="AL813" i="2"/>
  <c r="AL768" i="2"/>
  <c r="AM394" i="2"/>
  <c r="V461" i="2"/>
  <c r="V918" i="2"/>
  <c r="V873" i="2"/>
  <c r="AF335" i="2"/>
  <c r="AE715" i="2"/>
  <c r="AE670" i="2"/>
  <c r="R702" i="2"/>
  <c r="R657" i="2"/>
  <c r="W463" i="2"/>
  <c r="W920" i="2"/>
  <c r="W875" i="2"/>
  <c r="H288" i="2"/>
  <c r="H628" i="2"/>
  <c r="H583" i="2"/>
  <c r="Z224" i="2"/>
  <c r="Y526" i="2"/>
  <c r="Y481" i="2"/>
  <c r="N294" i="2"/>
  <c r="N634" i="2"/>
  <c r="N589" i="2"/>
  <c r="AG283" i="2"/>
  <c r="AF624" i="2"/>
  <c r="AF579" i="2"/>
  <c r="AH765" i="2"/>
  <c r="AH810" i="2"/>
  <c r="AI391" i="2"/>
  <c r="AJ339" i="2"/>
  <c r="AI719" i="2"/>
  <c r="AI674" i="2"/>
  <c r="AB331" i="2"/>
  <c r="AA711" i="2"/>
  <c r="AA666" i="2"/>
  <c r="P822" i="2"/>
  <c r="P777" i="2"/>
  <c r="P404" i="2"/>
  <c r="U377" i="2"/>
  <c r="T796" i="2"/>
  <c r="T751" i="2"/>
  <c r="U324" i="2"/>
  <c r="T704" i="2"/>
  <c r="T659" i="2"/>
  <c r="AN342" i="2"/>
  <c r="AM722" i="2"/>
  <c r="AM677" i="2"/>
  <c r="O819" i="2"/>
  <c r="O774" i="2"/>
  <c r="O401" i="2"/>
  <c r="AA739" i="2"/>
  <c r="AA694" i="2"/>
  <c r="N453" i="2"/>
  <c r="N910" i="2"/>
  <c r="N865" i="2"/>
  <c r="Q243" i="2"/>
  <c r="Q499" i="2"/>
  <c r="Q544" i="2"/>
  <c r="AK340" i="2"/>
  <c r="AJ720" i="2"/>
  <c r="AJ675" i="2"/>
  <c r="J344" i="2"/>
  <c r="J723" i="2"/>
  <c r="J678" i="2"/>
  <c r="AO344" i="2"/>
  <c r="AN724" i="2"/>
  <c r="AN679" i="2"/>
  <c r="X250" i="2"/>
  <c r="X551" i="2"/>
  <c r="X506" i="2"/>
  <c r="AH337" i="2"/>
  <c r="AG717" i="2"/>
  <c r="AG672" i="2"/>
  <c r="W221" i="2"/>
  <c r="V523" i="2"/>
  <c r="V478" i="2"/>
  <c r="F810" i="2"/>
  <c r="F765" i="2"/>
  <c r="F392" i="2"/>
  <c r="F447" i="2"/>
  <c r="F904" i="2"/>
  <c r="F859" i="2"/>
  <c r="I235" i="2"/>
  <c r="I491" i="2"/>
  <c r="I536" i="2"/>
  <c r="D230" i="2"/>
  <c r="D486" i="2"/>
  <c r="D531" i="2"/>
  <c r="Z359" i="2"/>
  <c r="Z693" i="2"/>
  <c r="Z738" i="2"/>
  <c r="X274" i="2"/>
  <c r="W615" i="2"/>
  <c r="W570" i="2"/>
  <c r="K291" i="2"/>
  <c r="K631" i="2"/>
  <c r="K586" i="2"/>
  <c r="W273" i="2"/>
  <c r="V614" i="2"/>
  <c r="V569" i="2"/>
  <c r="Y251" i="2"/>
  <c r="Y552" i="2"/>
  <c r="Y507" i="2"/>
  <c r="P296" i="2"/>
  <c r="P636" i="2"/>
  <c r="P591" i="2"/>
  <c r="AF440" i="2"/>
  <c r="AE898" i="2"/>
  <c r="AE853" i="2"/>
  <c r="Y223" i="2"/>
  <c r="X480" i="2"/>
  <c r="X525" i="2"/>
  <c r="X828" i="2"/>
  <c r="X783" i="2"/>
  <c r="X410" i="2"/>
  <c r="I448" i="2"/>
  <c r="I905" i="2"/>
  <c r="I860" i="2"/>
  <c r="G233" i="2"/>
  <c r="G534" i="2"/>
  <c r="G489" i="2"/>
  <c r="T779" i="2"/>
  <c r="T824" i="2"/>
  <c r="T406" i="2"/>
  <c r="Z252" i="2"/>
  <c r="Z553" i="2"/>
  <c r="Z508" i="2"/>
  <c r="S217" i="2"/>
  <c r="R519" i="2"/>
  <c r="R474" i="2"/>
  <c r="X304" i="2"/>
  <c r="X644" i="2"/>
  <c r="X599" i="2"/>
  <c r="AE281" i="2"/>
  <c r="AD622" i="2"/>
  <c r="AD577" i="2"/>
  <c r="AL288" i="2"/>
  <c r="AK629" i="2"/>
  <c r="AK584" i="2"/>
  <c r="K344" i="2"/>
  <c r="K723" i="2"/>
  <c r="K678" i="2"/>
  <c r="R351" i="2"/>
  <c r="R730" i="2"/>
  <c r="R685" i="2"/>
  <c r="AN238" i="2"/>
  <c r="AM540" i="2"/>
  <c r="AM495" i="2"/>
  <c r="I813" i="2"/>
  <c r="I768" i="2"/>
  <c r="I395" i="2"/>
  <c r="AO725" i="2"/>
  <c r="AO680" i="2"/>
  <c r="AI285" i="2"/>
  <c r="AH626" i="2"/>
  <c r="AH581" i="2"/>
  <c r="S269" i="2"/>
  <c r="R610" i="2"/>
  <c r="R565" i="2"/>
  <c r="U430" i="2"/>
  <c r="T888" i="2"/>
  <c r="T843" i="2"/>
  <c r="J770" i="2"/>
  <c r="J815" i="2"/>
  <c r="J397" i="2"/>
  <c r="AF230" i="2"/>
  <c r="AE532" i="2"/>
  <c r="AE487" i="2"/>
  <c r="AI338" i="2"/>
  <c r="AH718" i="2"/>
  <c r="AH673" i="2"/>
  <c r="AH443" i="2"/>
  <c r="AG901" i="2"/>
  <c r="AG856" i="2"/>
  <c r="L345" i="2"/>
  <c r="L724" i="2"/>
  <c r="L679" i="2"/>
  <c r="Z381" i="2"/>
  <c r="Y800" i="2"/>
  <c r="Y755" i="2"/>
  <c r="G446" i="2"/>
  <c r="G903" i="2"/>
  <c r="G858" i="2"/>
  <c r="AK235" i="2"/>
  <c r="AJ537" i="2"/>
  <c r="AJ492" i="2"/>
  <c r="R244" i="2"/>
  <c r="R500" i="2"/>
  <c r="R545" i="2"/>
  <c r="AA253" i="2"/>
  <c r="AA509" i="2"/>
  <c r="AA554" i="2"/>
  <c r="Q297" i="2"/>
  <c r="Q637" i="2"/>
  <c r="Q592" i="2"/>
  <c r="AA330" i="2"/>
  <c r="Z710" i="2"/>
  <c r="Z665" i="2"/>
  <c r="T376" i="2"/>
  <c r="S750" i="2"/>
  <c r="S795" i="2"/>
  <c r="K237" i="2"/>
  <c r="K493" i="2"/>
  <c r="K538" i="2"/>
  <c r="AO542" i="2"/>
  <c r="AO497" i="2"/>
  <c r="Q350" i="2"/>
  <c r="Q729" i="2"/>
  <c r="Q684" i="2"/>
  <c r="O295" i="2"/>
  <c r="O635" i="2"/>
  <c r="O590" i="2"/>
  <c r="AB226" i="2"/>
  <c r="AA528" i="2"/>
  <c r="AA483" i="2"/>
  <c r="AM448" i="2"/>
  <c r="AL906" i="2"/>
  <c r="AL861" i="2"/>
  <c r="X327" i="2"/>
  <c r="W707" i="2"/>
  <c r="W662" i="2"/>
  <c r="D444" i="2"/>
  <c r="D901" i="2"/>
  <c r="D856" i="2"/>
  <c r="Y829" i="2"/>
  <c r="Y784" i="2"/>
  <c r="Y411" i="2"/>
  <c r="AH232" i="2"/>
  <c r="AG534" i="2"/>
  <c r="AG489" i="2"/>
  <c r="J290" i="2"/>
  <c r="J630" i="2"/>
  <c r="J585" i="2"/>
  <c r="AJ286" i="2"/>
  <c r="AI627" i="2"/>
  <c r="AI582" i="2"/>
  <c r="S245" i="2"/>
  <c r="S501" i="2"/>
  <c r="S546" i="2"/>
  <c r="AH284" i="2"/>
  <c r="AG625" i="2"/>
  <c r="AG580" i="2"/>
  <c r="O348" i="2"/>
  <c r="O727" i="2"/>
  <c r="O682" i="2"/>
  <c r="Z435" i="2"/>
  <c r="Y893" i="2"/>
  <c r="Y848" i="2"/>
  <c r="Z329" i="2"/>
  <c r="Y709" i="2"/>
  <c r="Y664" i="2"/>
  <c r="AI444" i="2"/>
  <c r="AH902" i="2"/>
  <c r="AH857" i="2"/>
  <c r="Y464" i="2"/>
  <c r="Y921" i="2"/>
  <c r="Y876" i="2"/>
  <c r="AO291" i="2"/>
  <c r="AN632" i="2"/>
  <c r="AN587" i="2"/>
  <c r="E231" i="2"/>
  <c r="E532" i="2"/>
  <c r="E487" i="2"/>
  <c r="G287" i="2"/>
  <c r="G627" i="2"/>
  <c r="G582" i="2"/>
  <c r="V248" i="2"/>
  <c r="V549" i="2"/>
  <c r="V504" i="2"/>
  <c r="AE439" i="2"/>
  <c r="AD897" i="2"/>
  <c r="AD852" i="2"/>
  <c r="Z306" i="2"/>
  <c r="Z646" i="2"/>
  <c r="Z601" i="2"/>
  <c r="AG442" i="2"/>
  <c r="AF900" i="2"/>
  <c r="AF855" i="2"/>
  <c r="AC760" i="2"/>
  <c r="AC805" i="2"/>
  <c r="AD386" i="2"/>
  <c r="AF334" i="2"/>
  <c r="AE714" i="2"/>
  <c r="AE669" i="2"/>
  <c r="M819" i="2"/>
  <c r="M774" i="2"/>
  <c r="M401" i="2"/>
  <c r="AD228" i="2"/>
  <c r="AC530" i="2"/>
  <c r="AC485" i="2"/>
  <c r="AB437" i="2"/>
  <c r="AA895" i="2"/>
  <c r="AA850" i="2"/>
  <c r="V826" i="2"/>
  <c r="V781" i="2"/>
  <c r="V408" i="2"/>
  <c r="S299" i="2"/>
  <c r="S639" i="2"/>
  <c r="S594" i="2"/>
  <c r="J236" i="2"/>
  <c r="J492" i="2"/>
  <c r="J537" i="2"/>
  <c r="Q821" i="2"/>
  <c r="Q776" i="2"/>
  <c r="Q403" i="2"/>
  <c r="S352" i="2"/>
  <c r="S731" i="2"/>
  <c r="S686" i="2"/>
  <c r="AD280" i="2"/>
  <c r="AC621" i="2"/>
  <c r="AC576" i="2"/>
  <c r="H341" i="2"/>
  <c r="H720" i="2"/>
  <c r="H675" i="2"/>
  <c r="Y358" i="2"/>
  <c r="Y737" i="2"/>
  <c r="Y692" i="2"/>
  <c r="K816" i="2"/>
  <c r="K771" i="2"/>
  <c r="K398" i="2"/>
  <c r="U247" i="2"/>
  <c r="U503" i="2"/>
  <c r="U548" i="2"/>
  <c r="V272" i="2"/>
  <c r="U613" i="2"/>
  <c r="U568" i="2"/>
  <c r="U219" i="2"/>
  <c r="T521" i="2"/>
  <c r="T476" i="2"/>
  <c r="Z831" i="2"/>
  <c r="Z786" i="2"/>
  <c r="F232" i="2"/>
  <c r="F533" i="2"/>
  <c r="F488" i="2"/>
  <c r="AE762" i="2"/>
  <c r="AE807" i="2"/>
  <c r="AF388" i="2"/>
  <c r="L238" i="2"/>
  <c r="L494" i="2"/>
  <c r="L539" i="2"/>
  <c r="M293" i="2"/>
  <c r="M633" i="2"/>
  <c r="M588" i="2"/>
  <c r="W432" i="2"/>
  <c r="V890" i="2"/>
  <c r="V845" i="2"/>
  <c r="AJ445" i="2"/>
  <c r="AI858" i="2"/>
  <c r="AI903" i="2"/>
  <c r="E338" i="2"/>
  <c r="E717" i="2"/>
  <c r="E672" i="2"/>
  <c r="AM237" i="2"/>
  <c r="AL539" i="2"/>
  <c r="AL494" i="2"/>
  <c r="U825" i="2"/>
  <c r="U780" i="2"/>
  <c r="U407" i="2"/>
  <c r="Y328" i="2"/>
  <c r="X708" i="2"/>
  <c r="X663" i="2"/>
  <c r="L292" i="2"/>
  <c r="L632" i="2"/>
  <c r="L587" i="2"/>
  <c r="P242" i="2"/>
  <c r="P498" i="2"/>
  <c r="P543" i="2"/>
  <c r="S322" i="2"/>
  <c r="D1082" i="15" l="1"/>
  <c r="I15" i="8" s="1"/>
  <c r="AO632" i="2"/>
  <c r="AO587" i="2"/>
  <c r="X829" i="2"/>
  <c r="X784" i="2"/>
  <c r="X411" i="2"/>
  <c r="L818" i="2"/>
  <c r="L773" i="2"/>
  <c r="L400" i="2"/>
  <c r="X358" i="2"/>
  <c r="X737" i="2"/>
  <c r="X692" i="2"/>
  <c r="R299" i="2"/>
  <c r="R639" i="2"/>
  <c r="R594" i="2"/>
  <c r="AN237" i="2"/>
  <c r="AM494" i="2"/>
  <c r="AM539" i="2"/>
  <c r="AF807" i="2"/>
  <c r="AF762" i="2"/>
  <c r="AG388" i="2"/>
  <c r="U248" i="2"/>
  <c r="U549" i="2"/>
  <c r="U504" i="2"/>
  <c r="Q822" i="2"/>
  <c r="Q777" i="2"/>
  <c r="Q404" i="2"/>
  <c r="S300" i="2"/>
  <c r="S640" i="2"/>
  <c r="S595" i="2"/>
  <c r="AD805" i="2"/>
  <c r="AD760" i="2"/>
  <c r="AE386" i="2"/>
  <c r="Z647" i="2"/>
  <c r="Z602" i="2"/>
  <c r="AA329" i="2"/>
  <c r="Z709" i="2"/>
  <c r="Z664" i="2"/>
  <c r="Q298" i="2"/>
  <c r="Q638" i="2"/>
  <c r="Q593" i="2"/>
  <c r="AJ338" i="2"/>
  <c r="AI718" i="2"/>
  <c r="AI673" i="2"/>
  <c r="AJ285" i="2"/>
  <c r="AI626" i="2"/>
  <c r="AI581" i="2"/>
  <c r="AO238" i="2"/>
  <c r="AN495" i="2"/>
  <c r="AN540" i="2"/>
  <c r="X273" i="2"/>
  <c r="W614" i="2"/>
  <c r="W569" i="2"/>
  <c r="X221" i="2"/>
  <c r="W478" i="2"/>
  <c r="W523" i="2"/>
  <c r="O820" i="2"/>
  <c r="O775" i="2"/>
  <c r="O402" i="2"/>
  <c r="V324" i="2"/>
  <c r="U704" i="2"/>
  <c r="U659" i="2"/>
  <c r="AA224" i="2"/>
  <c r="Z526" i="2"/>
  <c r="Z481" i="2"/>
  <c r="Q457" i="2"/>
  <c r="Q914" i="2"/>
  <c r="Q869" i="2"/>
  <c r="U323" i="2"/>
  <c r="T703" i="2"/>
  <c r="T658" i="2"/>
  <c r="AB277" i="2"/>
  <c r="AA618" i="2"/>
  <c r="AA573" i="2"/>
  <c r="D766" i="2"/>
  <c r="D811" i="2"/>
  <c r="D393" i="2"/>
  <c r="V303" i="2"/>
  <c r="V643" i="2"/>
  <c r="V598" i="2"/>
  <c r="H768" i="2"/>
  <c r="H813" i="2"/>
  <c r="H395" i="2"/>
  <c r="V271" i="2"/>
  <c r="U612" i="2"/>
  <c r="U567" i="2"/>
  <c r="U218" i="2"/>
  <c r="T520" i="2"/>
  <c r="T475" i="2"/>
  <c r="U429" i="2"/>
  <c r="T887" i="2"/>
  <c r="T842" i="2"/>
  <c r="H448" i="2"/>
  <c r="H905" i="2"/>
  <c r="H860" i="2"/>
  <c r="M347" i="2"/>
  <c r="M726" i="2"/>
  <c r="M681" i="2"/>
  <c r="L452" i="2"/>
  <c r="L909" i="2"/>
  <c r="L864" i="2"/>
  <c r="AB225" i="2"/>
  <c r="AA482" i="2"/>
  <c r="AA527" i="2"/>
  <c r="AD279" i="2"/>
  <c r="AC620" i="2"/>
  <c r="AC575" i="2"/>
  <c r="S353" i="2"/>
  <c r="S732" i="2"/>
  <c r="S687" i="2"/>
  <c r="O296" i="2"/>
  <c r="O636" i="2"/>
  <c r="O591" i="2"/>
  <c r="I236" i="2"/>
  <c r="I537" i="2"/>
  <c r="I492" i="2"/>
  <c r="Y380" i="2"/>
  <c r="X754" i="2"/>
  <c r="X799" i="2"/>
  <c r="W431" i="2"/>
  <c r="V889" i="2"/>
  <c r="V844" i="2"/>
  <c r="M453" i="2"/>
  <c r="M910" i="2"/>
  <c r="M865" i="2"/>
  <c r="AJ233" i="2"/>
  <c r="AI490" i="2"/>
  <c r="AI535" i="2"/>
  <c r="AE803" i="2"/>
  <c r="AE758" i="2"/>
  <c r="AF384" i="2"/>
  <c r="S702" i="2"/>
  <c r="S657" i="2"/>
  <c r="X432" i="2"/>
  <c r="W890" i="2"/>
  <c r="W845" i="2"/>
  <c r="K817" i="2"/>
  <c r="K772" i="2"/>
  <c r="K399" i="2"/>
  <c r="H342" i="2"/>
  <c r="H721" i="2"/>
  <c r="H676" i="2"/>
  <c r="V782" i="2"/>
  <c r="V827" i="2"/>
  <c r="V409" i="2"/>
  <c r="AE228" i="2"/>
  <c r="AD530" i="2"/>
  <c r="AD485" i="2"/>
  <c r="G288" i="2"/>
  <c r="G628" i="2"/>
  <c r="G583" i="2"/>
  <c r="AI284" i="2"/>
  <c r="AH625" i="2"/>
  <c r="AH580" i="2"/>
  <c r="AN448" i="2"/>
  <c r="AM906" i="2"/>
  <c r="AM861" i="2"/>
  <c r="AL235" i="2"/>
  <c r="AK492" i="2"/>
  <c r="AK537" i="2"/>
  <c r="V430" i="2"/>
  <c r="U843" i="2"/>
  <c r="U888" i="2"/>
  <c r="AM288" i="2"/>
  <c r="AL629" i="2"/>
  <c r="AL584" i="2"/>
  <c r="Z739" i="2"/>
  <c r="Z694" i="2"/>
  <c r="AO724" i="2"/>
  <c r="AO679" i="2"/>
  <c r="AC331" i="2"/>
  <c r="AB711" i="2"/>
  <c r="AB666" i="2"/>
  <c r="AH336" i="2"/>
  <c r="AG716" i="2"/>
  <c r="AG671" i="2"/>
  <c r="AG282" i="2"/>
  <c r="AF623" i="2"/>
  <c r="AF578" i="2"/>
  <c r="AD438" i="2"/>
  <c r="AC896" i="2"/>
  <c r="AC851" i="2"/>
  <c r="P456" i="2"/>
  <c r="P913" i="2"/>
  <c r="P868" i="2"/>
  <c r="E286" i="2"/>
  <c r="E626" i="2"/>
  <c r="E581" i="2"/>
  <c r="E810" i="2"/>
  <c r="E765" i="2"/>
  <c r="E392" i="2"/>
  <c r="U270" i="2"/>
  <c r="T611" i="2"/>
  <c r="T566" i="2"/>
  <c r="Y222" i="2"/>
  <c r="X479" i="2"/>
  <c r="X524" i="2"/>
  <c r="AM814" i="2"/>
  <c r="AM769" i="2"/>
  <c r="AN395" i="2"/>
  <c r="AN447" i="2"/>
  <c r="AM905" i="2"/>
  <c r="AM860" i="2"/>
  <c r="L239" i="2"/>
  <c r="L495" i="2"/>
  <c r="L540" i="2"/>
  <c r="AG334" i="2"/>
  <c r="AF714" i="2"/>
  <c r="AF669" i="2"/>
  <c r="AK286" i="2"/>
  <c r="AJ627" i="2"/>
  <c r="AJ582" i="2"/>
  <c r="AM813" i="2"/>
  <c r="AM768" i="2"/>
  <c r="AN394" i="2"/>
  <c r="AO496" i="2"/>
  <c r="AO541" i="2"/>
  <c r="Z328" i="2"/>
  <c r="Y708" i="2"/>
  <c r="Y663" i="2"/>
  <c r="V219" i="2"/>
  <c r="U521" i="2"/>
  <c r="U476" i="2"/>
  <c r="M775" i="2"/>
  <c r="M820" i="2"/>
  <c r="M402" i="2"/>
  <c r="Y465" i="2"/>
  <c r="Y922" i="2"/>
  <c r="Y877" i="2"/>
  <c r="J291" i="2"/>
  <c r="J631" i="2"/>
  <c r="J586" i="2"/>
  <c r="Q351" i="2"/>
  <c r="Q730" i="2"/>
  <c r="Q685" i="2"/>
  <c r="U376" i="2"/>
  <c r="T795" i="2"/>
  <c r="T750" i="2"/>
  <c r="L346" i="2"/>
  <c r="L725" i="2"/>
  <c r="L680" i="2"/>
  <c r="T217" i="2"/>
  <c r="S519" i="2"/>
  <c r="S474" i="2"/>
  <c r="P297" i="2"/>
  <c r="P637" i="2"/>
  <c r="P592" i="2"/>
  <c r="F448" i="2"/>
  <c r="F905" i="2"/>
  <c r="F860" i="2"/>
  <c r="Q244" i="2"/>
  <c r="Q500" i="2"/>
  <c r="Q545" i="2"/>
  <c r="AH283" i="2"/>
  <c r="AG624" i="2"/>
  <c r="AG579" i="2"/>
  <c r="T460" i="2"/>
  <c r="T917" i="2"/>
  <c r="T872" i="2"/>
  <c r="AO343" i="2"/>
  <c r="AN723" i="2"/>
  <c r="AN678" i="2"/>
  <c r="X326" i="2"/>
  <c r="W661" i="2"/>
  <c r="W706" i="2"/>
  <c r="X464" i="2"/>
  <c r="X921" i="2"/>
  <c r="X876" i="2"/>
  <c r="AF229" i="2"/>
  <c r="AE486" i="2"/>
  <c r="AE531" i="2"/>
  <c r="T428" i="2"/>
  <c r="S886" i="2"/>
  <c r="S841" i="2"/>
  <c r="F340" i="2"/>
  <c r="F719" i="2"/>
  <c r="F674" i="2"/>
  <c r="N775" i="2"/>
  <c r="N820" i="2"/>
  <c r="N402" i="2"/>
  <c r="F287" i="2"/>
  <c r="F627" i="2"/>
  <c r="F582" i="2"/>
  <c r="AK811" i="2"/>
  <c r="AK766" i="2"/>
  <c r="AL392" i="2"/>
  <c r="N241" i="2"/>
  <c r="N497" i="2"/>
  <c r="N542" i="2"/>
  <c r="N348" i="2"/>
  <c r="N727" i="2"/>
  <c r="N682" i="2"/>
  <c r="AI809" i="2"/>
  <c r="AI764" i="2"/>
  <c r="AJ390" i="2"/>
  <c r="AD332" i="2"/>
  <c r="AC712" i="2"/>
  <c r="AC667" i="2"/>
  <c r="G341" i="2"/>
  <c r="G720" i="2"/>
  <c r="G675" i="2"/>
  <c r="U355" i="2"/>
  <c r="U734" i="2"/>
  <c r="U689" i="2"/>
  <c r="X305" i="2"/>
  <c r="X645" i="2"/>
  <c r="X600" i="2"/>
  <c r="AL340" i="2"/>
  <c r="AK720" i="2"/>
  <c r="AK675" i="2"/>
  <c r="U302" i="2"/>
  <c r="U642" i="2"/>
  <c r="U597" i="2"/>
  <c r="U781" i="2"/>
  <c r="U826" i="2"/>
  <c r="U408" i="2"/>
  <c r="E339" i="2"/>
  <c r="E718" i="2"/>
  <c r="E673" i="2"/>
  <c r="AF439" i="2"/>
  <c r="AE897" i="2"/>
  <c r="AE852" i="2"/>
  <c r="AA435" i="2"/>
  <c r="Z893" i="2"/>
  <c r="Z848" i="2"/>
  <c r="D445" i="2"/>
  <c r="D902" i="2"/>
  <c r="D857" i="2"/>
  <c r="AA555" i="2"/>
  <c r="AA510" i="2"/>
  <c r="AG230" i="2"/>
  <c r="AF487" i="2"/>
  <c r="AF532" i="2"/>
  <c r="I814" i="2"/>
  <c r="I769" i="2"/>
  <c r="I396" i="2"/>
  <c r="R352" i="2"/>
  <c r="R731" i="2"/>
  <c r="R686" i="2"/>
  <c r="G234" i="2"/>
  <c r="G490" i="2"/>
  <c r="G535" i="2"/>
  <c r="K292" i="2"/>
  <c r="K632" i="2"/>
  <c r="K587" i="2"/>
  <c r="F811" i="2"/>
  <c r="F766" i="2"/>
  <c r="F393" i="2"/>
  <c r="AI337" i="2"/>
  <c r="AH717" i="2"/>
  <c r="AH672" i="2"/>
  <c r="V377" i="2"/>
  <c r="U751" i="2"/>
  <c r="U796" i="2"/>
  <c r="H289" i="2"/>
  <c r="H629" i="2"/>
  <c r="H584" i="2"/>
  <c r="AG335" i="2"/>
  <c r="AF715" i="2"/>
  <c r="AF670" i="2"/>
  <c r="AG761" i="2"/>
  <c r="AG806" i="2"/>
  <c r="AH387" i="2"/>
  <c r="AO449" i="2"/>
  <c r="AN907" i="2"/>
  <c r="AN862" i="2"/>
  <c r="W325" i="2"/>
  <c r="V705" i="2"/>
  <c r="V660" i="2"/>
  <c r="E445" i="2"/>
  <c r="E902" i="2"/>
  <c r="E857" i="2"/>
  <c r="AD227" i="2"/>
  <c r="AC484" i="2"/>
  <c r="AC529" i="2"/>
  <c r="Z434" i="2"/>
  <c r="Y892" i="2"/>
  <c r="Y847" i="2"/>
  <c r="Y433" i="2"/>
  <c r="X891" i="2"/>
  <c r="X846" i="2"/>
  <c r="O455" i="2"/>
  <c r="O912" i="2"/>
  <c r="O867" i="2"/>
  <c r="AN289" i="2"/>
  <c r="AM630" i="2"/>
  <c r="AM585" i="2"/>
  <c r="AL287" i="2"/>
  <c r="AK628" i="2"/>
  <c r="AK583" i="2"/>
  <c r="AI808" i="2"/>
  <c r="AI763" i="2"/>
  <c r="AJ389" i="2"/>
  <c r="AE333" i="2"/>
  <c r="AD713" i="2"/>
  <c r="AD668" i="2"/>
  <c r="Z275" i="2"/>
  <c r="Y616" i="2"/>
  <c r="Y571" i="2"/>
  <c r="X379" i="2"/>
  <c r="W798" i="2"/>
  <c r="W753" i="2"/>
  <c r="L293" i="2"/>
  <c r="L588" i="2"/>
  <c r="L633" i="2"/>
  <c r="K238" i="2"/>
  <c r="K494" i="2"/>
  <c r="K539" i="2"/>
  <c r="AA381" i="2"/>
  <c r="Z755" i="2"/>
  <c r="Z800" i="2"/>
  <c r="AG440" i="2"/>
  <c r="AF898" i="2"/>
  <c r="AF853" i="2"/>
  <c r="W378" i="2"/>
  <c r="V797" i="2"/>
  <c r="V752" i="2"/>
  <c r="AM446" i="2"/>
  <c r="AL904" i="2"/>
  <c r="AL859" i="2"/>
  <c r="W220" i="2"/>
  <c r="V522" i="2"/>
  <c r="V477" i="2"/>
  <c r="P243" i="2"/>
  <c r="P499" i="2"/>
  <c r="P544" i="2"/>
  <c r="M294" i="2"/>
  <c r="M634" i="2"/>
  <c r="M589" i="2"/>
  <c r="AE280" i="2"/>
  <c r="AD621" i="2"/>
  <c r="AD576" i="2"/>
  <c r="E232" i="2"/>
  <c r="E488" i="2"/>
  <c r="E533" i="2"/>
  <c r="S246" i="2"/>
  <c r="S502" i="2"/>
  <c r="S547" i="2"/>
  <c r="AC226" i="2"/>
  <c r="AB483" i="2"/>
  <c r="AB528" i="2"/>
  <c r="G447" i="2"/>
  <c r="G904" i="2"/>
  <c r="G859" i="2"/>
  <c r="J816" i="2"/>
  <c r="J771" i="2"/>
  <c r="J398" i="2"/>
  <c r="AF281" i="2"/>
  <c r="AE622" i="2"/>
  <c r="AE577" i="2"/>
  <c r="Z223" i="2"/>
  <c r="Y525" i="2"/>
  <c r="Y480" i="2"/>
  <c r="D231" i="2"/>
  <c r="D487" i="2"/>
  <c r="D532" i="2"/>
  <c r="J345" i="2"/>
  <c r="J724" i="2"/>
  <c r="J679" i="2"/>
  <c r="P778" i="2"/>
  <c r="P823" i="2"/>
  <c r="P405" i="2"/>
  <c r="AK339" i="2"/>
  <c r="AJ719" i="2"/>
  <c r="AJ674" i="2"/>
  <c r="V356" i="2"/>
  <c r="V735" i="2"/>
  <c r="V690" i="2"/>
  <c r="AO816" i="2"/>
  <c r="AO771" i="2"/>
  <c r="T247" i="2"/>
  <c r="T503" i="2"/>
  <c r="T548" i="2"/>
  <c r="R824" i="2"/>
  <c r="R779" i="2"/>
  <c r="R406" i="2"/>
  <c r="J450" i="2"/>
  <c r="J907" i="2"/>
  <c r="J862" i="2"/>
  <c r="AO290" i="2"/>
  <c r="AN631" i="2"/>
  <c r="AN586" i="2"/>
  <c r="U461" i="2"/>
  <c r="U918" i="2"/>
  <c r="U873" i="2"/>
  <c r="T375" i="2"/>
  <c r="S794" i="2"/>
  <c r="S749" i="2"/>
  <c r="I343" i="2"/>
  <c r="I722" i="2"/>
  <c r="I677" i="2"/>
  <c r="W250" i="2"/>
  <c r="W506" i="2"/>
  <c r="W551" i="2"/>
  <c r="P350" i="2"/>
  <c r="P729" i="2"/>
  <c r="P684" i="2"/>
  <c r="S216" i="2"/>
  <c r="R518" i="2"/>
  <c r="R473" i="2"/>
  <c r="F233" i="2"/>
  <c r="F534" i="2"/>
  <c r="F489" i="2"/>
  <c r="W272" i="2"/>
  <c r="V613" i="2"/>
  <c r="V568" i="2"/>
  <c r="J237" i="2"/>
  <c r="J538" i="2"/>
  <c r="J493" i="2"/>
  <c r="AH442" i="2"/>
  <c r="AG900" i="2"/>
  <c r="AG855" i="2"/>
  <c r="AJ444" i="2"/>
  <c r="AI902" i="2"/>
  <c r="AI857" i="2"/>
  <c r="AI232" i="2"/>
  <c r="AH534" i="2"/>
  <c r="AH489" i="2"/>
  <c r="AB330" i="2"/>
  <c r="AA710" i="2"/>
  <c r="AA665" i="2"/>
  <c r="AI443" i="2"/>
  <c r="AH901" i="2"/>
  <c r="AH856" i="2"/>
  <c r="T269" i="2"/>
  <c r="S610" i="2"/>
  <c r="S565" i="2"/>
  <c r="Z253" i="2"/>
  <c r="Z509" i="2"/>
  <c r="Z554" i="2"/>
  <c r="Y252" i="2"/>
  <c r="Y508" i="2"/>
  <c r="Y553" i="2"/>
  <c r="N454" i="2"/>
  <c r="N911" i="2"/>
  <c r="N866" i="2"/>
  <c r="AO342" i="2"/>
  <c r="AN722" i="2"/>
  <c r="AN677" i="2"/>
  <c r="AI810" i="2"/>
  <c r="AI765" i="2"/>
  <c r="AJ391" i="2"/>
  <c r="N295" i="2"/>
  <c r="N635" i="2"/>
  <c r="N590" i="2"/>
  <c r="M240" i="2"/>
  <c r="M496" i="2"/>
  <c r="M541" i="2"/>
  <c r="AB757" i="2"/>
  <c r="AB802" i="2"/>
  <c r="AC383" i="2"/>
  <c r="I291" i="2"/>
  <c r="I631" i="2"/>
  <c r="I586" i="2"/>
  <c r="AC436" i="2"/>
  <c r="AB894" i="2"/>
  <c r="AB849" i="2"/>
  <c r="K451" i="2"/>
  <c r="K908" i="2"/>
  <c r="K863" i="2"/>
  <c r="Z923" i="2"/>
  <c r="Z878" i="2"/>
  <c r="H235" i="2"/>
  <c r="H491" i="2"/>
  <c r="H536" i="2"/>
  <c r="AK234" i="2"/>
  <c r="AJ491" i="2"/>
  <c r="AJ536" i="2"/>
  <c r="T301" i="2"/>
  <c r="T641" i="2"/>
  <c r="T596" i="2"/>
  <c r="AC278" i="2"/>
  <c r="AB619" i="2"/>
  <c r="AB574" i="2"/>
  <c r="AO815" i="2"/>
  <c r="AO770" i="2"/>
  <c r="T354" i="2"/>
  <c r="T733" i="2"/>
  <c r="T688" i="2"/>
  <c r="O242" i="2"/>
  <c r="O498" i="2"/>
  <c r="O543" i="2"/>
  <c r="AH231" i="2"/>
  <c r="AG533" i="2"/>
  <c r="AG488" i="2"/>
  <c r="AK812" i="2"/>
  <c r="AK767" i="2"/>
  <c r="AL393" i="2"/>
  <c r="R458" i="2"/>
  <c r="R915" i="2"/>
  <c r="R870" i="2"/>
  <c r="AK445" i="2"/>
  <c r="AJ903" i="2"/>
  <c r="AJ858" i="2"/>
  <c r="Y359" i="2"/>
  <c r="Y738" i="2"/>
  <c r="Y693" i="2"/>
  <c r="AC437" i="2"/>
  <c r="AB895" i="2"/>
  <c r="AB850" i="2"/>
  <c r="V249" i="2"/>
  <c r="V505" i="2"/>
  <c r="V550" i="2"/>
  <c r="O349" i="2"/>
  <c r="O728" i="2"/>
  <c r="O683" i="2"/>
  <c r="Y830" i="2"/>
  <c r="Y785" i="2"/>
  <c r="Y412" i="2"/>
  <c r="Y327" i="2"/>
  <c r="X707" i="2"/>
  <c r="X662" i="2"/>
  <c r="R245" i="2"/>
  <c r="R501" i="2"/>
  <c r="R546" i="2"/>
  <c r="K345" i="2"/>
  <c r="K724" i="2"/>
  <c r="K679" i="2"/>
  <c r="T780" i="2"/>
  <c r="T825" i="2"/>
  <c r="T407" i="2"/>
  <c r="I449" i="2"/>
  <c r="I906" i="2"/>
  <c r="I861" i="2"/>
  <c r="Y274" i="2"/>
  <c r="X615" i="2"/>
  <c r="X570" i="2"/>
  <c r="X251" i="2"/>
  <c r="X552" i="2"/>
  <c r="X507" i="2"/>
  <c r="W464" i="2"/>
  <c r="W921" i="2"/>
  <c r="W876" i="2"/>
  <c r="V462" i="2"/>
  <c r="V919" i="2"/>
  <c r="V874" i="2"/>
  <c r="AE804" i="2"/>
  <c r="AE759" i="2"/>
  <c r="AF385" i="2"/>
  <c r="G812" i="2"/>
  <c r="G767" i="2"/>
  <c r="G394" i="2"/>
  <c r="AG441" i="2"/>
  <c r="AF899" i="2"/>
  <c r="AF854" i="2"/>
  <c r="AA276" i="2"/>
  <c r="Z617" i="2"/>
  <c r="Z572" i="2"/>
  <c r="W829" i="2"/>
  <c r="W784" i="2"/>
  <c r="W411" i="2"/>
  <c r="D285" i="2"/>
  <c r="D625" i="2"/>
  <c r="D580" i="2"/>
  <c r="S459" i="2"/>
  <c r="S916" i="2"/>
  <c r="S871" i="2"/>
  <c r="AM236" i="2"/>
  <c r="AL493" i="2"/>
  <c r="AL538" i="2"/>
  <c r="W304" i="2"/>
  <c r="W644" i="2"/>
  <c r="W599" i="2"/>
  <c r="W357" i="2"/>
  <c r="W736" i="2"/>
  <c r="W691" i="2"/>
  <c r="D338" i="2"/>
  <c r="D717" i="2"/>
  <c r="D672" i="2"/>
  <c r="Y306" i="2"/>
  <c r="Y646" i="2"/>
  <c r="Y601" i="2"/>
  <c r="AA756" i="2"/>
  <c r="AA801" i="2"/>
  <c r="AB382" i="2"/>
  <c r="S826" i="2"/>
  <c r="S781" i="2"/>
  <c r="S408" i="2"/>
  <c r="AM341" i="2"/>
  <c r="AL721" i="2"/>
  <c r="AL676" i="2"/>
  <c r="T322" i="2"/>
  <c r="AA434" i="2" l="1"/>
  <c r="Z892" i="2"/>
  <c r="Z847" i="2"/>
  <c r="N776" i="2"/>
  <c r="N821" i="2"/>
  <c r="N403" i="2"/>
  <c r="Q352" i="2"/>
  <c r="Q731" i="2"/>
  <c r="Q686" i="2"/>
  <c r="AO447" i="2"/>
  <c r="AN905" i="2"/>
  <c r="AN860" i="2"/>
  <c r="AH282" i="2"/>
  <c r="AG623" i="2"/>
  <c r="AG578" i="2"/>
  <c r="W430" i="2"/>
  <c r="V888" i="2"/>
  <c r="V843" i="2"/>
  <c r="L819" i="2"/>
  <c r="L774" i="2"/>
  <c r="L401" i="2"/>
  <c r="D286" i="2"/>
  <c r="D626" i="2"/>
  <c r="D581" i="2"/>
  <c r="X252" i="2"/>
  <c r="X553" i="2"/>
  <c r="X508" i="2"/>
  <c r="O350" i="2"/>
  <c r="O729" i="2"/>
  <c r="O684" i="2"/>
  <c r="AL812" i="2"/>
  <c r="AL767" i="2"/>
  <c r="AM393" i="2"/>
  <c r="O243" i="2"/>
  <c r="O544" i="2"/>
  <c r="O499" i="2"/>
  <c r="AD278" i="2"/>
  <c r="AC619" i="2"/>
  <c r="AC574" i="2"/>
  <c r="U269" i="2"/>
  <c r="T610" i="2"/>
  <c r="T565" i="2"/>
  <c r="F234" i="2"/>
  <c r="F490" i="2"/>
  <c r="F535" i="2"/>
  <c r="T248" i="2"/>
  <c r="T549" i="2"/>
  <c r="T504" i="2"/>
  <c r="AL339" i="2"/>
  <c r="AK719" i="2"/>
  <c r="AK674" i="2"/>
  <c r="J817" i="2"/>
  <c r="J772" i="2"/>
  <c r="J399" i="2"/>
  <c r="AD226" i="2"/>
  <c r="AC528" i="2"/>
  <c r="AC483" i="2"/>
  <c r="X378" i="2"/>
  <c r="W752" i="2"/>
  <c r="W797" i="2"/>
  <c r="X325" i="2"/>
  <c r="W705" i="2"/>
  <c r="W660" i="2"/>
  <c r="K293" i="2"/>
  <c r="K633" i="2"/>
  <c r="K588" i="2"/>
  <c r="U303" i="2"/>
  <c r="U643" i="2"/>
  <c r="U598" i="2"/>
  <c r="AJ764" i="2"/>
  <c r="AJ809" i="2"/>
  <c r="AK390" i="2"/>
  <c r="N242" i="2"/>
  <c r="N543" i="2"/>
  <c r="N498" i="2"/>
  <c r="U428" i="2"/>
  <c r="T886" i="2"/>
  <c r="T841" i="2"/>
  <c r="F449" i="2"/>
  <c r="F906" i="2"/>
  <c r="F861" i="2"/>
  <c r="AN814" i="2"/>
  <c r="AN769" i="2"/>
  <c r="AO395" i="2"/>
  <c r="V270" i="2"/>
  <c r="U611" i="2"/>
  <c r="U566" i="2"/>
  <c r="AJ284" i="2"/>
  <c r="AI625" i="2"/>
  <c r="AI580" i="2"/>
  <c r="X431" i="2"/>
  <c r="W889" i="2"/>
  <c r="W844" i="2"/>
  <c r="M348" i="2"/>
  <c r="M727" i="2"/>
  <c r="M682" i="2"/>
  <c r="AC277" i="2"/>
  <c r="AB618" i="2"/>
  <c r="AB573" i="2"/>
  <c r="AO495" i="2"/>
  <c r="AO540" i="2"/>
  <c r="AO237" i="2"/>
  <c r="AN494" i="2"/>
  <c r="AN539" i="2"/>
  <c r="R246" i="2"/>
  <c r="R547" i="2"/>
  <c r="R502" i="2"/>
  <c r="AO631" i="2"/>
  <c r="AO586" i="2"/>
  <c r="AG281" i="2"/>
  <c r="AF622" i="2"/>
  <c r="AF577" i="2"/>
  <c r="T461" i="2"/>
  <c r="T918" i="2"/>
  <c r="T873" i="2"/>
  <c r="V783" i="2"/>
  <c r="V828" i="2"/>
  <c r="V410" i="2"/>
  <c r="AE805" i="2"/>
  <c r="AE760" i="2"/>
  <c r="AF386" i="2"/>
  <c r="AB756" i="2"/>
  <c r="AB801" i="2"/>
  <c r="AC382" i="2"/>
  <c r="D339" i="2"/>
  <c r="D718" i="2"/>
  <c r="D673" i="2"/>
  <c r="W830" i="2"/>
  <c r="W785" i="2"/>
  <c r="W412" i="2"/>
  <c r="AH441" i="2"/>
  <c r="AG899" i="2"/>
  <c r="AG854" i="2"/>
  <c r="Y739" i="2"/>
  <c r="Y694" i="2"/>
  <c r="H236" i="2"/>
  <c r="H537" i="2"/>
  <c r="H492" i="2"/>
  <c r="AD436" i="2"/>
  <c r="AC894" i="2"/>
  <c r="AC849" i="2"/>
  <c r="Y253" i="2"/>
  <c r="Y554" i="2"/>
  <c r="Y509" i="2"/>
  <c r="AJ232" i="2"/>
  <c r="AI489" i="2"/>
  <c r="AI534" i="2"/>
  <c r="U375" i="2"/>
  <c r="T794" i="2"/>
  <c r="T749" i="2"/>
  <c r="P779" i="2"/>
  <c r="P824" i="2"/>
  <c r="P406" i="2"/>
  <c r="D232" i="2"/>
  <c r="D488" i="2"/>
  <c r="D533" i="2"/>
  <c r="AF280" i="2"/>
  <c r="AE621" i="2"/>
  <c r="AE576" i="2"/>
  <c r="K239" i="2"/>
  <c r="K540" i="2"/>
  <c r="K495" i="2"/>
  <c r="O456" i="2"/>
  <c r="O913" i="2"/>
  <c r="O868" i="2"/>
  <c r="AH335" i="2"/>
  <c r="AG715" i="2"/>
  <c r="AG670" i="2"/>
  <c r="D446" i="2"/>
  <c r="D903" i="2"/>
  <c r="D858" i="2"/>
  <c r="U356" i="2"/>
  <c r="U735" i="2"/>
  <c r="U690" i="2"/>
  <c r="AL811" i="2"/>
  <c r="AL766" i="2"/>
  <c r="AM392" i="2"/>
  <c r="Y326" i="2"/>
  <c r="X706" i="2"/>
  <c r="X661" i="2"/>
  <c r="L347" i="2"/>
  <c r="L726" i="2"/>
  <c r="L681" i="2"/>
  <c r="AN768" i="2"/>
  <c r="AN813" i="2"/>
  <c r="AO394" i="2"/>
  <c r="AH334" i="2"/>
  <c r="AG714" i="2"/>
  <c r="AG669" i="2"/>
  <c r="E811" i="2"/>
  <c r="E766" i="2"/>
  <c r="E393" i="2"/>
  <c r="P457" i="2"/>
  <c r="P914" i="2"/>
  <c r="P869" i="2"/>
  <c r="O297" i="2"/>
  <c r="O637" i="2"/>
  <c r="O592" i="2"/>
  <c r="V218" i="2"/>
  <c r="U475" i="2"/>
  <c r="U520" i="2"/>
  <c r="AB224" i="2"/>
  <c r="AA481" i="2"/>
  <c r="AA526" i="2"/>
  <c r="Q299" i="2"/>
  <c r="Q639" i="2"/>
  <c r="Q594" i="2"/>
  <c r="W305" i="2"/>
  <c r="W645" i="2"/>
  <c r="W600" i="2"/>
  <c r="P244" i="2"/>
  <c r="P545" i="2"/>
  <c r="P500" i="2"/>
  <c r="AE332" i="2"/>
  <c r="AD712" i="2"/>
  <c r="AD667" i="2"/>
  <c r="T702" i="2"/>
  <c r="T657" i="2"/>
  <c r="AN236" i="2"/>
  <c r="AM493" i="2"/>
  <c r="AM538" i="2"/>
  <c r="G813" i="2"/>
  <c r="G768" i="2"/>
  <c r="G395" i="2"/>
  <c r="V463" i="2"/>
  <c r="V920" i="2"/>
  <c r="V875" i="2"/>
  <c r="Z327" i="2"/>
  <c r="Y662" i="2"/>
  <c r="Y707" i="2"/>
  <c r="M241" i="2"/>
  <c r="M497" i="2"/>
  <c r="M542" i="2"/>
  <c r="J238" i="2"/>
  <c r="J539" i="2"/>
  <c r="J494" i="2"/>
  <c r="W251" i="2"/>
  <c r="W507" i="2"/>
  <c r="W552" i="2"/>
  <c r="J451" i="2"/>
  <c r="J908" i="2"/>
  <c r="J863" i="2"/>
  <c r="X220" i="2"/>
  <c r="W477" i="2"/>
  <c r="W522" i="2"/>
  <c r="AA275" i="2"/>
  <c r="Z616" i="2"/>
  <c r="Z571" i="2"/>
  <c r="AE227" i="2"/>
  <c r="AD529" i="2"/>
  <c r="AD484" i="2"/>
  <c r="AJ337" i="2"/>
  <c r="AI717" i="2"/>
  <c r="AI672" i="2"/>
  <c r="E340" i="2"/>
  <c r="E719" i="2"/>
  <c r="E674" i="2"/>
  <c r="AI283" i="2"/>
  <c r="AH624" i="2"/>
  <c r="AH579" i="2"/>
  <c r="J292" i="2"/>
  <c r="J632" i="2"/>
  <c r="J587" i="2"/>
  <c r="AI336" i="2"/>
  <c r="AH716" i="2"/>
  <c r="AH671" i="2"/>
  <c r="AM235" i="2"/>
  <c r="AL537" i="2"/>
  <c r="AL492" i="2"/>
  <c r="Y432" i="2"/>
  <c r="X890" i="2"/>
  <c r="X845" i="2"/>
  <c r="AK233" i="2"/>
  <c r="AJ490" i="2"/>
  <c r="AJ535" i="2"/>
  <c r="AC225" i="2"/>
  <c r="AB482" i="2"/>
  <c r="AB527" i="2"/>
  <c r="V304" i="2"/>
  <c r="V644" i="2"/>
  <c r="V599" i="2"/>
  <c r="Y221" i="2"/>
  <c r="X523" i="2"/>
  <c r="X478" i="2"/>
  <c r="U249" i="2"/>
  <c r="U505" i="2"/>
  <c r="U550" i="2"/>
  <c r="X830" i="2"/>
  <c r="X785" i="2"/>
  <c r="X412" i="2"/>
  <c r="P351" i="2"/>
  <c r="P730" i="2"/>
  <c r="P685" i="2"/>
  <c r="Z274" i="2"/>
  <c r="Y615" i="2"/>
  <c r="Y570" i="2"/>
  <c r="Y786" i="2"/>
  <c r="Y831" i="2"/>
  <c r="V250" i="2"/>
  <c r="V551" i="2"/>
  <c r="V506" i="2"/>
  <c r="T355" i="2"/>
  <c r="T734" i="2"/>
  <c r="T689" i="2"/>
  <c r="T302" i="2"/>
  <c r="T642" i="2"/>
  <c r="T597" i="2"/>
  <c r="AO722" i="2"/>
  <c r="AO677" i="2"/>
  <c r="AJ443" i="2"/>
  <c r="AI901" i="2"/>
  <c r="AI856" i="2"/>
  <c r="R825" i="2"/>
  <c r="R780" i="2"/>
  <c r="R407" i="2"/>
  <c r="S247" i="2"/>
  <c r="S548" i="2"/>
  <c r="S503" i="2"/>
  <c r="AH440" i="2"/>
  <c r="AG898" i="2"/>
  <c r="AG853" i="2"/>
  <c r="AM287" i="2"/>
  <c r="AL628" i="2"/>
  <c r="AL583" i="2"/>
  <c r="AO907" i="2"/>
  <c r="AO862" i="2"/>
  <c r="F812" i="2"/>
  <c r="F767" i="2"/>
  <c r="F394" i="2"/>
  <c r="G235" i="2"/>
  <c r="G536" i="2"/>
  <c r="G491" i="2"/>
  <c r="U827" i="2"/>
  <c r="U782" i="2"/>
  <c r="U409" i="2"/>
  <c r="AM340" i="2"/>
  <c r="AL720" i="2"/>
  <c r="AL675" i="2"/>
  <c r="AG229" i="2"/>
  <c r="AF486" i="2"/>
  <c r="AF531" i="2"/>
  <c r="P298" i="2"/>
  <c r="P638" i="2"/>
  <c r="P593" i="2"/>
  <c r="W219" i="2"/>
  <c r="V476" i="2"/>
  <c r="V521" i="2"/>
  <c r="G289" i="2"/>
  <c r="G629" i="2"/>
  <c r="G584" i="2"/>
  <c r="Z380" i="2"/>
  <c r="Y754" i="2"/>
  <c r="Y799" i="2"/>
  <c r="H449" i="2"/>
  <c r="H906" i="2"/>
  <c r="H861" i="2"/>
  <c r="D812" i="2"/>
  <c r="D767" i="2"/>
  <c r="D394" i="2"/>
  <c r="V323" i="2"/>
  <c r="U703" i="2"/>
  <c r="U658" i="2"/>
  <c r="AK285" i="2"/>
  <c r="AJ626" i="2"/>
  <c r="AJ581" i="2"/>
  <c r="AG807" i="2"/>
  <c r="AG762" i="2"/>
  <c r="AH388" i="2"/>
  <c r="R300" i="2"/>
  <c r="R640" i="2"/>
  <c r="R595" i="2"/>
  <c r="R459" i="2"/>
  <c r="R916" i="2"/>
  <c r="R871" i="2"/>
  <c r="I815" i="2"/>
  <c r="I770" i="2"/>
  <c r="I397" i="2"/>
  <c r="AE279" i="2"/>
  <c r="AD620" i="2"/>
  <c r="AD575" i="2"/>
  <c r="W358" i="2"/>
  <c r="W737" i="2"/>
  <c r="W692" i="2"/>
  <c r="K346" i="2"/>
  <c r="K725" i="2"/>
  <c r="K680" i="2"/>
  <c r="AL445" i="2"/>
  <c r="AK903" i="2"/>
  <c r="AK858" i="2"/>
  <c r="I292" i="2"/>
  <c r="I632" i="2"/>
  <c r="I587" i="2"/>
  <c r="Z555" i="2"/>
  <c r="Z510" i="2"/>
  <c r="AK444" i="2"/>
  <c r="AJ902" i="2"/>
  <c r="AJ857" i="2"/>
  <c r="T216" i="2"/>
  <c r="S473" i="2"/>
  <c r="S518" i="2"/>
  <c r="U462" i="2"/>
  <c r="U919" i="2"/>
  <c r="U874" i="2"/>
  <c r="AA223" i="2"/>
  <c r="Z480" i="2"/>
  <c r="Z525" i="2"/>
  <c r="M295" i="2"/>
  <c r="M635" i="2"/>
  <c r="M590" i="2"/>
  <c r="L294" i="2"/>
  <c r="L634" i="2"/>
  <c r="L589" i="2"/>
  <c r="Z433" i="2"/>
  <c r="Y891" i="2"/>
  <c r="Y846" i="2"/>
  <c r="AH806" i="2"/>
  <c r="AH761" i="2"/>
  <c r="AI387" i="2"/>
  <c r="H290" i="2"/>
  <c r="H630" i="2"/>
  <c r="H585" i="2"/>
  <c r="AH230" i="2"/>
  <c r="AG487" i="2"/>
  <c r="AG532" i="2"/>
  <c r="AB435" i="2"/>
  <c r="AA893" i="2"/>
  <c r="AA848" i="2"/>
  <c r="G342" i="2"/>
  <c r="G721" i="2"/>
  <c r="G676" i="2"/>
  <c r="F341" i="2"/>
  <c r="F720" i="2"/>
  <c r="F675" i="2"/>
  <c r="AO723" i="2"/>
  <c r="AO678" i="2"/>
  <c r="V376" i="2"/>
  <c r="U795" i="2"/>
  <c r="U750" i="2"/>
  <c r="L240" i="2"/>
  <c r="L541" i="2"/>
  <c r="L496" i="2"/>
  <c r="AE438" i="2"/>
  <c r="AD896" i="2"/>
  <c r="AD851" i="2"/>
  <c r="AN288" i="2"/>
  <c r="AM629" i="2"/>
  <c r="AM584" i="2"/>
  <c r="H343" i="2"/>
  <c r="H722" i="2"/>
  <c r="H677" i="2"/>
  <c r="S354" i="2"/>
  <c r="S733" i="2"/>
  <c r="S688" i="2"/>
  <c r="W271" i="2"/>
  <c r="V612" i="2"/>
  <c r="V567" i="2"/>
  <c r="W324" i="2"/>
  <c r="V704" i="2"/>
  <c r="V659" i="2"/>
  <c r="AB329" i="2"/>
  <c r="AA709" i="2"/>
  <c r="AA664" i="2"/>
  <c r="S301" i="2"/>
  <c r="S641" i="2"/>
  <c r="S596" i="2"/>
  <c r="T781" i="2"/>
  <c r="T826" i="2"/>
  <c r="T408" i="2"/>
  <c r="AI442" i="2"/>
  <c r="AH900" i="2"/>
  <c r="AH855" i="2"/>
  <c r="Y379" i="2"/>
  <c r="X798" i="2"/>
  <c r="X753" i="2"/>
  <c r="W377" i="2"/>
  <c r="V796" i="2"/>
  <c r="V751" i="2"/>
  <c r="AG439" i="2"/>
  <c r="AF897" i="2"/>
  <c r="AF852" i="2"/>
  <c r="AN341" i="2"/>
  <c r="AM721" i="2"/>
  <c r="AM676" i="2"/>
  <c r="S460" i="2"/>
  <c r="S917" i="2"/>
  <c r="S872" i="2"/>
  <c r="AF804" i="2"/>
  <c r="AF759" i="2"/>
  <c r="AG385" i="2"/>
  <c r="W465" i="2"/>
  <c r="W922" i="2"/>
  <c r="W877" i="2"/>
  <c r="AI231" i="2"/>
  <c r="AH488" i="2"/>
  <c r="AH533" i="2"/>
  <c r="AC757" i="2"/>
  <c r="AC802" i="2"/>
  <c r="AD383" i="2"/>
  <c r="N296" i="2"/>
  <c r="N636" i="2"/>
  <c r="N591" i="2"/>
  <c r="X272" i="2"/>
  <c r="W613" i="2"/>
  <c r="W568" i="2"/>
  <c r="I344" i="2"/>
  <c r="I723" i="2"/>
  <c r="I678" i="2"/>
  <c r="V357" i="2"/>
  <c r="V736" i="2"/>
  <c r="V691" i="2"/>
  <c r="G448" i="2"/>
  <c r="G905" i="2"/>
  <c r="G860" i="2"/>
  <c r="AN446" i="2"/>
  <c r="AM904" i="2"/>
  <c r="AM859" i="2"/>
  <c r="AF333" i="2"/>
  <c r="AE713" i="2"/>
  <c r="AE668" i="2"/>
  <c r="E446" i="2"/>
  <c r="E903" i="2"/>
  <c r="E858" i="2"/>
  <c r="N349" i="2"/>
  <c r="N728" i="2"/>
  <c r="N683" i="2"/>
  <c r="Q245" i="2"/>
  <c r="Q546" i="2"/>
  <c r="Q501" i="2"/>
  <c r="Y923" i="2"/>
  <c r="Y878" i="2"/>
  <c r="Z222" i="2"/>
  <c r="Y479" i="2"/>
  <c r="Y524" i="2"/>
  <c r="AD331" i="2"/>
  <c r="AC711" i="2"/>
  <c r="AC666" i="2"/>
  <c r="AO448" i="2"/>
  <c r="AN906" i="2"/>
  <c r="AN861" i="2"/>
  <c r="K818" i="2"/>
  <c r="K773" i="2"/>
  <c r="K400" i="2"/>
  <c r="AF758" i="2"/>
  <c r="AF803" i="2"/>
  <c r="AG384" i="2"/>
  <c r="M454" i="2"/>
  <c r="M911" i="2"/>
  <c r="M866" i="2"/>
  <c r="L453" i="2"/>
  <c r="L910" i="2"/>
  <c r="L865" i="2"/>
  <c r="H769" i="2"/>
  <c r="H814" i="2"/>
  <c r="H396" i="2"/>
  <c r="O776" i="2"/>
  <c r="O821" i="2"/>
  <c r="O403" i="2"/>
  <c r="Y273" i="2"/>
  <c r="X614" i="2"/>
  <c r="X569" i="2"/>
  <c r="Q823" i="2"/>
  <c r="Q778" i="2"/>
  <c r="Q405" i="2"/>
  <c r="S827" i="2"/>
  <c r="S782" i="2"/>
  <c r="S409" i="2"/>
  <c r="Y647" i="2"/>
  <c r="Y602" i="2"/>
  <c r="AB276" i="2"/>
  <c r="AA617" i="2"/>
  <c r="AA572" i="2"/>
  <c r="I450" i="2"/>
  <c r="I907" i="2"/>
  <c r="I862" i="2"/>
  <c r="AD437" i="2"/>
  <c r="AC895" i="2"/>
  <c r="AC850" i="2"/>
  <c r="AL234" i="2"/>
  <c r="AK536" i="2"/>
  <c r="AK491" i="2"/>
  <c r="K452" i="2"/>
  <c r="K909" i="2"/>
  <c r="K864" i="2"/>
  <c r="AJ765" i="2"/>
  <c r="AJ810" i="2"/>
  <c r="AK391" i="2"/>
  <c r="N455" i="2"/>
  <c r="N912" i="2"/>
  <c r="N867" i="2"/>
  <c r="AC330" i="2"/>
  <c r="AB710" i="2"/>
  <c r="AB665" i="2"/>
  <c r="J346" i="2"/>
  <c r="J725" i="2"/>
  <c r="J680" i="2"/>
  <c r="E233" i="2"/>
  <c r="E534" i="2"/>
  <c r="E489" i="2"/>
  <c r="AB381" i="2"/>
  <c r="AA800" i="2"/>
  <c r="AA755" i="2"/>
  <c r="AJ763" i="2"/>
  <c r="AJ808" i="2"/>
  <c r="AK389" i="2"/>
  <c r="AO289" i="2"/>
  <c r="AN630" i="2"/>
  <c r="AN585" i="2"/>
  <c r="R353" i="2"/>
  <c r="R732" i="2"/>
  <c r="R687" i="2"/>
  <c r="X306" i="2"/>
  <c r="X646" i="2"/>
  <c r="X601" i="2"/>
  <c r="F288" i="2"/>
  <c r="F628" i="2"/>
  <c r="F583" i="2"/>
  <c r="X465" i="2"/>
  <c r="X922" i="2"/>
  <c r="X877" i="2"/>
  <c r="U217" i="2"/>
  <c r="T474" i="2"/>
  <c r="T519" i="2"/>
  <c r="M821" i="2"/>
  <c r="M776" i="2"/>
  <c r="M403" i="2"/>
  <c r="AA328" i="2"/>
  <c r="Z708" i="2"/>
  <c r="Z663" i="2"/>
  <c r="AL286" i="2"/>
  <c r="AK627" i="2"/>
  <c r="AK582" i="2"/>
  <c r="E287" i="2"/>
  <c r="E627" i="2"/>
  <c r="E582" i="2"/>
  <c r="AF228" i="2"/>
  <c r="AE485" i="2"/>
  <c r="AE530" i="2"/>
  <c r="I237" i="2"/>
  <c r="I538" i="2"/>
  <c r="I493" i="2"/>
  <c r="V429" i="2"/>
  <c r="U887" i="2"/>
  <c r="U842" i="2"/>
  <c r="Q458" i="2"/>
  <c r="Q915" i="2"/>
  <c r="Q870" i="2"/>
  <c r="AK338" i="2"/>
  <c r="AJ718" i="2"/>
  <c r="AJ673" i="2"/>
  <c r="X359" i="2"/>
  <c r="X738" i="2"/>
  <c r="X693" i="2"/>
  <c r="U322" i="2"/>
  <c r="I451" i="2" l="1"/>
  <c r="I863" i="2"/>
  <c r="I908" i="2"/>
  <c r="AG228" i="2"/>
  <c r="AF530" i="2"/>
  <c r="AF485" i="2"/>
  <c r="X647" i="2"/>
  <c r="X602" i="2"/>
  <c r="N456" i="2"/>
  <c r="N913" i="2"/>
  <c r="N868" i="2"/>
  <c r="Q824" i="2"/>
  <c r="Q779" i="2"/>
  <c r="Q406" i="2"/>
  <c r="AA222" i="2"/>
  <c r="Z479" i="2"/>
  <c r="Z524" i="2"/>
  <c r="N350" i="2"/>
  <c r="N729" i="2"/>
  <c r="N684" i="2"/>
  <c r="N297" i="2"/>
  <c r="N637" i="2"/>
  <c r="N592" i="2"/>
  <c r="X377" i="2"/>
  <c r="W796" i="2"/>
  <c r="W751" i="2"/>
  <c r="S355" i="2"/>
  <c r="S734" i="2"/>
  <c r="S689" i="2"/>
  <c r="H291" i="2"/>
  <c r="H631" i="2"/>
  <c r="H586" i="2"/>
  <c r="R460" i="2"/>
  <c r="R917" i="2"/>
  <c r="R872" i="2"/>
  <c r="G290" i="2"/>
  <c r="G630" i="2"/>
  <c r="G585" i="2"/>
  <c r="S248" i="2"/>
  <c r="S549" i="2"/>
  <c r="S504" i="2"/>
  <c r="AD225" i="2"/>
  <c r="AC527" i="2"/>
  <c r="AC482" i="2"/>
  <c r="AK337" i="2"/>
  <c r="AJ717" i="2"/>
  <c r="AJ672" i="2"/>
  <c r="AA327" i="2"/>
  <c r="Z707" i="2"/>
  <c r="Z662" i="2"/>
  <c r="O298" i="2"/>
  <c r="O638" i="2"/>
  <c r="O593" i="2"/>
  <c r="U357" i="2"/>
  <c r="U736" i="2"/>
  <c r="U691" i="2"/>
  <c r="D340" i="2"/>
  <c r="D719" i="2"/>
  <c r="D674" i="2"/>
  <c r="W270" i="2"/>
  <c r="V611" i="2"/>
  <c r="V566" i="2"/>
  <c r="J773" i="2"/>
  <c r="J818" i="2"/>
  <c r="J400" i="2"/>
  <c r="T249" i="2"/>
  <c r="T550" i="2"/>
  <c r="T505" i="2"/>
  <c r="Q353" i="2"/>
  <c r="Q732" i="2"/>
  <c r="Q687" i="2"/>
  <c r="U250" i="2"/>
  <c r="U506" i="2"/>
  <c r="U551" i="2"/>
  <c r="X430" i="2"/>
  <c r="W888" i="2"/>
  <c r="W843" i="2"/>
  <c r="X739" i="2"/>
  <c r="X694" i="2"/>
  <c r="AB328" i="2"/>
  <c r="AA708" i="2"/>
  <c r="AA663" i="2"/>
  <c r="AK810" i="2"/>
  <c r="AK765" i="2"/>
  <c r="AL391" i="2"/>
  <c r="AM234" i="2"/>
  <c r="AL536" i="2"/>
  <c r="AL491" i="2"/>
  <c r="H815" i="2"/>
  <c r="H770" i="2"/>
  <c r="H397" i="2"/>
  <c r="M455" i="2"/>
  <c r="M912" i="2"/>
  <c r="M867" i="2"/>
  <c r="AO446" i="2"/>
  <c r="AN904" i="2"/>
  <c r="AN859" i="2"/>
  <c r="AD802" i="2"/>
  <c r="AD757" i="2"/>
  <c r="AE383" i="2"/>
  <c r="W923" i="2"/>
  <c r="W878" i="2"/>
  <c r="AF438" i="2"/>
  <c r="AE896" i="2"/>
  <c r="AE851" i="2"/>
  <c r="AI806" i="2"/>
  <c r="AI761" i="2"/>
  <c r="AJ387" i="2"/>
  <c r="L295" i="2"/>
  <c r="L635" i="2"/>
  <c r="L590" i="2"/>
  <c r="AL444" i="2"/>
  <c r="AK902" i="2"/>
  <c r="AK857" i="2"/>
  <c r="AM445" i="2"/>
  <c r="AL903" i="2"/>
  <c r="AL858" i="2"/>
  <c r="AL285" i="2"/>
  <c r="AK626" i="2"/>
  <c r="AK581" i="2"/>
  <c r="AH229" i="2"/>
  <c r="AG531" i="2"/>
  <c r="AG486" i="2"/>
  <c r="R781" i="2"/>
  <c r="R826" i="2"/>
  <c r="R408" i="2"/>
  <c r="V251" i="2"/>
  <c r="V507" i="2"/>
  <c r="V552" i="2"/>
  <c r="P352" i="2"/>
  <c r="P731" i="2"/>
  <c r="P686" i="2"/>
  <c r="AN235" i="2"/>
  <c r="AM537" i="2"/>
  <c r="AM492" i="2"/>
  <c r="Y220" i="2"/>
  <c r="X522" i="2"/>
  <c r="X477" i="2"/>
  <c r="AO236" i="2"/>
  <c r="AN538" i="2"/>
  <c r="AN493" i="2"/>
  <c r="P245" i="2"/>
  <c r="P546" i="2"/>
  <c r="P501" i="2"/>
  <c r="AI334" i="2"/>
  <c r="AH669" i="2"/>
  <c r="AH714" i="2"/>
  <c r="O457" i="2"/>
  <c r="O914" i="2"/>
  <c r="O869" i="2"/>
  <c r="V375" i="2"/>
  <c r="U794" i="2"/>
  <c r="U749" i="2"/>
  <c r="AC801" i="2"/>
  <c r="AC756" i="2"/>
  <c r="AD382" i="2"/>
  <c r="AO769" i="2"/>
  <c r="AO814" i="2"/>
  <c r="Y325" i="2"/>
  <c r="X705" i="2"/>
  <c r="X660" i="2"/>
  <c r="D287" i="2"/>
  <c r="D627" i="2"/>
  <c r="D582" i="2"/>
  <c r="N822" i="2"/>
  <c r="N777" i="2"/>
  <c r="N404" i="2"/>
  <c r="Y555" i="2"/>
  <c r="Y510" i="2"/>
  <c r="W429" i="2"/>
  <c r="V887" i="2"/>
  <c r="V842" i="2"/>
  <c r="M822" i="2"/>
  <c r="M777" i="2"/>
  <c r="M404" i="2"/>
  <c r="X923" i="2"/>
  <c r="X878" i="2"/>
  <c r="J347" i="2"/>
  <c r="J726" i="2"/>
  <c r="J681" i="2"/>
  <c r="AC276" i="2"/>
  <c r="AB617" i="2"/>
  <c r="AB572" i="2"/>
  <c r="AG803" i="2"/>
  <c r="AG758" i="2"/>
  <c r="AH384" i="2"/>
  <c r="AO906" i="2"/>
  <c r="AO861" i="2"/>
  <c r="I345" i="2"/>
  <c r="I724" i="2"/>
  <c r="I679" i="2"/>
  <c r="AG804" i="2"/>
  <c r="AG759" i="2"/>
  <c r="AH385" i="2"/>
  <c r="AO341" i="2"/>
  <c r="AN721" i="2"/>
  <c r="AN676" i="2"/>
  <c r="X324" i="2"/>
  <c r="W704" i="2"/>
  <c r="W659" i="2"/>
  <c r="AC435" i="2"/>
  <c r="AB893" i="2"/>
  <c r="AB848" i="2"/>
  <c r="U463" i="2"/>
  <c r="U920" i="2"/>
  <c r="U875" i="2"/>
  <c r="AF279" i="2"/>
  <c r="AE620" i="2"/>
  <c r="AE575" i="2"/>
  <c r="H450" i="2"/>
  <c r="H907" i="2"/>
  <c r="H862" i="2"/>
  <c r="G236" i="2"/>
  <c r="G537" i="2"/>
  <c r="G492" i="2"/>
  <c r="AN287" i="2"/>
  <c r="AM628" i="2"/>
  <c r="AM583" i="2"/>
  <c r="X831" i="2"/>
  <c r="X786" i="2"/>
  <c r="Z221" i="2"/>
  <c r="Y523" i="2"/>
  <c r="Y478" i="2"/>
  <c r="AJ283" i="2"/>
  <c r="AI624" i="2"/>
  <c r="AI579" i="2"/>
  <c r="J239" i="2"/>
  <c r="J495" i="2"/>
  <c r="J540" i="2"/>
  <c r="AC224" i="2"/>
  <c r="AB526" i="2"/>
  <c r="AB481" i="2"/>
  <c r="AO813" i="2"/>
  <c r="AO768" i="2"/>
  <c r="Z326" i="2"/>
  <c r="Y706" i="2"/>
  <c r="Y661" i="2"/>
  <c r="D233" i="2"/>
  <c r="D534" i="2"/>
  <c r="D489" i="2"/>
  <c r="AE436" i="2"/>
  <c r="AD894" i="2"/>
  <c r="AD849" i="2"/>
  <c r="AI441" i="2"/>
  <c r="AH899" i="2"/>
  <c r="AH854" i="2"/>
  <c r="Y431" i="2"/>
  <c r="X889" i="2"/>
  <c r="X844" i="2"/>
  <c r="V428" i="2"/>
  <c r="U886" i="2"/>
  <c r="U841" i="2"/>
  <c r="AE278" i="2"/>
  <c r="AD619" i="2"/>
  <c r="AD574" i="2"/>
  <c r="L820" i="2"/>
  <c r="L775" i="2"/>
  <c r="L402" i="2"/>
  <c r="AI282" i="2"/>
  <c r="AH623" i="2"/>
  <c r="AH578" i="2"/>
  <c r="S461" i="2"/>
  <c r="S918" i="2"/>
  <c r="S873" i="2"/>
  <c r="AC329" i="2"/>
  <c r="AB709" i="2"/>
  <c r="AB664" i="2"/>
  <c r="AB223" i="2"/>
  <c r="AA525" i="2"/>
  <c r="AA480" i="2"/>
  <c r="W252" i="2"/>
  <c r="W508" i="2"/>
  <c r="W553" i="2"/>
  <c r="V829" i="2"/>
  <c r="V784" i="2"/>
  <c r="V411" i="2"/>
  <c r="AO539" i="2"/>
  <c r="AO494" i="2"/>
  <c r="E288" i="2"/>
  <c r="E628" i="2"/>
  <c r="E583" i="2"/>
  <c r="R354" i="2"/>
  <c r="R733" i="2"/>
  <c r="R688" i="2"/>
  <c r="E447" i="2"/>
  <c r="E904" i="2"/>
  <c r="E859" i="2"/>
  <c r="Z379" i="2"/>
  <c r="Y753" i="2"/>
  <c r="Y798" i="2"/>
  <c r="H344" i="2"/>
  <c r="H723" i="2"/>
  <c r="H678" i="2"/>
  <c r="I816" i="2"/>
  <c r="I771" i="2"/>
  <c r="I398" i="2"/>
  <c r="R301" i="2"/>
  <c r="R641" i="2"/>
  <c r="R596" i="2"/>
  <c r="X219" i="2"/>
  <c r="W521" i="2"/>
  <c r="W476" i="2"/>
  <c r="F813" i="2"/>
  <c r="F768" i="2"/>
  <c r="F395" i="2"/>
  <c r="T303" i="2"/>
  <c r="T643" i="2"/>
  <c r="T598" i="2"/>
  <c r="AL233" i="2"/>
  <c r="AK535" i="2"/>
  <c r="AK490" i="2"/>
  <c r="AF227" i="2"/>
  <c r="AE529" i="2"/>
  <c r="AE484" i="2"/>
  <c r="V464" i="2"/>
  <c r="V921" i="2"/>
  <c r="V876" i="2"/>
  <c r="P458" i="2"/>
  <c r="P915" i="2"/>
  <c r="P870" i="2"/>
  <c r="AM811" i="2"/>
  <c r="AM766" i="2"/>
  <c r="AN392" i="2"/>
  <c r="D447" i="2"/>
  <c r="D904" i="2"/>
  <c r="D859" i="2"/>
  <c r="P780" i="2"/>
  <c r="P825" i="2"/>
  <c r="P407" i="2"/>
  <c r="W831" i="2"/>
  <c r="W786" i="2"/>
  <c r="U304" i="2"/>
  <c r="U644" i="2"/>
  <c r="U599" i="2"/>
  <c r="F235" i="2"/>
  <c r="F491" i="2"/>
  <c r="F536" i="2"/>
  <c r="O351" i="2"/>
  <c r="O730" i="2"/>
  <c r="O685" i="2"/>
  <c r="E234" i="2"/>
  <c r="E490" i="2"/>
  <c r="E535" i="2"/>
  <c r="T827" i="2"/>
  <c r="T782" i="2"/>
  <c r="T409" i="2"/>
  <c r="W376" i="2"/>
  <c r="V795" i="2"/>
  <c r="V750" i="2"/>
  <c r="L348" i="2"/>
  <c r="L727" i="2"/>
  <c r="L682" i="2"/>
  <c r="AG280" i="2"/>
  <c r="AF621" i="2"/>
  <c r="AF576" i="2"/>
  <c r="AH281" i="2"/>
  <c r="AG622" i="2"/>
  <c r="AG577" i="2"/>
  <c r="AE226" i="2"/>
  <c r="AD528" i="2"/>
  <c r="AD483" i="2"/>
  <c r="AL338" i="2"/>
  <c r="AK718" i="2"/>
  <c r="AK673" i="2"/>
  <c r="AC381" i="2"/>
  <c r="AB755" i="2"/>
  <c r="AB800" i="2"/>
  <c r="AE437" i="2"/>
  <c r="AD895" i="2"/>
  <c r="AD850" i="2"/>
  <c r="G449" i="2"/>
  <c r="G906" i="2"/>
  <c r="G861" i="2"/>
  <c r="S302" i="2"/>
  <c r="S642" i="2"/>
  <c r="S597" i="2"/>
  <c r="L241" i="2"/>
  <c r="L542" i="2"/>
  <c r="L497" i="2"/>
  <c r="F342" i="2"/>
  <c r="F721" i="2"/>
  <c r="F676" i="2"/>
  <c r="M296" i="2"/>
  <c r="M636" i="2"/>
  <c r="M591" i="2"/>
  <c r="K347" i="2"/>
  <c r="K726" i="2"/>
  <c r="K681" i="2"/>
  <c r="AH807" i="2"/>
  <c r="AH762" i="2"/>
  <c r="AI388" i="2"/>
  <c r="W323" i="2"/>
  <c r="V703" i="2"/>
  <c r="V658" i="2"/>
  <c r="AN340" i="2"/>
  <c r="AM720" i="2"/>
  <c r="AM675" i="2"/>
  <c r="AJ336" i="2"/>
  <c r="AI716" i="2"/>
  <c r="AI671" i="2"/>
  <c r="J452" i="2"/>
  <c r="J909" i="2"/>
  <c r="J864" i="2"/>
  <c r="G814" i="2"/>
  <c r="G769" i="2"/>
  <c r="G396" i="2"/>
  <c r="W306" i="2"/>
  <c r="W646" i="2"/>
  <c r="W601" i="2"/>
  <c r="E812" i="2"/>
  <c r="E767" i="2"/>
  <c r="E394" i="2"/>
  <c r="K240" i="2"/>
  <c r="K496" i="2"/>
  <c r="K541" i="2"/>
  <c r="AK232" i="2"/>
  <c r="AJ534" i="2"/>
  <c r="AJ489" i="2"/>
  <c r="AF760" i="2"/>
  <c r="AF805" i="2"/>
  <c r="AG386" i="2"/>
  <c r="T462" i="2"/>
  <c r="T919" i="2"/>
  <c r="T874" i="2"/>
  <c r="R247" i="2"/>
  <c r="R503" i="2"/>
  <c r="R548" i="2"/>
  <c r="AD277" i="2"/>
  <c r="AC618" i="2"/>
  <c r="AC573" i="2"/>
  <c r="Y378" i="2"/>
  <c r="X797" i="2"/>
  <c r="X752" i="2"/>
  <c r="V217" i="2"/>
  <c r="U474" i="2"/>
  <c r="U519" i="2"/>
  <c r="V358" i="2"/>
  <c r="V737" i="2"/>
  <c r="V692" i="2"/>
  <c r="W359" i="2"/>
  <c r="W738" i="2"/>
  <c r="W693" i="2"/>
  <c r="Q300" i="2"/>
  <c r="Q640" i="2"/>
  <c r="Q595" i="2"/>
  <c r="M349" i="2"/>
  <c r="M728" i="2"/>
  <c r="M683" i="2"/>
  <c r="I238" i="2"/>
  <c r="I494" i="2"/>
  <c r="I539" i="2"/>
  <c r="F289" i="2"/>
  <c r="F629" i="2"/>
  <c r="F584" i="2"/>
  <c r="AD330" i="2"/>
  <c r="AC710" i="2"/>
  <c r="AC665" i="2"/>
  <c r="S828" i="2"/>
  <c r="S783" i="2"/>
  <c r="S410" i="2"/>
  <c r="Z273" i="2"/>
  <c r="Y614" i="2"/>
  <c r="Y569" i="2"/>
  <c r="K819" i="2"/>
  <c r="K774" i="2"/>
  <c r="K401" i="2"/>
  <c r="AE331" i="2"/>
  <c r="AD711" i="2"/>
  <c r="AD666" i="2"/>
  <c r="Q246" i="2"/>
  <c r="Q502" i="2"/>
  <c r="Q547" i="2"/>
  <c r="Y272" i="2"/>
  <c r="X613" i="2"/>
  <c r="X568" i="2"/>
  <c r="AH439" i="2"/>
  <c r="AG897" i="2"/>
  <c r="AG852" i="2"/>
  <c r="X271" i="2"/>
  <c r="W612" i="2"/>
  <c r="W567" i="2"/>
  <c r="AI230" i="2"/>
  <c r="AH532" i="2"/>
  <c r="AH487" i="2"/>
  <c r="D768" i="2"/>
  <c r="D813" i="2"/>
  <c r="D395" i="2"/>
  <c r="AA380" i="2"/>
  <c r="Z799" i="2"/>
  <c r="Z754" i="2"/>
  <c r="U828" i="2"/>
  <c r="U783" i="2"/>
  <c r="U410" i="2"/>
  <c r="AI440" i="2"/>
  <c r="AH898" i="2"/>
  <c r="AH853" i="2"/>
  <c r="V305" i="2"/>
  <c r="V645" i="2"/>
  <c r="V600" i="2"/>
  <c r="E341" i="2"/>
  <c r="E720" i="2"/>
  <c r="E675" i="2"/>
  <c r="M242" i="2"/>
  <c r="M498" i="2"/>
  <c r="M543" i="2"/>
  <c r="W218" i="2"/>
  <c r="V520" i="2"/>
  <c r="V475" i="2"/>
  <c r="H237" i="2"/>
  <c r="H538" i="2"/>
  <c r="H493" i="2"/>
  <c r="AK284" i="2"/>
  <c r="AJ625" i="2"/>
  <c r="AJ580" i="2"/>
  <c r="N243" i="2"/>
  <c r="N499" i="2"/>
  <c r="N544" i="2"/>
  <c r="AM339" i="2"/>
  <c r="AL719" i="2"/>
  <c r="AL674" i="2"/>
  <c r="O244" i="2"/>
  <c r="O545" i="2"/>
  <c r="O500" i="2"/>
  <c r="AO905" i="2"/>
  <c r="AO860" i="2"/>
  <c r="Q459" i="2"/>
  <c r="Q916" i="2"/>
  <c r="Q871" i="2"/>
  <c r="AK763" i="2"/>
  <c r="AK808" i="2"/>
  <c r="AL389" i="2"/>
  <c r="G343" i="2"/>
  <c r="G722" i="2"/>
  <c r="G677" i="2"/>
  <c r="J293" i="2"/>
  <c r="J633" i="2"/>
  <c r="J588" i="2"/>
  <c r="V269" i="2"/>
  <c r="U610" i="2"/>
  <c r="U565" i="2"/>
  <c r="U702" i="2"/>
  <c r="U657" i="2"/>
  <c r="AM286" i="2"/>
  <c r="AL627" i="2"/>
  <c r="AL582" i="2"/>
  <c r="AO630" i="2"/>
  <c r="AO585" i="2"/>
  <c r="K453" i="2"/>
  <c r="K910" i="2"/>
  <c r="K865" i="2"/>
  <c r="O777" i="2"/>
  <c r="O822" i="2"/>
  <c r="O404" i="2"/>
  <c r="L454" i="2"/>
  <c r="L911" i="2"/>
  <c r="L866" i="2"/>
  <c r="AG333" i="2"/>
  <c r="AF668" i="2"/>
  <c r="AF713" i="2"/>
  <c r="AJ231" i="2"/>
  <c r="AI488" i="2"/>
  <c r="AI533" i="2"/>
  <c r="AJ442" i="2"/>
  <c r="AI900" i="2"/>
  <c r="AI855" i="2"/>
  <c r="AO288" i="2"/>
  <c r="AN629" i="2"/>
  <c r="AN584" i="2"/>
  <c r="AA433" i="2"/>
  <c r="Z891" i="2"/>
  <c r="Z846" i="2"/>
  <c r="U216" i="2"/>
  <c r="T518" i="2"/>
  <c r="T473" i="2"/>
  <c r="I293" i="2"/>
  <c r="I633" i="2"/>
  <c r="I588" i="2"/>
  <c r="P299" i="2"/>
  <c r="P639" i="2"/>
  <c r="P594" i="2"/>
  <c r="AK443" i="2"/>
  <c r="AJ901" i="2"/>
  <c r="AJ856" i="2"/>
  <c r="T356" i="2"/>
  <c r="T735" i="2"/>
  <c r="T690" i="2"/>
  <c r="AA274" i="2"/>
  <c r="Z615" i="2"/>
  <c r="Z570" i="2"/>
  <c r="Z432" i="2"/>
  <c r="Y890" i="2"/>
  <c r="Y845" i="2"/>
  <c r="AB275" i="2"/>
  <c r="AA616" i="2"/>
  <c r="AA571" i="2"/>
  <c r="AF332" i="2"/>
  <c r="AE667" i="2"/>
  <c r="AE712" i="2"/>
  <c r="AI335" i="2"/>
  <c r="AH715" i="2"/>
  <c r="AH670" i="2"/>
  <c r="F450" i="2"/>
  <c r="F907" i="2"/>
  <c r="F862" i="2"/>
  <c r="AK809" i="2"/>
  <c r="AK764" i="2"/>
  <c r="AL390" i="2"/>
  <c r="K294" i="2"/>
  <c r="K634" i="2"/>
  <c r="K589" i="2"/>
  <c r="AM767" i="2"/>
  <c r="AM812" i="2"/>
  <c r="AN393" i="2"/>
  <c r="X253" i="2"/>
  <c r="X509" i="2"/>
  <c r="X554" i="2"/>
  <c r="AB434" i="2"/>
  <c r="AA892" i="2"/>
  <c r="AA847" i="2"/>
  <c r="V322" i="2"/>
  <c r="AB274" i="2" l="1"/>
  <c r="AA615" i="2"/>
  <c r="AA570" i="2"/>
  <c r="V359" i="2"/>
  <c r="V738" i="2"/>
  <c r="V693" i="2"/>
  <c r="AF278" i="2"/>
  <c r="AE619" i="2"/>
  <c r="AE574" i="2"/>
  <c r="S249" i="2"/>
  <c r="S505" i="2"/>
  <c r="S550" i="2"/>
  <c r="V702" i="2"/>
  <c r="V657" i="2"/>
  <c r="AG332" i="2"/>
  <c r="AF712" i="2"/>
  <c r="AF667" i="2"/>
  <c r="AH333" i="2"/>
  <c r="AG668" i="2"/>
  <c r="AG713" i="2"/>
  <c r="Q460" i="2"/>
  <c r="Q917" i="2"/>
  <c r="Q872" i="2"/>
  <c r="AN339" i="2"/>
  <c r="AM719" i="2"/>
  <c r="AM674" i="2"/>
  <c r="AJ440" i="2"/>
  <c r="AI898" i="2"/>
  <c r="AI853" i="2"/>
  <c r="Q247" i="2"/>
  <c r="Q503" i="2"/>
  <c r="Q548" i="2"/>
  <c r="M350" i="2"/>
  <c r="M729" i="2"/>
  <c r="M684" i="2"/>
  <c r="T463" i="2"/>
  <c r="T920" i="2"/>
  <c r="T875" i="2"/>
  <c r="G815" i="2"/>
  <c r="G770" i="2"/>
  <c r="G397" i="2"/>
  <c r="AK336" i="2"/>
  <c r="AJ716" i="2"/>
  <c r="AJ671" i="2"/>
  <c r="S303" i="2"/>
  <c r="S643" i="2"/>
  <c r="S598" i="2"/>
  <c r="L349" i="2"/>
  <c r="L728" i="2"/>
  <c r="L683" i="2"/>
  <c r="P459" i="2"/>
  <c r="P916" i="2"/>
  <c r="P871" i="2"/>
  <c r="S462" i="2"/>
  <c r="S919" i="2"/>
  <c r="S874" i="2"/>
  <c r="Z431" i="2"/>
  <c r="Y889" i="2"/>
  <c r="Y844" i="2"/>
  <c r="AG279" i="2"/>
  <c r="AF620" i="2"/>
  <c r="AF575" i="2"/>
  <c r="M823" i="2"/>
  <c r="M778" i="2"/>
  <c r="M405" i="2"/>
  <c r="N823" i="2"/>
  <c r="N778" i="2"/>
  <c r="N405" i="2"/>
  <c r="Z325" i="2"/>
  <c r="Y705" i="2"/>
  <c r="Y660" i="2"/>
  <c r="Z220" i="2"/>
  <c r="Y477" i="2"/>
  <c r="Y522" i="2"/>
  <c r="AM444" i="2"/>
  <c r="AL902" i="2"/>
  <c r="AL857" i="2"/>
  <c r="AC328" i="2"/>
  <c r="AB708" i="2"/>
  <c r="AB663" i="2"/>
  <c r="U251" i="2"/>
  <c r="U552" i="2"/>
  <c r="U507" i="2"/>
  <c r="AB327" i="2"/>
  <c r="AA707" i="2"/>
  <c r="AA662" i="2"/>
  <c r="Y377" i="2"/>
  <c r="X751" i="2"/>
  <c r="X796" i="2"/>
  <c r="H238" i="2"/>
  <c r="H539" i="2"/>
  <c r="H494" i="2"/>
  <c r="AA273" i="2"/>
  <c r="Z614" i="2"/>
  <c r="Z569" i="2"/>
  <c r="AM233" i="2"/>
  <c r="AL490" i="2"/>
  <c r="AL535" i="2"/>
  <c r="AD224" i="2"/>
  <c r="AC481" i="2"/>
  <c r="AC526" i="2"/>
  <c r="Y324" i="2"/>
  <c r="X704" i="2"/>
  <c r="X659" i="2"/>
  <c r="AB222" i="2"/>
  <c r="AA479" i="2"/>
  <c r="AA524" i="2"/>
  <c r="G344" i="2"/>
  <c r="G723" i="2"/>
  <c r="G678" i="2"/>
  <c r="E813" i="2"/>
  <c r="E768" i="2"/>
  <c r="E395" i="2"/>
  <c r="U305" i="2"/>
  <c r="U645" i="2"/>
  <c r="U600" i="2"/>
  <c r="P246" i="2"/>
  <c r="P502" i="2"/>
  <c r="P547" i="2"/>
  <c r="U358" i="2"/>
  <c r="U737" i="2"/>
  <c r="U692" i="2"/>
  <c r="AC434" i="2"/>
  <c r="AB892" i="2"/>
  <c r="AB847" i="2"/>
  <c r="AC275" i="2"/>
  <c r="AB616" i="2"/>
  <c r="AB571" i="2"/>
  <c r="L455" i="2"/>
  <c r="L912" i="2"/>
  <c r="L867" i="2"/>
  <c r="AL808" i="2"/>
  <c r="AL763" i="2"/>
  <c r="AM389" i="2"/>
  <c r="N244" i="2"/>
  <c r="N500" i="2"/>
  <c r="N545" i="2"/>
  <c r="AF331" i="2"/>
  <c r="AE711" i="2"/>
  <c r="AE666" i="2"/>
  <c r="Q301" i="2"/>
  <c r="Q641" i="2"/>
  <c r="Q596" i="2"/>
  <c r="AO340" i="2"/>
  <c r="AN720" i="2"/>
  <c r="AN675" i="2"/>
  <c r="G450" i="2"/>
  <c r="G907" i="2"/>
  <c r="G862" i="2"/>
  <c r="X376" i="2"/>
  <c r="W795" i="2"/>
  <c r="W750" i="2"/>
  <c r="AN811" i="2"/>
  <c r="AN766" i="2"/>
  <c r="AO392" i="2"/>
  <c r="V465" i="2"/>
  <c r="V922" i="2"/>
  <c r="V877" i="2"/>
  <c r="H345" i="2"/>
  <c r="H724" i="2"/>
  <c r="H679" i="2"/>
  <c r="AJ282" i="2"/>
  <c r="AI623" i="2"/>
  <c r="AI578" i="2"/>
  <c r="AJ441" i="2"/>
  <c r="AI899" i="2"/>
  <c r="AI854" i="2"/>
  <c r="U464" i="2"/>
  <c r="U921" i="2"/>
  <c r="U876" i="2"/>
  <c r="AD756" i="2"/>
  <c r="AD801" i="2"/>
  <c r="AE382" i="2"/>
  <c r="AO235" i="2"/>
  <c r="AN492" i="2"/>
  <c r="AN537" i="2"/>
  <c r="L296" i="2"/>
  <c r="L636" i="2"/>
  <c r="L591" i="2"/>
  <c r="AL810" i="2"/>
  <c r="AL765" i="2"/>
  <c r="AM391" i="2"/>
  <c r="Q354" i="2"/>
  <c r="Q733" i="2"/>
  <c r="Q688" i="2"/>
  <c r="AL337" i="2"/>
  <c r="AK717" i="2"/>
  <c r="AK672" i="2"/>
  <c r="N298" i="2"/>
  <c r="N638" i="2"/>
  <c r="N593" i="2"/>
  <c r="K454" i="2"/>
  <c r="K911" i="2"/>
  <c r="K866" i="2"/>
  <c r="E235" i="2"/>
  <c r="E491" i="2"/>
  <c r="E536" i="2"/>
  <c r="F451" i="2"/>
  <c r="F908" i="2"/>
  <c r="F863" i="2"/>
  <c r="AK442" i="2"/>
  <c r="AJ900" i="2"/>
  <c r="AJ855" i="2"/>
  <c r="F290" i="2"/>
  <c r="F630" i="2"/>
  <c r="F585" i="2"/>
  <c r="AE277" i="2"/>
  <c r="AD618" i="2"/>
  <c r="AD573" i="2"/>
  <c r="D448" i="2"/>
  <c r="D905" i="2"/>
  <c r="D860" i="2"/>
  <c r="Y219" i="2"/>
  <c r="X476" i="2"/>
  <c r="X521" i="2"/>
  <c r="AC223" i="2"/>
  <c r="AB525" i="2"/>
  <c r="AB480" i="2"/>
  <c r="I346" i="2"/>
  <c r="I725" i="2"/>
  <c r="I680" i="2"/>
  <c r="Q780" i="2"/>
  <c r="Q825" i="2"/>
  <c r="Q407" i="2"/>
  <c r="K295" i="2"/>
  <c r="K635" i="2"/>
  <c r="K590" i="2"/>
  <c r="T357" i="2"/>
  <c r="T736" i="2"/>
  <c r="T691" i="2"/>
  <c r="AB433" i="2"/>
  <c r="AA891" i="2"/>
  <c r="AA846" i="2"/>
  <c r="O778" i="2"/>
  <c r="O823" i="2"/>
  <c r="O405" i="2"/>
  <c r="W269" i="2"/>
  <c r="V610" i="2"/>
  <c r="V565" i="2"/>
  <c r="X218" i="2"/>
  <c r="W520" i="2"/>
  <c r="W475" i="2"/>
  <c r="AJ230" i="2"/>
  <c r="AI532" i="2"/>
  <c r="AI487" i="2"/>
  <c r="K820" i="2"/>
  <c r="K775" i="2"/>
  <c r="K402" i="2"/>
  <c r="W217" i="2"/>
  <c r="V474" i="2"/>
  <c r="V519" i="2"/>
  <c r="K348" i="2"/>
  <c r="K727" i="2"/>
  <c r="K682" i="2"/>
  <c r="AM338" i="2"/>
  <c r="AL718" i="2"/>
  <c r="AL673" i="2"/>
  <c r="T828" i="2"/>
  <c r="T783" i="2"/>
  <c r="T410" i="2"/>
  <c r="O352" i="2"/>
  <c r="O731" i="2"/>
  <c r="O686" i="2"/>
  <c r="T304" i="2"/>
  <c r="T644" i="2"/>
  <c r="T599" i="2"/>
  <c r="R355" i="2"/>
  <c r="R734" i="2"/>
  <c r="R689" i="2"/>
  <c r="L821" i="2"/>
  <c r="L776" i="2"/>
  <c r="L403" i="2"/>
  <c r="AA326" i="2"/>
  <c r="Z706" i="2"/>
  <c r="Z661" i="2"/>
  <c r="J240" i="2"/>
  <c r="J496" i="2"/>
  <c r="J541" i="2"/>
  <c r="AO676" i="2"/>
  <c r="AO721" i="2"/>
  <c r="O458" i="2"/>
  <c r="O915" i="2"/>
  <c r="O870" i="2"/>
  <c r="AJ806" i="2"/>
  <c r="AJ761" i="2"/>
  <c r="AK387" i="2"/>
  <c r="AE802" i="2"/>
  <c r="AE757" i="2"/>
  <c r="AF383" i="2"/>
  <c r="M456" i="2"/>
  <c r="M913" i="2"/>
  <c r="M868" i="2"/>
  <c r="X270" i="2"/>
  <c r="W611" i="2"/>
  <c r="W566" i="2"/>
  <c r="G291" i="2"/>
  <c r="G631" i="2"/>
  <c r="G586" i="2"/>
  <c r="AH228" i="2"/>
  <c r="AG485" i="2"/>
  <c r="AG530" i="2"/>
  <c r="AD381" i="2"/>
  <c r="AC755" i="2"/>
  <c r="AC800" i="2"/>
  <c r="D234" i="2"/>
  <c r="D535" i="2"/>
  <c r="D490" i="2"/>
  <c r="W375" i="2"/>
  <c r="V749" i="2"/>
  <c r="V794" i="2"/>
  <c r="AG438" i="2"/>
  <c r="AF896" i="2"/>
  <c r="AF851" i="2"/>
  <c r="E342" i="2"/>
  <c r="E721" i="2"/>
  <c r="E676" i="2"/>
  <c r="AI439" i="2"/>
  <c r="AH897" i="2"/>
  <c r="AH852" i="2"/>
  <c r="F343" i="2"/>
  <c r="F722" i="2"/>
  <c r="F677" i="2"/>
  <c r="AI281" i="2"/>
  <c r="AH622" i="2"/>
  <c r="AH577" i="2"/>
  <c r="G237" i="2"/>
  <c r="G538" i="2"/>
  <c r="G493" i="2"/>
  <c r="AD276" i="2"/>
  <c r="AC617" i="2"/>
  <c r="AC572" i="2"/>
  <c r="AM285" i="2"/>
  <c r="AL626" i="2"/>
  <c r="AL581" i="2"/>
  <c r="AN234" i="2"/>
  <c r="AM491" i="2"/>
  <c r="AM536" i="2"/>
  <c r="H292" i="2"/>
  <c r="H632" i="2"/>
  <c r="H587" i="2"/>
  <c r="AL809" i="2"/>
  <c r="AL764" i="2"/>
  <c r="AM390" i="2"/>
  <c r="AJ335" i="2"/>
  <c r="AI715" i="2"/>
  <c r="AI670" i="2"/>
  <c r="I294" i="2"/>
  <c r="I634" i="2"/>
  <c r="I589" i="2"/>
  <c r="AK231" i="2"/>
  <c r="AJ488" i="2"/>
  <c r="AJ533" i="2"/>
  <c r="O245" i="2"/>
  <c r="O546" i="2"/>
  <c r="O501" i="2"/>
  <c r="V306" i="2"/>
  <c r="V646" i="2"/>
  <c r="V601" i="2"/>
  <c r="Z272" i="2"/>
  <c r="Y613" i="2"/>
  <c r="Y568" i="2"/>
  <c r="I239" i="2"/>
  <c r="I495" i="2"/>
  <c r="I540" i="2"/>
  <c r="R248" i="2"/>
  <c r="R504" i="2"/>
  <c r="R549" i="2"/>
  <c r="J453" i="2"/>
  <c r="J910" i="2"/>
  <c r="J865" i="2"/>
  <c r="L242" i="2"/>
  <c r="L543" i="2"/>
  <c r="L498" i="2"/>
  <c r="AH280" i="2"/>
  <c r="AG621" i="2"/>
  <c r="AG576" i="2"/>
  <c r="P826" i="2"/>
  <c r="P781" i="2"/>
  <c r="P408" i="2"/>
  <c r="F814" i="2"/>
  <c r="F769" i="2"/>
  <c r="F396" i="2"/>
  <c r="R302" i="2"/>
  <c r="R642" i="2"/>
  <c r="R597" i="2"/>
  <c r="AD329" i="2"/>
  <c r="AC709" i="2"/>
  <c r="AC664" i="2"/>
  <c r="W428" i="2"/>
  <c r="V886" i="2"/>
  <c r="V841" i="2"/>
  <c r="H451" i="2"/>
  <c r="H908" i="2"/>
  <c r="H863" i="2"/>
  <c r="AH804" i="2"/>
  <c r="AH759" i="2"/>
  <c r="AI385" i="2"/>
  <c r="AH758" i="2"/>
  <c r="AH803" i="2"/>
  <c r="AI384" i="2"/>
  <c r="J348" i="2"/>
  <c r="J727" i="2"/>
  <c r="J682" i="2"/>
  <c r="X429" i="2"/>
  <c r="W887" i="2"/>
  <c r="W842" i="2"/>
  <c r="D288" i="2"/>
  <c r="D628" i="2"/>
  <c r="D583" i="2"/>
  <c r="AO493" i="2"/>
  <c r="AO538" i="2"/>
  <c r="AN445" i="2"/>
  <c r="AM903" i="2"/>
  <c r="AM858" i="2"/>
  <c r="H816" i="2"/>
  <c r="H771" i="2"/>
  <c r="H398" i="2"/>
  <c r="Y430" i="2"/>
  <c r="X888" i="2"/>
  <c r="X843" i="2"/>
  <c r="O299" i="2"/>
  <c r="O639" i="2"/>
  <c r="O594" i="2"/>
  <c r="S356" i="2"/>
  <c r="S735" i="2"/>
  <c r="S690" i="2"/>
  <c r="V216" i="2"/>
  <c r="U473" i="2"/>
  <c r="U518" i="2"/>
  <c r="K241" i="2"/>
  <c r="K542" i="2"/>
  <c r="K497" i="2"/>
  <c r="E448" i="2"/>
  <c r="E905" i="2"/>
  <c r="E860" i="2"/>
  <c r="AO904" i="2"/>
  <c r="AO859" i="2"/>
  <c r="P300" i="2"/>
  <c r="P640" i="2"/>
  <c r="P595" i="2"/>
  <c r="S829" i="2"/>
  <c r="S784" i="2"/>
  <c r="S411" i="2"/>
  <c r="V830" i="2"/>
  <c r="V785" i="2"/>
  <c r="V412" i="2"/>
  <c r="AA221" i="2"/>
  <c r="Z478" i="2"/>
  <c r="Z523" i="2"/>
  <c r="R827" i="2"/>
  <c r="R782" i="2"/>
  <c r="R409" i="2"/>
  <c r="X510" i="2"/>
  <c r="X555" i="2"/>
  <c r="AA432" i="2"/>
  <c r="Z890" i="2"/>
  <c r="Z845" i="2"/>
  <c r="AN286" i="2"/>
  <c r="AM627" i="2"/>
  <c r="AM582" i="2"/>
  <c r="AL284" i="2"/>
  <c r="AK625" i="2"/>
  <c r="AK580" i="2"/>
  <c r="AB380" i="2"/>
  <c r="AA754" i="2"/>
  <c r="AA799" i="2"/>
  <c r="W739" i="2"/>
  <c r="W694" i="2"/>
  <c r="AL232" i="2"/>
  <c r="AK489" i="2"/>
  <c r="AK534" i="2"/>
  <c r="X323" i="2"/>
  <c r="W703" i="2"/>
  <c r="W658" i="2"/>
  <c r="AF437" i="2"/>
  <c r="AE895" i="2"/>
  <c r="AE850" i="2"/>
  <c r="AG227" i="2"/>
  <c r="AF529" i="2"/>
  <c r="AF484" i="2"/>
  <c r="I772" i="2"/>
  <c r="I817" i="2"/>
  <c r="I399" i="2"/>
  <c r="AA379" i="2"/>
  <c r="Z798" i="2"/>
  <c r="Z753" i="2"/>
  <c r="AF436" i="2"/>
  <c r="AE894" i="2"/>
  <c r="AE849" i="2"/>
  <c r="AD435" i="2"/>
  <c r="AC893" i="2"/>
  <c r="AC848" i="2"/>
  <c r="P353" i="2"/>
  <c r="P732" i="2"/>
  <c r="P687" i="2"/>
  <c r="T250" i="2"/>
  <c r="T506" i="2"/>
  <c r="T551" i="2"/>
  <c r="AE225" i="2"/>
  <c r="AD482" i="2"/>
  <c r="AD527" i="2"/>
  <c r="N351" i="2"/>
  <c r="N730" i="2"/>
  <c r="N685" i="2"/>
  <c r="U829" i="2"/>
  <c r="U784" i="2"/>
  <c r="U411" i="2"/>
  <c r="AG805" i="2"/>
  <c r="AG760" i="2"/>
  <c r="AH386" i="2"/>
  <c r="V252" i="2"/>
  <c r="V553" i="2"/>
  <c r="V508" i="2"/>
  <c r="AN812" i="2"/>
  <c r="AN767" i="2"/>
  <c r="AO393" i="2"/>
  <c r="AL443" i="2"/>
  <c r="AK901" i="2"/>
  <c r="AK856" i="2"/>
  <c r="AO629" i="2"/>
  <c r="AO584" i="2"/>
  <c r="J294" i="2"/>
  <c r="J634" i="2"/>
  <c r="J589" i="2"/>
  <c r="M243" i="2"/>
  <c r="M499" i="2"/>
  <c r="M544" i="2"/>
  <c r="D769" i="2"/>
  <c r="D814" i="2"/>
  <c r="D396" i="2"/>
  <c r="Y271" i="2"/>
  <c r="X612" i="2"/>
  <c r="X567" i="2"/>
  <c r="AE330" i="2"/>
  <c r="AD710" i="2"/>
  <c r="AD665" i="2"/>
  <c r="Z378" i="2"/>
  <c r="Y752" i="2"/>
  <c r="Y797" i="2"/>
  <c r="W647" i="2"/>
  <c r="W602" i="2"/>
  <c r="AI807" i="2"/>
  <c r="AI762" i="2"/>
  <c r="AJ388" i="2"/>
  <c r="M297" i="2"/>
  <c r="M637" i="2"/>
  <c r="M592" i="2"/>
  <c r="AF226" i="2"/>
  <c r="AE528" i="2"/>
  <c r="AE483" i="2"/>
  <c r="F236" i="2"/>
  <c r="F492" i="2"/>
  <c r="F537" i="2"/>
  <c r="E289" i="2"/>
  <c r="E629" i="2"/>
  <c r="E584" i="2"/>
  <c r="W253" i="2"/>
  <c r="W554" i="2"/>
  <c r="W509" i="2"/>
  <c r="AK283" i="2"/>
  <c r="AJ624" i="2"/>
  <c r="AJ579" i="2"/>
  <c r="AO287" i="2"/>
  <c r="AN628" i="2"/>
  <c r="AN583" i="2"/>
  <c r="AJ334" i="2"/>
  <c r="AI714" i="2"/>
  <c r="AI669" i="2"/>
  <c r="AI229" i="2"/>
  <c r="AH486" i="2"/>
  <c r="AH531" i="2"/>
  <c r="J774" i="2"/>
  <c r="J819" i="2"/>
  <c r="J401" i="2"/>
  <c r="D341" i="2"/>
  <c r="D720" i="2"/>
  <c r="D675" i="2"/>
  <c r="R461" i="2"/>
  <c r="R918" i="2"/>
  <c r="R873" i="2"/>
  <c r="N457" i="2"/>
  <c r="N914" i="2"/>
  <c r="N869" i="2"/>
  <c r="I452" i="2"/>
  <c r="I909" i="2"/>
  <c r="I864" i="2"/>
  <c r="W322" i="2"/>
  <c r="AB379" i="2" l="1"/>
  <c r="AA798" i="2"/>
  <c r="AA753" i="2"/>
  <c r="AI759" i="2"/>
  <c r="AI804" i="2"/>
  <c r="AJ385" i="2"/>
  <c r="K455" i="2"/>
  <c r="K912" i="2"/>
  <c r="K867" i="2"/>
  <c r="U359" i="2"/>
  <c r="U738" i="2"/>
  <c r="U693" i="2"/>
  <c r="AN233" i="2"/>
  <c r="AM490" i="2"/>
  <c r="AM535" i="2"/>
  <c r="W702" i="2"/>
  <c r="W657" i="2"/>
  <c r="AO628" i="2"/>
  <c r="AO583" i="2"/>
  <c r="Z271" i="2"/>
  <c r="Y612" i="2"/>
  <c r="Y567" i="2"/>
  <c r="U830" i="2"/>
  <c r="U785" i="2"/>
  <c r="U412" i="2"/>
  <c r="AF225" i="2"/>
  <c r="AE482" i="2"/>
  <c r="AE527" i="2"/>
  <c r="I773" i="2"/>
  <c r="I818" i="2"/>
  <c r="I400" i="2"/>
  <c r="AG437" i="2"/>
  <c r="AF895" i="2"/>
  <c r="AF850" i="2"/>
  <c r="S785" i="2"/>
  <c r="S830" i="2"/>
  <c r="S412" i="2"/>
  <c r="AO445" i="2"/>
  <c r="AN903" i="2"/>
  <c r="AN858" i="2"/>
  <c r="Y429" i="2"/>
  <c r="X887" i="2"/>
  <c r="X842" i="2"/>
  <c r="X428" i="2"/>
  <c r="W886" i="2"/>
  <c r="W841" i="2"/>
  <c r="R249" i="2"/>
  <c r="R550" i="2"/>
  <c r="R505" i="2"/>
  <c r="AJ439" i="2"/>
  <c r="AI897" i="2"/>
  <c r="AI852" i="2"/>
  <c r="AE381" i="2"/>
  <c r="AD800" i="2"/>
  <c r="AD755" i="2"/>
  <c r="AK806" i="2"/>
  <c r="AK761" i="2"/>
  <c r="AL387" i="2"/>
  <c r="AC433" i="2"/>
  <c r="AB891" i="2"/>
  <c r="AB846" i="2"/>
  <c r="AF277" i="2"/>
  <c r="AE618" i="2"/>
  <c r="AE573" i="2"/>
  <c r="Q355" i="2"/>
  <c r="Q734" i="2"/>
  <c r="Q689" i="2"/>
  <c r="H346" i="2"/>
  <c r="H725" i="2"/>
  <c r="H680" i="2"/>
  <c r="N245" i="2"/>
  <c r="N546" i="2"/>
  <c r="N501" i="2"/>
  <c r="Z377" i="2"/>
  <c r="Y796" i="2"/>
  <c r="Y751" i="2"/>
  <c r="AH332" i="2"/>
  <c r="AG712" i="2"/>
  <c r="AG667" i="2"/>
  <c r="AG278" i="2"/>
  <c r="AF619" i="2"/>
  <c r="AF574" i="2"/>
  <c r="F815" i="2"/>
  <c r="F770" i="2"/>
  <c r="F397" i="2"/>
  <c r="AN338" i="2"/>
  <c r="AM718" i="2"/>
  <c r="AM673" i="2"/>
  <c r="U465" i="2"/>
  <c r="U922" i="2"/>
  <c r="U877" i="2"/>
  <c r="AO720" i="2"/>
  <c r="AO675" i="2"/>
  <c r="AA220" i="2"/>
  <c r="Z477" i="2"/>
  <c r="Z522" i="2"/>
  <c r="R462" i="2"/>
  <c r="R919" i="2"/>
  <c r="R874" i="2"/>
  <c r="E290" i="2"/>
  <c r="E630" i="2"/>
  <c r="E585" i="2"/>
  <c r="D815" i="2"/>
  <c r="D770" i="2"/>
  <c r="D397" i="2"/>
  <c r="J295" i="2"/>
  <c r="J635" i="2"/>
  <c r="J590" i="2"/>
  <c r="AE435" i="2"/>
  <c r="AD893" i="2"/>
  <c r="AD848" i="2"/>
  <c r="AO286" i="2"/>
  <c r="AN627" i="2"/>
  <c r="AN582" i="2"/>
  <c r="W216" i="2"/>
  <c r="V518" i="2"/>
  <c r="V473" i="2"/>
  <c r="V647" i="2"/>
  <c r="V602" i="2"/>
  <c r="AN285" i="2"/>
  <c r="AM626" i="2"/>
  <c r="AM581" i="2"/>
  <c r="Y270" i="2"/>
  <c r="X611" i="2"/>
  <c r="X566" i="2"/>
  <c r="O353" i="2"/>
  <c r="O732" i="2"/>
  <c r="O687" i="2"/>
  <c r="F452" i="2"/>
  <c r="F909" i="2"/>
  <c r="F864" i="2"/>
  <c r="AM765" i="2"/>
  <c r="AM810" i="2"/>
  <c r="AN391" i="2"/>
  <c r="AO492" i="2"/>
  <c r="AO537" i="2"/>
  <c r="Y376" i="2"/>
  <c r="X750" i="2"/>
  <c r="X795" i="2"/>
  <c r="AM808" i="2"/>
  <c r="AM763" i="2"/>
  <c r="AN389" i="2"/>
  <c r="AD275" i="2"/>
  <c r="AC616" i="2"/>
  <c r="AC571" i="2"/>
  <c r="Z324" i="2"/>
  <c r="Y704" i="2"/>
  <c r="Y659" i="2"/>
  <c r="AD328" i="2"/>
  <c r="AC708" i="2"/>
  <c r="AC663" i="2"/>
  <c r="S463" i="2"/>
  <c r="S920" i="2"/>
  <c r="S875" i="2"/>
  <c r="Q248" i="2"/>
  <c r="Q549" i="2"/>
  <c r="Q504" i="2"/>
  <c r="R783" i="2"/>
  <c r="R828" i="2"/>
  <c r="R410" i="2"/>
  <c r="AD223" i="2"/>
  <c r="AC480" i="2"/>
  <c r="AC525" i="2"/>
  <c r="AO339" i="2"/>
  <c r="AN719" i="2"/>
  <c r="AN674" i="2"/>
  <c r="AJ229" i="2"/>
  <c r="AI531" i="2"/>
  <c r="AI486" i="2"/>
  <c r="M298" i="2"/>
  <c r="M638" i="2"/>
  <c r="M593" i="2"/>
  <c r="AA378" i="2"/>
  <c r="Z797" i="2"/>
  <c r="Z752" i="2"/>
  <c r="E449" i="2"/>
  <c r="E906" i="2"/>
  <c r="E861" i="2"/>
  <c r="Z430" i="2"/>
  <c r="Y888" i="2"/>
  <c r="Y843" i="2"/>
  <c r="P827" i="2"/>
  <c r="P782" i="2"/>
  <c r="P409" i="2"/>
  <c r="L243" i="2"/>
  <c r="L544" i="2"/>
  <c r="L499" i="2"/>
  <c r="I295" i="2"/>
  <c r="I635" i="2"/>
  <c r="I590" i="2"/>
  <c r="AJ281" i="2"/>
  <c r="AI622" i="2"/>
  <c r="AI577" i="2"/>
  <c r="X375" i="2"/>
  <c r="W749" i="2"/>
  <c r="W794" i="2"/>
  <c r="J241" i="2"/>
  <c r="J542" i="2"/>
  <c r="J497" i="2"/>
  <c r="T829" i="2"/>
  <c r="T784" i="2"/>
  <c r="T411" i="2"/>
  <c r="K349" i="2"/>
  <c r="K728" i="2"/>
  <c r="K683" i="2"/>
  <c r="X269" i="2"/>
  <c r="W610" i="2"/>
  <c r="W565" i="2"/>
  <c r="Z219" i="2"/>
  <c r="Y476" i="2"/>
  <c r="Y521" i="2"/>
  <c r="N299" i="2"/>
  <c r="N639" i="2"/>
  <c r="N594" i="2"/>
  <c r="AE756" i="2"/>
  <c r="AE801" i="2"/>
  <c r="AF382" i="2"/>
  <c r="AK441" i="2"/>
  <c r="AJ899" i="2"/>
  <c r="AJ854" i="2"/>
  <c r="Q302" i="2"/>
  <c r="Q642" i="2"/>
  <c r="Q597" i="2"/>
  <c r="P247" i="2"/>
  <c r="P548" i="2"/>
  <c r="P503" i="2"/>
  <c r="AB273" i="2"/>
  <c r="AA614" i="2"/>
  <c r="AA569" i="2"/>
  <c r="AA325" i="2"/>
  <c r="Z705" i="2"/>
  <c r="Z660" i="2"/>
  <c r="S304" i="2"/>
  <c r="S644" i="2"/>
  <c r="S599" i="2"/>
  <c r="Q461" i="2"/>
  <c r="Q918" i="2"/>
  <c r="Q873" i="2"/>
  <c r="O300" i="2"/>
  <c r="O640" i="2"/>
  <c r="O595" i="2"/>
  <c r="AL231" i="2"/>
  <c r="AK488" i="2"/>
  <c r="AK533" i="2"/>
  <c r="I453" i="2"/>
  <c r="I910" i="2"/>
  <c r="I865" i="2"/>
  <c r="AL283" i="2"/>
  <c r="AK624" i="2"/>
  <c r="AK579" i="2"/>
  <c r="AJ807" i="2"/>
  <c r="AJ762" i="2"/>
  <c r="AK388" i="2"/>
  <c r="T251" i="2"/>
  <c r="T507" i="2"/>
  <c r="T552" i="2"/>
  <c r="Y323" i="2"/>
  <c r="X703" i="2"/>
  <c r="X658" i="2"/>
  <c r="AC380" i="2"/>
  <c r="AB799" i="2"/>
  <c r="AB754" i="2"/>
  <c r="H817" i="2"/>
  <c r="H772" i="2"/>
  <c r="H399" i="2"/>
  <c r="J349" i="2"/>
  <c r="J728" i="2"/>
  <c r="J683" i="2"/>
  <c r="AE329" i="2"/>
  <c r="AD709" i="2"/>
  <c r="AD664" i="2"/>
  <c r="I240" i="2"/>
  <c r="I541" i="2"/>
  <c r="I496" i="2"/>
  <c r="H293" i="2"/>
  <c r="H633" i="2"/>
  <c r="H588" i="2"/>
  <c r="E343" i="2"/>
  <c r="E722" i="2"/>
  <c r="E677" i="2"/>
  <c r="AI228" i="2"/>
  <c r="AH485" i="2"/>
  <c r="AH530" i="2"/>
  <c r="R356" i="2"/>
  <c r="R735" i="2"/>
  <c r="R690" i="2"/>
  <c r="AK230" i="2"/>
  <c r="AJ532" i="2"/>
  <c r="AJ487" i="2"/>
  <c r="O779" i="2"/>
  <c r="O824" i="2"/>
  <c r="O406" i="2"/>
  <c r="T358" i="2"/>
  <c r="T737" i="2"/>
  <c r="T692" i="2"/>
  <c r="F291" i="2"/>
  <c r="F631" i="2"/>
  <c r="F586" i="2"/>
  <c r="V923" i="2"/>
  <c r="V878" i="2"/>
  <c r="G345" i="2"/>
  <c r="G724" i="2"/>
  <c r="G679" i="2"/>
  <c r="AC327" i="2"/>
  <c r="AB707" i="2"/>
  <c r="AB662" i="2"/>
  <c r="N779" i="2"/>
  <c r="N824" i="2"/>
  <c r="N406" i="2"/>
  <c r="AH279" i="2"/>
  <c r="AG620" i="2"/>
  <c r="AG575" i="2"/>
  <c r="T464" i="2"/>
  <c r="T921" i="2"/>
  <c r="T876" i="2"/>
  <c r="V739" i="2"/>
  <c r="V694" i="2"/>
  <c r="AG226" i="2"/>
  <c r="AF528" i="2"/>
  <c r="AF483" i="2"/>
  <c r="AO812" i="2"/>
  <c r="AO767" i="2"/>
  <c r="Q826" i="2"/>
  <c r="Q781" i="2"/>
  <c r="Q408" i="2"/>
  <c r="D342" i="2"/>
  <c r="D721" i="2"/>
  <c r="D676" i="2"/>
  <c r="F237" i="2"/>
  <c r="F493" i="2"/>
  <c r="F538" i="2"/>
  <c r="V253" i="2"/>
  <c r="V554" i="2"/>
  <c r="V509" i="2"/>
  <c r="AG436" i="2"/>
  <c r="AF894" i="2"/>
  <c r="AF849" i="2"/>
  <c r="AB432" i="2"/>
  <c r="AA890" i="2"/>
  <c r="AA845" i="2"/>
  <c r="AB221" i="2"/>
  <c r="AA523" i="2"/>
  <c r="AA478" i="2"/>
  <c r="S357" i="2"/>
  <c r="S736" i="2"/>
  <c r="S691" i="2"/>
  <c r="AI758" i="2"/>
  <c r="AI803" i="2"/>
  <c r="AJ384" i="2"/>
  <c r="H452" i="2"/>
  <c r="H909" i="2"/>
  <c r="H864" i="2"/>
  <c r="O246" i="2"/>
  <c r="O502" i="2"/>
  <c r="O547" i="2"/>
  <c r="AE276" i="2"/>
  <c r="AD617" i="2"/>
  <c r="AD572" i="2"/>
  <c r="M457" i="2"/>
  <c r="M914" i="2"/>
  <c r="M869" i="2"/>
  <c r="I347" i="2"/>
  <c r="I726" i="2"/>
  <c r="I681" i="2"/>
  <c r="E236" i="2"/>
  <c r="E537" i="2"/>
  <c r="E492" i="2"/>
  <c r="AO811" i="2"/>
  <c r="AO766" i="2"/>
  <c r="G451" i="2"/>
  <c r="G908" i="2"/>
  <c r="G863" i="2"/>
  <c r="AD434" i="2"/>
  <c r="AC892" i="2"/>
  <c r="AC847" i="2"/>
  <c r="AE224" i="2"/>
  <c r="AD481" i="2"/>
  <c r="AD526" i="2"/>
  <c r="AN444" i="2"/>
  <c r="AM902" i="2"/>
  <c r="AM857" i="2"/>
  <c r="P460" i="2"/>
  <c r="P917" i="2"/>
  <c r="P872" i="2"/>
  <c r="AK440" i="2"/>
  <c r="AJ898" i="2"/>
  <c r="AJ853" i="2"/>
  <c r="AI280" i="2"/>
  <c r="AH621" i="2"/>
  <c r="AH576" i="2"/>
  <c r="L350" i="2"/>
  <c r="L729" i="2"/>
  <c r="L684" i="2"/>
  <c r="J775" i="2"/>
  <c r="J820" i="2"/>
  <c r="J402" i="2"/>
  <c r="AK334" i="2"/>
  <c r="AJ714" i="2"/>
  <c r="AJ669" i="2"/>
  <c r="AF330" i="2"/>
  <c r="AE665" i="2"/>
  <c r="AE710" i="2"/>
  <c r="AH760" i="2"/>
  <c r="AH805" i="2"/>
  <c r="AI386" i="2"/>
  <c r="N352" i="2"/>
  <c r="N731" i="2"/>
  <c r="N686" i="2"/>
  <c r="AH227" i="2"/>
  <c r="AG484" i="2"/>
  <c r="AG529" i="2"/>
  <c r="V831" i="2"/>
  <c r="V786" i="2"/>
  <c r="P301" i="2"/>
  <c r="P641" i="2"/>
  <c r="P596" i="2"/>
  <c r="K242" i="2"/>
  <c r="K543" i="2"/>
  <c r="K498" i="2"/>
  <c r="D289" i="2"/>
  <c r="D629" i="2"/>
  <c r="D584" i="2"/>
  <c r="J454" i="2"/>
  <c r="J911" i="2"/>
  <c r="J866" i="2"/>
  <c r="AK335" i="2"/>
  <c r="AJ715" i="2"/>
  <c r="AJ670" i="2"/>
  <c r="F344" i="2"/>
  <c r="F723" i="2"/>
  <c r="F678" i="2"/>
  <c r="D235" i="2"/>
  <c r="D536" i="2"/>
  <c r="D491" i="2"/>
  <c r="AF802" i="2"/>
  <c r="AF757" i="2"/>
  <c r="AG383" i="2"/>
  <c r="O459" i="2"/>
  <c r="O916" i="2"/>
  <c r="O871" i="2"/>
  <c r="AB326" i="2"/>
  <c r="AA706" i="2"/>
  <c r="AA661" i="2"/>
  <c r="X217" i="2"/>
  <c r="W474" i="2"/>
  <c r="W519" i="2"/>
  <c r="D449" i="2"/>
  <c r="D906" i="2"/>
  <c r="D861" i="2"/>
  <c r="AM337" i="2"/>
  <c r="AL717" i="2"/>
  <c r="AL672" i="2"/>
  <c r="AK282" i="2"/>
  <c r="AJ623" i="2"/>
  <c r="AJ578" i="2"/>
  <c r="AG331" i="2"/>
  <c r="AF711" i="2"/>
  <c r="AF666" i="2"/>
  <c r="U306" i="2"/>
  <c r="U646" i="2"/>
  <c r="U601" i="2"/>
  <c r="H239" i="2"/>
  <c r="H540" i="2"/>
  <c r="H495" i="2"/>
  <c r="AL336" i="2"/>
  <c r="AK716" i="2"/>
  <c r="AK671" i="2"/>
  <c r="AI333" i="2"/>
  <c r="AH713" i="2"/>
  <c r="AH668" i="2"/>
  <c r="S250" i="2"/>
  <c r="S551" i="2"/>
  <c r="S506" i="2"/>
  <c r="G238" i="2"/>
  <c r="G539" i="2"/>
  <c r="G494" i="2"/>
  <c r="N458" i="2"/>
  <c r="N915" i="2"/>
  <c r="N870" i="2"/>
  <c r="W555" i="2"/>
  <c r="W510" i="2"/>
  <c r="M244" i="2"/>
  <c r="M500" i="2"/>
  <c r="M545" i="2"/>
  <c r="AM443" i="2"/>
  <c r="AL901" i="2"/>
  <c r="AL856" i="2"/>
  <c r="P354" i="2"/>
  <c r="P733" i="2"/>
  <c r="P688" i="2"/>
  <c r="AM232" i="2"/>
  <c r="AL489" i="2"/>
  <c r="AL534" i="2"/>
  <c r="AM284" i="2"/>
  <c r="AL625" i="2"/>
  <c r="AL580" i="2"/>
  <c r="R303" i="2"/>
  <c r="R643" i="2"/>
  <c r="R598" i="2"/>
  <c r="AA272" i="2"/>
  <c r="Z613" i="2"/>
  <c r="Z568" i="2"/>
  <c r="AM764" i="2"/>
  <c r="AM809" i="2"/>
  <c r="AN390" i="2"/>
  <c r="AO234" i="2"/>
  <c r="AN536" i="2"/>
  <c r="AN491" i="2"/>
  <c r="AH438" i="2"/>
  <c r="AG896" i="2"/>
  <c r="AG851" i="2"/>
  <c r="G292" i="2"/>
  <c r="G632" i="2"/>
  <c r="G587" i="2"/>
  <c r="L822" i="2"/>
  <c r="L777" i="2"/>
  <c r="L404" i="2"/>
  <c r="T305" i="2"/>
  <c r="T645" i="2"/>
  <c r="T600" i="2"/>
  <c r="K821" i="2"/>
  <c r="K776" i="2"/>
  <c r="K403" i="2"/>
  <c r="Y218" i="2"/>
  <c r="X475" i="2"/>
  <c r="X520" i="2"/>
  <c r="K296" i="2"/>
  <c r="K636" i="2"/>
  <c r="K591" i="2"/>
  <c r="AL442" i="2"/>
  <c r="AK900" i="2"/>
  <c r="AK855" i="2"/>
  <c r="L297" i="2"/>
  <c r="L637" i="2"/>
  <c r="L592" i="2"/>
  <c r="L456" i="2"/>
  <c r="L913" i="2"/>
  <c r="L868" i="2"/>
  <c r="E769" i="2"/>
  <c r="E814" i="2"/>
  <c r="E396" i="2"/>
  <c r="AC222" i="2"/>
  <c r="AB524" i="2"/>
  <c r="AB479" i="2"/>
  <c r="U252" i="2"/>
  <c r="U553" i="2"/>
  <c r="U508" i="2"/>
  <c r="M824" i="2"/>
  <c r="M779" i="2"/>
  <c r="M406" i="2"/>
  <c r="AA431" i="2"/>
  <c r="Z889" i="2"/>
  <c r="Z844" i="2"/>
  <c r="G771" i="2"/>
  <c r="G816" i="2"/>
  <c r="G398" i="2"/>
  <c r="M351" i="2"/>
  <c r="M730" i="2"/>
  <c r="M685" i="2"/>
  <c r="AC274" i="2"/>
  <c r="AB615" i="2"/>
  <c r="AB570" i="2"/>
  <c r="X322" i="2"/>
  <c r="D290" i="2" l="1"/>
  <c r="D630" i="2"/>
  <c r="D585" i="2"/>
  <c r="Q462" i="2"/>
  <c r="Q919" i="2"/>
  <c r="Q874" i="2"/>
  <c r="J242" i="2"/>
  <c r="J543" i="2"/>
  <c r="J498" i="2"/>
  <c r="O354" i="2"/>
  <c r="O733" i="2"/>
  <c r="O688" i="2"/>
  <c r="N246" i="2"/>
  <c r="N502" i="2"/>
  <c r="N547" i="2"/>
  <c r="AH437" i="2"/>
  <c r="AG895" i="2"/>
  <c r="AG850" i="2"/>
  <c r="X702" i="2"/>
  <c r="X657" i="2"/>
  <c r="K822" i="2"/>
  <c r="K777" i="2"/>
  <c r="K404" i="2"/>
  <c r="AN232" i="2"/>
  <c r="AM489" i="2"/>
  <c r="AM534" i="2"/>
  <c r="U647" i="2"/>
  <c r="U602" i="2"/>
  <c r="AO444" i="2"/>
  <c r="AN902" i="2"/>
  <c r="AN857" i="2"/>
  <c r="H294" i="2"/>
  <c r="H634" i="2"/>
  <c r="H589" i="2"/>
  <c r="AC273" i="2"/>
  <c r="AB614" i="2"/>
  <c r="AB569" i="2"/>
  <c r="AB378" i="2"/>
  <c r="AA797" i="2"/>
  <c r="AA752" i="2"/>
  <c r="AE328" i="2"/>
  <c r="AD708" i="2"/>
  <c r="AD663" i="2"/>
  <c r="AB220" i="2"/>
  <c r="AA522" i="2"/>
  <c r="AA477" i="2"/>
  <c r="AO338" i="2"/>
  <c r="AN718" i="2"/>
  <c r="AN673" i="2"/>
  <c r="AG277" i="2"/>
  <c r="AF618" i="2"/>
  <c r="AF573" i="2"/>
  <c r="I819" i="2"/>
  <c r="I774" i="2"/>
  <c r="I401" i="2"/>
  <c r="K456" i="2"/>
  <c r="K913" i="2"/>
  <c r="K868" i="2"/>
  <c r="Z218" i="2"/>
  <c r="Y520" i="2"/>
  <c r="Y475" i="2"/>
  <c r="J776" i="2"/>
  <c r="J821" i="2"/>
  <c r="J403" i="2"/>
  <c r="R357" i="2"/>
  <c r="R736" i="2"/>
  <c r="R691" i="2"/>
  <c r="N300" i="2"/>
  <c r="N640" i="2"/>
  <c r="N595" i="2"/>
  <c r="AN808" i="2"/>
  <c r="AN763" i="2"/>
  <c r="AO389" i="2"/>
  <c r="AN810" i="2"/>
  <c r="AN765" i="2"/>
  <c r="AO391" i="2"/>
  <c r="R250" i="2"/>
  <c r="R506" i="2"/>
  <c r="R551" i="2"/>
  <c r="AM442" i="2"/>
  <c r="AL900" i="2"/>
  <c r="AL855" i="2"/>
  <c r="AO491" i="2"/>
  <c r="AO536" i="2"/>
  <c r="M245" i="2"/>
  <c r="M501" i="2"/>
  <c r="M546" i="2"/>
  <c r="G239" i="2"/>
  <c r="G495" i="2"/>
  <c r="G540" i="2"/>
  <c r="AN337" i="2"/>
  <c r="AM717" i="2"/>
  <c r="AM672" i="2"/>
  <c r="AL335" i="2"/>
  <c r="AK715" i="2"/>
  <c r="AK670" i="2"/>
  <c r="G452" i="2"/>
  <c r="G909" i="2"/>
  <c r="G864" i="2"/>
  <c r="I348" i="2"/>
  <c r="I727" i="2"/>
  <c r="I682" i="2"/>
  <c r="AC432" i="2"/>
  <c r="AB890" i="2"/>
  <c r="AB845" i="2"/>
  <c r="J350" i="2"/>
  <c r="J729" i="2"/>
  <c r="J684" i="2"/>
  <c r="AM231" i="2"/>
  <c r="AL533" i="2"/>
  <c r="AL488" i="2"/>
  <c r="AL441" i="2"/>
  <c r="AK899" i="2"/>
  <c r="AK854" i="2"/>
  <c r="K350" i="2"/>
  <c r="K729" i="2"/>
  <c r="K684" i="2"/>
  <c r="I296" i="2"/>
  <c r="I636" i="2"/>
  <c r="I591" i="2"/>
  <c r="AO719" i="2"/>
  <c r="AO674" i="2"/>
  <c r="AF435" i="2"/>
  <c r="AE893" i="2"/>
  <c r="AE848" i="2"/>
  <c r="F771" i="2"/>
  <c r="F816" i="2"/>
  <c r="F398" i="2"/>
  <c r="AI332" i="2"/>
  <c r="AH712" i="2"/>
  <c r="AH667" i="2"/>
  <c r="AF381" i="2"/>
  <c r="AE755" i="2"/>
  <c r="AE800" i="2"/>
  <c r="AO903" i="2"/>
  <c r="AO858" i="2"/>
  <c r="AJ804" i="2"/>
  <c r="AJ759" i="2"/>
  <c r="AK385" i="2"/>
  <c r="AJ333" i="2"/>
  <c r="AI713" i="2"/>
  <c r="AI668" i="2"/>
  <c r="Y217" i="2"/>
  <c r="X474" i="2"/>
  <c r="X519" i="2"/>
  <c r="AF276" i="2"/>
  <c r="AE617" i="2"/>
  <c r="AE572" i="2"/>
  <c r="U253" i="2"/>
  <c r="U554" i="2"/>
  <c r="U509" i="2"/>
  <c r="AN764" i="2"/>
  <c r="AN809" i="2"/>
  <c r="AO390" i="2"/>
  <c r="R304" i="2"/>
  <c r="R644" i="2"/>
  <c r="R599" i="2"/>
  <c r="AM336" i="2"/>
  <c r="AL716" i="2"/>
  <c r="AL671" i="2"/>
  <c r="AC326" i="2"/>
  <c r="AB706" i="2"/>
  <c r="AB661" i="2"/>
  <c r="K243" i="2"/>
  <c r="K499" i="2"/>
  <c r="K544" i="2"/>
  <c r="AI227" i="2"/>
  <c r="AH529" i="2"/>
  <c r="AH484" i="2"/>
  <c r="AL440" i="2"/>
  <c r="AK898" i="2"/>
  <c r="AK853" i="2"/>
  <c r="O247" i="2"/>
  <c r="O503" i="2"/>
  <c r="O548" i="2"/>
  <c r="F238" i="2"/>
  <c r="F494" i="2"/>
  <c r="F539" i="2"/>
  <c r="T465" i="2"/>
  <c r="T922" i="2"/>
  <c r="T877" i="2"/>
  <c r="AJ228" i="2"/>
  <c r="AI530" i="2"/>
  <c r="AI485" i="2"/>
  <c r="H818" i="2"/>
  <c r="H773" i="2"/>
  <c r="H400" i="2"/>
  <c r="Z323" i="2"/>
  <c r="Y703" i="2"/>
  <c r="Y658" i="2"/>
  <c r="S305" i="2"/>
  <c r="S645" i="2"/>
  <c r="S600" i="2"/>
  <c r="AF756" i="2"/>
  <c r="AF801" i="2"/>
  <c r="AG382" i="2"/>
  <c r="AA219" i="2"/>
  <c r="Z476" i="2"/>
  <c r="Z521" i="2"/>
  <c r="T830" i="2"/>
  <c r="T785" i="2"/>
  <c r="T412" i="2"/>
  <c r="AA430" i="2"/>
  <c r="Z888" i="2"/>
  <c r="Z843" i="2"/>
  <c r="Q249" i="2"/>
  <c r="Q505" i="2"/>
  <c r="Q550" i="2"/>
  <c r="Z270" i="2"/>
  <c r="Y611" i="2"/>
  <c r="Y566" i="2"/>
  <c r="E291" i="2"/>
  <c r="E631" i="2"/>
  <c r="E586" i="2"/>
  <c r="H347" i="2"/>
  <c r="H726" i="2"/>
  <c r="H681" i="2"/>
  <c r="S831" i="2"/>
  <c r="S786" i="2"/>
  <c r="AO233" i="2"/>
  <c r="AN535" i="2"/>
  <c r="AN490" i="2"/>
  <c r="AB272" i="2"/>
  <c r="AA613" i="2"/>
  <c r="AA568" i="2"/>
  <c r="AJ280" i="2"/>
  <c r="AI621" i="2"/>
  <c r="AI576" i="2"/>
  <c r="O780" i="2"/>
  <c r="O825" i="2"/>
  <c r="O407" i="2"/>
  <c r="AD274" i="2"/>
  <c r="AC615" i="2"/>
  <c r="AC570" i="2"/>
  <c r="L457" i="2"/>
  <c r="L914" i="2"/>
  <c r="L869" i="2"/>
  <c r="G293" i="2"/>
  <c r="G633" i="2"/>
  <c r="G588" i="2"/>
  <c r="P355" i="2"/>
  <c r="P734" i="2"/>
  <c r="P689" i="2"/>
  <c r="AH331" i="2"/>
  <c r="AG711" i="2"/>
  <c r="AG666" i="2"/>
  <c r="D236" i="2"/>
  <c r="D492" i="2"/>
  <c r="D537" i="2"/>
  <c r="AG330" i="2"/>
  <c r="AF710" i="2"/>
  <c r="AF665" i="2"/>
  <c r="AF224" i="2"/>
  <c r="AE526" i="2"/>
  <c r="AE481" i="2"/>
  <c r="S358" i="2"/>
  <c r="S737" i="2"/>
  <c r="S692" i="2"/>
  <c r="AD327" i="2"/>
  <c r="AC707" i="2"/>
  <c r="AC662" i="2"/>
  <c r="F292" i="2"/>
  <c r="F587" i="2"/>
  <c r="F632" i="2"/>
  <c r="I241" i="2"/>
  <c r="I542" i="2"/>
  <c r="I497" i="2"/>
  <c r="AM283" i="2"/>
  <c r="AL624" i="2"/>
  <c r="AL579" i="2"/>
  <c r="P248" i="2"/>
  <c r="P504" i="2"/>
  <c r="P549" i="2"/>
  <c r="Y375" i="2"/>
  <c r="X794" i="2"/>
  <c r="X749" i="2"/>
  <c r="M299" i="2"/>
  <c r="M639" i="2"/>
  <c r="M594" i="2"/>
  <c r="AA324" i="2"/>
  <c r="Z704" i="2"/>
  <c r="Z659" i="2"/>
  <c r="X216" i="2"/>
  <c r="W518" i="2"/>
  <c r="W473" i="2"/>
  <c r="AD433" i="2"/>
  <c r="AC891" i="2"/>
  <c r="AC846" i="2"/>
  <c r="Y428" i="2"/>
  <c r="X886" i="2"/>
  <c r="X841" i="2"/>
  <c r="AA271" i="2"/>
  <c r="Z612" i="2"/>
  <c r="Z567" i="2"/>
  <c r="G817" i="2"/>
  <c r="G772" i="2"/>
  <c r="G399" i="2"/>
  <c r="V510" i="2"/>
  <c r="V555" i="2"/>
  <c r="AD380" i="2"/>
  <c r="AC799" i="2"/>
  <c r="AC754" i="2"/>
  <c r="AB431" i="2"/>
  <c r="AA889" i="2"/>
  <c r="AA844" i="2"/>
  <c r="K297" i="2"/>
  <c r="K637" i="2"/>
  <c r="K592" i="2"/>
  <c r="S251" i="2"/>
  <c r="S552" i="2"/>
  <c r="S507" i="2"/>
  <c r="D450" i="2"/>
  <c r="D907" i="2"/>
  <c r="D862" i="2"/>
  <c r="J455" i="2"/>
  <c r="J912" i="2"/>
  <c r="J867" i="2"/>
  <c r="L351" i="2"/>
  <c r="L730" i="2"/>
  <c r="L685" i="2"/>
  <c r="M458" i="2"/>
  <c r="M915" i="2"/>
  <c r="M870" i="2"/>
  <c r="AH436" i="2"/>
  <c r="AG894" i="2"/>
  <c r="AG849" i="2"/>
  <c r="AL230" i="2"/>
  <c r="AK532" i="2"/>
  <c r="AK487" i="2"/>
  <c r="O301" i="2"/>
  <c r="O641" i="2"/>
  <c r="O596" i="2"/>
  <c r="L244" i="2"/>
  <c r="L500" i="2"/>
  <c r="L545" i="2"/>
  <c r="AE223" i="2"/>
  <c r="AD525" i="2"/>
  <c r="AD480" i="2"/>
  <c r="Z376" i="2"/>
  <c r="Y795" i="2"/>
  <c r="Y750" i="2"/>
  <c r="F453" i="2"/>
  <c r="F910" i="2"/>
  <c r="F865" i="2"/>
  <c r="J296" i="2"/>
  <c r="J591" i="2"/>
  <c r="J636" i="2"/>
  <c r="AA377" i="2"/>
  <c r="Z751" i="2"/>
  <c r="Z796" i="2"/>
  <c r="AL806" i="2"/>
  <c r="AL761" i="2"/>
  <c r="AM387" i="2"/>
  <c r="AK439" i="2"/>
  <c r="AJ897" i="2"/>
  <c r="AJ852" i="2"/>
  <c r="M780" i="2"/>
  <c r="M825" i="2"/>
  <c r="M407" i="2"/>
  <c r="AD222" i="2"/>
  <c r="AC524" i="2"/>
  <c r="AC479" i="2"/>
  <c r="T306" i="2"/>
  <c r="T646" i="2"/>
  <c r="T601" i="2"/>
  <c r="AN284" i="2"/>
  <c r="AM625" i="2"/>
  <c r="AM580" i="2"/>
  <c r="H240" i="2"/>
  <c r="H496" i="2"/>
  <c r="H541" i="2"/>
  <c r="O460" i="2"/>
  <c r="O917" i="2"/>
  <c r="O872" i="2"/>
  <c r="P302" i="2"/>
  <c r="P642" i="2"/>
  <c r="P597" i="2"/>
  <c r="N353" i="2"/>
  <c r="N732" i="2"/>
  <c r="N687" i="2"/>
  <c r="P461" i="2"/>
  <c r="P918" i="2"/>
  <c r="P873" i="2"/>
  <c r="H453" i="2"/>
  <c r="H910" i="2"/>
  <c r="H865" i="2"/>
  <c r="D343" i="2"/>
  <c r="D722" i="2"/>
  <c r="D677" i="2"/>
  <c r="AH226" i="2"/>
  <c r="AG483" i="2"/>
  <c r="AG528" i="2"/>
  <c r="AI279" i="2"/>
  <c r="AH620" i="2"/>
  <c r="AH575" i="2"/>
  <c r="E344" i="2"/>
  <c r="E723" i="2"/>
  <c r="E678" i="2"/>
  <c r="T252" i="2"/>
  <c r="T508" i="2"/>
  <c r="T553" i="2"/>
  <c r="AB325" i="2"/>
  <c r="AA705" i="2"/>
  <c r="AA660" i="2"/>
  <c r="P828" i="2"/>
  <c r="P783" i="2"/>
  <c r="P410" i="2"/>
  <c r="E450" i="2"/>
  <c r="E907" i="2"/>
  <c r="E862" i="2"/>
  <c r="R829" i="2"/>
  <c r="R784" i="2"/>
  <c r="R411" i="2"/>
  <c r="S464" i="2"/>
  <c r="S921" i="2"/>
  <c r="S876" i="2"/>
  <c r="AO285" i="2"/>
  <c r="AN626" i="2"/>
  <c r="AN581" i="2"/>
  <c r="D816" i="2"/>
  <c r="D771" i="2"/>
  <c r="D398" i="2"/>
  <c r="R463" i="2"/>
  <c r="R920" i="2"/>
  <c r="R875" i="2"/>
  <c r="U923" i="2"/>
  <c r="U878" i="2"/>
  <c r="Q356" i="2"/>
  <c r="Q735" i="2"/>
  <c r="Q690" i="2"/>
  <c r="AG225" i="2"/>
  <c r="AF527" i="2"/>
  <c r="AF482" i="2"/>
  <c r="U739" i="2"/>
  <c r="U694" i="2"/>
  <c r="M352" i="2"/>
  <c r="M731" i="2"/>
  <c r="M686" i="2"/>
  <c r="E815" i="2"/>
  <c r="E770" i="2"/>
  <c r="E397" i="2"/>
  <c r="L298" i="2"/>
  <c r="L638" i="2"/>
  <c r="L593" i="2"/>
  <c r="L823" i="2"/>
  <c r="L778" i="2"/>
  <c r="L405" i="2"/>
  <c r="AI438" i="2"/>
  <c r="AH896" i="2"/>
  <c r="AH851" i="2"/>
  <c r="AN443" i="2"/>
  <c r="AM901" i="2"/>
  <c r="AM856" i="2"/>
  <c r="N459" i="2"/>
  <c r="N916" i="2"/>
  <c r="N871" i="2"/>
  <c r="AL282" i="2"/>
  <c r="AK623" i="2"/>
  <c r="AK578" i="2"/>
  <c r="AG757" i="2"/>
  <c r="AG802" i="2"/>
  <c r="AH383" i="2"/>
  <c r="F345" i="2"/>
  <c r="F724" i="2"/>
  <c r="F679" i="2"/>
  <c r="AI805" i="2"/>
  <c r="AI760" i="2"/>
  <c r="AJ386" i="2"/>
  <c r="AL334" i="2"/>
  <c r="AK714" i="2"/>
  <c r="AK669" i="2"/>
  <c r="AE434" i="2"/>
  <c r="AD892" i="2"/>
  <c r="AD847" i="2"/>
  <c r="E237" i="2"/>
  <c r="E493" i="2"/>
  <c r="E538" i="2"/>
  <c r="AJ803" i="2"/>
  <c r="AJ758" i="2"/>
  <c r="AK384" i="2"/>
  <c r="AC221" i="2"/>
  <c r="AB523" i="2"/>
  <c r="AB478" i="2"/>
  <c r="Q782" i="2"/>
  <c r="Q827" i="2"/>
  <c r="Q409" i="2"/>
  <c r="N825" i="2"/>
  <c r="N780" i="2"/>
  <c r="N407" i="2"/>
  <c r="G346" i="2"/>
  <c r="G725" i="2"/>
  <c r="G680" i="2"/>
  <c r="T359" i="2"/>
  <c r="T738" i="2"/>
  <c r="T693" i="2"/>
  <c r="AF329" i="2"/>
  <c r="AE709" i="2"/>
  <c r="AE664" i="2"/>
  <c r="AK807" i="2"/>
  <c r="AK762" i="2"/>
  <c r="AL388" i="2"/>
  <c r="I454" i="2"/>
  <c r="I911" i="2"/>
  <c r="I866" i="2"/>
  <c r="Q303" i="2"/>
  <c r="Q643" i="2"/>
  <c r="Q598" i="2"/>
  <c r="Y269" i="2"/>
  <c r="X610" i="2"/>
  <c r="X565" i="2"/>
  <c r="AK281" i="2"/>
  <c r="AJ622" i="2"/>
  <c r="AJ577" i="2"/>
  <c r="AK229" i="2"/>
  <c r="AJ531" i="2"/>
  <c r="AJ486" i="2"/>
  <c r="AE275" i="2"/>
  <c r="AD616" i="2"/>
  <c r="AD571" i="2"/>
  <c r="AO627" i="2"/>
  <c r="AO582" i="2"/>
  <c r="AH278" i="2"/>
  <c r="AG619" i="2"/>
  <c r="AG574" i="2"/>
  <c r="Z429" i="2"/>
  <c r="Y842" i="2"/>
  <c r="Y887" i="2"/>
  <c r="U831" i="2"/>
  <c r="U786" i="2"/>
  <c r="AC379" i="2"/>
  <c r="AB798" i="2"/>
  <c r="AB753" i="2"/>
  <c r="Y322" i="2"/>
  <c r="T739" i="2" l="1"/>
  <c r="T694" i="2"/>
  <c r="S252" i="2"/>
  <c r="S553" i="2"/>
  <c r="S508" i="2"/>
  <c r="F239" i="2"/>
  <c r="F540" i="2"/>
  <c r="F495" i="2"/>
  <c r="J777" i="2"/>
  <c r="J822" i="2"/>
  <c r="J404" i="2"/>
  <c r="AI437" i="2"/>
  <c r="AH895" i="2"/>
  <c r="AH850" i="2"/>
  <c r="Z269" i="2"/>
  <c r="Y610" i="2"/>
  <c r="Y565" i="2"/>
  <c r="AJ805" i="2"/>
  <c r="AJ760" i="2"/>
  <c r="AK386" i="2"/>
  <c r="M353" i="2"/>
  <c r="M732" i="2"/>
  <c r="M687" i="2"/>
  <c r="Q357" i="2"/>
  <c r="Q736" i="2"/>
  <c r="Q691" i="2"/>
  <c r="E345" i="2"/>
  <c r="E724" i="2"/>
  <c r="E679" i="2"/>
  <c r="O461" i="2"/>
  <c r="O918" i="2"/>
  <c r="O873" i="2"/>
  <c r="AB377" i="2"/>
  <c r="AA751" i="2"/>
  <c r="AA796" i="2"/>
  <c r="AI436" i="2"/>
  <c r="AH894" i="2"/>
  <c r="AH849" i="2"/>
  <c r="AE380" i="2"/>
  <c r="AD799" i="2"/>
  <c r="AD754" i="2"/>
  <c r="AB271" i="2"/>
  <c r="AA612" i="2"/>
  <c r="AA567" i="2"/>
  <c r="P249" i="2"/>
  <c r="P550" i="2"/>
  <c r="P505" i="2"/>
  <c r="D237" i="2"/>
  <c r="D493" i="2"/>
  <c r="D538" i="2"/>
  <c r="O826" i="2"/>
  <c r="O781" i="2"/>
  <c r="O408" i="2"/>
  <c r="AC272" i="2"/>
  <c r="AB613" i="2"/>
  <c r="AB568" i="2"/>
  <c r="H348" i="2"/>
  <c r="H727" i="2"/>
  <c r="H682" i="2"/>
  <c r="S306" i="2"/>
  <c r="S646" i="2"/>
  <c r="S601" i="2"/>
  <c r="AJ227" i="2"/>
  <c r="AI484" i="2"/>
  <c r="AI529" i="2"/>
  <c r="Z217" i="2"/>
  <c r="Y474" i="2"/>
  <c r="Y519" i="2"/>
  <c r="AD432" i="2"/>
  <c r="AC890" i="2"/>
  <c r="AC845" i="2"/>
  <c r="I820" i="2"/>
  <c r="I775" i="2"/>
  <c r="I402" i="2"/>
  <c r="AO718" i="2"/>
  <c r="AO673" i="2"/>
  <c r="K823" i="2"/>
  <c r="K778" i="2"/>
  <c r="K405" i="2"/>
  <c r="J243" i="2"/>
  <c r="J544" i="2"/>
  <c r="J499" i="2"/>
  <c r="AM334" i="2"/>
  <c r="AL714" i="2"/>
  <c r="AL669" i="2"/>
  <c r="G240" i="2"/>
  <c r="G496" i="2"/>
  <c r="G541" i="2"/>
  <c r="AO232" i="2"/>
  <c r="AN489" i="2"/>
  <c r="AN534" i="2"/>
  <c r="AD379" i="2"/>
  <c r="AC798" i="2"/>
  <c r="AC753" i="2"/>
  <c r="AI278" i="2"/>
  <c r="AH619" i="2"/>
  <c r="AH574" i="2"/>
  <c r="AL229" i="2"/>
  <c r="AK486" i="2"/>
  <c r="AK531" i="2"/>
  <c r="E238" i="2"/>
  <c r="E539" i="2"/>
  <c r="E494" i="2"/>
  <c r="AO443" i="2"/>
  <c r="AN901" i="2"/>
  <c r="AN856" i="2"/>
  <c r="D344" i="2"/>
  <c r="D723" i="2"/>
  <c r="D678" i="2"/>
  <c r="T647" i="2"/>
  <c r="T602" i="2"/>
  <c r="AA376" i="2"/>
  <c r="Z750" i="2"/>
  <c r="Z795" i="2"/>
  <c r="J456" i="2"/>
  <c r="J913" i="2"/>
  <c r="J868" i="2"/>
  <c r="M300" i="2"/>
  <c r="M640" i="2"/>
  <c r="M595" i="2"/>
  <c r="F293" i="2"/>
  <c r="F633" i="2"/>
  <c r="F588" i="2"/>
  <c r="G294" i="2"/>
  <c r="G634" i="2"/>
  <c r="G589" i="2"/>
  <c r="Q250" i="2"/>
  <c r="Q551" i="2"/>
  <c r="Q506" i="2"/>
  <c r="AK228" i="2"/>
  <c r="AJ485" i="2"/>
  <c r="AJ530" i="2"/>
  <c r="AN336" i="2"/>
  <c r="AM671" i="2"/>
  <c r="AM716" i="2"/>
  <c r="I297" i="2"/>
  <c r="I637" i="2"/>
  <c r="I592" i="2"/>
  <c r="AM335" i="2"/>
  <c r="AL715" i="2"/>
  <c r="AL670" i="2"/>
  <c r="AC378" i="2"/>
  <c r="AB752" i="2"/>
  <c r="AB797" i="2"/>
  <c r="P462" i="2"/>
  <c r="P919" i="2"/>
  <c r="P874" i="2"/>
  <c r="AE274" i="2"/>
  <c r="AD615" i="2"/>
  <c r="AD570" i="2"/>
  <c r="AM441" i="2"/>
  <c r="AL899" i="2"/>
  <c r="AL854" i="2"/>
  <c r="G347" i="2"/>
  <c r="G726" i="2"/>
  <c r="G681" i="2"/>
  <c r="L299" i="2"/>
  <c r="L594" i="2"/>
  <c r="L639" i="2"/>
  <c r="AC325" i="2"/>
  <c r="AB705" i="2"/>
  <c r="AB660" i="2"/>
  <c r="N354" i="2"/>
  <c r="N733" i="2"/>
  <c r="N688" i="2"/>
  <c r="AL439" i="2"/>
  <c r="AK897" i="2"/>
  <c r="AK852" i="2"/>
  <c r="O302" i="2"/>
  <c r="O642" i="2"/>
  <c r="O597" i="2"/>
  <c r="K298" i="2"/>
  <c r="K638" i="2"/>
  <c r="K593" i="2"/>
  <c r="AG224" i="2"/>
  <c r="AF481" i="2"/>
  <c r="AF526" i="2"/>
  <c r="AB219" i="2"/>
  <c r="AA476" i="2"/>
  <c r="AA521" i="2"/>
  <c r="O248" i="2"/>
  <c r="O504" i="2"/>
  <c r="O549" i="2"/>
  <c r="U510" i="2"/>
  <c r="U555" i="2"/>
  <c r="AN231" i="2"/>
  <c r="AM488" i="2"/>
  <c r="AM533" i="2"/>
  <c r="M246" i="2"/>
  <c r="M547" i="2"/>
  <c r="M502" i="2"/>
  <c r="R251" i="2"/>
  <c r="R507" i="2"/>
  <c r="R552" i="2"/>
  <c r="AO902" i="2"/>
  <c r="AO857" i="2"/>
  <c r="N247" i="2"/>
  <c r="N548" i="2"/>
  <c r="N503" i="2"/>
  <c r="S359" i="2"/>
  <c r="S738" i="2"/>
  <c r="S693" i="2"/>
  <c r="K457" i="2"/>
  <c r="K914" i="2"/>
  <c r="K869" i="2"/>
  <c r="Q304" i="2"/>
  <c r="Q644" i="2"/>
  <c r="Q599" i="2"/>
  <c r="N781" i="2"/>
  <c r="N826" i="2"/>
  <c r="N408" i="2"/>
  <c r="AD221" i="2"/>
  <c r="AC523" i="2"/>
  <c r="AC478" i="2"/>
  <c r="AM282" i="2"/>
  <c r="AL623" i="2"/>
  <c r="AL578" i="2"/>
  <c r="E816" i="2"/>
  <c r="E771" i="2"/>
  <c r="E398" i="2"/>
  <c r="AO626" i="2"/>
  <c r="AO581" i="2"/>
  <c r="AJ279" i="2"/>
  <c r="AI620" i="2"/>
  <c r="AI575" i="2"/>
  <c r="H241" i="2"/>
  <c r="H497" i="2"/>
  <c r="H542" i="2"/>
  <c r="AM761" i="2"/>
  <c r="AM806" i="2"/>
  <c r="AN387" i="2"/>
  <c r="J297" i="2"/>
  <c r="J637" i="2"/>
  <c r="J592" i="2"/>
  <c r="M459" i="2"/>
  <c r="M916" i="2"/>
  <c r="M871" i="2"/>
  <c r="G773" i="2"/>
  <c r="G818" i="2"/>
  <c r="G400" i="2"/>
  <c r="Y216" i="2"/>
  <c r="X473" i="2"/>
  <c r="X518" i="2"/>
  <c r="AN283" i="2"/>
  <c r="AM624" i="2"/>
  <c r="AM579" i="2"/>
  <c r="AI331" i="2"/>
  <c r="AH711" i="2"/>
  <c r="AH666" i="2"/>
  <c r="AO490" i="2"/>
  <c r="AO535" i="2"/>
  <c r="E292" i="2"/>
  <c r="E632" i="2"/>
  <c r="E587" i="2"/>
  <c r="AG756" i="2"/>
  <c r="AG801" i="2"/>
  <c r="AH382" i="2"/>
  <c r="AA323" i="2"/>
  <c r="Z703" i="2"/>
  <c r="Z658" i="2"/>
  <c r="K244" i="2"/>
  <c r="K500" i="2"/>
  <c r="K545" i="2"/>
  <c r="AK333" i="2"/>
  <c r="AJ713" i="2"/>
  <c r="AJ668" i="2"/>
  <c r="AG381" i="2"/>
  <c r="AF755" i="2"/>
  <c r="AF800" i="2"/>
  <c r="I349" i="2"/>
  <c r="I728" i="2"/>
  <c r="I683" i="2"/>
  <c r="AO810" i="2"/>
  <c r="AO765" i="2"/>
  <c r="N301" i="2"/>
  <c r="N641" i="2"/>
  <c r="N596" i="2"/>
  <c r="AC220" i="2"/>
  <c r="AB477" i="2"/>
  <c r="AB522" i="2"/>
  <c r="Q463" i="2"/>
  <c r="Q920" i="2"/>
  <c r="Q875" i="2"/>
  <c r="R830" i="2"/>
  <c r="R785" i="2"/>
  <c r="R412" i="2"/>
  <c r="F817" i="2"/>
  <c r="F772" i="2"/>
  <c r="F399" i="2"/>
  <c r="AN442" i="2"/>
  <c r="AM900" i="2"/>
  <c r="AM855" i="2"/>
  <c r="AL281" i="2"/>
  <c r="AK622" i="2"/>
  <c r="AK577" i="2"/>
  <c r="AG329" i="2"/>
  <c r="AF709" i="2"/>
  <c r="AF664" i="2"/>
  <c r="AK803" i="2"/>
  <c r="AK758" i="2"/>
  <c r="AL384" i="2"/>
  <c r="AF434" i="2"/>
  <c r="AE892" i="2"/>
  <c r="AE847" i="2"/>
  <c r="AJ438" i="2"/>
  <c r="AI896" i="2"/>
  <c r="AI851" i="2"/>
  <c r="E451" i="2"/>
  <c r="E908" i="2"/>
  <c r="E863" i="2"/>
  <c r="H454" i="2"/>
  <c r="H911" i="2"/>
  <c r="H866" i="2"/>
  <c r="AE222" i="2"/>
  <c r="AD524" i="2"/>
  <c r="AD479" i="2"/>
  <c r="AF223" i="2"/>
  <c r="AE480" i="2"/>
  <c r="AE525" i="2"/>
  <c r="D451" i="2"/>
  <c r="D908" i="2"/>
  <c r="D863" i="2"/>
  <c r="Z428" i="2"/>
  <c r="Y886" i="2"/>
  <c r="Y841" i="2"/>
  <c r="AE327" i="2"/>
  <c r="AD707" i="2"/>
  <c r="AD662" i="2"/>
  <c r="L458" i="2"/>
  <c r="L915" i="2"/>
  <c r="L870" i="2"/>
  <c r="AB430" i="2"/>
  <c r="AA888" i="2"/>
  <c r="AA843" i="2"/>
  <c r="H819" i="2"/>
  <c r="H774" i="2"/>
  <c r="H401" i="2"/>
  <c r="T923" i="2"/>
  <c r="T878" i="2"/>
  <c r="R305" i="2"/>
  <c r="R645" i="2"/>
  <c r="R600" i="2"/>
  <c r="AK804" i="2"/>
  <c r="AK759" i="2"/>
  <c r="AL385" i="2"/>
  <c r="AG435" i="2"/>
  <c r="AF893" i="2"/>
  <c r="AF848" i="2"/>
  <c r="K351" i="2"/>
  <c r="K730" i="2"/>
  <c r="K685" i="2"/>
  <c r="AO337" i="2"/>
  <c r="AN672" i="2"/>
  <c r="AN717" i="2"/>
  <c r="AA218" i="2"/>
  <c r="Z520" i="2"/>
  <c r="Z475" i="2"/>
  <c r="AD273" i="2"/>
  <c r="AC614" i="2"/>
  <c r="AC569" i="2"/>
  <c r="AL807" i="2"/>
  <c r="AL762" i="2"/>
  <c r="AM388" i="2"/>
  <c r="L245" i="2"/>
  <c r="L501" i="2"/>
  <c r="L546" i="2"/>
  <c r="AE433" i="2"/>
  <c r="AD891" i="2"/>
  <c r="AD846" i="2"/>
  <c r="H295" i="2"/>
  <c r="H590" i="2"/>
  <c r="H635" i="2"/>
  <c r="F346" i="2"/>
  <c r="F725" i="2"/>
  <c r="F680" i="2"/>
  <c r="L824" i="2"/>
  <c r="L779" i="2"/>
  <c r="L406" i="2"/>
  <c r="AH225" i="2"/>
  <c r="AG527" i="2"/>
  <c r="AG482" i="2"/>
  <c r="R464" i="2"/>
  <c r="R921" i="2"/>
  <c r="R876" i="2"/>
  <c r="P784" i="2"/>
  <c r="P829" i="2"/>
  <c r="P411" i="2"/>
  <c r="T253" i="2"/>
  <c r="T509" i="2"/>
  <c r="T554" i="2"/>
  <c r="P303" i="2"/>
  <c r="P643" i="2"/>
  <c r="P598" i="2"/>
  <c r="M781" i="2"/>
  <c r="M826" i="2"/>
  <c r="M408" i="2"/>
  <c r="AM230" i="2"/>
  <c r="AL487" i="2"/>
  <c r="AL532" i="2"/>
  <c r="AC431" i="2"/>
  <c r="AB889" i="2"/>
  <c r="AB844" i="2"/>
  <c r="Z375" i="2"/>
  <c r="Y749" i="2"/>
  <c r="Y794" i="2"/>
  <c r="AH330" i="2"/>
  <c r="AG710" i="2"/>
  <c r="AG665" i="2"/>
  <c r="AK280" i="2"/>
  <c r="AJ621" i="2"/>
  <c r="AJ576" i="2"/>
  <c r="T831" i="2"/>
  <c r="T786" i="2"/>
  <c r="AM440" i="2"/>
  <c r="AL898" i="2"/>
  <c r="AL853" i="2"/>
  <c r="AO764" i="2"/>
  <c r="AO809" i="2"/>
  <c r="AG276" i="2"/>
  <c r="AF617" i="2"/>
  <c r="AF572" i="2"/>
  <c r="J351" i="2"/>
  <c r="J730" i="2"/>
  <c r="J685" i="2"/>
  <c r="AH277" i="2"/>
  <c r="AG618" i="2"/>
  <c r="AG573" i="2"/>
  <c r="O355" i="2"/>
  <c r="O734" i="2"/>
  <c r="O689" i="2"/>
  <c r="Y702" i="2"/>
  <c r="Y657" i="2"/>
  <c r="AA429" i="2"/>
  <c r="Z887" i="2"/>
  <c r="Z842" i="2"/>
  <c r="AF275" i="2"/>
  <c r="AE616" i="2"/>
  <c r="AE571" i="2"/>
  <c r="I455" i="2"/>
  <c r="I912" i="2"/>
  <c r="I867" i="2"/>
  <c r="Q828" i="2"/>
  <c r="Q783" i="2"/>
  <c r="Q410" i="2"/>
  <c r="AH802" i="2"/>
  <c r="AH757" i="2"/>
  <c r="AI383" i="2"/>
  <c r="N460" i="2"/>
  <c r="N917" i="2"/>
  <c r="N872" i="2"/>
  <c r="D817" i="2"/>
  <c r="D772" i="2"/>
  <c r="D399" i="2"/>
  <c r="S465" i="2"/>
  <c r="S922" i="2"/>
  <c r="S877" i="2"/>
  <c r="AI226" i="2"/>
  <c r="AH483" i="2"/>
  <c r="AH528" i="2"/>
  <c r="AO284" i="2"/>
  <c r="AN625" i="2"/>
  <c r="AN580" i="2"/>
  <c r="F454" i="2"/>
  <c r="F911" i="2"/>
  <c r="F866" i="2"/>
  <c r="L352" i="2"/>
  <c r="L731" i="2"/>
  <c r="L686" i="2"/>
  <c r="AB324" i="2"/>
  <c r="AA704" i="2"/>
  <c r="AA659" i="2"/>
  <c r="I242" i="2"/>
  <c r="I498" i="2"/>
  <c r="I543" i="2"/>
  <c r="P356" i="2"/>
  <c r="P735" i="2"/>
  <c r="P690" i="2"/>
  <c r="AA270" i="2"/>
  <c r="Z611" i="2"/>
  <c r="Z566" i="2"/>
  <c r="AD326" i="2"/>
  <c r="AC706" i="2"/>
  <c r="AC661" i="2"/>
  <c r="AJ332" i="2"/>
  <c r="AI712" i="2"/>
  <c r="AI667" i="2"/>
  <c r="G453" i="2"/>
  <c r="G910" i="2"/>
  <c r="G865" i="2"/>
  <c r="AO808" i="2"/>
  <c r="AO763" i="2"/>
  <c r="R358" i="2"/>
  <c r="R737" i="2"/>
  <c r="R692" i="2"/>
  <c r="AF328" i="2"/>
  <c r="AE708" i="2"/>
  <c r="AE663" i="2"/>
  <c r="D291" i="2"/>
  <c r="D631" i="2"/>
  <c r="D586" i="2"/>
  <c r="Z322" i="2"/>
  <c r="Q784" i="2" l="1"/>
  <c r="Q829" i="2"/>
  <c r="Q411" i="2"/>
  <c r="Q251" i="2"/>
  <c r="Q552" i="2"/>
  <c r="Q507" i="2"/>
  <c r="AJ278" i="2"/>
  <c r="AI619" i="2"/>
  <c r="AI574" i="2"/>
  <c r="P357" i="2"/>
  <c r="P736" i="2"/>
  <c r="P691" i="2"/>
  <c r="AH276" i="2"/>
  <c r="AG617" i="2"/>
  <c r="AG572" i="2"/>
  <c r="M827" i="2"/>
  <c r="M782" i="2"/>
  <c r="M409" i="2"/>
  <c r="T555" i="2"/>
  <c r="T510" i="2"/>
  <c r="L246" i="2"/>
  <c r="L547" i="2"/>
  <c r="L502" i="2"/>
  <c r="R306" i="2"/>
  <c r="R646" i="2"/>
  <c r="R601" i="2"/>
  <c r="AC430" i="2"/>
  <c r="AB888" i="2"/>
  <c r="AB843" i="2"/>
  <c r="AG223" i="2"/>
  <c r="AF480" i="2"/>
  <c r="AF525" i="2"/>
  <c r="AL758" i="2"/>
  <c r="AL803" i="2"/>
  <c r="AM384" i="2"/>
  <c r="AM281" i="2"/>
  <c r="AL622" i="2"/>
  <c r="AL577" i="2"/>
  <c r="K245" i="2"/>
  <c r="K546" i="2"/>
  <c r="K501" i="2"/>
  <c r="Q305" i="2"/>
  <c r="Q645" i="2"/>
  <c r="Q600" i="2"/>
  <c r="AM439" i="2"/>
  <c r="AL897" i="2"/>
  <c r="AL852" i="2"/>
  <c r="AD378" i="2"/>
  <c r="AC752" i="2"/>
  <c r="AC797" i="2"/>
  <c r="M301" i="2"/>
  <c r="M641" i="2"/>
  <c r="M596" i="2"/>
  <c r="G241" i="2"/>
  <c r="G542" i="2"/>
  <c r="G497" i="2"/>
  <c r="AD272" i="2"/>
  <c r="AC613" i="2"/>
  <c r="AC568" i="2"/>
  <c r="O462" i="2"/>
  <c r="O919" i="2"/>
  <c r="O874" i="2"/>
  <c r="AA269" i="2"/>
  <c r="Z610" i="2"/>
  <c r="Z565" i="2"/>
  <c r="R359" i="2"/>
  <c r="R738" i="2"/>
  <c r="R693" i="2"/>
  <c r="I350" i="2"/>
  <c r="I729" i="2"/>
  <c r="I684" i="2"/>
  <c r="AN441" i="2"/>
  <c r="AM899" i="2"/>
  <c r="AM854" i="2"/>
  <c r="D292" i="2"/>
  <c r="D632" i="2"/>
  <c r="D587" i="2"/>
  <c r="L353" i="2"/>
  <c r="L732" i="2"/>
  <c r="L687" i="2"/>
  <c r="AA375" i="2"/>
  <c r="Z794" i="2"/>
  <c r="Z749" i="2"/>
  <c r="P830" i="2"/>
  <c r="P785" i="2"/>
  <c r="P412" i="2"/>
  <c r="AI225" i="2"/>
  <c r="AH527" i="2"/>
  <c r="AH482" i="2"/>
  <c r="AM807" i="2"/>
  <c r="AM762" i="2"/>
  <c r="AN388" i="2"/>
  <c r="AB218" i="2"/>
  <c r="AA520" i="2"/>
  <c r="AA475" i="2"/>
  <c r="E452" i="2"/>
  <c r="E909" i="2"/>
  <c r="E864" i="2"/>
  <c r="E293" i="2"/>
  <c r="E633" i="2"/>
  <c r="E588" i="2"/>
  <c r="AO283" i="2"/>
  <c r="AN624" i="2"/>
  <c r="AN579" i="2"/>
  <c r="N248" i="2"/>
  <c r="N549" i="2"/>
  <c r="N504" i="2"/>
  <c r="M247" i="2"/>
  <c r="M548" i="2"/>
  <c r="M503" i="2"/>
  <c r="O249" i="2"/>
  <c r="O550" i="2"/>
  <c r="O505" i="2"/>
  <c r="L300" i="2"/>
  <c r="L640" i="2"/>
  <c r="L595" i="2"/>
  <c r="AO336" i="2"/>
  <c r="AN716" i="2"/>
  <c r="AN671" i="2"/>
  <c r="E239" i="2"/>
  <c r="E540" i="2"/>
  <c r="E495" i="2"/>
  <c r="AE432" i="2"/>
  <c r="AD890" i="2"/>
  <c r="AD845" i="2"/>
  <c r="O827" i="2"/>
  <c r="O782" i="2"/>
  <c r="O409" i="2"/>
  <c r="P250" i="2"/>
  <c r="P551" i="2"/>
  <c r="P506" i="2"/>
  <c r="M354" i="2"/>
  <c r="M733" i="2"/>
  <c r="M688" i="2"/>
  <c r="F240" i="2"/>
  <c r="F541" i="2"/>
  <c r="F496" i="2"/>
  <c r="AK332" i="2"/>
  <c r="AJ712" i="2"/>
  <c r="AJ667" i="2"/>
  <c r="R831" i="2"/>
  <c r="R786" i="2"/>
  <c r="AE326" i="2"/>
  <c r="AD706" i="2"/>
  <c r="AD661" i="2"/>
  <c r="AJ226" i="2"/>
  <c r="AI528" i="2"/>
  <c r="AI483" i="2"/>
  <c r="AB429" i="2"/>
  <c r="AA887" i="2"/>
  <c r="AA842" i="2"/>
  <c r="AI277" i="2"/>
  <c r="AH618" i="2"/>
  <c r="AH573" i="2"/>
  <c r="AL280" i="2"/>
  <c r="AK621" i="2"/>
  <c r="AK576" i="2"/>
  <c r="L825" i="2"/>
  <c r="L780" i="2"/>
  <c r="L407" i="2"/>
  <c r="H296" i="2"/>
  <c r="H636" i="2"/>
  <c r="H591" i="2"/>
  <c r="AH435" i="2"/>
  <c r="AG893" i="2"/>
  <c r="AG848" i="2"/>
  <c r="AA428" i="2"/>
  <c r="Z886" i="2"/>
  <c r="Z841" i="2"/>
  <c r="N302" i="2"/>
  <c r="N642" i="2"/>
  <c r="N597" i="2"/>
  <c r="AH381" i="2"/>
  <c r="AG800" i="2"/>
  <c r="AG755" i="2"/>
  <c r="E817" i="2"/>
  <c r="E772" i="2"/>
  <c r="E399" i="2"/>
  <c r="AE221" i="2"/>
  <c r="AD478" i="2"/>
  <c r="AD523" i="2"/>
  <c r="K299" i="2"/>
  <c r="K639" i="2"/>
  <c r="K594" i="2"/>
  <c r="AF274" i="2"/>
  <c r="AE615" i="2"/>
  <c r="AE570" i="2"/>
  <c r="G295" i="2"/>
  <c r="G635" i="2"/>
  <c r="G590" i="2"/>
  <c r="AE379" i="2"/>
  <c r="AD753" i="2"/>
  <c r="AD798" i="2"/>
  <c r="S647" i="2"/>
  <c r="S602" i="2"/>
  <c r="AJ436" i="2"/>
  <c r="AI894" i="2"/>
  <c r="AI849" i="2"/>
  <c r="AK805" i="2"/>
  <c r="AK760" i="2"/>
  <c r="AL386" i="2"/>
  <c r="O356" i="2"/>
  <c r="O735" i="2"/>
  <c r="O690" i="2"/>
  <c r="AG434" i="2"/>
  <c r="AF892" i="2"/>
  <c r="AF847" i="2"/>
  <c r="AK279" i="2"/>
  <c r="AJ620" i="2"/>
  <c r="AJ575" i="2"/>
  <c r="I243" i="2"/>
  <c r="I544" i="2"/>
  <c r="I499" i="2"/>
  <c r="N461" i="2"/>
  <c r="N918" i="2"/>
  <c r="N873" i="2"/>
  <c r="AL759" i="2"/>
  <c r="AL804" i="2"/>
  <c r="AM385" i="2"/>
  <c r="H820" i="2"/>
  <c r="H775" i="2"/>
  <c r="H402" i="2"/>
  <c r="L459" i="2"/>
  <c r="L916" i="2"/>
  <c r="L871" i="2"/>
  <c r="AF222" i="2"/>
  <c r="AE479" i="2"/>
  <c r="AE524" i="2"/>
  <c r="AO442" i="2"/>
  <c r="AN900" i="2"/>
  <c r="AN855" i="2"/>
  <c r="AB323" i="2"/>
  <c r="AA703" i="2"/>
  <c r="AA658" i="2"/>
  <c r="M460" i="2"/>
  <c r="M917" i="2"/>
  <c r="M872" i="2"/>
  <c r="N827" i="2"/>
  <c r="N782" i="2"/>
  <c r="N409" i="2"/>
  <c r="K458" i="2"/>
  <c r="K915" i="2"/>
  <c r="K870" i="2"/>
  <c r="N355" i="2"/>
  <c r="N734" i="2"/>
  <c r="N689" i="2"/>
  <c r="AN335" i="2"/>
  <c r="AM715" i="2"/>
  <c r="AM670" i="2"/>
  <c r="J457" i="2"/>
  <c r="J914" i="2"/>
  <c r="J869" i="2"/>
  <c r="D345" i="2"/>
  <c r="D724" i="2"/>
  <c r="D679" i="2"/>
  <c r="AN334" i="2"/>
  <c r="AM714" i="2"/>
  <c r="AM669" i="2"/>
  <c r="E346" i="2"/>
  <c r="E725" i="2"/>
  <c r="E680" i="2"/>
  <c r="AJ437" i="2"/>
  <c r="AI895" i="2"/>
  <c r="AI850" i="2"/>
  <c r="AG275" i="2"/>
  <c r="AF616" i="2"/>
  <c r="AF571" i="2"/>
  <c r="AN230" i="2"/>
  <c r="AM487" i="2"/>
  <c r="AM532" i="2"/>
  <c r="AD220" i="2"/>
  <c r="AC477" i="2"/>
  <c r="AC522" i="2"/>
  <c r="AN761" i="2"/>
  <c r="AN806" i="2"/>
  <c r="AO387" i="2"/>
  <c r="AH224" i="2"/>
  <c r="AG526" i="2"/>
  <c r="AG481" i="2"/>
  <c r="AG328" i="2"/>
  <c r="AF708" i="2"/>
  <c r="AF663" i="2"/>
  <c r="G454" i="2"/>
  <c r="G911" i="2"/>
  <c r="G866" i="2"/>
  <c r="F455" i="2"/>
  <c r="F912" i="2"/>
  <c r="F867" i="2"/>
  <c r="AI802" i="2"/>
  <c r="AI757" i="2"/>
  <c r="AJ383" i="2"/>
  <c r="I456" i="2"/>
  <c r="I913" i="2"/>
  <c r="I868" i="2"/>
  <c r="AD431" i="2"/>
  <c r="AC889" i="2"/>
  <c r="AC844" i="2"/>
  <c r="AO717" i="2"/>
  <c r="AO672" i="2"/>
  <c r="AK438" i="2"/>
  <c r="AJ896" i="2"/>
  <c r="AJ851" i="2"/>
  <c r="F818" i="2"/>
  <c r="F773" i="2"/>
  <c r="F400" i="2"/>
  <c r="Q464" i="2"/>
  <c r="Q921" i="2"/>
  <c r="Q876" i="2"/>
  <c r="AH801" i="2"/>
  <c r="AH756" i="2"/>
  <c r="AI382" i="2"/>
  <c r="H242" i="2"/>
  <c r="H498" i="2"/>
  <c r="H543" i="2"/>
  <c r="AO231" i="2"/>
  <c r="AN488" i="2"/>
  <c r="AN533" i="2"/>
  <c r="AC219" i="2"/>
  <c r="AB521" i="2"/>
  <c r="AB476" i="2"/>
  <c r="G348" i="2"/>
  <c r="G727" i="2"/>
  <c r="G682" i="2"/>
  <c r="AL228" i="2"/>
  <c r="AK485" i="2"/>
  <c r="AK530" i="2"/>
  <c r="AM229" i="2"/>
  <c r="AL486" i="2"/>
  <c r="AL531" i="2"/>
  <c r="I821" i="2"/>
  <c r="I776" i="2"/>
  <c r="I403" i="2"/>
  <c r="AA217" i="2"/>
  <c r="Z474" i="2"/>
  <c r="Z519" i="2"/>
  <c r="AC271" i="2"/>
  <c r="AB612" i="2"/>
  <c r="AB567" i="2"/>
  <c r="J823" i="2"/>
  <c r="J778" i="2"/>
  <c r="J405" i="2"/>
  <c r="S253" i="2"/>
  <c r="S554" i="2"/>
  <c r="S509" i="2"/>
  <c r="AO625" i="2"/>
  <c r="AO580" i="2"/>
  <c r="K352" i="2"/>
  <c r="K731" i="2"/>
  <c r="K686" i="2"/>
  <c r="AN282" i="2"/>
  <c r="AM623" i="2"/>
  <c r="AM578" i="2"/>
  <c r="AF380" i="2"/>
  <c r="AE799" i="2"/>
  <c r="AE754" i="2"/>
  <c r="AB270" i="2"/>
  <c r="AA611" i="2"/>
  <c r="AA566" i="2"/>
  <c r="S923" i="2"/>
  <c r="S878" i="2"/>
  <c r="J352" i="2"/>
  <c r="J731" i="2"/>
  <c r="J686" i="2"/>
  <c r="AN440" i="2"/>
  <c r="AM898" i="2"/>
  <c r="AM853" i="2"/>
  <c r="AI330" i="2"/>
  <c r="AH710" i="2"/>
  <c r="AH665" i="2"/>
  <c r="P304" i="2"/>
  <c r="P644" i="2"/>
  <c r="P599" i="2"/>
  <c r="AF433" i="2"/>
  <c r="AE891" i="2"/>
  <c r="AE846" i="2"/>
  <c r="D452" i="2"/>
  <c r="D909" i="2"/>
  <c r="D864" i="2"/>
  <c r="AH329" i="2"/>
  <c r="AG709" i="2"/>
  <c r="AG664" i="2"/>
  <c r="AL333" i="2"/>
  <c r="AK713" i="2"/>
  <c r="AK668" i="2"/>
  <c r="Z216" i="2"/>
  <c r="Y518" i="2"/>
  <c r="Y473" i="2"/>
  <c r="O303" i="2"/>
  <c r="O643" i="2"/>
  <c r="O598" i="2"/>
  <c r="P463" i="2"/>
  <c r="P920" i="2"/>
  <c r="P875" i="2"/>
  <c r="F294" i="2"/>
  <c r="F589" i="2"/>
  <c r="F634" i="2"/>
  <c r="AO534" i="2"/>
  <c r="AO489" i="2"/>
  <c r="H349" i="2"/>
  <c r="H728" i="2"/>
  <c r="H683" i="2"/>
  <c r="AC377" i="2"/>
  <c r="AB751" i="2"/>
  <c r="AB796" i="2"/>
  <c r="F347" i="2"/>
  <c r="F726" i="2"/>
  <c r="F681" i="2"/>
  <c r="K779" i="2"/>
  <c r="K824" i="2"/>
  <c r="K406" i="2"/>
  <c r="AK227" i="2"/>
  <c r="AJ484" i="2"/>
  <c r="AJ529" i="2"/>
  <c r="Z657" i="2"/>
  <c r="Z702" i="2"/>
  <c r="AC324" i="2"/>
  <c r="AB704" i="2"/>
  <c r="AB659" i="2"/>
  <c r="D818" i="2"/>
  <c r="D773" i="2"/>
  <c r="D400" i="2"/>
  <c r="R465" i="2"/>
  <c r="R922" i="2"/>
  <c r="R877" i="2"/>
  <c r="AE273" i="2"/>
  <c r="AD614" i="2"/>
  <c r="AD569" i="2"/>
  <c r="AF327" i="2"/>
  <c r="AE707" i="2"/>
  <c r="AE662" i="2"/>
  <c r="H455" i="2"/>
  <c r="H912" i="2"/>
  <c r="H867" i="2"/>
  <c r="AJ331" i="2"/>
  <c r="AI711" i="2"/>
  <c r="AI666" i="2"/>
  <c r="G819" i="2"/>
  <c r="G774" i="2"/>
  <c r="G401" i="2"/>
  <c r="J298" i="2"/>
  <c r="J638" i="2"/>
  <c r="J593" i="2"/>
  <c r="S739" i="2"/>
  <c r="S694" i="2"/>
  <c r="R252" i="2"/>
  <c r="R553" i="2"/>
  <c r="R508" i="2"/>
  <c r="AD325" i="2"/>
  <c r="AC705" i="2"/>
  <c r="AC660" i="2"/>
  <c r="I298" i="2"/>
  <c r="I638" i="2"/>
  <c r="I593" i="2"/>
  <c r="AB376" i="2"/>
  <c r="AA750" i="2"/>
  <c r="AA795" i="2"/>
  <c r="AO901" i="2"/>
  <c r="AO856" i="2"/>
  <c r="J244" i="2"/>
  <c r="J545" i="2"/>
  <c r="J500" i="2"/>
  <c r="D238" i="2"/>
  <c r="D494" i="2"/>
  <c r="D539" i="2"/>
  <c r="Q358" i="2"/>
  <c r="Q737" i="2"/>
  <c r="Q692" i="2"/>
  <c r="AA322" i="2"/>
  <c r="AA702" i="2" l="1"/>
  <c r="AA657" i="2"/>
  <c r="AG327" i="2"/>
  <c r="AF707" i="2"/>
  <c r="AF662" i="2"/>
  <c r="J779" i="2"/>
  <c r="J824" i="2"/>
  <c r="J406" i="2"/>
  <c r="D346" i="2"/>
  <c r="D725" i="2"/>
  <c r="D680" i="2"/>
  <c r="AO900" i="2"/>
  <c r="AO855" i="2"/>
  <c r="AH434" i="2"/>
  <c r="AG892" i="2"/>
  <c r="AG847" i="2"/>
  <c r="AO624" i="2"/>
  <c r="AO579" i="2"/>
  <c r="R647" i="2"/>
  <c r="R602" i="2"/>
  <c r="J245" i="2"/>
  <c r="J501" i="2"/>
  <c r="J546" i="2"/>
  <c r="I299" i="2"/>
  <c r="I639" i="2"/>
  <c r="I594" i="2"/>
  <c r="AL227" i="2"/>
  <c r="AK529" i="2"/>
  <c r="AK484" i="2"/>
  <c r="AO440" i="2"/>
  <c r="AN898" i="2"/>
  <c r="AN853" i="2"/>
  <c r="AC270" i="2"/>
  <c r="AB611" i="2"/>
  <c r="AB566" i="2"/>
  <c r="I822" i="2"/>
  <c r="I777" i="2"/>
  <c r="I404" i="2"/>
  <c r="AM228" i="2"/>
  <c r="AL530" i="2"/>
  <c r="AL485" i="2"/>
  <c r="AL438" i="2"/>
  <c r="AK896" i="2"/>
  <c r="AK851" i="2"/>
  <c r="I457" i="2"/>
  <c r="I914" i="2"/>
  <c r="I869" i="2"/>
  <c r="AO806" i="2"/>
  <c r="AO761" i="2"/>
  <c r="AO230" i="2"/>
  <c r="AN487" i="2"/>
  <c r="AN532" i="2"/>
  <c r="N356" i="2"/>
  <c r="N735" i="2"/>
  <c r="N690" i="2"/>
  <c r="AK436" i="2"/>
  <c r="AJ894" i="2"/>
  <c r="AJ849" i="2"/>
  <c r="G296" i="2"/>
  <c r="G636" i="2"/>
  <c r="G591" i="2"/>
  <c r="AC429" i="2"/>
  <c r="AB887" i="2"/>
  <c r="AB842" i="2"/>
  <c r="AO716" i="2"/>
  <c r="AO671" i="2"/>
  <c r="AC218" i="2"/>
  <c r="AB520" i="2"/>
  <c r="AB475" i="2"/>
  <c r="L354" i="2"/>
  <c r="L733" i="2"/>
  <c r="L688" i="2"/>
  <c r="AB269" i="2"/>
  <c r="AA610" i="2"/>
  <c r="AA565" i="2"/>
  <c r="K246" i="2"/>
  <c r="K547" i="2"/>
  <c r="K502" i="2"/>
  <c r="AK278" i="2"/>
  <c r="AJ619" i="2"/>
  <c r="AJ574" i="2"/>
  <c r="O304" i="2"/>
  <c r="O644" i="2"/>
  <c r="O599" i="2"/>
  <c r="AG433" i="2"/>
  <c r="AF891" i="2"/>
  <c r="AF846" i="2"/>
  <c r="AB217" i="2"/>
  <c r="AA519" i="2"/>
  <c r="AA474" i="2"/>
  <c r="AI224" i="2"/>
  <c r="AH526" i="2"/>
  <c r="AH481" i="2"/>
  <c r="AI381" i="2"/>
  <c r="AH755" i="2"/>
  <c r="AH800" i="2"/>
  <c r="P831" i="2"/>
  <c r="P786" i="2"/>
  <c r="AE378" i="2"/>
  <c r="AD797" i="2"/>
  <c r="AD752" i="2"/>
  <c r="AK331" i="2"/>
  <c r="AJ711" i="2"/>
  <c r="AJ666" i="2"/>
  <c r="K825" i="2"/>
  <c r="K780" i="2"/>
  <c r="K407" i="2"/>
  <c r="AD377" i="2"/>
  <c r="AC751" i="2"/>
  <c r="AC796" i="2"/>
  <c r="F295" i="2"/>
  <c r="F635" i="2"/>
  <c r="F590" i="2"/>
  <c r="AI329" i="2"/>
  <c r="AH709" i="2"/>
  <c r="AH664" i="2"/>
  <c r="K353" i="2"/>
  <c r="K732" i="2"/>
  <c r="K687" i="2"/>
  <c r="AO533" i="2"/>
  <c r="AO488" i="2"/>
  <c r="AJ802" i="2"/>
  <c r="AJ757" i="2"/>
  <c r="AK383" i="2"/>
  <c r="G455" i="2"/>
  <c r="G912" i="2"/>
  <c r="G867" i="2"/>
  <c r="E347" i="2"/>
  <c r="E726" i="2"/>
  <c r="E681" i="2"/>
  <c r="M461" i="2"/>
  <c r="M918" i="2"/>
  <c r="M873" i="2"/>
  <c r="AM804" i="2"/>
  <c r="AM759" i="2"/>
  <c r="AN385" i="2"/>
  <c r="I244" i="2"/>
  <c r="I500" i="2"/>
  <c r="I545" i="2"/>
  <c r="AF221" i="2"/>
  <c r="AE478" i="2"/>
  <c r="AE523" i="2"/>
  <c r="AI435" i="2"/>
  <c r="AH893" i="2"/>
  <c r="AH848" i="2"/>
  <c r="M355" i="2"/>
  <c r="M734" i="2"/>
  <c r="M689" i="2"/>
  <c r="M248" i="2"/>
  <c r="M549" i="2"/>
  <c r="M504" i="2"/>
  <c r="AN807" i="2"/>
  <c r="AN762" i="2"/>
  <c r="AO388" i="2"/>
  <c r="I351" i="2"/>
  <c r="I730" i="2"/>
  <c r="I685" i="2"/>
  <c r="G242" i="2"/>
  <c r="G498" i="2"/>
  <c r="G543" i="2"/>
  <c r="AH223" i="2"/>
  <c r="AG525" i="2"/>
  <c r="AG480" i="2"/>
  <c r="AF273" i="2"/>
  <c r="AE614" i="2"/>
  <c r="AE569" i="2"/>
  <c r="J458" i="2"/>
  <c r="J915" i="2"/>
  <c r="J870" i="2"/>
  <c r="AG222" i="2"/>
  <c r="AF524" i="2"/>
  <c r="AF479" i="2"/>
  <c r="N303" i="2"/>
  <c r="N643" i="2"/>
  <c r="N598" i="2"/>
  <c r="AF432" i="2"/>
  <c r="AE890" i="2"/>
  <c r="AE845" i="2"/>
  <c r="AN439" i="2"/>
  <c r="AM897" i="2"/>
  <c r="AM852" i="2"/>
  <c r="AE325" i="2"/>
  <c r="AD705" i="2"/>
  <c r="AD660" i="2"/>
  <c r="J299" i="2"/>
  <c r="J639" i="2"/>
  <c r="J594" i="2"/>
  <c r="AD324" i="2"/>
  <c r="AC704" i="2"/>
  <c r="AC659" i="2"/>
  <c r="AA216" i="2"/>
  <c r="Z518" i="2"/>
  <c r="Z473" i="2"/>
  <c r="J353" i="2"/>
  <c r="J732" i="2"/>
  <c r="J687" i="2"/>
  <c r="AG380" i="2"/>
  <c r="AF754" i="2"/>
  <c r="AF799" i="2"/>
  <c r="G349" i="2"/>
  <c r="G728" i="2"/>
  <c r="G683" i="2"/>
  <c r="F819" i="2"/>
  <c r="F774" i="2"/>
  <c r="F401" i="2"/>
  <c r="AH275" i="2"/>
  <c r="AG616" i="2"/>
  <c r="AG571" i="2"/>
  <c r="K459" i="2"/>
  <c r="K916" i="2"/>
  <c r="K871" i="2"/>
  <c r="AL805" i="2"/>
  <c r="AL760" i="2"/>
  <c r="AM386" i="2"/>
  <c r="AG274" i="2"/>
  <c r="AF615" i="2"/>
  <c r="AF570" i="2"/>
  <c r="AK226" i="2"/>
  <c r="AJ528" i="2"/>
  <c r="AJ483" i="2"/>
  <c r="AL332" i="2"/>
  <c r="AK712" i="2"/>
  <c r="AK667" i="2"/>
  <c r="L301" i="2"/>
  <c r="L641" i="2"/>
  <c r="L596" i="2"/>
  <c r="D293" i="2"/>
  <c r="D633" i="2"/>
  <c r="D588" i="2"/>
  <c r="O463" i="2"/>
  <c r="O920" i="2"/>
  <c r="O875" i="2"/>
  <c r="AN281" i="2"/>
  <c r="AM622" i="2"/>
  <c r="AM577" i="2"/>
  <c r="Q252" i="2"/>
  <c r="Q508" i="2"/>
  <c r="Q553" i="2"/>
  <c r="Q359" i="2"/>
  <c r="Q738" i="2"/>
  <c r="Q693" i="2"/>
  <c r="E818" i="2"/>
  <c r="E773" i="2"/>
  <c r="E400" i="2"/>
  <c r="L247" i="2"/>
  <c r="L548" i="2"/>
  <c r="L503" i="2"/>
  <c r="G820" i="2"/>
  <c r="G775" i="2"/>
  <c r="G402" i="2"/>
  <c r="H456" i="2"/>
  <c r="H913" i="2"/>
  <c r="H868" i="2"/>
  <c r="H350" i="2"/>
  <c r="H729" i="2"/>
  <c r="H684" i="2"/>
  <c r="P464" i="2"/>
  <c r="P921" i="2"/>
  <c r="P876" i="2"/>
  <c r="D453" i="2"/>
  <c r="D910" i="2"/>
  <c r="D865" i="2"/>
  <c r="AD271" i="2"/>
  <c r="AC612" i="2"/>
  <c r="AC567" i="2"/>
  <c r="H243" i="2"/>
  <c r="H499" i="2"/>
  <c r="H544" i="2"/>
  <c r="AH328" i="2"/>
  <c r="AG708" i="2"/>
  <c r="AG663" i="2"/>
  <c r="AO334" i="2"/>
  <c r="AN714" i="2"/>
  <c r="AN669" i="2"/>
  <c r="N828" i="2"/>
  <c r="N783" i="2"/>
  <c r="N410" i="2"/>
  <c r="AC323" i="2"/>
  <c r="AB703" i="2"/>
  <c r="AB658" i="2"/>
  <c r="AL279" i="2"/>
  <c r="AK620" i="2"/>
  <c r="AK575" i="2"/>
  <c r="H297" i="2"/>
  <c r="H637" i="2"/>
  <c r="H592" i="2"/>
  <c r="P251" i="2"/>
  <c r="P552" i="2"/>
  <c r="P507" i="2"/>
  <c r="N249" i="2"/>
  <c r="N505" i="2"/>
  <c r="N550" i="2"/>
  <c r="R739" i="2"/>
  <c r="R694" i="2"/>
  <c r="M302" i="2"/>
  <c r="M642" i="2"/>
  <c r="M597" i="2"/>
  <c r="AM803" i="2"/>
  <c r="AM758" i="2"/>
  <c r="AN384" i="2"/>
  <c r="AD430" i="2"/>
  <c r="AC888" i="2"/>
  <c r="AC843" i="2"/>
  <c r="Q785" i="2"/>
  <c r="Q830" i="2"/>
  <c r="Q412" i="2"/>
  <c r="P305" i="2"/>
  <c r="P645" i="2"/>
  <c r="P600" i="2"/>
  <c r="O357" i="2"/>
  <c r="O736" i="2"/>
  <c r="O691" i="2"/>
  <c r="AM280" i="2"/>
  <c r="AL621" i="2"/>
  <c r="AL576" i="2"/>
  <c r="E294" i="2"/>
  <c r="E634" i="2"/>
  <c r="E589" i="2"/>
  <c r="AI276" i="2"/>
  <c r="AH617" i="2"/>
  <c r="AH572" i="2"/>
  <c r="D239" i="2"/>
  <c r="D495" i="2"/>
  <c r="D540" i="2"/>
  <c r="AC376" i="2"/>
  <c r="AB795" i="2"/>
  <c r="AB750" i="2"/>
  <c r="R923" i="2"/>
  <c r="R878" i="2"/>
  <c r="AJ330" i="2"/>
  <c r="AI710" i="2"/>
  <c r="AI665" i="2"/>
  <c r="AN229" i="2"/>
  <c r="AM486" i="2"/>
  <c r="AM531" i="2"/>
  <c r="AI801" i="2"/>
  <c r="AI756" i="2"/>
  <c r="AJ382" i="2"/>
  <c r="AE431" i="2"/>
  <c r="AD889" i="2"/>
  <c r="AD844" i="2"/>
  <c r="AE220" i="2"/>
  <c r="AD522" i="2"/>
  <c r="AD477" i="2"/>
  <c r="AO335" i="2"/>
  <c r="AN715" i="2"/>
  <c r="AN670" i="2"/>
  <c r="L460" i="2"/>
  <c r="L917" i="2"/>
  <c r="L872" i="2"/>
  <c r="AF379" i="2"/>
  <c r="AE798" i="2"/>
  <c r="AE753" i="2"/>
  <c r="L781" i="2"/>
  <c r="L826" i="2"/>
  <c r="L408" i="2"/>
  <c r="AJ277" i="2"/>
  <c r="AI618" i="2"/>
  <c r="AI573" i="2"/>
  <c r="O783" i="2"/>
  <c r="O828" i="2"/>
  <c r="O410" i="2"/>
  <c r="E240" i="2"/>
  <c r="E496" i="2"/>
  <c r="E541" i="2"/>
  <c r="E453" i="2"/>
  <c r="E910" i="2"/>
  <c r="E865" i="2"/>
  <c r="AB375" i="2"/>
  <c r="AA794" i="2"/>
  <c r="AA749" i="2"/>
  <c r="Q306" i="2"/>
  <c r="Q646" i="2"/>
  <c r="Q601" i="2"/>
  <c r="M783" i="2"/>
  <c r="M828" i="2"/>
  <c r="M410" i="2"/>
  <c r="P358" i="2"/>
  <c r="P737" i="2"/>
  <c r="P692" i="2"/>
  <c r="Q465" i="2"/>
  <c r="Q922" i="2"/>
  <c r="Q877" i="2"/>
  <c r="R253" i="2"/>
  <c r="R509" i="2"/>
  <c r="R554" i="2"/>
  <c r="D774" i="2"/>
  <c r="D819" i="2"/>
  <c r="D401" i="2"/>
  <c r="F348" i="2"/>
  <c r="F727" i="2"/>
  <c r="F682" i="2"/>
  <c r="AM333" i="2"/>
  <c r="AL713" i="2"/>
  <c r="AL668" i="2"/>
  <c r="AO282" i="2"/>
  <c r="AN623" i="2"/>
  <c r="AN578" i="2"/>
  <c r="S555" i="2"/>
  <c r="S510" i="2"/>
  <c r="AD219" i="2"/>
  <c r="AC521" i="2"/>
  <c r="AC476" i="2"/>
  <c r="F456" i="2"/>
  <c r="F913" i="2"/>
  <c r="F868" i="2"/>
  <c r="AK437" i="2"/>
  <c r="AJ895" i="2"/>
  <c r="AJ850" i="2"/>
  <c r="H821" i="2"/>
  <c r="H776" i="2"/>
  <c r="H403" i="2"/>
  <c r="N462" i="2"/>
  <c r="N919" i="2"/>
  <c r="N874" i="2"/>
  <c r="K300" i="2"/>
  <c r="K640" i="2"/>
  <c r="K595" i="2"/>
  <c r="AB428" i="2"/>
  <c r="AA886" i="2"/>
  <c r="AA841" i="2"/>
  <c r="AF326" i="2"/>
  <c r="AE706" i="2"/>
  <c r="AE661" i="2"/>
  <c r="F241" i="2"/>
  <c r="F497" i="2"/>
  <c r="F542" i="2"/>
  <c r="O250" i="2"/>
  <c r="O506" i="2"/>
  <c r="O551" i="2"/>
  <c r="AJ225" i="2"/>
  <c r="AI527" i="2"/>
  <c r="AI482" i="2"/>
  <c r="AO441" i="2"/>
  <c r="AN899" i="2"/>
  <c r="AN854" i="2"/>
  <c r="AE272" i="2"/>
  <c r="AD613" i="2"/>
  <c r="AD568" i="2"/>
  <c r="AB322" i="2"/>
  <c r="O251" i="2" l="1"/>
  <c r="O507" i="2"/>
  <c r="O552" i="2"/>
  <c r="N463" i="2"/>
  <c r="N920" i="2"/>
  <c r="N875" i="2"/>
  <c r="D820" i="2"/>
  <c r="D775" i="2"/>
  <c r="D402" i="2"/>
  <c r="Q923" i="2"/>
  <c r="Q878" i="2"/>
  <c r="E454" i="2"/>
  <c r="E911" i="2"/>
  <c r="E866" i="2"/>
  <c r="AF220" i="2"/>
  <c r="AE477" i="2"/>
  <c r="AE522" i="2"/>
  <c r="O358" i="2"/>
  <c r="O737" i="2"/>
  <c r="O692" i="2"/>
  <c r="AD323" i="2"/>
  <c r="AC703" i="2"/>
  <c r="AC658" i="2"/>
  <c r="H351" i="2"/>
  <c r="H730" i="2"/>
  <c r="H685" i="2"/>
  <c r="O464" i="2"/>
  <c r="O921" i="2"/>
  <c r="O876" i="2"/>
  <c r="AM805" i="2"/>
  <c r="AM760" i="2"/>
  <c r="AN386" i="2"/>
  <c r="AI275" i="2"/>
  <c r="AH616" i="2"/>
  <c r="AH571" i="2"/>
  <c r="AB216" i="2"/>
  <c r="AA518" i="2"/>
  <c r="AA473" i="2"/>
  <c r="J459" i="2"/>
  <c r="J916" i="2"/>
  <c r="J871" i="2"/>
  <c r="AJ435" i="2"/>
  <c r="AI893" i="2"/>
  <c r="AI848" i="2"/>
  <c r="F296" i="2"/>
  <c r="F636" i="2"/>
  <c r="F591" i="2"/>
  <c r="AL278" i="2"/>
  <c r="AK619" i="2"/>
  <c r="AK574" i="2"/>
  <c r="AL436" i="2"/>
  <c r="AK894" i="2"/>
  <c r="AK849" i="2"/>
  <c r="I300" i="2"/>
  <c r="I640" i="2"/>
  <c r="I595" i="2"/>
  <c r="J825" i="2"/>
  <c r="J780" i="2"/>
  <c r="J407" i="2"/>
  <c r="F457" i="2"/>
  <c r="F914" i="2"/>
  <c r="F869" i="2"/>
  <c r="AO229" i="2"/>
  <c r="AN486" i="2"/>
  <c r="AN531" i="2"/>
  <c r="AE430" i="2"/>
  <c r="AD888" i="2"/>
  <c r="AD843" i="2"/>
  <c r="AI328" i="2"/>
  <c r="AH708" i="2"/>
  <c r="AH663" i="2"/>
  <c r="AM332" i="2"/>
  <c r="AL667" i="2"/>
  <c r="AL712" i="2"/>
  <c r="AC428" i="2"/>
  <c r="AB886" i="2"/>
  <c r="AB841" i="2"/>
  <c r="E819" i="2"/>
  <c r="E774" i="2"/>
  <c r="E401" i="2"/>
  <c r="N304" i="2"/>
  <c r="N599" i="2"/>
  <c r="N644" i="2"/>
  <c r="K354" i="2"/>
  <c r="K733" i="2"/>
  <c r="K688" i="2"/>
  <c r="AH433" i="2"/>
  <c r="AG891" i="2"/>
  <c r="AG846" i="2"/>
  <c r="L355" i="2"/>
  <c r="L734" i="2"/>
  <c r="L689" i="2"/>
  <c r="AD429" i="2"/>
  <c r="AC887" i="2"/>
  <c r="AC842" i="2"/>
  <c r="I823" i="2"/>
  <c r="I778" i="2"/>
  <c r="I405" i="2"/>
  <c r="AO898" i="2"/>
  <c r="AO853" i="2"/>
  <c r="AI434" i="2"/>
  <c r="AH892" i="2"/>
  <c r="AH847" i="2"/>
  <c r="Q647" i="2"/>
  <c r="Q602" i="2"/>
  <c r="F775" i="2"/>
  <c r="F820" i="2"/>
  <c r="F402" i="2"/>
  <c r="E295" i="2"/>
  <c r="E635" i="2"/>
  <c r="E590" i="2"/>
  <c r="M249" i="2"/>
  <c r="M505" i="2"/>
  <c r="M550" i="2"/>
  <c r="F242" i="2"/>
  <c r="F498" i="2"/>
  <c r="F543" i="2"/>
  <c r="P359" i="2"/>
  <c r="P738" i="2"/>
  <c r="P693" i="2"/>
  <c r="E241" i="2"/>
  <c r="E497" i="2"/>
  <c r="E542" i="2"/>
  <c r="AF431" i="2"/>
  <c r="AE844" i="2"/>
  <c r="AE889" i="2"/>
  <c r="P306" i="2"/>
  <c r="P646" i="2"/>
  <c r="P601" i="2"/>
  <c r="H457" i="2"/>
  <c r="H914" i="2"/>
  <c r="H869" i="2"/>
  <c r="D294" i="2"/>
  <c r="D634" i="2"/>
  <c r="D589" i="2"/>
  <c r="AE324" i="2"/>
  <c r="AD704" i="2"/>
  <c r="AD659" i="2"/>
  <c r="AG273" i="2"/>
  <c r="AF614" i="2"/>
  <c r="AF569" i="2"/>
  <c r="AG221" i="2"/>
  <c r="AF478" i="2"/>
  <c r="AF523" i="2"/>
  <c r="AK757" i="2"/>
  <c r="AK802" i="2"/>
  <c r="AL383" i="2"/>
  <c r="AE377" i="2"/>
  <c r="AD796" i="2"/>
  <c r="AD751" i="2"/>
  <c r="K247" i="2"/>
  <c r="K503" i="2"/>
  <c r="K548" i="2"/>
  <c r="N357" i="2"/>
  <c r="N736" i="2"/>
  <c r="N691" i="2"/>
  <c r="I458" i="2"/>
  <c r="I915" i="2"/>
  <c r="I870" i="2"/>
  <c r="J246" i="2"/>
  <c r="J502" i="2"/>
  <c r="J547" i="2"/>
  <c r="AO623" i="2"/>
  <c r="AO578" i="2"/>
  <c r="AD376" i="2"/>
  <c r="AC750" i="2"/>
  <c r="AC795" i="2"/>
  <c r="G243" i="2"/>
  <c r="G544" i="2"/>
  <c r="G499" i="2"/>
  <c r="AO899" i="2"/>
  <c r="AO854" i="2"/>
  <c r="H298" i="2"/>
  <c r="H638" i="2"/>
  <c r="H593" i="2"/>
  <c r="AB702" i="2"/>
  <c r="AB657" i="2"/>
  <c r="AE219" i="2"/>
  <c r="AD476" i="2"/>
  <c r="AD521" i="2"/>
  <c r="AN333" i="2"/>
  <c r="AM713" i="2"/>
  <c r="AM668" i="2"/>
  <c r="M829" i="2"/>
  <c r="M784" i="2"/>
  <c r="M411" i="2"/>
  <c r="O829" i="2"/>
  <c r="O784" i="2"/>
  <c r="O411" i="2"/>
  <c r="AJ756" i="2"/>
  <c r="AJ801" i="2"/>
  <c r="AK382" i="2"/>
  <c r="AK330" i="2"/>
  <c r="AJ710" i="2"/>
  <c r="AJ665" i="2"/>
  <c r="D240" i="2"/>
  <c r="D541" i="2"/>
  <c r="D496" i="2"/>
  <c r="Q831" i="2"/>
  <c r="Q786" i="2"/>
  <c r="N250" i="2"/>
  <c r="N506" i="2"/>
  <c r="N551" i="2"/>
  <c r="H244" i="2"/>
  <c r="H545" i="2"/>
  <c r="H500" i="2"/>
  <c r="G821" i="2"/>
  <c r="G776" i="2"/>
  <c r="G403" i="2"/>
  <c r="AL226" i="2"/>
  <c r="AK483" i="2"/>
  <c r="AK528" i="2"/>
  <c r="J354" i="2"/>
  <c r="J733" i="2"/>
  <c r="J688" i="2"/>
  <c r="AO439" i="2"/>
  <c r="AN897" i="2"/>
  <c r="AN852" i="2"/>
  <c r="I352" i="2"/>
  <c r="I731" i="2"/>
  <c r="I686" i="2"/>
  <c r="M462" i="2"/>
  <c r="M919" i="2"/>
  <c r="M874" i="2"/>
  <c r="K826" i="2"/>
  <c r="K781" i="2"/>
  <c r="K408" i="2"/>
  <c r="AF378" i="2"/>
  <c r="AE752" i="2"/>
  <c r="AE797" i="2"/>
  <c r="AJ224" i="2"/>
  <c r="AI481" i="2"/>
  <c r="AI526" i="2"/>
  <c r="H777" i="2"/>
  <c r="H822" i="2"/>
  <c r="H404" i="2"/>
  <c r="AK277" i="2"/>
  <c r="AJ618" i="2"/>
  <c r="AJ573" i="2"/>
  <c r="AN228" i="2"/>
  <c r="AM485" i="2"/>
  <c r="AM530" i="2"/>
  <c r="Q253" i="2"/>
  <c r="Q554" i="2"/>
  <c r="Q509" i="2"/>
  <c r="AK225" i="2"/>
  <c r="AJ482" i="2"/>
  <c r="AJ527" i="2"/>
  <c r="K301" i="2"/>
  <c r="K641" i="2"/>
  <c r="K596" i="2"/>
  <c r="R555" i="2"/>
  <c r="R510" i="2"/>
  <c r="AC375" i="2"/>
  <c r="AB794" i="2"/>
  <c r="AB749" i="2"/>
  <c r="AO715" i="2"/>
  <c r="AO670" i="2"/>
  <c r="AN280" i="2"/>
  <c r="AM621" i="2"/>
  <c r="AM576" i="2"/>
  <c r="AM279" i="2"/>
  <c r="AL620" i="2"/>
  <c r="AL575" i="2"/>
  <c r="P465" i="2"/>
  <c r="P922" i="2"/>
  <c r="P877" i="2"/>
  <c r="AO281" i="2"/>
  <c r="AN622" i="2"/>
  <c r="AN577" i="2"/>
  <c r="K460" i="2"/>
  <c r="K917" i="2"/>
  <c r="K872" i="2"/>
  <c r="AH222" i="2"/>
  <c r="AG479" i="2"/>
  <c r="AG524" i="2"/>
  <c r="AO807" i="2"/>
  <c r="AO762" i="2"/>
  <c r="M356" i="2"/>
  <c r="M735" i="2"/>
  <c r="M690" i="2"/>
  <c r="AJ329" i="2"/>
  <c r="AI709" i="2"/>
  <c r="AI664" i="2"/>
  <c r="O305" i="2"/>
  <c r="O645" i="2"/>
  <c r="O600" i="2"/>
  <c r="AD218" i="2"/>
  <c r="AC475" i="2"/>
  <c r="AC520" i="2"/>
  <c r="G297" i="2"/>
  <c r="G637" i="2"/>
  <c r="G592" i="2"/>
  <c r="AM227" i="2"/>
  <c r="AL484" i="2"/>
  <c r="AL529" i="2"/>
  <c r="AH327" i="2"/>
  <c r="AG707" i="2"/>
  <c r="AG662" i="2"/>
  <c r="L248" i="2"/>
  <c r="L549" i="2"/>
  <c r="L504" i="2"/>
  <c r="AH380" i="2"/>
  <c r="AG799" i="2"/>
  <c r="AG754" i="2"/>
  <c r="AJ381" i="2"/>
  <c r="AI755" i="2"/>
  <c r="AI800" i="2"/>
  <c r="L827" i="2"/>
  <c r="L782" i="2"/>
  <c r="L409" i="2"/>
  <c r="AN803" i="2"/>
  <c r="AN758" i="2"/>
  <c r="AO384" i="2"/>
  <c r="G456" i="2"/>
  <c r="G913" i="2"/>
  <c r="G868" i="2"/>
  <c r="AG326" i="2"/>
  <c r="AF706" i="2"/>
  <c r="AF661" i="2"/>
  <c r="AL437" i="2"/>
  <c r="AK895" i="2"/>
  <c r="AK850" i="2"/>
  <c r="AO714" i="2"/>
  <c r="AO669" i="2"/>
  <c r="L302" i="2"/>
  <c r="L642" i="2"/>
  <c r="L597" i="2"/>
  <c r="G350" i="2"/>
  <c r="G729" i="2"/>
  <c r="G684" i="2"/>
  <c r="J300" i="2"/>
  <c r="J640" i="2"/>
  <c r="J595" i="2"/>
  <c r="AI223" i="2"/>
  <c r="AH480" i="2"/>
  <c r="AH525" i="2"/>
  <c r="I245" i="2"/>
  <c r="I501" i="2"/>
  <c r="I546" i="2"/>
  <c r="AO487" i="2"/>
  <c r="AO532" i="2"/>
  <c r="AM438" i="2"/>
  <c r="AL896" i="2"/>
  <c r="AL851" i="2"/>
  <c r="N829" i="2"/>
  <c r="N784" i="2"/>
  <c r="N411" i="2"/>
  <c r="AF325" i="2"/>
  <c r="AE705" i="2"/>
  <c r="AE660" i="2"/>
  <c r="AL331" i="2"/>
  <c r="AK711" i="2"/>
  <c r="AK666" i="2"/>
  <c r="L461" i="2"/>
  <c r="L918" i="2"/>
  <c r="L873" i="2"/>
  <c r="D454" i="2"/>
  <c r="D911" i="2"/>
  <c r="D866" i="2"/>
  <c r="AF272" i="2"/>
  <c r="AE613" i="2"/>
  <c r="AE568" i="2"/>
  <c r="F349" i="2"/>
  <c r="F728" i="2"/>
  <c r="F683" i="2"/>
  <c r="AG379" i="2"/>
  <c r="AF798" i="2"/>
  <c r="AF753" i="2"/>
  <c r="AJ276" i="2"/>
  <c r="AI617" i="2"/>
  <c r="AI572" i="2"/>
  <c r="M303" i="2"/>
  <c r="M643" i="2"/>
  <c r="M598" i="2"/>
  <c r="P252" i="2"/>
  <c r="P553" i="2"/>
  <c r="P508" i="2"/>
  <c r="AE271" i="2"/>
  <c r="AD612" i="2"/>
  <c r="AD567" i="2"/>
  <c r="Q739" i="2"/>
  <c r="Q694" i="2"/>
  <c r="AH274" i="2"/>
  <c r="AG615" i="2"/>
  <c r="AG570" i="2"/>
  <c r="AG432" i="2"/>
  <c r="AF890" i="2"/>
  <c r="AF845" i="2"/>
  <c r="AN759" i="2"/>
  <c r="AN804" i="2"/>
  <c r="AO385" i="2"/>
  <c r="E348" i="2"/>
  <c r="E682" i="2"/>
  <c r="E727" i="2"/>
  <c r="AC217" i="2"/>
  <c r="AB474" i="2"/>
  <c r="AB519" i="2"/>
  <c r="AC269" i="2"/>
  <c r="AB610" i="2"/>
  <c r="AB565" i="2"/>
  <c r="AD270" i="2"/>
  <c r="AC611" i="2"/>
  <c r="AC566" i="2"/>
  <c r="D347" i="2"/>
  <c r="D726" i="2"/>
  <c r="D681" i="2"/>
  <c r="AC322" i="2"/>
  <c r="J355" i="2" l="1"/>
  <c r="J734" i="2"/>
  <c r="J689" i="2"/>
  <c r="O830" i="2"/>
  <c r="O785" i="2"/>
  <c r="O412" i="2"/>
  <c r="AO333" i="2"/>
  <c r="AN713" i="2"/>
  <c r="AN668" i="2"/>
  <c r="H299" i="2"/>
  <c r="H639" i="2"/>
  <c r="H594" i="2"/>
  <c r="AE376" i="2"/>
  <c r="AD750" i="2"/>
  <c r="AD795" i="2"/>
  <c r="I459" i="2"/>
  <c r="I916" i="2"/>
  <c r="I871" i="2"/>
  <c r="D295" i="2"/>
  <c r="D635" i="2"/>
  <c r="D590" i="2"/>
  <c r="E296" i="2"/>
  <c r="E636" i="2"/>
  <c r="E591" i="2"/>
  <c r="AJ434" i="2"/>
  <c r="AI892" i="2"/>
  <c r="AI847" i="2"/>
  <c r="AE429" i="2"/>
  <c r="AD887" i="2"/>
  <c r="AD842" i="2"/>
  <c r="I301" i="2"/>
  <c r="I641" i="2"/>
  <c r="I596" i="2"/>
  <c r="AG220" i="2"/>
  <c r="AF477" i="2"/>
  <c r="AF522" i="2"/>
  <c r="M463" i="2"/>
  <c r="M920" i="2"/>
  <c r="M875" i="2"/>
  <c r="AO531" i="2"/>
  <c r="AO486" i="2"/>
  <c r="F350" i="2"/>
  <c r="F729" i="2"/>
  <c r="F684" i="2"/>
  <c r="AE270" i="2"/>
  <c r="AD611" i="2"/>
  <c r="AD566" i="2"/>
  <c r="AH432" i="2"/>
  <c r="AG890" i="2"/>
  <c r="AG845" i="2"/>
  <c r="AF271" i="2"/>
  <c r="AE612" i="2"/>
  <c r="AE567" i="2"/>
  <c r="L462" i="2"/>
  <c r="L919" i="2"/>
  <c r="L874" i="2"/>
  <c r="G457" i="2"/>
  <c r="G914" i="2"/>
  <c r="G869" i="2"/>
  <c r="G298" i="2"/>
  <c r="G638" i="2"/>
  <c r="G593" i="2"/>
  <c r="AO280" i="2"/>
  <c r="AN621" i="2"/>
  <c r="AN576" i="2"/>
  <c r="H823" i="2"/>
  <c r="H778" i="2"/>
  <c r="H405" i="2"/>
  <c r="AG378" i="2"/>
  <c r="AF797" i="2"/>
  <c r="AF752" i="2"/>
  <c r="H245" i="2"/>
  <c r="H546" i="2"/>
  <c r="H501" i="2"/>
  <c r="D241" i="2"/>
  <c r="D542" i="2"/>
  <c r="D497" i="2"/>
  <c r="AF377" i="2"/>
  <c r="AE751" i="2"/>
  <c r="AE796" i="2"/>
  <c r="AG431" i="2"/>
  <c r="AF889" i="2"/>
  <c r="AF844" i="2"/>
  <c r="F776" i="2"/>
  <c r="F821" i="2"/>
  <c r="F403" i="2"/>
  <c r="K355" i="2"/>
  <c r="K689" i="2"/>
  <c r="K734" i="2"/>
  <c r="AJ328" i="2"/>
  <c r="AI708" i="2"/>
  <c r="AI663" i="2"/>
  <c r="F297" i="2"/>
  <c r="F637" i="2"/>
  <c r="F592" i="2"/>
  <c r="O306" i="2"/>
  <c r="O646" i="2"/>
  <c r="O601" i="2"/>
  <c r="H352" i="2"/>
  <c r="H731" i="2"/>
  <c r="H686" i="2"/>
  <c r="AL277" i="2"/>
  <c r="AK618" i="2"/>
  <c r="AK573" i="2"/>
  <c r="AK276" i="2"/>
  <c r="AJ617" i="2"/>
  <c r="AJ572" i="2"/>
  <c r="I246" i="2"/>
  <c r="I547" i="2"/>
  <c r="I502" i="2"/>
  <c r="AO803" i="2"/>
  <c r="AO758" i="2"/>
  <c r="AK381" i="2"/>
  <c r="AJ800" i="2"/>
  <c r="AJ755" i="2"/>
  <c r="AK329" i="2"/>
  <c r="AJ664" i="2"/>
  <c r="AJ709" i="2"/>
  <c r="AI222" i="2"/>
  <c r="AH524" i="2"/>
  <c r="AH479" i="2"/>
  <c r="Q555" i="2"/>
  <c r="Q510" i="2"/>
  <c r="K827" i="2"/>
  <c r="K782" i="2"/>
  <c r="K409" i="2"/>
  <c r="I353" i="2"/>
  <c r="I732" i="2"/>
  <c r="I687" i="2"/>
  <c r="AL757" i="2"/>
  <c r="AL802" i="2"/>
  <c r="AM383" i="2"/>
  <c r="AH273" i="2"/>
  <c r="AG614" i="2"/>
  <c r="AG569" i="2"/>
  <c r="F243" i="2"/>
  <c r="F499" i="2"/>
  <c r="F544" i="2"/>
  <c r="F458" i="2"/>
  <c r="F915" i="2"/>
  <c r="F870" i="2"/>
  <c r="AE323" i="2"/>
  <c r="AD658" i="2"/>
  <c r="AD703" i="2"/>
  <c r="AD217" i="2"/>
  <c r="AC474" i="2"/>
  <c r="AC519" i="2"/>
  <c r="AO622" i="2"/>
  <c r="AO577" i="2"/>
  <c r="AC702" i="2"/>
  <c r="AC657" i="2"/>
  <c r="E349" i="2"/>
  <c r="E728" i="2"/>
  <c r="E683" i="2"/>
  <c r="AG272" i="2"/>
  <c r="AF613" i="2"/>
  <c r="AF568" i="2"/>
  <c r="G351" i="2"/>
  <c r="G730" i="2"/>
  <c r="G685" i="2"/>
  <c r="AM437" i="2"/>
  <c r="AL895" i="2"/>
  <c r="AL850" i="2"/>
  <c r="AI327" i="2"/>
  <c r="AH707" i="2"/>
  <c r="AH662" i="2"/>
  <c r="P923" i="2"/>
  <c r="P878" i="2"/>
  <c r="AM226" i="2"/>
  <c r="AL483" i="2"/>
  <c r="AL528" i="2"/>
  <c r="M830" i="2"/>
  <c r="M785" i="2"/>
  <c r="M412" i="2"/>
  <c r="AF219" i="2"/>
  <c r="AE521" i="2"/>
  <c r="AE476" i="2"/>
  <c r="N358" i="2"/>
  <c r="N737" i="2"/>
  <c r="N692" i="2"/>
  <c r="H458" i="2"/>
  <c r="H915" i="2"/>
  <c r="H870" i="2"/>
  <c r="I824" i="2"/>
  <c r="I779" i="2"/>
  <c r="I406" i="2"/>
  <c r="L356" i="2"/>
  <c r="L735" i="2"/>
  <c r="L690" i="2"/>
  <c r="AD428" i="2"/>
  <c r="AC841" i="2"/>
  <c r="AC886" i="2"/>
  <c r="J826" i="2"/>
  <c r="J781" i="2"/>
  <c r="J408" i="2"/>
  <c r="AM436" i="2"/>
  <c r="AL894" i="2"/>
  <c r="AL849" i="2"/>
  <c r="AC216" i="2"/>
  <c r="AB518" i="2"/>
  <c r="AB473" i="2"/>
  <c r="E455" i="2"/>
  <c r="E912" i="2"/>
  <c r="E867" i="2"/>
  <c r="N464" i="2"/>
  <c r="N921" i="2"/>
  <c r="N876" i="2"/>
  <c r="AG325" i="2"/>
  <c r="AF705" i="2"/>
  <c r="AF660" i="2"/>
  <c r="AL225" i="2"/>
  <c r="AK482" i="2"/>
  <c r="AK527" i="2"/>
  <c r="P739" i="2"/>
  <c r="P694" i="2"/>
  <c r="J460" i="2"/>
  <c r="J917" i="2"/>
  <c r="J872" i="2"/>
  <c r="J301" i="2"/>
  <c r="J641" i="2"/>
  <c r="J596" i="2"/>
  <c r="AO804" i="2"/>
  <c r="AO759" i="2"/>
  <c r="AI274" i="2"/>
  <c r="AH615" i="2"/>
  <c r="AH570" i="2"/>
  <c r="P253" i="2"/>
  <c r="P554" i="2"/>
  <c r="P509" i="2"/>
  <c r="AM331" i="2"/>
  <c r="AL711" i="2"/>
  <c r="AL666" i="2"/>
  <c r="AE218" i="2"/>
  <c r="AD475" i="2"/>
  <c r="AD520" i="2"/>
  <c r="K302" i="2"/>
  <c r="K642" i="2"/>
  <c r="K597" i="2"/>
  <c r="G822" i="2"/>
  <c r="G777" i="2"/>
  <c r="G404" i="2"/>
  <c r="N251" i="2"/>
  <c r="N552" i="2"/>
  <c r="N507" i="2"/>
  <c r="AL330" i="2"/>
  <c r="AK710" i="2"/>
  <c r="AK665" i="2"/>
  <c r="E242" i="2"/>
  <c r="E498" i="2"/>
  <c r="E543" i="2"/>
  <c r="N305" i="2"/>
  <c r="N645" i="2"/>
  <c r="N600" i="2"/>
  <c r="AF430" i="2"/>
  <c r="AE888" i="2"/>
  <c r="AE843" i="2"/>
  <c r="AK435" i="2"/>
  <c r="AJ893" i="2"/>
  <c r="AJ848" i="2"/>
  <c r="O465" i="2"/>
  <c r="O922" i="2"/>
  <c r="O877" i="2"/>
  <c r="L249" i="2"/>
  <c r="L550" i="2"/>
  <c r="L505" i="2"/>
  <c r="AD269" i="2"/>
  <c r="AC610" i="2"/>
  <c r="AC565" i="2"/>
  <c r="AH379" i="2"/>
  <c r="AG753" i="2"/>
  <c r="AG798" i="2"/>
  <c r="AN438" i="2"/>
  <c r="AM896" i="2"/>
  <c r="AM851" i="2"/>
  <c r="AJ223" i="2"/>
  <c r="AI480" i="2"/>
  <c r="AI525" i="2"/>
  <c r="L828" i="2"/>
  <c r="L783" i="2"/>
  <c r="L410" i="2"/>
  <c r="AI380" i="2"/>
  <c r="AH754" i="2"/>
  <c r="AH799" i="2"/>
  <c r="M357" i="2"/>
  <c r="M736" i="2"/>
  <c r="M691" i="2"/>
  <c r="K461" i="2"/>
  <c r="K918" i="2"/>
  <c r="K873" i="2"/>
  <c r="AO228" i="2"/>
  <c r="AN530" i="2"/>
  <c r="AN485" i="2"/>
  <c r="AO897" i="2"/>
  <c r="AO852" i="2"/>
  <c r="AK801" i="2"/>
  <c r="AK756" i="2"/>
  <c r="AL382" i="2"/>
  <c r="G244" i="2"/>
  <c r="G545" i="2"/>
  <c r="G500" i="2"/>
  <c r="J247" i="2"/>
  <c r="J503" i="2"/>
  <c r="J548" i="2"/>
  <c r="AF324" i="2"/>
  <c r="AE704" i="2"/>
  <c r="AE659" i="2"/>
  <c r="M250" i="2"/>
  <c r="M506" i="2"/>
  <c r="M551" i="2"/>
  <c r="E820" i="2"/>
  <c r="E775" i="2"/>
  <c r="E402" i="2"/>
  <c r="O359" i="2"/>
  <c r="O738" i="2"/>
  <c r="O693" i="2"/>
  <c r="M304" i="2"/>
  <c r="M644" i="2"/>
  <c r="M599" i="2"/>
  <c r="AD375" i="2"/>
  <c r="AC794" i="2"/>
  <c r="AC749" i="2"/>
  <c r="AH221" i="2"/>
  <c r="AG478" i="2"/>
  <c r="AG523" i="2"/>
  <c r="AN760" i="2"/>
  <c r="AN805" i="2"/>
  <c r="AO386" i="2"/>
  <c r="N830" i="2"/>
  <c r="N785" i="2"/>
  <c r="N412" i="2"/>
  <c r="D348" i="2"/>
  <c r="D727" i="2"/>
  <c r="D682" i="2"/>
  <c r="D455" i="2"/>
  <c r="D912" i="2"/>
  <c r="D867" i="2"/>
  <c r="L303" i="2"/>
  <c r="L643" i="2"/>
  <c r="L598" i="2"/>
  <c r="AH326" i="2"/>
  <c r="AG706" i="2"/>
  <c r="AG661" i="2"/>
  <c r="AN227" i="2"/>
  <c r="AM529" i="2"/>
  <c r="AM484" i="2"/>
  <c r="AN279" i="2"/>
  <c r="AM620" i="2"/>
  <c r="AM575" i="2"/>
  <c r="AK224" i="2"/>
  <c r="AJ481" i="2"/>
  <c r="AJ526" i="2"/>
  <c r="K248" i="2"/>
  <c r="K549" i="2"/>
  <c r="K504" i="2"/>
  <c r="P647" i="2"/>
  <c r="P602" i="2"/>
  <c r="AI433" i="2"/>
  <c r="AH891" i="2"/>
  <c r="AH846" i="2"/>
  <c r="AN332" i="2"/>
  <c r="AM712" i="2"/>
  <c r="AM667" i="2"/>
  <c r="AM278" i="2"/>
  <c r="AL619" i="2"/>
  <c r="AL574" i="2"/>
  <c r="AJ275" i="2"/>
  <c r="AI616" i="2"/>
  <c r="AI571" i="2"/>
  <c r="D821" i="2"/>
  <c r="D776" i="2"/>
  <c r="D403" i="2"/>
  <c r="O252" i="2"/>
  <c r="O553" i="2"/>
  <c r="O508" i="2"/>
  <c r="AD322" i="2"/>
  <c r="O253" i="2" l="1"/>
  <c r="O554" i="2"/>
  <c r="O509" i="2"/>
  <c r="AI326" i="2"/>
  <c r="AH706" i="2"/>
  <c r="AH661" i="2"/>
  <c r="AI379" i="2"/>
  <c r="AH798" i="2"/>
  <c r="AH753" i="2"/>
  <c r="E350" i="2"/>
  <c r="E684" i="2"/>
  <c r="E729" i="2"/>
  <c r="O647" i="2"/>
  <c r="O602" i="2"/>
  <c r="H246" i="2"/>
  <c r="H502" i="2"/>
  <c r="H547" i="2"/>
  <c r="AI432" i="2"/>
  <c r="AH890" i="2"/>
  <c r="AH845" i="2"/>
  <c r="D777" i="2"/>
  <c r="D822" i="2"/>
  <c r="D404" i="2"/>
  <c r="AN278" i="2"/>
  <c r="AM619" i="2"/>
  <c r="AM574" i="2"/>
  <c r="D349" i="2"/>
  <c r="D728" i="2"/>
  <c r="D683" i="2"/>
  <c r="M305" i="2"/>
  <c r="M645" i="2"/>
  <c r="M600" i="2"/>
  <c r="M358" i="2"/>
  <c r="M737" i="2"/>
  <c r="M692" i="2"/>
  <c r="AM330" i="2"/>
  <c r="AL710" i="2"/>
  <c r="AL665" i="2"/>
  <c r="N465" i="2"/>
  <c r="N922" i="2"/>
  <c r="N877" i="2"/>
  <c r="AG219" i="2"/>
  <c r="AF476" i="2"/>
  <c r="AF521" i="2"/>
  <c r="I354" i="2"/>
  <c r="I688" i="2"/>
  <c r="I733" i="2"/>
  <c r="AJ222" i="2"/>
  <c r="AI524" i="2"/>
  <c r="AI479" i="2"/>
  <c r="K356" i="2"/>
  <c r="K735" i="2"/>
  <c r="K690" i="2"/>
  <c r="AO621" i="2"/>
  <c r="AO576" i="2"/>
  <c r="I302" i="2"/>
  <c r="I642" i="2"/>
  <c r="I597" i="2"/>
  <c r="AO713" i="2"/>
  <c r="AO668" i="2"/>
  <c r="J248" i="2"/>
  <c r="J549" i="2"/>
  <c r="J504" i="2"/>
  <c r="AG430" i="2"/>
  <c r="AF888" i="2"/>
  <c r="AF843" i="2"/>
  <c r="AN331" i="2"/>
  <c r="AM711" i="2"/>
  <c r="AM666" i="2"/>
  <c r="AD216" i="2"/>
  <c r="AC473" i="2"/>
  <c r="AC518" i="2"/>
  <c r="F244" i="2"/>
  <c r="F500" i="2"/>
  <c r="F545" i="2"/>
  <c r="I460" i="2"/>
  <c r="I917" i="2"/>
  <c r="I872" i="2"/>
  <c r="AO279" i="2"/>
  <c r="AN620" i="2"/>
  <c r="AN575" i="2"/>
  <c r="N831" i="2"/>
  <c r="N786" i="2"/>
  <c r="AI221" i="2"/>
  <c r="AH523" i="2"/>
  <c r="AH478" i="2"/>
  <c r="M251" i="2"/>
  <c r="M507" i="2"/>
  <c r="M552" i="2"/>
  <c r="AK223" i="2"/>
  <c r="AJ525" i="2"/>
  <c r="AJ480" i="2"/>
  <c r="O923" i="2"/>
  <c r="O878" i="2"/>
  <c r="K303" i="2"/>
  <c r="K643" i="2"/>
  <c r="K598" i="2"/>
  <c r="AE428" i="2"/>
  <c r="AD886" i="2"/>
  <c r="AD841" i="2"/>
  <c r="M831" i="2"/>
  <c r="M786" i="2"/>
  <c r="G352" i="2"/>
  <c r="G731" i="2"/>
  <c r="G686" i="2"/>
  <c r="AF323" i="2"/>
  <c r="AE703" i="2"/>
  <c r="AE658" i="2"/>
  <c r="K828" i="2"/>
  <c r="K783" i="2"/>
  <c r="K410" i="2"/>
  <c r="AM277" i="2"/>
  <c r="AL618" i="2"/>
  <c r="AL573" i="2"/>
  <c r="F777" i="2"/>
  <c r="F822" i="2"/>
  <c r="F404" i="2"/>
  <c r="AG377" i="2"/>
  <c r="AF796" i="2"/>
  <c r="AF751" i="2"/>
  <c r="L463" i="2"/>
  <c r="L920" i="2"/>
  <c r="L875" i="2"/>
  <c r="E297" i="2"/>
  <c r="E637" i="2"/>
  <c r="E592" i="2"/>
  <c r="O831" i="2"/>
  <c r="O786" i="2"/>
  <c r="G245" i="2"/>
  <c r="G546" i="2"/>
  <c r="G501" i="2"/>
  <c r="J302" i="2"/>
  <c r="J642" i="2"/>
  <c r="J597" i="2"/>
  <c r="AI273" i="2"/>
  <c r="AH614" i="2"/>
  <c r="AH569" i="2"/>
  <c r="AO332" i="2"/>
  <c r="AN712" i="2"/>
  <c r="AN667" i="2"/>
  <c r="K249" i="2"/>
  <c r="K505" i="2"/>
  <c r="K550" i="2"/>
  <c r="O739" i="2"/>
  <c r="O694" i="2"/>
  <c r="AL756" i="2"/>
  <c r="AL801" i="2"/>
  <c r="AM382" i="2"/>
  <c r="AJ380" i="2"/>
  <c r="AI754" i="2"/>
  <c r="AI799" i="2"/>
  <c r="AE269" i="2"/>
  <c r="AD610" i="2"/>
  <c r="AD565" i="2"/>
  <c r="N252" i="2"/>
  <c r="N553" i="2"/>
  <c r="N508" i="2"/>
  <c r="E456" i="2"/>
  <c r="E913" i="2"/>
  <c r="E868" i="2"/>
  <c r="J827" i="2"/>
  <c r="J782" i="2"/>
  <c r="J409" i="2"/>
  <c r="AJ327" i="2"/>
  <c r="AI707" i="2"/>
  <c r="AI662" i="2"/>
  <c r="AM802" i="2"/>
  <c r="AM757" i="2"/>
  <c r="AN383" i="2"/>
  <c r="AL329" i="2"/>
  <c r="AK709" i="2"/>
  <c r="AK664" i="2"/>
  <c r="I247" i="2"/>
  <c r="I503" i="2"/>
  <c r="I548" i="2"/>
  <c r="H824" i="2"/>
  <c r="H779" i="2"/>
  <c r="H406" i="2"/>
  <c r="G299" i="2"/>
  <c r="G639" i="2"/>
  <c r="G594" i="2"/>
  <c r="AF429" i="2"/>
  <c r="AE887" i="2"/>
  <c r="AE842" i="2"/>
  <c r="N306" i="2"/>
  <c r="N646" i="2"/>
  <c r="N601" i="2"/>
  <c r="F298" i="2"/>
  <c r="F638" i="2"/>
  <c r="F593" i="2"/>
  <c r="AF376" i="2"/>
  <c r="AE795" i="2"/>
  <c r="AE750" i="2"/>
  <c r="AD702" i="2"/>
  <c r="AD657" i="2"/>
  <c r="AO227" i="2"/>
  <c r="AN529" i="2"/>
  <c r="AN484" i="2"/>
  <c r="AO805" i="2"/>
  <c r="AO760" i="2"/>
  <c r="E821" i="2"/>
  <c r="E776" i="2"/>
  <c r="E403" i="2"/>
  <c r="AG324" i="2"/>
  <c r="AF704" i="2"/>
  <c r="AF659" i="2"/>
  <c r="L829" i="2"/>
  <c r="L784" i="2"/>
  <c r="L411" i="2"/>
  <c r="AO438" i="2"/>
  <c r="AN896" i="2"/>
  <c r="AN851" i="2"/>
  <c r="AL435" i="2"/>
  <c r="AK893" i="2"/>
  <c r="AK848" i="2"/>
  <c r="G823" i="2"/>
  <c r="G778" i="2"/>
  <c r="G405" i="2"/>
  <c r="AF218" i="2"/>
  <c r="AE520" i="2"/>
  <c r="AE475" i="2"/>
  <c r="L357" i="2"/>
  <c r="L736" i="2"/>
  <c r="L691" i="2"/>
  <c r="AH272" i="2"/>
  <c r="AG613" i="2"/>
  <c r="AG568" i="2"/>
  <c r="F459" i="2"/>
  <c r="F916" i="2"/>
  <c r="F871" i="2"/>
  <c r="H353" i="2"/>
  <c r="H732" i="2"/>
  <c r="H687" i="2"/>
  <c r="D242" i="2"/>
  <c r="D498" i="2"/>
  <c r="D543" i="2"/>
  <c r="AG271" i="2"/>
  <c r="AF612" i="2"/>
  <c r="AF567" i="2"/>
  <c r="D296" i="2"/>
  <c r="D636" i="2"/>
  <c r="D591" i="2"/>
  <c r="L304" i="2"/>
  <c r="L644" i="2"/>
  <c r="L599" i="2"/>
  <c r="AO485" i="2"/>
  <c r="AO530" i="2"/>
  <c r="H459" i="2"/>
  <c r="H916" i="2"/>
  <c r="H871" i="2"/>
  <c r="M464" i="2"/>
  <c r="M921" i="2"/>
  <c r="M876" i="2"/>
  <c r="AK275" i="2"/>
  <c r="AJ616" i="2"/>
  <c r="AJ571" i="2"/>
  <c r="D456" i="2"/>
  <c r="D913" i="2"/>
  <c r="D868" i="2"/>
  <c r="AE375" i="2"/>
  <c r="AD749" i="2"/>
  <c r="AD794" i="2"/>
  <c r="K462" i="2"/>
  <c r="K919" i="2"/>
  <c r="K874" i="2"/>
  <c r="E243" i="2"/>
  <c r="E499" i="2"/>
  <c r="E544" i="2"/>
  <c r="AJ274" i="2"/>
  <c r="AI615" i="2"/>
  <c r="AI570" i="2"/>
  <c r="J461" i="2"/>
  <c r="J918" i="2"/>
  <c r="J873" i="2"/>
  <c r="AH325" i="2"/>
  <c r="AG705" i="2"/>
  <c r="AG660" i="2"/>
  <c r="I825" i="2"/>
  <c r="I780" i="2"/>
  <c r="I407" i="2"/>
  <c r="N359" i="2"/>
  <c r="N738" i="2"/>
  <c r="N693" i="2"/>
  <c r="AK328" i="2"/>
  <c r="AJ708" i="2"/>
  <c r="AJ663" i="2"/>
  <c r="F351" i="2"/>
  <c r="F730" i="2"/>
  <c r="F685" i="2"/>
  <c r="AH220" i="2"/>
  <c r="AG522" i="2"/>
  <c r="AG477" i="2"/>
  <c r="H300" i="2"/>
  <c r="H640" i="2"/>
  <c r="H595" i="2"/>
  <c r="P510" i="2"/>
  <c r="P555" i="2"/>
  <c r="AM225" i="2"/>
  <c r="AL482" i="2"/>
  <c r="AL527" i="2"/>
  <c r="AN436" i="2"/>
  <c r="AM894" i="2"/>
  <c r="AM849" i="2"/>
  <c r="AH378" i="2"/>
  <c r="AG797" i="2"/>
  <c r="AG752" i="2"/>
  <c r="AF270" i="2"/>
  <c r="AE611" i="2"/>
  <c r="AE566" i="2"/>
  <c r="AJ433" i="2"/>
  <c r="AI891" i="2"/>
  <c r="AI846" i="2"/>
  <c r="AL224" i="2"/>
  <c r="AK481" i="2"/>
  <c r="AK526" i="2"/>
  <c r="L250" i="2"/>
  <c r="L506" i="2"/>
  <c r="L551" i="2"/>
  <c r="AN226" i="2"/>
  <c r="AM528" i="2"/>
  <c r="AM483" i="2"/>
  <c r="AN437" i="2"/>
  <c r="AM895" i="2"/>
  <c r="AM850" i="2"/>
  <c r="AE217" i="2"/>
  <c r="AD474" i="2"/>
  <c r="AD519" i="2"/>
  <c r="AL381" i="2"/>
  <c r="AK755" i="2"/>
  <c r="AK800" i="2"/>
  <c r="AL276" i="2"/>
  <c r="AK617" i="2"/>
  <c r="AK572" i="2"/>
  <c r="AH431" i="2"/>
  <c r="AG889" i="2"/>
  <c r="AG844" i="2"/>
  <c r="G458" i="2"/>
  <c r="G915" i="2"/>
  <c r="G870" i="2"/>
  <c r="AK434" i="2"/>
  <c r="AJ892" i="2"/>
  <c r="AJ847" i="2"/>
  <c r="J356" i="2"/>
  <c r="J735" i="2"/>
  <c r="J690" i="2"/>
  <c r="AE322" i="2"/>
  <c r="AL434" i="2" l="1"/>
  <c r="AK892" i="2"/>
  <c r="AK847" i="2"/>
  <c r="AH271" i="2"/>
  <c r="AG612" i="2"/>
  <c r="AG567" i="2"/>
  <c r="AM435" i="2"/>
  <c r="AL893" i="2"/>
  <c r="AL848" i="2"/>
  <c r="AH377" i="2"/>
  <c r="AG796" i="2"/>
  <c r="AG751" i="2"/>
  <c r="M252" i="2"/>
  <c r="M508" i="2"/>
  <c r="M553" i="2"/>
  <c r="AO620" i="2"/>
  <c r="AO575" i="2"/>
  <c r="I303" i="2"/>
  <c r="I643" i="2"/>
  <c r="I598" i="2"/>
  <c r="AK222" i="2"/>
  <c r="AJ524" i="2"/>
  <c r="AJ479" i="2"/>
  <c r="AO278" i="2"/>
  <c r="AN619" i="2"/>
  <c r="AN574" i="2"/>
  <c r="AM276" i="2"/>
  <c r="AL617" i="2"/>
  <c r="AL572" i="2"/>
  <c r="AG270" i="2"/>
  <c r="AF611" i="2"/>
  <c r="AF566" i="2"/>
  <c r="AI325" i="2"/>
  <c r="AH705" i="2"/>
  <c r="AH660" i="2"/>
  <c r="AF375" i="2"/>
  <c r="AE794" i="2"/>
  <c r="AE749" i="2"/>
  <c r="F460" i="2"/>
  <c r="F917" i="2"/>
  <c r="F872" i="2"/>
  <c r="AH324" i="2"/>
  <c r="AG704" i="2"/>
  <c r="AG659" i="2"/>
  <c r="AO484" i="2"/>
  <c r="AO529" i="2"/>
  <c r="F299" i="2"/>
  <c r="F639" i="2"/>
  <c r="F594" i="2"/>
  <c r="AK327" i="2"/>
  <c r="AJ707" i="2"/>
  <c r="AJ662" i="2"/>
  <c r="AK380" i="2"/>
  <c r="AJ799" i="2"/>
  <c r="AJ754" i="2"/>
  <c r="K250" i="2"/>
  <c r="K506" i="2"/>
  <c r="K551" i="2"/>
  <c r="F778" i="2"/>
  <c r="F823" i="2"/>
  <c r="F405" i="2"/>
  <c r="N923" i="2"/>
  <c r="N878" i="2"/>
  <c r="D823" i="2"/>
  <c r="D778" i="2"/>
  <c r="D405" i="2"/>
  <c r="H247" i="2"/>
  <c r="H503" i="2"/>
  <c r="H548" i="2"/>
  <c r="AJ379" i="2"/>
  <c r="AI753" i="2"/>
  <c r="AI798" i="2"/>
  <c r="L251" i="2"/>
  <c r="L552" i="2"/>
  <c r="L507" i="2"/>
  <c r="I248" i="2"/>
  <c r="I549" i="2"/>
  <c r="I504" i="2"/>
  <c r="K304" i="2"/>
  <c r="K644" i="2"/>
  <c r="K599" i="2"/>
  <c r="AH430" i="2"/>
  <c r="AG843" i="2"/>
  <c r="AG888" i="2"/>
  <c r="AE702" i="2"/>
  <c r="AE657" i="2"/>
  <c r="AO437" i="2"/>
  <c r="AN895" i="2"/>
  <c r="AN850" i="2"/>
  <c r="AN225" i="2"/>
  <c r="AM482" i="2"/>
  <c r="AM527" i="2"/>
  <c r="AI220" i="2"/>
  <c r="AH522" i="2"/>
  <c r="AH477" i="2"/>
  <c r="E244" i="2"/>
  <c r="E545" i="2"/>
  <c r="E500" i="2"/>
  <c r="M465" i="2"/>
  <c r="M922" i="2"/>
  <c r="M877" i="2"/>
  <c r="L305" i="2"/>
  <c r="L645" i="2"/>
  <c r="L600" i="2"/>
  <c r="AG218" i="2"/>
  <c r="AF475" i="2"/>
  <c r="AF520" i="2"/>
  <c r="E777" i="2"/>
  <c r="E822" i="2"/>
  <c r="E404" i="2"/>
  <c r="G300" i="2"/>
  <c r="G640" i="2"/>
  <c r="G595" i="2"/>
  <c r="J828" i="2"/>
  <c r="J783" i="2"/>
  <c r="J410" i="2"/>
  <c r="N253" i="2"/>
  <c r="N554" i="2"/>
  <c r="N509" i="2"/>
  <c r="AM756" i="2"/>
  <c r="AM801" i="2"/>
  <c r="AN382" i="2"/>
  <c r="J303" i="2"/>
  <c r="J643" i="2"/>
  <c r="J598" i="2"/>
  <c r="E298" i="2"/>
  <c r="E638" i="2"/>
  <c r="E593" i="2"/>
  <c r="AE216" i="2"/>
  <c r="AD473" i="2"/>
  <c r="AD518" i="2"/>
  <c r="M306" i="2"/>
  <c r="M646" i="2"/>
  <c r="M601" i="2"/>
  <c r="AL328" i="2"/>
  <c r="AK708" i="2"/>
  <c r="AK663" i="2"/>
  <c r="G459" i="2"/>
  <c r="G916" i="2"/>
  <c r="G871" i="2"/>
  <c r="G824" i="2"/>
  <c r="G779" i="2"/>
  <c r="G406" i="2"/>
  <c r="AM329" i="2"/>
  <c r="AL709" i="2"/>
  <c r="AL664" i="2"/>
  <c r="AJ221" i="2"/>
  <c r="AI478" i="2"/>
  <c r="AI523" i="2"/>
  <c r="AM381" i="2"/>
  <c r="AL800" i="2"/>
  <c r="AL755" i="2"/>
  <c r="AI378" i="2"/>
  <c r="AH797" i="2"/>
  <c r="AH752" i="2"/>
  <c r="I826" i="2"/>
  <c r="I781" i="2"/>
  <c r="I408" i="2"/>
  <c r="J462" i="2"/>
  <c r="J919" i="2"/>
  <c r="J874" i="2"/>
  <c r="D457" i="2"/>
  <c r="D914" i="2"/>
  <c r="D869" i="2"/>
  <c r="AI272" i="2"/>
  <c r="AH613" i="2"/>
  <c r="AH568" i="2"/>
  <c r="L830" i="2"/>
  <c r="L785" i="2"/>
  <c r="L412" i="2"/>
  <c r="N647" i="2"/>
  <c r="N602" i="2"/>
  <c r="AN802" i="2"/>
  <c r="AN757" i="2"/>
  <c r="AO383" i="2"/>
  <c r="AO712" i="2"/>
  <c r="AO667" i="2"/>
  <c r="AG323" i="2"/>
  <c r="AF703" i="2"/>
  <c r="AF658" i="2"/>
  <c r="AN330" i="2"/>
  <c r="AM710" i="2"/>
  <c r="AM665" i="2"/>
  <c r="AJ326" i="2"/>
  <c r="AI706" i="2"/>
  <c r="AI661" i="2"/>
  <c r="AM224" i="2"/>
  <c r="AL526" i="2"/>
  <c r="AL481" i="2"/>
  <c r="H825" i="2"/>
  <c r="H780" i="2"/>
  <c r="H407" i="2"/>
  <c r="I355" i="2"/>
  <c r="I734" i="2"/>
  <c r="I689" i="2"/>
  <c r="J357" i="2"/>
  <c r="J736" i="2"/>
  <c r="J691" i="2"/>
  <c r="AO226" i="2"/>
  <c r="AN483" i="2"/>
  <c r="AN528" i="2"/>
  <c r="F352" i="2"/>
  <c r="F731" i="2"/>
  <c r="F686" i="2"/>
  <c r="K463" i="2"/>
  <c r="K920" i="2"/>
  <c r="K875" i="2"/>
  <c r="H460" i="2"/>
  <c r="H917" i="2"/>
  <c r="H872" i="2"/>
  <c r="D297" i="2"/>
  <c r="D637" i="2"/>
  <c r="D592" i="2"/>
  <c r="G246" i="2"/>
  <c r="G502" i="2"/>
  <c r="G547" i="2"/>
  <c r="L464" i="2"/>
  <c r="L921" i="2"/>
  <c r="L876" i="2"/>
  <c r="AF428" i="2"/>
  <c r="AE886" i="2"/>
  <c r="AE841" i="2"/>
  <c r="AL223" i="2"/>
  <c r="AK525" i="2"/>
  <c r="AK480" i="2"/>
  <c r="AO331" i="2"/>
  <c r="AN711" i="2"/>
  <c r="AN666" i="2"/>
  <c r="K357" i="2"/>
  <c r="K736" i="2"/>
  <c r="K691" i="2"/>
  <c r="D350" i="2"/>
  <c r="D729" i="2"/>
  <c r="D684" i="2"/>
  <c r="N739" i="2"/>
  <c r="N694" i="2"/>
  <c r="I461" i="2"/>
  <c r="I918" i="2"/>
  <c r="I873" i="2"/>
  <c r="AI431" i="2"/>
  <c r="AH889" i="2"/>
  <c r="AH844" i="2"/>
  <c r="AK433" i="2"/>
  <c r="AJ891" i="2"/>
  <c r="AJ846" i="2"/>
  <c r="H354" i="2"/>
  <c r="H733" i="2"/>
  <c r="H688" i="2"/>
  <c r="AG376" i="2"/>
  <c r="AF750" i="2"/>
  <c r="AF795" i="2"/>
  <c r="AF269" i="2"/>
  <c r="AE610" i="2"/>
  <c r="AE565" i="2"/>
  <c r="AN277" i="2"/>
  <c r="AM618" i="2"/>
  <c r="AM573" i="2"/>
  <c r="F245" i="2"/>
  <c r="F546" i="2"/>
  <c r="F501" i="2"/>
  <c r="AH219" i="2"/>
  <c r="AG476" i="2"/>
  <c r="AG521" i="2"/>
  <c r="AJ432" i="2"/>
  <c r="AI845" i="2"/>
  <c r="AI890" i="2"/>
  <c r="E351" i="2"/>
  <c r="E730" i="2"/>
  <c r="E685" i="2"/>
  <c r="D243" i="2"/>
  <c r="D544" i="2"/>
  <c r="D499" i="2"/>
  <c r="AO896" i="2"/>
  <c r="AO851" i="2"/>
  <c r="J249" i="2"/>
  <c r="J550" i="2"/>
  <c r="J505" i="2"/>
  <c r="AF217" i="2"/>
  <c r="AE474" i="2"/>
  <c r="AE519" i="2"/>
  <c r="AO436" i="2"/>
  <c r="AN894" i="2"/>
  <c r="AN849" i="2"/>
  <c r="H301" i="2"/>
  <c r="H641" i="2"/>
  <c r="H596" i="2"/>
  <c r="AK274" i="2"/>
  <c r="AJ615" i="2"/>
  <c r="AJ570" i="2"/>
  <c r="AL275" i="2"/>
  <c r="AK616" i="2"/>
  <c r="AK571" i="2"/>
  <c r="L358" i="2"/>
  <c r="L737" i="2"/>
  <c r="L692" i="2"/>
  <c r="AG429" i="2"/>
  <c r="AF887" i="2"/>
  <c r="AF842" i="2"/>
  <c r="E457" i="2"/>
  <c r="E914" i="2"/>
  <c r="E869" i="2"/>
  <c r="AJ273" i="2"/>
  <c r="AI614" i="2"/>
  <c r="AI569" i="2"/>
  <c r="K829" i="2"/>
  <c r="K784" i="2"/>
  <c r="K411" i="2"/>
  <c r="G353" i="2"/>
  <c r="G732" i="2"/>
  <c r="G687" i="2"/>
  <c r="M359" i="2"/>
  <c r="M738" i="2"/>
  <c r="M693" i="2"/>
  <c r="O555" i="2"/>
  <c r="O510" i="2"/>
  <c r="AF322" i="2"/>
  <c r="AF702" i="2" l="1"/>
  <c r="AF657" i="2"/>
  <c r="G247" i="2"/>
  <c r="G503" i="2"/>
  <c r="G548" i="2"/>
  <c r="AN381" i="2"/>
  <c r="AM800" i="2"/>
  <c r="AM755" i="2"/>
  <c r="G301" i="2"/>
  <c r="G641" i="2"/>
  <c r="G596" i="2"/>
  <c r="AO895" i="2"/>
  <c r="AO850" i="2"/>
  <c r="F461" i="2"/>
  <c r="F918" i="2"/>
  <c r="F873" i="2"/>
  <c r="K412" i="2"/>
  <c r="K830" i="2"/>
  <c r="K785" i="2"/>
  <c r="E458" i="2"/>
  <c r="E915" i="2"/>
  <c r="E870" i="2"/>
  <c r="J250" i="2"/>
  <c r="J551" i="2"/>
  <c r="J506" i="2"/>
  <c r="E352" i="2"/>
  <c r="E731" i="2"/>
  <c r="E686" i="2"/>
  <c r="AG269" i="2"/>
  <c r="AF610" i="2"/>
  <c r="AF565" i="2"/>
  <c r="K464" i="2"/>
  <c r="K921" i="2"/>
  <c r="K876" i="2"/>
  <c r="AO330" i="2"/>
  <c r="AN710" i="2"/>
  <c r="AN665" i="2"/>
  <c r="AJ272" i="2"/>
  <c r="AI613" i="2"/>
  <c r="AI568" i="2"/>
  <c r="E299" i="2"/>
  <c r="E639" i="2"/>
  <c r="E594" i="2"/>
  <c r="E823" i="2"/>
  <c r="E778" i="2"/>
  <c r="E405" i="2"/>
  <c r="L306" i="2"/>
  <c r="L646" i="2"/>
  <c r="L601" i="2"/>
  <c r="AK379" i="2"/>
  <c r="AJ798" i="2"/>
  <c r="AJ753" i="2"/>
  <c r="AN435" i="2"/>
  <c r="AM893" i="2"/>
  <c r="AM848" i="2"/>
  <c r="I782" i="2"/>
  <c r="I827" i="2"/>
  <c r="I409" i="2"/>
  <c r="K305" i="2"/>
  <c r="K645" i="2"/>
  <c r="K600" i="2"/>
  <c r="F300" i="2"/>
  <c r="F640" i="2"/>
  <c r="F595" i="2"/>
  <c r="AO619" i="2"/>
  <c r="AO574" i="2"/>
  <c r="AM275" i="2"/>
  <c r="AL616" i="2"/>
  <c r="AL571" i="2"/>
  <c r="F246" i="2"/>
  <c r="F502" i="2"/>
  <c r="F547" i="2"/>
  <c r="AL433" i="2"/>
  <c r="AK891" i="2"/>
  <c r="AK846" i="2"/>
  <c r="AG428" i="2"/>
  <c r="AF886" i="2"/>
  <c r="AF841" i="2"/>
  <c r="J358" i="2"/>
  <c r="J737" i="2"/>
  <c r="J692" i="2"/>
  <c r="M647" i="2"/>
  <c r="M602" i="2"/>
  <c r="N510" i="2"/>
  <c r="N555" i="2"/>
  <c r="AJ220" i="2"/>
  <c r="AI477" i="2"/>
  <c r="AI522" i="2"/>
  <c r="F824" i="2"/>
  <c r="F779" i="2"/>
  <c r="F406" i="2"/>
  <c r="AL380" i="2"/>
  <c r="AK799" i="2"/>
  <c r="AK754" i="2"/>
  <c r="AH270" i="2"/>
  <c r="AG611" i="2"/>
  <c r="AG566" i="2"/>
  <c r="H302" i="2"/>
  <c r="H642" i="2"/>
  <c r="H597" i="2"/>
  <c r="M253" i="2"/>
  <c r="M509" i="2"/>
  <c r="M554" i="2"/>
  <c r="AH429" i="2"/>
  <c r="AG887" i="2"/>
  <c r="AG842" i="2"/>
  <c r="AK432" i="2"/>
  <c r="AJ890" i="2"/>
  <c r="AJ845" i="2"/>
  <c r="AH376" i="2"/>
  <c r="AG750" i="2"/>
  <c r="AG795" i="2"/>
  <c r="F353" i="2"/>
  <c r="F732" i="2"/>
  <c r="F687" i="2"/>
  <c r="AH323" i="2"/>
  <c r="AG658" i="2"/>
  <c r="AG703" i="2"/>
  <c r="L831" i="2"/>
  <c r="L786" i="2"/>
  <c r="D458" i="2"/>
  <c r="D915" i="2"/>
  <c r="D870" i="2"/>
  <c r="G460" i="2"/>
  <c r="G917" i="2"/>
  <c r="G872" i="2"/>
  <c r="J304" i="2"/>
  <c r="J644" i="2"/>
  <c r="J599" i="2"/>
  <c r="M923" i="2"/>
  <c r="M878" i="2"/>
  <c r="H248" i="2"/>
  <c r="H504" i="2"/>
  <c r="H549" i="2"/>
  <c r="AG375" i="2"/>
  <c r="AF749" i="2"/>
  <c r="AF794" i="2"/>
  <c r="AI271" i="2"/>
  <c r="AH612" i="2"/>
  <c r="AH567" i="2"/>
  <c r="K358" i="2"/>
  <c r="K737" i="2"/>
  <c r="K692" i="2"/>
  <c r="D298" i="2"/>
  <c r="D638" i="2"/>
  <c r="D593" i="2"/>
  <c r="I249" i="2"/>
  <c r="I505" i="2"/>
  <c r="I550" i="2"/>
  <c r="M694" i="2"/>
  <c r="M739" i="2"/>
  <c r="AL274" i="2"/>
  <c r="AK615" i="2"/>
  <c r="AK570" i="2"/>
  <c r="AO277" i="2"/>
  <c r="AN618" i="2"/>
  <c r="AN573" i="2"/>
  <c r="AJ431" i="2"/>
  <c r="AI844" i="2"/>
  <c r="AI889" i="2"/>
  <c r="D351" i="2"/>
  <c r="D730" i="2"/>
  <c r="D685" i="2"/>
  <c r="L465" i="2"/>
  <c r="L922" i="2"/>
  <c r="L877" i="2"/>
  <c r="I356" i="2"/>
  <c r="I735" i="2"/>
  <c r="I690" i="2"/>
  <c r="AJ378" i="2"/>
  <c r="AI797" i="2"/>
  <c r="AI752" i="2"/>
  <c r="AO382" i="2"/>
  <c r="AN756" i="2"/>
  <c r="AN801" i="2"/>
  <c r="AO225" i="2"/>
  <c r="AN482" i="2"/>
  <c r="AN527" i="2"/>
  <c r="AI430" i="2"/>
  <c r="AH888" i="2"/>
  <c r="AH843" i="2"/>
  <c r="D824" i="2"/>
  <c r="D779" i="2"/>
  <c r="D406" i="2"/>
  <c r="AL327" i="2"/>
  <c r="AK707" i="2"/>
  <c r="AK662" i="2"/>
  <c r="AI324" i="2"/>
  <c r="AH704" i="2"/>
  <c r="AH659" i="2"/>
  <c r="AN276" i="2"/>
  <c r="AM617" i="2"/>
  <c r="AM572" i="2"/>
  <c r="G354" i="2"/>
  <c r="G733" i="2"/>
  <c r="G688" i="2"/>
  <c r="J784" i="2"/>
  <c r="J829" i="2"/>
  <c r="J411" i="2"/>
  <c r="AK273" i="2"/>
  <c r="AJ614" i="2"/>
  <c r="AJ569" i="2"/>
  <c r="AG217" i="2"/>
  <c r="AF519" i="2"/>
  <c r="AF474" i="2"/>
  <c r="D244" i="2"/>
  <c r="D500" i="2"/>
  <c r="D545" i="2"/>
  <c r="AM223" i="2"/>
  <c r="AL480" i="2"/>
  <c r="AL525" i="2"/>
  <c r="H461" i="2"/>
  <c r="H918" i="2"/>
  <c r="H873" i="2"/>
  <c r="H826" i="2"/>
  <c r="H781" i="2"/>
  <c r="H408" i="2"/>
  <c r="AK326" i="2"/>
  <c r="AJ706" i="2"/>
  <c r="AJ661" i="2"/>
  <c r="AN329" i="2"/>
  <c r="AM709" i="2"/>
  <c r="AM664" i="2"/>
  <c r="AF216" i="2"/>
  <c r="AE473" i="2"/>
  <c r="AE518" i="2"/>
  <c r="AH218" i="2"/>
  <c r="AG475" i="2"/>
  <c r="AG520" i="2"/>
  <c r="L252" i="2"/>
  <c r="L553" i="2"/>
  <c r="L508" i="2"/>
  <c r="I304" i="2"/>
  <c r="I644" i="2"/>
  <c r="I599" i="2"/>
  <c r="AI377" i="2"/>
  <c r="AH751" i="2"/>
  <c r="AH796" i="2"/>
  <c r="I462" i="2"/>
  <c r="I919" i="2"/>
  <c r="I874" i="2"/>
  <c r="AO894" i="2"/>
  <c r="AO849" i="2"/>
  <c r="AO711" i="2"/>
  <c r="AO666" i="2"/>
  <c r="AN224" i="2"/>
  <c r="AM526" i="2"/>
  <c r="AM481" i="2"/>
  <c r="AK221" i="2"/>
  <c r="AJ523" i="2"/>
  <c r="AJ478" i="2"/>
  <c r="AL222" i="2"/>
  <c r="AK524" i="2"/>
  <c r="AK479" i="2"/>
  <c r="L359" i="2"/>
  <c r="L738" i="2"/>
  <c r="L693" i="2"/>
  <c r="AI219" i="2"/>
  <c r="AH521" i="2"/>
  <c r="AH476" i="2"/>
  <c r="H355" i="2"/>
  <c r="H734" i="2"/>
  <c r="H689" i="2"/>
  <c r="AO528" i="2"/>
  <c r="AO483" i="2"/>
  <c r="AO802" i="2"/>
  <c r="AO757" i="2"/>
  <c r="J463" i="2"/>
  <c r="J920" i="2"/>
  <c r="J875" i="2"/>
  <c r="G825" i="2"/>
  <c r="G780" i="2"/>
  <c r="G407" i="2"/>
  <c r="AM328" i="2"/>
  <c r="AL708" i="2"/>
  <c r="AL663" i="2"/>
  <c r="E245" i="2"/>
  <c r="E501" i="2"/>
  <c r="E546" i="2"/>
  <c r="K251" i="2"/>
  <c r="K507" i="2"/>
  <c r="K552" i="2"/>
  <c r="AJ325" i="2"/>
  <c r="AI705" i="2"/>
  <c r="AI660" i="2"/>
  <c r="AM434" i="2"/>
  <c r="AL892" i="2"/>
  <c r="AL847" i="2"/>
  <c r="AG322" i="2"/>
  <c r="AG702" i="2" l="1"/>
  <c r="AG657" i="2"/>
  <c r="AL221" i="2"/>
  <c r="AK523" i="2"/>
  <c r="AK478" i="2"/>
  <c r="AH428" i="2"/>
  <c r="AG841" i="2"/>
  <c r="AG886" i="2"/>
  <c r="AN223" i="2"/>
  <c r="AM480" i="2"/>
  <c r="AM525" i="2"/>
  <c r="AM222" i="2"/>
  <c r="AL524" i="2"/>
  <c r="AL479" i="2"/>
  <c r="AJ377" i="2"/>
  <c r="AI796" i="2"/>
  <c r="AI751" i="2"/>
  <c r="AO329" i="2"/>
  <c r="AN709" i="2"/>
  <c r="AN664" i="2"/>
  <c r="AO801" i="2"/>
  <c r="AO756" i="2"/>
  <c r="AI376" i="2"/>
  <c r="AH795" i="2"/>
  <c r="AH750" i="2"/>
  <c r="AK220" i="2"/>
  <c r="AJ477" i="2"/>
  <c r="AJ522" i="2"/>
  <c r="L647" i="2"/>
  <c r="L602" i="2"/>
  <c r="AK325" i="2"/>
  <c r="AJ705" i="2"/>
  <c r="AJ660" i="2"/>
  <c r="AI218" i="2"/>
  <c r="AH520" i="2"/>
  <c r="AH475" i="2"/>
  <c r="H462" i="2"/>
  <c r="H919" i="2"/>
  <c r="H874" i="2"/>
  <c r="AJ324" i="2"/>
  <c r="AI659" i="2"/>
  <c r="AI704" i="2"/>
  <c r="L923" i="2"/>
  <c r="L878" i="2"/>
  <c r="M510" i="2"/>
  <c r="M555" i="2"/>
  <c r="F247" i="2"/>
  <c r="F503" i="2"/>
  <c r="F548" i="2"/>
  <c r="F301" i="2"/>
  <c r="F641" i="2"/>
  <c r="F596" i="2"/>
  <c r="E824" i="2"/>
  <c r="E779" i="2"/>
  <c r="E406" i="2"/>
  <c r="AK272" i="2"/>
  <c r="AJ613" i="2"/>
  <c r="AJ568" i="2"/>
  <c r="J251" i="2"/>
  <c r="J507" i="2"/>
  <c r="J552" i="2"/>
  <c r="I305" i="2"/>
  <c r="I645" i="2"/>
  <c r="I600" i="2"/>
  <c r="H782" i="2"/>
  <c r="H827" i="2"/>
  <c r="H409" i="2"/>
  <c r="J464" i="2"/>
  <c r="J921" i="2"/>
  <c r="J876" i="2"/>
  <c r="K359" i="2"/>
  <c r="K738" i="2"/>
  <c r="K693" i="2"/>
  <c r="AN328" i="2"/>
  <c r="AM708" i="2"/>
  <c r="AM663" i="2"/>
  <c r="AJ219" i="2"/>
  <c r="AI476" i="2"/>
  <c r="AI521" i="2"/>
  <c r="AH217" i="2"/>
  <c r="AG474" i="2"/>
  <c r="AG519" i="2"/>
  <c r="AJ430" i="2"/>
  <c r="AI888" i="2"/>
  <c r="AI843" i="2"/>
  <c r="AO618" i="2"/>
  <c r="AO573" i="2"/>
  <c r="I250" i="2"/>
  <c r="I506" i="2"/>
  <c r="I551" i="2"/>
  <c r="H249" i="2"/>
  <c r="H505" i="2"/>
  <c r="H550" i="2"/>
  <c r="G461" i="2"/>
  <c r="G918" i="2"/>
  <c r="G873" i="2"/>
  <c r="AI323" i="2"/>
  <c r="AH703" i="2"/>
  <c r="AH658" i="2"/>
  <c r="AM380" i="2"/>
  <c r="AL754" i="2"/>
  <c r="AL799" i="2"/>
  <c r="AO435" i="2"/>
  <c r="AN893" i="2"/>
  <c r="AN848" i="2"/>
  <c r="F462" i="2"/>
  <c r="F919" i="2"/>
  <c r="F874" i="2"/>
  <c r="AO381" i="2"/>
  <c r="AN800" i="2"/>
  <c r="AN755" i="2"/>
  <c r="G826" i="2"/>
  <c r="G781" i="2"/>
  <c r="G408" i="2"/>
  <c r="AJ271" i="2"/>
  <c r="AI612" i="2"/>
  <c r="AI567" i="2"/>
  <c r="AH269" i="2"/>
  <c r="AG610" i="2"/>
  <c r="AG565" i="2"/>
  <c r="K252" i="2"/>
  <c r="K553" i="2"/>
  <c r="K508" i="2"/>
  <c r="H303" i="2"/>
  <c r="H643" i="2"/>
  <c r="H598" i="2"/>
  <c r="AN275" i="2"/>
  <c r="AM616" i="2"/>
  <c r="AM571" i="2"/>
  <c r="L739" i="2"/>
  <c r="L694" i="2"/>
  <c r="I463" i="2"/>
  <c r="I920" i="2"/>
  <c r="I875" i="2"/>
  <c r="AG216" i="2"/>
  <c r="AF518" i="2"/>
  <c r="AF473" i="2"/>
  <c r="AL273" i="2"/>
  <c r="AK614" i="2"/>
  <c r="AK569" i="2"/>
  <c r="D780" i="2"/>
  <c r="D825" i="2"/>
  <c r="D407" i="2"/>
  <c r="AO527" i="2"/>
  <c r="AO482" i="2"/>
  <c r="AM274" i="2"/>
  <c r="AL615" i="2"/>
  <c r="AL570" i="2"/>
  <c r="D299" i="2"/>
  <c r="D639" i="2"/>
  <c r="D594" i="2"/>
  <c r="D459" i="2"/>
  <c r="D916" i="2"/>
  <c r="D871" i="2"/>
  <c r="F354" i="2"/>
  <c r="F733" i="2"/>
  <c r="F688" i="2"/>
  <c r="I828" i="2"/>
  <c r="I783" i="2"/>
  <c r="I410" i="2"/>
  <c r="AL379" i="2"/>
  <c r="AK798" i="2"/>
  <c r="AK753" i="2"/>
  <c r="G248" i="2"/>
  <c r="G504" i="2"/>
  <c r="G549" i="2"/>
  <c r="AL326" i="2"/>
  <c r="AK706" i="2"/>
  <c r="AK661" i="2"/>
  <c r="F825" i="2"/>
  <c r="F780" i="2"/>
  <c r="F407" i="2"/>
  <c r="AM327" i="2"/>
  <c r="AL707" i="2"/>
  <c r="AL662" i="2"/>
  <c r="K306" i="2"/>
  <c r="K646" i="2"/>
  <c r="K601" i="2"/>
  <c r="AO710" i="2"/>
  <c r="AO665" i="2"/>
  <c r="AN434" i="2"/>
  <c r="AM892" i="2"/>
  <c r="AM847" i="2"/>
  <c r="J830" i="2"/>
  <c r="J785" i="2"/>
  <c r="J412" i="2"/>
  <c r="AO276" i="2"/>
  <c r="AN617" i="2"/>
  <c r="AN572" i="2"/>
  <c r="AI429" i="2"/>
  <c r="AH887" i="2"/>
  <c r="AH842" i="2"/>
  <c r="AM433" i="2"/>
  <c r="AL891" i="2"/>
  <c r="AL846" i="2"/>
  <c r="E300" i="2"/>
  <c r="E640" i="2"/>
  <c r="E595" i="2"/>
  <c r="E353" i="2"/>
  <c r="E732" i="2"/>
  <c r="E687" i="2"/>
  <c r="G355" i="2"/>
  <c r="G734" i="2"/>
  <c r="G689" i="2"/>
  <c r="AK378" i="2"/>
  <c r="AJ752" i="2"/>
  <c r="AJ797" i="2"/>
  <c r="AL432" i="2"/>
  <c r="AK890" i="2"/>
  <c r="AK845" i="2"/>
  <c r="D352" i="2"/>
  <c r="D731" i="2"/>
  <c r="D686" i="2"/>
  <c r="E459" i="2"/>
  <c r="E916" i="2"/>
  <c r="E871" i="2"/>
  <c r="AO224" i="2"/>
  <c r="AN481" i="2"/>
  <c r="AN526" i="2"/>
  <c r="L253" i="2"/>
  <c r="L554" i="2"/>
  <c r="L509" i="2"/>
  <c r="I357" i="2"/>
  <c r="I736" i="2"/>
  <c r="I691" i="2"/>
  <c r="E246" i="2"/>
  <c r="E502" i="2"/>
  <c r="E547" i="2"/>
  <c r="H356" i="2"/>
  <c r="H735" i="2"/>
  <c r="H690" i="2"/>
  <c r="D245" i="2"/>
  <c r="D501" i="2"/>
  <c r="D546" i="2"/>
  <c r="AK431" i="2"/>
  <c r="AJ889" i="2"/>
  <c r="AJ844" i="2"/>
  <c r="AH375" i="2"/>
  <c r="AG749" i="2"/>
  <c r="AG794" i="2"/>
  <c r="J305" i="2"/>
  <c r="J645" i="2"/>
  <c r="J600" i="2"/>
  <c r="AI270" i="2"/>
  <c r="AH611" i="2"/>
  <c r="AH566" i="2"/>
  <c r="J359" i="2"/>
  <c r="J738" i="2"/>
  <c r="J693" i="2"/>
  <c r="K465" i="2"/>
  <c r="K922" i="2"/>
  <c r="K877" i="2"/>
  <c r="K831" i="2"/>
  <c r="K786" i="2"/>
  <c r="G302" i="2"/>
  <c r="G642" i="2"/>
  <c r="G597" i="2"/>
  <c r="AH322" i="2"/>
  <c r="F248" i="2" l="1"/>
  <c r="F549" i="2"/>
  <c r="F504" i="2"/>
  <c r="AL378" i="2"/>
  <c r="AK797" i="2"/>
  <c r="AK752" i="2"/>
  <c r="E301" i="2"/>
  <c r="E641" i="2"/>
  <c r="E596" i="2"/>
  <c r="I306" i="2"/>
  <c r="I646" i="2"/>
  <c r="I601" i="2"/>
  <c r="AH657" i="2"/>
  <c r="AH702" i="2"/>
  <c r="K923" i="2"/>
  <c r="K878" i="2"/>
  <c r="AL431" i="2"/>
  <c r="AK889" i="2"/>
  <c r="AK844" i="2"/>
  <c r="D353" i="2"/>
  <c r="D732" i="2"/>
  <c r="D687" i="2"/>
  <c r="AO617" i="2"/>
  <c r="AO572" i="2"/>
  <c r="F355" i="2"/>
  <c r="F734" i="2"/>
  <c r="F689" i="2"/>
  <c r="I464" i="2"/>
  <c r="I921" i="2"/>
  <c r="I876" i="2"/>
  <c r="H304" i="2"/>
  <c r="H644" i="2"/>
  <c r="H599" i="2"/>
  <c r="AO755" i="2"/>
  <c r="AO800" i="2"/>
  <c r="AK219" i="2"/>
  <c r="AJ521" i="2"/>
  <c r="AJ476" i="2"/>
  <c r="H463" i="2"/>
  <c r="H920" i="2"/>
  <c r="H875" i="2"/>
  <c r="AI428" i="2"/>
  <c r="AH886" i="2"/>
  <c r="AH841" i="2"/>
  <c r="D300" i="2"/>
  <c r="D640" i="2"/>
  <c r="D595" i="2"/>
  <c r="AL325" i="2"/>
  <c r="AK660" i="2"/>
  <c r="AK705" i="2"/>
  <c r="F781" i="2"/>
  <c r="F826" i="2"/>
  <c r="F408" i="2"/>
  <c r="J306" i="2"/>
  <c r="J646" i="2"/>
  <c r="J601" i="2"/>
  <c r="J465" i="2"/>
  <c r="J922" i="2"/>
  <c r="J877" i="2"/>
  <c r="AO526" i="2"/>
  <c r="AO481" i="2"/>
  <c r="AN433" i="2"/>
  <c r="AM891" i="2"/>
  <c r="AM846" i="2"/>
  <c r="AM379" i="2"/>
  <c r="AL753" i="2"/>
  <c r="AL798" i="2"/>
  <c r="AK271" i="2"/>
  <c r="AJ612" i="2"/>
  <c r="AJ567" i="2"/>
  <c r="H250" i="2"/>
  <c r="H551" i="2"/>
  <c r="H506" i="2"/>
  <c r="AK430" i="2"/>
  <c r="AJ888" i="2"/>
  <c r="AJ843" i="2"/>
  <c r="H783" i="2"/>
  <c r="H828" i="2"/>
  <c r="H410" i="2"/>
  <c r="J252" i="2"/>
  <c r="J553" i="2"/>
  <c r="J508" i="2"/>
  <c r="H357" i="2"/>
  <c r="H736" i="2"/>
  <c r="H691" i="2"/>
  <c r="AN327" i="2"/>
  <c r="AM707" i="2"/>
  <c r="AM662" i="2"/>
  <c r="AO893" i="2"/>
  <c r="AO848" i="2"/>
  <c r="AJ376" i="2"/>
  <c r="AI750" i="2"/>
  <c r="AI795" i="2"/>
  <c r="L555" i="2"/>
  <c r="L510" i="2"/>
  <c r="G462" i="2"/>
  <c r="G874" i="2"/>
  <c r="G919" i="2"/>
  <c r="J831" i="2"/>
  <c r="J786" i="2"/>
  <c r="AM273" i="2"/>
  <c r="AL614" i="2"/>
  <c r="AL569" i="2"/>
  <c r="J739" i="2"/>
  <c r="J694" i="2"/>
  <c r="D246" i="2"/>
  <c r="D547" i="2"/>
  <c r="D502" i="2"/>
  <c r="AM432" i="2"/>
  <c r="AL890" i="2"/>
  <c r="AL845" i="2"/>
  <c r="K647" i="2"/>
  <c r="K602" i="2"/>
  <c r="I829" i="2"/>
  <c r="I784" i="2"/>
  <c r="I411" i="2"/>
  <c r="D460" i="2"/>
  <c r="D917" i="2"/>
  <c r="D872" i="2"/>
  <c r="K253" i="2"/>
  <c r="K509" i="2"/>
  <c r="K554" i="2"/>
  <c r="G827" i="2"/>
  <c r="G782" i="2"/>
  <c r="G409" i="2"/>
  <c r="F463" i="2"/>
  <c r="F920" i="2"/>
  <c r="F875" i="2"/>
  <c r="AO328" i="2"/>
  <c r="AN708" i="2"/>
  <c r="AN663" i="2"/>
  <c r="F302" i="2"/>
  <c r="F642" i="2"/>
  <c r="F597" i="2"/>
  <c r="AJ218" i="2"/>
  <c r="AI475" i="2"/>
  <c r="AI520" i="2"/>
  <c r="AL220" i="2"/>
  <c r="AK477" i="2"/>
  <c r="AK522" i="2"/>
  <c r="AO709" i="2"/>
  <c r="AO664" i="2"/>
  <c r="AM221" i="2"/>
  <c r="AL478" i="2"/>
  <c r="AL523" i="2"/>
  <c r="AJ270" i="2"/>
  <c r="AI611" i="2"/>
  <c r="AI566" i="2"/>
  <c r="AO434" i="2"/>
  <c r="AN892" i="2"/>
  <c r="AN847" i="2"/>
  <c r="E825" i="2"/>
  <c r="E780" i="2"/>
  <c r="E407" i="2"/>
  <c r="AK377" i="2"/>
  <c r="AJ796" i="2"/>
  <c r="AJ751" i="2"/>
  <c r="G249" i="2"/>
  <c r="G505" i="2"/>
  <c r="G550" i="2"/>
  <c r="G356" i="2"/>
  <c r="G735" i="2"/>
  <c r="G690" i="2"/>
  <c r="AN274" i="2"/>
  <c r="AM615" i="2"/>
  <c r="AM570" i="2"/>
  <c r="AN380" i="2"/>
  <c r="AM799" i="2"/>
  <c r="AM754" i="2"/>
  <c r="AN222" i="2"/>
  <c r="AM479" i="2"/>
  <c r="AM524" i="2"/>
  <c r="I358" i="2"/>
  <c r="I737" i="2"/>
  <c r="I692" i="2"/>
  <c r="E354" i="2"/>
  <c r="E733" i="2"/>
  <c r="E688" i="2"/>
  <c r="AM326" i="2"/>
  <c r="AL706" i="2"/>
  <c r="AL661" i="2"/>
  <c r="D826" i="2"/>
  <c r="D781" i="2"/>
  <c r="D408" i="2"/>
  <c r="AJ323" i="2"/>
  <c r="AI703" i="2"/>
  <c r="AI658" i="2"/>
  <c r="AO223" i="2"/>
  <c r="AN480" i="2"/>
  <c r="AN525" i="2"/>
  <c r="K739" i="2"/>
  <c r="K694" i="2"/>
  <c r="AI269" i="2"/>
  <c r="AH610" i="2"/>
  <c r="AH565" i="2"/>
  <c r="E247" i="2"/>
  <c r="E548" i="2"/>
  <c r="E503" i="2"/>
  <c r="G303" i="2"/>
  <c r="G643" i="2"/>
  <c r="G598" i="2"/>
  <c r="AI375" i="2"/>
  <c r="AH794" i="2"/>
  <c r="AH749" i="2"/>
  <c r="E460" i="2"/>
  <c r="E917" i="2"/>
  <c r="E872" i="2"/>
  <c r="AJ429" i="2"/>
  <c r="AI887" i="2"/>
  <c r="AI842" i="2"/>
  <c r="AH216" i="2"/>
  <c r="AG473" i="2"/>
  <c r="AG518" i="2"/>
  <c r="AO275" i="2"/>
  <c r="AN616" i="2"/>
  <c r="AN571" i="2"/>
  <c r="I251" i="2"/>
  <c r="I552" i="2"/>
  <c r="I507" i="2"/>
  <c r="AI217" i="2"/>
  <c r="AH474" i="2"/>
  <c r="AH519" i="2"/>
  <c r="AL272" i="2"/>
  <c r="AK613" i="2"/>
  <c r="AK568" i="2"/>
  <c r="AK324" i="2"/>
  <c r="AJ704" i="2"/>
  <c r="AJ659" i="2"/>
  <c r="AI322" i="2"/>
  <c r="AN221" i="2" l="1"/>
  <c r="AM523" i="2"/>
  <c r="AM478" i="2"/>
  <c r="H251" i="2"/>
  <c r="H552" i="2"/>
  <c r="H507" i="2"/>
  <c r="G250" i="2"/>
  <c r="G551" i="2"/>
  <c r="G506" i="2"/>
  <c r="F464" i="2"/>
  <c r="F921" i="2"/>
  <c r="F876" i="2"/>
  <c r="AO327" i="2"/>
  <c r="AN707" i="2"/>
  <c r="AN662" i="2"/>
  <c r="AO433" i="2"/>
  <c r="AN891" i="2"/>
  <c r="AN846" i="2"/>
  <c r="J647" i="2"/>
  <c r="J602" i="2"/>
  <c r="H464" i="2"/>
  <c r="H921" i="2"/>
  <c r="H876" i="2"/>
  <c r="H305" i="2"/>
  <c r="H645" i="2"/>
  <c r="H600" i="2"/>
  <c r="E302" i="2"/>
  <c r="E642" i="2"/>
  <c r="E597" i="2"/>
  <c r="E461" i="2"/>
  <c r="E918" i="2"/>
  <c r="E873" i="2"/>
  <c r="AK218" i="2"/>
  <c r="AJ475" i="2"/>
  <c r="AJ520" i="2"/>
  <c r="H829" i="2"/>
  <c r="H784" i="2"/>
  <c r="H411" i="2"/>
  <c r="AL324" i="2"/>
  <c r="AK704" i="2"/>
  <c r="AK659" i="2"/>
  <c r="AI216" i="2"/>
  <c r="AH473" i="2"/>
  <c r="AH518" i="2"/>
  <c r="E248" i="2"/>
  <c r="E549" i="2"/>
  <c r="E504" i="2"/>
  <c r="I359" i="2"/>
  <c r="I738" i="2"/>
  <c r="I693" i="2"/>
  <c r="AO892" i="2"/>
  <c r="AO847" i="2"/>
  <c r="G828" i="2"/>
  <c r="G783" i="2"/>
  <c r="G410" i="2"/>
  <c r="D461" i="2"/>
  <c r="D918" i="2"/>
  <c r="D873" i="2"/>
  <c r="AN432" i="2"/>
  <c r="AM890" i="2"/>
  <c r="AM845" i="2"/>
  <c r="AN273" i="2"/>
  <c r="AM614" i="2"/>
  <c r="AM569" i="2"/>
  <c r="F827" i="2"/>
  <c r="F782" i="2"/>
  <c r="F409" i="2"/>
  <c r="D301" i="2"/>
  <c r="D641" i="2"/>
  <c r="D596" i="2"/>
  <c r="I252" i="2"/>
  <c r="I553" i="2"/>
  <c r="I508" i="2"/>
  <c r="AL271" i="2"/>
  <c r="AK612" i="2"/>
  <c r="AK567" i="2"/>
  <c r="AN326" i="2"/>
  <c r="AM706" i="2"/>
  <c r="AM661" i="2"/>
  <c r="AL377" i="2"/>
  <c r="AK751" i="2"/>
  <c r="AK796" i="2"/>
  <c r="AK376" i="2"/>
  <c r="AJ795" i="2"/>
  <c r="AJ750" i="2"/>
  <c r="H358" i="2"/>
  <c r="H737" i="2"/>
  <c r="H692" i="2"/>
  <c r="AL219" i="2"/>
  <c r="AK521" i="2"/>
  <c r="AK476" i="2"/>
  <c r="I465" i="2"/>
  <c r="I922" i="2"/>
  <c r="I877" i="2"/>
  <c r="D354" i="2"/>
  <c r="D733" i="2"/>
  <c r="D688" i="2"/>
  <c r="AM378" i="2"/>
  <c r="AL797" i="2"/>
  <c r="AL752" i="2"/>
  <c r="AO525" i="2"/>
  <c r="AO480" i="2"/>
  <c r="AO274" i="2"/>
  <c r="AN615" i="2"/>
  <c r="AN570" i="2"/>
  <c r="AJ375" i="2"/>
  <c r="AI794" i="2"/>
  <c r="AI749" i="2"/>
  <c r="AM272" i="2"/>
  <c r="AL613" i="2"/>
  <c r="AL568" i="2"/>
  <c r="AK429" i="2"/>
  <c r="AJ887" i="2"/>
  <c r="AJ842" i="2"/>
  <c r="AO222" i="2"/>
  <c r="AN524" i="2"/>
  <c r="AN479" i="2"/>
  <c r="E826" i="2"/>
  <c r="E781" i="2"/>
  <c r="E408" i="2"/>
  <c r="AK270" i="2"/>
  <c r="AJ611" i="2"/>
  <c r="AJ566" i="2"/>
  <c r="AM220" i="2"/>
  <c r="AL477" i="2"/>
  <c r="AL522" i="2"/>
  <c r="D247" i="2"/>
  <c r="D548" i="2"/>
  <c r="D503" i="2"/>
  <c r="AL430" i="2"/>
  <c r="AK888" i="2"/>
  <c r="AK843" i="2"/>
  <c r="F303" i="2"/>
  <c r="F643" i="2"/>
  <c r="F598" i="2"/>
  <c r="AO616" i="2"/>
  <c r="AO571" i="2"/>
  <c r="AJ269" i="2"/>
  <c r="AI610" i="2"/>
  <c r="AI565" i="2"/>
  <c r="AK323" i="2"/>
  <c r="AJ703" i="2"/>
  <c r="AJ658" i="2"/>
  <c r="G357" i="2"/>
  <c r="G736" i="2"/>
  <c r="G691" i="2"/>
  <c r="AO708" i="2"/>
  <c r="AO663" i="2"/>
  <c r="AN379" i="2"/>
  <c r="AM798" i="2"/>
  <c r="AM753" i="2"/>
  <c r="J923" i="2"/>
  <c r="J878" i="2"/>
  <c r="AJ428" i="2"/>
  <c r="AI886" i="2"/>
  <c r="AI841" i="2"/>
  <c r="I647" i="2"/>
  <c r="I602" i="2"/>
  <c r="AJ217" i="2"/>
  <c r="AI519" i="2"/>
  <c r="AI474" i="2"/>
  <c r="AO380" i="2"/>
  <c r="AN754" i="2"/>
  <c r="AN799" i="2"/>
  <c r="I412" i="2"/>
  <c r="I830" i="2"/>
  <c r="I785" i="2"/>
  <c r="AI702" i="2"/>
  <c r="AI657" i="2"/>
  <c r="G304" i="2"/>
  <c r="G644" i="2"/>
  <c r="G599" i="2"/>
  <c r="D827" i="2"/>
  <c r="D782" i="2"/>
  <c r="D409" i="2"/>
  <c r="E355" i="2"/>
  <c r="E734" i="2"/>
  <c r="E689" i="2"/>
  <c r="K555" i="2"/>
  <c r="K510" i="2"/>
  <c r="G463" i="2"/>
  <c r="G920" i="2"/>
  <c r="G875" i="2"/>
  <c r="J253" i="2"/>
  <c r="J509" i="2"/>
  <c r="J554" i="2"/>
  <c r="AM325" i="2"/>
  <c r="AL705" i="2"/>
  <c r="AL660" i="2"/>
  <c r="F356" i="2"/>
  <c r="F735" i="2"/>
  <c r="F690" i="2"/>
  <c r="AM431" i="2"/>
  <c r="AL889" i="2"/>
  <c r="AL844" i="2"/>
  <c r="F249" i="2"/>
  <c r="F505" i="2"/>
  <c r="F550" i="2"/>
  <c r="AJ322" i="2"/>
  <c r="I923" i="2" l="1"/>
  <c r="I878" i="2"/>
  <c r="AO707" i="2"/>
  <c r="AO662" i="2"/>
  <c r="AO432" i="2"/>
  <c r="AN890" i="2"/>
  <c r="AN845" i="2"/>
  <c r="F250" i="2"/>
  <c r="F506" i="2"/>
  <c r="F551" i="2"/>
  <c r="AO379" i="2"/>
  <c r="AN798" i="2"/>
  <c r="AN753" i="2"/>
  <c r="AL323" i="2"/>
  <c r="AK703" i="2"/>
  <c r="AK658" i="2"/>
  <c r="AO615" i="2"/>
  <c r="AO570" i="2"/>
  <c r="D355" i="2"/>
  <c r="D734" i="2"/>
  <c r="D689" i="2"/>
  <c r="I253" i="2"/>
  <c r="I509" i="2"/>
  <c r="I554" i="2"/>
  <c r="G829" i="2"/>
  <c r="G784" i="2"/>
  <c r="G411" i="2"/>
  <c r="H306" i="2"/>
  <c r="H646" i="2"/>
  <c r="H601" i="2"/>
  <c r="AO891" i="2"/>
  <c r="AO846" i="2"/>
  <c r="AN325" i="2"/>
  <c r="AM705" i="2"/>
  <c r="AM660" i="2"/>
  <c r="F304" i="2"/>
  <c r="F644" i="2"/>
  <c r="F599" i="2"/>
  <c r="AN272" i="2"/>
  <c r="AM613" i="2"/>
  <c r="AM568" i="2"/>
  <c r="H359" i="2"/>
  <c r="H738" i="2"/>
  <c r="H693" i="2"/>
  <c r="AO273" i="2"/>
  <c r="AN614" i="2"/>
  <c r="AN569" i="2"/>
  <c r="AM324" i="2"/>
  <c r="AL704" i="2"/>
  <c r="AL659" i="2"/>
  <c r="G251" i="2"/>
  <c r="G507" i="2"/>
  <c r="G552" i="2"/>
  <c r="D302" i="2"/>
  <c r="D642" i="2"/>
  <c r="D597" i="2"/>
  <c r="F783" i="2"/>
  <c r="F828" i="2"/>
  <c r="F410" i="2"/>
  <c r="G305" i="2"/>
  <c r="G645" i="2"/>
  <c r="G600" i="2"/>
  <c r="AO799" i="2"/>
  <c r="AO754" i="2"/>
  <c r="AN220" i="2"/>
  <c r="AM522" i="2"/>
  <c r="AM477" i="2"/>
  <c r="AO326" i="2"/>
  <c r="AN706" i="2"/>
  <c r="AN661" i="2"/>
  <c r="E249" i="2"/>
  <c r="E505" i="2"/>
  <c r="E550" i="2"/>
  <c r="H412" i="2"/>
  <c r="H830" i="2"/>
  <c r="H785" i="2"/>
  <c r="E462" i="2"/>
  <c r="E919" i="2"/>
  <c r="E874" i="2"/>
  <c r="AK428" i="2"/>
  <c r="AJ886" i="2"/>
  <c r="AJ841" i="2"/>
  <c r="E356" i="2"/>
  <c r="E735" i="2"/>
  <c r="E690" i="2"/>
  <c r="AL376" i="2"/>
  <c r="AK750" i="2"/>
  <c r="AK795" i="2"/>
  <c r="AM271" i="2"/>
  <c r="AL612" i="2"/>
  <c r="AL567" i="2"/>
  <c r="E303" i="2"/>
  <c r="E643" i="2"/>
  <c r="E598" i="2"/>
  <c r="AN431" i="2"/>
  <c r="AM889" i="2"/>
  <c r="AM844" i="2"/>
  <c r="H465" i="2"/>
  <c r="H922" i="2"/>
  <c r="H877" i="2"/>
  <c r="AM430" i="2"/>
  <c r="AL888" i="2"/>
  <c r="AL843" i="2"/>
  <c r="D783" i="2"/>
  <c r="D828" i="2"/>
  <c r="D410" i="2"/>
  <c r="AK217" i="2"/>
  <c r="AJ519" i="2"/>
  <c r="AJ474" i="2"/>
  <c r="AK375" i="2"/>
  <c r="AJ749" i="2"/>
  <c r="AJ794" i="2"/>
  <c r="F357" i="2"/>
  <c r="F736" i="2"/>
  <c r="F691" i="2"/>
  <c r="E827" i="2"/>
  <c r="E782" i="2"/>
  <c r="E409" i="2"/>
  <c r="AL429" i="2"/>
  <c r="AK842" i="2"/>
  <c r="AK887" i="2"/>
  <c r="AM219" i="2"/>
  <c r="AL476" i="2"/>
  <c r="AL521" i="2"/>
  <c r="AJ216" i="2"/>
  <c r="AI518" i="2"/>
  <c r="AI473" i="2"/>
  <c r="F465" i="2"/>
  <c r="F922" i="2"/>
  <c r="F877" i="2"/>
  <c r="AO479" i="2"/>
  <c r="AO524" i="2"/>
  <c r="J555" i="2"/>
  <c r="J510" i="2"/>
  <c r="AK269" i="2"/>
  <c r="AJ610" i="2"/>
  <c r="AJ565" i="2"/>
  <c r="H252" i="2"/>
  <c r="H508" i="2"/>
  <c r="H553" i="2"/>
  <c r="AJ702" i="2"/>
  <c r="AJ657" i="2"/>
  <c r="G358" i="2"/>
  <c r="G737" i="2"/>
  <c r="G692" i="2"/>
  <c r="AL270" i="2"/>
  <c r="AK611" i="2"/>
  <c r="AK566" i="2"/>
  <c r="AN378" i="2"/>
  <c r="AM752" i="2"/>
  <c r="AM797" i="2"/>
  <c r="G464" i="2"/>
  <c r="G921" i="2"/>
  <c r="G876" i="2"/>
  <c r="I831" i="2"/>
  <c r="I786" i="2"/>
  <c r="D248" i="2"/>
  <c r="D504" i="2"/>
  <c r="D549" i="2"/>
  <c r="AM377" i="2"/>
  <c r="AL796" i="2"/>
  <c r="AL751" i="2"/>
  <c r="D462" i="2"/>
  <c r="D919" i="2"/>
  <c r="D874" i="2"/>
  <c r="I739" i="2"/>
  <c r="I694" i="2"/>
  <c r="AL218" i="2"/>
  <c r="AK475" i="2"/>
  <c r="AK520" i="2"/>
  <c r="AO221" i="2"/>
  <c r="AN523" i="2"/>
  <c r="AN478" i="2"/>
  <c r="AK322" i="2"/>
  <c r="E828" i="2" l="1"/>
  <c r="E783" i="2"/>
  <c r="E410" i="2"/>
  <c r="AL428" i="2"/>
  <c r="AK886" i="2"/>
  <c r="AK841" i="2"/>
  <c r="AN324" i="2"/>
  <c r="AM704" i="2"/>
  <c r="AM659" i="2"/>
  <c r="F251" i="2"/>
  <c r="F552" i="2"/>
  <c r="F507" i="2"/>
  <c r="AO478" i="2"/>
  <c r="AO523" i="2"/>
  <c r="D463" i="2"/>
  <c r="D920" i="2"/>
  <c r="D875" i="2"/>
  <c r="AK216" i="2"/>
  <c r="AJ473" i="2"/>
  <c r="AJ518" i="2"/>
  <c r="AL375" i="2"/>
  <c r="AK794" i="2"/>
  <c r="AK749" i="2"/>
  <c r="AM376" i="2"/>
  <c r="AL795" i="2"/>
  <c r="AL750" i="2"/>
  <c r="E250" i="2"/>
  <c r="E551" i="2"/>
  <c r="E506" i="2"/>
  <c r="AO272" i="2"/>
  <c r="AN613" i="2"/>
  <c r="AN568" i="2"/>
  <c r="AO431" i="2"/>
  <c r="AN889" i="2"/>
  <c r="AN844" i="2"/>
  <c r="AM270" i="2"/>
  <c r="AL611" i="2"/>
  <c r="AL566" i="2"/>
  <c r="H253" i="2"/>
  <c r="H554" i="2"/>
  <c r="H509" i="2"/>
  <c r="AN430" i="2"/>
  <c r="AM888" i="2"/>
  <c r="AM843" i="2"/>
  <c r="D303" i="2"/>
  <c r="D643" i="2"/>
  <c r="D598" i="2"/>
  <c r="I555" i="2"/>
  <c r="I510" i="2"/>
  <c r="AM323" i="2"/>
  <c r="AL703" i="2"/>
  <c r="AL658" i="2"/>
  <c r="AM218" i="2"/>
  <c r="AL475" i="2"/>
  <c r="AL520" i="2"/>
  <c r="AN377" i="2"/>
  <c r="AM796" i="2"/>
  <c r="AM751" i="2"/>
  <c r="G465" i="2"/>
  <c r="G922" i="2"/>
  <c r="G877" i="2"/>
  <c r="AN219" i="2"/>
  <c r="AM521" i="2"/>
  <c r="AM476" i="2"/>
  <c r="AL217" i="2"/>
  <c r="AK474" i="2"/>
  <c r="AK519" i="2"/>
  <c r="E357" i="2"/>
  <c r="E736" i="2"/>
  <c r="E691" i="2"/>
  <c r="AO706" i="2"/>
  <c r="AO661" i="2"/>
  <c r="G306" i="2"/>
  <c r="G646" i="2"/>
  <c r="G601" i="2"/>
  <c r="F305" i="2"/>
  <c r="F645" i="2"/>
  <c r="F600" i="2"/>
  <c r="H647" i="2"/>
  <c r="H602" i="2"/>
  <c r="E304" i="2"/>
  <c r="E644" i="2"/>
  <c r="E599" i="2"/>
  <c r="AO614" i="2"/>
  <c r="AO569" i="2"/>
  <c r="AO890" i="2"/>
  <c r="AO845" i="2"/>
  <c r="G359" i="2"/>
  <c r="G738" i="2"/>
  <c r="G693" i="2"/>
  <c r="F923" i="2"/>
  <c r="F878" i="2"/>
  <c r="F358" i="2"/>
  <c r="F737" i="2"/>
  <c r="F692" i="2"/>
  <c r="D829" i="2"/>
  <c r="D784" i="2"/>
  <c r="D411" i="2"/>
  <c r="H923" i="2"/>
  <c r="H878" i="2"/>
  <c r="F829" i="2"/>
  <c r="F784" i="2"/>
  <c r="F411" i="2"/>
  <c r="G252" i="2"/>
  <c r="G553" i="2"/>
  <c r="G508" i="2"/>
  <c r="G412" i="2"/>
  <c r="G830" i="2"/>
  <c r="G785" i="2"/>
  <c r="D356" i="2"/>
  <c r="D735" i="2"/>
  <c r="D690" i="2"/>
  <c r="AO753" i="2"/>
  <c r="AO798" i="2"/>
  <c r="E463" i="2"/>
  <c r="E920" i="2"/>
  <c r="E875" i="2"/>
  <c r="AK702" i="2"/>
  <c r="AK657" i="2"/>
  <c r="AL269" i="2"/>
  <c r="AK610" i="2"/>
  <c r="AK565" i="2"/>
  <c r="AN271" i="2"/>
  <c r="AM612" i="2"/>
  <c r="AM567" i="2"/>
  <c r="H786" i="2"/>
  <c r="H831" i="2"/>
  <c r="H739" i="2"/>
  <c r="H694" i="2"/>
  <c r="D249" i="2"/>
  <c r="D550" i="2"/>
  <c r="D505" i="2"/>
  <c r="AO378" i="2"/>
  <c r="AN797" i="2"/>
  <c r="AN752" i="2"/>
  <c r="AM429" i="2"/>
  <c r="AL887" i="2"/>
  <c r="AL842" i="2"/>
  <c r="AO220" i="2"/>
  <c r="AN522" i="2"/>
  <c r="AN477" i="2"/>
  <c r="AO325" i="2"/>
  <c r="AN705" i="2"/>
  <c r="AN660" i="2"/>
  <c r="AL322" i="2"/>
  <c r="AN218" i="2" l="1"/>
  <c r="AM520" i="2"/>
  <c r="AM475" i="2"/>
  <c r="AO522" i="2"/>
  <c r="AO477" i="2"/>
  <c r="AO271" i="2"/>
  <c r="AN612" i="2"/>
  <c r="AN567" i="2"/>
  <c r="F306" i="2"/>
  <c r="F646" i="2"/>
  <c r="F601" i="2"/>
  <c r="E358" i="2"/>
  <c r="E692" i="2"/>
  <c r="E737" i="2"/>
  <c r="AN270" i="2"/>
  <c r="AM611" i="2"/>
  <c r="AM566" i="2"/>
  <c r="AM375" i="2"/>
  <c r="AL749" i="2"/>
  <c r="AL794" i="2"/>
  <c r="F359" i="2"/>
  <c r="F738" i="2"/>
  <c r="F693" i="2"/>
  <c r="D304" i="2"/>
  <c r="D644" i="2"/>
  <c r="D599" i="2"/>
  <c r="D464" i="2"/>
  <c r="D921" i="2"/>
  <c r="D876" i="2"/>
  <c r="AO324" i="2"/>
  <c r="AN704" i="2"/>
  <c r="AN659" i="2"/>
  <c r="D250" i="2"/>
  <c r="D506" i="2"/>
  <c r="D551" i="2"/>
  <c r="E464" i="2"/>
  <c r="E921" i="2"/>
  <c r="E876" i="2"/>
  <c r="G831" i="2"/>
  <c r="G786" i="2"/>
  <c r="G923" i="2"/>
  <c r="G878" i="2"/>
  <c r="E251" i="2"/>
  <c r="E507" i="2"/>
  <c r="E552" i="2"/>
  <c r="D785" i="2"/>
  <c r="D830" i="2"/>
  <c r="D412" i="2"/>
  <c r="AN323" i="2"/>
  <c r="AM703" i="2"/>
  <c r="AM658" i="2"/>
  <c r="AN429" i="2"/>
  <c r="AM887" i="2"/>
  <c r="AM842" i="2"/>
  <c r="E305" i="2"/>
  <c r="E645" i="2"/>
  <c r="E600" i="2"/>
  <c r="G647" i="2"/>
  <c r="G602" i="2"/>
  <c r="AM217" i="2"/>
  <c r="AL519" i="2"/>
  <c r="AL474" i="2"/>
  <c r="AO889" i="2"/>
  <c r="AO844" i="2"/>
  <c r="AM428" i="2"/>
  <c r="AL886" i="2"/>
  <c r="AL841" i="2"/>
  <c r="AL702" i="2"/>
  <c r="AL657" i="2"/>
  <c r="AO430" i="2"/>
  <c r="AN888" i="2"/>
  <c r="AN843" i="2"/>
  <c r="AM269" i="2"/>
  <c r="AL610" i="2"/>
  <c r="AL565" i="2"/>
  <c r="G253" i="2"/>
  <c r="G554" i="2"/>
  <c r="G509" i="2"/>
  <c r="G739" i="2"/>
  <c r="G694" i="2"/>
  <c r="AO377" i="2"/>
  <c r="AN751" i="2"/>
  <c r="AN796" i="2"/>
  <c r="AN376" i="2"/>
  <c r="AM795" i="2"/>
  <c r="AM750" i="2"/>
  <c r="AL216" i="2"/>
  <c r="AK518" i="2"/>
  <c r="AK473" i="2"/>
  <c r="F252" i="2"/>
  <c r="F553" i="2"/>
  <c r="F508" i="2"/>
  <c r="E829" i="2"/>
  <c r="E784" i="2"/>
  <c r="E411" i="2"/>
  <c r="AO705" i="2"/>
  <c r="AO660" i="2"/>
  <c r="F412" i="2"/>
  <c r="F830" i="2"/>
  <c r="F785" i="2"/>
  <c r="H510" i="2"/>
  <c r="H555" i="2"/>
  <c r="AO797" i="2"/>
  <c r="AO752" i="2"/>
  <c r="D357" i="2"/>
  <c r="D736" i="2"/>
  <c r="D691" i="2"/>
  <c r="AO219" i="2"/>
  <c r="AN476" i="2"/>
  <c r="AN521" i="2"/>
  <c r="AO613" i="2"/>
  <c r="AO568" i="2"/>
  <c r="AM322" i="2"/>
  <c r="AO376" i="2" l="1"/>
  <c r="AN750" i="2"/>
  <c r="AN795" i="2"/>
  <c r="D251" i="2"/>
  <c r="D507" i="2"/>
  <c r="D552" i="2"/>
  <c r="F253" i="2"/>
  <c r="F554" i="2"/>
  <c r="F509" i="2"/>
  <c r="AO888" i="2"/>
  <c r="AO843" i="2"/>
  <c r="E306" i="2"/>
  <c r="E646" i="2"/>
  <c r="E601" i="2"/>
  <c r="D831" i="2"/>
  <c r="D786" i="2"/>
  <c r="AO704" i="2"/>
  <c r="AO659" i="2"/>
  <c r="AO270" i="2"/>
  <c r="AN611" i="2"/>
  <c r="AN566" i="2"/>
  <c r="G555" i="2"/>
  <c r="G510" i="2"/>
  <c r="AO323" i="2"/>
  <c r="AN703" i="2"/>
  <c r="AN658" i="2"/>
  <c r="F739" i="2"/>
  <c r="F694" i="2"/>
  <c r="AO612" i="2"/>
  <c r="AO567" i="2"/>
  <c r="E412" i="2"/>
  <c r="E830" i="2"/>
  <c r="E785" i="2"/>
  <c r="AN269" i="2"/>
  <c r="AM610" i="2"/>
  <c r="AM565" i="2"/>
  <c r="AN217" i="2"/>
  <c r="AM474" i="2"/>
  <c r="AM519" i="2"/>
  <c r="AO429" i="2"/>
  <c r="AN887" i="2"/>
  <c r="AN842" i="2"/>
  <c r="D465" i="2"/>
  <c r="D922" i="2"/>
  <c r="D877" i="2"/>
  <c r="E359" i="2"/>
  <c r="E738" i="2"/>
  <c r="E693" i="2"/>
  <c r="AO796" i="2"/>
  <c r="AO751" i="2"/>
  <c r="AM216" i="2"/>
  <c r="AL518" i="2"/>
  <c r="AL473" i="2"/>
  <c r="E465" i="2"/>
  <c r="E922" i="2"/>
  <c r="E877" i="2"/>
  <c r="AO521" i="2"/>
  <c r="AO476" i="2"/>
  <c r="AM702" i="2"/>
  <c r="AM657" i="2"/>
  <c r="D358" i="2"/>
  <c r="D737" i="2"/>
  <c r="D692" i="2"/>
  <c r="E252" i="2"/>
  <c r="E508" i="2"/>
  <c r="E553" i="2"/>
  <c r="AN375" i="2"/>
  <c r="AM749" i="2"/>
  <c r="AM794" i="2"/>
  <c r="F831" i="2"/>
  <c r="F786" i="2"/>
  <c r="AN428" i="2"/>
  <c r="AM886" i="2"/>
  <c r="AM841" i="2"/>
  <c r="D305" i="2"/>
  <c r="D645" i="2"/>
  <c r="D600" i="2"/>
  <c r="F647" i="2"/>
  <c r="F602" i="2"/>
  <c r="AO218" i="2"/>
  <c r="AN475" i="2"/>
  <c r="AN520" i="2"/>
  <c r="AN322" i="2"/>
  <c r="AN702" i="2" l="1"/>
  <c r="AN657" i="2"/>
  <c r="D306" i="2"/>
  <c r="D646" i="2"/>
  <c r="D601" i="2"/>
  <c r="D359" i="2"/>
  <c r="D738" i="2"/>
  <c r="D693" i="2"/>
  <c r="E739" i="2"/>
  <c r="E694" i="2"/>
  <c r="E831" i="2"/>
  <c r="E786" i="2"/>
  <c r="F510" i="2"/>
  <c r="F555" i="2"/>
  <c r="E923" i="2"/>
  <c r="E878" i="2"/>
  <c r="AO703" i="2"/>
  <c r="AO658" i="2"/>
  <c r="AO217" i="2"/>
  <c r="AN519" i="2"/>
  <c r="AN474" i="2"/>
  <c r="AO475" i="2"/>
  <c r="AO520" i="2"/>
  <c r="AN216" i="2"/>
  <c r="AM473" i="2"/>
  <c r="AM518" i="2"/>
  <c r="D923" i="2"/>
  <c r="D878" i="2"/>
  <c r="E647" i="2"/>
  <c r="E602" i="2"/>
  <c r="D252" i="2"/>
  <c r="D553" i="2"/>
  <c r="D508" i="2"/>
  <c r="AO428" i="2"/>
  <c r="AN886" i="2"/>
  <c r="AN841" i="2"/>
  <c r="AO611" i="2"/>
  <c r="AO566" i="2"/>
  <c r="E253" i="2"/>
  <c r="E509" i="2"/>
  <c r="E554" i="2"/>
  <c r="AO269" i="2"/>
  <c r="AN610" i="2"/>
  <c r="AN565" i="2"/>
  <c r="AO375" i="2"/>
  <c r="AN749" i="2"/>
  <c r="AN794" i="2"/>
  <c r="AO887" i="2"/>
  <c r="AO842" i="2"/>
  <c r="AO750" i="2"/>
  <c r="AO795" i="2"/>
  <c r="AO322" i="2"/>
  <c r="AO749" i="2" l="1"/>
  <c r="C788" i="2" s="1"/>
  <c r="AO794" i="2"/>
  <c r="C833" i="2" s="1"/>
  <c r="D554" i="2"/>
  <c r="D509" i="2"/>
  <c r="D253" i="2"/>
  <c r="AO216" i="2"/>
  <c r="AN518" i="2"/>
  <c r="AN473" i="2"/>
  <c r="AO702" i="2"/>
  <c r="AO657" i="2"/>
  <c r="D739" i="2"/>
  <c r="C741" i="2" s="1"/>
  <c r="D694" i="2"/>
  <c r="AO610" i="2"/>
  <c r="C649" i="2" s="1"/>
  <c r="AO565" i="2"/>
  <c r="AO886" i="2"/>
  <c r="C925" i="2" s="1"/>
  <c r="AO841" i="2"/>
  <c r="C880" i="2" s="1"/>
  <c r="AO519" i="2"/>
  <c r="AO474" i="2"/>
  <c r="D647" i="2"/>
  <c r="D602" i="2"/>
  <c r="E510" i="2"/>
  <c r="E555" i="2"/>
  <c r="C696" i="2" l="1"/>
  <c r="C604" i="2"/>
  <c r="AO473" i="2"/>
  <c r="AO518" i="2"/>
  <c r="D555" i="2"/>
  <c r="D510" i="2"/>
  <c r="C557" i="2" l="1"/>
  <c r="C512" i="2"/>
  <c r="J971" i="2"/>
  <c r="CN974" i="2"/>
  <c r="AA974" i="2" l="1"/>
  <c r="BV972" i="2"/>
  <c r="BX971" i="2"/>
  <c r="L971" i="2"/>
  <c r="AO974" i="2"/>
  <c r="BO972" i="2"/>
  <c r="CE971" i="2"/>
  <c r="AU971" i="2"/>
  <c r="AH971" i="2"/>
  <c r="AI972" i="2"/>
  <c r="BN974" i="2"/>
  <c r="Z972" i="2"/>
  <c r="AX974" i="2"/>
  <c r="U972" i="2"/>
  <c r="E971" i="2"/>
  <c r="V974" i="2"/>
  <c r="BT972" i="2"/>
  <c r="CP972" i="2"/>
  <c r="X971" i="2"/>
  <c r="AE972" i="2"/>
  <c r="BZ974" i="2"/>
  <c r="AY972" i="2"/>
  <c r="BA971" i="2"/>
  <c r="AK971" i="2"/>
  <c r="CJ974" i="2"/>
  <c r="CB974" i="2"/>
  <c r="BH972" i="2"/>
  <c r="BN972" i="2"/>
  <c r="AE971" i="2"/>
  <c r="BC974" i="2"/>
  <c r="BF974" i="2"/>
  <c r="AY974" i="2"/>
  <c r="CN972" i="2"/>
  <c r="BU972" i="2"/>
  <c r="BO974" i="2"/>
  <c r="BE974" i="2"/>
  <c r="AJ974" i="2"/>
  <c r="AF972" i="2"/>
  <c r="V972" i="2"/>
  <c r="CD974" i="2"/>
  <c r="CC972" i="2"/>
  <c r="AP974" i="2"/>
  <c r="BG974" i="2"/>
  <c r="F972" i="2"/>
  <c r="BX972" i="2"/>
  <c r="BJ972" i="2"/>
  <c r="BX974" i="2"/>
  <c r="AM972" i="2"/>
  <c r="AV974" i="2"/>
  <c r="F974" i="2"/>
  <c r="BS971" i="2"/>
  <c r="AY971" i="2"/>
  <c r="O971" i="2"/>
  <c r="BR971" i="2"/>
  <c r="BE971" i="2"/>
  <c r="CA971" i="2"/>
  <c r="K974" i="2"/>
  <c r="CJ972" i="2"/>
  <c r="BA974" i="2"/>
  <c r="CH974" i="2"/>
  <c r="AW974" i="2"/>
  <c r="C743" i="2"/>
  <c r="BZ973" i="2" s="1"/>
  <c r="BK974" i="2"/>
  <c r="AQ974" i="2"/>
  <c r="Q972" i="2"/>
  <c r="AX972" i="2"/>
  <c r="AA972" i="2"/>
  <c r="X974" i="2"/>
  <c r="BZ972" i="2"/>
  <c r="BY974" i="2"/>
  <c r="R971" i="2"/>
  <c r="D971" i="2"/>
  <c r="BT971" i="2"/>
  <c r="CF971" i="2"/>
  <c r="AV971" i="2"/>
  <c r="AA971" i="2"/>
  <c r="AH974" i="2"/>
  <c r="BM974" i="2"/>
  <c r="CE972" i="2"/>
  <c r="Y974" i="2"/>
  <c r="BI972" i="2"/>
  <c r="AO972" i="2"/>
  <c r="CG974" i="2"/>
  <c r="AF974" i="2"/>
  <c r="R974" i="2"/>
  <c r="AD972" i="2"/>
  <c r="R972" i="2"/>
  <c r="CC974" i="2"/>
  <c r="Z971" i="2"/>
  <c r="BB971" i="2"/>
  <c r="BZ971" i="2"/>
  <c r="CI971" i="2"/>
  <c r="AX971" i="2"/>
  <c r="CG971" i="2"/>
  <c r="BS972" i="2"/>
  <c r="AC974" i="2"/>
  <c r="BT974" i="2"/>
  <c r="AP972" i="2"/>
  <c r="CI972" i="2"/>
  <c r="O972" i="2"/>
  <c r="CO974" i="2"/>
  <c r="BY972" i="2"/>
  <c r="M972" i="2"/>
  <c r="CF972" i="2"/>
  <c r="E974" i="2"/>
  <c r="AU974" i="2"/>
  <c r="BI974" i="2"/>
  <c r="BU974" i="2"/>
  <c r="J974" i="2"/>
  <c r="CP974" i="2"/>
  <c r="CL972" i="2"/>
  <c r="CF974" i="2"/>
  <c r="BF971" i="2"/>
  <c r="BU971" i="2"/>
  <c r="Q971" i="2"/>
  <c r="BJ971" i="2"/>
  <c r="CJ971" i="2"/>
  <c r="AW971" i="2"/>
  <c r="AQ971" i="2"/>
  <c r="F971" i="2"/>
  <c r="U971" i="2"/>
  <c r="BK971" i="2"/>
  <c r="CH971" i="2"/>
  <c r="CP971" i="2"/>
  <c r="CN971" i="2"/>
  <c r="BP971" i="2"/>
  <c r="M971" i="2"/>
  <c r="CM971" i="2"/>
  <c r="AZ974" i="2"/>
  <c r="AL974" i="2"/>
  <c r="AR974" i="2"/>
  <c r="AR972" i="2"/>
  <c r="BC972" i="2"/>
  <c r="AB974" i="2"/>
  <c r="BB974" i="2"/>
  <c r="BQ974" i="2"/>
  <c r="K972" i="2"/>
  <c r="AG974" i="2"/>
  <c r="D972" i="2"/>
  <c r="M974" i="2"/>
  <c r="E972" i="2"/>
  <c r="AU972" i="2"/>
  <c r="T974" i="2"/>
  <c r="AL972" i="2"/>
  <c r="CL974" i="2"/>
  <c r="AM974" i="2"/>
  <c r="BW974" i="2"/>
  <c r="CI974" i="2"/>
  <c r="AD974" i="2"/>
  <c r="AQ972" i="2"/>
  <c r="BE972" i="2"/>
  <c r="H974" i="2"/>
  <c r="AB972" i="2"/>
  <c r="AV972" i="2"/>
  <c r="CG972" i="2"/>
  <c r="AT974" i="2"/>
  <c r="BL974" i="2"/>
  <c r="CH972" i="2"/>
  <c r="S972" i="2"/>
  <c r="BN971" i="2"/>
  <c r="AP971" i="2"/>
  <c r="BI971" i="2"/>
  <c r="AZ971" i="2"/>
  <c r="BY971" i="2"/>
  <c r="CD971" i="2"/>
  <c r="CK971" i="2"/>
  <c r="AW972" i="2"/>
  <c r="AK974" i="2"/>
  <c r="P972" i="2"/>
  <c r="W972" i="2"/>
  <c r="BJ974" i="2"/>
  <c r="BP974" i="2"/>
  <c r="AC972" i="2"/>
  <c r="N974" i="2"/>
  <c r="I972" i="2"/>
  <c r="AT972" i="2"/>
  <c r="AZ972" i="2"/>
  <c r="D974" i="2"/>
  <c r="BG972" i="2"/>
  <c r="U974" i="2"/>
  <c r="BB972" i="2"/>
  <c r="BF972" i="2"/>
  <c r="CK972" i="2"/>
  <c r="BR974" i="2"/>
  <c r="BP972" i="2"/>
  <c r="BM972" i="2"/>
  <c r="L974" i="2"/>
  <c r="T972" i="2"/>
  <c r="N972" i="2"/>
  <c r="T971" i="2"/>
  <c r="BL971" i="2"/>
  <c r="BD971" i="2"/>
  <c r="BW971" i="2"/>
  <c r="CO971" i="2"/>
  <c r="AB971" i="2"/>
  <c r="AE974" i="2"/>
  <c r="AH972" i="2"/>
  <c r="BD974" i="2"/>
  <c r="L972" i="2"/>
  <c r="BK972" i="2"/>
  <c r="P974" i="2"/>
  <c r="CE974" i="2"/>
  <c r="AJ972" i="2"/>
  <c r="Y972" i="2"/>
  <c r="AS972" i="2"/>
  <c r="BS974" i="2"/>
  <c r="AN972" i="2"/>
  <c r="CB972" i="2"/>
  <c r="CO972" i="2"/>
  <c r="BV974" i="2"/>
  <c r="Q974" i="2"/>
  <c r="CA972" i="2"/>
  <c r="S974" i="2"/>
  <c r="AN974" i="2"/>
  <c r="CM972" i="2"/>
  <c r="J972" i="2"/>
  <c r="O974" i="2"/>
  <c r="AI974" i="2"/>
  <c r="P971" i="2"/>
  <c r="AI971" i="2"/>
  <c r="G971" i="2"/>
  <c r="I971" i="2"/>
  <c r="AT971" i="2"/>
  <c r="BM971" i="2"/>
  <c r="AC971" i="2"/>
  <c r="AG971" i="2"/>
  <c r="CC971" i="2"/>
  <c r="S971" i="2"/>
  <c r="AS971" i="2"/>
  <c r="AJ971" i="2"/>
  <c r="CK974" i="2"/>
  <c r="AK972" i="2"/>
  <c r="H972" i="2"/>
  <c r="BD972" i="2"/>
  <c r="X972" i="2"/>
  <c r="AG972" i="2"/>
  <c r="I974" i="2"/>
  <c r="CD972" i="2"/>
  <c r="BW972" i="2"/>
  <c r="BL972" i="2"/>
  <c r="Z974" i="2"/>
  <c r="BR972" i="2"/>
  <c r="BH974" i="2"/>
  <c r="BA972" i="2"/>
  <c r="CM974" i="2"/>
  <c r="G972" i="2"/>
  <c r="CA974" i="2"/>
  <c r="BQ972" i="2"/>
  <c r="AS974" i="2"/>
  <c r="G974" i="2"/>
  <c r="W974" i="2"/>
  <c r="BO971" i="2"/>
  <c r="BV971" i="2"/>
  <c r="K971" i="2"/>
  <c r="BG971" i="2"/>
  <c r="AM971" i="2"/>
  <c r="AO971" i="2"/>
  <c r="H971" i="2"/>
  <c r="AL971" i="2"/>
  <c r="BC971" i="2"/>
  <c r="AF971" i="2"/>
  <c r="AR971" i="2"/>
  <c r="BH971" i="2"/>
  <c r="CB971" i="2"/>
  <c r="CL971" i="2"/>
  <c r="W971" i="2"/>
  <c r="N971" i="2"/>
  <c r="V971" i="2"/>
  <c r="Y971" i="2"/>
  <c r="AN971" i="2"/>
  <c r="AD971" i="2"/>
  <c r="BQ971" i="2"/>
  <c r="BU980" i="2"/>
  <c r="BI980" i="2"/>
  <c r="CG980" i="2"/>
  <c r="M980" i="2"/>
  <c r="AJ980" i="2"/>
  <c r="BY980" i="2"/>
  <c r="AT980" i="2"/>
  <c r="CC980" i="2"/>
  <c r="L980" i="2"/>
  <c r="AA980" i="2"/>
  <c r="O980" i="2"/>
  <c r="CB980" i="2"/>
  <c r="BX980" i="2"/>
  <c r="AC980" i="2"/>
  <c r="AB980" i="2"/>
  <c r="AX980" i="2"/>
  <c r="P980" i="2"/>
  <c r="D980" i="2"/>
  <c r="N980" i="2"/>
  <c r="F980" i="2"/>
  <c r="AM980" i="2"/>
  <c r="CI980" i="2"/>
  <c r="CN980" i="2"/>
  <c r="U980" i="2"/>
  <c r="AQ980" i="2"/>
  <c r="AZ980" i="2"/>
  <c r="AU980" i="2"/>
  <c r="CA980" i="2"/>
  <c r="I980" i="2"/>
  <c r="BA980" i="2"/>
  <c r="AK980" i="2"/>
  <c r="H980" i="2"/>
  <c r="E980" i="2"/>
  <c r="T980" i="2"/>
  <c r="AD980" i="2"/>
  <c r="W980" i="2"/>
  <c r="AH980" i="2"/>
  <c r="AI980" i="2"/>
  <c r="CP980" i="2"/>
  <c r="BD980" i="2"/>
  <c r="CL980" i="2"/>
  <c r="V980" i="2"/>
  <c r="BK980" i="2"/>
  <c r="CK980" i="2"/>
  <c r="BS980" i="2"/>
  <c r="BF980" i="2"/>
  <c r="G980" i="2"/>
  <c r="AF980" i="2"/>
  <c r="AL980" i="2"/>
  <c r="AE980" i="2"/>
  <c r="AG980" i="2"/>
  <c r="Y980" i="2"/>
  <c r="CE980" i="2"/>
  <c r="Q980" i="2"/>
  <c r="K980" i="2"/>
  <c r="BG980" i="2"/>
  <c r="AP980" i="2"/>
  <c r="BM980" i="2"/>
  <c r="X980" i="2"/>
  <c r="CO980" i="2"/>
  <c r="S980" i="2"/>
  <c r="BN980" i="2"/>
  <c r="BH980" i="2"/>
  <c r="AV980" i="2"/>
  <c r="BQ980" i="2"/>
  <c r="CJ980" i="2"/>
  <c r="BE980" i="2"/>
  <c r="CD980" i="2"/>
  <c r="AO980" i="2"/>
  <c r="CH980" i="2"/>
  <c r="BW980" i="2"/>
  <c r="BR980" i="2"/>
  <c r="R980" i="2"/>
  <c r="BJ980" i="2"/>
  <c r="J980" i="2"/>
  <c r="CM980" i="2"/>
  <c r="AS980" i="2"/>
  <c r="BP980" i="2"/>
  <c r="AR980" i="2"/>
  <c r="BB980" i="2"/>
  <c r="BC980" i="2"/>
  <c r="BT980" i="2"/>
  <c r="BL980" i="2"/>
  <c r="BO980" i="2"/>
  <c r="BZ980" i="2"/>
  <c r="AY980" i="2"/>
  <c r="AN980" i="2"/>
  <c r="BV980" i="2"/>
  <c r="CF980" i="2"/>
  <c r="Z980" i="2"/>
  <c r="AW980" i="2"/>
  <c r="AC963" i="2"/>
  <c r="F963" i="2"/>
  <c r="BP963" i="2"/>
  <c r="AH963" i="2"/>
  <c r="BL965" i="2"/>
  <c r="CO963" i="2"/>
  <c r="BH963" i="2"/>
  <c r="CK965" i="2"/>
  <c r="CG965" i="2"/>
  <c r="AV965" i="2"/>
  <c r="CF965" i="2"/>
  <c r="BK963" i="2"/>
  <c r="BQ963" i="2"/>
  <c r="BL963" i="2"/>
  <c r="P965" i="2"/>
  <c r="CP965" i="2"/>
  <c r="N963" i="2"/>
  <c r="G965" i="2"/>
  <c r="BJ963" i="2"/>
  <c r="AV963" i="2"/>
  <c r="BZ965" i="2"/>
  <c r="CH965" i="2"/>
  <c r="BG963" i="2"/>
  <c r="CA965" i="2"/>
  <c r="AT963" i="2"/>
  <c r="T965" i="2"/>
  <c r="BE963" i="2"/>
  <c r="CE963" i="2"/>
  <c r="AZ963" i="2"/>
  <c r="AT965" i="2"/>
  <c r="AN965" i="2"/>
  <c r="J963" i="2"/>
  <c r="CJ963" i="2"/>
  <c r="AR963" i="2"/>
  <c r="AR965" i="2"/>
  <c r="CI963" i="2"/>
  <c r="AJ965" i="2"/>
  <c r="BN965" i="2"/>
  <c r="M963" i="2"/>
  <c r="BY965" i="2"/>
  <c r="I965" i="2"/>
  <c r="BO963" i="2"/>
  <c r="Z965" i="2"/>
  <c r="BW965" i="2"/>
  <c r="D963" i="2"/>
  <c r="CP963" i="2"/>
  <c r="BH965" i="2"/>
  <c r="C651" i="2"/>
  <c r="BZ964" i="2" s="1"/>
  <c r="AB963" i="2"/>
  <c r="AM965" i="2"/>
  <c r="CB965" i="2"/>
  <c r="BI965" i="2"/>
  <c r="AJ963" i="2"/>
  <c r="BV965" i="2"/>
  <c r="AO965" i="2"/>
  <c r="BR965" i="2"/>
  <c r="V965" i="2"/>
  <c r="BV963" i="2"/>
  <c r="CH963" i="2"/>
  <c r="J965" i="2"/>
  <c r="AI965" i="2"/>
  <c r="BC963" i="2"/>
  <c r="BP965" i="2"/>
  <c r="AI963" i="2"/>
  <c r="BT965" i="2"/>
  <c r="AY965" i="2"/>
  <c r="BE965" i="2"/>
  <c r="CN963" i="2"/>
  <c r="BF965" i="2"/>
  <c r="R965" i="2"/>
  <c r="P963" i="2"/>
  <c r="BU963" i="2"/>
  <c r="CF963" i="2"/>
  <c r="AK965" i="2"/>
  <c r="BF963" i="2"/>
  <c r="AE965" i="2"/>
  <c r="CL963" i="2"/>
  <c r="BA963" i="2"/>
  <c r="Y965" i="2"/>
  <c r="BA965" i="2"/>
  <c r="R963" i="2"/>
  <c r="BS963" i="2"/>
  <c r="F965" i="2"/>
  <c r="CD965" i="2"/>
  <c r="V963" i="2"/>
  <c r="AB965" i="2"/>
  <c r="AG965" i="2"/>
  <c r="BD965" i="2"/>
  <c r="O963" i="2"/>
  <c r="W965" i="2"/>
  <c r="CO965" i="2"/>
  <c r="AW965" i="2"/>
  <c r="AM963" i="2"/>
  <c r="AH965" i="2"/>
  <c r="AF965" i="2"/>
  <c r="CL965" i="2"/>
  <c r="X965" i="2"/>
  <c r="BU965" i="2"/>
  <c r="CB963" i="2"/>
  <c r="L965" i="2"/>
  <c r="CA963" i="2"/>
  <c r="BB963" i="2"/>
  <c r="AU963" i="2"/>
  <c r="Y963" i="2"/>
  <c r="BN963" i="2"/>
  <c r="BX963" i="2"/>
  <c r="BG965" i="2"/>
  <c r="CC963" i="2"/>
  <c r="AD963" i="2"/>
  <c r="T963" i="2"/>
  <c r="BT963" i="2"/>
  <c r="W963" i="2"/>
  <c r="L963" i="2"/>
  <c r="CJ965" i="2"/>
  <c r="BS965" i="2"/>
  <c r="BC965" i="2"/>
  <c r="BM963" i="2"/>
  <c r="AY963" i="2"/>
  <c r="AF963" i="2"/>
  <c r="AG963" i="2"/>
  <c r="BM965" i="2"/>
  <c r="CE965" i="2"/>
  <c r="AN963" i="2"/>
  <c r="Q963" i="2"/>
  <c r="AL965" i="2"/>
  <c r="CN965" i="2"/>
  <c r="BY963" i="2"/>
  <c r="AA965" i="2"/>
  <c r="AU965" i="2"/>
  <c r="K963" i="2"/>
  <c r="AQ963" i="2"/>
  <c r="BD963" i="2"/>
  <c r="AS965" i="2"/>
  <c r="O965" i="2"/>
  <c r="CC965" i="2"/>
  <c r="CG963" i="2"/>
  <c r="X963" i="2"/>
  <c r="Z963" i="2"/>
  <c r="AW963" i="2"/>
  <c r="BZ963" i="2"/>
  <c r="BX965" i="2"/>
  <c r="AP965" i="2"/>
  <c r="D965" i="2"/>
  <c r="G963" i="2"/>
  <c r="AS963" i="2"/>
  <c r="CI965" i="2"/>
  <c r="AL963" i="2"/>
  <c r="CK963" i="2"/>
  <c r="M965" i="2"/>
  <c r="AE963" i="2"/>
  <c r="K965" i="2"/>
  <c r="E963" i="2"/>
  <c r="AK963" i="2"/>
  <c r="AC965" i="2"/>
  <c r="AX963" i="2"/>
  <c r="AO963" i="2"/>
  <c r="CD963" i="2"/>
  <c r="AZ965" i="2"/>
  <c r="BQ965" i="2"/>
  <c r="CM963" i="2"/>
  <c r="AP963" i="2"/>
  <c r="H965" i="2"/>
  <c r="AD965" i="2"/>
  <c r="CM965" i="2"/>
  <c r="U963" i="2"/>
  <c r="BO965" i="2"/>
  <c r="E965" i="2"/>
  <c r="BW963" i="2"/>
  <c r="H963" i="2"/>
  <c r="BR963" i="2"/>
  <c r="BK965" i="2"/>
  <c r="Q965" i="2"/>
  <c r="AA963" i="2"/>
  <c r="U965" i="2"/>
  <c r="AX965" i="2"/>
  <c r="S965" i="2"/>
  <c r="S963" i="2"/>
  <c r="BJ965" i="2"/>
  <c r="BI963" i="2"/>
  <c r="AQ965" i="2"/>
  <c r="I963" i="2"/>
  <c r="N965" i="2"/>
  <c r="BB965" i="2"/>
  <c r="BJ962" i="2"/>
  <c r="F962" i="2"/>
  <c r="E962" i="2"/>
  <c r="AA962" i="2"/>
  <c r="Z962" i="2"/>
  <c r="CA962" i="2"/>
  <c r="BY962" i="2"/>
  <c r="M962" i="2"/>
  <c r="BO962" i="2"/>
  <c r="CE962" i="2"/>
  <c r="BI962" i="2"/>
  <c r="BF962" i="2"/>
  <c r="BZ962" i="2"/>
  <c r="CO962" i="2"/>
  <c r="CM962" i="2"/>
  <c r="L962" i="2"/>
  <c r="BU962" i="2"/>
  <c r="CK962" i="2"/>
  <c r="AN962" i="2"/>
  <c r="BE962" i="2"/>
  <c r="AY962" i="2"/>
  <c r="BS962" i="2"/>
  <c r="K962" i="2"/>
  <c r="BN962" i="2"/>
  <c r="AP962" i="2"/>
  <c r="AU962" i="2"/>
  <c r="CI962" i="2"/>
  <c r="CH962" i="2"/>
  <c r="AB962" i="2"/>
  <c r="AV962" i="2"/>
  <c r="CC962" i="2"/>
  <c r="X962" i="2"/>
  <c r="AC962" i="2"/>
  <c r="I962" i="2"/>
  <c r="AX962" i="2"/>
  <c r="T962" i="2"/>
  <c r="BR962" i="2"/>
  <c r="CP962" i="2"/>
  <c r="R962" i="2"/>
  <c r="P962" i="2"/>
  <c r="AF962" i="2"/>
  <c r="BB962" i="2"/>
  <c r="CJ962" i="2"/>
  <c r="S962" i="2"/>
  <c r="N962" i="2"/>
  <c r="BC962" i="2"/>
  <c r="AK962" i="2"/>
  <c r="BG962" i="2"/>
  <c r="W962" i="2"/>
  <c r="BW962" i="2"/>
  <c r="G962" i="2"/>
  <c r="AL962" i="2"/>
  <c r="BL962" i="2"/>
  <c r="AI962" i="2"/>
  <c r="CF962" i="2"/>
  <c r="BP962" i="2"/>
  <c r="AS962" i="2"/>
  <c r="AH962" i="2"/>
  <c r="H962" i="2"/>
  <c r="BT962" i="2"/>
  <c r="AQ962" i="2"/>
  <c r="AZ962" i="2"/>
  <c r="O962" i="2"/>
  <c r="BQ962" i="2"/>
  <c r="CD962" i="2"/>
  <c r="BX962" i="2"/>
  <c r="AG962" i="2"/>
  <c r="AJ962" i="2"/>
  <c r="CL962" i="2"/>
  <c r="AT962" i="2"/>
  <c r="U962" i="2"/>
  <c r="AD962" i="2"/>
  <c r="V962" i="2"/>
  <c r="BA962" i="2"/>
  <c r="CB962" i="2"/>
  <c r="BH962" i="2"/>
  <c r="D962" i="2"/>
  <c r="J962" i="2"/>
  <c r="BD962" i="2"/>
  <c r="Q962" i="2"/>
  <c r="AM962" i="2"/>
  <c r="BK962" i="2"/>
  <c r="AO962" i="2"/>
  <c r="Y962" i="2"/>
  <c r="CG962" i="2"/>
  <c r="AR962" i="2"/>
  <c r="AW962" i="2"/>
  <c r="BV962" i="2"/>
  <c r="AE962" i="2"/>
  <c r="CN962" i="2"/>
  <c r="BM962" i="2"/>
  <c r="CG983" i="2"/>
  <c r="BG981" i="2"/>
  <c r="BO983" i="2"/>
  <c r="BY983" i="2"/>
  <c r="BR981" i="2"/>
  <c r="CB983" i="2"/>
  <c r="AV981" i="2"/>
  <c r="U981" i="2"/>
  <c r="BR983" i="2"/>
  <c r="F981" i="2"/>
  <c r="CL981" i="2"/>
  <c r="BF981" i="2"/>
  <c r="CG981" i="2"/>
  <c r="BS983" i="2"/>
  <c r="CF981" i="2"/>
  <c r="BI983" i="2"/>
  <c r="BE983" i="2"/>
  <c r="H981" i="2"/>
  <c r="AF983" i="2"/>
  <c r="BX983" i="2"/>
  <c r="CM983" i="2"/>
  <c r="BH981" i="2"/>
  <c r="AQ983" i="2"/>
  <c r="AH983" i="2"/>
  <c r="BJ981" i="2"/>
  <c r="BB983" i="2"/>
  <c r="AS983" i="2"/>
  <c r="H983" i="2"/>
  <c r="BS981" i="2"/>
  <c r="AL981" i="2"/>
  <c r="CO981" i="2"/>
  <c r="CC981" i="2"/>
  <c r="AY981" i="2"/>
  <c r="V981" i="2"/>
  <c r="CE981" i="2"/>
  <c r="AV983" i="2"/>
  <c r="BA983" i="2"/>
  <c r="AR983" i="2"/>
  <c r="AF981" i="2"/>
  <c r="CK983" i="2"/>
  <c r="AW983" i="2"/>
  <c r="BQ981" i="2"/>
  <c r="AG983" i="2"/>
  <c r="BW983" i="2"/>
  <c r="Z981" i="2"/>
  <c r="BD983" i="2"/>
  <c r="CJ981" i="2"/>
  <c r="CP983" i="2"/>
  <c r="BU983" i="2"/>
  <c r="AN981" i="2"/>
  <c r="G983" i="2"/>
  <c r="Y981" i="2"/>
  <c r="Q983" i="2"/>
  <c r="AP983" i="2"/>
  <c r="CH983" i="2"/>
  <c r="P983" i="2"/>
  <c r="I981" i="2"/>
  <c r="BX981" i="2"/>
  <c r="CN981" i="2"/>
  <c r="CC983" i="2"/>
  <c r="BT981" i="2"/>
  <c r="BP981" i="2"/>
  <c r="BD981" i="2"/>
  <c r="CK981" i="2"/>
  <c r="U983" i="2"/>
  <c r="AY983" i="2"/>
  <c r="AU983" i="2"/>
  <c r="AR981" i="2"/>
  <c r="CA981" i="2"/>
  <c r="AK983" i="2"/>
  <c r="M983" i="2"/>
  <c r="BV983" i="2"/>
  <c r="AE983" i="2"/>
  <c r="AZ981" i="2"/>
  <c r="AC981" i="2"/>
  <c r="K983" i="2"/>
  <c r="BZ981" i="2"/>
  <c r="AD983" i="2"/>
  <c r="AI981" i="2"/>
  <c r="Y983" i="2"/>
  <c r="BG983" i="2"/>
  <c r="CA983" i="2"/>
  <c r="F983" i="2"/>
  <c r="Z983" i="2"/>
  <c r="CI983" i="2"/>
  <c r="L983" i="2"/>
  <c r="AZ983" i="2"/>
  <c r="W983" i="2"/>
  <c r="AD981" i="2"/>
  <c r="CO983" i="2"/>
  <c r="Q981" i="2"/>
  <c r="R983" i="2"/>
  <c r="CL983" i="2"/>
  <c r="CD983" i="2"/>
  <c r="AE981" i="2"/>
  <c r="W981" i="2"/>
  <c r="CB981" i="2"/>
  <c r="J981" i="2"/>
  <c r="S981" i="2"/>
  <c r="AW981" i="2"/>
  <c r="D981" i="2"/>
  <c r="CJ983" i="2"/>
  <c r="BY981" i="2"/>
  <c r="AT981" i="2"/>
  <c r="CF983" i="2"/>
  <c r="AS981" i="2"/>
  <c r="BM981" i="2"/>
  <c r="AC983" i="2"/>
  <c r="AB981" i="2"/>
  <c r="AN983" i="2"/>
  <c r="BZ983" i="2"/>
  <c r="L981" i="2"/>
  <c r="BT983" i="2"/>
  <c r="O981" i="2"/>
  <c r="AA983" i="2"/>
  <c r="CH981" i="2"/>
  <c r="AM983" i="2"/>
  <c r="P981" i="2"/>
  <c r="AJ981" i="2"/>
  <c r="BQ983" i="2"/>
  <c r="BV981" i="2"/>
  <c r="BN983" i="2"/>
  <c r="AI983" i="2"/>
  <c r="C835" i="2"/>
  <c r="BP982" i="2" s="1"/>
  <c r="BI981" i="2"/>
  <c r="M981" i="2"/>
  <c r="AH981" i="2"/>
  <c r="T981" i="2"/>
  <c r="AL983" i="2"/>
  <c r="AP981" i="2"/>
  <c r="BK983" i="2"/>
  <c r="AO981" i="2"/>
  <c r="AA981" i="2"/>
  <c r="BO981" i="2"/>
  <c r="BH983" i="2"/>
  <c r="N983" i="2"/>
  <c r="R981" i="2"/>
  <c r="BB981" i="2"/>
  <c r="BA981" i="2"/>
  <c r="AX983" i="2"/>
  <c r="X981" i="2"/>
  <c r="CD981" i="2"/>
  <c r="CN983" i="2"/>
  <c r="E983" i="2"/>
  <c r="BE981" i="2"/>
  <c r="O983" i="2"/>
  <c r="BC981" i="2"/>
  <c r="X983" i="2"/>
  <c r="V983" i="2"/>
  <c r="BF983" i="2"/>
  <c r="AM981" i="2"/>
  <c r="AU981" i="2"/>
  <c r="BW981" i="2"/>
  <c r="BP983" i="2"/>
  <c r="D983" i="2"/>
  <c r="T983" i="2"/>
  <c r="CI981" i="2"/>
  <c r="AB983" i="2"/>
  <c r="N981" i="2"/>
  <c r="BM983" i="2"/>
  <c r="AO983" i="2"/>
  <c r="CE983" i="2"/>
  <c r="G981" i="2"/>
  <c r="CP981" i="2"/>
  <c r="S983" i="2"/>
  <c r="BL981" i="2"/>
  <c r="BK981" i="2"/>
  <c r="BL983" i="2"/>
  <c r="BU981" i="2"/>
  <c r="BJ983" i="2"/>
  <c r="CM981" i="2"/>
  <c r="AK981" i="2"/>
  <c r="AT983" i="2"/>
  <c r="AJ983" i="2"/>
  <c r="AX981" i="2"/>
  <c r="J983" i="2"/>
  <c r="AG981" i="2"/>
  <c r="E981" i="2"/>
  <c r="K981" i="2"/>
  <c r="BC983" i="2"/>
  <c r="AQ981" i="2"/>
  <c r="BN981" i="2"/>
  <c r="I983" i="2"/>
  <c r="BV973" i="2"/>
  <c r="M973" i="2"/>
  <c r="K973" i="2"/>
  <c r="BT973" i="2" l="1"/>
  <c r="BT975" i="2" s="1"/>
  <c r="BT1018" i="2" s="1"/>
  <c r="BD973" i="2"/>
  <c r="BI973" i="2"/>
  <c r="BI975" i="2" s="1"/>
  <c r="BI1018" i="2" s="1"/>
  <c r="AY973" i="2"/>
  <c r="AY975" i="2" s="1"/>
  <c r="AY1018" i="2" s="1"/>
  <c r="AK973" i="2"/>
  <c r="AK975" i="2" s="1"/>
  <c r="AK1018" i="2" s="1"/>
  <c r="Z973" i="2"/>
  <c r="Z975" i="2" s="1"/>
  <c r="Z1018" i="2" s="1"/>
  <c r="X973" i="2"/>
  <c r="X975" i="2" s="1"/>
  <c r="X1018" i="2" s="1"/>
  <c r="L973" i="2"/>
  <c r="L975" i="2" s="1"/>
  <c r="AQ973" i="2"/>
  <c r="AQ975" i="2" s="1"/>
  <c r="AQ1018" i="2" s="1"/>
  <c r="BC973" i="2"/>
  <c r="BC975" i="2" s="1"/>
  <c r="BC1018" i="2" s="1"/>
  <c r="S973" i="2"/>
  <c r="S975" i="2" s="1"/>
  <c r="S1018" i="2" s="1"/>
  <c r="CC973" i="2"/>
  <c r="CC975" i="2" s="1"/>
  <c r="CC1032" i="2" s="1"/>
  <c r="CC1068" i="2" s="1"/>
  <c r="AS964" i="2"/>
  <c r="AS966" i="2" s="1"/>
  <c r="AS1017" i="2" s="1"/>
  <c r="CP964" i="2"/>
  <c r="CP966" i="2" s="1"/>
  <c r="CP1031" i="2" s="1"/>
  <c r="CP1067" i="2" s="1"/>
  <c r="AC964" i="2"/>
  <c r="AC966" i="2" s="1"/>
  <c r="AC1017" i="2" s="1"/>
  <c r="R973" i="2"/>
  <c r="R975" i="2" s="1"/>
  <c r="CA964" i="2"/>
  <c r="CA966" i="2" s="1"/>
  <c r="CA1031" i="2" s="1"/>
  <c r="CA1067" i="2" s="1"/>
  <c r="P973" i="2"/>
  <c r="BS973" i="2"/>
  <c r="BS975" i="2" s="1"/>
  <c r="BS1018" i="2" s="1"/>
  <c r="CG964" i="2"/>
  <c r="CG966" i="2" s="1"/>
  <c r="CG1031" i="2" s="1"/>
  <c r="CG1067" i="2" s="1"/>
  <c r="W964" i="2"/>
  <c r="W966" i="2" s="1"/>
  <c r="W1017" i="2" s="1"/>
  <c r="H964" i="2"/>
  <c r="H966" i="2" s="1"/>
  <c r="BW964" i="2"/>
  <c r="BW966" i="2" s="1"/>
  <c r="BW1017" i="2" s="1"/>
  <c r="CB973" i="2"/>
  <c r="CB975" i="2" s="1"/>
  <c r="CB1032" i="2" s="1"/>
  <c r="CB1068" i="2" s="1"/>
  <c r="AV973" i="2"/>
  <c r="AV975" i="2" s="1"/>
  <c r="AV1018" i="2" s="1"/>
  <c r="CG973" i="2"/>
  <c r="CG975" i="2" s="1"/>
  <c r="CG1032" i="2" s="1"/>
  <c r="CG1068" i="2" s="1"/>
  <c r="AN973" i="2"/>
  <c r="AN975" i="2" s="1"/>
  <c r="AN1018" i="2" s="1"/>
  <c r="AI964" i="2"/>
  <c r="AI966" i="2" s="1"/>
  <c r="AI1017" i="2" s="1"/>
  <c r="AU964" i="2"/>
  <c r="AU966" i="2" s="1"/>
  <c r="AU1017" i="2" s="1"/>
  <c r="U973" i="2"/>
  <c r="U975" i="2" s="1"/>
  <c r="U1018" i="2" s="1"/>
  <c r="M975" i="2"/>
  <c r="BX973" i="2"/>
  <c r="BX975" i="2" s="1"/>
  <c r="BX1018" i="2" s="1"/>
  <c r="AJ973" i="2"/>
  <c r="AJ975" i="2" s="1"/>
  <c r="AJ1018" i="2" s="1"/>
  <c r="G973" i="2"/>
  <c r="G975" i="2" s="1"/>
  <c r="R964" i="2"/>
  <c r="R966" i="2" s="1"/>
  <c r="BN964" i="2"/>
  <c r="BN966" i="2" s="1"/>
  <c r="BN1017" i="2" s="1"/>
  <c r="BR964" i="2"/>
  <c r="BR966" i="2" s="1"/>
  <c r="BR1017" i="2" s="1"/>
  <c r="BM973" i="2"/>
  <c r="BM975" i="2" s="1"/>
  <c r="BM1018" i="2" s="1"/>
  <c r="CA956" i="2"/>
  <c r="BN973" i="2"/>
  <c r="BN975" i="2" s="1"/>
  <c r="BN1018" i="2" s="1"/>
  <c r="BJ973" i="2"/>
  <c r="BJ975" i="2" s="1"/>
  <c r="BJ1018" i="2" s="1"/>
  <c r="CP973" i="2"/>
  <c r="CP975" i="2" s="1"/>
  <c r="CP1032" i="2" s="1"/>
  <c r="CP1068" i="2" s="1"/>
  <c r="AJ964" i="2"/>
  <c r="AJ966" i="2" s="1"/>
  <c r="AJ1017" i="2" s="1"/>
  <c r="Y964" i="2"/>
  <c r="Y966" i="2" s="1"/>
  <c r="Y1017" i="2" s="1"/>
  <c r="I964" i="2"/>
  <c r="I966" i="2" s="1"/>
  <c r="Y973" i="2"/>
  <c r="Y975" i="2" s="1"/>
  <c r="Y1018" i="2" s="1"/>
  <c r="BP964" i="2"/>
  <c r="BP966" i="2" s="1"/>
  <c r="BP1017" i="2" s="1"/>
  <c r="BA964" i="2"/>
  <c r="BA966" i="2" s="1"/>
  <c r="BA1017" i="2" s="1"/>
  <c r="BV964" i="2"/>
  <c r="BV966" i="2" s="1"/>
  <c r="BV1017" i="2" s="1"/>
  <c r="BH973" i="2"/>
  <c r="BH975" i="2" s="1"/>
  <c r="BH1018" i="2" s="1"/>
  <c r="AU973" i="2"/>
  <c r="AU975" i="2" s="1"/>
  <c r="AU1018" i="2" s="1"/>
  <c r="CH973" i="2"/>
  <c r="CH975" i="2" s="1"/>
  <c r="CH1032" i="2" s="1"/>
  <c r="CH1068" i="2" s="1"/>
  <c r="BE973" i="2"/>
  <c r="BE975" i="2" s="1"/>
  <c r="BE1018" i="2" s="1"/>
  <c r="Q964" i="2"/>
  <c r="Q966" i="2" s="1"/>
  <c r="BG964" i="2"/>
  <c r="BG966" i="2" s="1"/>
  <c r="BG1017" i="2" s="1"/>
  <c r="AD973" i="2"/>
  <c r="AD975" i="2" s="1"/>
  <c r="AD1018" i="2" s="1"/>
  <c r="BB973" i="2"/>
  <c r="BB975" i="2" s="1"/>
  <c r="BB1018" i="2" s="1"/>
  <c r="BZ975" i="2"/>
  <c r="BZ1018" i="2" s="1"/>
  <c r="K975" i="2"/>
  <c r="BV975" i="2"/>
  <c r="BV1018" i="2" s="1"/>
  <c r="AI973" i="2"/>
  <c r="AI975" i="2" s="1"/>
  <c r="AI1018" i="2" s="1"/>
  <c r="AZ973" i="2"/>
  <c r="AZ975" i="2" s="1"/>
  <c r="AZ1018" i="2" s="1"/>
  <c r="W973" i="2"/>
  <c r="W975" i="2" s="1"/>
  <c r="W1018" i="2" s="1"/>
  <c r="F973" i="2"/>
  <c r="F975" i="2" s="1"/>
  <c r="N964" i="2"/>
  <c r="N966" i="2" s="1"/>
  <c r="V964" i="2"/>
  <c r="V966" i="2" s="1"/>
  <c r="V1017" i="2" s="1"/>
  <c r="BO964" i="2"/>
  <c r="BO966" i="2" s="1"/>
  <c r="BO1017" i="2" s="1"/>
  <c r="E964" i="2"/>
  <c r="E966" i="2" s="1"/>
  <c r="K964" i="2"/>
  <c r="K966" i="2" s="1"/>
  <c r="AW964" i="2"/>
  <c r="AW966" i="2" s="1"/>
  <c r="AW1017" i="2" s="1"/>
  <c r="AQ964" i="2"/>
  <c r="AQ966" i="2" s="1"/>
  <c r="AQ1017" i="2" s="1"/>
  <c r="CK964" i="2"/>
  <c r="CK966" i="2" s="1"/>
  <c r="CK1031" i="2" s="1"/>
  <c r="CK1067" i="2" s="1"/>
  <c r="BA973" i="2"/>
  <c r="BA975" i="2" s="1"/>
  <c r="BA1018" i="2" s="1"/>
  <c r="BU973" i="2"/>
  <c r="BU975" i="2" s="1"/>
  <c r="BU1018" i="2" s="1"/>
  <c r="AX973" i="2"/>
  <c r="AX975" i="2" s="1"/>
  <c r="AX1018" i="2" s="1"/>
  <c r="BF973" i="2"/>
  <c r="BF975" i="2" s="1"/>
  <c r="BF1018" i="2" s="1"/>
  <c r="CI973" i="2"/>
  <c r="CI975" i="2" s="1"/>
  <c r="CI1032" i="2" s="1"/>
  <c r="CI1068" i="2" s="1"/>
  <c r="AC973" i="2"/>
  <c r="AC975" i="2" s="1"/>
  <c r="AC1018" i="2" s="1"/>
  <c r="T973" i="2"/>
  <c r="T975" i="2" s="1"/>
  <c r="T1018" i="2" s="1"/>
  <c r="AB973" i="2"/>
  <c r="AB975" i="2" s="1"/>
  <c r="AB1018" i="2" s="1"/>
  <c r="CO973" i="2"/>
  <c r="CO975" i="2" s="1"/>
  <c r="CO1032" i="2" s="1"/>
  <c r="CO1068" i="2" s="1"/>
  <c r="AF973" i="2"/>
  <c r="AF975" i="2" s="1"/>
  <c r="AF1018" i="2" s="1"/>
  <c r="BG973" i="2"/>
  <c r="BG975" i="2" s="1"/>
  <c r="BG1018" i="2" s="1"/>
  <c r="BL973" i="2"/>
  <c r="BL975" i="2" s="1"/>
  <c r="BL1018" i="2" s="1"/>
  <c r="CD973" i="2"/>
  <c r="CD975" i="2" s="1"/>
  <c r="CD1032" i="2" s="1"/>
  <c r="CD1068" i="2" s="1"/>
  <c r="CJ964" i="2"/>
  <c r="CJ966" i="2" s="1"/>
  <c r="CJ1031" i="2" s="1"/>
  <c r="CJ1067" i="2" s="1"/>
  <c r="AN964" i="2"/>
  <c r="AN966" i="2" s="1"/>
  <c r="AN1017" i="2" s="1"/>
  <c r="BE964" i="2"/>
  <c r="BE966" i="2" s="1"/>
  <c r="BE1017" i="2" s="1"/>
  <c r="CF964" i="2"/>
  <c r="CF966" i="2" s="1"/>
  <c r="CF1031" i="2" s="1"/>
  <c r="CF1067" i="2" s="1"/>
  <c r="CO964" i="2"/>
  <c r="CO966" i="2" s="1"/>
  <c r="CO1031" i="2" s="1"/>
  <c r="CO1067" i="2" s="1"/>
  <c r="AE964" i="2"/>
  <c r="AE966" i="2" s="1"/>
  <c r="AE1017" i="2" s="1"/>
  <c r="S964" i="2"/>
  <c r="S966" i="2" s="1"/>
  <c r="S1017" i="2" s="1"/>
  <c r="BW973" i="2"/>
  <c r="BW975" i="2" s="1"/>
  <c r="BW1018" i="2" s="1"/>
  <c r="BY973" i="2"/>
  <c r="BY975" i="2" s="1"/>
  <c r="BY1018" i="2" s="1"/>
  <c r="AL973" i="2"/>
  <c r="AL975" i="2" s="1"/>
  <c r="AL1018" i="2" s="1"/>
  <c r="CA973" i="2"/>
  <c r="CA975" i="2" s="1"/>
  <c r="CA1032" i="2" s="1"/>
  <c r="CA1068" i="2" s="1"/>
  <c r="AP973" i="2"/>
  <c r="AP975" i="2" s="1"/>
  <c r="AP1018" i="2" s="1"/>
  <c r="BD975" i="2"/>
  <c r="BD1018" i="2" s="1"/>
  <c r="BQ973" i="2"/>
  <c r="BQ975" i="2" s="1"/>
  <c r="BQ1018" i="2" s="1"/>
  <c r="BP973" i="2"/>
  <c r="BP975" i="2" s="1"/>
  <c r="BP1018" i="2" s="1"/>
  <c r="AT973" i="2"/>
  <c r="AT975" i="2" s="1"/>
  <c r="AT1018" i="2" s="1"/>
  <c r="BO973" i="2"/>
  <c r="BO975" i="2" s="1"/>
  <c r="BO1018" i="2" s="1"/>
  <c r="AM973" i="2"/>
  <c r="AM975" i="2" s="1"/>
  <c r="AM1018" i="2" s="1"/>
  <c r="D964" i="2"/>
  <c r="D966" i="2" s="1"/>
  <c r="CL964" i="2"/>
  <c r="CL966" i="2" s="1"/>
  <c r="CL1031" i="2" s="1"/>
  <c r="CL1067" i="2" s="1"/>
  <c r="CM964" i="2"/>
  <c r="CM966" i="2" s="1"/>
  <c r="CM1031" i="2" s="1"/>
  <c r="CM1067" i="2" s="1"/>
  <c r="AY964" i="2"/>
  <c r="AY966" i="2" s="1"/>
  <c r="AY1017" i="2" s="1"/>
  <c r="BB964" i="2"/>
  <c r="BB966" i="2" s="1"/>
  <c r="BB1017" i="2" s="1"/>
  <c r="BX964" i="2"/>
  <c r="BX966" i="2" s="1"/>
  <c r="BX1017" i="2" s="1"/>
  <c r="BM964" i="2"/>
  <c r="BM966" i="2" s="1"/>
  <c r="BM1017" i="2" s="1"/>
  <c r="E973" i="2"/>
  <c r="E975" i="2" s="1"/>
  <c r="CE973" i="2"/>
  <c r="CE975" i="2" s="1"/>
  <c r="CE1032" i="2" s="1"/>
  <c r="CE1068" i="2" s="1"/>
  <c r="CJ973" i="2"/>
  <c r="CJ975" i="2" s="1"/>
  <c r="CJ1032" i="2" s="1"/>
  <c r="CJ1068" i="2" s="1"/>
  <c r="CN973" i="2"/>
  <c r="CN975" i="2" s="1"/>
  <c r="CN1032" i="2" s="1"/>
  <c r="CN1068" i="2" s="1"/>
  <c r="AR973" i="2"/>
  <c r="AR975" i="2" s="1"/>
  <c r="AR1018" i="2" s="1"/>
  <c r="AO973" i="2"/>
  <c r="AO975" i="2" s="1"/>
  <c r="AO1018" i="2" s="1"/>
  <c r="N973" i="2"/>
  <c r="N975" i="2" s="1"/>
  <c r="CK973" i="2"/>
  <c r="CK975" i="2" s="1"/>
  <c r="CK1032" i="2" s="1"/>
  <c r="CK1068" i="2" s="1"/>
  <c r="AW973" i="2"/>
  <c r="AW975" i="2" s="1"/>
  <c r="AW1018" i="2" s="1"/>
  <c r="CB964" i="2"/>
  <c r="CB966" i="2" s="1"/>
  <c r="CB1031" i="2" s="1"/>
  <c r="CB1067" i="2" s="1"/>
  <c r="X964" i="2"/>
  <c r="X966" i="2" s="1"/>
  <c r="X1017" i="2" s="1"/>
  <c r="BI964" i="2"/>
  <c r="BI966" i="2" s="1"/>
  <c r="BI1017" i="2" s="1"/>
  <c r="U964" i="2"/>
  <c r="U966" i="2" s="1"/>
  <c r="U1017" i="2" s="1"/>
  <c r="AA964" i="2"/>
  <c r="AA966" i="2" s="1"/>
  <c r="AA1017" i="2" s="1"/>
  <c r="AL964" i="2"/>
  <c r="AL966" i="2" s="1"/>
  <c r="AL1017" i="2" s="1"/>
  <c r="F964" i="2"/>
  <c r="F966" i="2" s="1"/>
  <c r="I973" i="2"/>
  <c r="I975" i="2" s="1"/>
  <c r="AS973" i="2"/>
  <c r="AS975" i="2" s="1"/>
  <c r="AS1018" i="2" s="1"/>
  <c r="D973" i="2"/>
  <c r="D975" i="2" s="1"/>
  <c r="V973" i="2"/>
  <c r="V975" i="2" s="1"/>
  <c r="V1018" i="2" s="1"/>
  <c r="CM973" i="2"/>
  <c r="CM975" i="2" s="1"/>
  <c r="CM1032" i="2" s="1"/>
  <c r="CM1068" i="2" s="1"/>
  <c r="H973" i="2"/>
  <c r="H975" i="2" s="1"/>
  <c r="CL973" i="2"/>
  <c r="CL975" i="2" s="1"/>
  <c r="CL1032" i="2" s="1"/>
  <c r="CL1068" i="2" s="1"/>
  <c r="AH973" i="2"/>
  <c r="AH975" i="2" s="1"/>
  <c r="AH1018" i="2" s="1"/>
  <c r="CF973" i="2"/>
  <c r="CF975" i="2" s="1"/>
  <c r="CF1032" i="2" s="1"/>
  <c r="CF1068" i="2" s="1"/>
  <c r="O973" i="2"/>
  <c r="O975" i="2" s="1"/>
  <c r="AE973" i="2"/>
  <c r="AE975" i="2" s="1"/>
  <c r="AE1018" i="2" s="1"/>
  <c r="M964" i="2"/>
  <c r="M966" i="2" s="1"/>
  <c r="CI964" i="2"/>
  <c r="CI966" i="2" s="1"/>
  <c r="CI1031" i="2" s="1"/>
  <c r="CI1067" i="2" s="1"/>
  <c r="BQ964" i="2"/>
  <c r="BQ966" i="2" s="1"/>
  <c r="BQ1017" i="2" s="1"/>
  <c r="BY964" i="2"/>
  <c r="BY966" i="2" s="1"/>
  <c r="BY1017" i="2" s="1"/>
  <c r="O964" i="2"/>
  <c r="O966" i="2" s="1"/>
  <c r="AM964" i="2"/>
  <c r="AM966" i="2" s="1"/>
  <c r="AM1017" i="2" s="1"/>
  <c r="Q973" i="2"/>
  <c r="Q975" i="2" s="1"/>
  <c r="AA973" i="2"/>
  <c r="AA975" i="2" s="1"/>
  <c r="AA1018" i="2" s="1"/>
  <c r="AG973" i="2"/>
  <c r="AG975" i="2" s="1"/>
  <c r="AG1018" i="2" s="1"/>
  <c r="J973" i="2"/>
  <c r="J975" i="2" s="1"/>
  <c r="BR973" i="2"/>
  <c r="BR975" i="2" s="1"/>
  <c r="BR1018" i="2" s="1"/>
  <c r="BK973" i="2"/>
  <c r="BK975" i="2" s="1"/>
  <c r="BK1018" i="2" s="1"/>
  <c r="P975" i="2"/>
  <c r="I982" i="2"/>
  <c r="I984" i="2" s="1"/>
  <c r="AA982" i="2"/>
  <c r="AA984" i="2" s="1"/>
  <c r="AA1019" i="2" s="1"/>
  <c r="AY982" i="2"/>
  <c r="AY984" i="2" s="1"/>
  <c r="AY1019" i="2" s="1"/>
  <c r="AP982" i="2"/>
  <c r="AP984" i="2" s="1"/>
  <c r="AP1019" i="2" s="1"/>
  <c r="BG982" i="2"/>
  <c r="BG984" i="2" s="1"/>
  <c r="BG1019" i="2" s="1"/>
  <c r="P982" i="2"/>
  <c r="P984" i="2" s="1"/>
  <c r="AF982" i="2"/>
  <c r="AF984" i="2" s="1"/>
  <c r="AF1019" i="2" s="1"/>
  <c r="R982" i="2"/>
  <c r="R984" i="2" s="1"/>
  <c r="BS982" i="2"/>
  <c r="BS984" i="2" s="1"/>
  <c r="BS1019" i="2" s="1"/>
  <c r="CN982" i="2"/>
  <c r="CN984" i="2" s="1"/>
  <c r="CN1033" i="2" s="1"/>
  <c r="CN1069" i="2" s="1"/>
  <c r="BH982" i="2"/>
  <c r="BH984" i="2" s="1"/>
  <c r="BH1019" i="2" s="1"/>
  <c r="CP982" i="2"/>
  <c r="CP984" i="2" s="1"/>
  <c r="CP1033" i="2" s="1"/>
  <c r="CP1069" i="2" s="1"/>
  <c r="CJ982" i="2"/>
  <c r="CJ984" i="2" s="1"/>
  <c r="CJ1033" i="2" s="1"/>
  <c r="CJ1069" i="2" s="1"/>
  <c r="BK982" i="2"/>
  <c r="BK984" i="2" s="1"/>
  <c r="BK1019" i="2" s="1"/>
  <c r="BZ966" i="2"/>
  <c r="BZ1017" i="2" s="1"/>
  <c r="AR964" i="2"/>
  <c r="AR966" i="2" s="1"/>
  <c r="AR1017" i="2" s="1"/>
  <c r="BT964" i="2"/>
  <c r="BT966" i="2" s="1"/>
  <c r="BT1017" i="2" s="1"/>
  <c r="AK964" i="2"/>
  <c r="AK966" i="2" s="1"/>
  <c r="AK1017" i="2" s="1"/>
  <c r="AP964" i="2"/>
  <c r="AP966" i="2" s="1"/>
  <c r="AP1017" i="2" s="1"/>
  <c r="BC964" i="2"/>
  <c r="BC966" i="2" s="1"/>
  <c r="BC1017" i="2" s="1"/>
  <c r="CH964" i="2"/>
  <c r="CH966" i="2" s="1"/>
  <c r="CH1031" i="2" s="1"/>
  <c r="CH1067" i="2" s="1"/>
  <c r="AZ964" i="2"/>
  <c r="AZ966" i="2" s="1"/>
  <c r="AZ1017" i="2" s="1"/>
  <c r="AB964" i="2"/>
  <c r="AB966" i="2" s="1"/>
  <c r="AB1017" i="2" s="1"/>
  <c r="P964" i="2"/>
  <c r="P966" i="2" s="1"/>
  <c r="BJ964" i="2"/>
  <c r="BJ966" i="2" s="1"/>
  <c r="BJ1017" i="2" s="1"/>
  <c r="CD964" i="2"/>
  <c r="CD966" i="2" s="1"/>
  <c r="CD1031" i="2" s="1"/>
  <c r="CD1067" i="2" s="1"/>
  <c r="BF964" i="2"/>
  <c r="BF966" i="2" s="1"/>
  <c r="BF1017" i="2" s="1"/>
  <c r="BK964" i="2"/>
  <c r="BK966" i="2" s="1"/>
  <c r="BK1017" i="2" s="1"/>
  <c r="Z964" i="2"/>
  <c r="Z966" i="2" s="1"/>
  <c r="Z1017" i="2" s="1"/>
  <c r="BU964" i="2"/>
  <c r="BU966" i="2" s="1"/>
  <c r="BU1017" i="2" s="1"/>
  <c r="G964" i="2"/>
  <c r="G966" i="2" s="1"/>
  <c r="T964" i="2"/>
  <c r="T966" i="2" s="1"/>
  <c r="T1017" i="2" s="1"/>
  <c r="AD964" i="2"/>
  <c r="AD966" i="2" s="1"/>
  <c r="AD1017" i="2" s="1"/>
  <c r="BD964" i="2"/>
  <c r="BD966" i="2" s="1"/>
  <c r="BD1017" i="2" s="1"/>
  <c r="AT964" i="2"/>
  <c r="AT966" i="2" s="1"/>
  <c r="AT1017" i="2" s="1"/>
  <c r="AG964" i="2"/>
  <c r="AG966" i="2" s="1"/>
  <c r="AG1017" i="2" s="1"/>
  <c r="BS964" i="2"/>
  <c r="BS966" i="2" s="1"/>
  <c r="BS1017" i="2" s="1"/>
  <c r="BH964" i="2"/>
  <c r="BH966" i="2" s="1"/>
  <c r="BH1017" i="2" s="1"/>
  <c r="CC964" i="2"/>
  <c r="CC966" i="2" s="1"/>
  <c r="CC1031" i="2" s="1"/>
  <c r="CC1067" i="2" s="1"/>
  <c r="AV953" i="2"/>
  <c r="J964" i="2"/>
  <c r="J966" i="2" s="1"/>
  <c r="CN964" i="2"/>
  <c r="CN966" i="2" s="1"/>
  <c r="CN1031" i="2" s="1"/>
  <c r="CN1067" i="2" s="1"/>
  <c r="AV964" i="2"/>
  <c r="AV966" i="2" s="1"/>
  <c r="AV1017" i="2" s="1"/>
  <c r="L964" i="2"/>
  <c r="L966" i="2" s="1"/>
  <c r="AF964" i="2"/>
  <c r="AF966" i="2" s="1"/>
  <c r="AF1017" i="2" s="1"/>
  <c r="BL964" i="2"/>
  <c r="BL966" i="2" s="1"/>
  <c r="BL1017" i="2" s="1"/>
  <c r="CE964" i="2"/>
  <c r="CE966" i="2" s="1"/>
  <c r="CE1031" i="2" s="1"/>
  <c r="CE1067" i="2" s="1"/>
  <c r="AX964" i="2"/>
  <c r="AX966" i="2" s="1"/>
  <c r="AX1017" i="2" s="1"/>
  <c r="AH964" i="2"/>
  <c r="AH966" i="2" s="1"/>
  <c r="AH1017" i="2" s="1"/>
  <c r="AO964" i="2"/>
  <c r="AO966" i="2" s="1"/>
  <c r="AO1017" i="2" s="1"/>
  <c r="AS990" i="2"/>
  <c r="AD990" i="2"/>
  <c r="CO990" i="2"/>
  <c r="D992" i="2"/>
  <c r="AQ992" i="2"/>
  <c r="Q992" i="2"/>
  <c r="BW992" i="2"/>
  <c r="BM992" i="2"/>
  <c r="Y990" i="2"/>
  <c r="BJ992" i="2"/>
  <c r="BG990" i="2"/>
  <c r="AI992" i="2"/>
  <c r="BC990" i="2"/>
  <c r="BS992" i="2"/>
  <c r="W990" i="2"/>
  <c r="AW990" i="2"/>
  <c r="BT990" i="2"/>
  <c r="U992" i="2"/>
  <c r="AU990" i="2"/>
  <c r="CD990" i="2"/>
  <c r="AH990" i="2"/>
  <c r="BO992" i="2"/>
  <c r="CH990" i="2"/>
  <c r="CA992" i="2"/>
  <c r="BQ992" i="2"/>
  <c r="AK992" i="2"/>
  <c r="D990" i="2"/>
  <c r="AC990" i="2"/>
  <c r="BI990" i="2"/>
  <c r="AL992" i="2"/>
  <c r="S992" i="2"/>
  <c r="AV990" i="2"/>
  <c r="G990" i="2"/>
  <c r="AA990" i="2"/>
  <c r="S990" i="2"/>
  <c r="Y992" i="2"/>
  <c r="AG990" i="2"/>
  <c r="AO992" i="2"/>
  <c r="BS990" i="2"/>
  <c r="I990" i="2"/>
  <c r="M992" i="2"/>
  <c r="X990" i="2"/>
  <c r="BX990" i="2"/>
  <c r="AT990" i="2"/>
  <c r="R992" i="2"/>
  <c r="BV990" i="2"/>
  <c r="BN990" i="2"/>
  <c r="W992" i="2"/>
  <c r="AY990" i="2"/>
  <c r="AL990" i="2"/>
  <c r="AB992" i="2"/>
  <c r="AJ990" i="2"/>
  <c r="AM992" i="2"/>
  <c r="AQ990" i="2"/>
  <c r="CE992" i="2"/>
  <c r="CM990" i="2"/>
  <c r="G992" i="2"/>
  <c r="BK992" i="2"/>
  <c r="AS992" i="2"/>
  <c r="R990" i="2"/>
  <c r="AN990" i="2"/>
  <c r="BV992" i="2"/>
  <c r="BY992" i="2"/>
  <c r="O990" i="2"/>
  <c r="P990" i="2"/>
  <c r="AZ990" i="2"/>
  <c r="N990" i="2"/>
  <c r="E990" i="2"/>
  <c r="BB990" i="2"/>
  <c r="AG992" i="2"/>
  <c r="AZ992" i="2"/>
  <c r="BF990" i="2"/>
  <c r="BF992" i="2"/>
  <c r="AF992" i="2"/>
  <c r="AN992" i="2"/>
  <c r="AV992" i="2"/>
  <c r="AB990" i="2"/>
  <c r="AK990" i="2"/>
  <c r="V992" i="2"/>
  <c r="BN992" i="2"/>
  <c r="BA990" i="2"/>
  <c r="F990" i="2"/>
  <c r="AI990" i="2"/>
  <c r="AA992" i="2"/>
  <c r="CD992" i="2"/>
  <c r="CL992" i="2"/>
  <c r="CF990" i="2"/>
  <c r="BL992" i="2"/>
  <c r="AE990" i="2"/>
  <c r="BI992" i="2"/>
  <c r="CI990" i="2"/>
  <c r="CC992" i="2"/>
  <c r="AY992" i="2"/>
  <c r="BX992" i="2"/>
  <c r="L992" i="2"/>
  <c r="CA990" i="2"/>
  <c r="CO992" i="2"/>
  <c r="BC992" i="2"/>
  <c r="BL990" i="2"/>
  <c r="BE990" i="2"/>
  <c r="CP990" i="2"/>
  <c r="CG992" i="2"/>
  <c r="J992" i="2"/>
  <c r="CJ990" i="2"/>
  <c r="Z992" i="2"/>
  <c r="BQ990" i="2"/>
  <c r="BE992" i="2"/>
  <c r="K992" i="2"/>
  <c r="H992" i="2"/>
  <c r="BM990" i="2"/>
  <c r="BR992" i="2"/>
  <c r="AJ992" i="2"/>
  <c r="BG992" i="2"/>
  <c r="E992" i="2"/>
  <c r="X992" i="2"/>
  <c r="K990" i="2"/>
  <c r="AR992" i="2"/>
  <c r="BW990" i="2"/>
  <c r="M990" i="2"/>
  <c r="CN990" i="2"/>
  <c r="AP990" i="2"/>
  <c r="AT992" i="2"/>
  <c r="BH990" i="2"/>
  <c r="CM992" i="2"/>
  <c r="AH992" i="2"/>
  <c r="T990" i="2"/>
  <c r="H990" i="2"/>
  <c r="AR990" i="2"/>
  <c r="AM990" i="2"/>
  <c r="BU990" i="2"/>
  <c r="CL990" i="2"/>
  <c r="CK992" i="2"/>
  <c r="AX992" i="2"/>
  <c r="Z990" i="2"/>
  <c r="BZ992" i="2"/>
  <c r="BJ990" i="2"/>
  <c r="P992" i="2"/>
  <c r="CG990" i="2"/>
  <c r="I992" i="2"/>
  <c r="O992" i="2"/>
  <c r="Q990" i="2"/>
  <c r="AU992" i="2"/>
  <c r="BD990" i="2"/>
  <c r="CP992" i="2"/>
  <c r="F992" i="2"/>
  <c r="CE990" i="2"/>
  <c r="BD992" i="2"/>
  <c r="BA992" i="2"/>
  <c r="CN992" i="2"/>
  <c r="AX990" i="2"/>
  <c r="AD992" i="2"/>
  <c r="CK990" i="2"/>
  <c r="CJ992" i="2"/>
  <c r="CI992" i="2"/>
  <c r="CC990" i="2"/>
  <c r="BP992" i="2"/>
  <c r="BP990" i="2"/>
  <c r="L990" i="2"/>
  <c r="AO990" i="2"/>
  <c r="BK990" i="2"/>
  <c r="BY990" i="2"/>
  <c r="CB990" i="2"/>
  <c r="T992" i="2"/>
  <c r="AC992" i="2"/>
  <c r="AP992" i="2"/>
  <c r="BT992" i="2"/>
  <c r="J990" i="2"/>
  <c r="CF992" i="2"/>
  <c r="U990" i="2"/>
  <c r="AE992" i="2"/>
  <c r="BU992" i="2"/>
  <c r="V990" i="2"/>
  <c r="BB992" i="2"/>
  <c r="CH992" i="2"/>
  <c r="AW992" i="2"/>
  <c r="N992" i="2"/>
  <c r="CB992" i="2"/>
  <c r="BZ990" i="2"/>
  <c r="BH992" i="2"/>
  <c r="AF990" i="2"/>
  <c r="BO990" i="2"/>
  <c r="BR990" i="2"/>
  <c r="BC982" i="2"/>
  <c r="BC984" i="2" s="1"/>
  <c r="BC1019" i="2" s="1"/>
  <c r="AB982" i="2"/>
  <c r="AB984" i="2" s="1"/>
  <c r="AB1019" i="2" s="1"/>
  <c r="BJ982" i="2"/>
  <c r="BJ984" i="2" s="1"/>
  <c r="BJ1019" i="2" s="1"/>
  <c r="CD982" i="2"/>
  <c r="CD984" i="2" s="1"/>
  <c r="CD1033" i="2" s="1"/>
  <c r="CD1069" i="2" s="1"/>
  <c r="W982" i="2"/>
  <c r="W984" i="2" s="1"/>
  <c r="W1019" i="2" s="1"/>
  <c r="BT982" i="2"/>
  <c r="BT984" i="2" s="1"/>
  <c r="BT1019" i="2" s="1"/>
  <c r="CL982" i="2"/>
  <c r="CL984" i="2" s="1"/>
  <c r="CL1033" i="2" s="1"/>
  <c r="CL1069" i="2" s="1"/>
  <c r="O982" i="2"/>
  <c r="O984" i="2" s="1"/>
  <c r="CE982" i="2"/>
  <c r="CE984" i="2" s="1"/>
  <c r="CE1033" i="2" s="1"/>
  <c r="CE1069" i="2" s="1"/>
  <c r="L982" i="2"/>
  <c r="L984" i="2" s="1"/>
  <c r="AQ982" i="2"/>
  <c r="AQ984" i="2" s="1"/>
  <c r="AQ1019" i="2" s="1"/>
  <c r="AM982" i="2"/>
  <c r="AM984" i="2" s="1"/>
  <c r="AM1019" i="2" s="1"/>
  <c r="C927" i="2"/>
  <c r="AX991" i="2" s="1"/>
  <c r="AD989" i="2"/>
  <c r="D989" i="2"/>
  <c r="L989" i="2"/>
  <c r="CD989" i="2"/>
  <c r="BB989" i="2"/>
  <c r="BG989" i="2"/>
  <c r="W989" i="2"/>
  <c r="N989" i="2"/>
  <c r="BI989" i="2"/>
  <c r="AL989" i="2"/>
  <c r="AJ989" i="2"/>
  <c r="CF989" i="2"/>
  <c r="K989" i="2"/>
  <c r="AR989" i="2"/>
  <c r="CO989" i="2"/>
  <c r="BP989" i="2"/>
  <c r="AE989" i="2"/>
  <c r="AC989" i="2"/>
  <c r="AH989" i="2"/>
  <c r="BH989" i="2"/>
  <c r="AT989" i="2"/>
  <c r="AP989" i="2"/>
  <c r="AN989" i="2"/>
  <c r="V989" i="2"/>
  <c r="R989" i="2"/>
  <c r="BV989" i="2"/>
  <c r="CJ989" i="2"/>
  <c r="BC989" i="2"/>
  <c r="AB989" i="2"/>
  <c r="CG989" i="2"/>
  <c r="BA989" i="2"/>
  <c r="AG989" i="2"/>
  <c r="I989" i="2"/>
  <c r="AV989" i="2"/>
  <c r="AO989" i="2"/>
  <c r="O989" i="2"/>
  <c r="J989" i="2"/>
  <c r="E989" i="2"/>
  <c r="AI989" i="2"/>
  <c r="CE989" i="2"/>
  <c r="AF989" i="2"/>
  <c r="G989" i="2"/>
  <c r="BX989" i="2"/>
  <c r="BJ989" i="2"/>
  <c r="X989" i="2"/>
  <c r="AX989" i="2"/>
  <c r="CN989" i="2"/>
  <c r="CH989" i="2"/>
  <c r="S989" i="2"/>
  <c r="BU989" i="2"/>
  <c r="U989" i="2"/>
  <c r="CC989" i="2"/>
  <c r="BW989" i="2"/>
  <c r="CA989" i="2"/>
  <c r="BL989" i="2"/>
  <c r="CP989" i="2"/>
  <c r="AA989" i="2"/>
  <c r="BQ989" i="2"/>
  <c r="CI989" i="2"/>
  <c r="T989" i="2"/>
  <c r="BY989" i="2"/>
  <c r="CB989" i="2"/>
  <c r="AW989" i="2"/>
  <c r="BM989" i="2"/>
  <c r="Z989" i="2"/>
  <c r="BD989" i="2"/>
  <c r="Y989" i="2"/>
  <c r="Q989" i="2"/>
  <c r="AY989" i="2"/>
  <c r="CL989" i="2"/>
  <c r="AU989" i="2"/>
  <c r="P989" i="2"/>
  <c r="CK989" i="2"/>
  <c r="H989" i="2"/>
  <c r="AK989" i="2"/>
  <c r="BS989" i="2"/>
  <c r="BR989" i="2"/>
  <c r="CM989" i="2"/>
  <c r="AM989" i="2"/>
  <c r="AS989" i="2"/>
  <c r="BO989" i="2"/>
  <c r="AQ989" i="2"/>
  <c r="BN989" i="2"/>
  <c r="AZ989" i="2"/>
  <c r="BF989" i="2"/>
  <c r="M989" i="2"/>
  <c r="BT989" i="2"/>
  <c r="F989" i="2"/>
  <c r="BK989" i="2"/>
  <c r="BE989" i="2"/>
  <c r="BZ989" i="2"/>
  <c r="AT982" i="2"/>
  <c r="AT984" i="2" s="1"/>
  <c r="AT1019" i="2" s="1"/>
  <c r="AD982" i="2"/>
  <c r="AD984" i="2" s="1"/>
  <c r="AD1019" i="2" s="1"/>
  <c r="N982" i="2"/>
  <c r="N984" i="2" s="1"/>
  <c r="BU982" i="2"/>
  <c r="BU984" i="2" s="1"/>
  <c r="BU1019" i="2" s="1"/>
  <c r="BZ982" i="2"/>
  <c r="BZ984" i="2" s="1"/>
  <c r="BZ1019" i="2" s="1"/>
  <c r="AV982" i="2"/>
  <c r="AV984" i="2" s="1"/>
  <c r="AV1019" i="2" s="1"/>
  <c r="CH982" i="2"/>
  <c r="CH984" i="2" s="1"/>
  <c r="CH1033" i="2" s="1"/>
  <c r="CH1069" i="2" s="1"/>
  <c r="BM982" i="2"/>
  <c r="BM984" i="2" s="1"/>
  <c r="BM1019" i="2" s="1"/>
  <c r="CC982" i="2"/>
  <c r="CC984" i="2" s="1"/>
  <c r="CC1033" i="2" s="1"/>
  <c r="CC1069" i="2" s="1"/>
  <c r="BF982" i="2"/>
  <c r="BF984" i="2" s="1"/>
  <c r="BF1019" i="2" s="1"/>
  <c r="BA982" i="2"/>
  <c r="BA984" i="2" s="1"/>
  <c r="BA1019" i="2" s="1"/>
  <c r="AO982" i="2"/>
  <c r="AO984" i="2" s="1"/>
  <c r="AO1019" i="2" s="1"/>
  <c r="BQ982" i="2"/>
  <c r="BQ984" i="2" s="1"/>
  <c r="BQ1019" i="2" s="1"/>
  <c r="BN982" i="2"/>
  <c r="BN984" i="2" s="1"/>
  <c r="BN1019" i="2" s="1"/>
  <c r="CO982" i="2"/>
  <c r="CO984" i="2" s="1"/>
  <c r="CO1033" i="2" s="1"/>
  <c r="CO1069" i="2" s="1"/>
  <c r="AG982" i="2"/>
  <c r="AG984" i="2" s="1"/>
  <c r="AG1019" i="2" s="1"/>
  <c r="CG982" i="2"/>
  <c r="CG984" i="2" s="1"/>
  <c r="CG1033" i="2" s="1"/>
  <c r="CG1069" i="2" s="1"/>
  <c r="BX982" i="2"/>
  <c r="BX984" i="2" s="1"/>
  <c r="BX1019" i="2" s="1"/>
  <c r="Y982" i="2"/>
  <c r="Y984" i="2" s="1"/>
  <c r="Y1019" i="2" s="1"/>
  <c r="Z982" i="2"/>
  <c r="Z984" i="2" s="1"/>
  <c r="Z1019" i="2" s="1"/>
  <c r="X982" i="2"/>
  <c r="X984" i="2" s="1"/>
  <c r="X1019" i="2" s="1"/>
  <c r="AU982" i="2"/>
  <c r="AU984" i="2" s="1"/>
  <c r="AU1019" i="2" s="1"/>
  <c r="H982" i="2"/>
  <c r="H984" i="2" s="1"/>
  <c r="AR982" i="2"/>
  <c r="AR984" i="2" s="1"/>
  <c r="AR1019" i="2" s="1"/>
  <c r="J982" i="2"/>
  <c r="J984" i="2" s="1"/>
  <c r="AN982" i="2"/>
  <c r="AN984" i="2" s="1"/>
  <c r="AN1019" i="2" s="1"/>
  <c r="BY982" i="2"/>
  <c r="BY984" i="2" s="1"/>
  <c r="BY1019" i="2" s="1"/>
  <c r="Q982" i="2"/>
  <c r="Q984" i="2" s="1"/>
  <c r="S982" i="2"/>
  <c r="S984" i="2" s="1"/>
  <c r="S1019" i="2" s="1"/>
  <c r="T982" i="2"/>
  <c r="T984" i="2" s="1"/>
  <c r="T1019" i="2" s="1"/>
  <c r="BD982" i="2"/>
  <c r="BD984" i="2" s="1"/>
  <c r="BD1019" i="2" s="1"/>
  <c r="BR982" i="2"/>
  <c r="BR984" i="2" s="1"/>
  <c r="BR1019" i="2" s="1"/>
  <c r="BW982" i="2"/>
  <c r="BW984" i="2" s="1"/>
  <c r="BW1019" i="2" s="1"/>
  <c r="BV982" i="2"/>
  <c r="BV984" i="2" s="1"/>
  <c r="BV1019" i="2" s="1"/>
  <c r="CK982" i="2"/>
  <c r="CK984" i="2" s="1"/>
  <c r="CK1033" i="2" s="1"/>
  <c r="CK1069" i="2" s="1"/>
  <c r="AK982" i="2"/>
  <c r="AK984" i="2" s="1"/>
  <c r="AK1019" i="2" s="1"/>
  <c r="BL982" i="2"/>
  <c r="BL984" i="2" s="1"/>
  <c r="BL1019" i="2" s="1"/>
  <c r="AI982" i="2"/>
  <c r="AI984" i="2" s="1"/>
  <c r="AI1019" i="2" s="1"/>
  <c r="BI982" i="2"/>
  <c r="BI984" i="2" s="1"/>
  <c r="BI1019" i="2" s="1"/>
  <c r="U982" i="2"/>
  <c r="U984" i="2" s="1"/>
  <c r="U1019" i="2" s="1"/>
  <c r="BB982" i="2"/>
  <c r="BB984" i="2" s="1"/>
  <c r="BB1019" i="2" s="1"/>
  <c r="BO982" i="2"/>
  <c r="BO984" i="2" s="1"/>
  <c r="BO1019" i="2" s="1"/>
  <c r="AH982" i="2"/>
  <c r="AH984" i="2" s="1"/>
  <c r="AH1019" i="2" s="1"/>
  <c r="AE982" i="2"/>
  <c r="AE984" i="2" s="1"/>
  <c r="AE1019" i="2" s="1"/>
  <c r="BP984" i="2"/>
  <c r="BP1019" i="2" s="1"/>
  <c r="D982" i="2"/>
  <c r="D984" i="2" s="1"/>
  <c r="BE982" i="2"/>
  <c r="BE984" i="2" s="1"/>
  <c r="BE1019" i="2" s="1"/>
  <c r="F982" i="2"/>
  <c r="F984" i="2" s="1"/>
  <c r="AJ982" i="2"/>
  <c r="AJ984" i="2" s="1"/>
  <c r="AJ1019" i="2" s="1"/>
  <c r="CI982" i="2"/>
  <c r="CI984" i="2" s="1"/>
  <c r="CI1033" i="2" s="1"/>
  <c r="CI1069" i="2" s="1"/>
  <c r="G982" i="2"/>
  <c r="G984" i="2" s="1"/>
  <c r="E982" i="2"/>
  <c r="E984" i="2" s="1"/>
  <c r="V982" i="2"/>
  <c r="V984" i="2" s="1"/>
  <c r="V1019" i="2" s="1"/>
  <c r="AX982" i="2"/>
  <c r="AX984" i="2" s="1"/>
  <c r="AX1019" i="2" s="1"/>
  <c r="CB982" i="2"/>
  <c r="CB984" i="2" s="1"/>
  <c r="CB1033" i="2" s="1"/>
  <c r="CB1069" i="2" s="1"/>
  <c r="AS982" i="2"/>
  <c r="AS984" i="2" s="1"/>
  <c r="AS1019" i="2" s="1"/>
  <c r="CF982" i="2"/>
  <c r="CF984" i="2" s="1"/>
  <c r="CF1033" i="2" s="1"/>
  <c r="CF1069" i="2" s="1"/>
  <c r="AL982" i="2"/>
  <c r="AL984" i="2" s="1"/>
  <c r="AL1019" i="2" s="1"/>
  <c r="AZ982" i="2"/>
  <c r="AZ984" i="2" s="1"/>
  <c r="AZ1019" i="2" s="1"/>
  <c r="CM982" i="2"/>
  <c r="CM984" i="2" s="1"/>
  <c r="CM1033" i="2" s="1"/>
  <c r="CM1069" i="2" s="1"/>
  <c r="AC982" i="2"/>
  <c r="AC984" i="2" s="1"/>
  <c r="AC1019" i="2" s="1"/>
  <c r="K982" i="2"/>
  <c r="K984" i="2" s="1"/>
  <c r="M982" i="2"/>
  <c r="M984" i="2" s="1"/>
  <c r="CA982" i="2"/>
  <c r="CA984" i="2" s="1"/>
  <c r="CA1033" i="2" s="1"/>
  <c r="CA1069" i="2" s="1"/>
  <c r="AW982" i="2"/>
  <c r="AW984" i="2" s="1"/>
  <c r="AW1019" i="2" s="1"/>
  <c r="L1032" i="2" l="1"/>
  <c r="L1068" i="2" s="1"/>
  <c r="H1033" i="2"/>
  <c r="H1069" i="2" s="1"/>
  <c r="G1032" i="2"/>
  <c r="G1068" i="2" s="1"/>
  <c r="D1033" i="2"/>
  <c r="D1069" i="2" s="1"/>
  <c r="N1031" i="2"/>
  <c r="N1067" i="2" s="1"/>
  <c r="I1031" i="2"/>
  <c r="I1067" i="2" s="1"/>
  <c r="BZ1032" i="2"/>
  <c r="BZ1068" i="2" s="1"/>
  <c r="F1032" i="2"/>
  <c r="F1068" i="2" s="1"/>
  <c r="D1031" i="2"/>
  <c r="D1067" i="2" s="1"/>
  <c r="BZ1033" i="2"/>
  <c r="BZ1069" i="2" s="1"/>
  <c r="M1031" i="2"/>
  <c r="M1067" i="2" s="1"/>
  <c r="H1031" i="2"/>
  <c r="H1067" i="2" s="1"/>
  <c r="L1031" i="2"/>
  <c r="L1067" i="2" s="1"/>
  <c r="J1032" i="2"/>
  <c r="J1068" i="2" s="1"/>
  <c r="E1032" i="2"/>
  <c r="E1068" i="2" s="1"/>
  <c r="M1032" i="2"/>
  <c r="M1068" i="2" s="1"/>
  <c r="G1031" i="2"/>
  <c r="G1067" i="2" s="1"/>
  <c r="E1031" i="2"/>
  <c r="E1067" i="2" s="1"/>
  <c r="J1031" i="2"/>
  <c r="J1067" i="2" s="1"/>
  <c r="H1032" i="2"/>
  <c r="H1068" i="2" s="1"/>
  <c r="J1033" i="2"/>
  <c r="J1069" i="2" s="1"/>
  <c r="E1033" i="2"/>
  <c r="E1069" i="2" s="1"/>
  <c r="K1032" i="2"/>
  <c r="K1068" i="2" s="1"/>
  <c r="I1033" i="2"/>
  <c r="I1069" i="2" s="1"/>
  <c r="I1032" i="2"/>
  <c r="I1068" i="2" s="1"/>
  <c r="F1031" i="2"/>
  <c r="F1067" i="2" s="1"/>
  <c r="M1033" i="2"/>
  <c r="M1069" i="2" s="1"/>
  <c r="G1033" i="2"/>
  <c r="G1069" i="2" s="1"/>
  <c r="N1033" i="2"/>
  <c r="N1069" i="2" s="1"/>
  <c r="BZ1031" i="2"/>
  <c r="BZ1067" i="2" s="1"/>
  <c r="F1033" i="2"/>
  <c r="F1069" i="2" s="1"/>
  <c r="K1033" i="2"/>
  <c r="K1069" i="2" s="1"/>
  <c r="L1033" i="2"/>
  <c r="L1069" i="2" s="1"/>
  <c r="D1032" i="2"/>
  <c r="D1068" i="2" s="1"/>
  <c r="N1032" i="2"/>
  <c r="N1068" i="2" s="1"/>
  <c r="K1031" i="2"/>
  <c r="K1067" i="2" s="1"/>
  <c r="Q954" i="2"/>
  <c r="BB954" i="2"/>
  <c r="J956" i="2"/>
  <c r="AH954" i="2"/>
  <c r="AM954" i="2"/>
  <c r="AM956" i="2"/>
  <c r="CJ956" i="2"/>
  <c r="AB954" i="2"/>
  <c r="BE954" i="2"/>
  <c r="BL954" i="2"/>
  <c r="S956" i="2"/>
  <c r="W956" i="2"/>
  <c r="AO956" i="2"/>
  <c r="L954" i="2"/>
  <c r="G954" i="2"/>
  <c r="CP954" i="2"/>
  <c r="AQ956" i="2"/>
  <c r="AZ956" i="2"/>
  <c r="CO956" i="2"/>
  <c r="BL956" i="2"/>
  <c r="BF954" i="2"/>
  <c r="AC956" i="2"/>
  <c r="N954" i="2"/>
  <c r="AB956" i="2"/>
  <c r="BU956" i="2"/>
  <c r="CE956" i="2"/>
  <c r="AL956" i="2"/>
  <c r="BP956" i="2"/>
  <c r="Z954" i="2"/>
  <c r="W954" i="2"/>
  <c r="BJ956" i="2"/>
  <c r="AP956" i="2"/>
  <c r="AT956" i="2"/>
  <c r="BJ954" i="2"/>
  <c r="BH956" i="2"/>
  <c r="CC954" i="2"/>
  <c r="AQ954" i="2"/>
  <c r="AR954" i="2"/>
  <c r="AI954" i="2"/>
  <c r="CG956" i="2"/>
  <c r="X956" i="2"/>
  <c r="G956" i="2"/>
  <c r="BK954" i="2"/>
  <c r="BE956" i="2"/>
  <c r="CE954" i="2"/>
  <c r="H954" i="2"/>
  <c r="CK956" i="2"/>
  <c r="AH956" i="2"/>
  <c r="BW954" i="2"/>
  <c r="AW954" i="2"/>
  <c r="D954" i="2"/>
  <c r="I956" i="2"/>
  <c r="S954" i="2"/>
  <c r="AJ956" i="2"/>
  <c r="K956" i="2"/>
  <c r="T956" i="2"/>
  <c r="BN956" i="2"/>
  <c r="R956" i="2"/>
  <c r="CD954" i="2"/>
  <c r="CK954" i="2"/>
  <c r="BW956" i="2"/>
  <c r="O956" i="2"/>
  <c r="F956" i="2"/>
  <c r="BN954" i="2"/>
  <c r="CN954" i="2"/>
  <c r="CH954" i="2"/>
  <c r="K954" i="2"/>
  <c r="AF954" i="2"/>
  <c r="AU956" i="2"/>
  <c r="AC954" i="2"/>
  <c r="CF954" i="2"/>
  <c r="CN956" i="2"/>
  <c r="AW956" i="2"/>
  <c r="BA956" i="2"/>
  <c r="CI956" i="2"/>
  <c r="CL954" i="2"/>
  <c r="AA956" i="2"/>
  <c r="CM954" i="2"/>
  <c r="BV954" i="2"/>
  <c r="BM956" i="2"/>
  <c r="CF956" i="2"/>
  <c r="CO954" i="2"/>
  <c r="X954" i="2"/>
  <c r="CI954" i="2"/>
  <c r="AU954" i="2"/>
  <c r="AD956" i="2"/>
  <c r="AP954" i="2"/>
  <c r="V956" i="2"/>
  <c r="BX954" i="2"/>
  <c r="J954" i="2"/>
  <c r="D956" i="2"/>
  <c r="P956" i="2"/>
  <c r="CB956" i="2"/>
  <c r="BD954" i="2"/>
  <c r="AY954" i="2"/>
  <c r="AL954" i="2"/>
  <c r="AN954" i="2"/>
  <c r="M956" i="2"/>
  <c r="BM954" i="2"/>
  <c r="BS956" i="2"/>
  <c r="BR956" i="2"/>
  <c r="BO956" i="2"/>
  <c r="BP954" i="2"/>
  <c r="AO954" i="2"/>
  <c r="O954" i="2"/>
  <c r="CM956" i="2"/>
  <c r="BC956" i="2"/>
  <c r="N956" i="2"/>
  <c r="Q956" i="2"/>
  <c r="CG954" i="2"/>
  <c r="BV956" i="2"/>
  <c r="F954" i="2"/>
  <c r="AG956" i="2"/>
  <c r="BH954" i="2"/>
  <c r="AV954" i="2"/>
  <c r="AJ954" i="2"/>
  <c r="H956" i="2"/>
  <c r="CP956" i="2"/>
  <c r="BT954" i="2"/>
  <c r="M954" i="2"/>
  <c r="BT956" i="2"/>
  <c r="BU954" i="2"/>
  <c r="R954" i="2"/>
  <c r="P954" i="2"/>
  <c r="BB956" i="2"/>
  <c r="E956" i="2"/>
  <c r="AR956" i="2"/>
  <c r="BF956" i="2"/>
  <c r="AX954" i="2"/>
  <c r="CA954" i="2"/>
  <c r="CC956" i="2"/>
  <c r="AK956" i="2"/>
  <c r="AD954" i="2"/>
  <c r="AX956" i="2"/>
  <c r="AE954" i="2"/>
  <c r="AI956" i="2"/>
  <c r="BG954" i="2"/>
  <c r="E954" i="2"/>
  <c r="V954" i="2"/>
  <c r="AF956" i="2"/>
  <c r="CJ954" i="2"/>
  <c r="BI954" i="2"/>
  <c r="AK954" i="2"/>
  <c r="AY956" i="2"/>
  <c r="I954" i="2"/>
  <c r="BY954" i="2"/>
  <c r="Y956" i="2"/>
  <c r="T954" i="2"/>
  <c r="BA954" i="2"/>
  <c r="BI956" i="2"/>
  <c r="BS954" i="2"/>
  <c r="BO954" i="2"/>
  <c r="AT954" i="2"/>
  <c r="AS954" i="2"/>
  <c r="BQ954" i="2"/>
  <c r="AA954" i="2"/>
  <c r="Y954" i="2"/>
  <c r="CH956" i="2"/>
  <c r="BZ956" i="2"/>
  <c r="BQ956" i="2"/>
  <c r="CD956" i="2"/>
  <c r="AN956" i="2"/>
  <c r="CB954" i="2"/>
  <c r="BG956" i="2"/>
  <c r="BD956" i="2"/>
  <c r="Z956" i="2"/>
  <c r="AZ954" i="2"/>
  <c r="AS956" i="2"/>
  <c r="BC954" i="2"/>
  <c r="U954" i="2"/>
  <c r="BX956" i="2"/>
  <c r="CL956" i="2"/>
  <c r="AV956" i="2"/>
  <c r="BR954" i="2"/>
  <c r="BK956" i="2"/>
  <c r="AG954" i="2"/>
  <c r="AE956" i="2"/>
  <c r="BZ954" i="2"/>
  <c r="U956" i="2"/>
  <c r="L956" i="2"/>
  <c r="BY956" i="2"/>
  <c r="CH991" i="2"/>
  <c r="CH993" i="2" s="1"/>
  <c r="CH1034" i="2" s="1"/>
  <c r="CH1070" i="2" s="1"/>
  <c r="M991" i="2"/>
  <c r="M993" i="2" s="1"/>
  <c r="BO991" i="2"/>
  <c r="BO993" i="2" s="1"/>
  <c r="AV991" i="2"/>
  <c r="AV993" i="2" s="1"/>
  <c r="AL991" i="2"/>
  <c r="AL993" i="2" s="1"/>
  <c r="N991" i="2"/>
  <c r="N993" i="2" s="1"/>
  <c r="Y991" i="2"/>
  <c r="Y993" i="2" s="1"/>
  <c r="CE991" i="2"/>
  <c r="CE993" i="2" s="1"/>
  <c r="CE1034" i="2" s="1"/>
  <c r="CE1070" i="2" s="1"/>
  <c r="D991" i="2"/>
  <c r="D993" i="2" s="1"/>
  <c r="BP991" i="2"/>
  <c r="BP993" i="2" s="1"/>
  <c r="AK991" i="2"/>
  <c r="AK993" i="2" s="1"/>
  <c r="AH991" i="2"/>
  <c r="AH993" i="2" s="1"/>
  <c r="BS991" i="2"/>
  <c r="BS993" i="2" s="1"/>
  <c r="J991" i="2"/>
  <c r="J993" i="2" s="1"/>
  <c r="BU991" i="2"/>
  <c r="BU993" i="2" s="1"/>
  <c r="X991" i="2"/>
  <c r="X993" i="2" s="1"/>
  <c r="T991" i="2"/>
  <c r="T993" i="2" s="1"/>
  <c r="O991" i="2"/>
  <c r="O993" i="2" s="1"/>
  <c r="BE991" i="2"/>
  <c r="BE993" i="2" s="1"/>
  <c r="CG991" i="2"/>
  <c r="CG993" i="2" s="1"/>
  <c r="CG1034" i="2" s="1"/>
  <c r="CG1070" i="2" s="1"/>
  <c r="BX991" i="2"/>
  <c r="BX993" i="2" s="1"/>
  <c r="BM991" i="2"/>
  <c r="BM993" i="2" s="1"/>
  <c r="BN991" i="2"/>
  <c r="BN993" i="2" s="1"/>
  <c r="BT991" i="2"/>
  <c r="BT993" i="2" s="1"/>
  <c r="L991" i="2"/>
  <c r="L993" i="2" s="1"/>
  <c r="CP991" i="2"/>
  <c r="CP993" i="2" s="1"/>
  <c r="CP1034" i="2" s="1"/>
  <c r="CP1070" i="2" s="1"/>
  <c r="S991" i="2"/>
  <c r="S993" i="2" s="1"/>
  <c r="BQ991" i="2"/>
  <c r="BQ993" i="2" s="1"/>
  <c r="AS991" i="2"/>
  <c r="AS993" i="2" s="1"/>
  <c r="CN991" i="2"/>
  <c r="CN993" i="2" s="1"/>
  <c r="CN1034" i="2" s="1"/>
  <c r="CN1070" i="2" s="1"/>
  <c r="AD953" i="2"/>
  <c r="CF953" i="2"/>
  <c r="V953" i="2"/>
  <c r="D953" i="2"/>
  <c r="AL953" i="2"/>
  <c r="CG953" i="2"/>
  <c r="L953" i="2"/>
  <c r="CD953" i="2"/>
  <c r="BH953" i="2"/>
  <c r="O953" i="2"/>
  <c r="P953" i="2"/>
  <c r="BL953" i="2"/>
  <c r="CN953" i="2"/>
  <c r="E953" i="2"/>
  <c r="BJ953" i="2"/>
  <c r="J953" i="2"/>
  <c r="BU953" i="2"/>
  <c r="BG953" i="2"/>
  <c r="Y953" i="2"/>
  <c r="CO953" i="2"/>
  <c r="AO953" i="2"/>
  <c r="X953" i="2"/>
  <c r="BD953" i="2"/>
  <c r="CC953" i="2"/>
  <c r="AB953" i="2"/>
  <c r="AA953" i="2"/>
  <c r="BC953" i="2"/>
  <c r="T953" i="2"/>
  <c r="BZ953" i="2"/>
  <c r="AY953" i="2"/>
  <c r="CM953" i="2"/>
  <c r="K953" i="2"/>
  <c r="BB953" i="2"/>
  <c r="F953" i="2"/>
  <c r="AW953" i="2"/>
  <c r="I953" i="2"/>
  <c r="Z953" i="2"/>
  <c r="BR953" i="2"/>
  <c r="AT953" i="2"/>
  <c r="CL953" i="2"/>
  <c r="AH953" i="2"/>
  <c r="R953" i="2"/>
  <c r="N953" i="2"/>
  <c r="CJ953" i="2"/>
  <c r="BM953" i="2"/>
  <c r="CA953" i="2"/>
  <c r="AN953" i="2"/>
  <c r="BY953" i="2"/>
  <c r="AK953" i="2"/>
  <c r="CK953" i="2"/>
  <c r="AJ953" i="2"/>
  <c r="AE953" i="2"/>
  <c r="BI953" i="2"/>
  <c r="H953" i="2"/>
  <c r="CI953" i="2"/>
  <c r="W953" i="2"/>
  <c r="U953" i="2"/>
  <c r="C559" i="2"/>
  <c r="BJ955" i="2" s="1"/>
  <c r="BP953" i="2"/>
  <c r="BK953" i="2"/>
  <c r="AG953" i="2"/>
  <c r="BF953" i="2"/>
  <c r="BS953" i="2"/>
  <c r="AS953" i="2"/>
  <c r="AM953" i="2"/>
  <c r="CP953" i="2"/>
  <c r="BN953" i="2"/>
  <c r="AR953" i="2"/>
  <c r="BT953" i="2"/>
  <c r="AI953" i="2"/>
  <c r="BW953" i="2"/>
  <c r="BA953" i="2"/>
  <c r="BX953" i="2"/>
  <c r="BQ953" i="2"/>
  <c r="AP953" i="2"/>
  <c r="S953" i="2"/>
  <c r="CB953" i="2"/>
  <c r="BO953" i="2"/>
  <c r="M953" i="2"/>
  <c r="Q953" i="2"/>
  <c r="BV953" i="2"/>
  <c r="AF953" i="2"/>
  <c r="CE953" i="2"/>
  <c r="G953" i="2"/>
  <c r="AX953" i="2"/>
  <c r="AU953" i="2"/>
  <c r="AQ953" i="2"/>
  <c r="AC953" i="2"/>
  <c r="AZ953" i="2"/>
  <c r="BE953" i="2"/>
  <c r="CH953" i="2"/>
  <c r="AA991" i="2"/>
  <c r="AA993" i="2" s="1"/>
  <c r="BC991" i="2"/>
  <c r="BC993" i="2" s="1"/>
  <c r="Q991" i="2"/>
  <c r="Q993" i="2" s="1"/>
  <c r="Q1034" i="2" s="1"/>
  <c r="Q1070" i="2" s="1"/>
  <c r="AE991" i="2"/>
  <c r="AE993" i="2" s="1"/>
  <c r="BG991" i="2"/>
  <c r="BG993" i="2" s="1"/>
  <c r="BW991" i="2"/>
  <c r="BW993" i="2" s="1"/>
  <c r="P991" i="2"/>
  <c r="P993" i="2" s="1"/>
  <c r="F991" i="2"/>
  <c r="F993" i="2" s="1"/>
  <c r="CC991" i="2"/>
  <c r="CC993" i="2" s="1"/>
  <c r="CC1034" i="2" s="1"/>
  <c r="CC1070" i="2" s="1"/>
  <c r="BH991" i="2"/>
  <c r="BH993" i="2" s="1"/>
  <c r="AI991" i="2"/>
  <c r="AI993" i="2" s="1"/>
  <c r="I991" i="2"/>
  <c r="I993" i="2" s="1"/>
  <c r="BD991" i="2"/>
  <c r="BD993" i="2" s="1"/>
  <c r="AY991" i="2"/>
  <c r="AY993" i="2" s="1"/>
  <c r="AQ991" i="2"/>
  <c r="AQ993" i="2" s="1"/>
  <c r="AX993" i="2"/>
  <c r="BZ991" i="2"/>
  <c r="BZ993" i="2" s="1"/>
  <c r="AZ991" i="2"/>
  <c r="AZ993" i="2" s="1"/>
  <c r="AR991" i="2"/>
  <c r="AR993" i="2" s="1"/>
  <c r="AM991" i="2"/>
  <c r="AM993" i="2" s="1"/>
  <c r="G991" i="2"/>
  <c r="G993" i="2" s="1"/>
  <c r="V991" i="2"/>
  <c r="V993" i="2" s="1"/>
  <c r="CI991" i="2"/>
  <c r="CI993" i="2" s="1"/>
  <c r="CI1034" i="2" s="1"/>
  <c r="CI1070" i="2" s="1"/>
  <c r="AJ991" i="2"/>
  <c r="AJ993" i="2" s="1"/>
  <c r="W991" i="2"/>
  <c r="W993" i="2" s="1"/>
  <c r="BY991" i="2"/>
  <c r="BY993" i="2" s="1"/>
  <c r="CD991" i="2"/>
  <c r="CD993" i="2" s="1"/>
  <c r="CD1034" i="2" s="1"/>
  <c r="CD1070" i="2" s="1"/>
  <c r="H991" i="2"/>
  <c r="H993" i="2" s="1"/>
  <c r="Z991" i="2"/>
  <c r="Z993" i="2" s="1"/>
  <c r="CB991" i="2"/>
  <c r="CB993" i="2" s="1"/>
  <c r="CB1034" i="2" s="1"/>
  <c r="CB1070" i="2" s="1"/>
  <c r="K991" i="2"/>
  <c r="K993" i="2" s="1"/>
  <c r="AU991" i="2"/>
  <c r="AU993" i="2" s="1"/>
  <c r="BK991" i="2"/>
  <c r="BK993" i="2" s="1"/>
  <c r="R991" i="2"/>
  <c r="R993" i="2" s="1"/>
  <c r="R1034" i="2" s="1"/>
  <c r="R1070" i="2" s="1"/>
  <c r="BV991" i="2"/>
  <c r="BV993" i="2" s="1"/>
  <c r="CL991" i="2"/>
  <c r="CL993" i="2" s="1"/>
  <c r="CL1034" i="2" s="1"/>
  <c r="CL1070" i="2" s="1"/>
  <c r="U991" i="2"/>
  <c r="U993" i="2" s="1"/>
  <c r="BL991" i="2"/>
  <c r="BL993" i="2" s="1"/>
  <c r="CO991" i="2"/>
  <c r="CO993" i="2" s="1"/>
  <c r="CO1034" i="2" s="1"/>
  <c r="CO1070" i="2" s="1"/>
  <c r="AG991" i="2"/>
  <c r="AG993" i="2" s="1"/>
  <c r="AP991" i="2"/>
  <c r="AP993" i="2" s="1"/>
  <c r="AW991" i="2"/>
  <c r="AW993" i="2" s="1"/>
  <c r="BJ991" i="2"/>
  <c r="BJ993" i="2" s="1"/>
  <c r="CK991" i="2"/>
  <c r="CK993" i="2" s="1"/>
  <c r="CK1034" i="2" s="1"/>
  <c r="CK1070" i="2" s="1"/>
  <c r="AT991" i="2"/>
  <c r="AT993" i="2" s="1"/>
  <c r="CF991" i="2"/>
  <c r="CF993" i="2" s="1"/>
  <c r="CF1034" i="2" s="1"/>
  <c r="CF1070" i="2" s="1"/>
  <c r="BA991" i="2"/>
  <c r="BA993" i="2" s="1"/>
  <c r="AD991" i="2"/>
  <c r="AD993" i="2" s="1"/>
  <c r="AF991" i="2"/>
  <c r="AF993" i="2" s="1"/>
  <c r="AO991" i="2"/>
  <c r="AO993" i="2" s="1"/>
  <c r="AB991" i="2"/>
  <c r="AB993" i="2" s="1"/>
  <c r="CJ991" i="2"/>
  <c r="CJ993" i="2" s="1"/>
  <c r="CJ1034" i="2" s="1"/>
  <c r="CJ1070" i="2" s="1"/>
  <c r="BR991" i="2"/>
  <c r="BR993" i="2" s="1"/>
  <c r="BB991" i="2"/>
  <c r="BB993" i="2" s="1"/>
  <c r="BF991" i="2"/>
  <c r="BF993" i="2" s="1"/>
  <c r="CA991" i="2"/>
  <c r="CA993" i="2" s="1"/>
  <c r="CA1034" i="2" s="1"/>
  <c r="CA1070" i="2" s="1"/>
  <c r="CM991" i="2"/>
  <c r="CM993" i="2" s="1"/>
  <c r="CM1034" i="2" s="1"/>
  <c r="CM1070" i="2" s="1"/>
  <c r="E991" i="2"/>
  <c r="E993" i="2" s="1"/>
  <c r="AC991" i="2"/>
  <c r="AC993" i="2" s="1"/>
  <c r="AN991" i="2"/>
  <c r="AN993" i="2" s="1"/>
  <c r="BI991" i="2"/>
  <c r="BI993" i="2" s="1"/>
  <c r="BF1020" i="2" l="1"/>
  <c r="BF1034" i="2" s="1"/>
  <c r="BF1070" i="2" s="1"/>
  <c r="BB1020" i="2"/>
  <c r="BB1034" i="2" s="1"/>
  <c r="BB1070" i="2" s="1"/>
  <c r="BI1020" i="2"/>
  <c r="BI1034" i="2" s="1"/>
  <c r="BI1070" i="2" s="1"/>
  <c r="BG1020" i="2"/>
  <c r="BG1034" i="2" s="1"/>
  <c r="BG1070" i="2" s="1"/>
  <c r="AD1020" i="2"/>
  <c r="AD1034" i="2" s="1"/>
  <c r="AD1070" i="2" s="1"/>
  <c r="AT1020" i="2"/>
  <c r="AT1034" i="2" s="1"/>
  <c r="AT1070" i="2" s="1"/>
  <c r="BD1020" i="2"/>
  <c r="BD1034" i="2" s="1"/>
  <c r="BD1070" i="2" s="1"/>
  <c r="Y1020" i="2"/>
  <c r="Y1034" i="2" s="1"/>
  <c r="Y1070" i="2" s="1"/>
  <c r="AM1020" i="2"/>
  <c r="AM1034" i="2" s="1"/>
  <c r="AM1070" i="2" s="1"/>
  <c r="AE1020" i="2"/>
  <c r="AE1034" i="2" s="1"/>
  <c r="AE1070" i="2" s="1"/>
  <c r="BM1020" i="2"/>
  <c r="BM1034" i="2" s="1"/>
  <c r="BM1070" i="2" s="1"/>
  <c r="AU1020" i="2"/>
  <c r="AU1034" i="2" s="1"/>
  <c r="AU1070" i="2" s="1"/>
  <c r="V1020" i="2"/>
  <c r="V1034" i="2" s="1"/>
  <c r="V1070" i="2" s="1"/>
  <c r="U1020" i="2"/>
  <c r="U1034" i="2" s="1"/>
  <c r="U1070" i="2" s="1"/>
  <c r="BN1020" i="2"/>
  <c r="BN1034" i="2" s="1"/>
  <c r="BN1070" i="2" s="1"/>
  <c r="AN1020" i="2"/>
  <c r="AN1034" i="2" s="1"/>
  <c r="AN1070" i="2" s="1"/>
  <c r="AC1020" i="2"/>
  <c r="AC1034" i="2" s="1"/>
  <c r="AC1070" i="2" s="1"/>
  <c r="AB1020" i="2"/>
  <c r="AB1034" i="2" s="1"/>
  <c r="AB1070" i="2" s="1"/>
  <c r="BJ1020" i="2"/>
  <c r="BJ1034" i="2" s="1"/>
  <c r="BJ1070" i="2" s="1"/>
  <c r="BV1020" i="2"/>
  <c r="BV1034" i="2" s="1"/>
  <c r="BV1070" i="2" s="1"/>
  <c r="AR1020" i="2"/>
  <c r="AR1034" i="2" s="1"/>
  <c r="AR1070" i="2" s="1"/>
  <c r="AI1020" i="2"/>
  <c r="AI1034" i="2" s="1"/>
  <c r="AI1070" i="2" s="1"/>
  <c r="AS1020" i="2"/>
  <c r="AS1034" i="2" s="1"/>
  <c r="AS1070" i="2" s="1"/>
  <c r="BX1020" i="2"/>
  <c r="BX1034" i="2" s="1"/>
  <c r="BX1070" i="2" s="1"/>
  <c r="BS1020" i="2"/>
  <c r="BS1034" i="2" s="1"/>
  <c r="BS1070" i="2" s="1"/>
  <c r="AL1020" i="2"/>
  <c r="AL1034" i="2" s="1"/>
  <c r="AL1070" i="2" s="1"/>
  <c r="BA1020" i="2"/>
  <c r="BA1034" i="2" s="1"/>
  <c r="BA1070" i="2" s="1"/>
  <c r="BL1020" i="2"/>
  <c r="BL1034" i="2" s="1"/>
  <c r="BL1070" i="2" s="1"/>
  <c r="BR1020" i="2"/>
  <c r="BR1034" i="2" s="1"/>
  <c r="BR1070" i="2" s="1"/>
  <c r="BU1020" i="2"/>
  <c r="BU1034" i="2" s="1"/>
  <c r="BU1070" i="2" s="1"/>
  <c r="AO1020" i="2"/>
  <c r="AO1034" i="2" s="1"/>
  <c r="AO1070" i="2" s="1"/>
  <c r="AW1020" i="2"/>
  <c r="AW1034" i="2" s="1"/>
  <c r="AW1070" i="2" s="1"/>
  <c r="BY1020" i="2"/>
  <c r="BY1034" i="2" s="1"/>
  <c r="BY1070" i="2" s="1"/>
  <c r="AZ1020" i="2"/>
  <c r="AZ1034" i="2" s="1"/>
  <c r="AZ1070" i="2" s="1"/>
  <c r="BH1020" i="2"/>
  <c r="BH1034" i="2" s="1"/>
  <c r="BH1070" i="2" s="1"/>
  <c r="BC1020" i="2"/>
  <c r="BC1034" i="2" s="1"/>
  <c r="BC1070" i="2" s="1"/>
  <c r="BQ1020" i="2"/>
  <c r="BQ1034" i="2" s="1"/>
  <c r="BQ1070" i="2" s="1"/>
  <c r="AH1020" i="2"/>
  <c r="AH1034" i="2" s="1"/>
  <c r="AH1070" i="2" s="1"/>
  <c r="AV1020" i="2"/>
  <c r="AV1034" i="2" s="1"/>
  <c r="AV1070" i="2" s="1"/>
  <c r="AY1020" i="2"/>
  <c r="AY1034" i="2" s="1"/>
  <c r="AY1070" i="2" s="1"/>
  <c r="Z1020" i="2"/>
  <c r="Z1034" i="2" s="1"/>
  <c r="Z1070" i="2" s="1"/>
  <c r="AF1020" i="2"/>
  <c r="AF1034" i="2" s="1"/>
  <c r="AF1070" i="2" s="1"/>
  <c r="AP1020" i="2"/>
  <c r="AP1034" i="2" s="1"/>
  <c r="AP1070" i="2" s="1"/>
  <c r="BK1020" i="2"/>
  <c r="BK1034" i="2" s="1"/>
  <c r="BK1070" i="2" s="1"/>
  <c r="W1020" i="2"/>
  <c r="W1034" i="2" s="1"/>
  <c r="W1070" i="2" s="1"/>
  <c r="BZ1020" i="2"/>
  <c r="BZ1034" i="2" s="1"/>
  <c r="BZ1070" i="2" s="1"/>
  <c r="AA1020" i="2"/>
  <c r="AA1034" i="2" s="1"/>
  <c r="AA1070" i="2" s="1"/>
  <c r="S1020" i="2"/>
  <c r="S1034" i="2" s="1"/>
  <c r="S1070" i="2" s="1"/>
  <c r="AK1020" i="2"/>
  <c r="AK1034" i="2" s="1"/>
  <c r="AK1070" i="2" s="1"/>
  <c r="BO1020" i="2"/>
  <c r="BO1034" i="2" s="1"/>
  <c r="BO1070" i="2" s="1"/>
  <c r="AJ1020" i="2"/>
  <c r="AJ1034" i="2" s="1"/>
  <c r="AJ1070" i="2" s="1"/>
  <c r="AX1020" i="2"/>
  <c r="AX1034" i="2" s="1"/>
  <c r="AX1070" i="2" s="1"/>
  <c r="BE1020" i="2"/>
  <c r="BE1034" i="2" s="1"/>
  <c r="BE1070" i="2" s="1"/>
  <c r="BP1020" i="2"/>
  <c r="BP1034" i="2" s="1"/>
  <c r="BP1070" i="2" s="1"/>
  <c r="AQ1020" i="2"/>
  <c r="AQ1034" i="2" s="1"/>
  <c r="AQ1070" i="2" s="1"/>
  <c r="T1020" i="2"/>
  <c r="T1034" i="2" s="1"/>
  <c r="T1070" i="2" s="1"/>
  <c r="AG1020" i="2"/>
  <c r="AG1034" i="2" s="1"/>
  <c r="AG1070" i="2" s="1"/>
  <c r="BW1020" i="2"/>
  <c r="BW1034" i="2" s="1"/>
  <c r="BW1070" i="2" s="1"/>
  <c r="BT1020" i="2"/>
  <c r="BT1034" i="2" s="1"/>
  <c r="BT1070" i="2" s="1"/>
  <c r="X1020" i="2"/>
  <c r="X1034" i="2" s="1"/>
  <c r="X1070" i="2" s="1"/>
  <c r="BA1031" i="2"/>
  <c r="BA1067" i="2" s="1"/>
  <c r="AP1031" i="2"/>
  <c r="AP1067" i="2" s="1"/>
  <c r="AA1031" i="2"/>
  <c r="AA1067" i="2" s="1"/>
  <c r="BN1031" i="2"/>
  <c r="BN1067" i="2" s="1"/>
  <c r="R1032" i="2"/>
  <c r="R1068" i="2" s="1"/>
  <c r="BJ1031" i="2"/>
  <c r="BJ1067" i="2" s="1"/>
  <c r="AT1031" i="2"/>
  <c r="AT1067" i="2" s="1"/>
  <c r="AI1031" i="2"/>
  <c r="AI1067" i="2" s="1"/>
  <c r="BW1031" i="2"/>
  <c r="BW1067" i="2" s="1"/>
  <c r="BO1031" i="2"/>
  <c r="BO1067" i="2" s="1"/>
  <c r="P1031" i="2"/>
  <c r="P1067" i="2" s="1"/>
  <c r="AL1031" i="2"/>
  <c r="AL1067" i="2" s="1"/>
  <c r="AE1032" i="2"/>
  <c r="AE1068" i="2" s="1"/>
  <c r="AG1032" i="2"/>
  <c r="AG1068" i="2" s="1"/>
  <c r="BM1032" i="2"/>
  <c r="BM1068" i="2" s="1"/>
  <c r="AO1032" i="2"/>
  <c r="AO1068" i="2" s="1"/>
  <c r="AU1031" i="2"/>
  <c r="AU1067" i="2" s="1"/>
  <c r="AX1032" i="2"/>
  <c r="AX1068" i="2" s="1"/>
  <c r="BF1031" i="2"/>
  <c r="BF1067" i="2" s="1"/>
  <c r="AU1032" i="2"/>
  <c r="AU1068" i="2" s="1"/>
  <c r="AK1031" i="2"/>
  <c r="AK1067" i="2" s="1"/>
  <c r="AN1031" i="2"/>
  <c r="AN1067" i="2" s="1"/>
  <c r="BU1031" i="2"/>
  <c r="BU1067" i="2" s="1"/>
  <c r="BP1032" i="2"/>
  <c r="BP1068" i="2" s="1"/>
  <c r="AZ1033" i="2"/>
  <c r="AZ1069" i="2" s="1"/>
  <c r="AQ1033" i="2"/>
  <c r="AQ1069" i="2" s="1"/>
  <c r="K1034" i="2"/>
  <c r="K1070" i="2" s="1"/>
  <c r="AG1033" i="2"/>
  <c r="AG1069" i="2" s="1"/>
  <c r="BC1033" i="2"/>
  <c r="BC1069" i="2" s="1"/>
  <c r="D1034" i="2"/>
  <c r="D1070" i="2" s="1"/>
  <c r="AS1031" i="2"/>
  <c r="AS1067" i="2" s="1"/>
  <c r="BY1031" i="2"/>
  <c r="BY1067" i="2" s="1"/>
  <c r="AQ1031" i="2"/>
  <c r="AQ1067" i="2" s="1"/>
  <c r="Q1033" i="2"/>
  <c r="Q1069" i="2" s="1"/>
  <c r="BV1032" i="2"/>
  <c r="BV1068" i="2" s="1"/>
  <c r="BJ1032" i="2"/>
  <c r="BJ1068" i="2" s="1"/>
  <c r="AV1033" i="2"/>
  <c r="AV1069" i="2" s="1"/>
  <c r="X1032" i="2"/>
  <c r="X1068" i="2" s="1"/>
  <c r="AK1032" i="2"/>
  <c r="AK1068" i="2" s="1"/>
  <c r="BR1033" i="2"/>
  <c r="BR1069" i="2" s="1"/>
  <c r="O1032" i="2"/>
  <c r="O1068" i="2" s="1"/>
  <c r="BC1032" i="2"/>
  <c r="BC1068" i="2" s="1"/>
  <c r="AZ1031" i="2"/>
  <c r="AZ1067" i="2" s="1"/>
  <c r="P1032" i="2"/>
  <c r="P1068" i="2" s="1"/>
  <c r="AL1033" i="2"/>
  <c r="AL1069" i="2" s="1"/>
  <c r="BH1032" i="2"/>
  <c r="BH1068" i="2" s="1"/>
  <c r="BN1032" i="2"/>
  <c r="BN1068" i="2" s="1"/>
  <c r="AB1033" i="2"/>
  <c r="AB1069" i="2" s="1"/>
  <c r="BK1032" i="2"/>
  <c r="BK1068" i="2" s="1"/>
  <c r="AV1032" i="2"/>
  <c r="AV1068" i="2" s="1"/>
  <c r="AA1033" i="2"/>
  <c r="AA1069" i="2" s="1"/>
  <c r="V1031" i="2"/>
  <c r="V1067" i="2" s="1"/>
  <c r="AW1031" i="2"/>
  <c r="AW1067" i="2" s="1"/>
  <c r="BY1033" i="2"/>
  <c r="BY1069" i="2" s="1"/>
  <c r="BG1032" i="2"/>
  <c r="BG1068" i="2" s="1"/>
  <c r="U1033" i="2"/>
  <c r="U1069" i="2" s="1"/>
  <c r="BL1032" i="2"/>
  <c r="BL1068" i="2" s="1"/>
  <c r="S1033" i="2"/>
  <c r="S1069" i="2" s="1"/>
  <c r="BE1032" i="2"/>
  <c r="BE1068" i="2" s="1"/>
  <c r="BX1033" i="2"/>
  <c r="BX1069" i="2" s="1"/>
  <c r="U1032" i="2"/>
  <c r="U1068" i="2" s="1"/>
  <c r="AS1032" i="2"/>
  <c r="AS1068" i="2" s="1"/>
  <c r="AE1033" i="2"/>
  <c r="AE1069" i="2" s="1"/>
  <c r="AQ1032" i="2"/>
  <c r="AQ1068" i="2" s="1"/>
  <c r="BR1032" i="2"/>
  <c r="BR1068" i="2" s="1"/>
  <c r="W1031" i="2"/>
  <c r="W1067" i="2" s="1"/>
  <c r="BD1031" i="2"/>
  <c r="BD1067" i="2" s="1"/>
  <c r="BM1033" i="2"/>
  <c r="BM1069" i="2" s="1"/>
  <c r="BQ1032" i="2"/>
  <c r="BQ1068" i="2" s="1"/>
  <c r="Z1033" i="2"/>
  <c r="Z1069" i="2" s="1"/>
  <c r="H1034" i="2"/>
  <c r="H1070" i="2" s="1"/>
  <c r="BR1031" i="2"/>
  <c r="BR1067" i="2" s="1"/>
  <c r="BK1033" i="2"/>
  <c r="BK1069" i="2" s="1"/>
  <c r="AB1031" i="2"/>
  <c r="AB1067" i="2" s="1"/>
  <c r="AF1032" i="2"/>
  <c r="AF1068" i="2" s="1"/>
  <c r="BI1033" i="2"/>
  <c r="BI1069" i="2" s="1"/>
  <c r="AK1033" i="2"/>
  <c r="AK1069" i="2" s="1"/>
  <c r="AL1032" i="2"/>
  <c r="AL1068" i="2" s="1"/>
  <c r="BB1031" i="2"/>
  <c r="BB1067" i="2" s="1"/>
  <c r="BB1033" i="2"/>
  <c r="BB1069" i="2" s="1"/>
  <c r="AI1032" i="2"/>
  <c r="AI1068" i="2" s="1"/>
  <c r="T1033" i="2"/>
  <c r="T1069" i="2" s="1"/>
  <c r="Q1031" i="2"/>
  <c r="Q1067" i="2" s="1"/>
  <c r="AV1031" i="2"/>
  <c r="AV1067" i="2" s="1"/>
  <c r="BQ1033" i="2"/>
  <c r="BQ1069" i="2" s="1"/>
  <c r="U1031" i="2"/>
  <c r="U1067" i="2" s="1"/>
  <c r="AS1033" i="2"/>
  <c r="AS1069" i="2" s="1"/>
  <c r="BX1032" i="2"/>
  <c r="BX1068" i="2" s="1"/>
  <c r="BS1033" i="2"/>
  <c r="BS1069" i="2" s="1"/>
  <c r="AJ1032" i="2"/>
  <c r="AJ1068" i="2" s="1"/>
  <c r="BL1031" i="2"/>
  <c r="BL1067" i="2" s="1"/>
  <c r="P1034" i="2"/>
  <c r="P1070" i="2" s="1"/>
  <c r="BV1031" i="2"/>
  <c r="BV1067" i="2" s="1"/>
  <c r="BH1031" i="2"/>
  <c r="BH1067" i="2" s="1"/>
  <c r="T1032" i="2"/>
  <c r="T1068" i="2" s="1"/>
  <c r="BY1032" i="2"/>
  <c r="BY1068" i="2" s="1"/>
  <c r="S1031" i="2"/>
  <c r="S1067" i="2" s="1"/>
  <c r="AY1031" i="2"/>
  <c r="AY1067" i="2" s="1"/>
  <c r="V1033" i="2"/>
  <c r="V1069" i="2" s="1"/>
  <c r="BA1032" i="2"/>
  <c r="BA1068" i="2" s="1"/>
  <c r="BO1033" i="2"/>
  <c r="BO1069" i="2" s="1"/>
  <c r="AZ1032" i="2"/>
  <c r="AZ1068" i="2" s="1"/>
  <c r="BJ1033" i="2"/>
  <c r="BJ1069" i="2" s="1"/>
  <c r="BS1032" i="2"/>
  <c r="BS1068" i="2" s="1"/>
  <c r="Y1031" i="2"/>
  <c r="Y1067" i="2" s="1"/>
  <c r="AD1031" i="2"/>
  <c r="AD1067" i="2" s="1"/>
  <c r="BT1033" i="2"/>
  <c r="BT1069" i="2" s="1"/>
  <c r="BP1031" i="2"/>
  <c r="BP1067" i="2" s="1"/>
  <c r="AN1033" i="2"/>
  <c r="AN1069" i="2" s="1"/>
  <c r="AI1033" i="2"/>
  <c r="AI1069" i="2" s="1"/>
  <c r="BU1033" i="2"/>
  <c r="BU1069" i="2" s="1"/>
  <c r="AC1033" i="2"/>
  <c r="AC1069" i="2" s="1"/>
  <c r="N1034" i="2"/>
  <c r="N1070" i="2" s="1"/>
  <c r="BI1032" i="2"/>
  <c r="BI1068" i="2" s="1"/>
  <c r="AO1031" i="2"/>
  <c r="AO1067" i="2" s="1"/>
  <c r="AG1031" i="2"/>
  <c r="AG1067" i="2" s="1"/>
  <c r="V1032" i="2"/>
  <c r="V1068" i="2" s="1"/>
  <c r="AW1032" i="2"/>
  <c r="AW1068" i="2" s="1"/>
  <c r="AC1032" i="2"/>
  <c r="AC1068" i="2" s="1"/>
  <c r="AW1033" i="2"/>
  <c r="AW1069" i="2" s="1"/>
  <c r="AP1032" i="2"/>
  <c r="AP1068" i="2" s="1"/>
  <c r="AX1033" i="2"/>
  <c r="AX1069" i="2" s="1"/>
  <c r="BU1032" i="2"/>
  <c r="BU1068" i="2" s="1"/>
  <c r="Y1033" i="2"/>
  <c r="Y1069" i="2" s="1"/>
  <c r="AD1032" i="2"/>
  <c r="AD1068" i="2" s="1"/>
  <c r="AF1031" i="2"/>
  <c r="AF1067" i="2" s="1"/>
  <c r="BF1033" i="2"/>
  <c r="BF1069" i="2" s="1"/>
  <c r="AJ1033" i="2"/>
  <c r="AJ1069" i="2" s="1"/>
  <c r="AF1033" i="2"/>
  <c r="AF1069" i="2" s="1"/>
  <c r="O1033" i="2"/>
  <c r="O1069" i="2" s="1"/>
  <c r="AM1031" i="2"/>
  <c r="AM1067" i="2" s="1"/>
  <c r="Z1032" i="2"/>
  <c r="Z1068" i="2" s="1"/>
  <c r="Q1032" i="2"/>
  <c r="Q1068" i="2" s="1"/>
  <c r="BO1032" i="2"/>
  <c r="BO1068" i="2" s="1"/>
  <c r="BX1031" i="2"/>
  <c r="BX1067" i="2" s="1"/>
  <c r="BT1032" i="2"/>
  <c r="BT1068" i="2" s="1"/>
  <c r="BD1032" i="2"/>
  <c r="BD1068" i="2" s="1"/>
  <c r="BD1033" i="2"/>
  <c r="BD1069" i="2" s="1"/>
  <c r="R1033" i="2"/>
  <c r="R1069" i="2" s="1"/>
  <c r="W1033" i="2"/>
  <c r="W1069" i="2" s="1"/>
  <c r="BB1032" i="2"/>
  <c r="BB1068" i="2" s="1"/>
  <c r="AU1033" i="2"/>
  <c r="AU1069" i="2" s="1"/>
  <c r="I1034" i="2"/>
  <c r="I1070" i="2" s="1"/>
  <c r="O1031" i="2"/>
  <c r="O1067" i="2" s="1"/>
  <c r="AT1033" i="2"/>
  <c r="AT1069" i="2" s="1"/>
  <c r="AP1033" i="2"/>
  <c r="AP1069" i="2" s="1"/>
  <c r="AH1031" i="2"/>
  <c r="AH1067" i="2" s="1"/>
  <c r="BG1033" i="2"/>
  <c r="BG1069" i="2" s="1"/>
  <c r="BE1033" i="2"/>
  <c r="BE1069" i="2" s="1"/>
  <c r="X1031" i="2"/>
  <c r="X1067" i="2" s="1"/>
  <c r="S1032" i="2"/>
  <c r="S1068" i="2" s="1"/>
  <c r="BM1031" i="2"/>
  <c r="BM1067" i="2" s="1"/>
  <c r="AH1033" i="2"/>
  <c r="AH1069" i="2" s="1"/>
  <c r="AJ1031" i="2"/>
  <c r="AJ1067" i="2" s="1"/>
  <c r="BC1031" i="2"/>
  <c r="BC1067" i="2" s="1"/>
  <c r="X1033" i="2"/>
  <c r="X1069" i="2" s="1"/>
  <c r="BV1033" i="2"/>
  <c r="BV1069" i="2" s="1"/>
  <c r="AX1031" i="2"/>
  <c r="AX1067" i="2" s="1"/>
  <c r="AM1033" i="2"/>
  <c r="AM1069" i="2" s="1"/>
  <c r="F1034" i="2"/>
  <c r="F1070" i="2" s="1"/>
  <c r="J1034" i="2"/>
  <c r="J1070" i="2" s="1"/>
  <c r="BW1032" i="2"/>
  <c r="BW1068" i="2" s="1"/>
  <c r="AD1033" i="2"/>
  <c r="AD1069" i="2" s="1"/>
  <c r="AB1032" i="2"/>
  <c r="AB1068" i="2" s="1"/>
  <c r="AY1033" i="2"/>
  <c r="AY1069" i="2" s="1"/>
  <c r="AY1032" i="2"/>
  <c r="AY1068" i="2" s="1"/>
  <c r="AC1031" i="2"/>
  <c r="AC1067" i="2" s="1"/>
  <c r="AR1031" i="2"/>
  <c r="AR1067" i="2" s="1"/>
  <c r="BT1031" i="2"/>
  <c r="BT1067" i="2" s="1"/>
  <c r="AE1031" i="2"/>
  <c r="AE1067" i="2" s="1"/>
  <c r="AA1032" i="2"/>
  <c r="AA1068" i="2" s="1"/>
  <c r="AM1032" i="2"/>
  <c r="AM1068" i="2" s="1"/>
  <c r="BI1031" i="2"/>
  <c r="BI1067" i="2" s="1"/>
  <c r="Y1032" i="2"/>
  <c r="Y1068" i="2" s="1"/>
  <c r="BG1031" i="2"/>
  <c r="BG1067" i="2" s="1"/>
  <c r="T1031" i="2"/>
  <c r="T1067" i="2" s="1"/>
  <c r="R1031" i="2"/>
  <c r="R1067" i="2" s="1"/>
  <c r="BF1032" i="2"/>
  <c r="BF1068" i="2" s="1"/>
  <c r="BW1033" i="2"/>
  <c r="BW1069" i="2" s="1"/>
  <c r="BQ1031" i="2"/>
  <c r="BQ1067" i="2" s="1"/>
  <c r="G1034" i="2"/>
  <c r="G1070" i="2" s="1"/>
  <c r="BA1033" i="2"/>
  <c r="BA1069" i="2" s="1"/>
  <c r="E1034" i="2"/>
  <c r="E1070" i="2" s="1"/>
  <c r="L1034" i="2"/>
  <c r="L1070" i="2" s="1"/>
  <c r="M1034" i="2"/>
  <c r="M1070" i="2" s="1"/>
  <c r="BN1033" i="2"/>
  <c r="BN1069" i="2" s="1"/>
  <c r="BS1031" i="2"/>
  <c r="BS1067" i="2" s="1"/>
  <c r="AN1032" i="2"/>
  <c r="AN1068" i="2" s="1"/>
  <c r="BK1031" i="2"/>
  <c r="BK1067" i="2" s="1"/>
  <c r="Z1031" i="2"/>
  <c r="Z1067" i="2" s="1"/>
  <c r="AO1033" i="2"/>
  <c r="AO1069" i="2" s="1"/>
  <c r="P1033" i="2"/>
  <c r="P1069" i="2" s="1"/>
  <c r="AR1033" i="2"/>
  <c r="AR1069" i="2" s="1"/>
  <c r="AH1032" i="2"/>
  <c r="AH1068" i="2" s="1"/>
  <c r="BH1033" i="2"/>
  <c r="BH1069" i="2" s="1"/>
  <c r="W1032" i="2"/>
  <c r="W1068" i="2" s="1"/>
  <c r="AR1032" i="2"/>
  <c r="AR1068" i="2" s="1"/>
  <c r="BE1031" i="2"/>
  <c r="BE1067" i="2" s="1"/>
  <c r="BP1033" i="2"/>
  <c r="BP1069" i="2" s="1"/>
  <c r="AT1032" i="2"/>
  <c r="AT1068" i="2" s="1"/>
  <c r="BL1033" i="2"/>
  <c r="BL1069" i="2" s="1"/>
  <c r="BF955" i="2"/>
  <c r="BF957" i="2" s="1"/>
  <c r="BF1016" i="2" s="1"/>
  <c r="CH955" i="2"/>
  <c r="CH957" i="2" s="1"/>
  <c r="CH1030" i="2" s="1"/>
  <c r="CH1066" i="2" s="1"/>
  <c r="CB955" i="2"/>
  <c r="CB957" i="2" s="1"/>
  <c r="CB1030" i="2" s="1"/>
  <c r="CB1066" i="2" s="1"/>
  <c r="BJ957" i="2"/>
  <c r="BJ1016" i="2" s="1"/>
  <c r="AE955" i="2"/>
  <c r="AE957" i="2" s="1"/>
  <c r="AE1016" i="2" s="1"/>
  <c r="CA955" i="2"/>
  <c r="CA957" i="2" s="1"/>
  <c r="CA1030" i="2" s="1"/>
  <c r="CA1066" i="2" s="1"/>
  <c r="G955" i="2"/>
  <c r="G957" i="2" s="1"/>
  <c r="AO955" i="2"/>
  <c r="AO957" i="2" s="1"/>
  <c r="AO1016" i="2" s="1"/>
  <c r="BB955" i="2"/>
  <c r="BB957" i="2" s="1"/>
  <c r="BB1016" i="2" s="1"/>
  <c r="U955" i="2"/>
  <c r="U957" i="2" s="1"/>
  <c r="U1016" i="2" s="1"/>
  <c r="AI955" i="2"/>
  <c r="AI957" i="2" s="1"/>
  <c r="AI1016" i="2" s="1"/>
  <c r="CC955" i="2"/>
  <c r="CC957" i="2" s="1"/>
  <c r="CC1030" i="2" s="1"/>
  <c r="CC1066" i="2" s="1"/>
  <c r="BE955" i="2"/>
  <c r="BE957" i="2" s="1"/>
  <c r="BE1016" i="2" s="1"/>
  <c r="W955" i="2"/>
  <c r="W957" i="2" s="1"/>
  <c r="W1016" i="2" s="1"/>
  <c r="AZ955" i="2"/>
  <c r="AZ957" i="2" s="1"/>
  <c r="AZ1016" i="2" s="1"/>
  <c r="BY955" i="2"/>
  <c r="BY957" i="2" s="1"/>
  <c r="BY1016" i="2" s="1"/>
  <c r="AT955" i="2"/>
  <c r="AT957" i="2" s="1"/>
  <c r="AT1016" i="2" s="1"/>
  <c r="BT955" i="2"/>
  <c r="BT957" i="2" s="1"/>
  <c r="BT1016" i="2" s="1"/>
  <c r="AV955" i="2"/>
  <c r="AV957" i="2" s="1"/>
  <c r="AV1016" i="2" s="1"/>
  <c r="CP955" i="2"/>
  <c r="CP957" i="2" s="1"/>
  <c r="CP1030" i="2" s="1"/>
  <c r="CP1066" i="2" s="1"/>
  <c r="CD955" i="2"/>
  <c r="CD957" i="2" s="1"/>
  <c r="CD1030" i="2" s="1"/>
  <c r="CD1066" i="2" s="1"/>
  <c r="AY955" i="2"/>
  <c r="AY957" i="2" s="1"/>
  <c r="AY1016" i="2" s="1"/>
  <c r="V955" i="2"/>
  <c r="V957" i="2" s="1"/>
  <c r="V1016" i="2" s="1"/>
  <c r="AA955" i="2"/>
  <c r="AA957" i="2" s="1"/>
  <c r="AA1016" i="2" s="1"/>
  <c r="AQ955" i="2"/>
  <c r="AQ957" i="2" s="1"/>
  <c r="AQ1016" i="2" s="1"/>
  <c r="AH955" i="2"/>
  <c r="AH957" i="2" s="1"/>
  <c r="AH1016" i="2" s="1"/>
  <c r="AB955" i="2"/>
  <c r="AB957" i="2" s="1"/>
  <c r="AB1016" i="2" s="1"/>
  <c r="Y955" i="2"/>
  <c r="Y957" i="2" s="1"/>
  <c r="Y1016" i="2" s="1"/>
  <c r="M955" i="2"/>
  <c r="M957" i="2" s="1"/>
  <c r="O955" i="2"/>
  <c r="O957" i="2" s="1"/>
  <c r="BK955" i="2"/>
  <c r="BK957" i="2" s="1"/>
  <c r="BK1016" i="2" s="1"/>
  <c r="BZ955" i="2"/>
  <c r="BZ957" i="2" s="1"/>
  <c r="BZ1016" i="2" s="1"/>
  <c r="F955" i="2"/>
  <c r="F957" i="2" s="1"/>
  <c r="X955" i="2"/>
  <c r="X957" i="2" s="1"/>
  <c r="X1016" i="2" s="1"/>
  <c r="BW955" i="2"/>
  <c r="BW957" i="2" s="1"/>
  <c r="BW1016" i="2" s="1"/>
  <c r="CJ955" i="2"/>
  <c r="CJ957" i="2" s="1"/>
  <c r="CJ1030" i="2" s="1"/>
  <c r="CJ1066" i="2" s="1"/>
  <c r="CL955" i="2"/>
  <c r="CL957" i="2" s="1"/>
  <c r="CL1030" i="2" s="1"/>
  <c r="CL1066" i="2" s="1"/>
  <c r="AC955" i="2"/>
  <c r="AC957" i="2" s="1"/>
  <c r="AC1016" i="2" s="1"/>
  <c r="D955" i="2"/>
  <c r="D957" i="2" s="1"/>
  <c r="BV955" i="2"/>
  <c r="BV957" i="2" s="1"/>
  <c r="BV1016" i="2" s="1"/>
  <c r="H955" i="2"/>
  <c r="H957" i="2" s="1"/>
  <c r="BR955" i="2"/>
  <c r="BR957" i="2" s="1"/>
  <c r="BR1016" i="2" s="1"/>
  <c r="AM955" i="2"/>
  <c r="AM957" i="2" s="1"/>
  <c r="AM1016" i="2" s="1"/>
  <c r="CO955" i="2"/>
  <c r="CO957" i="2" s="1"/>
  <c r="CO1030" i="2" s="1"/>
  <c r="CO1066" i="2" s="1"/>
  <c r="BH955" i="2"/>
  <c r="BH957" i="2" s="1"/>
  <c r="BH1016" i="2" s="1"/>
  <c r="AF955" i="2"/>
  <c r="AF957" i="2" s="1"/>
  <c r="AF1016" i="2" s="1"/>
  <c r="P955" i="2"/>
  <c r="P957" i="2" s="1"/>
  <c r="CK955" i="2"/>
  <c r="CK957" i="2" s="1"/>
  <c r="CK1030" i="2" s="1"/>
  <c r="CK1066" i="2" s="1"/>
  <c r="BO955" i="2"/>
  <c r="BO957" i="2" s="1"/>
  <c r="BO1016" i="2" s="1"/>
  <c r="AS955" i="2"/>
  <c r="AS957" i="2" s="1"/>
  <c r="AS1016" i="2" s="1"/>
  <c r="BP955" i="2"/>
  <c r="BP957" i="2" s="1"/>
  <c r="BP1016" i="2" s="1"/>
  <c r="CF955" i="2"/>
  <c r="CF957" i="2" s="1"/>
  <c r="CF1030" i="2" s="1"/>
  <c r="CF1066" i="2" s="1"/>
  <c r="T955" i="2"/>
  <c r="T957" i="2" s="1"/>
  <c r="T1016" i="2" s="1"/>
  <c r="AD955" i="2"/>
  <c r="AD957" i="2" s="1"/>
  <c r="AD1016" i="2" s="1"/>
  <c r="AU955" i="2"/>
  <c r="AU957" i="2" s="1"/>
  <c r="AU1016" i="2" s="1"/>
  <c r="CN955" i="2"/>
  <c r="CN957" i="2" s="1"/>
  <c r="CN1030" i="2" s="1"/>
  <c r="CN1066" i="2" s="1"/>
  <c r="AN955" i="2"/>
  <c r="AN957" i="2" s="1"/>
  <c r="AN1016" i="2" s="1"/>
  <c r="AR955" i="2"/>
  <c r="AR957" i="2" s="1"/>
  <c r="AR1016" i="2" s="1"/>
  <c r="AP955" i="2"/>
  <c r="AP957" i="2" s="1"/>
  <c r="AP1016" i="2" s="1"/>
  <c r="AG955" i="2"/>
  <c r="AG957" i="2" s="1"/>
  <c r="AG1016" i="2" s="1"/>
  <c r="BD955" i="2"/>
  <c r="BD957" i="2" s="1"/>
  <c r="BD1016" i="2" s="1"/>
  <c r="BI955" i="2"/>
  <c r="BI957" i="2" s="1"/>
  <c r="BI1016" i="2" s="1"/>
  <c r="BS955" i="2"/>
  <c r="BS957" i="2" s="1"/>
  <c r="BS1016" i="2" s="1"/>
  <c r="BC955" i="2"/>
  <c r="BC957" i="2" s="1"/>
  <c r="BC1016" i="2" s="1"/>
  <c r="BM955" i="2"/>
  <c r="BM957" i="2" s="1"/>
  <c r="BM1016" i="2" s="1"/>
  <c r="J955" i="2"/>
  <c r="J957" i="2" s="1"/>
  <c r="AJ955" i="2"/>
  <c r="AJ957" i="2" s="1"/>
  <c r="AJ1016" i="2" s="1"/>
  <c r="AK955" i="2"/>
  <c r="AK957" i="2" s="1"/>
  <c r="AK1016" i="2" s="1"/>
  <c r="BQ955" i="2"/>
  <c r="BQ957" i="2" s="1"/>
  <c r="BQ1016" i="2" s="1"/>
  <c r="Z955" i="2"/>
  <c r="Z957" i="2" s="1"/>
  <c r="Z1016" i="2" s="1"/>
  <c r="CI955" i="2"/>
  <c r="CI957" i="2" s="1"/>
  <c r="CI1030" i="2" s="1"/>
  <c r="CI1066" i="2" s="1"/>
  <c r="K955" i="2"/>
  <c r="K957" i="2" s="1"/>
  <c r="AX955" i="2"/>
  <c r="AX957" i="2" s="1"/>
  <c r="AX1016" i="2" s="1"/>
  <c r="I955" i="2"/>
  <c r="I957" i="2" s="1"/>
  <c r="CM955" i="2"/>
  <c r="CM957" i="2" s="1"/>
  <c r="CM1030" i="2" s="1"/>
  <c r="CM1066" i="2" s="1"/>
  <c r="BL955" i="2"/>
  <c r="BL957" i="2" s="1"/>
  <c r="BL1016" i="2" s="1"/>
  <c r="AW955" i="2"/>
  <c r="AW957" i="2" s="1"/>
  <c r="AW1016" i="2" s="1"/>
  <c r="CE955" i="2"/>
  <c r="CE957" i="2" s="1"/>
  <c r="CE1030" i="2" s="1"/>
  <c r="CE1066" i="2" s="1"/>
  <c r="R955" i="2"/>
  <c r="R957" i="2" s="1"/>
  <c r="N955" i="2"/>
  <c r="N957" i="2" s="1"/>
  <c r="E955" i="2"/>
  <c r="E957" i="2" s="1"/>
  <c r="BA955" i="2"/>
  <c r="BA957" i="2" s="1"/>
  <c r="BA1016" i="2" s="1"/>
  <c r="S955" i="2"/>
  <c r="S957" i="2" s="1"/>
  <c r="S1016" i="2" s="1"/>
  <c r="BG955" i="2"/>
  <c r="BG957" i="2" s="1"/>
  <c r="BG1016" i="2" s="1"/>
  <c r="AL955" i="2"/>
  <c r="AL957" i="2" s="1"/>
  <c r="AL1016" i="2" s="1"/>
  <c r="Q955" i="2"/>
  <c r="Q957" i="2" s="1"/>
  <c r="BX955" i="2"/>
  <c r="BX957" i="2" s="1"/>
  <c r="BX1016" i="2" s="1"/>
  <c r="BU955" i="2"/>
  <c r="BU957" i="2" s="1"/>
  <c r="BU1016" i="2" s="1"/>
  <c r="BN955" i="2"/>
  <c r="BN957" i="2" s="1"/>
  <c r="BN1016" i="2" s="1"/>
  <c r="CG955" i="2"/>
  <c r="CG957" i="2" s="1"/>
  <c r="CG1030" i="2" s="1"/>
  <c r="CG1066" i="2" s="1"/>
  <c r="L955" i="2"/>
  <c r="L957" i="2" s="1"/>
  <c r="D1075" i="2" l="1"/>
  <c r="H18" i="8" s="1"/>
  <c r="D1077" i="2"/>
  <c r="H20" i="8" s="1"/>
  <c r="D1076" i="2"/>
  <c r="H19" i="8" s="1"/>
  <c r="O1034" i="2"/>
  <c r="O1070" i="2" s="1"/>
  <c r="D1078" i="2" s="1"/>
  <c r="H21" i="8" s="1"/>
  <c r="E1030" i="2"/>
  <c r="E1066" i="2" s="1"/>
  <c r="F1030" i="2"/>
  <c r="F1066" i="2" s="1"/>
  <c r="N1030" i="2"/>
  <c r="N1066" i="2" s="1"/>
  <c r="J1030" i="2"/>
  <c r="J1066" i="2" s="1"/>
  <c r="BZ1030" i="2"/>
  <c r="BZ1066" i="2" s="1"/>
  <c r="K1030" i="2"/>
  <c r="K1066" i="2" s="1"/>
  <c r="H1030" i="2"/>
  <c r="H1066" i="2" s="1"/>
  <c r="M1030" i="2"/>
  <c r="M1066" i="2" s="1"/>
  <c r="L1030" i="2"/>
  <c r="L1066" i="2" s="1"/>
  <c r="D1030" i="2"/>
  <c r="D1066" i="2" s="1"/>
  <c r="G1030" i="2"/>
  <c r="G1066" i="2" s="1"/>
  <c r="I1030" i="2"/>
  <c r="I1066" i="2" s="1"/>
  <c r="T1030" i="2" l="1"/>
  <c r="T1066" i="2" s="1"/>
  <c r="AX1030" i="2"/>
  <c r="AX1066" i="2" s="1"/>
  <c r="AR1030" i="2"/>
  <c r="AR1066" i="2" s="1"/>
  <c r="AS1030" i="2"/>
  <c r="AS1066" i="2" s="1"/>
  <c r="BI1030" i="2"/>
  <c r="BI1066" i="2" s="1"/>
  <c r="AF1030" i="2"/>
  <c r="AF1066" i="2" s="1"/>
  <c r="AM1030" i="2"/>
  <c r="AM1066" i="2" s="1"/>
  <c r="AG1030" i="2"/>
  <c r="AG1066" i="2" s="1"/>
  <c r="Z1030" i="2"/>
  <c r="Z1066" i="2" s="1"/>
  <c r="BL1030" i="2"/>
  <c r="BL1066" i="2" s="1"/>
  <c r="BM1030" i="2"/>
  <c r="BM1066" i="2" s="1"/>
  <c r="BN1030" i="2"/>
  <c r="BN1066" i="2" s="1"/>
  <c r="BE1030" i="2"/>
  <c r="BE1066" i="2" s="1"/>
  <c r="BH1030" i="2"/>
  <c r="BH1066" i="2" s="1"/>
  <c r="BA1030" i="2"/>
  <c r="BA1066" i="2" s="1"/>
  <c r="BP1030" i="2"/>
  <c r="BP1066" i="2" s="1"/>
  <c r="R1030" i="2"/>
  <c r="R1066" i="2" s="1"/>
  <c r="BX1030" i="2"/>
  <c r="BX1066" i="2" s="1"/>
  <c r="AQ1030" i="2"/>
  <c r="AQ1066" i="2" s="1"/>
  <c r="AO1030" i="2"/>
  <c r="AO1066" i="2" s="1"/>
  <c r="AN1030" i="2"/>
  <c r="AN1066" i="2" s="1"/>
  <c r="AI1030" i="2"/>
  <c r="AI1066" i="2" s="1"/>
  <c r="X1030" i="2"/>
  <c r="X1066" i="2" s="1"/>
  <c r="BO1030" i="2"/>
  <c r="BO1066" i="2" s="1"/>
  <c r="BQ1030" i="2"/>
  <c r="BQ1066" i="2" s="1"/>
  <c r="V1030" i="2"/>
  <c r="V1066" i="2" s="1"/>
  <c r="BU1030" i="2"/>
  <c r="BU1066" i="2" s="1"/>
  <c r="AW1030" i="2"/>
  <c r="AW1066" i="2" s="1"/>
  <c r="AV1030" i="2"/>
  <c r="AV1066" i="2" s="1"/>
  <c r="BF1030" i="2"/>
  <c r="BF1066" i="2" s="1"/>
  <c r="BJ1030" i="2"/>
  <c r="BJ1066" i="2" s="1"/>
  <c r="AT1030" i="2"/>
  <c r="AT1066" i="2" s="1"/>
  <c r="BT1030" i="2"/>
  <c r="BT1066" i="2" s="1"/>
  <c r="AK1030" i="2"/>
  <c r="AK1066" i="2" s="1"/>
  <c r="BW1030" i="2"/>
  <c r="BW1066" i="2" s="1"/>
  <c r="P1030" i="2"/>
  <c r="P1066" i="2" s="1"/>
  <c r="BK1030" i="2"/>
  <c r="BK1066" i="2" s="1"/>
  <c r="AE1030" i="2"/>
  <c r="AE1066" i="2" s="1"/>
  <c r="AJ1030" i="2"/>
  <c r="AJ1066" i="2" s="1"/>
  <c r="W1030" i="2"/>
  <c r="W1066" i="2" s="1"/>
  <c r="AZ1030" i="2"/>
  <c r="AZ1066" i="2" s="1"/>
  <c r="Y1030" i="2"/>
  <c r="Y1066" i="2" s="1"/>
  <c r="O1030" i="2"/>
  <c r="O1066" i="2" s="1"/>
  <c r="AL1030" i="2"/>
  <c r="AL1066" i="2" s="1"/>
  <c r="AP1030" i="2"/>
  <c r="AP1066" i="2" s="1"/>
  <c r="BB1030" i="2"/>
  <c r="BB1066" i="2" s="1"/>
  <c r="AU1030" i="2"/>
  <c r="AU1066" i="2" s="1"/>
  <c r="Q1030" i="2"/>
  <c r="Q1066" i="2" s="1"/>
  <c r="BY1030" i="2"/>
  <c r="BY1066" i="2" s="1"/>
  <c r="AB1030" i="2"/>
  <c r="AB1066" i="2" s="1"/>
  <c r="BR1030" i="2"/>
  <c r="BR1066" i="2" s="1"/>
  <c r="AA1030" i="2"/>
  <c r="AA1066" i="2" s="1"/>
  <c r="U1030" i="2"/>
  <c r="U1066" i="2" s="1"/>
  <c r="S1030" i="2"/>
  <c r="S1066" i="2" s="1"/>
  <c r="BS1030" i="2"/>
  <c r="BS1066" i="2" s="1"/>
  <c r="AH1030" i="2"/>
  <c r="AH1066" i="2" s="1"/>
  <c r="BV1030" i="2"/>
  <c r="BV1066" i="2" s="1"/>
  <c r="AC1030" i="2"/>
  <c r="AC1066" i="2" s="1"/>
  <c r="BC1030" i="2"/>
  <c r="BC1066" i="2" s="1"/>
  <c r="AD1030" i="2"/>
  <c r="AD1066" i="2" s="1"/>
  <c r="BG1030" i="2"/>
  <c r="BG1066" i="2" s="1"/>
  <c r="AY1030" i="2"/>
  <c r="AY1066" i="2" s="1"/>
  <c r="BD1030" i="2"/>
  <c r="BD1066" i="2" s="1"/>
  <c r="D1074" i="2" l="1"/>
  <c r="H17" i="8" s="1"/>
  <c r="D1082" i="2" l="1"/>
  <c r="H15" i="8" s="1"/>
</calcChain>
</file>

<file path=xl/sharedStrings.xml><?xml version="1.0" encoding="utf-8"?>
<sst xmlns="http://schemas.openxmlformats.org/spreadsheetml/2006/main" count="4807" uniqueCount="395">
  <si>
    <t>Noise Assessment Workbook - modified for the appraisal aviation proposals</t>
  </si>
  <si>
    <t>TAG Reference</t>
  </si>
  <si>
    <t>TAG Unit A3 - Environmental Impact Appraisal</t>
  </si>
  <si>
    <t>Notes</t>
  </si>
  <si>
    <t>This tool is designed to help with valuation of noise impacts, in conjunction with guidance given in TAG Unit A3. It builds upon the generic workbook, adding additional functionality primarily intended for the appraisal of</t>
  </si>
  <si>
    <t>aviation interventions. However, the added features can also be exploited for other noise appraisals. These new features were outlined in a Forthcoming Changes document, published in November 2017 at:</t>
  </si>
  <si>
    <t>https://www.gov.uk/government/uploads/system/uploads/attachment_data/file/662875/tag-unit-a3-noise-workbook-forthcoming-changes-december-2017.pdf</t>
  </si>
  <si>
    <t>To use this tool, the following user defined inputs are required:</t>
  </si>
  <si>
    <t>Year of appraisal</t>
  </si>
  <si>
    <t>Opening year and further forecast year of the analysed scheme/policy</t>
  </si>
  <si>
    <t>The scheme type: road, rail and aviation</t>
  </si>
  <si>
    <t>The numbers of households experiencing different noise levels (in bands of 1dB Leq) in the without and with scheme case for the opening year</t>
  </si>
  <si>
    <t>The numbers of households experiencing different noise levels (in bands of 1dB Leq) in the without and with scheme case for the forecast year</t>
  </si>
  <si>
    <t>Whether the assessmnt is individual or household based</t>
  </si>
  <si>
    <t>The following inputs may be varied if appropriate, but the defaults are pre-populated according to the standard recommended assumptions set out in TAG Unit A1.1:</t>
  </si>
  <si>
    <t>The appraisal period (this is set equal to 60 years by default)</t>
  </si>
  <si>
    <t>The price base year for the outputs (this is set to 2010 by default)</t>
  </si>
  <si>
    <t>Cells requiring user inputs on the 'User Input' sheet are shaded light green. The user inputs required are:</t>
  </si>
  <si>
    <t>Scheme name</t>
  </si>
  <si>
    <t>Scheme opening year</t>
  </si>
  <si>
    <t>Scheme type (road, rail or road/rail)</t>
  </si>
  <si>
    <t>Current year - the year the appraisal is undertaken to ensure the correct profile of discount rates</t>
  </si>
  <si>
    <t>Whether the assessment is individual or household based</t>
  </si>
  <si>
    <t>Whether night noise impacts (on sleep disturbance) are to be included</t>
  </si>
  <si>
    <t>Whether night noise impacts (on sleep disturbance) will be assessed using modelling of the Lnight period, or translation from daytime noise measures.</t>
  </si>
  <si>
    <t>The numbers of households/individuals experiencing different noise levels (in bands of 1dB Leq, 16hr) in the without and with scheme case for the opening year</t>
  </si>
  <si>
    <t>(and in bands of 1dB Lnight, if night time impacts are being assessed using modelling of that period).</t>
  </si>
  <si>
    <t>The numbers of households/individuals experiencing different noise levels (in bands of 1dB Leq, 16hr) in the without and with scheme case for the forecast year</t>
  </si>
  <si>
    <t>Assumed average household size over the appraisal period (with a default of 2.3, consistent with the derivation of the values used). This should not be changed</t>
  </si>
  <si>
    <t>without consulting TASM@dft.gsi.gov.uk first.</t>
  </si>
  <si>
    <t>The other standard inputs are taken from the TAG data book / guidance:</t>
  </si>
  <si>
    <t>Values for changes in noise levels for different sources of noise (road, rail and aviation) and impact pathways</t>
  </si>
  <si>
    <t>Standard DfT base year for present values and prices</t>
  </si>
  <si>
    <t>HMT profile of discount rates</t>
  </si>
  <si>
    <t>GDP deflator series from TAG data book (for use if results are required to be expressed in a different price base year)</t>
  </si>
  <si>
    <t>Real GDP/cap series for uprating values over time</t>
  </si>
  <si>
    <t>The 'outputs' sheet produces a worksheet of outputs, as described in TAG Unit A3.</t>
  </si>
  <si>
    <t>Version Control</t>
  </si>
  <si>
    <t>Date</t>
  </si>
  <si>
    <t>Description</t>
  </si>
  <si>
    <t>Forthcoming Change version. Updated price and discount base year to 2023. Updated GDP/cap and GDP deflator forecasts and values of a 1Db change in noise (£/HH/annum) to match with Nov 2024 TAG Data Book (v2.0FC)</t>
  </si>
  <si>
    <t>Updated GDP/cap and GDP deflator forecasts and values of a 1Db change in noise (£/HH/annum) to match with November 2024 TAG Data Book (v1.24)</t>
  </si>
  <si>
    <t>Updated GDP/cap and GDP deflator forecasts and values of a 1Db change in noise (£/HH/annum) to match with May 2024 TAG Data Book (v1.23)</t>
  </si>
  <si>
    <t>Updated GDP/cap and GDP deflator forecasts (Data Book v1.22)</t>
  </si>
  <si>
    <t>Updated GDP/cap and GDP deflator forecasts and values of a 1Db change in noise (£/HH/annum) to match with May 2023 TAG Data Book (v1.21); impacts &gt; 81dB now included in calculations.</t>
  </si>
  <si>
    <t>Updated GDP/cap and GDP deflator forecasts (Data Book v1.20.1)</t>
  </si>
  <si>
    <t>Updated GDP/cap and GDP deflator forecasts and values of a 1Db change in noise (£/HH/annum) to match with May 2022 TAG Data Book (v1.18)</t>
  </si>
  <si>
    <t>Updated GDP/cap and GDP deflator forecasts (Data Book v1.17)</t>
  </si>
  <si>
    <t>Incorporated changes in appraisal accounting from TAG Unit A3; updated GDP/cap and GDP deflator forecasts (Data Book v1.15).</t>
  </si>
  <si>
    <t>OBR sensitivity version: updated GDP/cap and GDP deflator forecasts.</t>
  </si>
  <si>
    <t>Updated GDP/cap and GDP deflator forecasts. Corrected values of a 1Db change in noise (£/HH/annum) to match with July 2020 TAG Data Book: Table A3.1.</t>
  </si>
  <si>
    <t>Updated values of a change in noise. Updated GDP/cap and GDP deflator forecasts</t>
  </si>
  <si>
    <t>Updated GDP/HH and GDP deflator data following the March 2019 OBR EFO</t>
  </si>
  <si>
    <t>Correction to 1dB banding process, making it clear which noise band the input cells refer to</t>
  </si>
  <si>
    <t>Updated GDP/HH and GDP deflator data following the November 2017 OBR EFO</t>
  </si>
  <si>
    <t>New workbook structure to better accommodate the appraisal of airspace proposals, updated GDP/HH and GDP deflator data following the November 2017 OBR EFO</t>
  </si>
  <si>
    <t>Contact</t>
  </si>
  <si>
    <t>Transport Appraisal and Strategic Modelling (TASM) Division</t>
  </si>
  <si>
    <t>Department for Transport</t>
  </si>
  <si>
    <t>Zone 2/25 Great Minster House</t>
  </si>
  <si>
    <t>33 Horseferry Road</t>
  </si>
  <si>
    <t>London</t>
  </si>
  <si>
    <t>SW1P 4DR</t>
  </si>
  <si>
    <t>tasm@dft.gov.uk</t>
  </si>
  <si>
    <t>Noise  Workbook - Inputs</t>
  </si>
  <si>
    <t>Scheme details</t>
  </si>
  <si>
    <t>Scheme_name_in</t>
  </si>
  <si>
    <t>Opening year</t>
  </si>
  <si>
    <t>Opening_year_in</t>
  </si>
  <si>
    <t>Forecast year</t>
  </si>
  <si>
    <t>Forecast_year_in</t>
  </si>
  <si>
    <t>Scheme type (select from list)</t>
  </si>
  <si>
    <t>road</t>
  </si>
  <si>
    <t>Scheme_type_in</t>
  </si>
  <si>
    <t>Current year</t>
  </si>
  <si>
    <t>Current_year_in</t>
  </si>
  <si>
    <t>Outputs price year</t>
  </si>
  <si>
    <t>Price_base_outputs_in</t>
  </si>
  <si>
    <t>Appraisal period (years)</t>
  </si>
  <si>
    <t>Appraisal_period_length_in</t>
  </si>
  <si>
    <t>Assessment method</t>
  </si>
  <si>
    <t>household</t>
  </si>
  <si>
    <t>Assumed average household size</t>
  </si>
  <si>
    <t>Default_HH_size_in</t>
  </si>
  <si>
    <t>Noise modelling inputs</t>
  </si>
  <si>
    <t xml:space="preserve">Night noise impact </t>
  </si>
  <si>
    <t>yes</t>
  </si>
  <si>
    <t>Night_noise_impact_in</t>
  </si>
  <si>
    <t>If night time noise (and sleep disturbance impacts) are to be included, select 'yes'. If night time impacts are to be excluded, select 'no'.</t>
  </si>
  <si>
    <t>Night noise (dB Lnight) modelling</t>
  </si>
  <si>
    <t>no</t>
  </si>
  <si>
    <t>Night_noise_modelling_in</t>
  </si>
  <si>
    <t>If night time (sleep disturbance) impacts are to be calculated from modelling of the Lnight period, select 'yes'. If night time impacts are to be translated from daytime noise metrics (for roads only), select 'no'.</t>
  </si>
  <si>
    <t>(dB Leq, 16h)</t>
  </si>
  <si>
    <t>With scheme</t>
  </si>
  <si>
    <t>&lt;45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</si>
  <si>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</si>
  <si>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</si>
  <si>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</si>
  <si>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</si>
  <si>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</si>
  <si>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</si>
  <si>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</si>
  <si>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</si>
  <si>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</si>
  <si>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</si>
  <si>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</si>
  <si>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</si>
  <si>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</si>
  <si>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</si>
  <si>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</si>
  <si>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</si>
  <si>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</si>
  <si>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</si>
  <si>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</si>
  <si>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</si>
  <si>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</si>
  <si>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</si>
  <si>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</si>
  <si>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</si>
  <si>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</si>
  <si>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</si>
  <si>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</si>
  <si>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</si>
  <si>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</si>
  <si>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</si>
  <si>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</si>
  <si>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</si>
  <si>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</si>
  <si>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</si>
  <si>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</si>
  <si>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</si>
  <si>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t>
  </si>
  <si>
    <t>Without scheme</t>
  </si>
  <si>
    <t>(dB Lnight)</t>
  </si>
  <si>
    <t>Value of a 1dB change in noise, £/HH/annum</t>
  </si>
  <si>
    <t>Income base year</t>
  </si>
  <si>
    <t>Income_base_values_in</t>
  </si>
  <si>
    <t>Price base year</t>
  </si>
  <si>
    <t>Price_base_values_in</t>
  </si>
  <si>
    <t>Road</t>
  </si>
  <si>
    <t>Noise change in the interval, (dB Leq, 16hr)</t>
  </si>
  <si>
    <t>&lt;</t>
  </si>
  <si>
    <t>Sleep disturbance</t>
  </si>
  <si>
    <t>Sleep_disturbance_values_road_1dB_16hr_in</t>
  </si>
  <si>
    <t>Amenity</t>
  </si>
  <si>
    <t>Amenity_values_road_1dB_in</t>
  </si>
  <si>
    <t>AMI</t>
  </si>
  <si>
    <t>AMI_values_road_1dB_in</t>
  </si>
  <si>
    <t>Stroke</t>
  </si>
  <si>
    <t>Stroke_values_road_1dB_in</t>
  </si>
  <si>
    <t>Dementia</t>
  </si>
  <si>
    <t>Dementia_values_road_1db_in</t>
  </si>
  <si>
    <t>Noise change in the interval, (Lnight)</t>
  </si>
  <si>
    <t>Sleep_disturbance_values_road_1dB_night_in</t>
  </si>
  <si>
    <t>Rail</t>
  </si>
  <si>
    <t>Amenity_values_rail_1dB_in</t>
  </si>
  <si>
    <t>AMI_values_rail_1dB_in</t>
  </si>
  <si>
    <t>Stroke_values_rail_1dB_in</t>
  </si>
  <si>
    <t>Dementia_values_rail_1db_in</t>
  </si>
  <si>
    <t>Sleep_disturbance_values_rail_1dB_night_in</t>
  </si>
  <si>
    <t>Aviation</t>
  </si>
  <si>
    <t>Amenity_values_aviation_1dB_in</t>
  </si>
  <si>
    <t>AMI_values_aviation_1dB_in</t>
  </si>
  <si>
    <t>Stroke_values_aviation_1dB_in</t>
  </si>
  <si>
    <t>Dementia_values_aviation_1db_in</t>
  </si>
  <si>
    <t>Sleep_disturbance_values_aviation_1dB_night_in</t>
  </si>
  <si>
    <t>source:</t>
  </si>
  <si>
    <t>TAG data book v2.0FC (Nov 2024), Table A3.1.</t>
  </si>
  <si>
    <t>Appraisal period and discounting</t>
  </si>
  <si>
    <t>PV base year</t>
  </si>
  <si>
    <t>PV_base_year_in</t>
  </si>
  <si>
    <t>discount period 1</t>
  </si>
  <si>
    <t>Discount_period_1_in</t>
  </si>
  <si>
    <t>discount period 2</t>
  </si>
  <si>
    <t>Discount_period_2_in</t>
  </si>
  <si>
    <t>discount period 3</t>
  </si>
  <si>
    <t>Discount_period_3_in</t>
  </si>
  <si>
    <t>discount rate 1</t>
  </si>
  <si>
    <t>Discount_rate_1_in</t>
  </si>
  <si>
    <t>discount rate 2</t>
  </si>
  <si>
    <t>Discount_rate_2_in</t>
  </si>
  <si>
    <t>discount rate 3</t>
  </si>
  <si>
    <t>Discount_rate_3_in</t>
  </si>
  <si>
    <t>TAG Data Book v2.0FC (Nov 2024), Table A1.1.1</t>
  </si>
  <si>
    <t>GDP deflator</t>
  </si>
  <si>
    <t>GDP_deflator_in</t>
  </si>
  <si>
    <t>Real GDP per capita</t>
  </si>
  <si>
    <t>GDP_capita_in</t>
  </si>
  <si>
    <t>TAG Data Book v2.0FC, Nov 2024, Annual Parameters</t>
  </si>
  <si>
    <t>Income elasticity (for uprating)</t>
  </si>
  <si>
    <t>Income_elasticity_in</t>
  </si>
  <si>
    <t>Household size - user input</t>
  </si>
  <si>
    <t>Household_size_user_input_in</t>
  </si>
  <si>
    <t>Noise  Workbook - Calculations</t>
  </si>
  <si>
    <t>Opening year: no. of households experiencing 'without scheme' and 'with scheme' noise levels</t>
  </si>
  <si>
    <t>Forecast year: no. of households experiencing 'without scheme' and 'with scheme' noise levels</t>
  </si>
  <si>
    <t>HH with decrease in noise</t>
  </si>
  <si>
    <t>Forecast_HH_decreased_noise_night</t>
  </si>
  <si>
    <t>Households experiencing increase (day)</t>
  </si>
  <si>
    <t>Total_HH_increase_day</t>
  </si>
  <si>
    <t>Households experiencing decrease (day)</t>
  </si>
  <si>
    <t>Total_HH_reduction_day</t>
  </si>
  <si>
    <t>Households experiencing increase (night)</t>
  </si>
  <si>
    <t>Total_HH_increase_night</t>
  </si>
  <si>
    <t>Households experiencing decrease (night)</t>
  </si>
  <si>
    <t>Total_HH_reduction_night</t>
  </si>
  <si>
    <t>Noise valuations, £/household/annum</t>
  </si>
  <si>
    <t>Mode</t>
  </si>
  <si>
    <t>Scheme_type</t>
  </si>
  <si>
    <t>Road_mask</t>
  </si>
  <si>
    <t>Rail_mask</t>
  </si>
  <si>
    <t>Aviation_mask</t>
  </si>
  <si>
    <t>Night noise impact</t>
  </si>
  <si>
    <t>Night_noise_impact</t>
  </si>
  <si>
    <t>Impact on night noise</t>
  </si>
  <si>
    <t>Night_impact_mask</t>
  </si>
  <si>
    <t>No impact on night noise</t>
  </si>
  <si>
    <t>Non_night_impact_mask</t>
  </si>
  <si>
    <t>Night-noise modelling</t>
  </si>
  <si>
    <t>Night_noise_modelling</t>
  </si>
  <si>
    <t>Leq night modelled</t>
  </si>
  <si>
    <t>Night_modelling_mask</t>
  </si>
  <si>
    <t>Leq night not modelled</t>
  </si>
  <si>
    <t>Non_night_modelling_mask</t>
  </si>
  <si>
    <t>Noise change in the interval</t>
  </si>
  <si>
    <t>Masks</t>
  </si>
  <si>
    <t>Road value (Lnight)</t>
  </si>
  <si>
    <t>Rail value (Lnight)</t>
  </si>
  <si>
    <t>Aviation value (Lnight)</t>
  </si>
  <si>
    <t>Road value (dB Leq, 16hr)</t>
  </si>
  <si>
    <t>Value of the change</t>
  </si>
  <si>
    <t>Road value</t>
  </si>
  <si>
    <t>Rail value</t>
  </si>
  <si>
    <t>Aviation value</t>
  </si>
  <si>
    <t>Noise cost</t>
  </si>
  <si>
    <t>Opening year: sleep disturbance</t>
  </si>
  <si>
    <t>Opening year sleep disturbance cost</t>
  </si>
  <si>
    <t>Forecast year: sleep disturbance</t>
  </si>
  <si>
    <t>Forecast year sleep disturbance cost</t>
  </si>
  <si>
    <t>Difference in sleep disturbance cost</t>
  </si>
  <si>
    <t>Opening year: amenity</t>
  </si>
  <si>
    <t>Opening year amenity cost</t>
  </si>
  <si>
    <t>Forecast year: amenity</t>
  </si>
  <si>
    <t>Forecast year amenity cost</t>
  </si>
  <si>
    <t>Difference in amenity cost</t>
  </si>
  <si>
    <t>Opening year: AMI</t>
  </si>
  <si>
    <t>Opening year AMI cost</t>
  </si>
  <si>
    <t>Forecast year: AMI</t>
  </si>
  <si>
    <t>Forecast year AMI cost</t>
  </si>
  <si>
    <t>Difference in AMI cost</t>
  </si>
  <si>
    <t>Opening year: stroke</t>
  </si>
  <si>
    <t>Opening year stroke cost</t>
  </si>
  <si>
    <t>Forecast year: stroke</t>
  </si>
  <si>
    <t>Forecast year stroke cost</t>
  </si>
  <si>
    <t>Difference in stroke cost</t>
  </si>
  <si>
    <t>Opening year: dementia</t>
  </si>
  <si>
    <t>Opening year dementia cost</t>
  </si>
  <si>
    <t>Forecast year: dementia</t>
  </si>
  <si>
    <t>Forecast year dementia cost</t>
  </si>
  <si>
    <t>Difference in dementia cost</t>
  </si>
  <si>
    <t>Appraisal period</t>
  </si>
  <si>
    <t>year</t>
  </si>
  <si>
    <t>Opening_year</t>
  </si>
  <si>
    <t>Opening_year_mask</t>
  </si>
  <si>
    <t>Forecast_year</t>
  </si>
  <si>
    <t>Forecast_year_mask</t>
  </si>
  <si>
    <t>Difference (years)</t>
  </si>
  <si>
    <t>Forecast_and_opening_year_difference</t>
  </si>
  <si>
    <t>Appraisal period length (years)</t>
  </si>
  <si>
    <t>Appraisal_period_length</t>
  </si>
  <si>
    <t>Interpolation</t>
  </si>
  <si>
    <t>Interpolation_mask</t>
  </si>
  <si>
    <t>Extrapolation</t>
  </si>
  <si>
    <t>Extrapolation_mask</t>
  </si>
  <si>
    <t>Appraisal_period</t>
  </si>
  <si>
    <t>Check</t>
  </si>
  <si>
    <t>Annual sleep disturbance cost</t>
  </si>
  <si>
    <t>Opening_year_sleep_disturbance_cost_mask</t>
  </si>
  <si>
    <t>Forecast_year_sleep_disturbance_cost_mask</t>
  </si>
  <si>
    <t>Interpolation_sleep_disturbance_cost_mask</t>
  </si>
  <si>
    <t>Extrapolation_sleep_disturbance_cost_mask</t>
  </si>
  <si>
    <t>Total</t>
  </si>
  <si>
    <t>Total_annual_sleep_disturbance_cost</t>
  </si>
  <si>
    <t>Annual amenity cost</t>
  </si>
  <si>
    <t>Opening_year_amenity_cost_mask</t>
  </si>
  <si>
    <t>Forecast_year_amenity_cost_mask</t>
  </si>
  <si>
    <t>Interpolation_amenity_cost_mask</t>
  </si>
  <si>
    <t>Extrapolation_amenity_cost_mask</t>
  </si>
  <si>
    <t>Total_annual_amenity_cost</t>
  </si>
  <si>
    <t>Annual AMI cost</t>
  </si>
  <si>
    <t>Opening_year_AMI_cost_mask</t>
  </si>
  <si>
    <t>Forecast_year_AMI_cost_mask</t>
  </si>
  <si>
    <t>Interpolation_AMI_cost_mask</t>
  </si>
  <si>
    <t>Extrapolation_AMI_cost_mask</t>
  </si>
  <si>
    <t>Total_annual_AMI_cost</t>
  </si>
  <si>
    <t>Annual stroke cost</t>
  </si>
  <si>
    <t>Opening_year_stroke_cost_mask</t>
  </si>
  <si>
    <t>Forecast_year_stroke_cost_mask</t>
  </si>
  <si>
    <t>Interpolation_stroke_cost_mask</t>
  </si>
  <si>
    <t>Extrapolation_stroke_cost_mask</t>
  </si>
  <si>
    <t>Total_annual_stroke_cost</t>
  </si>
  <si>
    <t>Annual dementia cost</t>
  </si>
  <si>
    <t>Opening_year_dementia_cost_mask</t>
  </si>
  <si>
    <t>Forecast_year_dementia_cost_mask</t>
  </si>
  <si>
    <t>Interpolation_dementia_cost_mask</t>
  </si>
  <si>
    <t>Extrapolation_dementia_cost_mask</t>
  </si>
  <si>
    <t>Total_annual_dementia_cost</t>
  </si>
  <si>
    <t>Income and price adjustment</t>
  </si>
  <si>
    <t>GDP deflator index</t>
  </si>
  <si>
    <t>GDP_deflator</t>
  </si>
  <si>
    <t>GDP_capita</t>
  </si>
  <si>
    <t>Uprating mask</t>
  </si>
  <si>
    <t>Noise values price base</t>
  </si>
  <si>
    <t>Noise_values_price_base</t>
  </si>
  <si>
    <t>GDP deflator index - base</t>
  </si>
  <si>
    <t>GDP_deflator_base</t>
  </si>
  <si>
    <t>Outputs price base</t>
  </si>
  <si>
    <t>Outputs_price_base</t>
  </si>
  <si>
    <t>GDP deflator index - for outputs</t>
  </si>
  <si>
    <t>GDP_deflator_outputs</t>
  </si>
  <si>
    <t>Price base adjustment</t>
  </si>
  <si>
    <t>Price_adjustment</t>
  </si>
  <si>
    <t>Income elasticity</t>
  </si>
  <si>
    <t>Noise values income base</t>
  </si>
  <si>
    <t>Noise_values_income_base</t>
  </si>
  <si>
    <t>GDP per capita index - base</t>
  </si>
  <si>
    <t>GDP_capita_base</t>
  </si>
  <si>
    <t>Valuing changes in noise (£)</t>
  </si>
  <si>
    <t>Annual_sleep_disturbance_valuation</t>
  </si>
  <si>
    <t>Annual_amenity_valuation</t>
  </si>
  <si>
    <t>Annual_AMI_valuation</t>
  </si>
  <si>
    <t>Annual_stroke_valuation</t>
  </si>
  <si>
    <t>Annual_dementia_valuation</t>
  </si>
  <si>
    <t>Valuing changes in noise - household size adjusted (£):</t>
  </si>
  <si>
    <t>Household size</t>
  </si>
  <si>
    <t>Default_HH_size</t>
  </si>
  <si>
    <t>Household_size_user_input</t>
  </si>
  <si>
    <t>Household size multiplier</t>
  </si>
  <si>
    <t>Household_size_multiplier</t>
  </si>
  <si>
    <t>Annual_sleep_disturbance_valuation_hh_adj</t>
  </si>
  <si>
    <t>Annual_amenity_valuation_hh_adj</t>
  </si>
  <si>
    <t>Annual_AMI_valuation_hh_adj</t>
  </si>
  <si>
    <t>Annual_stroke_valuation_hh_adj</t>
  </si>
  <si>
    <t>Annual_dementia_valuation_hh_adj</t>
  </si>
  <si>
    <t>Discounting and present values</t>
  </si>
  <si>
    <t>Discount period</t>
  </si>
  <si>
    <t>Current_year</t>
  </si>
  <si>
    <t>PV_base_year</t>
  </si>
  <si>
    <t>Discount_period_1</t>
  </si>
  <si>
    <t>Discount_period_2</t>
  </si>
  <si>
    <t>Discount_period_3</t>
  </si>
  <si>
    <t>Discount period 1</t>
  </si>
  <si>
    <t>Discount_period_1_mask</t>
  </si>
  <si>
    <t>Discount period 2</t>
  </si>
  <si>
    <t>Discount_period_2_mask</t>
  </si>
  <si>
    <t>Discount period 3</t>
  </si>
  <si>
    <t>Discount_period_3_mask</t>
  </si>
  <si>
    <t>Discount rates and factors</t>
  </si>
  <si>
    <t>Discount_rate_1</t>
  </si>
  <si>
    <t>Discount_rate_2</t>
  </si>
  <si>
    <t>Discount_rate_3</t>
  </si>
  <si>
    <t>Discount rate profile</t>
  </si>
  <si>
    <t>Discount_rate_profile</t>
  </si>
  <si>
    <t>Discount factor</t>
  </si>
  <si>
    <t>Discount_factor</t>
  </si>
  <si>
    <t>Discounted noise benefits</t>
  </si>
  <si>
    <t>(positive values represent a benefit -  a reduction in noise)</t>
  </si>
  <si>
    <t>Discounted_annual_sleep_disturbance_valuation</t>
  </si>
  <si>
    <t>Discounted_annual_amenity_valuation</t>
  </si>
  <si>
    <t>Discounted_annual_AMI_valuation</t>
  </si>
  <si>
    <t>Discounted_annual_stroke_valuation</t>
  </si>
  <si>
    <t>Discounted_annual_dementia_valuation</t>
  </si>
  <si>
    <t>Total present value of noise impact pathway</t>
  </si>
  <si>
    <t>Total_discounted_sleep_disturbance_valuation</t>
  </si>
  <si>
    <t>Total_discounted_amenity_valuation</t>
  </si>
  <si>
    <t>Total_discounted_AMI_valuation</t>
  </si>
  <si>
    <t>Total_discounted_stroke_valuation</t>
  </si>
  <si>
    <t>Total_discounted_dementia_valuation</t>
  </si>
  <si>
    <t>Total present value of change in noise: £NPV</t>
  </si>
  <si>
    <t>Noise NPV</t>
  </si>
  <si>
    <t>Total_noise_net_present_value</t>
  </si>
  <si>
    <t>Noise Workbook - Worksheet 1</t>
  </si>
  <si>
    <t>Proposal Name:</t>
  </si>
  <si>
    <t>Present Value Base Year</t>
  </si>
  <si>
    <t>Current Year</t>
  </si>
  <si>
    <t>Proposal Opening year:</t>
  </si>
  <si>
    <t>Project (Road, Rail or Aviation):</t>
  </si>
  <si>
    <t xml:space="preserve"> </t>
  </si>
  <si>
    <t>WebTAG assessment</t>
  </si>
  <si>
    <t>Sensitivity test excluding impacts below 51 dB (for aviation proposals only)</t>
  </si>
  <si>
    <r>
      <t xml:space="preserve">*positive value reflects a </t>
    </r>
    <r>
      <rPr>
        <b/>
        <sz val="7"/>
        <rFont val="Arial"/>
        <family val="2"/>
      </rPr>
      <t>net benefit</t>
    </r>
    <r>
      <rPr>
        <sz val="7"/>
        <rFont val="Arial"/>
        <family val="2"/>
      </rPr>
      <t xml:space="preserve"> (i.e. a reduction in noise)</t>
    </r>
  </si>
  <si>
    <t>Quantitative results</t>
  </si>
  <si>
    <t>Qualitative Comments:</t>
  </si>
  <si>
    <t>Data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</si>
</sst>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
    <numFmt numFmtId="166" formatCode="&quot;£&quot;#,##0"/>
    <numFmt numFmtId="167" formatCode="&quot;£&quot;#,##0.00"/>
    <numFmt numFmtId="168" formatCode="&quot;£&quot;#,##0.00000000"/>
    <numFmt numFmtId="169" formatCode="0.000000"/>
  </numFmts>
  <fonts count="27">
    <font>
      <sz val="10"/>
      <color theme="1"/>
      <name val="Arial"/>
      <family val="2"/>
    </font>
    <font>
      <sz val="11"/>
      <color theme="1"/>
      <name val="Calibri"/>
      <family val="2"/>
      <scheme val="minor"/>
    </font>
    <font>
      <b/>
      <sz val="20"/>
      <color theme="0"/>
      <name val="Calibri"/>
      <family val="2"/>
      <scheme val="minor"/>
    </font>
    <font>
      <b/>
      <sz val="14"/>
      <color theme="0"/>
      <name val="Calibri"/>
      <family val="2"/>
      <scheme val="minor"/>
    </font>
    <font>
      <i/>
      <sz val="11"/>
      <color theme="1"/>
      <name val="Calibri"/>
      <family val="2"/>
      <scheme val="minor"/>
    </font>
    <font>
      <b/>
      <sz val="12"/>
      <color theme="1"/>
      <name val="Calibri"/>
      <family val="2"/>
      <scheme val="minor"/>
    </font>
    <font>
      <b/>
      <sz val="10"/>
      <name val="Arial"/>
      <family val="2"/>
    </font>
    <font>
      <sz val="10"/>
      <name val="Arial"/>
      <family val="2"/>
    </font>
    <font>
      <sz val="11"/>
      <color theme="1"/>
      <name val="Calibri"/>
      <family val="2"/>
      <scheme val="minor"/>
    </font>
    <font>
      <b/>
      <sz val="11"/>
      <color theme="1"/>
      <name val="Calibri"/>
      <family val="2"/>
      <scheme val="minor"/>
    </font>
    <font>
      <sz val="11"/>
      <name val="Calibri"/>
      <family val="2"/>
      <scheme val="minor"/>
    </font>
    <font>
      <sz val="10"/>
      <color theme="1"/>
      <name val="Arial"/>
      <family val="2"/>
    </font>
    <font>
      <sz val="12"/>
      <name val="Arial"/>
      <family val="2"/>
    </font>
    <font>
      <b/>
      <sz val="11"/>
      <name val="Arial"/>
      <family val="2"/>
    </font>
    <font>
      <b/>
      <u/>
      <sz val="11"/>
      <name val="Arial"/>
      <family val="2"/>
    </font>
    <font>
      <u/>
      <sz val="12"/>
      <name val="Arial"/>
      <family val="2"/>
    </font>
    <font>
      <sz val="11"/>
      <name val="Arial"/>
      <family val="2"/>
    </font>
    <font>
      <sz val="14"/>
      <name val="Arial"/>
      <family val="2"/>
    </font>
    <font>
      <sz val="7"/>
      <name val="Arial"/>
      <family val="2"/>
    </font>
    <font>
      <b/>
      <sz val="7"/>
      <name val="Arial"/>
      <family val="2"/>
    </font>
    <font>
      <b/>
      <sz val="12"/>
      <name val="Arial"/>
      <family val="2"/>
    </font>
    <font>
      <b/>
      <sz val="11"/>
      <color theme="0"/>
      <name val="Calibri"/>
      <family val="2"/>
      <scheme val="minor"/>
    </font>
    <font>
      <b/>
      <sz val="11"/>
      <name val="Calibri"/>
      <family val="2"/>
      <scheme val="minor"/>
    </font>
    <font>
      <i/>
      <sz val="11"/>
      <name val="Calibri"/>
      <family val="2"/>
      <scheme val="minor"/>
    </font>
    <font>
      <b/>
      <sz val="10"/>
      <color indexed="10"/>
      <name val="Arial"/>
      <family val="2"/>
    </font>
    <font>
      <u/>
      <sz val="10"/>
      <color theme="10"/>
      <name val="Arial"/>
      <family val="2"/>
    </font>
    <font>
      <u/>
      <sz val="10"/>
      <name val="Arial"/>
      <family val="2"/>
    </font>
  </fonts>
  <fills count="6">
    <fill>
      <patternFill patternType="none"/>
    </fill>
    <fill>
      <patternFill patternType="gray125"/>
    </fill>
    <fill>
      <patternFill patternType="solid">
        <fgColor rgb="FF006E5A"/>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double">
        <color auto="1"/>
      </left>
      <right/>
      <top/>
      <bottom/>
      <diagonal/>
    </border>
    <border>
      <left style="double">
        <color auto="1"/>
      </left>
      <right/>
      <top/>
      <bottom style="double">
        <color indexed="64"/>
      </bottom>
      <diagonal/>
    </border>
    <border>
      <left/>
      <right style="double">
        <color auto="1"/>
      </right>
      <top style="double">
        <color auto="1"/>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auto="1"/>
      </left>
      <right/>
      <top style="double">
        <color indexed="64"/>
      </top>
      <bottom style="double">
        <color auto="1"/>
      </bottom>
      <diagonal/>
    </border>
    <border>
      <left/>
      <right style="double">
        <color auto="1"/>
      </right>
      <top style="double">
        <color indexed="64"/>
      </top>
      <bottom style="double">
        <color auto="1"/>
      </bottom>
      <diagonal/>
    </border>
  </borders>
  <cellStyleXfs count="9">
    <xf numFmtId="0" fontId="0" fillId="0" borderId="0"/>
    <xf numFmtId="0" fontId="2" fillId="2" borderId="0"/>
    <xf numFmtId="0" fontId="3" fillId="2" borderId="0"/>
    <xf numFmtId="0" fontId="5" fillId="3" borderId="0"/>
    <xf numFmtId="0" fontId="7" fillId="0" borderId="0"/>
    <xf numFmtId="9" fontId="11" fillId="0" borderId="0" applyFont="0" applyFill="0" applyBorder="0" applyAlignment="0" applyProtection="0"/>
    <xf numFmtId="0" fontId="8" fillId="0" borderId="0"/>
    <xf numFmtId="0" fontId="25" fillId="0" borderId="0" applyNumberFormat="0" applyFill="0" applyBorder="0" applyAlignment="0" applyProtection="0"/>
    <xf numFmtId="43" fontId="11" fillId="0" borderId="0" applyFont="0" applyFill="0" applyBorder="0" applyAlignment="0" applyProtection="0"/>
  </cellStyleXfs>
  <cellXfs count="152">
    <xf numFmtId="0" fontId="0" fillId="0" borderId="0" xfId="0"/>
    <xf numFmtId="0" fontId="2" fillId="2" borderId="0" xfId="1"/>
    <xf numFmtId="0" fontId="3" fillId="2" borderId="0" xfId="2"/>
    <xf numFmtId="0" fontId="4" fillId="0" borderId="0" xfId="0" applyFont="1"/>
    <xf numFmtId="0" fontId="3" fillId="0" borderId="0" xfId="2" applyFill="1"/>
    <xf numFmtId="0" fontId="5" fillId="3" borderId="0" xfId="3"/>
    <xf numFmtId="0" fontId="9" fillId="0" borderId="0" xfId="2" applyFont="1" applyFill="1"/>
    <xf numFmtId="0" fontId="0" fillId="3" borderId="0" xfId="0" applyFill="1"/>
    <xf numFmtId="0" fontId="5" fillId="3" borderId="0" xfId="0" applyFont="1" applyFill="1"/>
    <xf numFmtId="1" fontId="0" fillId="3" borderId="0" xfId="0" applyNumberFormat="1" applyFill="1"/>
    <xf numFmtId="0" fontId="4" fillId="3" borderId="0" xfId="0" applyFont="1" applyFill="1"/>
    <xf numFmtId="0" fontId="9" fillId="0" borderId="0" xfId="0" applyFont="1"/>
    <xf numFmtId="0" fontId="9" fillId="0" borderId="4" xfId="0" applyFont="1" applyBorder="1" applyAlignment="1">
      <alignment horizontal="center" wrapText="1"/>
    </xf>
    <xf numFmtId="1" fontId="9" fillId="0" borderId="4" xfId="0" applyNumberFormat="1" applyFont="1" applyBorder="1" applyAlignment="1">
      <alignment horizontal="center"/>
    </xf>
    <xf numFmtId="0" fontId="9" fillId="0" borderId="0" xfId="0" applyFont="1" applyAlignment="1">
      <alignment horizontal="center" wrapText="1"/>
    </xf>
    <xf numFmtId="0" fontId="5" fillId="0" borderId="0" xfId="3" applyFill="1"/>
    <xf numFmtId="0" fontId="4" fillId="0" borderId="0" xfId="3" applyFont="1" applyFill="1"/>
    <xf numFmtId="0" fontId="9" fillId="0" borderId="0" xfId="3" applyFont="1" applyFill="1"/>
    <xf numFmtId="2" fontId="4" fillId="0" borderId="0" xfId="0" applyNumberFormat="1" applyFont="1" applyAlignment="1">
      <alignment horizontal="left" vertical="center"/>
    </xf>
    <xf numFmtId="165" fontId="4" fillId="0" borderId="0" xfId="0" applyNumberFormat="1" applyFont="1"/>
    <xf numFmtId="0" fontId="4" fillId="4" borderId="0" xfId="0" applyFont="1" applyFill="1"/>
    <xf numFmtId="0" fontId="5" fillId="0" borderId="0" xfId="2" applyFont="1" applyFill="1"/>
    <xf numFmtId="0" fontId="7" fillId="0" borderId="0" xfId="4"/>
    <xf numFmtId="0" fontId="12" fillId="0" borderId="0" xfId="6" applyFont="1"/>
    <xf numFmtId="0" fontId="17" fillId="0" borderId="0" xfId="6" applyFont="1"/>
    <xf numFmtId="0" fontId="13" fillId="0" borderId="0" xfId="6" applyFont="1"/>
    <xf numFmtId="0" fontId="12" fillId="0" borderId="5" xfId="6" applyFont="1" applyBorder="1" applyAlignment="1">
      <alignment horizontal="right"/>
    </xf>
    <xf numFmtId="0" fontId="14" fillId="0" borderId="0" xfId="6" applyFont="1"/>
    <xf numFmtId="0" fontId="15" fillId="0" borderId="0" xfId="6" applyFont="1"/>
    <xf numFmtId="0" fontId="12" fillId="0" borderId="10" xfId="6" applyFont="1" applyBorder="1" applyAlignment="1">
      <alignment horizontal="center"/>
    </xf>
    <xf numFmtId="0" fontId="12" fillId="0" borderId="0" xfId="6" applyFont="1" applyAlignment="1">
      <alignment horizontal="center"/>
    </xf>
    <xf numFmtId="0" fontId="16" fillId="0" borderId="0" xfId="6" applyFont="1"/>
    <xf numFmtId="0" fontId="12" fillId="5" borderId="11" xfId="6" applyFont="1" applyFill="1" applyBorder="1"/>
    <xf numFmtId="0" fontId="12" fillId="5" borderId="0" xfId="6" applyFont="1" applyFill="1"/>
    <xf numFmtId="0" fontId="14" fillId="5" borderId="0" xfId="6" applyFont="1" applyFill="1"/>
    <xf numFmtId="0" fontId="16" fillId="5" borderId="0" xfId="6" applyFont="1" applyFill="1" applyAlignment="1">
      <alignment wrapText="1"/>
    </xf>
    <xf numFmtId="0" fontId="16" fillId="5" borderId="0" xfId="6" applyFont="1" applyFill="1"/>
    <xf numFmtId="2" fontId="18" fillId="0" borderId="0" xfId="6" applyNumberFormat="1" applyFont="1" applyAlignment="1">
      <alignment horizontal="left" wrapText="1"/>
    </xf>
    <xf numFmtId="0" fontId="16" fillId="5" borderId="11" xfId="6" applyFont="1" applyFill="1" applyBorder="1"/>
    <xf numFmtId="0" fontId="8" fillId="5" borderId="0" xfId="6" applyFill="1"/>
    <xf numFmtId="0" fontId="20" fillId="5" borderId="0" xfId="6" applyFont="1" applyFill="1"/>
    <xf numFmtId="0" fontId="12" fillId="5" borderId="12" xfId="6" applyFont="1" applyFill="1" applyBorder="1"/>
    <xf numFmtId="0" fontId="20" fillId="0" borderId="0" xfId="6" applyFont="1"/>
    <xf numFmtId="1" fontId="4" fillId="0" borderId="0" xfId="0" applyNumberFormat="1" applyFont="1"/>
    <xf numFmtId="0" fontId="21" fillId="2" borderId="0" xfId="2" applyFont="1"/>
    <xf numFmtId="2" fontId="9" fillId="0" borderId="4" xfId="0" applyNumberFormat="1" applyFont="1" applyBorder="1" applyAlignment="1">
      <alignment horizontal="center"/>
    </xf>
    <xf numFmtId="2" fontId="9" fillId="0" borderId="4" xfId="0" applyNumberFormat="1" applyFont="1" applyBorder="1" applyAlignment="1">
      <alignment horizontal="center" wrapText="1"/>
    </xf>
    <xf numFmtId="0" fontId="8" fillId="0" borderId="0" xfId="0" applyFont="1"/>
    <xf numFmtId="0" fontId="4" fillId="0" borderId="0" xfId="2" applyFont="1" applyFill="1"/>
    <xf numFmtId="0" fontId="22" fillId="0" borderId="4" xfId="0" applyFont="1" applyBorder="1" applyAlignment="1">
      <alignment horizontal="center" wrapText="1"/>
    </xf>
    <xf numFmtId="0" fontId="21" fillId="0" borderId="0" xfId="2" applyFont="1" applyFill="1"/>
    <xf numFmtId="0" fontId="23" fillId="0" borderId="0" xfId="0" applyFont="1" applyAlignment="1">
      <alignment wrapText="1"/>
    </xf>
    <xf numFmtId="0" fontId="23" fillId="0" borderId="0" xfId="0" applyFont="1"/>
    <xf numFmtId="0" fontId="21" fillId="0" borderId="0" xfId="4" applyFont="1"/>
    <xf numFmtId="2" fontId="4" fillId="0" borderId="0" xfId="0" applyNumberFormat="1" applyFont="1" applyAlignment="1">
      <alignment horizontal="center"/>
    </xf>
    <xf numFmtId="0" fontId="10" fillId="0" borderId="0" xfId="4" applyFont="1"/>
    <xf numFmtId="2" fontId="10" fillId="0" borderId="4" xfId="0" applyNumberFormat="1" applyFont="1" applyBorder="1" applyAlignment="1" applyProtection="1">
      <alignment horizontal="right" vertical="center"/>
      <protection hidden="1"/>
    </xf>
    <xf numFmtId="2" fontId="4" fillId="0" borderId="0" xfId="0" applyNumberFormat="1" applyFont="1"/>
    <xf numFmtId="4" fontId="10" fillId="0" borderId="4" xfId="0" applyNumberFormat="1" applyFont="1" applyBorder="1" applyAlignment="1" applyProtection="1">
      <alignment horizontal="right" vertical="center" wrapText="1"/>
      <protection hidden="1"/>
    </xf>
    <xf numFmtId="0" fontId="24" fillId="5" borderId="0" xfId="0" applyFont="1" applyFill="1"/>
    <xf numFmtId="0" fontId="6" fillId="5" borderId="0" xfId="0" applyFont="1" applyFill="1"/>
    <xf numFmtId="0" fontId="7" fillId="5" borderId="0" xfId="0" applyFont="1" applyFill="1"/>
    <xf numFmtId="0" fontId="26" fillId="5" borderId="0" xfId="0" applyFont="1" applyFill="1"/>
    <xf numFmtId="17" fontId="7" fillId="5" borderId="0" xfId="0" applyNumberFormat="1" applyFont="1" applyFill="1" applyAlignment="1">
      <alignment horizontal="left"/>
    </xf>
    <xf numFmtId="0" fontId="12" fillId="0" borderId="5" xfId="6" applyFont="1" applyBorder="1" applyAlignment="1">
      <alignment horizontal="left"/>
    </xf>
    <xf numFmtId="0" fontId="9" fillId="0" borderId="0" xfId="0" applyFont="1" applyAlignment="1">
      <alignment horizontal="right"/>
    </xf>
    <xf numFmtId="1" fontId="9" fillId="0" borderId="0" xfId="0" applyNumberFormat="1" applyFont="1"/>
    <xf numFmtId="43" fontId="8" fillId="0" borderId="0" xfId="8" applyFont="1" applyFill="1"/>
    <xf numFmtId="0" fontId="22" fillId="0" borderId="1" xfId="0" applyFont="1" applyBorder="1" applyAlignment="1">
      <alignment horizontal="center" wrapText="1"/>
    </xf>
    <xf numFmtId="0" fontId="10" fillId="0" borderId="1" xfId="0" applyFont="1" applyBorder="1" applyAlignment="1">
      <alignment horizontal="center"/>
    </xf>
    <xf numFmtId="0" fontId="22" fillId="0" borderId="13" xfId="0" applyFont="1" applyBorder="1" applyAlignment="1">
      <alignment horizontal="center" wrapText="1"/>
    </xf>
    <xf numFmtId="0" fontId="10" fillId="0" borderId="13" xfId="0" applyFont="1" applyBorder="1" applyAlignment="1">
      <alignment horizontal="center"/>
    </xf>
    <xf numFmtId="0" fontId="21" fillId="2" borderId="8" xfId="2" applyFont="1" applyBorder="1"/>
    <xf numFmtId="0" fontId="21" fillId="2" borderId="14" xfId="2" applyFont="1" applyBorder="1"/>
    <xf numFmtId="0" fontId="21" fillId="2" borderId="5" xfId="2" applyFont="1" applyBorder="1"/>
    <xf numFmtId="0" fontId="2" fillId="0" borderId="0" xfId="1" applyFill="1"/>
    <xf numFmtId="0" fontId="16" fillId="5" borderId="11" xfId="6" applyFont="1" applyFill="1" applyBorder="1" applyAlignment="1">
      <alignment vertical="center" wrapText="1"/>
    </xf>
    <xf numFmtId="0" fontId="16" fillId="5" borderId="11" xfId="6" applyFont="1" applyFill="1" applyBorder="1" applyAlignment="1">
      <alignment vertical="center"/>
    </xf>
    <xf numFmtId="166" fontId="12" fillId="0" borderId="18" xfId="6" applyNumberFormat="1" applyFont="1" applyBorder="1" applyAlignment="1">
      <alignment horizontal="center" vertical="center"/>
    </xf>
    <xf numFmtId="166" fontId="12" fillId="0" borderId="18" xfId="6" applyNumberFormat="1" applyFont="1" applyBorder="1" applyAlignment="1">
      <alignment horizontal="center"/>
    </xf>
    <xf numFmtId="0" fontId="16" fillId="5" borderId="11" xfId="6" applyFont="1" applyFill="1" applyBorder="1" applyAlignment="1">
      <alignment wrapText="1"/>
    </xf>
    <xf numFmtId="0" fontId="16" fillId="5" borderId="17" xfId="6" applyFont="1" applyFill="1" applyBorder="1"/>
    <xf numFmtId="0" fontId="13" fillId="0" borderId="19" xfId="6" applyFont="1" applyBorder="1"/>
    <xf numFmtId="0" fontId="16" fillId="0" borderId="11" xfId="6" applyFont="1" applyBorder="1"/>
    <xf numFmtId="0" fontId="17" fillId="0" borderId="11" xfId="6" applyFont="1" applyBorder="1"/>
    <xf numFmtId="0" fontId="12" fillId="0" borderId="11" xfId="6" applyFont="1" applyBorder="1"/>
    <xf numFmtId="0" fontId="20" fillId="5" borderId="18" xfId="6" applyFont="1" applyFill="1" applyBorder="1" applyAlignment="1">
      <alignment horizontal="center" vertical="center" wrapText="1"/>
    </xf>
    <xf numFmtId="0" fontId="13" fillId="5" borderId="19" xfId="6" applyFont="1" applyFill="1" applyBorder="1" applyAlignment="1">
      <alignment vertical="center"/>
    </xf>
    <xf numFmtId="0" fontId="16" fillId="5" borderId="15" xfId="6" applyFont="1" applyFill="1" applyBorder="1"/>
    <xf numFmtId="0" fontId="13" fillId="5" borderId="19" xfId="6" applyFont="1" applyFill="1" applyBorder="1"/>
    <xf numFmtId="0" fontId="13" fillId="5" borderId="15" xfId="6" applyFont="1" applyFill="1" applyBorder="1"/>
    <xf numFmtId="0" fontId="13" fillId="5" borderId="16" xfId="6" applyFont="1" applyFill="1" applyBorder="1"/>
    <xf numFmtId="0" fontId="16" fillId="5" borderId="12" xfId="6" applyFont="1" applyFill="1" applyBorder="1" applyAlignment="1">
      <alignment wrapText="1"/>
    </xf>
    <xf numFmtId="0" fontId="16" fillId="5" borderId="12" xfId="6" applyFont="1" applyFill="1" applyBorder="1"/>
    <xf numFmtId="2" fontId="18" fillId="5" borderId="20" xfId="6" applyNumberFormat="1" applyFont="1" applyFill="1" applyBorder="1" applyAlignment="1">
      <alignment horizontal="left" wrapText="1"/>
    </xf>
    <xf numFmtId="0" fontId="17" fillId="0" borderId="21" xfId="6" applyFont="1" applyBorder="1"/>
    <xf numFmtId="168" fontId="17" fillId="0" borderId="0" xfId="6" applyNumberFormat="1" applyFont="1"/>
    <xf numFmtId="0" fontId="25" fillId="5" borderId="0" xfId="7" applyFill="1"/>
    <xf numFmtId="1" fontId="9" fillId="0" borderId="4" xfId="0" applyNumberFormat="1" applyFont="1" applyBorder="1" applyAlignment="1">
      <alignment horizontal="center" wrapText="1"/>
    </xf>
    <xf numFmtId="169" fontId="9" fillId="0" borderId="0" xfId="3" applyNumberFormat="1" applyFont="1" applyFill="1"/>
    <xf numFmtId="165" fontId="5" fillId="0" borderId="0" xfId="3" applyNumberFormat="1" applyFill="1"/>
    <xf numFmtId="10" fontId="17" fillId="0" borderId="0" xfId="6" applyNumberFormat="1" applyFont="1"/>
    <xf numFmtId="1" fontId="1" fillId="0" borderId="0" xfId="0" applyNumberFormat="1" applyFont="1"/>
    <xf numFmtId="0" fontId="9" fillId="0" borderId="0" xfId="0" applyFont="1" applyAlignment="1">
      <alignment vertical="top" wrapText="1"/>
    </xf>
    <xf numFmtId="0" fontId="1" fillId="0" borderId="0" xfId="0" applyFont="1"/>
    <xf numFmtId="0" fontId="1" fillId="3" borderId="1" xfId="0" applyFont="1" applyFill="1" applyBorder="1" applyAlignment="1" applyProtection="1">
      <protection locked="0"/>
    </xf>
    <xf numFmtId="0" fontId="1" fillId="3" borderId="2" xfId="0" applyFont="1" applyFill="1" applyBorder="1" applyAlignment="1" applyProtection="1">
      <protection locked="0"/>
    </xf>
    <xf numFmtId="0" fontId="1" fillId="3" borderId="3" xfId="0" applyFont="1" applyFill="1" applyBorder="1" applyAlignment="1" applyProtection="1">
      <protection locked="0"/>
    </xf>
    <xf numFmtId="0" fontId="1" fillId="3" borderId="4" xfId="0" applyFont="1" applyFill="1" applyBorder="1" applyAlignment="1" applyProtection="1">
      <alignment horizontal="left"/>
      <protection locked="0"/>
    </xf>
    <xf numFmtId="0" fontId="1" fillId="0" borderId="0" xfId="0" applyFont="1" applyAlignment="1">
      <alignment horizontal="right"/>
    </xf>
    <xf numFmtId="0" fontId="1" fillId="0" borderId="0" xfId="2" applyFont="1" applyFill="1"/>
    <xf numFmtId="0" fontId="1" fillId="0" borderId="2" xfId="0" applyFont="1" applyBorder="1" applyAlignment="1">
      <alignment horizontal="left"/>
    </xf>
    <xf numFmtId="0" fontId="1" fillId="0" borderId="4" xfId="0" applyFont="1" applyBorder="1" applyAlignment="1">
      <alignment horizontal="center"/>
    </xf>
    <xf numFmtId="0" fontId="1" fillId="0" borderId="13" xfId="0" applyFont="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3" borderId="9" xfId="3" applyFont="1" applyBorder="1" applyProtection="1">
      <protection locked="0"/>
    </xf>
    <xf numFmtId="0" fontId="1" fillId="0" borderId="1" xfId="0" applyFont="1" applyBorder="1" applyAlignment="1">
      <alignment horizontal="center"/>
    </xf>
    <xf numFmtId="43" fontId="1" fillId="0" borderId="0" xfId="8" applyFont="1" applyFill="1"/>
    <xf numFmtId="0" fontId="1" fillId="0" borderId="0" xfId="0" applyFont="1" applyAlignment="1">
      <alignment horizontal="center"/>
    </xf>
    <xf numFmtId="0" fontId="1" fillId="0" borderId="0" xfId="0" applyFont="1" applyAlignment="1">
      <alignment wrapText="1"/>
    </xf>
    <xf numFmtId="1" fontId="1" fillId="0" borderId="4" xfId="0" applyNumberFormat="1" applyFont="1" applyBorder="1" applyAlignment="1">
      <alignment horizontal="right"/>
    </xf>
    <xf numFmtId="0" fontId="1" fillId="0" borderId="0" xfId="0" applyFont="1" applyAlignment="1">
      <alignment vertical="top" wrapText="1"/>
    </xf>
    <xf numFmtId="2" fontId="1" fillId="0" borderId="4" xfId="0" applyNumberFormat="1" applyFont="1" applyBorder="1" applyAlignment="1">
      <alignment horizontal="center"/>
    </xf>
    <xf numFmtId="2" fontId="1" fillId="0" borderId="0" xfId="0" applyNumberFormat="1" applyFont="1" applyAlignment="1">
      <alignment horizontal="center"/>
    </xf>
    <xf numFmtId="2" fontId="1" fillId="0" borderId="0" xfId="0" applyNumberFormat="1" applyFont="1"/>
    <xf numFmtId="0" fontId="1" fillId="0" borderId="4" xfId="0" applyFont="1" applyBorder="1"/>
    <xf numFmtId="164" fontId="1" fillId="0" borderId="4" xfId="0" applyNumberFormat="1" applyFont="1" applyBorder="1"/>
    <xf numFmtId="164" fontId="1" fillId="0" borderId="0" xfId="0" applyNumberFormat="1" applyFont="1"/>
    <xf numFmtId="2" fontId="1" fillId="3" borderId="4" xfId="0" applyNumberFormat="1" applyFont="1" applyFill="1" applyBorder="1"/>
    <xf numFmtId="0" fontId="1" fillId="2" borderId="0" xfId="0" applyFont="1" applyFill="1" applyAlignment="1">
      <alignment horizontal="center"/>
    </xf>
    <xf numFmtId="0" fontId="1" fillId="3" borderId="4" xfId="3" applyFont="1" applyBorder="1"/>
    <xf numFmtId="0" fontId="1" fillId="0" borderId="2" xfId="0" applyFont="1" applyBorder="1" applyAlignment="1">
      <alignment horizontal="center"/>
    </xf>
    <xf numFmtId="0" fontId="1" fillId="0" borderId="0" xfId="3" applyFont="1" applyFill="1"/>
    <xf numFmtId="0" fontId="1" fillId="0" borderId="0" xfId="0" applyFont="1" applyAlignment="1">
      <alignment horizontal="left"/>
    </xf>
    <xf numFmtId="0" fontId="1" fillId="0" borderId="0" xfId="3" quotePrefix="1" applyFont="1" applyFill="1"/>
    <xf numFmtId="0" fontId="1" fillId="0" borderId="0" xfId="3" applyFont="1" applyFill="1" applyAlignment="1">
      <alignment horizontal="right"/>
    </xf>
    <xf numFmtId="0" fontId="1" fillId="0" borderId="0" xfId="0" applyFont="1" applyAlignment="1">
      <alignment vertical="top" wrapText="1"/>
    </xf>
    <xf numFmtId="0" fontId="1" fillId="2" borderId="6" xfId="0" applyFont="1" applyFill="1" applyBorder="1" applyAlignment="1">
      <alignment horizontal="center"/>
    </xf>
    <xf numFmtId="0" fontId="1" fillId="2" borderId="7" xfId="0" applyFont="1" applyFill="1" applyBorder="1" applyAlignment="1">
      <alignment horizontal="center"/>
    </xf>
    <xf numFmtId="2" fontId="1" fillId="3" borderId="4" xfId="0" applyNumberFormat="1" applyFont="1" applyFill="1" applyBorder="1" applyAlignment="1">
      <alignment horizontal="center"/>
    </xf>
    <xf numFmtId="0" fontId="1" fillId="2" borderId="0" xfId="0" applyFont="1" applyFill="1"/>
    <xf numFmtId="2" fontId="1" fillId="0" borderId="0" xfId="0" applyNumberFormat="1" applyFont="1" applyAlignment="1">
      <alignment horizontal="center" vertical="center"/>
    </xf>
    <xf numFmtId="1" fontId="1" fillId="3" borderId="4" xfId="0" applyNumberFormat="1" applyFont="1" applyFill="1" applyBorder="1" applyAlignment="1">
      <alignment horizontal="center"/>
    </xf>
    <xf numFmtId="2" fontId="1" fillId="0" borderId="0" xfId="0" applyNumberFormat="1" applyFont="1" applyAlignment="1">
      <alignment horizontal="left" vertical="center" wrapText="1"/>
    </xf>
    <xf numFmtId="166" fontId="1" fillId="0" borderId="0" xfId="0" applyNumberFormat="1" applyFont="1" applyAlignment="1">
      <alignment horizontal="center" vertical="center"/>
    </xf>
    <xf numFmtId="2" fontId="1" fillId="0" borderId="0" xfId="0" applyNumberFormat="1" applyFont="1" applyAlignment="1">
      <alignment horizontal="left" vertical="center"/>
    </xf>
    <xf numFmtId="167" fontId="1" fillId="0" borderId="0" xfId="0" applyNumberFormat="1" applyFont="1" applyAlignment="1">
      <alignment horizontal="center" vertical="center"/>
    </xf>
    <xf numFmtId="2" fontId="1" fillId="0" borderId="0" xfId="0" applyNumberFormat="1" applyFont="1" applyAlignment="1">
      <alignment horizontal="right" vertical="center"/>
    </xf>
    <xf numFmtId="164" fontId="1" fillId="0" borderId="0" xfId="5" applyNumberFormat="1" applyFont="1"/>
    <xf numFmtId="166" fontId="1" fillId="0" borderId="0" xfId="0" applyNumberFormat="1" applyFont="1"/>
    <xf numFmtId="0" fontId="1" fillId="0" borderId="6" xfId="0" applyFont="1" applyBorder="1" applyAlignment="1">
      <alignment horizontal="center"/>
    </xf>
  </cellXfs>
  <cellStyles count="9">
    <cellStyle name="Comma" xfId="8" builtinId="3"/>
    <cellStyle name="Headers" xfId="2" xr:uid="{00000000-0005-0000-0000-000001000000}"/>
    <cellStyle name="Hyperlink" xfId="7" builtinId="8"/>
    <cellStyle name="Normal" xfId="0" builtinId="0"/>
    <cellStyle name="Normal 2" xfId="4" xr:uid="{00000000-0005-0000-0000-000004000000}"/>
    <cellStyle name="Normal 3" xfId="6" xr:uid="{00000000-0005-0000-0000-000005000000}"/>
    <cellStyle name="Percent" xfId="5" builtinId="5"/>
    <cellStyle name="Style 1" xfId="1" xr:uid="{00000000-0005-0000-0000-000007000000}"/>
    <cellStyle name="Sub-headers" xfId="3" xr:uid="{00000000-0005-0000-0000-000008000000}"/>
  </cellStyles>
  <dxfs count="8">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57150</xdr:rowOff>
    </xdr:from>
    <xdr:to>
      <xdr:col>2</xdr:col>
      <xdr:colOff>85725</xdr:colOff>
      <xdr:row>3</xdr:row>
      <xdr:rowOff>123825</xdr:rowOff>
    </xdr:to>
    <xdr:pic>
      <xdr:nvPicPr>
        <xdr:cNvPr id="2" name="Picture 1" descr="DfT_3298_SML_AW[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5715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uploads/system/uploads/attachment_data/file/662875/tag-unit-a3-noise-workbook-forthcoming-changes-december-2017.pdf" TargetMode="External"/><Relationship Id="rId1" Type="http://schemas.openxmlformats.org/officeDocument/2006/relationships/hyperlink" Target="mailto:tasm@dft.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4"/>
  <sheetViews>
    <sheetView topLeftCell="A21" zoomScale="85" zoomScaleNormal="85" workbookViewId="0">
      <selection activeCell="C54" sqref="C54"/>
    </sheetView>
  </sheetViews>
  <sheetFormatPr defaultColWidth="0" defaultRowHeight="12.95" zeroHeight="1"/>
  <cols>
    <col min="1" max="1" width="3.28515625" style="60" customWidth="1"/>
    <col min="2" max="2" width="11.42578125" style="60" customWidth="1"/>
    <col min="3" max="16" width="9.140625" style="60" customWidth="1"/>
    <col min="17" max="17" width="15.140625" style="60" customWidth="1"/>
    <col min="18" max="20" width="9.140625" style="60" customWidth="1"/>
    <col min="21" max="16384" width="9.140625" style="60" hidden="1"/>
  </cols>
  <sheetData>
    <row r="1" spans="2:2"/>
    <row r="2" spans="2:2"/>
    <row r="3" spans="2:2"/>
    <row r="4" spans="2:2"/>
    <row r="5" spans="2:2">
      <c r="B5" s="59"/>
    </row>
    <row r="6" spans="2:2" s="2" customFormat="1" ht="18.600000000000001">
      <c r="B6" s="2" t="s">
        <v>0</v>
      </c>
    </row>
    <row r="7" spans="2:2"/>
    <row r="8" spans="2:2" s="5" customFormat="1" ht="15.6">
      <c r="B8" s="5" t="s">
        <v>1</v>
      </c>
    </row>
    <row r="9" spans="2:2">
      <c r="B9" s="61" t="s">
        <v>2</v>
      </c>
    </row>
    <row r="10" spans="2:2"/>
    <row r="11" spans="2:2" s="5" customFormat="1" ht="15.6">
      <c r="B11" s="5" t="s">
        <v>3</v>
      </c>
    </row>
    <row r="12" spans="2:2">
      <c r="B12" s="61" t="s">
        <v>4</v>
      </c>
    </row>
    <row r="13" spans="2:2">
      <c r="B13" s="61" t="s">
        <v>5</v>
      </c>
    </row>
    <row r="14" spans="2:2">
      <c r="B14" s="97" t="s">
        <v>6</v>
      </c>
    </row>
    <row r="15" spans="2:2">
      <c r="B15" s="61"/>
    </row>
    <row r="16" spans="2:2">
      <c r="B16" s="61" t="s">
        <v>7</v>
      </c>
    </row>
    <row r="17" spans="2:3">
      <c r="B17" s="61">
        <v>1</v>
      </c>
      <c r="C17" s="61" t="s">
        <v>8</v>
      </c>
    </row>
    <row r="18" spans="2:3">
      <c r="B18" s="61">
        <v>2</v>
      </c>
      <c r="C18" s="61" t="s">
        <v>9</v>
      </c>
    </row>
    <row r="19" spans="2:3">
      <c r="B19" s="61">
        <v>3</v>
      </c>
      <c r="C19" s="61" t="s">
        <v>10</v>
      </c>
    </row>
    <row r="20" spans="2:3">
      <c r="B20" s="61">
        <v>4</v>
      </c>
      <c r="C20" s="61" t="s">
        <v>11</v>
      </c>
    </row>
    <row r="21" spans="2:3">
      <c r="B21" s="61">
        <v>5</v>
      </c>
      <c r="C21" s="61" t="s">
        <v>12</v>
      </c>
    </row>
    <row r="22" spans="2:3">
      <c r="B22" s="61">
        <v>6</v>
      </c>
      <c r="C22" s="61" t="s">
        <v>13</v>
      </c>
    </row>
    <row r="23" spans="2:3">
      <c r="B23" s="61" t="s">
        <v>14</v>
      </c>
      <c r="C23" s="61"/>
    </row>
    <row r="24" spans="2:3">
      <c r="B24" s="61">
        <v>7</v>
      </c>
      <c r="C24" s="61" t="s">
        <v>15</v>
      </c>
    </row>
    <row r="25" spans="2:3">
      <c r="B25" s="61">
        <v>8</v>
      </c>
      <c r="C25" s="61" t="s">
        <v>16</v>
      </c>
    </row>
    <row r="26" spans="2:3">
      <c r="B26" s="61"/>
      <c r="C26" s="61"/>
    </row>
    <row r="27" spans="2:3">
      <c r="B27" s="61" t="s">
        <v>17</v>
      </c>
    </row>
    <row r="28" spans="2:3">
      <c r="B28" s="61">
        <v>1</v>
      </c>
      <c r="C28" s="61" t="s">
        <v>18</v>
      </c>
    </row>
    <row r="29" spans="2:3">
      <c r="B29" s="61">
        <v>2</v>
      </c>
      <c r="C29" s="61" t="s">
        <v>19</v>
      </c>
    </row>
    <row r="30" spans="2:3">
      <c r="B30" s="61">
        <v>3</v>
      </c>
      <c r="C30" s="61" t="s">
        <v>20</v>
      </c>
    </row>
    <row r="31" spans="2:3">
      <c r="B31" s="61">
        <v>4</v>
      </c>
      <c r="C31" s="61" t="s">
        <v>21</v>
      </c>
    </row>
    <row r="32" spans="2:3">
      <c r="B32" s="61">
        <v>5</v>
      </c>
      <c r="C32" s="61" t="s">
        <v>22</v>
      </c>
    </row>
    <row r="33" spans="2:3">
      <c r="B33" s="61">
        <v>6</v>
      </c>
      <c r="C33" s="61" t="s">
        <v>23</v>
      </c>
    </row>
    <row r="34" spans="2:3">
      <c r="B34" s="61">
        <v>7</v>
      </c>
      <c r="C34" s="61" t="s">
        <v>24</v>
      </c>
    </row>
    <row r="35" spans="2:3">
      <c r="B35" s="61">
        <v>8</v>
      </c>
      <c r="C35" s="61" t="s">
        <v>25</v>
      </c>
    </row>
    <row r="36" spans="2:3">
      <c r="C36" s="61" t="s">
        <v>26</v>
      </c>
    </row>
    <row r="37" spans="2:3">
      <c r="B37" s="61">
        <v>9</v>
      </c>
      <c r="C37" s="61" t="s">
        <v>27</v>
      </c>
    </row>
    <row r="38" spans="2:3">
      <c r="B38" s="61"/>
      <c r="C38" s="61" t="s">
        <v>26</v>
      </c>
    </row>
    <row r="39" spans="2:3">
      <c r="B39" s="61">
        <v>10</v>
      </c>
      <c r="C39" s="61" t="s">
        <v>28</v>
      </c>
    </row>
    <row r="40" spans="2:3">
      <c r="B40" s="61"/>
      <c r="C40" s="61" t="s">
        <v>29</v>
      </c>
    </row>
    <row r="41" spans="2:3">
      <c r="B41" s="61"/>
      <c r="C41" s="61"/>
    </row>
    <row r="42" spans="2:3">
      <c r="B42" s="61" t="s">
        <v>30</v>
      </c>
      <c r="C42" s="61"/>
    </row>
    <row r="43" spans="2:3">
      <c r="B43" s="61">
        <v>1</v>
      </c>
      <c r="C43" s="61" t="s">
        <v>31</v>
      </c>
    </row>
    <row r="44" spans="2:3">
      <c r="B44" s="61">
        <v>2</v>
      </c>
      <c r="C44" s="61" t="s">
        <v>32</v>
      </c>
    </row>
    <row r="45" spans="2:3">
      <c r="B45" s="61">
        <v>3</v>
      </c>
      <c r="C45" s="61" t="s">
        <v>33</v>
      </c>
    </row>
    <row r="46" spans="2:3">
      <c r="B46" s="61">
        <v>4</v>
      </c>
      <c r="C46" s="61" t="s">
        <v>34</v>
      </c>
    </row>
    <row r="47" spans="2:3">
      <c r="B47" s="61">
        <v>5</v>
      </c>
      <c r="C47" s="61" t="s">
        <v>35</v>
      </c>
    </row>
    <row r="48" spans="2:3">
      <c r="B48" s="61"/>
    </row>
    <row r="49" spans="2:3">
      <c r="B49" s="61" t="s">
        <v>36</v>
      </c>
    </row>
    <row r="50" spans="2:3">
      <c r="B50" s="61"/>
    </row>
    <row r="51" spans="2:3" s="5" customFormat="1" ht="15.6">
      <c r="B51" s="5" t="s">
        <v>37</v>
      </c>
    </row>
    <row r="52" spans="2:3">
      <c r="B52" s="62" t="s">
        <v>38</v>
      </c>
      <c r="C52" s="62" t="s">
        <v>39</v>
      </c>
    </row>
    <row r="53" spans="2:3">
      <c r="B53" s="63">
        <v>45597</v>
      </c>
      <c r="C53" s="61" t="s">
        <v>40</v>
      </c>
    </row>
    <row r="54" spans="2:3">
      <c r="B54" s="63">
        <v>45597</v>
      </c>
      <c r="C54" s="61" t="s">
        <v>41</v>
      </c>
    </row>
    <row r="55" spans="2:3">
      <c r="B55" s="63">
        <v>45413</v>
      </c>
      <c r="C55" s="61" t="s">
        <v>42</v>
      </c>
    </row>
    <row r="56" spans="2:3">
      <c r="B56" s="63">
        <v>45231</v>
      </c>
      <c r="C56" s="61" t="s">
        <v>43</v>
      </c>
    </row>
    <row r="57" spans="2:3">
      <c r="B57" s="63">
        <v>45047</v>
      </c>
      <c r="C57" s="61" t="s">
        <v>44</v>
      </c>
    </row>
    <row r="58" spans="2:3">
      <c r="B58" s="63">
        <v>44866</v>
      </c>
      <c r="C58" s="61" t="s">
        <v>45</v>
      </c>
    </row>
    <row r="59" spans="2:3">
      <c r="B59" s="63">
        <v>44682</v>
      </c>
      <c r="C59" s="61" t="s">
        <v>46</v>
      </c>
    </row>
    <row r="60" spans="2:3">
      <c r="B60" s="63">
        <v>44501</v>
      </c>
      <c r="C60" s="61" t="s">
        <v>47</v>
      </c>
    </row>
    <row r="61" spans="2:3">
      <c r="B61" s="63">
        <v>44378</v>
      </c>
      <c r="C61" s="61" t="s">
        <v>48</v>
      </c>
    </row>
    <row r="62" spans="2:3">
      <c r="B62" s="63">
        <v>44013</v>
      </c>
      <c r="C62" s="61" t="s">
        <v>49</v>
      </c>
    </row>
    <row r="63" spans="2:3">
      <c r="B63" s="63">
        <v>44013</v>
      </c>
      <c r="C63" s="61" t="s">
        <v>50</v>
      </c>
    </row>
    <row r="64" spans="2:3">
      <c r="B64" s="63">
        <v>43770</v>
      </c>
      <c r="C64" s="61" t="s">
        <v>51</v>
      </c>
    </row>
    <row r="65" spans="2:3">
      <c r="B65" s="63">
        <v>43586</v>
      </c>
      <c r="C65" s="61" t="s">
        <v>52</v>
      </c>
    </row>
    <row r="66" spans="2:3">
      <c r="B66" s="63">
        <v>43556</v>
      </c>
      <c r="C66" s="61" t="s">
        <v>53</v>
      </c>
    </row>
    <row r="67" spans="2:3">
      <c r="B67" s="63">
        <v>43405</v>
      </c>
      <c r="C67" s="61" t="s">
        <v>54</v>
      </c>
    </row>
    <row r="68" spans="2:3">
      <c r="B68" s="63">
        <v>43221</v>
      </c>
      <c r="C68" s="61" t="s">
        <v>54</v>
      </c>
    </row>
    <row r="69" spans="2:3">
      <c r="B69" s="63">
        <v>43070</v>
      </c>
      <c r="C69" s="61" t="s">
        <v>55</v>
      </c>
    </row>
    <row r="70" spans="2:3">
      <c r="B70" s="63"/>
      <c r="C70" s="61"/>
    </row>
    <row r="71" spans="2:3" s="5" customFormat="1" ht="15.6">
      <c r="B71" s="5" t="s">
        <v>56</v>
      </c>
    </row>
    <row r="72" spans="2:3">
      <c r="B72" s="61" t="s">
        <v>57</v>
      </c>
    </row>
    <row r="73" spans="2:3">
      <c r="B73" s="61" t="s">
        <v>58</v>
      </c>
    </row>
    <row r="74" spans="2:3">
      <c r="B74" s="61" t="s">
        <v>59</v>
      </c>
    </row>
    <row r="75" spans="2:3">
      <c r="B75" s="61" t="s">
        <v>60</v>
      </c>
    </row>
    <row r="76" spans="2:3">
      <c r="B76" s="61" t="s">
        <v>61</v>
      </c>
    </row>
    <row r="77" spans="2:3">
      <c r="B77" s="61" t="s">
        <v>62</v>
      </c>
    </row>
    <row r="78" spans="2:3">
      <c r="B78" s="97" t="s">
        <v>63</v>
      </c>
    </row>
    <row r="79" spans="2:3"/>
    <row r="81"/>
    <row r="82"/>
    <row r="83"/>
    <row r="84"/>
    <row r="85"/>
    <row r="86"/>
    <row r="87"/>
    <row r="88"/>
    <row r="89"/>
    <row r="90"/>
    <row r="91"/>
    <row r="92"/>
    <row r="93"/>
    <row r="94"/>
  </sheetData>
  <hyperlinks>
    <hyperlink ref="B78" r:id="rId1" xr:uid="{00000000-0004-0000-0000-000000000000}"/>
    <hyperlink ref="B14"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S277"/>
  <sheetViews>
    <sheetView showGridLines="0" tabSelected="1" zoomScale="70" zoomScaleNormal="70" workbookViewId="0">
      <selection activeCell="D6" sqref="D6:H6"/>
    </sheetView>
  </sheetViews>
  <sheetFormatPr defaultColWidth="0" defaultRowHeight="14.45" zeroHeight="1"/>
  <cols>
    <col min="1" max="1" width="9.140625" style="47" customWidth="1"/>
    <col min="2" max="2" width="27.140625" style="47" customWidth="1"/>
    <col min="3" max="3" width="21.28515625" style="47" customWidth="1"/>
    <col min="4" max="4" width="12.140625" style="47" customWidth="1"/>
    <col min="5" max="21" width="9.140625" style="47" customWidth="1"/>
    <col min="22" max="22" width="14.5703125" style="47" customWidth="1"/>
    <col min="23" max="39" width="9.140625" style="47" customWidth="1"/>
    <col min="40" max="41" width="9.28515625" style="47" customWidth="1"/>
    <col min="42" max="42" width="3.42578125" style="47" customWidth="1"/>
    <col min="43" max="95" width="9.140625" style="47" hidden="1" customWidth="1"/>
    <col min="96" max="96" width="28.42578125" style="47" hidden="1" customWidth="1"/>
    <col min="97" max="16384" width="9.140625" style="47" hidden="1"/>
  </cols>
  <sheetData>
    <row r="1" spans="2:96">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row>
    <row r="2" spans="2:96" s="1" customFormat="1" ht="26.1">
      <c r="B2" s="1" t="s">
        <v>64</v>
      </c>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row>
    <row r="3" spans="2:96">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row>
    <row r="4" spans="2:96" s="2" customFormat="1" ht="18.600000000000001">
      <c r="B4" s="2" t="s">
        <v>65</v>
      </c>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row>
    <row r="5" spans="2:96" ht="15" customHeight="1">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row>
    <row r="6" spans="2:96" ht="15" customHeight="1">
      <c r="B6" s="104" t="s">
        <v>18</v>
      </c>
      <c r="C6" s="104"/>
      <c r="D6" s="105"/>
      <c r="E6" s="106"/>
      <c r="F6" s="106"/>
      <c r="G6" s="106"/>
      <c r="H6" s="107"/>
      <c r="I6" s="3" t="s">
        <v>66</v>
      </c>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row>
    <row r="7" spans="2:96" ht="15" customHeight="1">
      <c r="B7" s="104" t="s">
        <v>67</v>
      </c>
      <c r="C7" s="104"/>
      <c r="D7" s="108">
        <v>2025</v>
      </c>
      <c r="E7" s="3" t="s">
        <v>68</v>
      </c>
      <c r="F7" s="3"/>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row>
    <row r="8" spans="2:96" ht="15" customHeight="1">
      <c r="B8" s="104" t="s">
        <v>69</v>
      </c>
      <c r="C8" s="104"/>
      <c r="D8" s="108">
        <v>2030</v>
      </c>
      <c r="E8" s="3" t="s">
        <v>70</v>
      </c>
      <c r="F8" s="3"/>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row>
    <row r="9" spans="2:96" ht="15" customHeight="1">
      <c r="B9" s="104" t="s">
        <v>71</v>
      </c>
      <c r="C9" s="104"/>
      <c r="D9" s="108" t="s">
        <v>72</v>
      </c>
      <c r="E9" s="3" t="s">
        <v>73</v>
      </c>
      <c r="F9" s="3"/>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row>
    <row r="10" spans="2:96" ht="15" customHeight="1">
      <c r="B10" s="104" t="s">
        <v>74</v>
      </c>
      <c r="C10" s="104"/>
      <c r="D10" s="108">
        <v>2024</v>
      </c>
      <c r="E10" s="3" t="s">
        <v>75</v>
      </c>
      <c r="F10" s="3"/>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row>
    <row r="11" spans="2:96" ht="15" customHeight="1">
      <c r="B11" s="104" t="s">
        <v>76</v>
      </c>
      <c r="C11" s="104"/>
      <c r="D11" s="108">
        <v>2023</v>
      </c>
      <c r="E11" s="3" t="s">
        <v>77</v>
      </c>
      <c r="F11" s="3"/>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row>
    <row r="12" spans="2:96" ht="15" customHeight="1">
      <c r="B12" s="104" t="s">
        <v>78</v>
      </c>
      <c r="C12" s="104"/>
      <c r="D12" s="108">
        <v>60</v>
      </c>
      <c r="E12" s="3" t="s">
        <v>79</v>
      </c>
      <c r="F12" s="3"/>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row>
    <row r="13" spans="2:96" ht="15" customHeight="1">
      <c r="B13" s="104" t="s">
        <v>80</v>
      </c>
      <c r="C13" s="104"/>
      <c r="D13" s="108" t="s">
        <v>81</v>
      </c>
      <c r="E13" s="3"/>
      <c r="F13" s="3"/>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row>
    <row r="14" spans="2:96" ht="15" customHeight="1">
      <c r="B14" s="104" t="s">
        <v>82</v>
      </c>
      <c r="C14" s="104"/>
      <c r="D14" s="108">
        <v>2.2999999999999998</v>
      </c>
      <c r="E14" s="3" t="s">
        <v>83</v>
      </c>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row>
    <row r="15" spans="2:96" ht="15" customHeight="1">
      <c r="B15" s="104"/>
      <c r="C15" s="104"/>
      <c r="D15" s="109"/>
      <c r="E15" s="3"/>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row>
    <row r="16" spans="2:96" s="5" customFormat="1" ht="15.6">
      <c r="B16" s="5" t="s">
        <v>84</v>
      </c>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row>
    <row r="17" spans="2:96" s="6" customFormat="1" ht="15" customHeight="1"/>
    <row r="18" spans="2:96" s="6" customFormat="1" ht="15" customHeight="1">
      <c r="B18" s="110" t="s">
        <v>85</v>
      </c>
      <c r="D18" s="108" t="s">
        <v>86</v>
      </c>
      <c r="E18" s="48" t="s">
        <v>87</v>
      </c>
    </row>
    <row r="19" spans="2:96" s="6" customFormat="1" ht="15" customHeight="1">
      <c r="B19" s="48" t="s">
        <v>88</v>
      </c>
      <c r="D19" s="111"/>
      <c r="E19" s="48"/>
    </row>
    <row r="20" spans="2:96" s="6" customFormat="1" ht="15" customHeight="1">
      <c r="B20" s="104" t="s">
        <v>89</v>
      </c>
      <c r="D20" s="108" t="s">
        <v>90</v>
      </c>
      <c r="E20" s="48" t="s">
        <v>91</v>
      </c>
    </row>
    <row r="21" spans="2:96" s="6" customFormat="1" ht="15" customHeight="1">
      <c r="B21" s="48" t="s">
        <v>92</v>
      </c>
    </row>
    <row r="22" spans="2:96" s="6" customFormat="1" ht="15" customHeight="1"/>
    <row r="23" spans="2:96" s="5" customFormat="1" ht="15.6">
      <c r="B23" s="5" t="str">
        <f>"Opening year: no. of "&amp;D13&amp;"s experiencing 'without scheme' and 'with scheme' noise levels"</f>
        <v>Opening year: no. of households experiencing 'without scheme' and 'with scheme' noise levels</v>
      </c>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row>
    <row r="24" spans="2:96" s="17" customFormat="1" ht="15" customHeight="1"/>
    <row r="25" spans="2:96" s="17" customFormat="1" ht="15" customHeight="1">
      <c r="B25" s="112" t="s">
        <v>93</v>
      </c>
      <c r="C25" s="70" t="s">
        <v>94</v>
      </c>
      <c r="D25" s="71" t="s">
        <v>95</v>
      </c>
      <c r="E25" s="113" t="s">
        <v>96</v>
      </c>
      <c r="F25" s="113" t="s">
        <v>97</v>
      </c>
      <c r="G25" s="113" t="s">
        <v>98</v>
      </c>
      <c r="H25" s="113" t="s">
        <v>99</v>
      </c>
      <c r="I25" s="113" t="s">
        <v>100</v>
      </c>
      <c r="J25" s="113" t="s">
        <v>101</v>
      </c>
      <c r="K25" s="113" t="s">
        <v>102</v>
      </c>
      <c r="L25" s="113" t="s">
        <v>103</v>
      </c>
      <c r="M25" s="113" t="s">
        <v>104</v>
      </c>
      <c r="N25" s="113" t="s">
        <v>105</v>
      </c>
      <c r="O25" s="113" t="s">
        <v>106</v>
      </c>
      <c r="P25" s="113" t="s">
        <v>107</v>
      </c>
      <c r="Q25" s="113" t="s">
        <v>108</v>
      </c>
      <c r="R25" s="113" t="s">
        <v>109</v>
      </c>
      <c r="S25" s="113" t="s">
        <v>110</v>
      </c>
      <c r="T25" s="113" t="s">
        <v>111</v>
      </c>
      <c r="U25" s="113" t="s">
        <v>112</v>
      </c>
      <c r="V25" s="113" t="s">
        <v>113</v>
      </c>
      <c r="W25" s="113" t="s">
        <v>114</v>
      </c>
      <c r="X25" s="113" t="s">
        <v>115</v>
      </c>
      <c r="Y25" s="113" t="s">
        <v>116</v>
      </c>
      <c r="Z25" s="113" t="s">
        <v>117</v>
      </c>
      <c r="AA25" s="113" t="s">
        <v>118</v>
      </c>
      <c r="AB25" s="113" t="s">
        <v>119</v>
      </c>
      <c r="AC25" s="113" t="s">
        <v>120</v>
      </c>
      <c r="AD25" s="113" t="s">
        <v>121</v>
      </c>
      <c r="AE25" s="113" t="s">
        <v>122</v>
      </c>
      <c r="AF25" s="113" t="s">
        <v>123</v>
      </c>
      <c r="AG25" s="113" t="s">
        <v>124</v>
      </c>
      <c r="AH25" s="113" t="s">
        <v>125</v>
      </c>
      <c r="AI25" s="113" t="s">
        <v>126</v>
      </c>
      <c r="AJ25" s="113" t="s">
        <v>127</v>
      </c>
      <c r="AK25" s="113" t="s">
        <v>128</v>
      </c>
      <c r="AL25" s="113" t="s">
        <v>129</v>
      </c>
      <c r="AM25" s="113" t="s">
        <v>130</v>
      </c>
      <c r="AN25" s="113" t="s">
        <v>131</v>
      </c>
      <c r="AO25" s="113" t="s">
        <v>132</v>
      </c>
    </row>
    <row r="26" spans="2:96" s="17" customFormat="1" ht="15" customHeight="1">
      <c r="B26" s="68" t="s">
        <v>133</v>
      </c>
      <c r="C26" s="72"/>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5"/>
      <c r="AO26" s="115"/>
    </row>
    <row r="27" spans="2:96" s="17" customFormat="1" ht="15" customHeight="1">
      <c r="B27" s="69" t="s">
        <v>95</v>
      </c>
      <c r="C27" s="73"/>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6"/>
    </row>
    <row r="28" spans="2:96" s="17" customFormat="1" ht="15" customHeight="1">
      <c r="B28" s="117" t="s">
        <v>96</v>
      </c>
      <c r="C28" s="73"/>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6"/>
    </row>
    <row r="29" spans="2:96" s="17" customFormat="1" ht="15" customHeight="1">
      <c r="B29" s="117" t="s">
        <v>97</v>
      </c>
      <c r="C29" s="73"/>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6"/>
    </row>
    <row r="30" spans="2:96" s="17" customFormat="1" ht="15" customHeight="1">
      <c r="B30" s="117" t="s">
        <v>98</v>
      </c>
      <c r="C30" s="73"/>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6"/>
    </row>
    <row r="31" spans="2:96" s="17" customFormat="1" ht="15" customHeight="1">
      <c r="B31" s="117" t="s">
        <v>99</v>
      </c>
      <c r="C31" s="73"/>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6"/>
    </row>
    <row r="32" spans="2:96" s="17" customFormat="1" ht="15" customHeight="1">
      <c r="B32" s="117" t="s">
        <v>100</v>
      </c>
      <c r="C32" s="73"/>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6"/>
    </row>
    <row r="33" spans="2:97" s="17" customFormat="1" ht="15" customHeight="1">
      <c r="B33" s="117" t="s">
        <v>101</v>
      </c>
      <c r="C33" s="73"/>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6"/>
    </row>
    <row r="34" spans="2:97" s="17" customFormat="1" ht="15" customHeight="1">
      <c r="B34" s="117" t="s">
        <v>102</v>
      </c>
      <c r="C34" s="73"/>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6"/>
    </row>
    <row r="35" spans="2:97" ht="15" customHeight="1">
      <c r="B35" s="117" t="s">
        <v>103</v>
      </c>
      <c r="C35" s="73"/>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6"/>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row>
    <row r="36" spans="2:97" ht="15" customHeight="1">
      <c r="B36" s="117" t="s">
        <v>104</v>
      </c>
      <c r="C36" s="73"/>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6"/>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row>
    <row r="37" spans="2:97" ht="15" customHeight="1">
      <c r="B37" s="117" t="s">
        <v>105</v>
      </c>
      <c r="C37" s="73"/>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6"/>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row>
    <row r="38" spans="2:97" ht="15" customHeight="1">
      <c r="B38" s="117" t="s">
        <v>106</v>
      </c>
      <c r="C38" s="73"/>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6"/>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3"/>
    </row>
    <row r="39" spans="2:97" ht="15" customHeight="1">
      <c r="B39" s="117" t="s">
        <v>107</v>
      </c>
      <c r="C39" s="73"/>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6"/>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3"/>
      <c r="CS39" s="104"/>
    </row>
    <row r="40" spans="2:97" ht="15" customHeight="1">
      <c r="B40" s="117" t="s">
        <v>108</v>
      </c>
      <c r="C40" s="73"/>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6"/>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3"/>
      <c r="CS40" s="104"/>
    </row>
    <row r="41" spans="2:97" s="67" customFormat="1">
      <c r="B41" s="117" t="s">
        <v>109</v>
      </c>
      <c r="C41" s="73"/>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6"/>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row>
    <row r="42" spans="2:97" s="67" customFormat="1">
      <c r="B42" s="117" t="s">
        <v>110</v>
      </c>
      <c r="C42" s="73"/>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6"/>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row>
    <row r="43" spans="2:97" s="67" customFormat="1">
      <c r="B43" s="117" t="s">
        <v>111</v>
      </c>
      <c r="C43" s="73"/>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6"/>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row>
    <row r="44" spans="2:97" s="67" customFormat="1">
      <c r="B44" s="117" t="s">
        <v>112</v>
      </c>
      <c r="C44" s="73"/>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6"/>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row>
    <row r="45" spans="2:97" s="67" customFormat="1">
      <c r="B45" s="117" t="s">
        <v>113</v>
      </c>
      <c r="C45" s="73"/>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6"/>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row>
    <row r="46" spans="2:97" s="67" customFormat="1">
      <c r="B46" s="117" t="s">
        <v>114</v>
      </c>
      <c r="C46" s="73"/>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6"/>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row>
    <row r="47" spans="2:97" s="67" customFormat="1">
      <c r="B47" s="117" t="s">
        <v>115</v>
      </c>
      <c r="C47" s="73"/>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6"/>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row>
    <row r="48" spans="2:97" s="67" customFormat="1">
      <c r="B48" s="117" t="s">
        <v>116</v>
      </c>
      <c r="C48" s="73"/>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6"/>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row>
    <row r="49" spans="2:42" s="67" customFormat="1">
      <c r="B49" s="117" t="s">
        <v>117</v>
      </c>
      <c r="C49" s="73"/>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6"/>
    </row>
    <row r="50" spans="2:42" s="67" customFormat="1">
      <c r="B50" s="117" t="s">
        <v>118</v>
      </c>
      <c r="C50" s="73"/>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6"/>
    </row>
    <row r="51" spans="2:42" s="67" customFormat="1">
      <c r="B51" s="117" t="s">
        <v>119</v>
      </c>
      <c r="C51" s="73"/>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6"/>
    </row>
    <row r="52" spans="2:42" s="67" customFormat="1">
      <c r="B52" s="117" t="s">
        <v>120</v>
      </c>
      <c r="C52" s="73"/>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6"/>
    </row>
    <row r="53" spans="2:42" s="67" customFormat="1">
      <c r="B53" s="117" t="s">
        <v>121</v>
      </c>
      <c r="C53" s="73"/>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6"/>
    </row>
    <row r="54" spans="2:42" s="67" customFormat="1">
      <c r="B54" s="117" t="s">
        <v>122</v>
      </c>
      <c r="C54" s="73"/>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6"/>
    </row>
    <row r="55" spans="2:42" s="67" customFormat="1">
      <c r="B55" s="117" t="s">
        <v>123</v>
      </c>
      <c r="C55" s="73"/>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6"/>
    </row>
    <row r="56" spans="2:42" s="67" customFormat="1">
      <c r="B56" s="117" t="s">
        <v>124</v>
      </c>
      <c r="C56" s="73"/>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6"/>
    </row>
    <row r="57" spans="2:42">
      <c r="B57" s="117" t="s">
        <v>125</v>
      </c>
      <c r="C57" s="73"/>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6"/>
    </row>
    <row r="58" spans="2:42">
      <c r="B58" s="117" t="s">
        <v>126</v>
      </c>
      <c r="C58" s="73"/>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6"/>
    </row>
    <row r="59" spans="2:42">
      <c r="B59" s="117" t="s">
        <v>127</v>
      </c>
      <c r="C59" s="73"/>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6"/>
    </row>
    <row r="60" spans="2:42">
      <c r="B60" s="117" t="s">
        <v>128</v>
      </c>
      <c r="C60" s="73"/>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6"/>
    </row>
    <row r="61" spans="2:42" s="67" customFormat="1">
      <c r="B61" s="117" t="s">
        <v>129</v>
      </c>
      <c r="C61" s="73"/>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6"/>
    </row>
    <row r="62" spans="2:42" s="67" customFormat="1">
      <c r="B62" s="117" t="s">
        <v>130</v>
      </c>
      <c r="C62" s="73"/>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6"/>
    </row>
    <row r="63" spans="2:42" s="67" customFormat="1">
      <c r="B63" s="117" t="s">
        <v>131</v>
      </c>
      <c r="C63" s="73"/>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6"/>
    </row>
    <row r="64" spans="2:42" s="67" customFormat="1">
      <c r="B64" s="117" t="s">
        <v>132</v>
      </c>
      <c r="C64" s="73"/>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6"/>
    </row>
    <row r="65" spans="2:97" s="67" customFormat="1">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row>
    <row r="66" spans="2:97" ht="15" customHeight="1">
      <c r="B66" s="112" t="s">
        <v>134</v>
      </c>
      <c r="C66" s="70" t="s">
        <v>94</v>
      </c>
      <c r="D66" s="71" t="s">
        <v>95</v>
      </c>
      <c r="E66" s="113" t="s">
        <v>96</v>
      </c>
      <c r="F66" s="113" t="s">
        <v>97</v>
      </c>
      <c r="G66" s="113" t="s">
        <v>98</v>
      </c>
      <c r="H66" s="113" t="s">
        <v>99</v>
      </c>
      <c r="I66" s="113" t="s">
        <v>100</v>
      </c>
      <c r="J66" s="113" t="s">
        <v>101</v>
      </c>
      <c r="K66" s="113" t="s">
        <v>102</v>
      </c>
      <c r="L66" s="113" t="s">
        <v>103</v>
      </c>
      <c r="M66" s="113" t="s">
        <v>104</v>
      </c>
      <c r="N66" s="113" t="s">
        <v>105</v>
      </c>
      <c r="O66" s="113" t="s">
        <v>106</v>
      </c>
      <c r="P66" s="113" t="s">
        <v>107</v>
      </c>
      <c r="Q66" s="113" t="s">
        <v>108</v>
      </c>
      <c r="R66" s="113" t="s">
        <v>109</v>
      </c>
      <c r="S66" s="113" t="s">
        <v>110</v>
      </c>
      <c r="T66" s="113" t="s">
        <v>111</v>
      </c>
      <c r="U66" s="113" t="s">
        <v>112</v>
      </c>
      <c r="V66" s="113" t="s">
        <v>113</v>
      </c>
      <c r="W66" s="113" t="s">
        <v>114</v>
      </c>
      <c r="X66" s="113" t="s">
        <v>115</v>
      </c>
      <c r="Y66" s="113" t="s">
        <v>116</v>
      </c>
      <c r="Z66" s="113" t="s">
        <v>117</v>
      </c>
      <c r="AA66" s="113" t="s">
        <v>118</v>
      </c>
      <c r="AB66" s="113" t="s">
        <v>119</v>
      </c>
      <c r="AC66" s="113" t="s">
        <v>120</v>
      </c>
      <c r="AD66" s="113" t="s">
        <v>121</v>
      </c>
      <c r="AE66" s="113" t="s">
        <v>122</v>
      </c>
      <c r="AF66" s="113" t="s">
        <v>123</v>
      </c>
      <c r="AG66" s="113" t="s">
        <v>124</v>
      </c>
      <c r="AH66" s="113" t="s">
        <v>125</v>
      </c>
      <c r="AI66" s="113" t="s">
        <v>126</v>
      </c>
      <c r="AJ66" s="113" t="s">
        <v>127</v>
      </c>
      <c r="AK66" s="113" t="s">
        <v>128</v>
      </c>
      <c r="AL66" s="113" t="s">
        <v>129</v>
      </c>
      <c r="AM66" s="113" t="s">
        <v>130</v>
      </c>
      <c r="AN66" s="113" t="s">
        <v>131</v>
      </c>
      <c r="AO66" s="113" t="s">
        <v>132</v>
      </c>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3"/>
    </row>
    <row r="67" spans="2:97" ht="15" customHeight="1">
      <c r="B67" s="49" t="s">
        <v>133</v>
      </c>
      <c r="C67" s="72"/>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5"/>
      <c r="AO67" s="115"/>
      <c r="AP67" s="16"/>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3"/>
    </row>
    <row r="68" spans="2:97" ht="15" customHeight="1">
      <c r="B68" s="69" t="s">
        <v>95</v>
      </c>
      <c r="C68" s="73"/>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6"/>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3"/>
    </row>
    <row r="69" spans="2:97" ht="15" customHeight="1">
      <c r="B69" s="117" t="s">
        <v>96</v>
      </c>
      <c r="C69" s="73"/>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6"/>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3"/>
    </row>
    <row r="70" spans="2:97" ht="15" customHeight="1">
      <c r="B70" s="117" t="s">
        <v>97</v>
      </c>
      <c r="C70" s="73"/>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6"/>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3"/>
    </row>
    <row r="71" spans="2:97" ht="15" customHeight="1">
      <c r="B71" s="117" t="s">
        <v>98</v>
      </c>
      <c r="C71" s="73"/>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6"/>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3"/>
    </row>
    <row r="72" spans="2:97" ht="15" customHeight="1">
      <c r="B72" s="117" t="s">
        <v>99</v>
      </c>
      <c r="C72" s="73"/>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6"/>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3"/>
    </row>
    <row r="73" spans="2:97" ht="15" customHeight="1">
      <c r="B73" s="117" t="s">
        <v>100</v>
      </c>
      <c r="C73" s="73"/>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6"/>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3"/>
    </row>
    <row r="74" spans="2:97" ht="15" customHeight="1">
      <c r="B74" s="117" t="s">
        <v>101</v>
      </c>
      <c r="C74" s="73"/>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6"/>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3"/>
    </row>
    <row r="75" spans="2:97" ht="15" customHeight="1">
      <c r="B75" s="117" t="s">
        <v>102</v>
      </c>
      <c r="C75" s="73"/>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6"/>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3"/>
    </row>
    <row r="76" spans="2:97" ht="15" customHeight="1">
      <c r="B76" s="117" t="s">
        <v>103</v>
      </c>
      <c r="C76" s="73"/>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6"/>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3"/>
    </row>
    <row r="77" spans="2:97" ht="15" customHeight="1">
      <c r="B77" s="117" t="s">
        <v>104</v>
      </c>
      <c r="C77" s="73"/>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6"/>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3"/>
    </row>
    <row r="78" spans="2:97" ht="15" customHeight="1">
      <c r="B78" s="117" t="s">
        <v>105</v>
      </c>
      <c r="C78" s="73"/>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6"/>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3"/>
    </row>
    <row r="79" spans="2:97" ht="15" customHeight="1">
      <c r="B79" s="117" t="s">
        <v>106</v>
      </c>
      <c r="C79" s="73"/>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6"/>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3"/>
    </row>
    <row r="80" spans="2:97" ht="15" customHeight="1">
      <c r="B80" s="117" t="s">
        <v>107</v>
      </c>
      <c r="C80" s="73"/>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6"/>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3"/>
    </row>
    <row r="81" spans="2:97" ht="15" customHeight="1">
      <c r="B81" s="117" t="s">
        <v>108</v>
      </c>
      <c r="C81" s="73"/>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3"/>
    </row>
    <row r="82" spans="2:97" s="67" customFormat="1">
      <c r="B82" s="117" t="s">
        <v>109</v>
      </c>
      <c r="C82" s="73"/>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row>
    <row r="83" spans="2:97" s="67" customFormat="1">
      <c r="B83" s="117" t="s">
        <v>110</v>
      </c>
      <c r="C83" s="73"/>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row>
    <row r="84" spans="2:97" s="67" customFormat="1">
      <c r="B84" s="117" t="s">
        <v>111</v>
      </c>
      <c r="C84" s="73"/>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row>
    <row r="85" spans="2:97" s="67" customFormat="1">
      <c r="B85" s="117" t="s">
        <v>112</v>
      </c>
      <c r="C85" s="73"/>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row>
    <row r="86" spans="2:97" s="67" customFormat="1">
      <c r="B86" s="117" t="s">
        <v>113</v>
      </c>
      <c r="C86" s="73"/>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8"/>
      <c r="AQ86" s="118"/>
      <c r="AR86" s="118"/>
      <c r="AS86" s="118"/>
      <c r="AT86" s="118"/>
      <c r="AU86" s="118"/>
      <c r="AV86" s="118"/>
      <c r="AW86" s="118"/>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row>
    <row r="87" spans="2:97" s="67" customFormat="1">
      <c r="B87" s="117" t="s">
        <v>114</v>
      </c>
      <c r="C87" s="73"/>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row>
    <row r="88" spans="2:97">
      <c r="B88" s="117" t="s">
        <v>115</v>
      </c>
      <c r="C88" s="73"/>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row>
    <row r="89" spans="2:97">
      <c r="B89" s="117" t="s">
        <v>116</v>
      </c>
      <c r="C89" s="73"/>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row>
    <row r="90" spans="2:97">
      <c r="B90" s="117" t="s">
        <v>117</v>
      </c>
      <c r="C90" s="73"/>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row>
    <row r="91" spans="2:97">
      <c r="B91" s="117" t="s">
        <v>118</v>
      </c>
      <c r="C91" s="73"/>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row>
    <row r="92" spans="2:97">
      <c r="B92" s="117" t="s">
        <v>119</v>
      </c>
      <c r="C92" s="73"/>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row>
    <row r="93" spans="2:97">
      <c r="B93" s="117" t="s">
        <v>120</v>
      </c>
      <c r="C93" s="73"/>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row>
    <row r="94" spans="2:97">
      <c r="B94" s="117" t="s">
        <v>121</v>
      </c>
      <c r="C94" s="73"/>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row>
    <row r="95" spans="2:97">
      <c r="B95" s="117" t="s">
        <v>122</v>
      </c>
      <c r="C95" s="73"/>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row>
    <row r="96" spans="2:97">
      <c r="B96" s="117" t="s">
        <v>123</v>
      </c>
      <c r="C96" s="73"/>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row>
    <row r="97" spans="2:97">
      <c r="B97" s="117" t="s">
        <v>124</v>
      </c>
      <c r="C97" s="73"/>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row>
    <row r="98" spans="2:97">
      <c r="B98" s="117" t="s">
        <v>125</v>
      </c>
      <c r="C98" s="73"/>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row>
    <row r="99" spans="2:97">
      <c r="B99" s="117" t="s">
        <v>126</v>
      </c>
      <c r="C99" s="73"/>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row>
    <row r="100" spans="2:97">
      <c r="B100" s="117" t="s">
        <v>127</v>
      </c>
      <c r="C100" s="73"/>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row>
    <row r="101" spans="2:97">
      <c r="B101" s="117" t="s">
        <v>128</v>
      </c>
      <c r="C101" s="73"/>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row>
    <row r="102" spans="2:97">
      <c r="B102" s="117" t="s">
        <v>129</v>
      </c>
      <c r="C102" s="73"/>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row>
    <row r="103" spans="2:97">
      <c r="B103" s="117" t="s">
        <v>130</v>
      </c>
      <c r="C103" s="73"/>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row>
    <row r="104" spans="2:97">
      <c r="B104" s="117" t="s">
        <v>131</v>
      </c>
      <c r="C104" s="73"/>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row>
    <row r="105" spans="2:97" s="67" customFormat="1">
      <c r="B105" s="117" t="s">
        <v>132</v>
      </c>
      <c r="C105" s="73"/>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6"/>
      <c r="AQ105" s="118"/>
      <c r="AR105" s="118"/>
      <c r="AS105" s="118"/>
      <c r="AT105" s="118"/>
      <c r="AU105" s="118"/>
      <c r="AV105" s="118"/>
      <c r="AW105" s="118"/>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row>
    <row r="106" spans="2:97">
      <c r="B106" s="119"/>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row>
    <row r="107" spans="2:97" s="5" customFormat="1" ht="15.6">
      <c r="B107" s="5" t="str">
        <f>"Forecast year: no. of "&amp;D13&amp;"s experiencing 'without scheme' and 'with scheme' noise levels"</f>
        <v>Forecast year: no. of households experiencing 'without scheme' and 'with scheme' noise levels</v>
      </c>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row>
    <row r="108" spans="2:97" ht="15" customHeight="1">
      <c r="B108" s="104"/>
      <c r="C108" s="104"/>
      <c r="D108" s="104"/>
      <c r="E108" s="3"/>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3"/>
    </row>
    <row r="109" spans="2:97" ht="15" customHeight="1">
      <c r="B109" s="112" t="s">
        <v>93</v>
      </c>
      <c r="C109" s="70" t="s">
        <v>94</v>
      </c>
      <c r="D109" s="71" t="s">
        <v>95</v>
      </c>
      <c r="E109" s="113" t="s">
        <v>96</v>
      </c>
      <c r="F109" s="113" t="s">
        <v>97</v>
      </c>
      <c r="G109" s="113" t="s">
        <v>98</v>
      </c>
      <c r="H109" s="113" t="s">
        <v>99</v>
      </c>
      <c r="I109" s="113" t="s">
        <v>100</v>
      </c>
      <c r="J109" s="113" t="s">
        <v>101</v>
      </c>
      <c r="K109" s="113" t="s">
        <v>102</v>
      </c>
      <c r="L109" s="113" t="s">
        <v>103</v>
      </c>
      <c r="M109" s="113" t="s">
        <v>104</v>
      </c>
      <c r="N109" s="113" t="s">
        <v>105</v>
      </c>
      <c r="O109" s="113" t="s">
        <v>106</v>
      </c>
      <c r="P109" s="113" t="s">
        <v>107</v>
      </c>
      <c r="Q109" s="113" t="s">
        <v>108</v>
      </c>
      <c r="R109" s="113" t="s">
        <v>109</v>
      </c>
      <c r="S109" s="113" t="s">
        <v>110</v>
      </c>
      <c r="T109" s="113" t="s">
        <v>111</v>
      </c>
      <c r="U109" s="113" t="s">
        <v>112</v>
      </c>
      <c r="V109" s="113" t="s">
        <v>113</v>
      </c>
      <c r="W109" s="113" t="s">
        <v>114</v>
      </c>
      <c r="X109" s="113" t="s">
        <v>115</v>
      </c>
      <c r="Y109" s="113" t="s">
        <v>116</v>
      </c>
      <c r="Z109" s="113" t="s">
        <v>117</v>
      </c>
      <c r="AA109" s="113" t="s">
        <v>118</v>
      </c>
      <c r="AB109" s="113" t="s">
        <v>119</v>
      </c>
      <c r="AC109" s="113" t="s">
        <v>120</v>
      </c>
      <c r="AD109" s="113" t="s">
        <v>121</v>
      </c>
      <c r="AE109" s="113" t="s">
        <v>122</v>
      </c>
      <c r="AF109" s="113" t="s">
        <v>123</v>
      </c>
      <c r="AG109" s="113" t="s">
        <v>124</v>
      </c>
      <c r="AH109" s="113" t="s">
        <v>125</v>
      </c>
      <c r="AI109" s="113" t="s">
        <v>126</v>
      </c>
      <c r="AJ109" s="113" t="s">
        <v>127</v>
      </c>
      <c r="AK109" s="113" t="s">
        <v>128</v>
      </c>
      <c r="AL109" s="113" t="s">
        <v>129</v>
      </c>
      <c r="AM109" s="113" t="s">
        <v>130</v>
      </c>
      <c r="AN109" s="113" t="s">
        <v>131</v>
      </c>
      <c r="AO109" s="113" t="s">
        <v>132</v>
      </c>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3"/>
    </row>
    <row r="110" spans="2:97" ht="15" customHeight="1">
      <c r="B110" s="68" t="s">
        <v>133</v>
      </c>
      <c r="C110" s="72"/>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5"/>
      <c r="AO110" s="115"/>
      <c r="AP110" s="16"/>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3"/>
    </row>
    <row r="111" spans="2:97" ht="15" customHeight="1">
      <c r="B111" s="69" t="s">
        <v>95</v>
      </c>
      <c r="C111" s="73"/>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6"/>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3"/>
    </row>
    <row r="112" spans="2:97" ht="15" customHeight="1">
      <c r="B112" s="117" t="s">
        <v>96</v>
      </c>
      <c r="C112" s="73"/>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6"/>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3"/>
    </row>
    <row r="113" spans="1:97" ht="15" customHeight="1">
      <c r="A113" s="104"/>
      <c r="B113" s="117" t="s">
        <v>97</v>
      </c>
      <c r="C113" s="73"/>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6"/>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3"/>
    </row>
    <row r="114" spans="1:97" ht="15" customHeight="1">
      <c r="A114" s="104"/>
      <c r="B114" s="117" t="s">
        <v>98</v>
      </c>
      <c r="C114" s="73"/>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6"/>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3"/>
    </row>
    <row r="115" spans="1:97" ht="15" customHeight="1">
      <c r="A115" s="104"/>
      <c r="B115" s="117" t="s">
        <v>99</v>
      </c>
      <c r="C115" s="73"/>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6"/>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3"/>
    </row>
    <row r="116" spans="1:97" s="50" customFormat="1" ht="15" customHeight="1">
      <c r="B116" s="117" t="s">
        <v>100</v>
      </c>
      <c r="C116" s="73"/>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6"/>
    </row>
    <row r="117" spans="1:97" s="50" customFormat="1" ht="15" customHeight="1">
      <c r="A117" s="51"/>
      <c r="B117" s="117" t="s">
        <v>101</v>
      </c>
      <c r="C117" s="73"/>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6"/>
    </row>
    <row r="118" spans="1:97" s="50" customFormat="1" ht="15" customHeight="1">
      <c r="A118" s="52"/>
      <c r="B118" s="117" t="s">
        <v>102</v>
      </c>
      <c r="C118" s="73"/>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6"/>
    </row>
    <row r="119" spans="1:97" ht="15" customHeight="1">
      <c r="A119" s="104"/>
      <c r="B119" s="117" t="s">
        <v>103</v>
      </c>
      <c r="C119" s="73"/>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6"/>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row>
    <row r="120" spans="1:97" ht="15" customHeight="1">
      <c r="A120" s="104"/>
      <c r="B120" s="117" t="s">
        <v>104</v>
      </c>
      <c r="C120" s="73"/>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6"/>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row>
    <row r="121" spans="1:97" ht="15" customHeight="1">
      <c r="A121" s="104"/>
      <c r="B121" s="117" t="s">
        <v>105</v>
      </c>
      <c r="C121" s="73"/>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6"/>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row>
    <row r="122" spans="1:97" ht="15" customHeight="1">
      <c r="A122" s="104"/>
      <c r="B122" s="117" t="s">
        <v>106</v>
      </c>
      <c r="C122" s="73"/>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6"/>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row>
    <row r="123" spans="1:97" s="6" customFormat="1" ht="15" customHeight="1">
      <c r="B123" s="117" t="s">
        <v>107</v>
      </c>
      <c r="C123" s="73"/>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6"/>
    </row>
    <row r="124" spans="1:97" s="6" customFormat="1" ht="15" customHeight="1">
      <c r="B124" s="117" t="s">
        <v>108</v>
      </c>
      <c r="C124" s="73"/>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row>
    <row r="125" spans="1:97" s="67" customFormat="1">
      <c r="A125" s="118"/>
      <c r="B125" s="117" t="s">
        <v>109</v>
      </c>
      <c r="C125" s="73"/>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row>
    <row r="126" spans="1:97" s="67" customFormat="1">
      <c r="A126" s="118"/>
      <c r="B126" s="117" t="s">
        <v>110</v>
      </c>
      <c r="C126" s="73"/>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row>
    <row r="127" spans="1:97" s="67" customFormat="1">
      <c r="A127" s="118"/>
      <c r="B127" s="117" t="s">
        <v>111</v>
      </c>
      <c r="C127" s="73"/>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row>
    <row r="128" spans="1:97" s="67" customFormat="1">
      <c r="A128" s="118"/>
      <c r="B128" s="117" t="s">
        <v>112</v>
      </c>
      <c r="C128" s="73"/>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row>
    <row r="129" spans="2:41" s="67" customFormat="1">
      <c r="B129" s="117" t="s">
        <v>113</v>
      </c>
      <c r="C129" s="73"/>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row>
    <row r="130" spans="2:41" s="67" customFormat="1">
      <c r="B130" s="117" t="s">
        <v>114</v>
      </c>
      <c r="C130" s="73"/>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row>
    <row r="131" spans="2:41" s="67" customFormat="1">
      <c r="B131" s="117" t="s">
        <v>115</v>
      </c>
      <c r="C131" s="73"/>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row>
    <row r="132" spans="2:41" s="67" customFormat="1">
      <c r="B132" s="117" t="s">
        <v>116</v>
      </c>
      <c r="C132" s="73"/>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row>
    <row r="133" spans="2:41" s="67" customFormat="1">
      <c r="B133" s="117" t="s">
        <v>117</v>
      </c>
      <c r="C133" s="73"/>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row>
    <row r="134" spans="2:41" s="67" customFormat="1">
      <c r="B134" s="117" t="s">
        <v>118</v>
      </c>
      <c r="C134" s="73"/>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row>
    <row r="135" spans="2:41" s="67" customFormat="1">
      <c r="B135" s="117" t="s">
        <v>119</v>
      </c>
      <c r="C135" s="73"/>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row>
    <row r="136" spans="2:41" s="67" customFormat="1">
      <c r="B136" s="117" t="s">
        <v>120</v>
      </c>
      <c r="C136" s="73"/>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row>
    <row r="137" spans="2:41" s="67" customFormat="1">
      <c r="B137" s="117" t="s">
        <v>121</v>
      </c>
      <c r="C137" s="73"/>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row>
    <row r="138" spans="2:41" s="67" customFormat="1">
      <c r="B138" s="117" t="s">
        <v>122</v>
      </c>
      <c r="C138" s="73"/>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row>
    <row r="139" spans="2:41">
      <c r="B139" s="117" t="s">
        <v>123</v>
      </c>
      <c r="C139" s="73"/>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row>
    <row r="140" spans="2:41">
      <c r="B140" s="117" t="s">
        <v>124</v>
      </c>
      <c r="C140" s="73"/>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row>
    <row r="141" spans="2:41">
      <c r="B141" s="117" t="s">
        <v>125</v>
      </c>
      <c r="C141" s="73"/>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row>
    <row r="142" spans="2:41">
      <c r="B142" s="117" t="s">
        <v>126</v>
      </c>
      <c r="C142" s="73"/>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row>
    <row r="143" spans="2:41">
      <c r="B143" s="117" t="s">
        <v>127</v>
      </c>
      <c r="C143" s="73"/>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row>
    <row r="144" spans="2:41">
      <c r="B144" s="117" t="s">
        <v>128</v>
      </c>
      <c r="C144" s="73"/>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row>
    <row r="145" spans="1:97">
      <c r="A145" s="104"/>
      <c r="B145" s="117" t="s">
        <v>129</v>
      </c>
      <c r="C145" s="73"/>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row>
    <row r="146" spans="1:97">
      <c r="A146" s="104"/>
      <c r="B146" s="117" t="s">
        <v>130</v>
      </c>
      <c r="C146" s="73"/>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row>
    <row r="147" spans="1:97">
      <c r="A147" s="104"/>
      <c r="B147" s="117" t="s">
        <v>131</v>
      </c>
      <c r="C147" s="73"/>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row>
    <row r="148" spans="1:97" s="67" customFormat="1">
      <c r="A148" s="118"/>
      <c r="B148" s="117" t="s">
        <v>132</v>
      </c>
      <c r="C148" s="73"/>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6"/>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row>
    <row r="149" spans="1:97">
      <c r="A149" s="104"/>
      <c r="B149" s="119"/>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row>
    <row r="150" spans="1:97" ht="15" customHeight="1">
      <c r="A150" s="104"/>
      <c r="B150" s="112" t="s">
        <v>134</v>
      </c>
      <c r="C150" s="70" t="s">
        <v>94</v>
      </c>
      <c r="D150" s="71" t="s">
        <v>95</v>
      </c>
      <c r="E150" s="113" t="s">
        <v>96</v>
      </c>
      <c r="F150" s="113" t="s">
        <v>97</v>
      </c>
      <c r="G150" s="113" t="s">
        <v>98</v>
      </c>
      <c r="H150" s="113" t="s">
        <v>99</v>
      </c>
      <c r="I150" s="113" t="s">
        <v>100</v>
      </c>
      <c r="J150" s="113" t="s">
        <v>101</v>
      </c>
      <c r="K150" s="113" t="s">
        <v>102</v>
      </c>
      <c r="L150" s="113" t="s">
        <v>103</v>
      </c>
      <c r="M150" s="113" t="s">
        <v>104</v>
      </c>
      <c r="N150" s="113" t="s">
        <v>105</v>
      </c>
      <c r="O150" s="113" t="s">
        <v>106</v>
      </c>
      <c r="P150" s="113" t="s">
        <v>107</v>
      </c>
      <c r="Q150" s="113" t="s">
        <v>108</v>
      </c>
      <c r="R150" s="113" t="s">
        <v>109</v>
      </c>
      <c r="S150" s="113" t="s">
        <v>110</v>
      </c>
      <c r="T150" s="113" t="s">
        <v>111</v>
      </c>
      <c r="U150" s="113" t="s">
        <v>112</v>
      </c>
      <c r="V150" s="113" t="s">
        <v>113</v>
      </c>
      <c r="W150" s="113" t="s">
        <v>114</v>
      </c>
      <c r="X150" s="113" t="s">
        <v>115</v>
      </c>
      <c r="Y150" s="113" t="s">
        <v>116</v>
      </c>
      <c r="Z150" s="113" t="s">
        <v>117</v>
      </c>
      <c r="AA150" s="113" t="s">
        <v>118</v>
      </c>
      <c r="AB150" s="113" t="s">
        <v>119</v>
      </c>
      <c r="AC150" s="113" t="s">
        <v>120</v>
      </c>
      <c r="AD150" s="113" t="s">
        <v>121</v>
      </c>
      <c r="AE150" s="113" t="s">
        <v>122</v>
      </c>
      <c r="AF150" s="113" t="s">
        <v>123</v>
      </c>
      <c r="AG150" s="113" t="s">
        <v>124</v>
      </c>
      <c r="AH150" s="113" t="s">
        <v>125</v>
      </c>
      <c r="AI150" s="113" t="s">
        <v>126</v>
      </c>
      <c r="AJ150" s="113" t="s">
        <v>127</v>
      </c>
      <c r="AK150" s="113" t="s">
        <v>128</v>
      </c>
      <c r="AL150" s="113" t="s">
        <v>129</v>
      </c>
      <c r="AM150" s="113" t="s">
        <v>130</v>
      </c>
      <c r="AN150" s="113" t="s">
        <v>131</v>
      </c>
      <c r="AO150" s="113" t="s">
        <v>132</v>
      </c>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3"/>
    </row>
    <row r="151" spans="1:97" ht="15" customHeight="1">
      <c r="A151" s="104"/>
      <c r="B151" s="49" t="s">
        <v>133</v>
      </c>
      <c r="C151" s="72"/>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5"/>
      <c r="AO151" s="115"/>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3"/>
    </row>
    <row r="152" spans="1:97" ht="15" customHeight="1">
      <c r="A152" s="104"/>
      <c r="B152" s="69" t="s">
        <v>95</v>
      </c>
      <c r="C152" s="73"/>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6"/>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3"/>
    </row>
    <row r="153" spans="1:97" ht="15" customHeight="1">
      <c r="A153" s="104"/>
      <c r="B153" s="117" t="s">
        <v>96</v>
      </c>
      <c r="C153" s="73"/>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6"/>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3"/>
    </row>
    <row r="154" spans="1:97" ht="15" customHeight="1">
      <c r="A154" s="104"/>
      <c r="B154" s="117" t="s">
        <v>97</v>
      </c>
      <c r="C154" s="73"/>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6"/>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3"/>
    </row>
    <row r="155" spans="1:97" ht="15" customHeight="1">
      <c r="A155" s="104"/>
      <c r="B155" s="117" t="s">
        <v>98</v>
      </c>
      <c r="C155" s="73"/>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6"/>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3"/>
    </row>
    <row r="156" spans="1:97" ht="15" customHeight="1">
      <c r="A156" s="104"/>
      <c r="B156" s="117" t="s">
        <v>99</v>
      </c>
      <c r="C156" s="73"/>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6"/>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3"/>
    </row>
    <row r="157" spans="1:97" s="50" customFormat="1" ht="15" customHeight="1">
      <c r="B157" s="117" t="s">
        <v>100</v>
      </c>
      <c r="C157" s="73"/>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6"/>
    </row>
    <row r="158" spans="1:97" s="50" customFormat="1" ht="15" customHeight="1">
      <c r="A158" s="51"/>
      <c r="B158" s="117" t="s">
        <v>101</v>
      </c>
      <c r="C158" s="73"/>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6"/>
    </row>
    <row r="159" spans="1:97" s="50" customFormat="1" ht="15" customHeight="1">
      <c r="A159" s="52"/>
      <c r="B159" s="117" t="s">
        <v>102</v>
      </c>
      <c r="C159" s="73"/>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6"/>
    </row>
    <row r="160" spans="1:97" ht="15" customHeight="1">
      <c r="A160" s="104"/>
      <c r="B160" s="117" t="s">
        <v>103</v>
      </c>
      <c r="C160" s="73"/>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6"/>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row>
    <row r="161" spans="2:43" ht="15" customHeight="1">
      <c r="B161" s="117" t="s">
        <v>104</v>
      </c>
      <c r="C161" s="73"/>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6"/>
      <c r="AQ161" s="104"/>
    </row>
    <row r="162" spans="2:43" ht="15" customHeight="1">
      <c r="B162" s="117" t="s">
        <v>105</v>
      </c>
      <c r="C162" s="73"/>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6"/>
      <c r="AQ162" s="104"/>
    </row>
    <row r="163" spans="2:43" ht="15" customHeight="1">
      <c r="B163" s="117" t="s">
        <v>106</v>
      </c>
      <c r="C163" s="73"/>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6"/>
      <c r="AQ163" s="104"/>
    </row>
    <row r="164" spans="2:43" s="6" customFormat="1" ht="15" customHeight="1">
      <c r="B164" s="117" t="s">
        <v>107</v>
      </c>
      <c r="C164" s="73"/>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6"/>
      <c r="AQ164" s="104"/>
    </row>
    <row r="165" spans="2:43" s="6" customFormat="1" ht="15" customHeight="1">
      <c r="B165" s="117" t="s">
        <v>108</v>
      </c>
      <c r="C165" s="73"/>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6"/>
    </row>
    <row r="166" spans="2:43">
      <c r="B166" s="117" t="s">
        <v>109</v>
      </c>
      <c r="C166" s="73"/>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04"/>
      <c r="AQ166" s="104"/>
    </row>
    <row r="167" spans="2:43">
      <c r="B167" s="117" t="s">
        <v>110</v>
      </c>
      <c r="C167" s="73"/>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04"/>
      <c r="AQ167" s="104"/>
    </row>
    <row r="168" spans="2:43">
      <c r="B168" s="117" t="s">
        <v>111</v>
      </c>
      <c r="C168" s="73"/>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04"/>
      <c r="AQ168" s="104"/>
    </row>
    <row r="169" spans="2:43">
      <c r="B169" s="117" t="s">
        <v>112</v>
      </c>
      <c r="C169" s="73"/>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04"/>
      <c r="AQ169" s="104"/>
    </row>
    <row r="170" spans="2:43">
      <c r="B170" s="117" t="s">
        <v>113</v>
      </c>
      <c r="C170" s="73"/>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04"/>
      <c r="AQ170" s="104"/>
    </row>
    <row r="171" spans="2:43">
      <c r="B171" s="117" t="s">
        <v>114</v>
      </c>
      <c r="C171" s="73"/>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04"/>
      <c r="AQ171" s="104"/>
    </row>
    <row r="172" spans="2:43">
      <c r="B172" s="117" t="s">
        <v>115</v>
      </c>
      <c r="C172" s="73"/>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04"/>
      <c r="AQ172" s="104"/>
    </row>
    <row r="173" spans="2:43">
      <c r="B173" s="117" t="s">
        <v>116</v>
      </c>
      <c r="C173" s="73"/>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04"/>
      <c r="AQ173" s="104"/>
    </row>
    <row r="174" spans="2:43">
      <c r="B174" s="117" t="s">
        <v>117</v>
      </c>
      <c r="C174" s="73"/>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04"/>
      <c r="AQ174" s="104"/>
    </row>
    <row r="175" spans="2:43">
      <c r="B175" s="117" t="s">
        <v>118</v>
      </c>
      <c r="C175" s="73"/>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04"/>
      <c r="AQ175" s="104"/>
    </row>
    <row r="176" spans="2:43">
      <c r="B176" s="117" t="s">
        <v>119</v>
      </c>
      <c r="C176" s="73"/>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04"/>
      <c r="AQ176" s="104"/>
    </row>
    <row r="177" spans="2:42">
      <c r="B177" s="117" t="s">
        <v>120</v>
      </c>
      <c r="C177" s="73"/>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04"/>
    </row>
    <row r="178" spans="2:42">
      <c r="B178" s="117" t="s">
        <v>121</v>
      </c>
      <c r="C178" s="73"/>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04"/>
    </row>
    <row r="179" spans="2:42">
      <c r="B179" s="117" t="s">
        <v>122</v>
      </c>
      <c r="C179" s="73"/>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04"/>
    </row>
    <row r="180" spans="2:42">
      <c r="B180" s="117" t="s">
        <v>123</v>
      </c>
      <c r="C180" s="73"/>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04"/>
    </row>
    <row r="181" spans="2:42">
      <c r="B181" s="117" t="s">
        <v>124</v>
      </c>
      <c r="C181" s="73"/>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04"/>
    </row>
    <row r="182" spans="2:42">
      <c r="B182" s="117" t="s">
        <v>125</v>
      </c>
      <c r="C182" s="73"/>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04"/>
    </row>
    <row r="183" spans="2:42">
      <c r="B183" s="117" t="s">
        <v>126</v>
      </c>
      <c r="C183" s="73"/>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04"/>
    </row>
    <row r="184" spans="2:42">
      <c r="B184" s="117" t="s">
        <v>127</v>
      </c>
      <c r="C184" s="73"/>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04"/>
    </row>
    <row r="185" spans="2:42">
      <c r="B185" s="117" t="s">
        <v>128</v>
      </c>
      <c r="C185" s="73"/>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04"/>
    </row>
    <row r="186" spans="2:42">
      <c r="B186" s="117" t="s">
        <v>129</v>
      </c>
      <c r="C186" s="73"/>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04"/>
    </row>
    <row r="187" spans="2:42">
      <c r="B187" s="117" t="s">
        <v>130</v>
      </c>
      <c r="C187" s="73"/>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04"/>
    </row>
    <row r="188" spans="2:42">
      <c r="B188" s="117" t="s">
        <v>131</v>
      </c>
      <c r="C188" s="73"/>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04"/>
    </row>
    <row r="189" spans="2:42" s="67" customFormat="1">
      <c r="B189" s="117" t="s">
        <v>132</v>
      </c>
      <c r="C189" s="73"/>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6"/>
    </row>
    <row r="190" spans="2:42">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row>
    <row r="191" spans="2:42" hidden="1">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row>
    <row r="192" spans="2:42" hidden="1">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row>
    <row r="259" s="67" customFormat="1" ht="15" hidden="1" customHeight="1"/>
    <row r="260" s="67" customFormat="1" hidden="1"/>
    <row r="261" s="67" customFormat="1" hidden="1"/>
    <row r="262" s="67" customFormat="1" hidden="1"/>
    <row r="263" s="67" customFormat="1" hidden="1"/>
    <row r="264" s="67" customFormat="1" hidden="1"/>
    <row r="265" s="67" customFormat="1" hidden="1"/>
    <row r="266" s="67" customFormat="1" hidden="1"/>
    <row r="267" s="67" customFormat="1" hidden="1"/>
    <row r="268" s="67" customFormat="1" hidden="1"/>
    <row r="269" s="67" customFormat="1" hidden="1"/>
    <row r="270" s="67" customFormat="1" hidden="1"/>
    <row r="271" s="67" customFormat="1" hidden="1"/>
    <row r="272" s="67" customFormat="1" hidden="1"/>
    <row r="273" s="67" customFormat="1" hidden="1"/>
    <row r="274" s="67" customFormat="1" hidden="1"/>
    <row r="275" s="67" customFormat="1" hidden="1"/>
    <row r="277"/>
  </sheetData>
  <mergeCells count="1">
    <mergeCell ref="D6:H6"/>
  </mergeCells>
  <conditionalFormatting sqref="D27:AO64">
    <cfRule type="cellIs" dxfId="7" priority="9" operator="notEqual">
      <formula>""</formula>
    </cfRule>
  </conditionalFormatting>
  <conditionalFormatting sqref="D68:AO105">
    <cfRule type="cellIs" dxfId="6" priority="118" operator="notEqual">
      <formula>""</formula>
    </cfRule>
  </conditionalFormatting>
  <conditionalFormatting sqref="D111:AO148">
    <cfRule type="cellIs" dxfId="5" priority="117" operator="notEqual">
      <formula>""</formula>
    </cfRule>
  </conditionalFormatting>
  <conditionalFormatting sqref="D152:AO189">
    <cfRule type="cellIs" dxfId="4" priority="82" operator="notEqual">
      <formula>""</formula>
    </cfRule>
  </conditionalFormatting>
  <dataValidations count="3">
    <dataValidation type="list" allowBlank="1" showInputMessage="1" showErrorMessage="1" sqref="D9" xr:uid="{00000000-0002-0000-0100-000000000000}">
      <formula1>"road,rail,aviation"</formula1>
    </dataValidation>
    <dataValidation type="list" allowBlank="1" showInputMessage="1" showErrorMessage="1" sqref="D18 D20" xr:uid="{00000000-0002-0000-0100-000001000000}">
      <formula1>"yes, no"</formula1>
    </dataValidation>
    <dataValidation type="list" allowBlank="1" showInputMessage="1" showErrorMessage="1" sqref="D13" xr:uid="{00000000-0002-0000-0100-000002000000}">
      <formula1>"household,individual"</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3" id="{21E89B7A-B7F4-4439-91EF-E3B23004C806}">
            <xm:f>Calculation!D10&gt;0</xm:f>
            <x14:dxf>
              <fill>
                <patternFill>
                  <bgColor rgb="FFFF0000"/>
                </patternFill>
              </fill>
            </x14:dxf>
          </x14:cfRule>
          <x14:cfRule type="expression" priority="6" id="{335CD548-ACC8-49A1-BAD7-8143909EEEE8}">
            <xm:f>Calculation!D10&lt;0</xm:f>
            <x14:dxf>
              <fill>
                <patternFill>
                  <bgColor rgb="FF92D050"/>
                </patternFill>
              </fill>
            </x14:dxf>
          </x14:cfRule>
          <xm:sqref>D27:AO64 D68:AO105 D111:AO148</xm:sqref>
        </x14:conditionalFormatting>
        <x14:conditionalFormatting xmlns:xm="http://schemas.microsoft.com/office/excel/2006/main">
          <x14:cfRule type="expression" priority="1" id="{C235D157-B3BC-4B3C-BA5A-CC03DAF20591}">
            <xm:f>Calculation!D137&gt;0</xm:f>
            <x14:dxf>
              <fill>
                <patternFill>
                  <bgColor rgb="FFFF0000"/>
                </patternFill>
              </fill>
            </x14:dxf>
          </x14:cfRule>
          <x14:cfRule type="expression" priority="2" id="{B38781BF-76A9-4427-89FA-D0F9C2872153}">
            <xm:f>Calculation!D137&lt;0</xm:f>
            <x14:dxf>
              <fill>
                <patternFill>
                  <bgColor rgb="FF92D050"/>
                </patternFill>
              </fill>
            </x14:dxf>
          </x14:cfRule>
          <xm:sqref>D152:AO189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R70"/>
  <sheetViews>
    <sheetView topLeftCell="A40" zoomScale="70" zoomScaleNormal="85" workbookViewId="0">
      <selection activeCell="D47" sqref="D47"/>
    </sheetView>
  </sheetViews>
  <sheetFormatPr defaultRowHeight="12.6"/>
  <sheetData>
    <row r="1" spans="2:44" s="2" customFormat="1" ht="18.600000000000001">
      <c r="B1" s="2" t="s">
        <v>135</v>
      </c>
    </row>
    <row r="2" spans="2:44" s="50" customFormat="1" ht="15" customHeight="1">
      <c r="B2" s="53"/>
    </row>
    <row r="3" spans="2:44" s="50" customFormat="1" ht="15" customHeight="1">
      <c r="B3" s="120" t="s">
        <v>136</v>
      </c>
      <c r="C3" s="120"/>
      <c r="D3" s="121">
        <v>2023</v>
      </c>
      <c r="E3" s="3" t="s">
        <v>137</v>
      </c>
    </row>
    <row r="4" spans="2:44" s="50" customFormat="1" ht="15" customHeight="1">
      <c r="B4" s="120" t="s">
        <v>138</v>
      </c>
      <c r="C4" s="120"/>
      <c r="D4" s="121">
        <v>2023</v>
      </c>
      <c r="E4" s="3" t="s">
        <v>139</v>
      </c>
    </row>
    <row r="5" spans="2:44" s="50" customFormat="1" ht="15" customHeight="1">
      <c r="B5" s="53"/>
    </row>
    <row r="6" spans="2:44" s="5" customFormat="1" ht="15.6">
      <c r="B6" s="5" t="s">
        <v>140</v>
      </c>
    </row>
    <row r="7" spans="2:44" s="47" customFormat="1" ht="15" customHeight="1">
      <c r="B7" s="104"/>
      <c r="C7" s="102"/>
      <c r="D7" s="3"/>
      <c r="E7" s="3"/>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row>
    <row r="8" spans="2:44" s="47" customFormat="1" ht="15" customHeight="1">
      <c r="B8" s="103" t="s">
        <v>141</v>
      </c>
      <c r="C8" s="104"/>
      <c r="D8" s="46" t="s">
        <v>142</v>
      </c>
      <c r="E8" s="45">
        <v>45</v>
      </c>
      <c r="F8" s="45">
        <v>46</v>
      </c>
      <c r="G8" s="45">
        <v>47</v>
      </c>
      <c r="H8" s="45">
        <v>48</v>
      </c>
      <c r="I8" s="45">
        <v>49</v>
      </c>
      <c r="J8" s="45">
        <v>50</v>
      </c>
      <c r="K8" s="45">
        <v>51</v>
      </c>
      <c r="L8" s="45">
        <v>52</v>
      </c>
      <c r="M8" s="45">
        <v>53</v>
      </c>
      <c r="N8" s="45">
        <v>54</v>
      </c>
      <c r="O8" s="45">
        <v>55</v>
      </c>
      <c r="P8" s="45">
        <v>56</v>
      </c>
      <c r="Q8" s="45">
        <v>57</v>
      </c>
      <c r="R8" s="45">
        <v>58</v>
      </c>
      <c r="S8" s="45">
        <v>59</v>
      </c>
      <c r="T8" s="45">
        <v>60</v>
      </c>
      <c r="U8" s="45">
        <v>61</v>
      </c>
      <c r="V8" s="45">
        <v>62</v>
      </c>
      <c r="W8" s="45">
        <v>63</v>
      </c>
      <c r="X8" s="45">
        <v>64</v>
      </c>
      <c r="Y8" s="45">
        <v>65</v>
      </c>
      <c r="Z8" s="45">
        <v>66</v>
      </c>
      <c r="AA8" s="45">
        <v>67</v>
      </c>
      <c r="AB8" s="45">
        <v>68</v>
      </c>
      <c r="AC8" s="45">
        <v>69</v>
      </c>
      <c r="AD8" s="45">
        <v>70</v>
      </c>
      <c r="AE8" s="45">
        <v>71</v>
      </c>
      <c r="AF8" s="45">
        <v>72</v>
      </c>
      <c r="AG8" s="45">
        <v>73</v>
      </c>
      <c r="AH8" s="45">
        <v>74</v>
      </c>
      <c r="AI8" s="45">
        <v>75</v>
      </c>
      <c r="AJ8" s="45">
        <v>76</v>
      </c>
      <c r="AK8" s="45">
        <v>77</v>
      </c>
      <c r="AL8" s="45">
        <v>78</v>
      </c>
      <c r="AM8" s="45">
        <v>79</v>
      </c>
      <c r="AN8" s="45">
        <v>80</v>
      </c>
      <c r="AO8" s="45">
        <v>81</v>
      </c>
      <c r="AP8" s="45">
        <v>82</v>
      </c>
      <c r="AQ8" s="45">
        <v>83</v>
      </c>
      <c r="AR8" s="104"/>
    </row>
    <row r="9" spans="2:44" s="47" customFormat="1" ht="15" customHeight="1">
      <c r="B9" s="103"/>
      <c r="C9" s="104"/>
      <c r="D9" s="46">
        <v>45</v>
      </c>
      <c r="E9" s="45">
        <v>46</v>
      </c>
      <c r="F9" s="46">
        <v>47</v>
      </c>
      <c r="G9" s="45">
        <v>48</v>
      </c>
      <c r="H9" s="46">
        <v>49</v>
      </c>
      <c r="I9" s="45">
        <v>50</v>
      </c>
      <c r="J9" s="46">
        <v>51</v>
      </c>
      <c r="K9" s="45">
        <v>52</v>
      </c>
      <c r="L9" s="46">
        <v>53</v>
      </c>
      <c r="M9" s="45">
        <v>54</v>
      </c>
      <c r="N9" s="46">
        <v>55</v>
      </c>
      <c r="O9" s="45">
        <v>56</v>
      </c>
      <c r="P9" s="46">
        <v>57</v>
      </c>
      <c r="Q9" s="45">
        <v>58</v>
      </c>
      <c r="R9" s="46">
        <v>59</v>
      </c>
      <c r="S9" s="45">
        <v>60</v>
      </c>
      <c r="T9" s="46">
        <v>61</v>
      </c>
      <c r="U9" s="45">
        <v>62</v>
      </c>
      <c r="V9" s="46">
        <v>63</v>
      </c>
      <c r="W9" s="45">
        <v>64</v>
      </c>
      <c r="X9" s="46">
        <v>65</v>
      </c>
      <c r="Y9" s="45">
        <v>66</v>
      </c>
      <c r="Z9" s="46">
        <v>67</v>
      </c>
      <c r="AA9" s="45">
        <v>68</v>
      </c>
      <c r="AB9" s="46">
        <v>69</v>
      </c>
      <c r="AC9" s="45">
        <v>70</v>
      </c>
      <c r="AD9" s="46">
        <v>71</v>
      </c>
      <c r="AE9" s="45">
        <v>72</v>
      </c>
      <c r="AF9" s="46">
        <v>73</v>
      </c>
      <c r="AG9" s="45">
        <v>74</v>
      </c>
      <c r="AH9" s="46">
        <v>75</v>
      </c>
      <c r="AI9" s="45">
        <v>76</v>
      </c>
      <c r="AJ9" s="46">
        <v>77</v>
      </c>
      <c r="AK9" s="45">
        <v>78</v>
      </c>
      <c r="AL9" s="46">
        <v>79</v>
      </c>
      <c r="AM9" s="45">
        <v>80</v>
      </c>
      <c r="AN9" s="46">
        <v>81</v>
      </c>
      <c r="AO9" s="45">
        <v>82</v>
      </c>
      <c r="AP9" s="46">
        <v>83</v>
      </c>
      <c r="AQ9" s="45">
        <v>84</v>
      </c>
      <c r="AR9" s="104"/>
    </row>
    <row r="10" spans="2:44" s="47" customFormat="1" ht="15" customHeight="1">
      <c r="B10" s="122" t="s">
        <v>143</v>
      </c>
      <c r="C10" s="104"/>
      <c r="D10" s="123"/>
      <c r="E10" s="123">
        <v>0</v>
      </c>
      <c r="F10" s="123">
        <v>0</v>
      </c>
      <c r="G10" s="123">
        <v>0</v>
      </c>
      <c r="H10" s="123">
        <v>0</v>
      </c>
      <c r="I10" s="123">
        <v>0</v>
      </c>
      <c r="J10" s="123">
        <v>0</v>
      </c>
      <c r="K10" s="123">
        <v>0</v>
      </c>
      <c r="L10" s="123">
        <v>35.793006335329174</v>
      </c>
      <c r="M10" s="123">
        <v>39.030481492564789</v>
      </c>
      <c r="N10" s="123">
        <v>42.267956649796119</v>
      </c>
      <c r="O10" s="123">
        <v>45.505431807031265</v>
      </c>
      <c r="P10" s="123">
        <v>48.742906964264492</v>
      </c>
      <c r="Q10" s="123">
        <v>51.980382121497712</v>
      </c>
      <c r="R10" s="123">
        <v>55.217857278731429</v>
      </c>
      <c r="S10" s="123">
        <v>58.455332435965126</v>
      </c>
      <c r="T10" s="123">
        <v>61.692807593200278</v>
      </c>
      <c r="U10" s="123">
        <v>64.930282750431616</v>
      </c>
      <c r="V10" s="123">
        <v>68.167757907667692</v>
      </c>
      <c r="W10" s="123">
        <v>71.405233064900941</v>
      </c>
      <c r="X10" s="123">
        <v>74.642708222135127</v>
      </c>
      <c r="Y10" s="123">
        <v>77.880183379366443</v>
      </c>
      <c r="Z10" s="123">
        <v>81.117658536601596</v>
      </c>
      <c r="AA10" s="123">
        <v>84.355133693834816</v>
      </c>
      <c r="AB10" s="123">
        <v>87.59260885106805</v>
      </c>
      <c r="AC10" s="123">
        <v>90.830084008303203</v>
      </c>
      <c r="AD10" s="123">
        <v>94.067559165536423</v>
      </c>
      <c r="AE10" s="123">
        <v>97.305034322769643</v>
      </c>
      <c r="AF10" s="123">
        <v>100.54250948000291</v>
      </c>
      <c r="AG10" s="123">
        <v>103.77998463723898</v>
      </c>
      <c r="AH10" s="123">
        <v>107.01745979447031</v>
      </c>
      <c r="AI10" s="123">
        <v>107.01745979447031</v>
      </c>
      <c r="AJ10" s="123">
        <v>107.01745979447031</v>
      </c>
      <c r="AK10" s="123">
        <v>107.01745979447031</v>
      </c>
      <c r="AL10" s="123">
        <v>107.01745979447031</v>
      </c>
      <c r="AM10" s="123">
        <v>107.01745979447031</v>
      </c>
      <c r="AN10" s="123">
        <v>107.01745979447031</v>
      </c>
      <c r="AO10" s="123">
        <v>107.01745979447031</v>
      </c>
      <c r="AP10" s="123">
        <v>107.01745979447031</v>
      </c>
      <c r="AQ10" s="123">
        <v>107.01745979447031</v>
      </c>
      <c r="AR10" s="3" t="s">
        <v>144</v>
      </c>
    </row>
    <row r="11" spans="2:44" s="47" customFormat="1" ht="15" customHeight="1">
      <c r="B11" s="122" t="s">
        <v>145</v>
      </c>
      <c r="C11" s="104"/>
      <c r="D11" s="123"/>
      <c r="E11" s="123">
        <v>15.75250418251146</v>
      </c>
      <c r="F11" s="123">
        <v>16.043132138682893</v>
      </c>
      <c r="G11" s="123">
        <v>16.51091306963162</v>
      </c>
      <c r="H11" s="123">
        <v>17.155846975357974</v>
      </c>
      <c r="I11" s="123">
        <v>17.977933855861671</v>
      </c>
      <c r="J11" s="123">
        <v>18.977173711142761</v>
      </c>
      <c r="K11" s="123">
        <v>20.15356654120118</v>
      </c>
      <c r="L11" s="123">
        <v>21.507112346037218</v>
      </c>
      <c r="M11" s="123">
        <v>23.037811125650592</v>
      </c>
      <c r="N11" s="123">
        <v>24.745662880041444</v>
      </c>
      <c r="O11" s="123">
        <v>26.630667609209318</v>
      </c>
      <c r="P11" s="123">
        <v>28.692825313155193</v>
      </c>
      <c r="Q11" s="123">
        <v>30.93213599187829</v>
      </c>
      <c r="R11" s="123">
        <v>33.348599645378705</v>
      </c>
      <c r="S11" s="123">
        <v>35.942216273656349</v>
      </c>
      <c r="T11" s="123">
        <v>38.712985876711841</v>
      </c>
      <c r="U11" s="123">
        <v>41.66090845454471</v>
      </c>
      <c r="V11" s="123">
        <v>44.785984007154397</v>
      </c>
      <c r="W11" s="123">
        <v>48.088212534542421</v>
      </c>
      <c r="X11" s="123">
        <v>51.567594036707277</v>
      </c>
      <c r="Y11" s="123">
        <v>55.224128513649632</v>
      </c>
      <c r="Z11" s="123">
        <v>59.057815965369493</v>
      </c>
      <c r="AA11" s="123">
        <v>63.068656391866874</v>
      </c>
      <c r="AB11" s="123">
        <v>67.256649793141492</v>
      </c>
      <c r="AC11" s="123">
        <v>71.621796169193615</v>
      </c>
      <c r="AD11" s="123">
        <v>76.164095520021732</v>
      </c>
      <c r="AE11" s="123">
        <v>80.883547845629977</v>
      </c>
      <c r="AF11" s="123">
        <v>85.780153146014499</v>
      </c>
      <c r="AG11" s="123">
        <v>90.853911421175695</v>
      </c>
      <c r="AH11" s="123">
        <v>96.104822671115755</v>
      </c>
      <c r="AI11" s="123">
        <v>101.53288689583169</v>
      </c>
      <c r="AJ11" s="123">
        <v>101.53288689583169</v>
      </c>
      <c r="AK11" s="123">
        <v>101.53288689583169</v>
      </c>
      <c r="AL11" s="123">
        <v>101.53288689583169</v>
      </c>
      <c r="AM11" s="123">
        <v>101.53288689583169</v>
      </c>
      <c r="AN11" s="123">
        <v>101.53288689583169</v>
      </c>
      <c r="AO11" s="123">
        <v>101.53288689583169</v>
      </c>
      <c r="AP11" s="123">
        <v>101.53288689583169</v>
      </c>
      <c r="AQ11" s="123">
        <v>101.53288689583169</v>
      </c>
      <c r="AR11" s="3" t="s">
        <v>146</v>
      </c>
    </row>
    <row r="12" spans="2:44" s="47" customFormat="1" ht="15" customHeight="1">
      <c r="B12" s="122" t="s">
        <v>147</v>
      </c>
      <c r="C12" s="104"/>
      <c r="D12" s="123"/>
      <c r="E12" s="123">
        <v>0</v>
      </c>
      <c r="F12" s="123">
        <v>0</v>
      </c>
      <c r="G12" s="123">
        <v>0</v>
      </c>
      <c r="H12" s="123">
        <v>0</v>
      </c>
      <c r="I12" s="123">
        <v>0</v>
      </c>
      <c r="J12" s="123">
        <v>0</v>
      </c>
      <c r="K12" s="123">
        <v>0</v>
      </c>
      <c r="L12" s="123">
        <v>0</v>
      </c>
      <c r="M12" s="123">
        <v>0</v>
      </c>
      <c r="N12" s="123">
        <v>0</v>
      </c>
      <c r="O12" s="123">
        <v>0</v>
      </c>
      <c r="P12" s="123">
        <v>2.164381954163582</v>
      </c>
      <c r="Q12" s="123">
        <v>4.2792453069303944</v>
      </c>
      <c r="R12" s="123">
        <v>6.0593636738623884</v>
      </c>
      <c r="S12" s="123">
        <v>7.8946300162456051</v>
      </c>
      <c r="T12" s="123">
        <v>9.7850443340813378</v>
      </c>
      <c r="U12" s="123">
        <v>11.730606627367322</v>
      </c>
      <c r="V12" s="123">
        <v>13.731316896106144</v>
      </c>
      <c r="W12" s="123">
        <v>15.78717514029716</v>
      </c>
      <c r="X12" s="123">
        <v>17.898181359938754</v>
      </c>
      <c r="Y12" s="123">
        <v>20.064335555031565</v>
      </c>
      <c r="Z12" s="123">
        <v>22.285637725577548</v>
      </c>
      <c r="AA12" s="123">
        <v>24.562087871576036</v>
      </c>
      <c r="AB12" s="123">
        <v>26.893685993023812</v>
      </c>
      <c r="AC12" s="123">
        <v>29.280432089924105</v>
      </c>
      <c r="AD12" s="123">
        <v>31.722326162276914</v>
      </c>
      <c r="AE12" s="123">
        <v>34.219368210081591</v>
      </c>
      <c r="AF12" s="123">
        <v>36.77155823333748</v>
      </c>
      <c r="AG12" s="123">
        <v>39.378896232044603</v>
      </c>
      <c r="AH12" s="123">
        <v>42.0413822062036</v>
      </c>
      <c r="AI12" s="123">
        <v>44.75901615581575</v>
      </c>
      <c r="AJ12" s="123">
        <v>47.531798080877834</v>
      </c>
      <c r="AK12" s="123">
        <v>50.359727981392439</v>
      </c>
      <c r="AL12" s="123">
        <v>53.242805857359535</v>
      </c>
      <c r="AM12" s="123">
        <v>53.242805857359535</v>
      </c>
      <c r="AN12" s="123">
        <v>53.242805857359535</v>
      </c>
      <c r="AO12" s="123">
        <v>53.242805857359535</v>
      </c>
      <c r="AP12" s="123">
        <v>53.242805857359535</v>
      </c>
      <c r="AQ12" s="123">
        <v>53.242805857359535</v>
      </c>
      <c r="AR12" s="3" t="s">
        <v>148</v>
      </c>
    </row>
    <row r="13" spans="2:44" s="47" customFormat="1" ht="15" customHeight="1">
      <c r="B13" s="122" t="s">
        <v>149</v>
      </c>
      <c r="C13" s="104"/>
      <c r="D13" s="123"/>
      <c r="E13" s="123">
        <v>0</v>
      </c>
      <c r="F13" s="123">
        <v>0</v>
      </c>
      <c r="G13" s="123">
        <v>3.6246254552215906</v>
      </c>
      <c r="H13" s="123">
        <v>3.6337208835865096</v>
      </c>
      <c r="I13" s="123">
        <v>3.6428421170602707</v>
      </c>
      <c r="J13" s="123">
        <v>3.6519892387306152</v>
      </c>
      <c r="K13" s="123">
        <v>3.6611623319847539</v>
      </c>
      <c r="L13" s="123">
        <v>3.6703614805107256</v>
      </c>
      <c r="M13" s="123">
        <v>3.6795867682987033</v>
      </c>
      <c r="N13" s="123">
        <v>3.6888382796419195</v>
      </c>
      <c r="O13" s="123">
        <v>3.6981160991380788</v>
      </c>
      <c r="P13" s="123">
        <v>3.7074203116906808</v>
      </c>
      <c r="Q13" s="123">
        <v>3.716751002509695</v>
      </c>
      <c r="R13" s="123">
        <v>3.7261082571134212</v>
      </c>
      <c r="S13" s="123">
        <v>3.735492161329323</v>
      </c>
      <c r="T13" s="123">
        <v>3.7449028012952694</v>
      </c>
      <c r="U13" s="123">
        <v>3.7543402634609904</v>
      </c>
      <c r="V13" s="123">
        <v>3.7638046345888934</v>
      </c>
      <c r="W13" s="123">
        <v>3.7732960017557726</v>
      </c>
      <c r="X13" s="123">
        <v>3.7828144523540059</v>
      </c>
      <c r="Y13" s="123">
        <v>3.7923600740920609</v>
      </c>
      <c r="Z13" s="123">
        <v>3.8019329549970204</v>
      </c>
      <c r="AA13" s="123">
        <v>3.8115331834143404</v>
      </c>
      <c r="AB13" s="123">
        <v>3.8211608480108805</v>
      </c>
      <c r="AC13" s="123">
        <v>3.8308160377744924</v>
      </c>
      <c r="AD13" s="123">
        <v>3.8404988420161121</v>
      </c>
      <c r="AE13" s="123">
        <v>3.8502093503711716</v>
      </c>
      <c r="AF13" s="123">
        <v>3.8599476528005789</v>
      </c>
      <c r="AG13" s="123">
        <v>3.8697138395919879</v>
      </c>
      <c r="AH13" s="123">
        <v>3.879508001361395</v>
      </c>
      <c r="AI13" s="123">
        <v>3.8893302290536704</v>
      </c>
      <c r="AJ13" s="123">
        <v>3.8893302290536704</v>
      </c>
      <c r="AK13" s="123">
        <v>3.8893302290536704</v>
      </c>
      <c r="AL13" s="123">
        <v>3.8893302290536704</v>
      </c>
      <c r="AM13" s="123">
        <v>3.8893302290536704</v>
      </c>
      <c r="AN13" s="123">
        <v>3.8893302290536704</v>
      </c>
      <c r="AO13" s="123">
        <v>3.8893302290536704</v>
      </c>
      <c r="AP13" s="123">
        <v>3.8893302290536704</v>
      </c>
      <c r="AQ13" s="123">
        <v>3.8893302290536704</v>
      </c>
      <c r="AR13" s="3" t="s">
        <v>150</v>
      </c>
    </row>
    <row r="14" spans="2:44" s="47" customFormat="1" ht="15" customHeight="1">
      <c r="B14" s="104" t="s">
        <v>151</v>
      </c>
      <c r="C14" s="104"/>
      <c r="D14" s="123"/>
      <c r="E14" s="123">
        <v>0</v>
      </c>
      <c r="F14" s="123">
        <v>0</v>
      </c>
      <c r="G14" s="123">
        <v>5.4933298638254602</v>
      </c>
      <c r="H14" s="123">
        <v>5.5050490597394699</v>
      </c>
      <c r="I14" s="123">
        <v>5.5167943227229053</v>
      </c>
      <c r="J14" s="123">
        <v>5.528565713093081</v>
      </c>
      <c r="K14" s="123">
        <v>5.5403632913116745</v>
      </c>
      <c r="L14" s="123">
        <v>5.5521871179854818</v>
      </c>
      <c r="M14" s="123">
        <v>5.564037253866708</v>
      </c>
      <c r="N14" s="123">
        <v>5.5759137598533481</v>
      </c>
      <c r="O14" s="123">
        <v>5.5878166969891039</v>
      </c>
      <c r="P14" s="123">
        <v>5.5997461264651269</v>
      </c>
      <c r="Q14" s="123">
        <v>5.611702109618192</v>
      </c>
      <c r="R14" s="123">
        <v>5.6236847079332453</v>
      </c>
      <c r="S14" s="123">
        <v>5.6356939830423443</v>
      </c>
      <c r="T14" s="123">
        <v>5.6477299967255901</v>
      </c>
      <c r="U14" s="123">
        <v>5.6597928109114406</v>
      </c>
      <c r="V14" s="123">
        <v>5.6718824876768723</v>
      </c>
      <c r="W14" s="123">
        <v>5.6839990892480348</v>
      </c>
      <c r="X14" s="123">
        <v>5.6961426780007054</v>
      </c>
      <c r="Y14" s="123">
        <v>5.7083133164598632</v>
      </c>
      <c r="Z14" s="123">
        <v>5.720511067301314</v>
      </c>
      <c r="AA14" s="123">
        <v>5.7327359933505759</v>
      </c>
      <c r="AB14" s="123">
        <v>5.7449881575850483</v>
      </c>
      <c r="AC14" s="123">
        <v>5.7572676231328472</v>
      </c>
      <c r="AD14" s="123">
        <v>5.7695744532733677</v>
      </c>
      <c r="AE14" s="123">
        <v>5.781908711438712</v>
      </c>
      <c r="AF14" s="123">
        <v>5.7942704612132596</v>
      </c>
      <c r="AG14" s="123">
        <v>5.8066597663338033</v>
      </c>
      <c r="AH14" s="123">
        <v>5.8190766906908005</v>
      </c>
      <c r="AI14" s="123">
        <v>5.8315212983272371</v>
      </c>
      <c r="AJ14" s="123">
        <v>5.8315212983272371</v>
      </c>
      <c r="AK14" s="123">
        <v>5.8315212983272371</v>
      </c>
      <c r="AL14" s="123">
        <v>5.8315212983272371</v>
      </c>
      <c r="AM14" s="123">
        <v>5.8315212983272371</v>
      </c>
      <c r="AN14" s="123">
        <v>5.8315212983272371</v>
      </c>
      <c r="AO14" s="123">
        <v>5.8315212983272371</v>
      </c>
      <c r="AP14" s="123">
        <v>5.8315212983272371</v>
      </c>
      <c r="AQ14" s="123">
        <v>5.8315212983272371</v>
      </c>
      <c r="AR14" s="3" t="s">
        <v>152</v>
      </c>
    </row>
    <row r="15" spans="2:44" s="47" customFormat="1" ht="15" customHeight="1">
      <c r="B15" s="104"/>
      <c r="C15" s="10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3"/>
    </row>
    <row r="16" spans="2:44" s="47" customFormat="1" ht="15" customHeight="1">
      <c r="B16" s="103" t="s">
        <v>153</v>
      </c>
      <c r="C16" s="104"/>
      <c r="D16" s="46" t="s">
        <v>142</v>
      </c>
      <c r="E16" s="45">
        <v>45</v>
      </c>
      <c r="F16" s="45">
        <v>46</v>
      </c>
      <c r="G16" s="45">
        <v>47</v>
      </c>
      <c r="H16" s="45">
        <v>48</v>
      </c>
      <c r="I16" s="45">
        <v>49</v>
      </c>
      <c r="J16" s="45">
        <v>50</v>
      </c>
      <c r="K16" s="45">
        <v>51</v>
      </c>
      <c r="L16" s="45">
        <v>52</v>
      </c>
      <c r="M16" s="45">
        <v>53</v>
      </c>
      <c r="N16" s="45">
        <v>54</v>
      </c>
      <c r="O16" s="45">
        <v>55</v>
      </c>
      <c r="P16" s="45">
        <v>56</v>
      </c>
      <c r="Q16" s="45">
        <v>57</v>
      </c>
      <c r="R16" s="45">
        <v>58</v>
      </c>
      <c r="S16" s="45">
        <v>59</v>
      </c>
      <c r="T16" s="45">
        <v>60</v>
      </c>
      <c r="U16" s="45">
        <v>61</v>
      </c>
      <c r="V16" s="45">
        <v>62</v>
      </c>
      <c r="W16" s="45">
        <v>63</v>
      </c>
      <c r="X16" s="45">
        <v>64</v>
      </c>
      <c r="Y16" s="45">
        <v>65</v>
      </c>
      <c r="Z16" s="45">
        <v>66</v>
      </c>
      <c r="AA16" s="45">
        <v>67</v>
      </c>
      <c r="AB16" s="45">
        <v>68</v>
      </c>
      <c r="AC16" s="45">
        <v>69</v>
      </c>
      <c r="AD16" s="45">
        <v>70</v>
      </c>
      <c r="AE16" s="45">
        <v>71</v>
      </c>
      <c r="AF16" s="45">
        <v>72</v>
      </c>
      <c r="AG16" s="45">
        <v>73</v>
      </c>
      <c r="AH16" s="45">
        <v>74</v>
      </c>
      <c r="AI16" s="45">
        <v>75</v>
      </c>
      <c r="AJ16" s="45">
        <v>76</v>
      </c>
      <c r="AK16" s="45">
        <v>77</v>
      </c>
      <c r="AL16" s="45">
        <v>78</v>
      </c>
      <c r="AM16" s="45">
        <v>79</v>
      </c>
      <c r="AN16" s="45">
        <v>80</v>
      </c>
      <c r="AO16" s="45">
        <v>81</v>
      </c>
      <c r="AP16" s="45">
        <v>82</v>
      </c>
      <c r="AQ16" s="45">
        <v>83</v>
      </c>
      <c r="AR16" s="3"/>
    </row>
    <row r="17" spans="2:44" s="47" customFormat="1" ht="15" customHeight="1">
      <c r="B17" s="103"/>
      <c r="C17" s="104"/>
      <c r="D17" s="46">
        <v>45</v>
      </c>
      <c r="E17" s="45">
        <v>46</v>
      </c>
      <c r="F17" s="46">
        <v>47</v>
      </c>
      <c r="G17" s="45">
        <v>48</v>
      </c>
      <c r="H17" s="46">
        <v>49</v>
      </c>
      <c r="I17" s="45">
        <v>50</v>
      </c>
      <c r="J17" s="46">
        <v>51</v>
      </c>
      <c r="K17" s="45">
        <v>52</v>
      </c>
      <c r="L17" s="46">
        <v>53</v>
      </c>
      <c r="M17" s="45">
        <v>54</v>
      </c>
      <c r="N17" s="46">
        <v>55</v>
      </c>
      <c r="O17" s="45">
        <v>56</v>
      </c>
      <c r="P17" s="46">
        <v>57</v>
      </c>
      <c r="Q17" s="45">
        <v>58</v>
      </c>
      <c r="R17" s="46">
        <v>59</v>
      </c>
      <c r="S17" s="45">
        <v>60</v>
      </c>
      <c r="T17" s="46">
        <v>61</v>
      </c>
      <c r="U17" s="45">
        <v>62</v>
      </c>
      <c r="V17" s="46">
        <v>63</v>
      </c>
      <c r="W17" s="45">
        <v>64</v>
      </c>
      <c r="X17" s="46">
        <v>65</v>
      </c>
      <c r="Y17" s="45">
        <v>66</v>
      </c>
      <c r="Z17" s="46">
        <v>67</v>
      </c>
      <c r="AA17" s="45">
        <v>68</v>
      </c>
      <c r="AB17" s="46">
        <v>69</v>
      </c>
      <c r="AC17" s="45">
        <v>70</v>
      </c>
      <c r="AD17" s="46">
        <v>71</v>
      </c>
      <c r="AE17" s="45">
        <v>72</v>
      </c>
      <c r="AF17" s="46">
        <v>73</v>
      </c>
      <c r="AG17" s="45">
        <v>74</v>
      </c>
      <c r="AH17" s="46">
        <v>75</v>
      </c>
      <c r="AI17" s="45">
        <v>76</v>
      </c>
      <c r="AJ17" s="46">
        <v>77</v>
      </c>
      <c r="AK17" s="45">
        <v>78</v>
      </c>
      <c r="AL17" s="46">
        <v>79</v>
      </c>
      <c r="AM17" s="45">
        <v>80</v>
      </c>
      <c r="AN17" s="46">
        <v>81</v>
      </c>
      <c r="AO17" s="45">
        <v>82</v>
      </c>
      <c r="AP17" s="46">
        <v>83</v>
      </c>
      <c r="AQ17" s="45">
        <v>84</v>
      </c>
      <c r="AR17" s="3"/>
    </row>
    <row r="18" spans="2:44" s="47" customFormat="1" ht="15" customHeight="1">
      <c r="B18" s="122" t="s">
        <v>143</v>
      </c>
      <c r="C18" s="104"/>
      <c r="D18" s="123"/>
      <c r="E18" s="123">
        <v>40.649321279491133</v>
      </c>
      <c r="F18" s="123">
        <v>44.646204189657283</v>
      </c>
      <c r="G18" s="123">
        <v>48.643087099820569</v>
      </c>
      <c r="H18" s="123">
        <v>52.639970009987202</v>
      </c>
      <c r="I18" s="123">
        <v>56.63685292015191</v>
      </c>
      <c r="J18" s="123">
        <v>60.633735830317114</v>
      </c>
      <c r="K18" s="123">
        <v>64.630618740482319</v>
      </c>
      <c r="L18" s="123">
        <v>68.627501650645129</v>
      </c>
      <c r="M18" s="123">
        <v>72.624384560812729</v>
      </c>
      <c r="N18" s="123">
        <v>76.621267470977443</v>
      </c>
      <c r="O18" s="123">
        <v>80.618150381142158</v>
      </c>
      <c r="P18" s="123">
        <v>84.615033291307824</v>
      </c>
      <c r="Q18" s="123">
        <v>88.611916201470635</v>
      </c>
      <c r="R18" s="123">
        <v>92.608799111637268</v>
      </c>
      <c r="S18" s="123">
        <v>96.605682021802934</v>
      </c>
      <c r="T18" s="123">
        <v>100.60256493196765</v>
      </c>
      <c r="U18" s="123">
        <v>104.59944784213044</v>
      </c>
      <c r="V18" s="123">
        <v>108.59633075229804</v>
      </c>
      <c r="W18" s="123">
        <v>112.59321366246276</v>
      </c>
      <c r="X18" s="123">
        <v>116.59009657262747</v>
      </c>
      <c r="Y18" s="123">
        <v>120.58697948279317</v>
      </c>
      <c r="Z18" s="123">
        <v>120.58697948279317</v>
      </c>
      <c r="AA18" s="123">
        <v>120.58697948279317</v>
      </c>
      <c r="AB18" s="123">
        <v>120.58697948279317</v>
      </c>
      <c r="AC18" s="123">
        <v>120.58697948279317</v>
      </c>
      <c r="AD18" s="123">
        <v>120.58697948279317</v>
      </c>
      <c r="AE18" s="123">
        <v>120.58697948279317</v>
      </c>
      <c r="AF18" s="123">
        <v>120.58697948279317</v>
      </c>
      <c r="AG18" s="123">
        <v>120.58697948279317</v>
      </c>
      <c r="AH18" s="123">
        <v>120.58697948279317</v>
      </c>
      <c r="AI18" s="123">
        <v>120.58697948279317</v>
      </c>
      <c r="AJ18" s="123">
        <v>120.58697948279317</v>
      </c>
      <c r="AK18" s="123">
        <v>120.58697948279317</v>
      </c>
      <c r="AL18" s="123">
        <v>120.58697948279317</v>
      </c>
      <c r="AM18" s="123">
        <v>120.58697948279317</v>
      </c>
      <c r="AN18" s="123">
        <v>120.58697948279317</v>
      </c>
      <c r="AO18" s="123">
        <v>120.58697948279317</v>
      </c>
      <c r="AP18" s="123">
        <v>120.58697948279317</v>
      </c>
      <c r="AQ18" s="123">
        <v>120.58697948279317</v>
      </c>
      <c r="AR18" s="3" t="s">
        <v>154</v>
      </c>
    </row>
    <row r="19" spans="2:44" s="47" customFormat="1" ht="15" customHeight="1">
      <c r="B19" s="104"/>
      <c r="C19" s="10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3"/>
    </row>
    <row r="20" spans="2:44" s="5" customFormat="1" ht="15.6">
      <c r="B20" s="5" t="s">
        <v>155</v>
      </c>
    </row>
    <row r="21" spans="2:44" s="47" customFormat="1" ht="15" customHeight="1">
      <c r="B21" s="104"/>
      <c r="C21" s="102"/>
      <c r="D21" s="54"/>
      <c r="E21" s="5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04"/>
    </row>
    <row r="22" spans="2:44" s="47" customFormat="1" ht="15" customHeight="1">
      <c r="B22" s="103" t="s">
        <v>141</v>
      </c>
      <c r="C22" s="104"/>
      <c r="D22" s="46" t="s">
        <v>142</v>
      </c>
      <c r="E22" s="45">
        <v>45</v>
      </c>
      <c r="F22" s="45">
        <v>46</v>
      </c>
      <c r="G22" s="45">
        <v>47</v>
      </c>
      <c r="H22" s="45">
        <v>48</v>
      </c>
      <c r="I22" s="45">
        <v>49</v>
      </c>
      <c r="J22" s="45">
        <v>50</v>
      </c>
      <c r="K22" s="45">
        <v>51</v>
      </c>
      <c r="L22" s="45">
        <v>52</v>
      </c>
      <c r="M22" s="45">
        <v>53</v>
      </c>
      <c r="N22" s="45">
        <v>54</v>
      </c>
      <c r="O22" s="45">
        <v>55</v>
      </c>
      <c r="P22" s="45">
        <v>56</v>
      </c>
      <c r="Q22" s="45">
        <v>57</v>
      </c>
      <c r="R22" s="45">
        <v>58</v>
      </c>
      <c r="S22" s="45">
        <v>59</v>
      </c>
      <c r="T22" s="45">
        <v>60</v>
      </c>
      <c r="U22" s="45">
        <v>61</v>
      </c>
      <c r="V22" s="45">
        <v>62</v>
      </c>
      <c r="W22" s="45">
        <v>63</v>
      </c>
      <c r="X22" s="45">
        <v>64</v>
      </c>
      <c r="Y22" s="45">
        <v>65</v>
      </c>
      <c r="Z22" s="45">
        <v>66</v>
      </c>
      <c r="AA22" s="45">
        <v>67</v>
      </c>
      <c r="AB22" s="45">
        <v>68</v>
      </c>
      <c r="AC22" s="45">
        <v>69</v>
      </c>
      <c r="AD22" s="45">
        <v>70</v>
      </c>
      <c r="AE22" s="45">
        <v>71</v>
      </c>
      <c r="AF22" s="45">
        <v>72</v>
      </c>
      <c r="AG22" s="45">
        <v>73</v>
      </c>
      <c r="AH22" s="45">
        <v>74</v>
      </c>
      <c r="AI22" s="45">
        <v>75</v>
      </c>
      <c r="AJ22" s="45">
        <v>76</v>
      </c>
      <c r="AK22" s="45">
        <v>77</v>
      </c>
      <c r="AL22" s="45">
        <v>78</v>
      </c>
      <c r="AM22" s="45">
        <v>79</v>
      </c>
      <c r="AN22" s="45">
        <v>80</v>
      </c>
      <c r="AO22" s="45">
        <v>81</v>
      </c>
      <c r="AP22" s="45">
        <v>82</v>
      </c>
      <c r="AQ22" s="45">
        <v>83</v>
      </c>
      <c r="AR22" s="104"/>
    </row>
    <row r="23" spans="2:44" s="47" customFormat="1" ht="15" customHeight="1">
      <c r="B23" s="103"/>
      <c r="C23" s="104"/>
      <c r="D23" s="46">
        <v>45</v>
      </c>
      <c r="E23" s="45">
        <v>46</v>
      </c>
      <c r="F23" s="46">
        <v>47</v>
      </c>
      <c r="G23" s="45">
        <v>48</v>
      </c>
      <c r="H23" s="46">
        <v>49</v>
      </c>
      <c r="I23" s="45">
        <v>50</v>
      </c>
      <c r="J23" s="46">
        <v>51</v>
      </c>
      <c r="K23" s="45">
        <v>52</v>
      </c>
      <c r="L23" s="46">
        <v>53</v>
      </c>
      <c r="M23" s="45">
        <v>54</v>
      </c>
      <c r="N23" s="46">
        <v>55</v>
      </c>
      <c r="O23" s="45">
        <v>56</v>
      </c>
      <c r="P23" s="46">
        <v>57</v>
      </c>
      <c r="Q23" s="45">
        <v>58</v>
      </c>
      <c r="R23" s="46">
        <v>59</v>
      </c>
      <c r="S23" s="45">
        <v>60</v>
      </c>
      <c r="T23" s="46">
        <v>61</v>
      </c>
      <c r="U23" s="45">
        <v>62</v>
      </c>
      <c r="V23" s="46">
        <v>63</v>
      </c>
      <c r="W23" s="45">
        <v>64</v>
      </c>
      <c r="X23" s="46">
        <v>65</v>
      </c>
      <c r="Y23" s="45">
        <v>66</v>
      </c>
      <c r="Z23" s="46">
        <v>67</v>
      </c>
      <c r="AA23" s="45">
        <v>68</v>
      </c>
      <c r="AB23" s="46">
        <v>69</v>
      </c>
      <c r="AC23" s="45">
        <v>70</v>
      </c>
      <c r="AD23" s="46">
        <v>71</v>
      </c>
      <c r="AE23" s="45">
        <v>72</v>
      </c>
      <c r="AF23" s="46">
        <v>73</v>
      </c>
      <c r="AG23" s="45">
        <v>74</v>
      </c>
      <c r="AH23" s="46">
        <v>75</v>
      </c>
      <c r="AI23" s="45">
        <v>76</v>
      </c>
      <c r="AJ23" s="46">
        <v>77</v>
      </c>
      <c r="AK23" s="45">
        <v>78</v>
      </c>
      <c r="AL23" s="46">
        <v>79</v>
      </c>
      <c r="AM23" s="45">
        <v>80</v>
      </c>
      <c r="AN23" s="46">
        <v>81</v>
      </c>
      <c r="AO23" s="45">
        <v>82</v>
      </c>
      <c r="AP23" s="46">
        <v>83</v>
      </c>
      <c r="AQ23" s="45">
        <v>84</v>
      </c>
      <c r="AR23" s="104"/>
    </row>
    <row r="24" spans="2:44" s="47" customFormat="1" ht="15" customHeight="1">
      <c r="B24" s="122" t="s">
        <v>145</v>
      </c>
      <c r="C24" s="104"/>
      <c r="D24" s="123"/>
      <c r="E24" s="123">
        <v>5.4303852154371208</v>
      </c>
      <c r="F24" s="123">
        <v>5.4946150700096226</v>
      </c>
      <c r="G24" s="123">
        <v>5.725736495741633</v>
      </c>
      <c r="H24" s="123">
        <v>6.1237494926331273</v>
      </c>
      <c r="I24" s="123">
        <v>6.6886540606841178</v>
      </c>
      <c r="J24" s="123">
        <v>7.4204501998946135</v>
      </c>
      <c r="K24" s="123">
        <v>8.3191379102645993</v>
      </c>
      <c r="L24" s="123">
        <v>9.384717191794099</v>
      </c>
      <c r="M24" s="123">
        <v>10.617188044483084</v>
      </c>
      <c r="N24" s="123">
        <v>12.016550468331546</v>
      </c>
      <c r="O24" s="123">
        <v>13.582804463339542</v>
      </c>
      <c r="P24" s="123">
        <v>15.315950029507013</v>
      </c>
      <c r="Q24" s="123">
        <v>17.215987166833969</v>
      </c>
      <c r="R24" s="123">
        <v>19.282915875320466</v>
      </c>
      <c r="S24" s="123">
        <v>21.516736154966402</v>
      </c>
      <c r="T24" s="123">
        <v>23.917448005771845</v>
      </c>
      <c r="U24" s="123">
        <v>26.485051427736874</v>
      </c>
      <c r="V24" s="123">
        <v>29.219546420861295</v>
      </c>
      <c r="W24" s="123">
        <v>32.120932985145274</v>
      </c>
      <c r="X24" s="123">
        <v>35.189211120588666</v>
      </c>
      <c r="Y24" s="123">
        <v>38.424380827191712</v>
      </c>
      <c r="Z24" s="123">
        <v>41.826442104954054</v>
      </c>
      <c r="AA24" s="123">
        <v>45.395394953876071</v>
      </c>
      <c r="AB24" s="123">
        <v>49.131239373957392</v>
      </c>
      <c r="AC24" s="123">
        <v>53.033975365198465</v>
      </c>
      <c r="AD24" s="123">
        <v>57.103602927598907</v>
      </c>
      <c r="AE24" s="123">
        <v>61.340122061158894</v>
      </c>
      <c r="AF24" s="123">
        <v>65.743532765878157</v>
      </c>
      <c r="AG24" s="123">
        <v>70.313835041757045</v>
      </c>
      <c r="AH24" s="123">
        <v>75.051028888795429</v>
      </c>
      <c r="AI24" s="123">
        <v>79.955114306993835</v>
      </c>
      <c r="AJ24" s="123">
        <v>79.955114306993835</v>
      </c>
      <c r="AK24" s="123">
        <v>79.955114306993835</v>
      </c>
      <c r="AL24" s="123">
        <v>79.955114306993835</v>
      </c>
      <c r="AM24" s="123">
        <v>79.955114306993835</v>
      </c>
      <c r="AN24" s="123">
        <v>79.955114306993835</v>
      </c>
      <c r="AO24" s="123">
        <v>79.955114306993835</v>
      </c>
      <c r="AP24" s="123">
        <v>79.955114306993835</v>
      </c>
      <c r="AQ24" s="123">
        <v>79.955114306993835</v>
      </c>
      <c r="AR24" s="3" t="s">
        <v>156</v>
      </c>
    </row>
    <row r="25" spans="2:44" s="47" customFormat="1" ht="15" customHeight="1">
      <c r="B25" s="122" t="s">
        <v>147</v>
      </c>
      <c r="C25" s="104"/>
      <c r="D25" s="123"/>
      <c r="E25" s="123">
        <v>0</v>
      </c>
      <c r="F25" s="123">
        <v>0</v>
      </c>
      <c r="G25" s="123">
        <v>0</v>
      </c>
      <c r="H25" s="123">
        <v>0</v>
      </c>
      <c r="I25" s="123">
        <v>0</v>
      </c>
      <c r="J25" s="123">
        <v>0</v>
      </c>
      <c r="K25" s="123">
        <v>0</v>
      </c>
      <c r="L25" s="123">
        <v>0</v>
      </c>
      <c r="M25" s="123">
        <v>0</v>
      </c>
      <c r="N25" s="123">
        <v>0</v>
      </c>
      <c r="O25" s="123">
        <v>0</v>
      </c>
      <c r="P25" s="123">
        <v>0</v>
      </c>
      <c r="Q25" s="123">
        <v>0</v>
      </c>
      <c r="R25" s="123">
        <v>2.164381954163582</v>
      </c>
      <c r="S25" s="123">
        <v>4.2792453069303944</v>
      </c>
      <c r="T25" s="123">
        <v>6.0593636738623884</v>
      </c>
      <c r="U25" s="123">
        <v>7.8946300162456051</v>
      </c>
      <c r="V25" s="123">
        <v>9.7850443340813378</v>
      </c>
      <c r="W25" s="123">
        <v>11.730606627367322</v>
      </c>
      <c r="X25" s="123">
        <v>13.731316896106144</v>
      </c>
      <c r="Y25" s="123">
        <v>15.78717514029716</v>
      </c>
      <c r="Z25" s="123">
        <v>17.898181359938754</v>
      </c>
      <c r="AA25" s="123">
        <v>20.064335555031565</v>
      </c>
      <c r="AB25" s="123">
        <v>22.285637725577548</v>
      </c>
      <c r="AC25" s="123">
        <v>24.562087871576036</v>
      </c>
      <c r="AD25" s="123">
        <v>26.893685993023812</v>
      </c>
      <c r="AE25" s="123">
        <v>29.280432089924105</v>
      </c>
      <c r="AF25" s="123">
        <v>31.722326162276914</v>
      </c>
      <c r="AG25" s="123">
        <v>34.219368210081591</v>
      </c>
      <c r="AH25" s="123">
        <v>36.77155823333748</v>
      </c>
      <c r="AI25" s="123">
        <v>39.378896232044603</v>
      </c>
      <c r="AJ25" s="123">
        <v>42.0413822062036</v>
      </c>
      <c r="AK25" s="123">
        <v>44.75901615581575</v>
      </c>
      <c r="AL25" s="123">
        <v>47.531798080877834</v>
      </c>
      <c r="AM25" s="123">
        <v>50.359727981392439</v>
      </c>
      <c r="AN25" s="123">
        <v>53.242805857359535</v>
      </c>
      <c r="AO25" s="123">
        <v>53.242805857359535</v>
      </c>
      <c r="AP25" s="123">
        <v>53.242805857359535</v>
      </c>
      <c r="AQ25" s="123">
        <v>53.242805857359535</v>
      </c>
      <c r="AR25" s="3" t="s">
        <v>157</v>
      </c>
    </row>
    <row r="26" spans="2:44" s="47" customFormat="1" ht="15" customHeight="1">
      <c r="B26" s="122" t="s">
        <v>149</v>
      </c>
      <c r="C26" s="104"/>
      <c r="D26" s="123"/>
      <c r="E26" s="123">
        <v>0</v>
      </c>
      <c r="F26" s="123">
        <v>0</v>
      </c>
      <c r="G26" s="123">
        <v>0</v>
      </c>
      <c r="H26" s="123">
        <v>0</v>
      </c>
      <c r="I26" s="123">
        <v>0</v>
      </c>
      <c r="J26" s="123">
        <v>3.9488360311244302</v>
      </c>
      <c r="K26" s="123">
        <v>3.9596112095782248</v>
      </c>
      <c r="L26" s="123">
        <v>3.9704196339577478</v>
      </c>
      <c r="M26" s="123">
        <v>3.9812614206798198</v>
      </c>
      <c r="N26" s="123">
        <v>3.9921366866182142</v>
      </c>
      <c r="O26" s="123">
        <v>4.0030455491050123</v>
      </c>
      <c r="P26" s="123">
        <v>4.013988125933186</v>
      </c>
      <c r="Q26" s="123">
        <v>4.0249645353573245</v>
      </c>
      <c r="R26" s="123">
        <v>4.0359748960978896</v>
      </c>
      <c r="S26" s="123">
        <v>4.0470193273406014</v>
      </c>
      <c r="T26" s="123">
        <v>4.0580979487404667</v>
      </c>
      <c r="U26" s="123">
        <v>4.0692108804223688</v>
      </c>
      <c r="V26" s="123">
        <v>4.0803582429843503</v>
      </c>
      <c r="W26" s="123">
        <v>4.0915401574984394</v>
      </c>
      <c r="X26" s="123">
        <v>4.1027567455137772</v>
      </c>
      <c r="Y26" s="123">
        <v>4.1140081290578259</v>
      </c>
      <c r="Z26" s="123">
        <v>4.1252944306388191</v>
      </c>
      <c r="AA26" s="123">
        <v>4.1366157732476712</v>
      </c>
      <c r="AB26" s="123">
        <v>4.1479722803607126</v>
      </c>
      <c r="AC26" s="123">
        <v>4.1593640759403332</v>
      </c>
      <c r="AD26" s="123">
        <v>4.1707912844386135</v>
      </c>
      <c r="AE26" s="123">
        <v>4.1822540307986529</v>
      </c>
      <c r="AF26" s="123">
        <v>4.1937524404566027</v>
      </c>
      <c r="AG26" s="123">
        <v>4.2052866393443935</v>
      </c>
      <c r="AH26" s="123">
        <v>4.2168567538909807</v>
      </c>
      <c r="AI26" s="123">
        <v>4.2284629110256375</v>
      </c>
      <c r="AJ26" s="123">
        <v>4.2284629110256375</v>
      </c>
      <c r="AK26" s="123">
        <v>4.2284629110256375</v>
      </c>
      <c r="AL26" s="123">
        <v>4.2284629110256375</v>
      </c>
      <c r="AM26" s="123">
        <v>4.2284629110256375</v>
      </c>
      <c r="AN26" s="123">
        <v>4.2284629110256375</v>
      </c>
      <c r="AO26" s="123">
        <v>4.2284629110256375</v>
      </c>
      <c r="AP26" s="123">
        <v>4.2284629110256375</v>
      </c>
      <c r="AQ26" s="123">
        <v>4.2284629110256375</v>
      </c>
      <c r="AR26" s="3" t="s">
        <v>158</v>
      </c>
    </row>
    <row r="27" spans="2:44" s="47" customFormat="1" ht="15" customHeight="1">
      <c r="B27" s="122" t="s">
        <v>151</v>
      </c>
      <c r="C27" s="104"/>
      <c r="D27" s="123"/>
      <c r="E27" s="123">
        <v>0</v>
      </c>
      <c r="F27" s="123">
        <v>0</v>
      </c>
      <c r="G27" s="123">
        <v>0</v>
      </c>
      <c r="H27" s="123">
        <v>0</v>
      </c>
      <c r="I27" s="123">
        <v>0</v>
      </c>
      <c r="J27" s="123">
        <v>5.9826403938671602</v>
      </c>
      <c r="K27" s="123">
        <v>5.9965157829166182</v>
      </c>
      <c r="L27" s="123">
        <v>6.0104247250580904</v>
      </c>
      <c r="M27" s="123">
        <v>6.0243673046974839</v>
      </c>
      <c r="N27" s="123">
        <v>6.0383436064614466</v>
      </c>
      <c r="O27" s="123">
        <v>6.0523537151968538</v>
      </c>
      <c r="P27" s="123">
        <v>6.0663977159724984</v>
      </c>
      <c r="Q27" s="123">
        <v>6.0804756940776832</v>
      </c>
      <c r="R27" s="123">
        <v>6.0945877350262423</v>
      </c>
      <c r="S27" s="123">
        <v>6.1087339245533716</v>
      </c>
      <c r="T27" s="123">
        <v>6.1229143486189868</v>
      </c>
      <c r="U27" s="123">
        <v>6.1371290934064184</v>
      </c>
      <c r="V27" s="123">
        <v>6.1513782453249588</v>
      </c>
      <c r="W27" s="123">
        <v>6.1656618910083028</v>
      </c>
      <c r="X27" s="123">
        <v>6.1799801173172844</v>
      </c>
      <c r="Y27" s="123">
        <v>6.1943330113386574</v>
      </c>
      <c r="Z27" s="123">
        <v>6.2087206603870246</v>
      </c>
      <c r="AA27" s="123">
        <v>6.2231431520041722</v>
      </c>
      <c r="AB27" s="123">
        <v>6.2376005739620926</v>
      </c>
      <c r="AC27" s="123">
        <v>6.2520930142597679</v>
      </c>
      <c r="AD27" s="123">
        <v>6.2666205611274961</v>
      </c>
      <c r="AE27" s="123">
        <v>6.2811833030257134</v>
      </c>
      <c r="AF27" s="123">
        <v>6.295781328645325</v>
      </c>
      <c r="AG27" s="123">
        <v>6.3104147269097632</v>
      </c>
      <c r="AH27" s="123">
        <v>6.3250835869737276</v>
      </c>
      <c r="AI27" s="123">
        <v>6.3397879982258516</v>
      </c>
      <c r="AJ27" s="123">
        <v>6.3397879982258516</v>
      </c>
      <c r="AK27" s="123">
        <v>6.3397879982258516</v>
      </c>
      <c r="AL27" s="123">
        <v>6.3397879982258516</v>
      </c>
      <c r="AM27" s="123">
        <v>6.3397879982258516</v>
      </c>
      <c r="AN27" s="123">
        <v>6.3397879982258516</v>
      </c>
      <c r="AO27" s="123">
        <v>6.3397879982258516</v>
      </c>
      <c r="AP27" s="123">
        <v>6.3397879982258516</v>
      </c>
      <c r="AQ27" s="123">
        <v>6.3397879982258516</v>
      </c>
      <c r="AR27" s="3" t="s">
        <v>159</v>
      </c>
    </row>
    <row r="28" spans="2:44" s="47" customFormat="1" ht="15" customHeight="1">
      <c r="B28" s="122"/>
      <c r="C28" s="104"/>
      <c r="D28" s="124"/>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s="124"/>
      <c r="AR28" s="3"/>
    </row>
    <row r="29" spans="2:44" s="47" customFormat="1" ht="15" customHeight="1">
      <c r="B29" s="103" t="s">
        <v>153</v>
      </c>
      <c r="C29" s="104"/>
      <c r="D29" s="46" t="s">
        <v>142</v>
      </c>
      <c r="E29" s="45">
        <v>45</v>
      </c>
      <c r="F29" s="45">
        <v>46</v>
      </c>
      <c r="G29" s="45">
        <v>47</v>
      </c>
      <c r="H29" s="45">
        <v>48</v>
      </c>
      <c r="I29" s="45">
        <v>49</v>
      </c>
      <c r="J29" s="45">
        <v>50</v>
      </c>
      <c r="K29" s="45">
        <v>51</v>
      </c>
      <c r="L29" s="45">
        <v>52</v>
      </c>
      <c r="M29" s="45">
        <v>53</v>
      </c>
      <c r="N29" s="45">
        <v>54</v>
      </c>
      <c r="O29" s="45">
        <v>55</v>
      </c>
      <c r="P29" s="45">
        <v>56</v>
      </c>
      <c r="Q29" s="45">
        <v>57</v>
      </c>
      <c r="R29" s="45">
        <v>58</v>
      </c>
      <c r="S29" s="45">
        <v>59</v>
      </c>
      <c r="T29" s="45">
        <v>60</v>
      </c>
      <c r="U29" s="45">
        <v>61</v>
      </c>
      <c r="V29" s="45">
        <v>62</v>
      </c>
      <c r="W29" s="45">
        <v>63</v>
      </c>
      <c r="X29" s="45">
        <v>64</v>
      </c>
      <c r="Y29" s="45">
        <v>65</v>
      </c>
      <c r="Z29" s="45">
        <v>66</v>
      </c>
      <c r="AA29" s="45">
        <v>67</v>
      </c>
      <c r="AB29" s="45">
        <v>68</v>
      </c>
      <c r="AC29" s="45">
        <v>69</v>
      </c>
      <c r="AD29" s="45">
        <v>70</v>
      </c>
      <c r="AE29" s="45">
        <v>71</v>
      </c>
      <c r="AF29" s="45">
        <v>72</v>
      </c>
      <c r="AG29" s="45">
        <v>73</v>
      </c>
      <c r="AH29" s="45">
        <v>74</v>
      </c>
      <c r="AI29" s="45">
        <v>75</v>
      </c>
      <c r="AJ29" s="45">
        <v>76</v>
      </c>
      <c r="AK29" s="45">
        <v>77</v>
      </c>
      <c r="AL29" s="45">
        <v>78</v>
      </c>
      <c r="AM29" s="45">
        <v>79</v>
      </c>
      <c r="AN29" s="45">
        <v>80</v>
      </c>
      <c r="AO29" s="45">
        <v>81</v>
      </c>
      <c r="AP29" s="45">
        <v>82</v>
      </c>
      <c r="AQ29" s="45">
        <v>83</v>
      </c>
      <c r="AR29" s="3"/>
    </row>
    <row r="30" spans="2:44" s="47" customFormat="1" ht="15" customHeight="1">
      <c r="B30" s="103"/>
      <c r="C30" s="104"/>
      <c r="D30" s="46">
        <v>45</v>
      </c>
      <c r="E30" s="45">
        <v>46</v>
      </c>
      <c r="F30" s="46">
        <v>47</v>
      </c>
      <c r="G30" s="45">
        <v>48</v>
      </c>
      <c r="H30" s="46">
        <v>49</v>
      </c>
      <c r="I30" s="45">
        <v>50</v>
      </c>
      <c r="J30" s="46">
        <v>51</v>
      </c>
      <c r="K30" s="45">
        <v>52</v>
      </c>
      <c r="L30" s="46">
        <v>53</v>
      </c>
      <c r="M30" s="45">
        <v>54</v>
      </c>
      <c r="N30" s="46">
        <v>55</v>
      </c>
      <c r="O30" s="45">
        <v>56</v>
      </c>
      <c r="P30" s="46">
        <v>57</v>
      </c>
      <c r="Q30" s="45">
        <v>58</v>
      </c>
      <c r="R30" s="46">
        <v>59</v>
      </c>
      <c r="S30" s="45">
        <v>60</v>
      </c>
      <c r="T30" s="46">
        <v>61</v>
      </c>
      <c r="U30" s="45">
        <v>62</v>
      </c>
      <c r="V30" s="46">
        <v>63</v>
      </c>
      <c r="W30" s="45">
        <v>64</v>
      </c>
      <c r="X30" s="46">
        <v>65</v>
      </c>
      <c r="Y30" s="45">
        <v>66</v>
      </c>
      <c r="Z30" s="46">
        <v>67</v>
      </c>
      <c r="AA30" s="45">
        <v>68</v>
      </c>
      <c r="AB30" s="46">
        <v>69</v>
      </c>
      <c r="AC30" s="45">
        <v>70</v>
      </c>
      <c r="AD30" s="46">
        <v>71</v>
      </c>
      <c r="AE30" s="45">
        <v>72</v>
      </c>
      <c r="AF30" s="46">
        <v>73</v>
      </c>
      <c r="AG30" s="45">
        <v>74</v>
      </c>
      <c r="AH30" s="46">
        <v>75</v>
      </c>
      <c r="AI30" s="45">
        <v>76</v>
      </c>
      <c r="AJ30" s="46">
        <v>77</v>
      </c>
      <c r="AK30" s="45">
        <v>78</v>
      </c>
      <c r="AL30" s="46">
        <v>79</v>
      </c>
      <c r="AM30" s="45">
        <v>80</v>
      </c>
      <c r="AN30" s="46">
        <v>81</v>
      </c>
      <c r="AO30" s="45">
        <v>82</v>
      </c>
      <c r="AP30" s="46">
        <v>83</v>
      </c>
      <c r="AQ30" s="45">
        <v>84</v>
      </c>
      <c r="AR30" s="3"/>
    </row>
    <row r="31" spans="2:44" s="47" customFormat="1" ht="15" customHeight="1">
      <c r="B31" s="122" t="s">
        <v>143</v>
      </c>
      <c r="C31" s="104"/>
      <c r="D31" s="123"/>
      <c r="E31" s="123">
        <v>18.92064120562334</v>
      </c>
      <c r="F31" s="123">
        <v>20.962117739146279</v>
      </c>
      <c r="G31" s="123">
        <v>23.003594272669464</v>
      </c>
      <c r="H31" s="123">
        <v>25.045070806192165</v>
      </c>
      <c r="I31" s="123">
        <v>27.086547339715352</v>
      </c>
      <c r="J31" s="123">
        <v>29.128023873239005</v>
      </c>
      <c r="K31" s="123">
        <v>31.16950040676123</v>
      </c>
      <c r="L31" s="123">
        <v>33.210976940284894</v>
      </c>
      <c r="M31" s="123">
        <v>35.252453473807599</v>
      </c>
      <c r="N31" s="123">
        <v>37.293930007330289</v>
      </c>
      <c r="O31" s="123">
        <v>39.335406540853953</v>
      </c>
      <c r="P31" s="123">
        <v>41.376883074377126</v>
      </c>
      <c r="Q31" s="123">
        <v>43.418359607899838</v>
      </c>
      <c r="R31" s="123">
        <v>45.459836141423018</v>
      </c>
      <c r="S31" s="123">
        <v>47.501312674946675</v>
      </c>
      <c r="T31" s="123">
        <v>49.54278920846842</v>
      </c>
      <c r="U31" s="123">
        <v>51.58426574199256</v>
      </c>
      <c r="V31" s="123">
        <v>53.625742275514781</v>
      </c>
      <c r="W31" s="123">
        <v>55.667218809038907</v>
      </c>
      <c r="X31" s="123">
        <v>57.708695342562109</v>
      </c>
      <c r="Y31" s="123">
        <v>59.75017187608384</v>
      </c>
      <c r="Z31" s="123">
        <v>59.75017187608384</v>
      </c>
      <c r="AA31" s="123">
        <v>59.75017187608384</v>
      </c>
      <c r="AB31" s="123">
        <v>59.75017187608384</v>
      </c>
      <c r="AC31" s="123">
        <v>59.75017187608384</v>
      </c>
      <c r="AD31" s="123">
        <v>59.75017187608384</v>
      </c>
      <c r="AE31" s="123">
        <v>59.75017187608384</v>
      </c>
      <c r="AF31" s="123">
        <v>59.75017187608384</v>
      </c>
      <c r="AG31" s="123">
        <v>59.75017187608384</v>
      </c>
      <c r="AH31" s="123">
        <v>59.75017187608384</v>
      </c>
      <c r="AI31" s="123">
        <v>59.75017187608384</v>
      </c>
      <c r="AJ31" s="123">
        <v>59.75017187608384</v>
      </c>
      <c r="AK31" s="123">
        <v>59.75017187608384</v>
      </c>
      <c r="AL31" s="123">
        <v>59.75017187608384</v>
      </c>
      <c r="AM31" s="123">
        <v>59.75017187608384</v>
      </c>
      <c r="AN31" s="123">
        <v>59.75017187608384</v>
      </c>
      <c r="AO31" s="123">
        <v>59.75017187608384</v>
      </c>
      <c r="AP31" s="123">
        <v>59.75017187608384</v>
      </c>
      <c r="AQ31" s="123">
        <v>59.75017187608384</v>
      </c>
      <c r="AR31" s="3" t="s">
        <v>160</v>
      </c>
    </row>
    <row r="32" spans="2:44" s="47" customFormat="1" ht="15" customHeight="1">
      <c r="B32" s="104"/>
      <c r="C32" s="10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3"/>
    </row>
    <row r="33" spans="2:44" s="5" customFormat="1" ht="15.6">
      <c r="B33" s="5" t="s">
        <v>161</v>
      </c>
    </row>
    <row r="34" spans="2:44" s="47" customFormat="1" ht="15" customHeight="1">
      <c r="B34" s="104"/>
      <c r="C34" s="102"/>
      <c r="D34" s="54"/>
      <c r="E34" s="5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04"/>
    </row>
    <row r="35" spans="2:44" s="47" customFormat="1" ht="15" customHeight="1">
      <c r="B35" s="103" t="s">
        <v>141</v>
      </c>
      <c r="C35" s="104"/>
      <c r="D35" s="46" t="s">
        <v>142</v>
      </c>
      <c r="E35" s="45">
        <v>45</v>
      </c>
      <c r="F35" s="45">
        <v>46</v>
      </c>
      <c r="G35" s="45">
        <v>47</v>
      </c>
      <c r="H35" s="45">
        <v>48</v>
      </c>
      <c r="I35" s="45">
        <v>49</v>
      </c>
      <c r="J35" s="45">
        <v>50</v>
      </c>
      <c r="K35" s="45">
        <v>51</v>
      </c>
      <c r="L35" s="45">
        <v>52</v>
      </c>
      <c r="M35" s="45">
        <v>53</v>
      </c>
      <c r="N35" s="45">
        <v>54</v>
      </c>
      <c r="O35" s="45">
        <v>55</v>
      </c>
      <c r="P35" s="45">
        <v>56</v>
      </c>
      <c r="Q35" s="45">
        <v>57</v>
      </c>
      <c r="R35" s="45">
        <v>58</v>
      </c>
      <c r="S35" s="45">
        <v>59</v>
      </c>
      <c r="T35" s="45">
        <v>60</v>
      </c>
      <c r="U35" s="45">
        <v>61</v>
      </c>
      <c r="V35" s="45">
        <v>62</v>
      </c>
      <c r="W35" s="45">
        <v>63</v>
      </c>
      <c r="X35" s="45">
        <v>64</v>
      </c>
      <c r="Y35" s="45">
        <v>65</v>
      </c>
      <c r="Z35" s="45">
        <v>66</v>
      </c>
      <c r="AA35" s="45">
        <v>67</v>
      </c>
      <c r="AB35" s="45">
        <v>68</v>
      </c>
      <c r="AC35" s="45">
        <v>69</v>
      </c>
      <c r="AD35" s="45">
        <v>70</v>
      </c>
      <c r="AE35" s="45">
        <v>71</v>
      </c>
      <c r="AF35" s="45">
        <v>72</v>
      </c>
      <c r="AG35" s="45">
        <v>73</v>
      </c>
      <c r="AH35" s="45">
        <v>74</v>
      </c>
      <c r="AI35" s="45">
        <v>75</v>
      </c>
      <c r="AJ35" s="45">
        <v>76</v>
      </c>
      <c r="AK35" s="45">
        <v>77</v>
      </c>
      <c r="AL35" s="45">
        <v>78</v>
      </c>
      <c r="AM35" s="45">
        <v>79</v>
      </c>
      <c r="AN35" s="45">
        <v>80</v>
      </c>
      <c r="AO35" s="45">
        <v>81</v>
      </c>
      <c r="AP35" s="45">
        <v>82</v>
      </c>
      <c r="AQ35" s="45">
        <v>83</v>
      </c>
      <c r="AR35" s="104"/>
    </row>
    <row r="36" spans="2:44" s="47" customFormat="1" ht="15" customHeight="1">
      <c r="B36" s="103"/>
      <c r="C36" s="104"/>
      <c r="D36" s="46">
        <v>45</v>
      </c>
      <c r="E36" s="45">
        <v>46</v>
      </c>
      <c r="F36" s="46">
        <v>47</v>
      </c>
      <c r="G36" s="45">
        <v>48</v>
      </c>
      <c r="H36" s="46">
        <v>49</v>
      </c>
      <c r="I36" s="45">
        <v>50</v>
      </c>
      <c r="J36" s="46">
        <v>51</v>
      </c>
      <c r="K36" s="45">
        <v>52</v>
      </c>
      <c r="L36" s="46">
        <v>53</v>
      </c>
      <c r="M36" s="45">
        <v>54</v>
      </c>
      <c r="N36" s="46">
        <v>55</v>
      </c>
      <c r="O36" s="45">
        <v>56</v>
      </c>
      <c r="P36" s="46">
        <v>57</v>
      </c>
      <c r="Q36" s="45">
        <v>58</v>
      </c>
      <c r="R36" s="46">
        <v>59</v>
      </c>
      <c r="S36" s="45">
        <v>60</v>
      </c>
      <c r="T36" s="46">
        <v>61</v>
      </c>
      <c r="U36" s="45">
        <v>62</v>
      </c>
      <c r="V36" s="46">
        <v>63</v>
      </c>
      <c r="W36" s="45">
        <v>64</v>
      </c>
      <c r="X36" s="46">
        <v>65</v>
      </c>
      <c r="Y36" s="45">
        <v>66</v>
      </c>
      <c r="Z36" s="46">
        <v>67</v>
      </c>
      <c r="AA36" s="45">
        <v>68</v>
      </c>
      <c r="AB36" s="46">
        <v>69</v>
      </c>
      <c r="AC36" s="45">
        <v>70</v>
      </c>
      <c r="AD36" s="46">
        <v>71</v>
      </c>
      <c r="AE36" s="45">
        <v>72</v>
      </c>
      <c r="AF36" s="46">
        <v>73</v>
      </c>
      <c r="AG36" s="45">
        <v>74</v>
      </c>
      <c r="AH36" s="46">
        <v>75</v>
      </c>
      <c r="AI36" s="45">
        <v>76</v>
      </c>
      <c r="AJ36" s="46">
        <v>77</v>
      </c>
      <c r="AK36" s="45">
        <v>78</v>
      </c>
      <c r="AL36" s="46">
        <v>79</v>
      </c>
      <c r="AM36" s="45">
        <v>80</v>
      </c>
      <c r="AN36" s="46">
        <v>81</v>
      </c>
      <c r="AO36" s="45">
        <v>82</v>
      </c>
      <c r="AP36" s="46">
        <v>83</v>
      </c>
      <c r="AQ36" s="45">
        <v>84</v>
      </c>
      <c r="AR36" s="104"/>
    </row>
    <row r="37" spans="2:44" s="47" customFormat="1" ht="15" customHeight="1">
      <c r="B37" s="122" t="s">
        <v>145</v>
      </c>
      <c r="C37" s="104"/>
      <c r="D37" s="123"/>
      <c r="E37" s="123">
        <v>21.737954517514069</v>
      </c>
      <c r="F37" s="123">
        <v>24.674800449465938</v>
      </c>
      <c r="G37" s="123">
        <v>27.590438541065591</v>
      </c>
      <c r="H37" s="123">
        <v>30.484868792313058</v>
      </c>
      <c r="I37" s="123">
        <v>33.358091203208296</v>
      </c>
      <c r="J37" s="123">
        <v>36.210105773751344</v>
      </c>
      <c r="K37" s="123">
        <v>39.040912503942195</v>
      </c>
      <c r="L37" s="123">
        <v>41.850511393780842</v>
      </c>
      <c r="M37" s="123">
        <v>44.638902443267263</v>
      </c>
      <c r="N37" s="123">
        <v>47.406085652401487</v>
      </c>
      <c r="O37" s="123">
        <v>50.152061021183471</v>
      </c>
      <c r="P37" s="123">
        <v>52.876828549613357</v>
      </c>
      <c r="Q37" s="123">
        <v>55.580388237690855</v>
      </c>
      <c r="R37" s="123">
        <v>58.262740085416354</v>
      </c>
      <c r="S37" s="123">
        <v>60.923884092789493</v>
      </c>
      <c r="T37" s="123">
        <v>63.563820259810512</v>
      </c>
      <c r="U37" s="123">
        <v>66.182548586479285</v>
      </c>
      <c r="V37" s="123">
        <v>68.780069072795797</v>
      </c>
      <c r="W37" s="123">
        <v>71.356381718760048</v>
      </c>
      <c r="X37" s="123">
        <v>73.911486524372492</v>
      </c>
      <c r="Y37" s="123">
        <v>76.445383489632405</v>
      </c>
      <c r="Z37" s="123">
        <v>78.958072614539901</v>
      </c>
      <c r="AA37" s="123">
        <v>81.449553899095577</v>
      </c>
      <c r="AB37" s="123">
        <v>83.919827343299005</v>
      </c>
      <c r="AC37" s="123">
        <v>86.368892947150044</v>
      </c>
      <c r="AD37" s="123">
        <v>88.796750710648851</v>
      </c>
      <c r="AE37" s="123">
        <v>91.203400633795653</v>
      </c>
      <c r="AF37" s="123">
        <v>93.588842716590477</v>
      </c>
      <c r="AG37" s="123">
        <v>95.953076959032515</v>
      </c>
      <c r="AH37" s="123">
        <v>98.296103361122306</v>
      </c>
      <c r="AI37" s="123">
        <v>100.61792192286069</v>
      </c>
      <c r="AJ37" s="123">
        <v>100.61792192286069</v>
      </c>
      <c r="AK37" s="123">
        <v>100.61792192286069</v>
      </c>
      <c r="AL37" s="123">
        <v>100.61792192286069</v>
      </c>
      <c r="AM37" s="123">
        <v>100.61792192286069</v>
      </c>
      <c r="AN37" s="123">
        <v>100.61792192286069</v>
      </c>
      <c r="AO37" s="123">
        <v>100.61792192286069</v>
      </c>
      <c r="AP37" s="123">
        <v>100.61792192286069</v>
      </c>
      <c r="AQ37" s="123">
        <v>100.61792192286069</v>
      </c>
      <c r="AR37" s="3" t="s">
        <v>162</v>
      </c>
    </row>
    <row r="38" spans="2:44" s="47" customFormat="1" ht="15" customHeight="1">
      <c r="B38" s="122" t="s">
        <v>147</v>
      </c>
      <c r="C38" s="104"/>
      <c r="D38" s="123"/>
      <c r="E38" s="123">
        <v>0</v>
      </c>
      <c r="F38" s="123">
        <v>0</v>
      </c>
      <c r="G38" s="123">
        <v>0</v>
      </c>
      <c r="H38" s="123">
        <v>0</v>
      </c>
      <c r="I38" s="123">
        <v>0</v>
      </c>
      <c r="J38" s="123">
        <v>0</v>
      </c>
      <c r="K38" s="123">
        <v>0</v>
      </c>
      <c r="L38" s="123">
        <v>0</v>
      </c>
      <c r="M38" s="123">
        <v>0</v>
      </c>
      <c r="N38" s="123">
        <v>0</v>
      </c>
      <c r="O38" s="123">
        <v>0</v>
      </c>
      <c r="P38" s="123">
        <v>0</v>
      </c>
      <c r="Q38" s="123">
        <v>0</v>
      </c>
      <c r="R38" s="123">
        <v>2.164381954163582</v>
      </c>
      <c r="S38" s="123">
        <v>4.2792453069303944</v>
      </c>
      <c r="T38" s="123">
        <v>6.0593636738623884</v>
      </c>
      <c r="U38" s="123">
        <v>7.8946300162456051</v>
      </c>
      <c r="V38" s="123">
        <v>9.7850443340813378</v>
      </c>
      <c r="W38" s="123">
        <v>11.730606627367322</v>
      </c>
      <c r="X38" s="123">
        <v>13.731316896106144</v>
      </c>
      <c r="Y38" s="123">
        <v>15.78717514029716</v>
      </c>
      <c r="Z38" s="123">
        <v>17.898181359938754</v>
      </c>
      <c r="AA38" s="123">
        <v>20.064335555031565</v>
      </c>
      <c r="AB38" s="123">
        <v>22.285637725577548</v>
      </c>
      <c r="AC38" s="123">
        <v>24.562087871576036</v>
      </c>
      <c r="AD38" s="123">
        <v>26.893685993023812</v>
      </c>
      <c r="AE38" s="123">
        <v>29.280432089924105</v>
      </c>
      <c r="AF38" s="123">
        <v>31.722326162276914</v>
      </c>
      <c r="AG38" s="123">
        <v>34.219368210081591</v>
      </c>
      <c r="AH38" s="123">
        <v>36.77155823333748</v>
      </c>
      <c r="AI38" s="123">
        <v>39.378896232044603</v>
      </c>
      <c r="AJ38" s="123">
        <v>42.0413822062036</v>
      </c>
      <c r="AK38" s="123">
        <v>44.75901615581575</v>
      </c>
      <c r="AL38" s="123">
        <v>47.531798080877834</v>
      </c>
      <c r="AM38" s="123">
        <v>50.359727981392439</v>
      </c>
      <c r="AN38" s="123">
        <v>53.242805857359535</v>
      </c>
      <c r="AO38" s="123">
        <v>53.242805857359535</v>
      </c>
      <c r="AP38" s="123">
        <v>53.242805857359535</v>
      </c>
      <c r="AQ38" s="123">
        <v>53.242805857359535</v>
      </c>
      <c r="AR38" s="3" t="s">
        <v>163</v>
      </c>
    </row>
    <row r="39" spans="2:44" s="47" customFormat="1" ht="15" customHeight="1">
      <c r="B39" s="122" t="s">
        <v>149</v>
      </c>
      <c r="C39" s="104"/>
      <c r="D39" s="123"/>
      <c r="E39" s="123">
        <v>0</v>
      </c>
      <c r="F39" s="123">
        <v>0</v>
      </c>
      <c r="G39" s="123">
        <v>0</v>
      </c>
      <c r="H39" s="123">
        <v>0</v>
      </c>
      <c r="I39" s="123">
        <v>0</v>
      </c>
      <c r="J39" s="123">
        <v>7.0402697763402005</v>
      </c>
      <c r="K39" s="123">
        <v>7.0745646620937999</v>
      </c>
      <c r="L39" s="123">
        <v>7.1090491999845415</v>
      </c>
      <c r="M39" s="123">
        <v>7.1437245847532216</v>
      </c>
      <c r="N39" s="123">
        <v>7.1785920195914068</v>
      </c>
      <c r="O39" s="123">
        <v>7.213652716207636</v>
      </c>
      <c r="P39" s="123">
        <v>7.2489078948921337</v>
      </c>
      <c r="Q39" s="123">
        <v>7.2843587845843727</v>
      </c>
      <c r="R39" s="123">
        <v>7.3200066229398333</v>
      </c>
      <c r="S39" s="123">
        <v>7.3558526563977642</v>
      </c>
      <c r="T39" s="123">
        <v>7.3918981402487827</v>
      </c>
      <c r="U39" s="123">
        <v>7.4281443387045494</v>
      </c>
      <c r="V39" s="123">
        <v>7.4645925249662124</v>
      </c>
      <c r="W39" s="123">
        <v>7.5012439812951648</v>
      </c>
      <c r="X39" s="123">
        <v>7.53809999908243</v>
      </c>
      <c r="Y39" s="123">
        <v>7.5751618789210271</v>
      </c>
      <c r="Z39" s="123">
        <v>7.6124309306764637</v>
      </c>
      <c r="AA39" s="123">
        <v>7.6499084735597069</v>
      </c>
      <c r="AB39" s="123">
        <v>7.6875958361994865</v>
      </c>
      <c r="AC39" s="123">
        <v>7.7254943567167391</v>
      </c>
      <c r="AD39" s="123">
        <v>7.7636053827968254</v>
      </c>
      <c r="AE39" s="123">
        <v>7.8019302717663326</v>
      </c>
      <c r="AF39" s="123">
        <v>7.840470390667071</v>
      </c>
      <c r="AG39" s="123">
        <v>7.8792271163319434</v>
      </c>
      <c r="AH39" s="123">
        <v>7.9182018354625558</v>
      </c>
      <c r="AI39" s="123">
        <v>7.9573959447047518</v>
      </c>
      <c r="AJ39" s="123">
        <v>7.9573959447047518</v>
      </c>
      <c r="AK39" s="123">
        <v>7.9573959447047518</v>
      </c>
      <c r="AL39" s="123">
        <v>7.9573959447047518</v>
      </c>
      <c r="AM39" s="123">
        <v>7.9573959447047518</v>
      </c>
      <c r="AN39" s="123">
        <v>7.9573959447047518</v>
      </c>
      <c r="AO39" s="123">
        <v>7.9573959447047518</v>
      </c>
      <c r="AP39" s="123">
        <v>7.9573959447047518</v>
      </c>
      <c r="AQ39" s="123">
        <v>7.9573959447047518</v>
      </c>
      <c r="AR39" s="3" t="s">
        <v>164</v>
      </c>
    </row>
    <row r="40" spans="2:44" s="47" customFormat="1" ht="15" customHeight="1">
      <c r="B40" s="104" t="s">
        <v>151</v>
      </c>
      <c r="C40" s="104"/>
      <c r="D40" s="123"/>
      <c r="E40" s="123">
        <v>0</v>
      </c>
      <c r="F40" s="123">
        <v>0</v>
      </c>
      <c r="G40" s="123">
        <v>0</v>
      </c>
      <c r="H40" s="123">
        <v>0</v>
      </c>
      <c r="I40" s="123">
        <v>0</v>
      </c>
      <c r="J40" s="123">
        <v>10.643661905127578</v>
      </c>
      <c r="K40" s="123">
        <v>10.687541950986118</v>
      </c>
      <c r="L40" s="123">
        <v>10.731610770286261</v>
      </c>
      <c r="M40" s="123">
        <v>10.775869208489562</v>
      </c>
      <c r="N40" s="123">
        <v>10.82031811498511</v>
      </c>
      <c r="O40" s="123">
        <v>10.864958343109434</v>
      </c>
      <c r="P40" s="123">
        <v>10.909790750163443</v>
      </c>
      <c r="Q40" s="123">
        <v>10.954816197432915</v>
      </c>
      <c r="R40" s="123">
        <v>11.000035550207649</v>
      </c>
      <c r="S40" s="123">
        <v>11.045449677800464</v>
      </c>
      <c r="T40" s="123">
        <v>11.091059453565563</v>
      </c>
      <c r="U40" s="123">
        <v>11.136865754919643</v>
      </c>
      <c r="V40" s="123">
        <v>11.182869463359857</v>
      </c>
      <c r="W40" s="123">
        <v>11.229071464484855</v>
      </c>
      <c r="X40" s="123">
        <v>11.275472648012613</v>
      </c>
      <c r="Y40" s="123">
        <v>11.322073907802393</v>
      </c>
      <c r="Z40" s="123">
        <v>11.368876141873054</v>
      </c>
      <c r="AA40" s="123">
        <v>11.415880252423714</v>
      </c>
      <c r="AB40" s="123">
        <v>11.463087145853178</v>
      </c>
      <c r="AC40" s="123">
        <v>11.510497732781827</v>
      </c>
      <c r="AD40" s="123">
        <v>11.558112928069226</v>
      </c>
      <c r="AE40" s="123">
        <v>11.605933650837192</v>
      </c>
      <c r="AF40" s="123">
        <v>11.653960824488689</v>
      </c>
      <c r="AG40" s="123">
        <v>11.702195376728332</v>
      </c>
      <c r="AH40" s="123">
        <v>11.750638239584928</v>
      </c>
      <c r="AI40" s="123">
        <v>11.799290349429164</v>
      </c>
      <c r="AJ40" s="123">
        <v>11.799290349429164</v>
      </c>
      <c r="AK40" s="123">
        <v>11.799290349429164</v>
      </c>
      <c r="AL40" s="123">
        <v>11.799290349429164</v>
      </c>
      <c r="AM40" s="123">
        <v>11.799290349429164</v>
      </c>
      <c r="AN40" s="123">
        <v>11.799290349429164</v>
      </c>
      <c r="AO40" s="123">
        <v>11.799290349429164</v>
      </c>
      <c r="AP40" s="123">
        <v>11.799290349429164</v>
      </c>
      <c r="AQ40" s="123">
        <v>11.799290349429164</v>
      </c>
      <c r="AR40" s="3" t="s">
        <v>165</v>
      </c>
    </row>
    <row r="41" spans="2:44" s="47" customFormat="1" ht="15" customHeight="1">
      <c r="B41" s="104"/>
      <c r="C41" s="10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04"/>
    </row>
    <row r="42" spans="2:44" s="47" customFormat="1" ht="15" customHeight="1">
      <c r="B42" s="103" t="s">
        <v>153</v>
      </c>
      <c r="C42" s="104"/>
      <c r="D42" s="46" t="s">
        <v>142</v>
      </c>
      <c r="E42" s="45">
        <v>45</v>
      </c>
      <c r="F42" s="45">
        <v>46</v>
      </c>
      <c r="G42" s="45">
        <v>47</v>
      </c>
      <c r="H42" s="45">
        <v>48</v>
      </c>
      <c r="I42" s="45">
        <v>49</v>
      </c>
      <c r="J42" s="45">
        <v>50</v>
      </c>
      <c r="K42" s="45">
        <v>51</v>
      </c>
      <c r="L42" s="45">
        <v>52</v>
      </c>
      <c r="M42" s="45">
        <v>53</v>
      </c>
      <c r="N42" s="45">
        <v>54</v>
      </c>
      <c r="O42" s="45">
        <v>55</v>
      </c>
      <c r="P42" s="45">
        <v>56</v>
      </c>
      <c r="Q42" s="45">
        <v>57</v>
      </c>
      <c r="R42" s="45">
        <v>58</v>
      </c>
      <c r="S42" s="45">
        <v>59</v>
      </c>
      <c r="T42" s="45">
        <v>60</v>
      </c>
      <c r="U42" s="45">
        <v>61</v>
      </c>
      <c r="V42" s="45">
        <v>62</v>
      </c>
      <c r="W42" s="45">
        <v>63</v>
      </c>
      <c r="X42" s="45">
        <v>64</v>
      </c>
      <c r="Y42" s="45">
        <v>65</v>
      </c>
      <c r="Z42" s="45">
        <v>66</v>
      </c>
      <c r="AA42" s="45">
        <v>67</v>
      </c>
      <c r="AB42" s="45">
        <v>68</v>
      </c>
      <c r="AC42" s="45">
        <v>69</v>
      </c>
      <c r="AD42" s="45">
        <v>70</v>
      </c>
      <c r="AE42" s="45">
        <v>71</v>
      </c>
      <c r="AF42" s="45">
        <v>72</v>
      </c>
      <c r="AG42" s="45">
        <v>73</v>
      </c>
      <c r="AH42" s="45">
        <v>74</v>
      </c>
      <c r="AI42" s="45">
        <v>75</v>
      </c>
      <c r="AJ42" s="45">
        <v>76</v>
      </c>
      <c r="AK42" s="45">
        <v>77</v>
      </c>
      <c r="AL42" s="45">
        <v>78</v>
      </c>
      <c r="AM42" s="45">
        <v>79</v>
      </c>
      <c r="AN42" s="45">
        <v>80</v>
      </c>
      <c r="AO42" s="45">
        <v>81</v>
      </c>
      <c r="AP42" s="45">
        <v>82</v>
      </c>
      <c r="AQ42" s="45">
        <v>83</v>
      </c>
      <c r="AR42" s="104"/>
    </row>
    <row r="43" spans="2:44" s="47" customFormat="1" ht="15" customHeight="1">
      <c r="B43" s="103"/>
      <c r="C43" s="104"/>
      <c r="D43" s="46">
        <v>45</v>
      </c>
      <c r="E43" s="45">
        <v>46</v>
      </c>
      <c r="F43" s="46">
        <v>47</v>
      </c>
      <c r="G43" s="45">
        <v>48</v>
      </c>
      <c r="H43" s="46">
        <v>49</v>
      </c>
      <c r="I43" s="45">
        <v>50</v>
      </c>
      <c r="J43" s="46">
        <v>51</v>
      </c>
      <c r="K43" s="45">
        <v>52</v>
      </c>
      <c r="L43" s="46">
        <v>53</v>
      </c>
      <c r="M43" s="45">
        <v>54</v>
      </c>
      <c r="N43" s="46">
        <v>55</v>
      </c>
      <c r="O43" s="45">
        <v>56</v>
      </c>
      <c r="P43" s="46">
        <v>57</v>
      </c>
      <c r="Q43" s="45">
        <v>58</v>
      </c>
      <c r="R43" s="46">
        <v>59</v>
      </c>
      <c r="S43" s="45">
        <v>60</v>
      </c>
      <c r="T43" s="46">
        <v>61</v>
      </c>
      <c r="U43" s="45">
        <v>62</v>
      </c>
      <c r="V43" s="46">
        <v>63</v>
      </c>
      <c r="W43" s="45">
        <v>64</v>
      </c>
      <c r="X43" s="46">
        <v>65</v>
      </c>
      <c r="Y43" s="45">
        <v>66</v>
      </c>
      <c r="Z43" s="46">
        <v>67</v>
      </c>
      <c r="AA43" s="45">
        <v>68</v>
      </c>
      <c r="AB43" s="46">
        <v>69</v>
      </c>
      <c r="AC43" s="45">
        <v>70</v>
      </c>
      <c r="AD43" s="46">
        <v>71</v>
      </c>
      <c r="AE43" s="45">
        <v>72</v>
      </c>
      <c r="AF43" s="46">
        <v>73</v>
      </c>
      <c r="AG43" s="45">
        <v>74</v>
      </c>
      <c r="AH43" s="46">
        <v>75</v>
      </c>
      <c r="AI43" s="45">
        <v>76</v>
      </c>
      <c r="AJ43" s="46">
        <v>77</v>
      </c>
      <c r="AK43" s="45">
        <v>78</v>
      </c>
      <c r="AL43" s="46">
        <v>79</v>
      </c>
      <c r="AM43" s="45">
        <v>80</v>
      </c>
      <c r="AN43" s="46">
        <v>81</v>
      </c>
      <c r="AO43" s="45">
        <v>82</v>
      </c>
      <c r="AP43" s="46">
        <v>83</v>
      </c>
      <c r="AQ43" s="45">
        <v>84</v>
      </c>
      <c r="AR43" s="104"/>
    </row>
    <row r="44" spans="2:44" s="47" customFormat="1" ht="15" customHeight="1">
      <c r="B44" s="122" t="s">
        <v>143</v>
      </c>
      <c r="C44" s="104"/>
      <c r="D44" s="123"/>
      <c r="E44" s="123">
        <v>52.801351554138378</v>
      </c>
      <c r="F44" s="123">
        <v>56.787475694694308</v>
      </c>
      <c r="G44" s="123">
        <v>60.773599835247886</v>
      </c>
      <c r="H44" s="123">
        <v>64.759723975802856</v>
      </c>
      <c r="I44" s="123">
        <v>68.745848116358829</v>
      </c>
      <c r="J44" s="123">
        <v>72.73197225691284</v>
      </c>
      <c r="K44" s="123">
        <v>76.718096397468798</v>
      </c>
      <c r="L44" s="123">
        <v>80.704220538022838</v>
      </c>
      <c r="M44" s="123">
        <v>84.690344678578782</v>
      </c>
      <c r="N44" s="123">
        <v>88.676468819132836</v>
      </c>
      <c r="O44" s="123">
        <v>92.662592959687828</v>
      </c>
      <c r="P44" s="123">
        <v>96.648717100242806</v>
      </c>
      <c r="Q44" s="123">
        <v>100.63484124079781</v>
      </c>
      <c r="R44" s="123">
        <v>104.62096538135278</v>
      </c>
      <c r="S44" s="123">
        <v>108.60708952190681</v>
      </c>
      <c r="T44" s="123">
        <v>112.59321366246371</v>
      </c>
      <c r="U44" s="123">
        <v>116.5793378030168</v>
      </c>
      <c r="V44" s="123">
        <v>120.56546194357276</v>
      </c>
      <c r="W44" s="123">
        <v>124.55158608412681</v>
      </c>
      <c r="X44" s="123">
        <v>128.5377102246818</v>
      </c>
      <c r="Y44" s="123">
        <v>132.52383436523775</v>
      </c>
      <c r="Z44" s="123">
        <v>132.52383436523775</v>
      </c>
      <c r="AA44" s="123">
        <v>132.52383436523775</v>
      </c>
      <c r="AB44" s="123">
        <v>132.52383436523775</v>
      </c>
      <c r="AC44" s="123">
        <v>132.52383436523775</v>
      </c>
      <c r="AD44" s="123">
        <v>132.52383436523775</v>
      </c>
      <c r="AE44" s="123">
        <v>132.52383436523775</v>
      </c>
      <c r="AF44" s="123">
        <v>132.52383436523775</v>
      </c>
      <c r="AG44" s="123">
        <v>132.52383436523775</v>
      </c>
      <c r="AH44" s="123">
        <v>132.52383436523775</v>
      </c>
      <c r="AI44" s="123">
        <v>132.52383436523775</v>
      </c>
      <c r="AJ44" s="123">
        <v>132.52383436523775</v>
      </c>
      <c r="AK44" s="123">
        <v>132.52383436523775</v>
      </c>
      <c r="AL44" s="123">
        <v>132.52383436523775</v>
      </c>
      <c r="AM44" s="123">
        <v>132.52383436523775</v>
      </c>
      <c r="AN44" s="123">
        <v>132.52383436523775</v>
      </c>
      <c r="AO44" s="123">
        <v>132.52383436523775</v>
      </c>
      <c r="AP44" s="123">
        <v>132.52383436523775</v>
      </c>
      <c r="AQ44" s="123">
        <v>132.52383436523775</v>
      </c>
      <c r="AR44" s="3" t="s">
        <v>166</v>
      </c>
    </row>
    <row r="45" spans="2:44" s="47" customFormat="1" ht="15" customHeight="1">
      <c r="B45" s="122"/>
      <c r="C45" s="10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3"/>
    </row>
    <row r="46" spans="2:44" s="47" customFormat="1" ht="15" customHeight="1">
      <c r="B46" s="55" t="s">
        <v>167</v>
      </c>
      <c r="C46" s="104"/>
      <c r="D46" s="55" t="s">
        <v>168</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3"/>
    </row>
    <row r="47" spans="2:44" s="47" customFormat="1" ht="15" customHeight="1">
      <c r="B47" s="104"/>
      <c r="C47" s="104"/>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04"/>
    </row>
    <row r="48" spans="2:44" s="2" customFormat="1" ht="18.600000000000001">
      <c r="B48" s="2" t="s">
        <v>169</v>
      </c>
    </row>
    <row r="49" spans="2:96" s="47" customFormat="1" ht="15" customHeight="1">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row>
    <row r="50" spans="2:96" s="47" customFormat="1" ht="15" customHeight="1">
      <c r="B50" s="104"/>
      <c r="C50" s="104"/>
      <c r="D50" s="104"/>
      <c r="E50" s="104"/>
      <c r="F50" s="3"/>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row>
    <row r="51" spans="2:96" s="47" customFormat="1" ht="15" customHeight="1">
      <c r="B51" s="104" t="s">
        <v>170</v>
      </c>
      <c r="C51" s="104"/>
      <c r="D51" s="126">
        <v>2023</v>
      </c>
      <c r="E51" s="3" t="s">
        <v>171</v>
      </c>
      <c r="F51" s="3"/>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row>
    <row r="52" spans="2:96" s="47" customFormat="1" ht="15" customHeight="1">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row>
    <row r="53" spans="2:96" s="47" customFormat="1" ht="15" customHeight="1">
      <c r="B53" s="104" t="s">
        <v>172</v>
      </c>
      <c r="C53" s="104"/>
      <c r="D53" s="126">
        <f>Current_year_in-PV_base_year_in</f>
        <v>1</v>
      </c>
      <c r="E53" s="3" t="s">
        <v>173</v>
      </c>
      <c r="F53" s="3"/>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row>
    <row r="54" spans="2:96" s="47" customFormat="1" ht="15" customHeight="1">
      <c r="B54" s="104" t="s">
        <v>174</v>
      </c>
      <c r="C54" s="104"/>
      <c r="D54" s="126">
        <v>30</v>
      </c>
      <c r="E54" s="3" t="s">
        <v>175</v>
      </c>
      <c r="F54" s="3"/>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row>
    <row r="55" spans="2:96" s="47" customFormat="1" ht="15" customHeight="1">
      <c r="B55" s="104" t="s">
        <v>176</v>
      </c>
      <c r="C55" s="104"/>
      <c r="D55" s="126">
        <v>75</v>
      </c>
      <c r="E55" s="3" t="s">
        <v>177</v>
      </c>
      <c r="F55" s="3"/>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row>
    <row r="56" spans="2:96" s="47" customFormat="1" ht="15" customHeight="1">
      <c r="B56" s="104" t="s">
        <v>178</v>
      </c>
      <c r="C56" s="104"/>
      <c r="D56" s="127">
        <v>3.5000000000000003E-2</v>
      </c>
      <c r="E56" s="3" t="s">
        <v>179</v>
      </c>
      <c r="F56" s="3"/>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row>
    <row r="57" spans="2:96" s="47" customFormat="1" ht="15" customHeight="1">
      <c r="B57" s="104" t="s">
        <v>180</v>
      </c>
      <c r="C57" s="104"/>
      <c r="D57" s="127">
        <v>1.4999999999999999E-2</v>
      </c>
      <c r="E57" s="3" t="s">
        <v>181</v>
      </c>
      <c r="F57" s="3"/>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row>
    <row r="58" spans="2:96" s="47" customFormat="1" ht="15" customHeight="1">
      <c r="B58" s="104" t="s">
        <v>182</v>
      </c>
      <c r="C58" s="104"/>
      <c r="D58" s="127">
        <v>1.29E-2</v>
      </c>
      <c r="E58" s="3" t="s">
        <v>183</v>
      </c>
      <c r="F58" s="3"/>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row>
    <row r="59" spans="2:96" s="47" customFormat="1" ht="15" customHeight="1">
      <c r="B59" s="104"/>
      <c r="C59" s="104"/>
      <c r="D59" s="128"/>
      <c r="E59" s="3"/>
      <c r="F59" s="3"/>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row>
    <row r="60" spans="2:96" s="47" customFormat="1" ht="15" customHeight="1">
      <c r="B60" s="55" t="s">
        <v>167</v>
      </c>
      <c r="C60" s="55"/>
      <c r="D60" s="55" t="s">
        <v>184</v>
      </c>
      <c r="E60" s="3"/>
      <c r="F60" s="3"/>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row>
    <row r="61" spans="2:96" s="47" customFormat="1" ht="15" customHeight="1">
      <c r="B61" s="104"/>
      <c r="C61" s="104"/>
      <c r="D61" s="128"/>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row>
    <row r="62" spans="2:96" s="47" customFormat="1" ht="15" customHeight="1">
      <c r="B62" s="104"/>
      <c r="C62" s="104"/>
      <c r="D62" s="11">
        <v>2010</v>
      </c>
      <c r="E62" s="11">
        <v>2011</v>
      </c>
      <c r="F62" s="11">
        <v>2012</v>
      </c>
      <c r="G62" s="11">
        <v>2013</v>
      </c>
      <c r="H62" s="11">
        <v>2014</v>
      </c>
      <c r="I62" s="11">
        <v>2015</v>
      </c>
      <c r="J62" s="11">
        <v>2016</v>
      </c>
      <c r="K62" s="11">
        <v>2017</v>
      </c>
      <c r="L62" s="11">
        <v>2018</v>
      </c>
      <c r="M62" s="11">
        <v>2019</v>
      </c>
      <c r="N62" s="11">
        <v>2020</v>
      </c>
      <c r="O62" s="11">
        <v>2021</v>
      </c>
      <c r="P62" s="11">
        <v>2022</v>
      </c>
      <c r="Q62" s="11">
        <v>2023</v>
      </c>
      <c r="R62" s="11">
        <v>2024</v>
      </c>
      <c r="S62" s="11">
        <v>2025</v>
      </c>
      <c r="T62" s="11">
        <v>2026</v>
      </c>
      <c r="U62" s="11">
        <v>2027</v>
      </c>
      <c r="V62" s="11">
        <v>2028</v>
      </c>
      <c r="W62" s="11">
        <v>2029</v>
      </c>
      <c r="X62" s="11">
        <v>2030</v>
      </c>
      <c r="Y62" s="11">
        <v>2031</v>
      </c>
      <c r="Z62" s="11">
        <v>2032</v>
      </c>
      <c r="AA62" s="11">
        <v>2033</v>
      </c>
      <c r="AB62" s="11">
        <v>2034</v>
      </c>
      <c r="AC62" s="11">
        <v>2035</v>
      </c>
      <c r="AD62" s="11">
        <v>2036</v>
      </c>
      <c r="AE62" s="11">
        <v>2037</v>
      </c>
      <c r="AF62" s="11">
        <v>2038</v>
      </c>
      <c r="AG62" s="11">
        <v>2039</v>
      </c>
      <c r="AH62" s="11">
        <v>2040</v>
      </c>
      <c r="AI62" s="11">
        <v>2041</v>
      </c>
      <c r="AJ62" s="11">
        <v>2042</v>
      </c>
      <c r="AK62" s="11">
        <v>2043</v>
      </c>
      <c r="AL62" s="11">
        <v>2044</v>
      </c>
      <c r="AM62" s="11">
        <v>2045</v>
      </c>
      <c r="AN62" s="11">
        <v>2046</v>
      </c>
      <c r="AO62" s="11">
        <v>2047</v>
      </c>
      <c r="AP62" s="11">
        <v>2048</v>
      </c>
      <c r="AQ62" s="11">
        <v>2049</v>
      </c>
      <c r="AR62" s="11">
        <v>2050</v>
      </c>
      <c r="AS62" s="11">
        <v>2051</v>
      </c>
      <c r="AT62" s="11">
        <v>2052</v>
      </c>
      <c r="AU62" s="11">
        <v>2053</v>
      </c>
      <c r="AV62" s="11">
        <v>2054</v>
      </c>
      <c r="AW62" s="11">
        <v>2055</v>
      </c>
      <c r="AX62" s="11">
        <v>2056</v>
      </c>
      <c r="AY62" s="11">
        <v>2057</v>
      </c>
      <c r="AZ62" s="11">
        <v>2058</v>
      </c>
      <c r="BA62" s="11">
        <v>2059</v>
      </c>
      <c r="BB62" s="11">
        <v>2060</v>
      </c>
      <c r="BC62" s="11">
        <v>2061</v>
      </c>
      <c r="BD62" s="11">
        <v>2062</v>
      </c>
      <c r="BE62" s="11">
        <v>2063</v>
      </c>
      <c r="BF62" s="11">
        <v>2064</v>
      </c>
      <c r="BG62" s="11">
        <v>2065</v>
      </c>
      <c r="BH62" s="11">
        <v>2066</v>
      </c>
      <c r="BI62" s="11">
        <v>2067</v>
      </c>
      <c r="BJ62" s="11">
        <v>2068</v>
      </c>
      <c r="BK62" s="11">
        <v>2069</v>
      </c>
      <c r="BL62" s="11">
        <v>2070</v>
      </c>
      <c r="BM62" s="11">
        <v>2071</v>
      </c>
      <c r="BN62" s="11">
        <v>2072</v>
      </c>
      <c r="BO62" s="11">
        <v>2073</v>
      </c>
      <c r="BP62" s="11">
        <v>2074</v>
      </c>
      <c r="BQ62" s="11">
        <v>2075</v>
      </c>
      <c r="BR62" s="11">
        <v>2076</v>
      </c>
      <c r="BS62" s="11">
        <v>2077</v>
      </c>
      <c r="BT62" s="11">
        <v>2078</v>
      </c>
      <c r="BU62" s="11">
        <v>2079</v>
      </c>
      <c r="BV62" s="11">
        <v>2080</v>
      </c>
      <c r="BW62" s="11">
        <v>2081</v>
      </c>
      <c r="BX62" s="11">
        <v>2082</v>
      </c>
      <c r="BY62" s="11">
        <v>2083</v>
      </c>
      <c r="BZ62" s="11">
        <v>2084</v>
      </c>
      <c r="CA62" s="11">
        <v>2085</v>
      </c>
      <c r="CB62" s="11">
        <v>2086</v>
      </c>
      <c r="CC62" s="11">
        <v>2087</v>
      </c>
      <c r="CD62" s="11">
        <v>2088</v>
      </c>
      <c r="CE62" s="11">
        <v>2089</v>
      </c>
      <c r="CF62" s="11">
        <v>2090</v>
      </c>
      <c r="CG62" s="11">
        <v>2091</v>
      </c>
      <c r="CH62" s="11">
        <v>2092</v>
      </c>
      <c r="CI62" s="11">
        <v>2093</v>
      </c>
      <c r="CJ62" s="11">
        <v>2094</v>
      </c>
      <c r="CK62" s="11">
        <v>2095</v>
      </c>
      <c r="CL62" s="11">
        <v>2096</v>
      </c>
      <c r="CM62" s="11">
        <v>2097</v>
      </c>
      <c r="CN62" s="11">
        <v>2098</v>
      </c>
      <c r="CO62" s="11">
        <v>2099</v>
      </c>
      <c r="CP62" s="11">
        <v>2100</v>
      </c>
      <c r="CQ62" s="104"/>
      <c r="CR62" s="104"/>
    </row>
    <row r="63" spans="2:96" s="47" customFormat="1" ht="15" customHeight="1">
      <c r="B63" s="104" t="s">
        <v>185</v>
      </c>
      <c r="C63" s="104"/>
      <c r="D63" s="56">
        <v>72.369299999999996</v>
      </c>
      <c r="E63" s="56">
        <v>73.954599999999999</v>
      </c>
      <c r="F63" s="56">
        <v>75.091899999999995</v>
      </c>
      <c r="G63" s="56">
        <v>76.680300000000003</v>
      </c>
      <c r="H63" s="56">
        <v>77.690700000000007</v>
      </c>
      <c r="I63" s="56">
        <v>78.205799999999996</v>
      </c>
      <c r="J63" s="56">
        <v>79.740099999999998</v>
      </c>
      <c r="K63" s="56">
        <v>81.221800000000002</v>
      </c>
      <c r="L63" s="56">
        <v>82.783699999999996</v>
      </c>
      <c r="M63" s="56">
        <v>84.534099999999995</v>
      </c>
      <c r="N63" s="56">
        <v>89.017200000000003</v>
      </c>
      <c r="O63" s="56">
        <v>88.733199999999997</v>
      </c>
      <c r="P63" s="56">
        <v>93.292699999999996</v>
      </c>
      <c r="Q63" s="56">
        <v>100</v>
      </c>
      <c r="R63" s="56">
        <v>102.81743391783458</v>
      </c>
      <c r="S63" s="56">
        <v>105.39325895181506</v>
      </c>
      <c r="T63" s="56">
        <v>107.49215502839408</v>
      </c>
      <c r="U63" s="56">
        <v>109.59570235947412</v>
      </c>
      <c r="V63" s="56">
        <v>111.7512052114586</v>
      </c>
      <c r="W63" s="56">
        <v>113.95680449754839</v>
      </c>
      <c r="X63" s="56">
        <v>116.57781100099199</v>
      </c>
      <c r="Y63" s="56">
        <v>119.25910065401479</v>
      </c>
      <c r="Z63" s="56">
        <v>122.00205996905711</v>
      </c>
      <c r="AA63" s="56">
        <v>124.80810734834542</v>
      </c>
      <c r="AB63" s="56">
        <v>127.67869381735734</v>
      </c>
      <c r="AC63" s="56">
        <v>130.61530377515658</v>
      </c>
      <c r="AD63" s="56">
        <v>133.61945576198517</v>
      </c>
      <c r="AE63" s="56">
        <v>136.69270324451082</v>
      </c>
      <c r="AF63" s="56">
        <v>139.83663541913455</v>
      </c>
      <c r="AG63" s="56">
        <v>143.05287803377465</v>
      </c>
      <c r="AH63" s="56">
        <v>146.34309422855145</v>
      </c>
      <c r="AI63" s="56">
        <v>149.70898539580813</v>
      </c>
      <c r="AJ63" s="56">
        <v>153.1522920599117</v>
      </c>
      <c r="AK63" s="56">
        <v>156.67479477728966</v>
      </c>
      <c r="AL63" s="56">
        <v>160.2783150571673</v>
      </c>
      <c r="AM63" s="56">
        <v>163.96471630348213</v>
      </c>
      <c r="AN63" s="56">
        <v>167.73590477846221</v>
      </c>
      <c r="AO63" s="56">
        <v>171.59383058836684</v>
      </c>
      <c r="AP63" s="56">
        <v>175.54048869189927</v>
      </c>
      <c r="AQ63" s="56">
        <v>179.57791993181294</v>
      </c>
      <c r="AR63" s="56">
        <v>183.70821209024461</v>
      </c>
      <c r="AS63" s="56">
        <v>187.93350096832023</v>
      </c>
      <c r="AT63" s="56">
        <v>192.25597149059158</v>
      </c>
      <c r="AU63" s="56">
        <v>196.67785883487517</v>
      </c>
      <c r="AV63" s="56">
        <v>201.20144958807725</v>
      </c>
      <c r="AW63" s="56">
        <v>205.82908292860304</v>
      </c>
      <c r="AX63" s="56">
        <v>210.56315183596089</v>
      </c>
      <c r="AY63" s="56">
        <v>215.40610432818798</v>
      </c>
      <c r="AZ63" s="56">
        <v>220.36044472773625</v>
      </c>
      <c r="BA63" s="56">
        <v>225.42873495647419</v>
      </c>
      <c r="BB63" s="56">
        <v>230.61359586047308</v>
      </c>
      <c r="BC63" s="56">
        <v>235.91770856526395</v>
      </c>
      <c r="BD63" s="56">
        <v>241.34381586226499</v>
      </c>
      <c r="BE63" s="56">
        <v>246.89472362709702</v>
      </c>
      <c r="BF63" s="56">
        <v>252.57330227052023</v>
      </c>
      <c r="BG63" s="56">
        <v>258.38248822274221</v>
      </c>
      <c r="BH63" s="56">
        <v>264.32528545186528</v>
      </c>
      <c r="BI63" s="56">
        <v>270.40476701725817</v>
      </c>
      <c r="BJ63" s="56">
        <v>276.6240766586551</v>
      </c>
      <c r="BK63" s="56">
        <v>282.98643042180413</v>
      </c>
      <c r="BL63" s="56">
        <v>289.49511832150557</v>
      </c>
      <c r="BM63" s="56">
        <v>296.15350604290018</v>
      </c>
      <c r="BN63" s="56">
        <v>302.96503668188683</v>
      </c>
      <c r="BO63" s="56">
        <v>309.93323252557019</v>
      </c>
      <c r="BP63" s="56">
        <v>317.06169687365826</v>
      </c>
      <c r="BQ63" s="56">
        <v>324.35411590175238</v>
      </c>
      <c r="BR63" s="56">
        <v>331.81426056749268</v>
      </c>
      <c r="BS63" s="56">
        <v>339.445988560545</v>
      </c>
      <c r="BT63" s="56">
        <v>347.2532462974375</v>
      </c>
      <c r="BU63" s="56">
        <v>355.24007096227854</v>
      </c>
      <c r="BV63" s="56">
        <v>363.4105925944109</v>
      </c>
      <c r="BW63" s="56">
        <v>371.7690362240823</v>
      </c>
      <c r="BX63" s="56">
        <v>380.31972405723616</v>
      </c>
      <c r="BY63" s="56">
        <v>389.06707771055255</v>
      </c>
      <c r="BZ63" s="56">
        <v>398.01562049789521</v>
      </c>
      <c r="CA63" s="56">
        <v>407.16997976934675</v>
      </c>
      <c r="CB63" s="56">
        <v>416.53488930404177</v>
      </c>
      <c r="CC63" s="56">
        <v>426.11519175803465</v>
      </c>
      <c r="CD63" s="56">
        <v>435.9158411684694</v>
      </c>
      <c r="CE63" s="56">
        <v>445.94190551534416</v>
      </c>
      <c r="CF63" s="56">
        <v>456.19856934219706</v>
      </c>
      <c r="CG63" s="56">
        <v>466.69113643706754</v>
      </c>
      <c r="CH63" s="56">
        <v>477.42503257512004</v>
      </c>
      <c r="CI63" s="56">
        <v>488.40580832434773</v>
      </c>
      <c r="CJ63" s="56">
        <v>499.63914191580773</v>
      </c>
      <c r="CK63" s="56">
        <v>511.13084217987125</v>
      </c>
      <c r="CL63" s="56">
        <v>522.88685155000826</v>
      </c>
      <c r="CM63" s="56">
        <v>534.91324913565836</v>
      </c>
      <c r="CN63" s="56">
        <v>547.21625386577841</v>
      </c>
      <c r="CO63" s="56">
        <v>559.80222770469129</v>
      </c>
      <c r="CP63" s="56">
        <v>572.6776789418991</v>
      </c>
      <c r="CQ63" s="57" t="s">
        <v>186</v>
      </c>
      <c r="CR63" s="3"/>
    </row>
    <row r="64" spans="2:96" s="47" customFormat="1" ht="15" customHeight="1">
      <c r="B64" s="104" t="s">
        <v>187</v>
      </c>
      <c r="C64" s="104"/>
      <c r="D64" s="58">
        <v>135.33182670759209</v>
      </c>
      <c r="E64" s="58">
        <v>135.74467527809568</v>
      </c>
      <c r="F64" s="58">
        <v>136.87767108383409</v>
      </c>
      <c r="G64" s="58">
        <v>138.40141639885624</v>
      </c>
      <c r="H64" s="58">
        <v>141.7617425532344</v>
      </c>
      <c r="I64" s="58">
        <v>143.86594944976318</v>
      </c>
      <c r="J64" s="58">
        <v>145.46975764783977</v>
      </c>
      <c r="K64" s="58">
        <v>148.51961280768145</v>
      </c>
      <c r="L64" s="58">
        <v>149.87090937139365</v>
      </c>
      <c r="M64" s="58">
        <v>151.54978305646353</v>
      </c>
      <c r="N64" s="58">
        <v>135.61856413818404</v>
      </c>
      <c r="O64" s="58">
        <v>146.85659428467332</v>
      </c>
      <c r="P64" s="58">
        <v>151.83405837907182</v>
      </c>
      <c r="Q64" s="58">
        <v>150.57834744157515</v>
      </c>
      <c r="R64" s="58">
        <v>150.90529096944923</v>
      </c>
      <c r="S64" s="58">
        <v>152.98099582086763</v>
      </c>
      <c r="T64" s="58">
        <v>154.98267241696811</v>
      </c>
      <c r="U64" s="58">
        <v>156.56753876902923</v>
      </c>
      <c r="V64" s="58">
        <v>158.13256653059517</v>
      </c>
      <c r="W64" s="58">
        <v>159.79553409978939</v>
      </c>
      <c r="X64" s="58">
        <v>161.95532179581329</v>
      </c>
      <c r="Y64" s="58">
        <v>164.18671385604947</v>
      </c>
      <c r="Z64" s="58">
        <v>166.54370588226485</v>
      </c>
      <c r="AA64" s="58">
        <v>168.99134457135267</v>
      </c>
      <c r="AB64" s="58">
        <v>171.47029524447422</v>
      </c>
      <c r="AC64" s="58">
        <v>173.99518595405968</v>
      </c>
      <c r="AD64" s="58">
        <v>176.78012369227108</v>
      </c>
      <c r="AE64" s="58">
        <v>179.60173499087017</v>
      </c>
      <c r="AF64" s="58">
        <v>182.43576499307869</v>
      </c>
      <c r="AG64" s="58">
        <v>185.34859751384255</v>
      </c>
      <c r="AH64" s="58">
        <v>188.23067595515732</v>
      </c>
      <c r="AI64" s="58">
        <v>191.10868238482544</v>
      </c>
      <c r="AJ64" s="58">
        <v>193.99695394427584</v>
      </c>
      <c r="AK64" s="58">
        <v>196.87896789823884</v>
      </c>
      <c r="AL64" s="58">
        <v>199.74961864278328</v>
      </c>
      <c r="AM64" s="58">
        <v>202.66564311400438</v>
      </c>
      <c r="AN64" s="58">
        <v>205.64812040615874</v>
      </c>
      <c r="AO64" s="58">
        <v>208.66607297766637</v>
      </c>
      <c r="AP64" s="58">
        <v>211.70155169406229</v>
      </c>
      <c r="AQ64" s="58">
        <v>214.74762479404103</v>
      </c>
      <c r="AR64" s="58">
        <v>217.85012442613177</v>
      </c>
      <c r="AS64" s="58">
        <v>221.00975533264511</v>
      </c>
      <c r="AT64" s="58">
        <v>224.21109388097847</v>
      </c>
      <c r="AU64" s="58">
        <v>227.45404017756647</v>
      </c>
      <c r="AV64" s="58">
        <v>230.72634323704253</v>
      </c>
      <c r="AW64" s="58">
        <v>234.02739647786305</v>
      </c>
      <c r="AX64" s="58">
        <v>237.35783659891348</v>
      </c>
      <c r="AY64" s="58">
        <v>240.70300902319079</v>
      </c>
      <c r="AZ64" s="58">
        <v>244.08102805554998</v>
      </c>
      <c r="BA64" s="58">
        <v>247.46147148535132</v>
      </c>
      <c r="BB64" s="58">
        <v>250.92106836305774</v>
      </c>
      <c r="BC64" s="58">
        <v>254.38596957633044</v>
      </c>
      <c r="BD64" s="58">
        <v>257.84431557769364</v>
      </c>
      <c r="BE64" s="58">
        <v>261.31913521560875</v>
      </c>
      <c r="BF64" s="58">
        <v>264.84857641595113</v>
      </c>
      <c r="BG64" s="58">
        <v>268.44141145324068</v>
      </c>
      <c r="BH64" s="58">
        <v>272.1035017600401</v>
      </c>
      <c r="BI64" s="58">
        <v>275.88325632543933</v>
      </c>
      <c r="BJ64" s="58">
        <v>279.87042404520878</v>
      </c>
      <c r="BK64" s="58">
        <v>284.05095726638154</v>
      </c>
      <c r="BL64" s="58">
        <v>288.44805753917967</v>
      </c>
      <c r="BM64" s="58">
        <v>292.97413719031027</v>
      </c>
      <c r="BN64" s="58">
        <v>297.553813665863</v>
      </c>
      <c r="BO64" s="58">
        <v>302.19305641645195</v>
      </c>
      <c r="BP64" s="58">
        <v>306.03544999288374</v>
      </c>
      <c r="BQ64" s="58">
        <v>309.86884755180415</v>
      </c>
      <c r="BR64" s="58">
        <v>313.60218994468181</v>
      </c>
      <c r="BS64" s="58">
        <v>317.44873050819604</v>
      </c>
      <c r="BT64" s="58">
        <v>321.34523744636249</v>
      </c>
      <c r="BU64" s="58">
        <v>325.23735772020427</v>
      </c>
      <c r="BV64" s="58">
        <v>329.22250039504854</v>
      </c>
      <c r="BW64" s="58">
        <v>333.4144710092317</v>
      </c>
      <c r="BX64" s="58">
        <v>337.80251571598797</v>
      </c>
      <c r="BY64" s="58">
        <v>342.29740650151228</v>
      </c>
      <c r="BZ64" s="58">
        <v>346.83426137021206</v>
      </c>
      <c r="CA64" s="58">
        <v>351.59095854751149</v>
      </c>
      <c r="CB64" s="58">
        <v>356.54104758220325</v>
      </c>
      <c r="CC64" s="58">
        <v>361.64369516312064</v>
      </c>
      <c r="CD64" s="58">
        <v>366.90966775153754</v>
      </c>
      <c r="CE64" s="58">
        <v>372.4303547296268</v>
      </c>
      <c r="CF64" s="58">
        <v>377.94848895760464</v>
      </c>
      <c r="CG64" s="58">
        <v>383.77501233846533</v>
      </c>
      <c r="CH64" s="58">
        <v>389.37516907926636</v>
      </c>
      <c r="CI64" s="58">
        <v>395.01202985744015</v>
      </c>
      <c r="CJ64" s="58">
        <v>400.71285318620329</v>
      </c>
      <c r="CK64" s="58">
        <v>406.48227987494255</v>
      </c>
      <c r="CL64" s="58">
        <v>412.32570290466845</v>
      </c>
      <c r="CM64" s="58">
        <v>418.24719429649252</v>
      </c>
      <c r="CN64" s="58">
        <v>424.24619783100565</v>
      </c>
      <c r="CO64" s="58">
        <v>430.32228455159753</v>
      </c>
      <c r="CP64" s="58">
        <v>436.47378387351739</v>
      </c>
      <c r="CQ64" s="57" t="s">
        <v>188</v>
      </c>
      <c r="CR64" s="104"/>
    </row>
    <row r="65" spans="2:95" s="47" customFormat="1" ht="15" customHeight="1">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row>
    <row r="66" spans="2:95" s="47" customFormat="1" ht="15" customHeight="1">
      <c r="B66" s="104" t="s">
        <v>167</v>
      </c>
      <c r="C66" s="104"/>
      <c r="D66" s="55" t="s">
        <v>189</v>
      </c>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3"/>
    </row>
    <row r="67" spans="2:95" s="47" customFormat="1" ht="15" customHeight="1">
      <c r="B67" s="104"/>
      <c r="C67" s="104"/>
      <c r="D67" s="5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3"/>
    </row>
    <row r="68" spans="2:95" s="47" customFormat="1" ht="15" customHeight="1">
      <c r="B68" s="104" t="s">
        <v>190</v>
      </c>
      <c r="C68" s="104"/>
      <c r="D68" s="126">
        <v>1.3</v>
      </c>
      <c r="E68" s="57" t="s">
        <v>191</v>
      </c>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3"/>
    </row>
    <row r="69" spans="2:95" s="47" customFormat="1" ht="15" customHeight="1">
      <c r="B69" s="104"/>
      <c r="C69" s="104"/>
      <c r="D69" s="5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3"/>
    </row>
    <row r="70" spans="2:95" s="47" customFormat="1" ht="15" customHeight="1">
      <c r="B70" s="104" t="s">
        <v>192</v>
      </c>
      <c r="C70" s="104"/>
      <c r="D70" s="129">
        <v>2.2999999999999998</v>
      </c>
      <c r="E70" s="129">
        <v>2.2999999999999998</v>
      </c>
      <c r="F70" s="129">
        <v>2.2999999999999998</v>
      </c>
      <c r="G70" s="129">
        <v>2.2999999999999998</v>
      </c>
      <c r="H70" s="129">
        <v>2.2999999999999998</v>
      </c>
      <c r="I70" s="129">
        <v>2.2999999999999998</v>
      </c>
      <c r="J70" s="129">
        <v>2.2999999999999998</v>
      </c>
      <c r="K70" s="129">
        <v>2.2999999999999998</v>
      </c>
      <c r="L70" s="129">
        <v>2.2999999999999998</v>
      </c>
      <c r="M70" s="129">
        <v>2.2999999999999998</v>
      </c>
      <c r="N70" s="129">
        <v>2.2999999999999998</v>
      </c>
      <c r="O70" s="129">
        <v>2.2999999999999998</v>
      </c>
      <c r="P70" s="129">
        <v>2.2999999999999998</v>
      </c>
      <c r="Q70" s="129">
        <v>2.2999999999999998</v>
      </c>
      <c r="R70" s="129">
        <v>2.2999999999999998</v>
      </c>
      <c r="S70" s="129">
        <v>2.2999999999999998</v>
      </c>
      <c r="T70" s="129">
        <v>2.2999999999999998</v>
      </c>
      <c r="U70" s="129">
        <v>2.2999999999999998</v>
      </c>
      <c r="V70" s="129">
        <v>2.2999999999999998</v>
      </c>
      <c r="W70" s="129">
        <v>2.2999999999999998</v>
      </c>
      <c r="X70" s="129">
        <v>2.2999999999999998</v>
      </c>
      <c r="Y70" s="129">
        <v>2.2999999999999998</v>
      </c>
      <c r="Z70" s="129">
        <v>2.2999999999999998</v>
      </c>
      <c r="AA70" s="129">
        <v>2.2999999999999998</v>
      </c>
      <c r="AB70" s="129">
        <v>2.2999999999999998</v>
      </c>
      <c r="AC70" s="129">
        <v>2.2999999999999998</v>
      </c>
      <c r="AD70" s="129">
        <v>2.2999999999999998</v>
      </c>
      <c r="AE70" s="129">
        <v>2.2999999999999998</v>
      </c>
      <c r="AF70" s="129">
        <v>2.2999999999999998</v>
      </c>
      <c r="AG70" s="129">
        <v>2.2999999999999998</v>
      </c>
      <c r="AH70" s="129">
        <v>2.2999999999999998</v>
      </c>
      <c r="AI70" s="129">
        <v>2.2999999999999998</v>
      </c>
      <c r="AJ70" s="129">
        <v>2.2999999999999998</v>
      </c>
      <c r="AK70" s="129">
        <v>2.2999999999999998</v>
      </c>
      <c r="AL70" s="129">
        <v>2.2999999999999998</v>
      </c>
      <c r="AM70" s="129">
        <v>2.2999999999999998</v>
      </c>
      <c r="AN70" s="129">
        <v>2.2999999999999998</v>
      </c>
      <c r="AO70" s="129">
        <v>2.2999999999999998</v>
      </c>
      <c r="AP70" s="129">
        <v>2.2999999999999998</v>
      </c>
      <c r="AQ70" s="129">
        <v>2.2999999999999998</v>
      </c>
      <c r="AR70" s="129">
        <v>2.2999999999999998</v>
      </c>
      <c r="AS70" s="129">
        <v>2.2999999999999998</v>
      </c>
      <c r="AT70" s="129">
        <v>2.2999999999999998</v>
      </c>
      <c r="AU70" s="129">
        <v>2.2999999999999998</v>
      </c>
      <c r="AV70" s="129">
        <v>2.2999999999999998</v>
      </c>
      <c r="AW70" s="129">
        <v>2.2999999999999998</v>
      </c>
      <c r="AX70" s="129">
        <v>2.2999999999999998</v>
      </c>
      <c r="AY70" s="129">
        <v>2.2999999999999998</v>
      </c>
      <c r="AZ70" s="129">
        <v>2.2999999999999998</v>
      </c>
      <c r="BA70" s="129">
        <v>2.2999999999999998</v>
      </c>
      <c r="BB70" s="129">
        <v>2.2999999999999998</v>
      </c>
      <c r="BC70" s="129">
        <v>2.2999999999999998</v>
      </c>
      <c r="BD70" s="129">
        <v>2.2999999999999998</v>
      </c>
      <c r="BE70" s="129">
        <v>2.2999999999999998</v>
      </c>
      <c r="BF70" s="129">
        <v>2.2999999999999998</v>
      </c>
      <c r="BG70" s="129">
        <v>2.2999999999999998</v>
      </c>
      <c r="BH70" s="129">
        <v>2.2999999999999998</v>
      </c>
      <c r="BI70" s="129">
        <v>2.2999999999999998</v>
      </c>
      <c r="BJ70" s="129">
        <v>2.2999999999999998</v>
      </c>
      <c r="BK70" s="129">
        <v>2.2999999999999998</v>
      </c>
      <c r="BL70" s="129">
        <v>2.2999999999999998</v>
      </c>
      <c r="BM70" s="129">
        <v>2.2999999999999998</v>
      </c>
      <c r="BN70" s="129">
        <v>2.2999999999999998</v>
      </c>
      <c r="BO70" s="129">
        <v>2.2999999999999998</v>
      </c>
      <c r="BP70" s="129">
        <v>2.2999999999999998</v>
      </c>
      <c r="BQ70" s="129">
        <v>2.2999999999999998</v>
      </c>
      <c r="BR70" s="129">
        <v>2.2999999999999998</v>
      </c>
      <c r="BS70" s="129">
        <v>2.2999999999999998</v>
      </c>
      <c r="BT70" s="129">
        <v>2.2999999999999998</v>
      </c>
      <c r="BU70" s="129">
        <v>2.2999999999999998</v>
      </c>
      <c r="BV70" s="129">
        <v>2.2999999999999998</v>
      </c>
      <c r="BW70" s="129">
        <v>2.2999999999999998</v>
      </c>
      <c r="BX70" s="129">
        <v>2.2999999999999998</v>
      </c>
      <c r="BY70" s="129">
        <v>2.2999999999999998</v>
      </c>
      <c r="BZ70" s="129">
        <v>2.2999999999999998</v>
      </c>
      <c r="CA70" s="129">
        <v>2.2999999999999998</v>
      </c>
      <c r="CB70" s="129">
        <v>2.2999999999999998</v>
      </c>
      <c r="CC70" s="129">
        <v>2.2999999999999998</v>
      </c>
      <c r="CD70" s="129">
        <v>2.2999999999999998</v>
      </c>
      <c r="CE70" s="129">
        <v>2.2999999999999998</v>
      </c>
      <c r="CF70" s="129">
        <v>2.2999999999999998</v>
      </c>
      <c r="CG70" s="129">
        <v>2.2999999999999998</v>
      </c>
      <c r="CH70" s="129">
        <v>2.2999999999999998</v>
      </c>
      <c r="CI70" s="129">
        <v>2.2999999999999998</v>
      </c>
      <c r="CJ70" s="129">
        <v>2.2999999999999998</v>
      </c>
      <c r="CK70" s="129">
        <v>2.2999999999999998</v>
      </c>
      <c r="CL70" s="129">
        <v>2.2999999999999998</v>
      </c>
      <c r="CM70" s="129">
        <v>2.2999999999999998</v>
      </c>
      <c r="CN70" s="129">
        <v>2.2999999999999998</v>
      </c>
      <c r="CO70" s="129">
        <v>2.2999999999999998</v>
      </c>
      <c r="CP70" s="129">
        <v>2.2999999999999998</v>
      </c>
      <c r="CQ70" s="3" t="s">
        <v>193</v>
      </c>
    </row>
  </sheetData>
  <mergeCells count="6">
    <mergeCell ref="B42:B43"/>
    <mergeCell ref="B8:B9"/>
    <mergeCell ref="B16:B17"/>
    <mergeCell ref="B22:B23"/>
    <mergeCell ref="B29:B30"/>
    <mergeCell ref="B35:B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R1558"/>
  <sheetViews>
    <sheetView zoomScale="70" zoomScaleNormal="70" workbookViewId="0">
      <pane xSplit="3" ySplit="2" topLeftCell="K333" activePane="bottomRight" state="frozen"/>
      <selection pane="bottomRight" activeCell="L340" sqref="L340"/>
      <selection pane="bottomLeft" activeCell="A3" sqref="A3"/>
      <selection pane="topRight" activeCell="D1" sqref="D1"/>
    </sheetView>
  </sheetViews>
  <sheetFormatPr defaultColWidth="0" defaultRowHeight="12.6" zeroHeight="1" outlineLevelRow="1"/>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row r="2" spans="1:95" s="1" customFormat="1" ht="26.1">
      <c r="B2" s="1" t="s">
        <v>194</v>
      </c>
    </row>
    <row r="3" spans="1:95" s="22" customFormat="1"/>
    <row r="4" spans="1:95" s="2" customFormat="1" ht="18.600000000000001">
      <c r="B4" s="2" t="s">
        <v>84</v>
      </c>
    </row>
    <row r="5" spans="1:95" s="22" customFormat="1"/>
    <row r="6" spans="1:95" s="5" customFormat="1" ht="15.6">
      <c r="B6" s="5" t="s">
        <v>195</v>
      </c>
    </row>
    <row r="7" spans="1:95" s="22" customFormat="1" ht="15" customHeigh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c r="A8" s="55"/>
      <c r="B8" s="112" t="s">
        <v>93</v>
      </c>
      <c r="C8" s="49" t="s">
        <v>94</v>
      </c>
      <c r="D8" s="71" t="s">
        <v>95</v>
      </c>
      <c r="E8" s="71" t="s">
        <v>96</v>
      </c>
      <c r="F8" s="71" t="s">
        <v>97</v>
      </c>
      <c r="G8" s="71" t="s">
        <v>98</v>
      </c>
      <c r="H8" s="71" t="s">
        <v>99</v>
      </c>
      <c r="I8" s="71" t="s">
        <v>100</v>
      </c>
      <c r="J8" s="71" t="s">
        <v>101</v>
      </c>
      <c r="K8" s="71" t="s">
        <v>102</v>
      </c>
      <c r="L8" s="71" t="s">
        <v>103</v>
      </c>
      <c r="M8" s="71" t="s">
        <v>104</v>
      </c>
      <c r="N8" s="71" t="s">
        <v>105</v>
      </c>
      <c r="O8" s="71" t="s">
        <v>106</v>
      </c>
      <c r="P8" s="71" t="s">
        <v>107</v>
      </c>
      <c r="Q8" s="71" t="s">
        <v>108</v>
      </c>
      <c r="R8" s="71" t="s">
        <v>109</v>
      </c>
      <c r="S8" s="71" t="s">
        <v>110</v>
      </c>
      <c r="T8" s="71" t="s">
        <v>111</v>
      </c>
      <c r="U8" s="71" t="s">
        <v>112</v>
      </c>
      <c r="V8" s="71" t="s">
        <v>113</v>
      </c>
      <c r="W8" s="71" t="s">
        <v>114</v>
      </c>
      <c r="X8" s="71" t="s">
        <v>115</v>
      </c>
      <c r="Y8" s="71" t="s">
        <v>116</v>
      </c>
      <c r="Z8" s="71" t="s">
        <v>117</v>
      </c>
      <c r="AA8" s="71" t="s">
        <v>118</v>
      </c>
      <c r="AB8" s="71" t="s">
        <v>119</v>
      </c>
      <c r="AC8" s="71" t="s">
        <v>120</v>
      </c>
      <c r="AD8" s="71" t="s">
        <v>121</v>
      </c>
      <c r="AE8" s="71" t="s">
        <v>122</v>
      </c>
      <c r="AF8" s="71" t="s">
        <v>123</v>
      </c>
      <c r="AG8" s="71" t="s">
        <v>124</v>
      </c>
      <c r="AH8" s="71" t="s">
        <v>125</v>
      </c>
      <c r="AI8" s="71" t="s">
        <v>126</v>
      </c>
      <c r="AJ8" s="71" t="s">
        <v>127</v>
      </c>
      <c r="AK8" s="71" t="s">
        <v>128</v>
      </c>
      <c r="AL8" s="71" t="s">
        <v>129</v>
      </c>
      <c r="AM8" s="71" t="s">
        <v>130</v>
      </c>
      <c r="AN8" s="71" t="s">
        <v>131</v>
      </c>
      <c r="AO8" s="71"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c r="A9" s="55"/>
      <c r="B9" s="49" t="s">
        <v>133</v>
      </c>
      <c r="C9" s="44"/>
      <c r="D9" s="130"/>
      <c r="E9" s="130"/>
      <c r="F9" s="130"/>
      <c r="G9" s="130"/>
      <c r="H9" s="130"/>
      <c r="I9" s="130"/>
      <c r="J9" s="130"/>
      <c r="K9" s="130"/>
      <c r="L9" s="130"/>
      <c r="M9" s="130"/>
      <c r="N9" s="130"/>
      <c r="O9" s="130"/>
      <c r="P9" s="130"/>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c r="A10" s="55"/>
      <c r="B10" s="69" t="s">
        <v>95</v>
      </c>
      <c r="C10" s="44"/>
      <c r="D10" s="131">
        <f>IF(D$8=$B10,0,IF(D$8&gt;$B10,'User Input'!D27,-'User Input'!D27))</f>
        <v>0</v>
      </c>
      <c r="E10" s="131">
        <f>IF(E$8=$B10,0,IF(E$8&gt;$B10,'User Input'!E27,-'User Input'!E27))</f>
        <v>0</v>
      </c>
      <c r="F10" s="131">
        <f>IF(F$8=$B10,0,IF(F$8&gt;$B10,'User Input'!F27,-'User Input'!F27))</f>
        <v>0</v>
      </c>
      <c r="G10" s="131">
        <f>IF(G$8=$B10,0,IF(G$8&gt;$B10,'User Input'!G27,-'User Input'!G27))</f>
        <v>0</v>
      </c>
      <c r="H10" s="131">
        <f>IF(H$8=$B10,0,IF(H$8&gt;$B10,'User Input'!H27,-'User Input'!H27))</f>
        <v>0</v>
      </c>
      <c r="I10" s="131">
        <f>IF(I$8=$B10,0,IF(I$8&gt;$B10,'User Input'!I27,-'User Input'!I27))</f>
        <v>0</v>
      </c>
      <c r="J10" s="131">
        <f>IF(J$8=$B10,0,IF(J$8&gt;$B10,'User Input'!J27,-'User Input'!J27))</f>
        <v>0</v>
      </c>
      <c r="K10" s="131">
        <f>IF(K$8=$B10,0,IF(K$8&gt;$B10,'User Input'!K27,-'User Input'!K27))</f>
        <v>0</v>
      </c>
      <c r="L10" s="131">
        <f>IF(L$8=$B10,0,IF(L$8&gt;$B10,'User Input'!L27,-'User Input'!L27))</f>
        <v>0</v>
      </c>
      <c r="M10" s="131">
        <f>IF(M$8=$B10,0,IF(M$8&gt;$B10,'User Input'!M27,-'User Input'!M27))</f>
        <v>0</v>
      </c>
      <c r="N10" s="131">
        <f>IF(N$8=$B10,0,IF(N$8&gt;$B10,'User Input'!N27,-'User Input'!N27))</f>
        <v>0</v>
      </c>
      <c r="O10" s="131">
        <f>IF(O$8=$B10,0,IF(O$8&gt;$B10,'User Input'!O27,-'User Input'!O27))</f>
        <v>0</v>
      </c>
      <c r="P10" s="131">
        <f>IF(P$8=$B10,0,IF(P$8&gt;$B10,'User Input'!P27,-'User Input'!P27))</f>
        <v>0</v>
      </c>
      <c r="Q10" s="131">
        <f>IF(Q$8=$B10,0,IF(Q$8&gt;$B10,'User Input'!Q27,-'User Input'!Q27))</f>
        <v>0</v>
      </c>
      <c r="R10" s="131">
        <f>IF(R$8=$B10,0,IF(R$8&gt;$B10,'User Input'!R27,-'User Input'!R27))</f>
        <v>0</v>
      </c>
      <c r="S10" s="131">
        <f>IF(S$8=$B10,0,IF(S$8&gt;$B10,'User Input'!S27,-'User Input'!S27))</f>
        <v>0</v>
      </c>
      <c r="T10" s="131">
        <f>IF(T$8=$B10,0,IF(T$8&gt;$B10,'User Input'!T27,-'User Input'!T27))</f>
        <v>0</v>
      </c>
      <c r="U10" s="131">
        <f>IF(U$8=$B10,0,IF(U$8&gt;$B10,'User Input'!U27,-'User Input'!U27))</f>
        <v>0</v>
      </c>
      <c r="V10" s="131">
        <f>IF(V$8=$B10,0,IF(V$8&gt;$B10,'User Input'!V27,-'User Input'!V27))</f>
        <v>0</v>
      </c>
      <c r="W10" s="131">
        <f>IF(W$8=$B10,0,IF(W$8&gt;$B10,'User Input'!W27,-'User Input'!W27))</f>
        <v>0</v>
      </c>
      <c r="X10" s="131">
        <f>IF(X$8=$B10,0,IF(X$8&gt;$B10,'User Input'!X27,-'User Input'!X27))</f>
        <v>0</v>
      </c>
      <c r="Y10" s="131">
        <f>IF(Y$8=$B10,0,IF(Y$8&gt;$B10,'User Input'!Y27,-'User Input'!Y27))</f>
        <v>0</v>
      </c>
      <c r="Z10" s="131">
        <f>IF(Z$8=$B10,0,IF(Z$8&gt;$B10,'User Input'!Z27,-'User Input'!Z27))</f>
        <v>0</v>
      </c>
      <c r="AA10" s="131">
        <f>IF(AA$8=$B10,0,IF(AA$8&gt;$B10,'User Input'!AA27,-'User Input'!AA27))</f>
        <v>0</v>
      </c>
      <c r="AB10" s="131">
        <f>IF(AB$8=$B10,0,IF(AB$8&gt;$B10,'User Input'!AB27,-'User Input'!AB27))</f>
        <v>0</v>
      </c>
      <c r="AC10" s="131">
        <f>IF(AC$8=$B10,0,IF(AC$8&gt;$B10,'User Input'!AC27,-'User Input'!AC27))</f>
        <v>0</v>
      </c>
      <c r="AD10" s="131">
        <f>IF(AD$8=$B10,0,IF(AD$8&gt;$B10,'User Input'!AD27,-'User Input'!AD27))</f>
        <v>0</v>
      </c>
      <c r="AE10" s="131">
        <f>IF(AE$8=$B10,0,IF(AE$8&gt;$B10,'User Input'!AE27,-'User Input'!AE27))</f>
        <v>0</v>
      </c>
      <c r="AF10" s="131">
        <f>IF(AF$8=$B10,0,IF(AF$8&gt;$B10,'User Input'!AF27,-'User Input'!AF27))</f>
        <v>0</v>
      </c>
      <c r="AG10" s="131">
        <f>IF(AG$8=$B10,0,IF(AG$8&gt;$B10,'User Input'!AG27,-'User Input'!AG27))</f>
        <v>0</v>
      </c>
      <c r="AH10" s="131">
        <f>IF(AH$8=$B10,0,IF(AH$8&gt;$B10,'User Input'!AH27,-'User Input'!AH27))</f>
        <v>0</v>
      </c>
      <c r="AI10" s="131">
        <f>IF(AI$8=$B10,0,IF(AI$8&gt;$B10,'User Input'!AI27,-'User Input'!AI27))</f>
        <v>0</v>
      </c>
      <c r="AJ10" s="131">
        <f>IF(AJ$8=$B10,0,IF(AJ$8&gt;$B10,'User Input'!AJ27,-'User Input'!AJ27))</f>
        <v>0</v>
      </c>
      <c r="AK10" s="131">
        <f>IF(AK$8=$B10,0,IF(AK$8&gt;$B10,'User Input'!AK27,-'User Input'!AK27))</f>
        <v>0</v>
      </c>
      <c r="AL10" s="131">
        <f>IF(AL$8=$B10,0,IF(AL$8&gt;$B10,'User Input'!AL27,-'User Input'!AL27))</f>
        <v>0</v>
      </c>
      <c r="AM10" s="131">
        <f>IF(AM$8=$B10,0,IF(AM$8&gt;$B10,'User Input'!AM27,-'User Input'!AM27))</f>
        <v>0</v>
      </c>
      <c r="AN10" s="131">
        <f>IF(AN$8=$B10,0,IF(AN$8&gt;$B10,'User Input'!AN27,-'User Input'!AN27))</f>
        <v>0</v>
      </c>
      <c r="AO10" s="131">
        <f>IF(AO$8=$B10,0,IF(AO$8&gt;$B10,'User Input'!AO27,-'User Input'!AO27))</f>
        <v>0</v>
      </c>
      <c r="AP10" s="104"/>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c r="A11" s="55"/>
      <c r="B11" s="117" t="s">
        <v>96</v>
      </c>
      <c r="C11" s="44"/>
      <c r="D11" s="131">
        <f>IF(D$8=$B11,0,IF(D$8&gt;$B11,'User Input'!D28,-'User Input'!D28))</f>
        <v>0</v>
      </c>
      <c r="E11" s="131">
        <f>IF(E$8=$B11,0,IF(E$8&gt;$B11,'User Input'!E28,-'User Input'!E28))</f>
        <v>0</v>
      </c>
      <c r="F11" s="131">
        <f>IF(F$8=$B11,0,IF(F$8&gt;$B11,'User Input'!F28,-'User Input'!F28))</f>
        <v>0</v>
      </c>
      <c r="G11" s="131">
        <f>IF(G$8=$B11,0,IF(G$8&gt;$B11,'User Input'!G28,-'User Input'!G28))</f>
        <v>0</v>
      </c>
      <c r="H11" s="131">
        <f>IF(H$8=$B11,0,IF(H$8&gt;$B11,'User Input'!H28,-'User Input'!H28))</f>
        <v>0</v>
      </c>
      <c r="I11" s="131">
        <f>IF(I$8=$B11,0,IF(I$8&gt;$B11,'User Input'!I28,-'User Input'!I28))</f>
        <v>0</v>
      </c>
      <c r="J11" s="131">
        <f>IF(J$8=$B11,0,IF(J$8&gt;$B11,'User Input'!J28,-'User Input'!J28))</f>
        <v>0</v>
      </c>
      <c r="K11" s="131">
        <f>IF(K$8=$B11,0,IF(K$8&gt;$B11,'User Input'!K28,-'User Input'!K28))</f>
        <v>0</v>
      </c>
      <c r="L11" s="131">
        <f>IF(L$8=$B11,0,IF(L$8&gt;$B11,'User Input'!L28,-'User Input'!L28))</f>
        <v>0</v>
      </c>
      <c r="M11" s="131">
        <f>IF(M$8=$B11,0,IF(M$8&gt;$B11,'User Input'!M28,-'User Input'!M28))</f>
        <v>0</v>
      </c>
      <c r="N11" s="131">
        <f>IF(N$8=$B11,0,IF(N$8&gt;$B11,'User Input'!N28,-'User Input'!N28))</f>
        <v>0</v>
      </c>
      <c r="O11" s="131">
        <f>IF(O$8=$B11,0,IF(O$8&gt;$B11,'User Input'!O28,-'User Input'!O28))</f>
        <v>0</v>
      </c>
      <c r="P11" s="131">
        <f>IF(P$8=$B11,0,IF(P$8&gt;$B11,'User Input'!P28,-'User Input'!P28))</f>
        <v>0</v>
      </c>
      <c r="Q11" s="131">
        <f>IF(Q$8=$B11,0,IF(Q$8&gt;$B11,'User Input'!Q28,-'User Input'!Q28))</f>
        <v>0</v>
      </c>
      <c r="R11" s="131">
        <f>IF(R$8=$B11,0,IF(R$8&gt;$B11,'User Input'!R28,-'User Input'!R28))</f>
        <v>0</v>
      </c>
      <c r="S11" s="131">
        <f>IF(S$8=$B11,0,IF(S$8&gt;$B11,'User Input'!S28,-'User Input'!S28))</f>
        <v>0</v>
      </c>
      <c r="T11" s="131">
        <f>IF(T$8=$B11,0,IF(T$8&gt;$B11,'User Input'!T28,-'User Input'!T28))</f>
        <v>0</v>
      </c>
      <c r="U11" s="131">
        <f>IF(U$8=$B11,0,IF(U$8&gt;$B11,'User Input'!U28,-'User Input'!U28))</f>
        <v>0</v>
      </c>
      <c r="V11" s="131">
        <f>IF(V$8=$B11,0,IF(V$8&gt;$B11,'User Input'!V28,-'User Input'!V28))</f>
        <v>0</v>
      </c>
      <c r="W11" s="131">
        <f>IF(W$8=$B11,0,IF(W$8&gt;$B11,'User Input'!W28,-'User Input'!W28))</f>
        <v>0</v>
      </c>
      <c r="X11" s="131">
        <f>IF(X$8=$B11,0,IF(X$8&gt;$B11,'User Input'!X28,-'User Input'!X28))</f>
        <v>0</v>
      </c>
      <c r="Y11" s="131">
        <f>IF(Y$8=$B11,0,IF(Y$8&gt;$B11,'User Input'!Y28,-'User Input'!Y28))</f>
        <v>0</v>
      </c>
      <c r="Z11" s="131">
        <f>IF(Z$8=$B11,0,IF(Z$8&gt;$B11,'User Input'!Z28,-'User Input'!Z28))</f>
        <v>0</v>
      </c>
      <c r="AA11" s="131">
        <f>IF(AA$8=$B11,0,IF(AA$8&gt;$B11,'User Input'!AA28,-'User Input'!AA28))</f>
        <v>0</v>
      </c>
      <c r="AB11" s="131">
        <f>IF(AB$8=$B11,0,IF(AB$8&gt;$B11,'User Input'!AB28,-'User Input'!AB28))</f>
        <v>0</v>
      </c>
      <c r="AC11" s="131">
        <f>IF(AC$8=$B11,0,IF(AC$8&gt;$B11,'User Input'!AC28,-'User Input'!AC28))</f>
        <v>0</v>
      </c>
      <c r="AD11" s="131">
        <f>IF(AD$8=$B11,0,IF(AD$8&gt;$B11,'User Input'!AD28,-'User Input'!AD28))</f>
        <v>0</v>
      </c>
      <c r="AE11" s="131">
        <f>IF(AE$8=$B11,0,IF(AE$8&gt;$B11,'User Input'!AE28,-'User Input'!AE28))</f>
        <v>0</v>
      </c>
      <c r="AF11" s="131">
        <f>IF(AF$8=$B11,0,IF(AF$8&gt;$B11,'User Input'!AF28,-'User Input'!AF28))</f>
        <v>0</v>
      </c>
      <c r="AG11" s="131">
        <f>IF(AG$8=$B11,0,IF(AG$8&gt;$B11,'User Input'!AG28,-'User Input'!AG28))</f>
        <v>0</v>
      </c>
      <c r="AH11" s="131">
        <f>IF(AH$8=$B11,0,IF(AH$8&gt;$B11,'User Input'!AH28,-'User Input'!AH28))</f>
        <v>0</v>
      </c>
      <c r="AI11" s="131">
        <f>IF(AI$8=$B11,0,IF(AI$8&gt;$B11,'User Input'!AI28,-'User Input'!AI28))</f>
        <v>0</v>
      </c>
      <c r="AJ11" s="131">
        <f>IF(AJ$8=$B11,0,IF(AJ$8&gt;$B11,'User Input'!AJ28,-'User Input'!AJ28))</f>
        <v>0</v>
      </c>
      <c r="AK11" s="131">
        <f>IF(AK$8=$B11,0,IF(AK$8&gt;$B11,'User Input'!AK28,-'User Input'!AK28))</f>
        <v>0</v>
      </c>
      <c r="AL11" s="131">
        <f>IF(AL$8=$B11,0,IF(AL$8&gt;$B11,'User Input'!AL28,-'User Input'!AL28))</f>
        <v>0</v>
      </c>
      <c r="AM11" s="131">
        <f>IF(AM$8=$B11,0,IF(AM$8&gt;$B11,'User Input'!AM28,-'User Input'!AM28))</f>
        <v>0</v>
      </c>
      <c r="AN11" s="131">
        <f>IF(AN$8=$B11,0,IF(AN$8&gt;$B11,'User Input'!AN28,-'User Input'!AN28))</f>
        <v>0</v>
      </c>
      <c r="AO11" s="131">
        <f>IF(AO$8=$B11,0,IF(AO$8&gt;$B11,'User Input'!AO28,-'User Input'!AO28))</f>
        <v>0</v>
      </c>
      <c r="AP11" s="104"/>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c r="A12" s="55"/>
      <c r="B12" s="117" t="s">
        <v>97</v>
      </c>
      <c r="C12" s="44"/>
      <c r="D12" s="131">
        <f>IF(D$8=$B12,0,IF(D$8&gt;$B12,'User Input'!D29,-'User Input'!D29))</f>
        <v>0</v>
      </c>
      <c r="E12" s="131">
        <f>IF(E$8=$B12,0,IF(E$8&gt;$B12,'User Input'!E29,-'User Input'!E29))</f>
        <v>0</v>
      </c>
      <c r="F12" s="131">
        <f>IF(F$8=$B12,0,IF(F$8&gt;$B12,'User Input'!F29,-'User Input'!F29))</f>
        <v>0</v>
      </c>
      <c r="G12" s="131">
        <f>IF(G$8=$B12,0,IF(G$8&gt;$B12,'User Input'!G29,-'User Input'!G29))</f>
        <v>0</v>
      </c>
      <c r="H12" s="131">
        <f>IF(H$8=$B12,0,IF(H$8&gt;$B12,'User Input'!H29,-'User Input'!H29))</f>
        <v>0</v>
      </c>
      <c r="I12" s="131">
        <f>IF(I$8=$B12,0,IF(I$8&gt;$B12,'User Input'!I29,-'User Input'!I29))</f>
        <v>0</v>
      </c>
      <c r="J12" s="131">
        <f>IF(J$8=$B12,0,IF(J$8&gt;$B12,'User Input'!J29,-'User Input'!J29))</f>
        <v>0</v>
      </c>
      <c r="K12" s="131">
        <f>IF(K$8=$B12,0,IF(K$8&gt;$B12,'User Input'!K29,-'User Input'!K29))</f>
        <v>0</v>
      </c>
      <c r="L12" s="131">
        <f>IF(L$8=$B12,0,IF(L$8&gt;$B12,'User Input'!L29,-'User Input'!L29))</f>
        <v>0</v>
      </c>
      <c r="M12" s="131">
        <f>IF(M$8=$B12,0,IF(M$8&gt;$B12,'User Input'!M29,-'User Input'!M29))</f>
        <v>0</v>
      </c>
      <c r="N12" s="131">
        <f>IF(N$8=$B12,0,IF(N$8&gt;$B12,'User Input'!N29,-'User Input'!N29))</f>
        <v>0</v>
      </c>
      <c r="O12" s="131">
        <f>IF(O$8=$B12,0,IF(O$8&gt;$B12,'User Input'!O29,-'User Input'!O29))</f>
        <v>0</v>
      </c>
      <c r="P12" s="131">
        <f>IF(P$8=$B12,0,IF(P$8&gt;$B12,'User Input'!P29,-'User Input'!P29))</f>
        <v>0</v>
      </c>
      <c r="Q12" s="131">
        <f>IF(Q$8=$B12,0,IF(Q$8&gt;$B12,'User Input'!Q29,-'User Input'!Q29))</f>
        <v>0</v>
      </c>
      <c r="R12" s="131">
        <f>IF(R$8=$B12,0,IF(R$8&gt;$B12,'User Input'!R29,-'User Input'!R29))</f>
        <v>0</v>
      </c>
      <c r="S12" s="131">
        <f>IF(S$8=$B12,0,IF(S$8&gt;$B12,'User Input'!S29,-'User Input'!S29))</f>
        <v>0</v>
      </c>
      <c r="T12" s="131">
        <f>IF(T$8=$B12,0,IF(T$8&gt;$B12,'User Input'!T29,-'User Input'!T29))</f>
        <v>0</v>
      </c>
      <c r="U12" s="131">
        <f>IF(U$8=$B12,0,IF(U$8&gt;$B12,'User Input'!U29,-'User Input'!U29))</f>
        <v>0</v>
      </c>
      <c r="V12" s="131">
        <f>IF(V$8=$B12,0,IF(V$8&gt;$B12,'User Input'!V29,-'User Input'!V29))</f>
        <v>0</v>
      </c>
      <c r="W12" s="131">
        <f>IF(W$8=$B12,0,IF(W$8&gt;$B12,'User Input'!W29,-'User Input'!W29))</f>
        <v>0</v>
      </c>
      <c r="X12" s="131">
        <f>IF(X$8=$B12,0,IF(X$8&gt;$B12,'User Input'!X29,-'User Input'!X29))</f>
        <v>0</v>
      </c>
      <c r="Y12" s="131">
        <f>IF(Y$8=$B12,0,IF(Y$8&gt;$B12,'User Input'!Y29,-'User Input'!Y29))</f>
        <v>0</v>
      </c>
      <c r="Z12" s="131">
        <f>IF(Z$8=$B12,0,IF(Z$8&gt;$B12,'User Input'!Z29,-'User Input'!Z29))</f>
        <v>0</v>
      </c>
      <c r="AA12" s="131">
        <f>IF(AA$8=$B12,0,IF(AA$8&gt;$B12,'User Input'!AA29,-'User Input'!AA29))</f>
        <v>0</v>
      </c>
      <c r="AB12" s="131">
        <f>IF(AB$8=$B12,0,IF(AB$8&gt;$B12,'User Input'!AB29,-'User Input'!AB29))</f>
        <v>0</v>
      </c>
      <c r="AC12" s="131">
        <f>IF(AC$8=$B12,0,IF(AC$8&gt;$B12,'User Input'!AC29,-'User Input'!AC29))</f>
        <v>0</v>
      </c>
      <c r="AD12" s="131">
        <f>IF(AD$8=$B12,0,IF(AD$8&gt;$B12,'User Input'!AD29,-'User Input'!AD29))</f>
        <v>0</v>
      </c>
      <c r="AE12" s="131">
        <f>IF(AE$8=$B12,0,IF(AE$8&gt;$B12,'User Input'!AE29,-'User Input'!AE29))</f>
        <v>0</v>
      </c>
      <c r="AF12" s="131">
        <f>IF(AF$8=$B12,0,IF(AF$8&gt;$B12,'User Input'!AF29,-'User Input'!AF29))</f>
        <v>0</v>
      </c>
      <c r="AG12" s="131">
        <f>IF(AG$8=$B12,0,IF(AG$8&gt;$B12,'User Input'!AG29,-'User Input'!AG29))</f>
        <v>0</v>
      </c>
      <c r="AH12" s="131">
        <f>IF(AH$8=$B12,0,IF(AH$8&gt;$B12,'User Input'!AH29,-'User Input'!AH29))</f>
        <v>0</v>
      </c>
      <c r="AI12" s="131">
        <f>IF(AI$8=$B12,0,IF(AI$8&gt;$B12,'User Input'!AI29,-'User Input'!AI29))</f>
        <v>0</v>
      </c>
      <c r="AJ12" s="131">
        <f>IF(AJ$8=$B12,0,IF(AJ$8&gt;$B12,'User Input'!AJ29,-'User Input'!AJ29))</f>
        <v>0</v>
      </c>
      <c r="AK12" s="131">
        <f>IF(AK$8=$B12,0,IF(AK$8&gt;$B12,'User Input'!AK29,-'User Input'!AK29))</f>
        <v>0</v>
      </c>
      <c r="AL12" s="131">
        <f>IF(AL$8=$B12,0,IF(AL$8&gt;$B12,'User Input'!AL29,-'User Input'!AL29))</f>
        <v>0</v>
      </c>
      <c r="AM12" s="131">
        <f>IF(AM$8=$B12,0,IF(AM$8&gt;$B12,'User Input'!AM29,-'User Input'!AM29))</f>
        <v>0</v>
      </c>
      <c r="AN12" s="131">
        <f>IF(AN$8=$B12,0,IF(AN$8&gt;$B12,'User Input'!AN29,-'User Input'!AN29))</f>
        <v>0</v>
      </c>
      <c r="AO12" s="131">
        <f>IF(AO$8=$B12,0,IF(AO$8&gt;$B12,'User Input'!AO29,-'User Input'!AO29))</f>
        <v>0</v>
      </c>
      <c r="AP12" s="104"/>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c r="A13" s="55"/>
      <c r="B13" s="117" t="s">
        <v>98</v>
      </c>
      <c r="C13" s="44"/>
      <c r="D13" s="131">
        <f>IF(D$8=$B13,0,IF(D$8&gt;$B13,'User Input'!D30,-'User Input'!D30))</f>
        <v>0</v>
      </c>
      <c r="E13" s="131">
        <f>IF(E$8=$B13,0,IF(E$8&gt;$B13,'User Input'!E30,-'User Input'!E30))</f>
        <v>0</v>
      </c>
      <c r="F13" s="131">
        <f>IF(F$8=$B13,0,IF(F$8&gt;$B13,'User Input'!F30,-'User Input'!F30))</f>
        <v>0</v>
      </c>
      <c r="G13" s="131">
        <f>IF(G$8=$B13,0,IF(G$8&gt;$B13,'User Input'!G30,-'User Input'!G30))</f>
        <v>0</v>
      </c>
      <c r="H13" s="131">
        <f>IF(H$8=$B13,0,IF(H$8&gt;$B13,'User Input'!H30,-'User Input'!H30))</f>
        <v>0</v>
      </c>
      <c r="I13" s="131">
        <f>IF(I$8=$B13,0,IF(I$8&gt;$B13,'User Input'!I30,-'User Input'!I30))</f>
        <v>0</v>
      </c>
      <c r="J13" s="131">
        <f>IF(J$8=$B13,0,IF(J$8&gt;$B13,'User Input'!J30,-'User Input'!J30))</f>
        <v>0</v>
      </c>
      <c r="K13" s="131">
        <f>IF(K$8=$B13,0,IF(K$8&gt;$B13,'User Input'!K30,-'User Input'!K30))</f>
        <v>0</v>
      </c>
      <c r="L13" s="131">
        <f>IF(L$8=$B13,0,IF(L$8&gt;$B13,'User Input'!L30,-'User Input'!L30))</f>
        <v>0</v>
      </c>
      <c r="M13" s="131">
        <f>IF(M$8=$B13,0,IF(M$8&gt;$B13,'User Input'!M30,-'User Input'!M30))</f>
        <v>0</v>
      </c>
      <c r="N13" s="131">
        <f>IF(N$8=$B13,0,IF(N$8&gt;$B13,'User Input'!N30,-'User Input'!N30))</f>
        <v>0</v>
      </c>
      <c r="O13" s="131">
        <f>IF(O$8=$B13,0,IF(O$8&gt;$B13,'User Input'!O30,-'User Input'!O30))</f>
        <v>0</v>
      </c>
      <c r="P13" s="131">
        <f>IF(P$8=$B13,0,IF(P$8&gt;$B13,'User Input'!P30,-'User Input'!P30))</f>
        <v>0</v>
      </c>
      <c r="Q13" s="131">
        <f>IF(Q$8=$B13,0,IF(Q$8&gt;$B13,'User Input'!Q30,-'User Input'!Q30))</f>
        <v>0</v>
      </c>
      <c r="R13" s="131">
        <f>IF(R$8=$B13,0,IF(R$8&gt;$B13,'User Input'!R30,-'User Input'!R30))</f>
        <v>0</v>
      </c>
      <c r="S13" s="131">
        <f>IF(S$8=$B13,0,IF(S$8&gt;$B13,'User Input'!S30,-'User Input'!S30))</f>
        <v>0</v>
      </c>
      <c r="T13" s="131">
        <f>IF(T$8=$B13,0,IF(T$8&gt;$B13,'User Input'!T30,-'User Input'!T30))</f>
        <v>0</v>
      </c>
      <c r="U13" s="131">
        <f>IF(U$8=$B13,0,IF(U$8&gt;$B13,'User Input'!U30,-'User Input'!U30))</f>
        <v>0</v>
      </c>
      <c r="V13" s="131">
        <f>IF(V$8=$B13,0,IF(V$8&gt;$B13,'User Input'!V30,-'User Input'!V30))</f>
        <v>0</v>
      </c>
      <c r="W13" s="131">
        <f>IF(W$8=$B13,0,IF(W$8&gt;$B13,'User Input'!W30,-'User Input'!W30))</f>
        <v>0</v>
      </c>
      <c r="X13" s="131">
        <f>IF(X$8=$B13,0,IF(X$8&gt;$B13,'User Input'!X30,-'User Input'!X30))</f>
        <v>0</v>
      </c>
      <c r="Y13" s="131">
        <f>IF(Y$8=$B13,0,IF(Y$8&gt;$B13,'User Input'!Y30,-'User Input'!Y30))</f>
        <v>0</v>
      </c>
      <c r="Z13" s="131">
        <f>IF(Z$8=$B13,0,IF(Z$8&gt;$B13,'User Input'!Z30,-'User Input'!Z30))</f>
        <v>0</v>
      </c>
      <c r="AA13" s="131">
        <f>IF(AA$8=$B13,0,IF(AA$8&gt;$B13,'User Input'!AA30,-'User Input'!AA30))</f>
        <v>0</v>
      </c>
      <c r="AB13" s="131">
        <f>IF(AB$8=$B13,0,IF(AB$8&gt;$B13,'User Input'!AB30,-'User Input'!AB30))</f>
        <v>0</v>
      </c>
      <c r="AC13" s="131">
        <f>IF(AC$8=$B13,0,IF(AC$8&gt;$B13,'User Input'!AC30,-'User Input'!AC30))</f>
        <v>0</v>
      </c>
      <c r="AD13" s="131">
        <f>IF(AD$8=$B13,0,IF(AD$8&gt;$B13,'User Input'!AD30,-'User Input'!AD30))</f>
        <v>0</v>
      </c>
      <c r="AE13" s="131">
        <f>IF(AE$8=$B13,0,IF(AE$8&gt;$B13,'User Input'!AE30,-'User Input'!AE30))</f>
        <v>0</v>
      </c>
      <c r="AF13" s="131">
        <f>IF(AF$8=$B13,0,IF(AF$8&gt;$B13,'User Input'!AF30,-'User Input'!AF30))</f>
        <v>0</v>
      </c>
      <c r="AG13" s="131">
        <f>IF(AG$8=$B13,0,IF(AG$8&gt;$B13,'User Input'!AG30,-'User Input'!AG30))</f>
        <v>0</v>
      </c>
      <c r="AH13" s="131">
        <f>IF(AH$8=$B13,0,IF(AH$8&gt;$B13,'User Input'!AH30,-'User Input'!AH30))</f>
        <v>0</v>
      </c>
      <c r="AI13" s="131">
        <f>IF(AI$8=$B13,0,IF(AI$8&gt;$B13,'User Input'!AI30,-'User Input'!AI30))</f>
        <v>0</v>
      </c>
      <c r="AJ13" s="131">
        <f>IF(AJ$8=$B13,0,IF(AJ$8&gt;$B13,'User Input'!AJ30,-'User Input'!AJ30))</f>
        <v>0</v>
      </c>
      <c r="AK13" s="131">
        <f>IF(AK$8=$B13,0,IF(AK$8&gt;$B13,'User Input'!AK30,-'User Input'!AK30))</f>
        <v>0</v>
      </c>
      <c r="AL13" s="131">
        <f>IF(AL$8=$B13,0,IF(AL$8&gt;$B13,'User Input'!AL30,-'User Input'!AL30))</f>
        <v>0</v>
      </c>
      <c r="AM13" s="131">
        <f>IF(AM$8=$B13,0,IF(AM$8&gt;$B13,'User Input'!AM30,-'User Input'!AM30))</f>
        <v>0</v>
      </c>
      <c r="AN13" s="131">
        <f>IF(AN$8=$B13,0,IF(AN$8&gt;$B13,'User Input'!AN30,-'User Input'!AN30))</f>
        <v>0</v>
      </c>
      <c r="AO13" s="131">
        <f>IF(AO$8=$B13,0,IF(AO$8&gt;$B13,'User Input'!AO30,-'User Input'!AO30))</f>
        <v>0</v>
      </c>
      <c r="AP13" s="104"/>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c r="A14" s="55"/>
      <c r="B14" s="117" t="s">
        <v>99</v>
      </c>
      <c r="C14" s="44"/>
      <c r="D14" s="131">
        <f>IF(D$8=$B14,0,IF(D$8&gt;$B14,'User Input'!D31,-'User Input'!D31))</f>
        <v>0</v>
      </c>
      <c r="E14" s="131">
        <f>IF(E$8=$B14,0,IF(E$8&gt;$B14,'User Input'!E31,-'User Input'!E31))</f>
        <v>0</v>
      </c>
      <c r="F14" s="131">
        <f>IF(F$8=$B14,0,IF(F$8&gt;$B14,'User Input'!F31,-'User Input'!F31))</f>
        <v>0</v>
      </c>
      <c r="G14" s="131">
        <f>IF(G$8=$B14,0,IF(G$8&gt;$B14,'User Input'!G31,-'User Input'!G31))</f>
        <v>0</v>
      </c>
      <c r="H14" s="131">
        <f>IF(H$8=$B14,0,IF(H$8&gt;$B14,'User Input'!H31,-'User Input'!H31))</f>
        <v>0</v>
      </c>
      <c r="I14" s="131">
        <f>IF(I$8=$B14,0,IF(I$8&gt;$B14,'User Input'!I31,-'User Input'!I31))</f>
        <v>0</v>
      </c>
      <c r="J14" s="131">
        <f>IF(J$8=$B14,0,IF(J$8&gt;$B14,'User Input'!J31,-'User Input'!J31))</f>
        <v>0</v>
      </c>
      <c r="K14" s="131">
        <f>IF(K$8=$B14,0,IF(K$8&gt;$B14,'User Input'!K31,-'User Input'!K31))</f>
        <v>0</v>
      </c>
      <c r="L14" s="131">
        <f>IF(L$8=$B14,0,IF(L$8&gt;$B14,'User Input'!L31,-'User Input'!L31))</f>
        <v>0</v>
      </c>
      <c r="M14" s="131">
        <f>IF(M$8=$B14,0,IF(M$8&gt;$B14,'User Input'!M31,-'User Input'!M31))</f>
        <v>0</v>
      </c>
      <c r="N14" s="131">
        <f>IF(N$8=$B14,0,IF(N$8&gt;$B14,'User Input'!N31,-'User Input'!N31))</f>
        <v>0</v>
      </c>
      <c r="O14" s="131">
        <f>IF(O$8=$B14,0,IF(O$8&gt;$B14,'User Input'!O31,-'User Input'!O31))</f>
        <v>0</v>
      </c>
      <c r="P14" s="131">
        <f>IF(P$8=$B14,0,IF(P$8&gt;$B14,'User Input'!P31,-'User Input'!P31))</f>
        <v>0</v>
      </c>
      <c r="Q14" s="131">
        <f>IF(Q$8=$B14,0,IF(Q$8&gt;$B14,'User Input'!Q31,-'User Input'!Q31))</f>
        <v>0</v>
      </c>
      <c r="R14" s="131">
        <f>IF(R$8=$B14,0,IF(R$8&gt;$B14,'User Input'!R31,-'User Input'!R31))</f>
        <v>0</v>
      </c>
      <c r="S14" s="131">
        <f>IF(S$8=$B14,0,IF(S$8&gt;$B14,'User Input'!S31,-'User Input'!S31))</f>
        <v>0</v>
      </c>
      <c r="T14" s="131">
        <f>IF(T$8=$B14,0,IF(T$8&gt;$B14,'User Input'!T31,-'User Input'!T31))</f>
        <v>0</v>
      </c>
      <c r="U14" s="131">
        <f>IF(U$8=$B14,0,IF(U$8&gt;$B14,'User Input'!U31,-'User Input'!U31))</f>
        <v>0</v>
      </c>
      <c r="V14" s="131">
        <f>IF(V$8=$B14,0,IF(V$8&gt;$B14,'User Input'!V31,-'User Input'!V31))</f>
        <v>0</v>
      </c>
      <c r="W14" s="131">
        <f>IF(W$8=$B14,0,IF(W$8&gt;$B14,'User Input'!W31,-'User Input'!W31))</f>
        <v>0</v>
      </c>
      <c r="X14" s="131">
        <f>IF(X$8=$B14,0,IF(X$8&gt;$B14,'User Input'!X31,-'User Input'!X31))</f>
        <v>0</v>
      </c>
      <c r="Y14" s="131">
        <f>IF(Y$8=$B14,0,IF(Y$8&gt;$B14,'User Input'!Y31,-'User Input'!Y31))</f>
        <v>0</v>
      </c>
      <c r="Z14" s="131">
        <f>IF(Z$8=$B14,0,IF(Z$8&gt;$B14,'User Input'!Z31,-'User Input'!Z31))</f>
        <v>0</v>
      </c>
      <c r="AA14" s="131">
        <f>IF(AA$8=$B14,0,IF(AA$8&gt;$B14,'User Input'!AA31,-'User Input'!AA31))</f>
        <v>0</v>
      </c>
      <c r="AB14" s="131">
        <f>IF(AB$8=$B14,0,IF(AB$8&gt;$B14,'User Input'!AB31,-'User Input'!AB31))</f>
        <v>0</v>
      </c>
      <c r="AC14" s="131">
        <f>IF(AC$8=$B14,0,IF(AC$8&gt;$B14,'User Input'!AC31,-'User Input'!AC31))</f>
        <v>0</v>
      </c>
      <c r="AD14" s="131">
        <f>IF(AD$8=$B14,0,IF(AD$8&gt;$B14,'User Input'!AD31,-'User Input'!AD31))</f>
        <v>0</v>
      </c>
      <c r="AE14" s="131">
        <f>IF(AE$8=$B14,0,IF(AE$8&gt;$B14,'User Input'!AE31,-'User Input'!AE31))</f>
        <v>0</v>
      </c>
      <c r="AF14" s="131">
        <f>IF(AF$8=$B14,0,IF(AF$8&gt;$B14,'User Input'!AF31,-'User Input'!AF31))</f>
        <v>0</v>
      </c>
      <c r="AG14" s="131">
        <f>IF(AG$8=$B14,0,IF(AG$8&gt;$B14,'User Input'!AG31,-'User Input'!AG31))</f>
        <v>0</v>
      </c>
      <c r="AH14" s="131">
        <f>IF(AH$8=$B14,0,IF(AH$8&gt;$B14,'User Input'!AH31,-'User Input'!AH31))</f>
        <v>0</v>
      </c>
      <c r="AI14" s="131">
        <f>IF(AI$8=$B14,0,IF(AI$8&gt;$B14,'User Input'!AI31,-'User Input'!AI31))</f>
        <v>0</v>
      </c>
      <c r="AJ14" s="131">
        <f>IF(AJ$8=$B14,0,IF(AJ$8&gt;$B14,'User Input'!AJ31,-'User Input'!AJ31))</f>
        <v>0</v>
      </c>
      <c r="AK14" s="131">
        <f>IF(AK$8=$B14,0,IF(AK$8&gt;$B14,'User Input'!AK31,-'User Input'!AK31))</f>
        <v>0</v>
      </c>
      <c r="AL14" s="131">
        <f>IF(AL$8=$B14,0,IF(AL$8&gt;$B14,'User Input'!AL31,-'User Input'!AL31))</f>
        <v>0</v>
      </c>
      <c r="AM14" s="131">
        <f>IF(AM$8=$B14,0,IF(AM$8&gt;$B14,'User Input'!AM31,-'User Input'!AM31))</f>
        <v>0</v>
      </c>
      <c r="AN14" s="131">
        <f>IF(AN$8=$B14,0,IF(AN$8&gt;$B14,'User Input'!AN31,-'User Input'!AN31))</f>
        <v>0</v>
      </c>
      <c r="AO14" s="131">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c r="A15" s="55"/>
      <c r="B15" s="117" t="s">
        <v>100</v>
      </c>
      <c r="C15" s="44"/>
      <c r="D15" s="131">
        <f>IF(D$8=$B15,0,IF(D$8&gt;$B15,'User Input'!D32,-'User Input'!D32))</f>
        <v>0</v>
      </c>
      <c r="E15" s="131">
        <f>IF(E$8=$B15,0,IF(E$8&gt;$B15,'User Input'!E32,-'User Input'!E32))</f>
        <v>0</v>
      </c>
      <c r="F15" s="131">
        <f>IF(F$8=$B15,0,IF(F$8&gt;$B15,'User Input'!F32,-'User Input'!F32))</f>
        <v>0</v>
      </c>
      <c r="G15" s="131">
        <f>IF(G$8=$B15,0,IF(G$8&gt;$B15,'User Input'!G32,-'User Input'!G32))</f>
        <v>0</v>
      </c>
      <c r="H15" s="131">
        <f>IF(H$8=$B15,0,IF(H$8&gt;$B15,'User Input'!H32,-'User Input'!H32))</f>
        <v>0</v>
      </c>
      <c r="I15" s="131">
        <f>IF(I$8=$B15,0,IF(I$8&gt;$B15,'User Input'!I32,-'User Input'!I32))</f>
        <v>0</v>
      </c>
      <c r="J15" s="131">
        <f>IF(J$8=$B15,0,IF(J$8&gt;$B15,'User Input'!J32,-'User Input'!J32))</f>
        <v>0</v>
      </c>
      <c r="K15" s="131">
        <f>IF(K$8=$B15,0,IF(K$8&gt;$B15,'User Input'!K32,-'User Input'!K32))</f>
        <v>0</v>
      </c>
      <c r="L15" s="131">
        <f>IF(L$8=$B15,0,IF(L$8&gt;$B15,'User Input'!L32,-'User Input'!L32))</f>
        <v>0</v>
      </c>
      <c r="M15" s="131">
        <f>IF(M$8=$B15,0,IF(M$8&gt;$B15,'User Input'!M32,-'User Input'!M32))</f>
        <v>0</v>
      </c>
      <c r="N15" s="131">
        <f>IF(N$8=$B15,0,IF(N$8&gt;$B15,'User Input'!N32,-'User Input'!N32))</f>
        <v>0</v>
      </c>
      <c r="O15" s="131">
        <f>IF(O$8=$B15,0,IF(O$8&gt;$B15,'User Input'!O32,-'User Input'!O32))</f>
        <v>0</v>
      </c>
      <c r="P15" s="131">
        <f>IF(P$8=$B15,0,IF(P$8&gt;$B15,'User Input'!P32,-'User Input'!P32))</f>
        <v>0</v>
      </c>
      <c r="Q15" s="131">
        <f>IF(Q$8=$B15,0,IF(Q$8&gt;$B15,'User Input'!Q32,-'User Input'!Q32))</f>
        <v>0</v>
      </c>
      <c r="R15" s="131">
        <f>IF(R$8=$B15,0,IF(R$8&gt;$B15,'User Input'!R32,-'User Input'!R32))</f>
        <v>0</v>
      </c>
      <c r="S15" s="131">
        <f>IF(S$8=$B15,0,IF(S$8&gt;$B15,'User Input'!S32,-'User Input'!S32))</f>
        <v>0</v>
      </c>
      <c r="T15" s="131">
        <f>IF(T$8=$B15,0,IF(T$8&gt;$B15,'User Input'!T32,-'User Input'!T32))</f>
        <v>0</v>
      </c>
      <c r="U15" s="131">
        <f>IF(U$8=$B15,0,IF(U$8&gt;$B15,'User Input'!U32,-'User Input'!U32))</f>
        <v>0</v>
      </c>
      <c r="V15" s="131">
        <f>IF(V$8=$B15,0,IF(V$8&gt;$B15,'User Input'!V32,-'User Input'!V32))</f>
        <v>0</v>
      </c>
      <c r="W15" s="131">
        <f>IF(W$8=$B15,0,IF(W$8&gt;$B15,'User Input'!W32,-'User Input'!W32))</f>
        <v>0</v>
      </c>
      <c r="X15" s="131">
        <f>IF(X$8=$B15,0,IF(X$8&gt;$B15,'User Input'!X32,-'User Input'!X32))</f>
        <v>0</v>
      </c>
      <c r="Y15" s="131">
        <f>IF(Y$8=$B15,0,IF(Y$8&gt;$B15,'User Input'!Y32,-'User Input'!Y32))</f>
        <v>0</v>
      </c>
      <c r="Z15" s="131">
        <f>IF(Z$8=$B15,0,IF(Z$8&gt;$B15,'User Input'!Z32,-'User Input'!Z32))</f>
        <v>0</v>
      </c>
      <c r="AA15" s="131">
        <f>IF(AA$8=$B15,0,IF(AA$8&gt;$B15,'User Input'!AA32,-'User Input'!AA32))</f>
        <v>0</v>
      </c>
      <c r="AB15" s="131">
        <f>IF(AB$8=$B15,0,IF(AB$8&gt;$B15,'User Input'!AB32,-'User Input'!AB32))</f>
        <v>0</v>
      </c>
      <c r="AC15" s="131">
        <f>IF(AC$8=$B15,0,IF(AC$8&gt;$B15,'User Input'!AC32,-'User Input'!AC32))</f>
        <v>0</v>
      </c>
      <c r="AD15" s="131">
        <f>IF(AD$8=$B15,0,IF(AD$8&gt;$B15,'User Input'!AD32,-'User Input'!AD32))</f>
        <v>0</v>
      </c>
      <c r="AE15" s="131">
        <f>IF(AE$8=$B15,0,IF(AE$8&gt;$B15,'User Input'!AE32,-'User Input'!AE32))</f>
        <v>0</v>
      </c>
      <c r="AF15" s="131">
        <f>IF(AF$8=$B15,0,IF(AF$8&gt;$B15,'User Input'!AF32,-'User Input'!AF32))</f>
        <v>0</v>
      </c>
      <c r="AG15" s="131">
        <f>IF(AG$8=$B15,0,IF(AG$8&gt;$B15,'User Input'!AG32,-'User Input'!AG32))</f>
        <v>0</v>
      </c>
      <c r="AH15" s="131">
        <f>IF(AH$8=$B15,0,IF(AH$8&gt;$B15,'User Input'!AH32,-'User Input'!AH32))</f>
        <v>0</v>
      </c>
      <c r="AI15" s="131">
        <f>IF(AI$8=$B15,0,IF(AI$8&gt;$B15,'User Input'!AI32,-'User Input'!AI32))</f>
        <v>0</v>
      </c>
      <c r="AJ15" s="131">
        <f>IF(AJ$8=$B15,0,IF(AJ$8&gt;$B15,'User Input'!AJ32,-'User Input'!AJ32))</f>
        <v>0</v>
      </c>
      <c r="AK15" s="131">
        <f>IF(AK$8=$B15,0,IF(AK$8&gt;$B15,'User Input'!AK32,-'User Input'!AK32))</f>
        <v>0</v>
      </c>
      <c r="AL15" s="131">
        <f>IF(AL$8=$B15,0,IF(AL$8&gt;$B15,'User Input'!AL32,-'User Input'!AL32))</f>
        <v>0</v>
      </c>
      <c r="AM15" s="131">
        <f>IF(AM$8=$B15,0,IF(AM$8&gt;$B15,'User Input'!AM32,-'User Input'!AM32))</f>
        <v>0</v>
      </c>
      <c r="AN15" s="131">
        <f>IF(AN$8=$B15,0,IF(AN$8&gt;$B15,'User Input'!AN32,-'User Input'!AN32))</f>
        <v>0</v>
      </c>
      <c r="AO15" s="131">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c r="A16" s="55"/>
      <c r="B16" s="117" t="s">
        <v>101</v>
      </c>
      <c r="C16" s="44"/>
      <c r="D16" s="131">
        <f>IF(D$8=$B16,0,IF(D$8&gt;$B16,'User Input'!D33,-'User Input'!D33))</f>
        <v>0</v>
      </c>
      <c r="E16" s="131">
        <f>IF(E$8=$B16,0,IF(E$8&gt;$B16,'User Input'!E33,-'User Input'!E33))</f>
        <v>0</v>
      </c>
      <c r="F16" s="131">
        <f>IF(F$8=$B16,0,IF(F$8&gt;$B16,'User Input'!F33,-'User Input'!F33))</f>
        <v>0</v>
      </c>
      <c r="G16" s="131">
        <f>IF(G$8=$B16,0,IF(G$8&gt;$B16,'User Input'!G33,-'User Input'!G33))</f>
        <v>0</v>
      </c>
      <c r="H16" s="131">
        <f>IF(H$8=$B16,0,IF(H$8&gt;$B16,'User Input'!H33,-'User Input'!H33))</f>
        <v>0</v>
      </c>
      <c r="I16" s="131">
        <f>IF(I$8=$B16,0,IF(I$8&gt;$B16,'User Input'!I33,-'User Input'!I33))</f>
        <v>0</v>
      </c>
      <c r="J16" s="131">
        <f>IF(J$8=$B16,0,IF(J$8&gt;$B16,'User Input'!J33,-'User Input'!J33))</f>
        <v>0</v>
      </c>
      <c r="K16" s="131">
        <f>IF(K$8=$B16,0,IF(K$8&gt;$B16,'User Input'!K33,-'User Input'!K33))</f>
        <v>0</v>
      </c>
      <c r="L16" s="131">
        <f>IF(L$8=$B16,0,IF(L$8&gt;$B16,'User Input'!L33,-'User Input'!L33))</f>
        <v>0</v>
      </c>
      <c r="M16" s="131">
        <f>IF(M$8=$B16,0,IF(M$8&gt;$B16,'User Input'!M33,-'User Input'!M33))</f>
        <v>0</v>
      </c>
      <c r="N16" s="131">
        <f>IF(N$8=$B16,0,IF(N$8&gt;$B16,'User Input'!N33,-'User Input'!N33))</f>
        <v>0</v>
      </c>
      <c r="O16" s="131">
        <f>IF(O$8=$B16,0,IF(O$8&gt;$B16,'User Input'!O33,-'User Input'!O33))</f>
        <v>0</v>
      </c>
      <c r="P16" s="131">
        <f>IF(P$8=$B16,0,IF(P$8&gt;$B16,'User Input'!P33,-'User Input'!P33))</f>
        <v>0</v>
      </c>
      <c r="Q16" s="131">
        <f>IF(Q$8=$B16,0,IF(Q$8&gt;$B16,'User Input'!Q33,-'User Input'!Q33))</f>
        <v>0</v>
      </c>
      <c r="R16" s="131">
        <f>IF(R$8=$B16,0,IF(R$8&gt;$B16,'User Input'!R33,-'User Input'!R33))</f>
        <v>0</v>
      </c>
      <c r="S16" s="131">
        <f>IF(S$8=$B16,0,IF(S$8&gt;$B16,'User Input'!S33,-'User Input'!S33))</f>
        <v>0</v>
      </c>
      <c r="T16" s="131">
        <f>IF(T$8=$B16,0,IF(T$8&gt;$B16,'User Input'!T33,-'User Input'!T33))</f>
        <v>0</v>
      </c>
      <c r="U16" s="131">
        <f>IF(U$8=$B16,0,IF(U$8&gt;$B16,'User Input'!U33,-'User Input'!U33))</f>
        <v>0</v>
      </c>
      <c r="V16" s="131">
        <f>IF(V$8=$B16,0,IF(V$8&gt;$B16,'User Input'!V33,-'User Input'!V33))</f>
        <v>0</v>
      </c>
      <c r="W16" s="131">
        <f>IF(W$8=$B16,0,IF(W$8&gt;$B16,'User Input'!W33,-'User Input'!W33))</f>
        <v>0</v>
      </c>
      <c r="X16" s="131">
        <f>IF(X$8=$B16,0,IF(X$8&gt;$B16,'User Input'!X33,-'User Input'!X33))</f>
        <v>0</v>
      </c>
      <c r="Y16" s="131">
        <f>IF(Y$8=$B16,0,IF(Y$8&gt;$B16,'User Input'!Y33,-'User Input'!Y33))</f>
        <v>0</v>
      </c>
      <c r="Z16" s="131">
        <f>IF(Z$8=$B16,0,IF(Z$8&gt;$B16,'User Input'!Z33,-'User Input'!Z33))</f>
        <v>0</v>
      </c>
      <c r="AA16" s="131">
        <f>IF(AA$8=$B16,0,IF(AA$8&gt;$B16,'User Input'!AA33,-'User Input'!AA33))</f>
        <v>0</v>
      </c>
      <c r="AB16" s="131">
        <f>IF(AB$8=$B16,0,IF(AB$8&gt;$B16,'User Input'!AB33,-'User Input'!AB33))</f>
        <v>0</v>
      </c>
      <c r="AC16" s="131">
        <f>IF(AC$8=$B16,0,IF(AC$8&gt;$B16,'User Input'!AC33,-'User Input'!AC33))</f>
        <v>0</v>
      </c>
      <c r="AD16" s="131">
        <f>IF(AD$8=$B16,0,IF(AD$8&gt;$B16,'User Input'!AD33,-'User Input'!AD33))</f>
        <v>0</v>
      </c>
      <c r="AE16" s="131">
        <f>IF(AE$8=$B16,0,IF(AE$8&gt;$B16,'User Input'!AE33,-'User Input'!AE33))</f>
        <v>0</v>
      </c>
      <c r="AF16" s="131">
        <f>IF(AF$8=$B16,0,IF(AF$8&gt;$B16,'User Input'!AF33,-'User Input'!AF33))</f>
        <v>0</v>
      </c>
      <c r="AG16" s="131">
        <f>IF(AG$8=$B16,0,IF(AG$8&gt;$B16,'User Input'!AG33,-'User Input'!AG33))</f>
        <v>0</v>
      </c>
      <c r="AH16" s="131">
        <f>IF(AH$8=$B16,0,IF(AH$8&gt;$B16,'User Input'!AH33,-'User Input'!AH33))</f>
        <v>0</v>
      </c>
      <c r="AI16" s="131">
        <f>IF(AI$8=$B16,0,IF(AI$8&gt;$B16,'User Input'!AI33,-'User Input'!AI33))</f>
        <v>0</v>
      </c>
      <c r="AJ16" s="131">
        <f>IF(AJ$8=$B16,0,IF(AJ$8&gt;$B16,'User Input'!AJ33,-'User Input'!AJ33))</f>
        <v>0</v>
      </c>
      <c r="AK16" s="131">
        <f>IF(AK$8=$B16,0,IF(AK$8&gt;$B16,'User Input'!AK33,-'User Input'!AK33))</f>
        <v>0</v>
      </c>
      <c r="AL16" s="131">
        <f>IF(AL$8=$B16,0,IF(AL$8&gt;$B16,'User Input'!AL33,-'User Input'!AL33))</f>
        <v>0</v>
      </c>
      <c r="AM16" s="131">
        <f>IF(AM$8=$B16,0,IF(AM$8&gt;$B16,'User Input'!AM33,-'User Input'!AM33))</f>
        <v>0</v>
      </c>
      <c r="AN16" s="131">
        <f>IF(AN$8=$B16,0,IF(AN$8&gt;$B16,'User Input'!AN33,-'User Input'!AN33))</f>
        <v>0</v>
      </c>
      <c r="AO16" s="131">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c r="A17" s="55"/>
      <c r="B17" s="117" t="s">
        <v>102</v>
      </c>
      <c r="C17" s="44"/>
      <c r="D17" s="131">
        <f>IF(D$8=$B17,0,IF(D$8&gt;$B17,'User Input'!D34,-'User Input'!D34))</f>
        <v>0</v>
      </c>
      <c r="E17" s="131">
        <f>IF(E$8=$B17,0,IF(E$8&gt;$B17,'User Input'!E34,-'User Input'!E34))</f>
        <v>0</v>
      </c>
      <c r="F17" s="131">
        <f>IF(F$8=$B17,0,IF(F$8&gt;$B17,'User Input'!F34,-'User Input'!F34))</f>
        <v>0</v>
      </c>
      <c r="G17" s="131">
        <f>IF(G$8=$B17,0,IF(G$8&gt;$B17,'User Input'!G34,-'User Input'!G34))</f>
        <v>0</v>
      </c>
      <c r="H17" s="131">
        <f>IF(H$8=$B17,0,IF(H$8&gt;$B17,'User Input'!H34,-'User Input'!H34))</f>
        <v>0</v>
      </c>
      <c r="I17" s="131">
        <f>IF(I$8=$B17,0,IF(I$8&gt;$B17,'User Input'!I34,-'User Input'!I34))</f>
        <v>0</v>
      </c>
      <c r="J17" s="131">
        <f>IF(J$8=$B17,0,IF(J$8&gt;$B17,'User Input'!J34,-'User Input'!J34))</f>
        <v>0</v>
      </c>
      <c r="K17" s="131">
        <f>IF(K$8=$B17,0,IF(K$8&gt;$B17,'User Input'!K34,-'User Input'!K34))</f>
        <v>0</v>
      </c>
      <c r="L17" s="131">
        <f>IF(L$8=$B17,0,IF(L$8&gt;$B17,'User Input'!L34,-'User Input'!L34))</f>
        <v>0</v>
      </c>
      <c r="M17" s="131">
        <f>IF(M$8=$B17,0,IF(M$8&gt;$B17,'User Input'!M34,-'User Input'!M34))</f>
        <v>0</v>
      </c>
      <c r="N17" s="131">
        <f>IF(N$8=$B17,0,IF(N$8&gt;$B17,'User Input'!N34,-'User Input'!N34))</f>
        <v>0</v>
      </c>
      <c r="O17" s="131">
        <f>IF(O$8=$B17,0,IF(O$8&gt;$B17,'User Input'!O34,-'User Input'!O34))</f>
        <v>0</v>
      </c>
      <c r="P17" s="131">
        <f>IF(P$8=$B17,0,IF(P$8&gt;$B17,'User Input'!P34,-'User Input'!P34))</f>
        <v>0</v>
      </c>
      <c r="Q17" s="131">
        <f>IF(Q$8=$B17,0,IF(Q$8&gt;$B17,'User Input'!Q34,-'User Input'!Q34))</f>
        <v>0</v>
      </c>
      <c r="R17" s="131">
        <f>IF(R$8=$B17,0,IF(R$8&gt;$B17,'User Input'!R34,-'User Input'!R34))</f>
        <v>0</v>
      </c>
      <c r="S17" s="131">
        <f>IF(S$8=$B17,0,IF(S$8&gt;$B17,'User Input'!S34,-'User Input'!S34))</f>
        <v>0</v>
      </c>
      <c r="T17" s="131">
        <f>IF(T$8=$B17,0,IF(T$8&gt;$B17,'User Input'!T34,-'User Input'!T34))</f>
        <v>0</v>
      </c>
      <c r="U17" s="131">
        <f>IF(U$8=$B17,0,IF(U$8&gt;$B17,'User Input'!U34,-'User Input'!U34))</f>
        <v>0</v>
      </c>
      <c r="V17" s="131">
        <f>IF(V$8=$B17,0,IF(V$8&gt;$B17,'User Input'!V34,-'User Input'!V34))</f>
        <v>0</v>
      </c>
      <c r="W17" s="131">
        <f>IF(W$8=$B17,0,IF(W$8&gt;$B17,'User Input'!W34,-'User Input'!W34))</f>
        <v>0</v>
      </c>
      <c r="X17" s="131">
        <f>IF(X$8=$B17,0,IF(X$8&gt;$B17,'User Input'!X34,-'User Input'!X34))</f>
        <v>0</v>
      </c>
      <c r="Y17" s="131">
        <f>IF(Y$8=$B17,0,IF(Y$8&gt;$B17,'User Input'!Y34,-'User Input'!Y34))</f>
        <v>0</v>
      </c>
      <c r="Z17" s="131">
        <f>IF(Z$8=$B17,0,IF(Z$8&gt;$B17,'User Input'!Z34,-'User Input'!Z34))</f>
        <v>0</v>
      </c>
      <c r="AA17" s="131">
        <f>IF(AA$8=$B17,0,IF(AA$8&gt;$B17,'User Input'!AA34,-'User Input'!AA34))</f>
        <v>0</v>
      </c>
      <c r="AB17" s="131">
        <f>IF(AB$8=$B17,0,IF(AB$8&gt;$B17,'User Input'!AB34,-'User Input'!AB34))</f>
        <v>0</v>
      </c>
      <c r="AC17" s="131">
        <f>IF(AC$8=$B17,0,IF(AC$8&gt;$B17,'User Input'!AC34,-'User Input'!AC34))</f>
        <v>0</v>
      </c>
      <c r="AD17" s="131">
        <f>IF(AD$8=$B17,0,IF(AD$8&gt;$B17,'User Input'!AD34,-'User Input'!AD34))</f>
        <v>0</v>
      </c>
      <c r="AE17" s="131">
        <f>IF(AE$8=$B17,0,IF(AE$8&gt;$B17,'User Input'!AE34,-'User Input'!AE34))</f>
        <v>0</v>
      </c>
      <c r="AF17" s="131">
        <f>IF(AF$8=$B17,0,IF(AF$8&gt;$B17,'User Input'!AF34,-'User Input'!AF34))</f>
        <v>0</v>
      </c>
      <c r="AG17" s="131">
        <f>IF(AG$8=$B17,0,IF(AG$8&gt;$B17,'User Input'!AG34,-'User Input'!AG34))</f>
        <v>0</v>
      </c>
      <c r="AH17" s="131">
        <f>IF(AH$8=$B17,0,IF(AH$8&gt;$B17,'User Input'!AH34,-'User Input'!AH34))</f>
        <v>0</v>
      </c>
      <c r="AI17" s="131">
        <f>IF(AI$8=$B17,0,IF(AI$8&gt;$B17,'User Input'!AI34,-'User Input'!AI34))</f>
        <v>0</v>
      </c>
      <c r="AJ17" s="131">
        <f>IF(AJ$8=$B17,0,IF(AJ$8&gt;$B17,'User Input'!AJ34,-'User Input'!AJ34))</f>
        <v>0</v>
      </c>
      <c r="AK17" s="131">
        <f>IF(AK$8=$B17,0,IF(AK$8&gt;$B17,'User Input'!AK34,-'User Input'!AK34))</f>
        <v>0</v>
      </c>
      <c r="AL17" s="131">
        <f>IF(AL$8=$B17,0,IF(AL$8&gt;$B17,'User Input'!AL34,-'User Input'!AL34))</f>
        <v>0</v>
      </c>
      <c r="AM17" s="131">
        <f>IF(AM$8=$B17,0,IF(AM$8&gt;$B17,'User Input'!AM34,-'User Input'!AM34))</f>
        <v>0</v>
      </c>
      <c r="AN17" s="131">
        <f>IF(AN$8=$B17,0,IF(AN$8&gt;$B17,'User Input'!AN34,-'User Input'!AN34))</f>
        <v>0</v>
      </c>
      <c r="AO17" s="131">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c r="A18" s="55"/>
      <c r="B18" s="117" t="s">
        <v>103</v>
      </c>
      <c r="C18" s="44"/>
      <c r="D18" s="131">
        <f>IF(D$8=$B18,0,IF(D$8&gt;$B18,'User Input'!D35,-'User Input'!D35))</f>
        <v>0</v>
      </c>
      <c r="E18" s="131">
        <f>IF(E$8=$B18,0,IF(E$8&gt;$B18,'User Input'!E35,-'User Input'!E35))</f>
        <v>0</v>
      </c>
      <c r="F18" s="131">
        <f>IF(F$8=$B18,0,IF(F$8&gt;$B18,'User Input'!F35,-'User Input'!F35))</f>
        <v>0</v>
      </c>
      <c r="G18" s="131">
        <f>IF(G$8=$B18,0,IF(G$8&gt;$B18,'User Input'!G35,-'User Input'!G35))</f>
        <v>0</v>
      </c>
      <c r="H18" s="131">
        <f>IF(H$8=$B18,0,IF(H$8&gt;$B18,'User Input'!H35,-'User Input'!H35))</f>
        <v>0</v>
      </c>
      <c r="I18" s="131">
        <f>IF(I$8=$B18,0,IF(I$8&gt;$B18,'User Input'!I35,-'User Input'!I35))</f>
        <v>0</v>
      </c>
      <c r="J18" s="131">
        <f>IF(J$8=$B18,0,IF(J$8&gt;$B18,'User Input'!J35,-'User Input'!J35))</f>
        <v>0</v>
      </c>
      <c r="K18" s="131">
        <f>IF(K$8=$B18,0,IF(K$8&gt;$B18,'User Input'!K35,-'User Input'!K35))</f>
        <v>0</v>
      </c>
      <c r="L18" s="131">
        <f>IF(L$8=$B18,0,IF(L$8&gt;$B18,'User Input'!L35,-'User Input'!L35))</f>
        <v>0</v>
      </c>
      <c r="M18" s="131">
        <f>IF(M$8=$B18,0,IF(M$8&gt;$B18,'User Input'!M35,-'User Input'!M35))</f>
        <v>0</v>
      </c>
      <c r="N18" s="131">
        <f>IF(N$8=$B18,0,IF(N$8&gt;$B18,'User Input'!N35,-'User Input'!N35))</f>
        <v>0</v>
      </c>
      <c r="O18" s="131">
        <f>IF(O$8=$B18,0,IF(O$8&gt;$B18,'User Input'!O35,-'User Input'!O35))</f>
        <v>0</v>
      </c>
      <c r="P18" s="131">
        <f>IF(P$8=$B18,0,IF(P$8&gt;$B18,'User Input'!P35,-'User Input'!P35))</f>
        <v>0</v>
      </c>
      <c r="Q18" s="131">
        <f>IF(Q$8=$B18,0,IF(Q$8&gt;$B18,'User Input'!Q35,-'User Input'!Q35))</f>
        <v>0</v>
      </c>
      <c r="R18" s="131">
        <f>IF(R$8=$B18,0,IF(R$8&gt;$B18,'User Input'!R35,-'User Input'!R35))</f>
        <v>0</v>
      </c>
      <c r="S18" s="131">
        <f>IF(S$8=$B18,0,IF(S$8&gt;$B18,'User Input'!S35,-'User Input'!S35))</f>
        <v>0</v>
      </c>
      <c r="T18" s="131">
        <f>IF(T$8=$B18,0,IF(T$8&gt;$B18,'User Input'!T35,-'User Input'!T35))</f>
        <v>0</v>
      </c>
      <c r="U18" s="131">
        <f>IF(U$8=$B18,0,IF(U$8&gt;$B18,'User Input'!U35,-'User Input'!U35))</f>
        <v>0</v>
      </c>
      <c r="V18" s="131">
        <f>IF(V$8=$B18,0,IF(V$8&gt;$B18,'User Input'!V35,-'User Input'!V35))</f>
        <v>0</v>
      </c>
      <c r="W18" s="131">
        <f>IF(W$8=$B18,0,IF(W$8&gt;$B18,'User Input'!W35,-'User Input'!W35))</f>
        <v>0</v>
      </c>
      <c r="X18" s="131">
        <f>IF(X$8=$B18,0,IF(X$8&gt;$B18,'User Input'!X35,-'User Input'!X35))</f>
        <v>0</v>
      </c>
      <c r="Y18" s="131">
        <f>IF(Y$8=$B18,0,IF(Y$8&gt;$B18,'User Input'!Y35,-'User Input'!Y35))</f>
        <v>0</v>
      </c>
      <c r="Z18" s="131">
        <f>IF(Z$8=$B18,0,IF(Z$8&gt;$B18,'User Input'!Z35,-'User Input'!Z35))</f>
        <v>0</v>
      </c>
      <c r="AA18" s="131">
        <f>IF(AA$8=$B18,0,IF(AA$8&gt;$B18,'User Input'!AA35,-'User Input'!AA35))</f>
        <v>0</v>
      </c>
      <c r="AB18" s="131">
        <f>IF(AB$8=$B18,0,IF(AB$8&gt;$B18,'User Input'!AB35,-'User Input'!AB35))</f>
        <v>0</v>
      </c>
      <c r="AC18" s="131">
        <f>IF(AC$8=$B18,0,IF(AC$8&gt;$B18,'User Input'!AC35,-'User Input'!AC35))</f>
        <v>0</v>
      </c>
      <c r="AD18" s="131">
        <f>IF(AD$8=$B18,0,IF(AD$8&gt;$B18,'User Input'!AD35,-'User Input'!AD35))</f>
        <v>0</v>
      </c>
      <c r="AE18" s="131">
        <f>IF(AE$8=$B18,0,IF(AE$8&gt;$B18,'User Input'!AE35,-'User Input'!AE35))</f>
        <v>0</v>
      </c>
      <c r="AF18" s="131">
        <f>IF(AF$8=$B18,0,IF(AF$8&gt;$B18,'User Input'!AF35,-'User Input'!AF35))</f>
        <v>0</v>
      </c>
      <c r="AG18" s="131">
        <f>IF(AG$8=$B18,0,IF(AG$8&gt;$B18,'User Input'!AG35,-'User Input'!AG35))</f>
        <v>0</v>
      </c>
      <c r="AH18" s="131">
        <f>IF(AH$8=$B18,0,IF(AH$8&gt;$B18,'User Input'!AH35,-'User Input'!AH35))</f>
        <v>0</v>
      </c>
      <c r="AI18" s="131">
        <f>IF(AI$8=$B18,0,IF(AI$8&gt;$B18,'User Input'!AI35,-'User Input'!AI35))</f>
        <v>0</v>
      </c>
      <c r="AJ18" s="131">
        <f>IF(AJ$8=$B18,0,IF(AJ$8&gt;$B18,'User Input'!AJ35,-'User Input'!AJ35))</f>
        <v>0</v>
      </c>
      <c r="AK18" s="131">
        <f>IF(AK$8=$B18,0,IF(AK$8&gt;$B18,'User Input'!AK35,-'User Input'!AK35))</f>
        <v>0</v>
      </c>
      <c r="AL18" s="131">
        <f>IF(AL$8=$B18,0,IF(AL$8&gt;$B18,'User Input'!AL35,-'User Input'!AL35))</f>
        <v>0</v>
      </c>
      <c r="AM18" s="131">
        <f>IF(AM$8=$B18,0,IF(AM$8&gt;$B18,'User Input'!AM35,-'User Input'!AM35))</f>
        <v>0</v>
      </c>
      <c r="AN18" s="131">
        <f>IF(AN$8=$B18,0,IF(AN$8&gt;$B18,'User Input'!AN35,-'User Input'!AN35))</f>
        <v>0</v>
      </c>
      <c r="AO18" s="131">
        <f>IF(AO$8=$B18,0,IF(AO$8&gt;$B18,'User Input'!AO35,-'User Input'!AO35))</f>
        <v>0</v>
      </c>
      <c r="AP18" s="6"/>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row>
    <row r="19" spans="1:96" ht="15" customHeight="1">
      <c r="A19" s="55"/>
      <c r="B19" s="117" t="s">
        <v>104</v>
      </c>
      <c r="C19" s="44"/>
      <c r="D19" s="131">
        <f>IF(D$8=$B19,0,IF(D$8&gt;$B19,'User Input'!D36,-'User Input'!D36))</f>
        <v>0</v>
      </c>
      <c r="E19" s="131">
        <f>IF(E$8=$B19,0,IF(E$8&gt;$B19,'User Input'!E36,-'User Input'!E36))</f>
        <v>0</v>
      </c>
      <c r="F19" s="131">
        <f>IF(F$8=$B19,0,IF(F$8&gt;$B19,'User Input'!F36,-'User Input'!F36))</f>
        <v>0</v>
      </c>
      <c r="G19" s="131">
        <f>IF(G$8=$B19,0,IF(G$8&gt;$B19,'User Input'!G36,-'User Input'!G36))</f>
        <v>0</v>
      </c>
      <c r="H19" s="131">
        <f>IF(H$8=$B19,0,IF(H$8&gt;$B19,'User Input'!H36,-'User Input'!H36))</f>
        <v>0</v>
      </c>
      <c r="I19" s="131">
        <f>IF(I$8=$B19,0,IF(I$8&gt;$B19,'User Input'!I36,-'User Input'!I36))</f>
        <v>0</v>
      </c>
      <c r="J19" s="131">
        <f>IF(J$8=$B19,0,IF(J$8&gt;$B19,'User Input'!J36,-'User Input'!J36))</f>
        <v>0</v>
      </c>
      <c r="K19" s="131">
        <f>IF(K$8=$B19,0,IF(K$8&gt;$B19,'User Input'!K36,-'User Input'!K36))</f>
        <v>0</v>
      </c>
      <c r="L19" s="131">
        <f>IF(L$8=$B19,0,IF(L$8&gt;$B19,'User Input'!L36,-'User Input'!L36))</f>
        <v>0</v>
      </c>
      <c r="M19" s="131">
        <f>IF(M$8=$B19,0,IF(M$8&gt;$B19,'User Input'!M36,-'User Input'!M36))</f>
        <v>0</v>
      </c>
      <c r="N19" s="131">
        <f>IF(N$8=$B19,0,IF(N$8&gt;$B19,'User Input'!N36,-'User Input'!N36))</f>
        <v>0</v>
      </c>
      <c r="O19" s="131">
        <f>IF(O$8=$B19,0,IF(O$8&gt;$B19,'User Input'!O36,-'User Input'!O36))</f>
        <v>0</v>
      </c>
      <c r="P19" s="131">
        <f>IF(P$8=$B19,0,IF(P$8&gt;$B19,'User Input'!P36,-'User Input'!P36))</f>
        <v>0</v>
      </c>
      <c r="Q19" s="131">
        <f>IF(Q$8=$B19,0,IF(Q$8&gt;$B19,'User Input'!Q36,-'User Input'!Q36))</f>
        <v>0</v>
      </c>
      <c r="R19" s="131">
        <f>IF(R$8=$B19,0,IF(R$8&gt;$B19,'User Input'!R36,-'User Input'!R36))</f>
        <v>0</v>
      </c>
      <c r="S19" s="131">
        <f>IF(S$8=$B19,0,IF(S$8&gt;$B19,'User Input'!S36,-'User Input'!S36))</f>
        <v>0</v>
      </c>
      <c r="T19" s="131">
        <f>IF(T$8=$B19,0,IF(T$8&gt;$B19,'User Input'!T36,-'User Input'!T36))</f>
        <v>0</v>
      </c>
      <c r="U19" s="131">
        <f>IF(U$8=$B19,0,IF(U$8&gt;$B19,'User Input'!U36,-'User Input'!U36))</f>
        <v>0</v>
      </c>
      <c r="V19" s="131">
        <f>IF(V$8=$B19,0,IF(V$8&gt;$B19,'User Input'!V36,-'User Input'!V36))</f>
        <v>0</v>
      </c>
      <c r="W19" s="131">
        <f>IF(W$8=$B19,0,IF(W$8&gt;$B19,'User Input'!W36,-'User Input'!W36))</f>
        <v>0</v>
      </c>
      <c r="X19" s="131">
        <f>IF(X$8=$B19,0,IF(X$8&gt;$B19,'User Input'!X36,-'User Input'!X36))</f>
        <v>0</v>
      </c>
      <c r="Y19" s="131">
        <f>IF(Y$8=$B19,0,IF(Y$8&gt;$B19,'User Input'!Y36,-'User Input'!Y36))</f>
        <v>0</v>
      </c>
      <c r="Z19" s="131">
        <f>IF(Z$8=$B19,0,IF(Z$8&gt;$B19,'User Input'!Z36,-'User Input'!Z36))</f>
        <v>0</v>
      </c>
      <c r="AA19" s="131">
        <f>IF(AA$8=$B19,0,IF(AA$8&gt;$B19,'User Input'!AA36,-'User Input'!AA36))</f>
        <v>0</v>
      </c>
      <c r="AB19" s="131">
        <f>IF(AB$8=$B19,0,IF(AB$8&gt;$B19,'User Input'!AB36,-'User Input'!AB36))</f>
        <v>0</v>
      </c>
      <c r="AC19" s="131">
        <f>IF(AC$8=$B19,0,IF(AC$8&gt;$B19,'User Input'!AC36,-'User Input'!AC36))</f>
        <v>0</v>
      </c>
      <c r="AD19" s="131">
        <f>IF(AD$8=$B19,0,IF(AD$8&gt;$B19,'User Input'!AD36,-'User Input'!AD36))</f>
        <v>0</v>
      </c>
      <c r="AE19" s="131">
        <f>IF(AE$8=$B19,0,IF(AE$8&gt;$B19,'User Input'!AE36,-'User Input'!AE36))</f>
        <v>0</v>
      </c>
      <c r="AF19" s="131">
        <f>IF(AF$8=$B19,0,IF(AF$8&gt;$B19,'User Input'!AF36,-'User Input'!AF36))</f>
        <v>0</v>
      </c>
      <c r="AG19" s="131">
        <f>IF(AG$8=$B19,0,IF(AG$8&gt;$B19,'User Input'!AG36,-'User Input'!AG36))</f>
        <v>0</v>
      </c>
      <c r="AH19" s="131">
        <f>IF(AH$8=$B19,0,IF(AH$8&gt;$B19,'User Input'!AH36,-'User Input'!AH36))</f>
        <v>0</v>
      </c>
      <c r="AI19" s="131">
        <f>IF(AI$8=$B19,0,IF(AI$8&gt;$B19,'User Input'!AI36,-'User Input'!AI36))</f>
        <v>0</v>
      </c>
      <c r="AJ19" s="131">
        <f>IF(AJ$8=$B19,0,IF(AJ$8&gt;$B19,'User Input'!AJ36,-'User Input'!AJ36))</f>
        <v>0</v>
      </c>
      <c r="AK19" s="131">
        <f>IF(AK$8=$B19,0,IF(AK$8&gt;$B19,'User Input'!AK36,-'User Input'!AK36))</f>
        <v>0</v>
      </c>
      <c r="AL19" s="131">
        <f>IF(AL$8=$B19,0,IF(AL$8&gt;$B19,'User Input'!AL36,-'User Input'!AL36))</f>
        <v>0</v>
      </c>
      <c r="AM19" s="131">
        <f>IF(AM$8=$B19,0,IF(AM$8&gt;$B19,'User Input'!AM36,-'User Input'!AM36))</f>
        <v>0</v>
      </c>
      <c r="AN19" s="131">
        <f>IF(AN$8=$B19,0,IF(AN$8&gt;$B19,'User Input'!AN36,-'User Input'!AN36))</f>
        <v>0</v>
      </c>
      <c r="AO19" s="131">
        <f>IF(AO$8=$B19,0,IF(AO$8&gt;$B19,'User Input'!AO36,-'User Input'!AO36))</f>
        <v>0</v>
      </c>
      <c r="AP19" s="6"/>
      <c r="AQ19" s="6"/>
      <c r="AR19" s="6"/>
      <c r="AS19" s="6"/>
      <c r="AT19" s="6"/>
      <c r="AU19" s="6"/>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row>
    <row r="20" spans="1:96" ht="15" customHeight="1">
      <c r="A20" s="55"/>
      <c r="B20" s="117" t="s">
        <v>105</v>
      </c>
      <c r="C20" s="44"/>
      <c r="D20" s="131">
        <f>IF(D$8=$B20,0,IF(D$8&gt;$B20,'User Input'!D37,-'User Input'!D37))</f>
        <v>0</v>
      </c>
      <c r="E20" s="131">
        <f>IF(E$8=$B20,0,IF(E$8&gt;$B20,'User Input'!E37,-'User Input'!E37))</f>
        <v>0</v>
      </c>
      <c r="F20" s="131">
        <f>IF(F$8=$B20,0,IF(F$8&gt;$B20,'User Input'!F37,-'User Input'!F37))</f>
        <v>0</v>
      </c>
      <c r="G20" s="131">
        <f>IF(G$8=$B20,0,IF(G$8&gt;$B20,'User Input'!G37,-'User Input'!G37))</f>
        <v>0</v>
      </c>
      <c r="H20" s="131">
        <f>IF(H$8=$B20,0,IF(H$8&gt;$B20,'User Input'!H37,-'User Input'!H37))</f>
        <v>0</v>
      </c>
      <c r="I20" s="131">
        <f>IF(I$8=$B20,0,IF(I$8&gt;$B20,'User Input'!I37,-'User Input'!I37))</f>
        <v>0</v>
      </c>
      <c r="J20" s="131">
        <f>IF(J$8=$B20,0,IF(J$8&gt;$B20,'User Input'!J37,-'User Input'!J37))</f>
        <v>0</v>
      </c>
      <c r="K20" s="131">
        <f>IF(K$8=$B20,0,IF(K$8&gt;$B20,'User Input'!K37,-'User Input'!K37))</f>
        <v>0</v>
      </c>
      <c r="L20" s="131">
        <f>IF(L$8=$B20,0,IF(L$8&gt;$B20,'User Input'!L37,-'User Input'!L37))</f>
        <v>0</v>
      </c>
      <c r="M20" s="131">
        <f>IF(M$8=$B20,0,IF(M$8&gt;$B20,'User Input'!M37,-'User Input'!M37))</f>
        <v>0</v>
      </c>
      <c r="N20" s="131">
        <f>IF(N$8=$B20,0,IF(N$8&gt;$B20,'User Input'!N37,-'User Input'!N37))</f>
        <v>0</v>
      </c>
      <c r="O20" s="131">
        <f>IF(O$8=$B20,0,IF(O$8&gt;$B20,'User Input'!O37,-'User Input'!O37))</f>
        <v>0</v>
      </c>
      <c r="P20" s="131">
        <f>IF(P$8=$B20,0,IF(P$8&gt;$B20,'User Input'!P37,-'User Input'!P37))</f>
        <v>0</v>
      </c>
      <c r="Q20" s="131">
        <f>IF(Q$8=$B20,0,IF(Q$8&gt;$B20,'User Input'!Q37,-'User Input'!Q37))</f>
        <v>0</v>
      </c>
      <c r="R20" s="131">
        <f>IF(R$8=$B20,0,IF(R$8&gt;$B20,'User Input'!R37,-'User Input'!R37))</f>
        <v>0</v>
      </c>
      <c r="S20" s="131">
        <f>IF(S$8=$B20,0,IF(S$8&gt;$B20,'User Input'!S37,-'User Input'!S37))</f>
        <v>0</v>
      </c>
      <c r="T20" s="131">
        <f>IF(T$8=$B20,0,IF(T$8&gt;$B20,'User Input'!T37,-'User Input'!T37))</f>
        <v>0</v>
      </c>
      <c r="U20" s="131">
        <f>IF(U$8=$B20,0,IF(U$8&gt;$B20,'User Input'!U37,-'User Input'!U37))</f>
        <v>0</v>
      </c>
      <c r="V20" s="131">
        <f>IF(V$8=$B20,0,IF(V$8&gt;$B20,'User Input'!V37,-'User Input'!V37))</f>
        <v>0</v>
      </c>
      <c r="W20" s="131">
        <f>IF(W$8=$B20,0,IF(W$8&gt;$B20,'User Input'!W37,-'User Input'!W37))</f>
        <v>0</v>
      </c>
      <c r="X20" s="131">
        <f>IF(X$8=$B20,0,IF(X$8&gt;$B20,'User Input'!X37,-'User Input'!X37))</f>
        <v>0</v>
      </c>
      <c r="Y20" s="131">
        <f>IF(Y$8=$B20,0,IF(Y$8&gt;$B20,'User Input'!Y37,-'User Input'!Y37))</f>
        <v>0</v>
      </c>
      <c r="Z20" s="131">
        <f>IF(Z$8=$B20,0,IF(Z$8&gt;$B20,'User Input'!Z37,-'User Input'!Z37))</f>
        <v>0</v>
      </c>
      <c r="AA20" s="131">
        <f>IF(AA$8=$B20,0,IF(AA$8&gt;$B20,'User Input'!AA37,-'User Input'!AA37))</f>
        <v>0</v>
      </c>
      <c r="AB20" s="131">
        <f>IF(AB$8=$B20,0,IF(AB$8&gt;$B20,'User Input'!AB37,-'User Input'!AB37))</f>
        <v>0</v>
      </c>
      <c r="AC20" s="131">
        <f>IF(AC$8=$B20,0,IF(AC$8&gt;$B20,'User Input'!AC37,-'User Input'!AC37))</f>
        <v>0</v>
      </c>
      <c r="AD20" s="131">
        <f>IF(AD$8=$B20,0,IF(AD$8&gt;$B20,'User Input'!AD37,-'User Input'!AD37))</f>
        <v>0</v>
      </c>
      <c r="AE20" s="131">
        <f>IF(AE$8=$B20,0,IF(AE$8&gt;$B20,'User Input'!AE37,-'User Input'!AE37))</f>
        <v>0</v>
      </c>
      <c r="AF20" s="131">
        <f>IF(AF$8=$B20,0,IF(AF$8&gt;$B20,'User Input'!AF37,-'User Input'!AF37))</f>
        <v>0</v>
      </c>
      <c r="AG20" s="131">
        <f>IF(AG$8=$B20,0,IF(AG$8&gt;$B20,'User Input'!AG37,-'User Input'!AG37))</f>
        <v>0</v>
      </c>
      <c r="AH20" s="131">
        <f>IF(AH$8=$B20,0,IF(AH$8&gt;$B20,'User Input'!AH37,-'User Input'!AH37))</f>
        <v>0</v>
      </c>
      <c r="AI20" s="131">
        <f>IF(AI$8=$B20,0,IF(AI$8&gt;$B20,'User Input'!AI37,-'User Input'!AI37))</f>
        <v>0</v>
      </c>
      <c r="AJ20" s="131">
        <f>IF(AJ$8=$B20,0,IF(AJ$8&gt;$B20,'User Input'!AJ37,-'User Input'!AJ37))</f>
        <v>0</v>
      </c>
      <c r="AK20" s="131">
        <f>IF(AK$8=$B20,0,IF(AK$8&gt;$B20,'User Input'!AK37,-'User Input'!AK37))</f>
        <v>0</v>
      </c>
      <c r="AL20" s="131">
        <f>IF(AL$8=$B20,0,IF(AL$8&gt;$B20,'User Input'!AL37,-'User Input'!AL37))</f>
        <v>0</v>
      </c>
      <c r="AM20" s="131">
        <f>IF(AM$8=$B20,0,IF(AM$8&gt;$B20,'User Input'!AM37,-'User Input'!AM37))</f>
        <v>0</v>
      </c>
      <c r="AN20" s="131">
        <f>IF(AN$8=$B20,0,IF(AN$8&gt;$B20,'User Input'!AN37,-'User Input'!AN37))</f>
        <v>0</v>
      </c>
      <c r="AO20" s="131">
        <f>IF(AO$8=$B20,0,IF(AO$8&gt;$B20,'User Input'!AO37,-'User Input'!AO37))</f>
        <v>0</v>
      </c>
      <c r="AP20" s="6"/>
      <c r="AQ20" s="6"/>
      <c r="AR20" s="6"/>
      <c r="AS20" s="6"/>
      <c r="AT20" s="6"/>
      <c r="AU20" s="6"/>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row>
    <row r="21" spans="1:96" ht="15" customHeight="1">
      <c r="A21" s="55"/>
      <c r="B21" s="117" t="s">
        <v>106</v>
      </c>
      <c r="C21" s="44"/>
      <c r="D21" s="131">
        <f>IF(D$8=$B21,0,IF(D$8&gt;$B21,'User Input'!D38,-'User Input'!D38))</f>
        <v>0</v>
      </c>
      <c r="E21" s="131">
        <f>IF(E$8=$B21,0,IF(E$8&gt;$B21,'User Input'!E38,-'User Input'!E38))</f>
        <v>0</v>
      </c>
      <c r="F21" s="131">
        <f>IF(F$8=$B21,0,IF(F$8&gt;$B21,'User Input'!F38,-'User Input'!F38))</f>
        <v>0</v>
      </c>
      <c r="G21" s="131">
        <f>IF(G$8=$B21,0,IF(G$8&gt;$B21,'User Input'!G38,-'User Input'!G38))</f>
        <v>0</v>
      </c>
      <c r="H21" s="131">
        <f>IF(H$8=$B21,0,IF(H$8&gt;$B21,'User Input'!H38,-'User Input'!H38))</f>
        <v>0</v>
      </c>
      <c r="I21" s="131">
        <f>IF(I$8=$B21,0,IF(I$8&gt;$B21,'User Input'!I38,-'User Input'!I38))</f>
        <v>0</v>
      </c>
      <c r="J21" s="131">
        <f>IF(J$8=$B21,0,IF(J$8&gt;$B21,'User Input'!J38,-'User Input'!J38))</f>
        <v>0</v>
      </c>
      <c r="K21" s="131">
        <f>IF(K$8=$B21,0,IF(K$8&gt;$B21,'User Input'!K38,-'User Input'!K38))</f>
        <v>0</v>
      </c>
      <c r="L21" s="131">
        <f>IF(L$8=$B21,0,IF(L$8&gt;$B21,'User Input'!L38,-'User Input'!L38))</f>
        <v>0</v>
      </c>
      <c r="M21" s="131">
        <f>IF(M$8=$B21,0,IF(M$8&gt;$B21,'User Input'!M38,-'User Input'!M38))</f>
        <v>0</v>
      </c>
      <c r="N21" s="131">
        <f>IF(N$8=$B21,0,IF(N$8&gt;$B21,'User Input'!N38,-'User Input'!N38))</f>
        <v>0</v>
      </c>
      <c r="O21" s="131">
        <f>IF(O$8=$B21,0,IF(O$8&gt;$B21,'User Input'!O38,-'User Input'!O38))</f>
        <v>0</v>
      </c>
      <c r="P21" s="131">
        <f>IF(P$8=$B21,0,IF(P$8&gt;$B21,'User Input'!P38,-'User Input'!P38))</f>
        <v>0</v>
      </c>
      <c r="Q21" s="131">
        <f>IF(Q$8=$B21,0,IF(Q$8&gt;$B21,'User Input'!Q38,-'User Input'!Q38))</f>
        <v>0</v>
      </c>
      <c r="R21" s="131">
        <f>IF(R$8=$B21,0,IF(R$8&gt;$B21,'User Input'!R38,-'User Input'!R38))</f>
        <v>0</v>
      </c>
      <c r="S21" s="131">
        <f>IF(S$8=$B21,0,IF(S$8&gt;$B21,'User Input'!S38,-'User Input'!S38))</f>
        <v>0</v>
      </c>
      <c r="T21" s="131">
        <f>IF(T$8=$B21,0,IF(T$8&gt;$B21,'User Input'!T38,-'User Input'!T38))</f>
        <v>0</v>
      </c>
      <c r="U21" s="131">
        <f>IF(U$8=$B21,0,IF(U$8&gt;$B21,'User Input'!U38,-'User Input'!U38))</f>
        <v>0</v>
      </c>
      <c r="V21" s="131">
        <f>IF(V$8=$B21,0,IF(V$8&gt;$B21,'User Input'!V38,-'User Input'!V38))</f>
        <v>0</v>
      </c>
      <c r="W21" s="131">
        <f>IF(W$8=$B21,0,IF(W$8&gt;$B21,'User Input'!W38,-'User Input'!W38))</f>
        <v>0</v>
      </c>
      <c r="X21" s="131">
        <f>IF(X$8=$B21,0,IF(X$8&gt;$B21,'User Input'!X38,-'User Input'!X38))</f>
        <v>0</v>
      </c>
      <c r="Y21" s="131">
        <f>IF(Y$8=$B21,0,IF(Y$8&gt;$B21,'User Input'!Y38,-'User Input'!Y38))</f>
        <v>0</v>
      </c>
      <c r="Z21" s="131">
        <f>IF(Z$8=$B21,0,IF(Z$8&gt;$B21,'User Input'!Z38,-'User Input'!Z38))</f>
        <v>0</v>
      </c>
      <c r="AA21" s="131">
        <f>IF(AA$8=$B21,0,IF(AA$8&gt;$B21,'User Input'!AA38,-'User Input'!AA38))</f>
        <v>0</v>
      </c>
      <c r="AB21" s="131">
        <f>IF(AB$8=$B21,0,IF(AB$8&gt;$B21,'User Input'!AB38,-'User Input'!AB38))</f>
        <v>0</v>
      </c>
      <c r="AC21" s="131">
        <f>IF(AC$8=$B21,0,IF(AC$8&gt;$B21,'User Input'!AC38,-'User Input'!AC38))</f>
        <v>0</v>
      </c>
      <c r="AD21" s="131">
        <f>IF(AD$8=$B21,0,IF(AD$8&gt;$B21,'User Input'!AD38,-'User Input'!AD38))</f>
        <v>0</v>
      </c>
      <c r="AE21" s="131">
        <f>IF(AE$8=$B21,0,IF(AE$8&gt;$B21,'User Input'!AE38,-'User Input'!AE38))</f>
        <v>0</v>
      </c>
      <c r="AF21" s="131">
        <f>IF(AF$8=$B21,0,IF(AF$8&gt;$B21,'User Input'!AF38,-'User Input'!AF38))</f>
        <v>0</v>
      </c>
      <c r="AG21" s="131">
        <f>IF(AG$8=$B21,0,IF(AG$8&gt;$B21,'User Input'!AG38,-'User Input'!AG38))</f>
        <v>0</v>
      </c>
      <c r="AH21" s="131">
        <f>IF(AH$8=$B21,0,IF(AH$8&gt;$B21,'User Input'!AH38,-'User Input'!AH38))</f>
        <v>0</v>
      </c>
      <c r="AI21" s="131">
        <f>IF(AI$8=$B21,0,IF(AI$8&gt;$B21,'User Input'!AI38,-'User Input'!AI38))</f>
        <v>0</v>
      </c>
      <c r="AJ21" s="131">
        <f>IF(AJ$8=$B21,0,IF(AJ$8&gt;$B21,'User Input'!AJ38,-'User Input'!AJ38))</f>
        <v>0</v>
      </c>
      <c r="AK21" s="131">
        <f>IF(AK$8=$B21,0,IF(AK$8&gt;$B21,'User Input'!AK38,-'User Input'!AK38))</f>
        <v>0</v>
      </c>
      <c r="AL21" s="131">
        <f>IF(AL$8=$B21,0,IF(AL$8&gt;$B21,'User Input'!AL38,-'User Input'!AL38))</f>
        <v>0</v>
      </c>
      <c r="AM21" s="131">
        <f>IF(AM$8=$B21,0,IF(AM$8&gt;$B21,'User Input'!AM38,-'User Input'!AM38))</f>
        <v>0</v>
      </c>
      <c r="AN21" s="131">
        <f>IF(AN$8=$B21,0,IF(AN$8&gt;$B21,'User Input'!AN38,-'User Input'!AN38))</f>
        <v>0</v>
      </c>
      <c r="AO21" s="131">
        <f>IF(AO$8=$B21,0,IF(AO$8&gt;$B21,'User Input'!AO38,-'User Input'!AO38))</f>
        <v>0</v>
      </c>
      <c r="AP21" s="6"/>
      <c r="AQ21" s="6"/>
      <c r="AR21" s="6"/>
      <c r="AS21" s="6"/>
      <c r="AT21" s="6"/>
      <c r="AU21" s="6"/>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3"/>
    </row>
    <row r="22" spans="1:96" ht="14.45">
      <c r="A22" s="55"/>
      <c r="B22" s="117" t="s">
        <v>107</v>
      </c>
      <c r="C22" s="44"/>
      <c r="D22" s="131">
        <f>IF(D$8=$B22,0,IF(D$8&gt;$B22,'User Input'!D39,-'User Input'!D39))</f>
        <v>0</v>
      </c>
      <c r="E22" s="131">
        <f>IF(E$8=$B22,0,IF(E$8&gt;$B22,'User Input'!E39,-'User Input'!E39))</f>
        <v>0</v>
      </c>
      <c r="F22" s="131">
        <f>IF(F$8=$B22,0,IF(F$8&gt;$B22,'User Input'!F39,-'User Input'!F39))</f>
        <v>0</v>
      </c>
      <c r="G22" s="131">
        <f>IF(G$8=$B22,0,IF(G$8&gt;$B22,'User Input'!G39,-'User Input'!G39))</f>
        <v>0</v>
      </c>
      <c r="H22" s="131">
        <f>IF(H$8=$B22,0,IF(H$8&gt;$B22,'User Input'!H39,-'User Input'!H39))</f>
        <v>0</v>
      </c>
      <c r="I22" s="131">
        <f>IF(I$8=$B22,0,IF(I$8&gt;$B22,'User Input'!I39,-'User Input'!I39))</f>
        <v>0</v>
      </c>
      <c r="J22" s="131">
        <f>IF(J$8=$B22,0,IF(J$8&gt;$B22,'User Input'!J39,-'User Input'!J39))</f>
        <v>0</v>
      </c>
      <c r="K22" s="131">
        <f>IF(K$8=$B22,0,IF(K$8&gt;$B22,'User Input'!K39,-'User Input'!K39))</f>
        <v>0</v>
      </c>
      <c r="L22" s="131">
        <f>IF(L$8=$B22,0,IF(L$8&gt;$B22,'User Input'!L39,-'User Input'!L39))</f>
        <v>0</v>
      </c>
      <c r="M22" s="131">
        <f>IF(M$8=$B22,0,IF(M$8&gt;$B22,'User Input'!M39,-'User Input'!M39))</f>
        <v>0</v>
      </c>
      <c r="N22" s="131">
        <f>IF(N$8=$B22,0,IF(N$8&gt;$B22,'User Input'!N39,-'User Input'!N39))</f>
        <v>0</v>
      </c>
      <c r="O22" s="131">
        <f>IF(O$8=$B22,0,IF(O$8&gt;$B22,'User Input'!O39,-'User Input'!O39))</f>
        <v>0</v>
      </c>
      <c r="P22" s="131">
        <f>IF(P$8=$B22,0,IF(P$8&gt;$B22,'User Input'!P39,-'User Input'!P39))</f>
        <v>0</v>
      </c>
      <c r="Q22" s="131">
        <f>IF(Q$8=$B22,0,IF(Q$8&gt;$B22,'User Input'!Q39,-'User Input'!Q39))</f>
        <v>0</v>
      </c>
      <c r="R22" s="131">
        <f>IF(R$8=$B22,0,IF(R$8&gt;$B22,'User Input'!R39,-'User Input'!R39))</f>
        <v>0</v>
      </c>
      <c r="S22" s="131">
        <f>IF(S$8=$B22,0,IF(S$8&gt;$B22,'User Input'!S39,-'User Input'!S39))</f>
        <v>0</v>
      </c>
      <c r="T22" s="131">
        <f>IF(T$8=$B22,0,IF(T$8&gt;$B22,'User Input'!T39,-'User Input'!T39))</f>
        <v>0</v>
      </c>
      <c r="U22" s="131">
        <f>IF(U$8=$B22,0,IF(U$8&gt;$B22,'User Input'!U39,-'User Input'!U39))</f>
        <v>0</v>
      </c>
      <c r="V22" s="131">
        <f>IF(V$8=$B22,0,IF(V$8&gt;$B22,'User Input'!V39,-'User Input'!V39))</f>
        <v>0</v>
      </c>
      <c r="W22" s="131">
        <f>IF(W$8=$B22,0,IF(W$8&gt;$B22,'User Input'!W39,-'User Input'!W39))</f>
        <v>0</v>
      </c>
      <c r="X22" s="131">
        <f>IF(X$8=$B22,0,IF(X$8&gt;$B22,'User Input'!X39,-'User Input'!X39))</f>
        <v>0</v>
      </c>
      <c r="Y22" s="131">
        <f>IF(Y$8=$B22,0,IF(Y$8&gt;$B22,'User Input'!Y39,-'User Input'!Y39))</f>
        <v>0</v>
      </c>
      <c r="Z22" s="131">
        <f>IF(Z$8=$B22,0,IF(Z$8&gt;$B22,'User Input'!Z39,-'User Input'!Z39))</f>
        <v>0</v>
      </c>
      <c r="AA22" s="131">
        <f>IF(AA$8=$B22,0,IF(AA$8&gt;$B22,'User Input'!AA39,-'User Input'!AA39))</f>
        <v>0</v>
      </c>
      <c r="AB22" s="131">
        <f>IF(AB$8=$B22,0,IF(AB$8&gt;$B22,'User Input'!AB39,-'User Input'!AB39))</f>
        <v>0</v>
      </c>
      <c r="AC22" s="131">
        <f>IF(AC$8=$B22,0,IF(AC$8&gt;$B22,'User Input'!AC39,-'User Input'!AC39))</f>
        <v>0</v>
      </c>
      <c r="AD22" s="131">
        <f>IF(AD$8=$B22,0,IF(AD$8&gt;$B22,'User Input'!AD39,-'User Input'!AD39))</f>
        <v>0</v>
      </c>
      <c r="AE22" s="131">
        <f>IF(AE$8=$B22,0,IF(AE$8&gt;$B22,'User Input'!AE39,-'User Input'!AE39))</f>
        <v>0</v>
      </c>
      <c r="AF22" s="131">
        <f>IF(AF$8=$B22,0,IF(AF$8&gt;$B22,'User Input'!AF39,-'User Input'!AF39))</f>
        <v>0</v>
      </c>
      <c r="AG22" s="131">
        <f>IF(AG$8=$B22,0,IF(AG$8&gt;$B22,'User Input'!AG39,-'User Input'!AG39))</f>
        <v>0</v>
      </c>
      <c r="AH22" s="131">
        <f>IF(AH$8=$B22,0,IF(AH$8&gt;$B22,'User Input'!AH39,-'User Input'!AH39))</f>
        <v>0</v>
      </c>
      <c r="AI22" s="131">
        <f>IF(AI$8=$B22,0,IF(AI$8&gt;$B22,'User Input'!AI39,-'User Input'!AI39))</f>
        <v>0</v>
      </c>
      <c r="AJ22" s="131">
        <f>IF(AJ$8=$B22,0,IF(AJ$8&gt;$B22,'User Input'!AJ39,-'User Input'!AJ39))</f>
        <v>0</v>
      </c>
      <c r="AK22" s="131">
        <f>IF(AK$8=$B22,0,IF(AK$8&gt;$B22,'User Input'!AK39,-'User Input'!AK39))</f>
        <v>0</v>
      </c>
      <c r="AL22" s="131">
        <f>IF(AL$8=$B22,0,IF(AL$8&gt;$B22,'User Input'!AL39,-'User Input'!AL39))</f>
        <v>0</v>
      </c>
      <c r="AM22" s="131">
        <f>IF(AM$8=$B22,0,IF(AM$8&gt;$B22,'User Input'!AM39,-'User Input'!AM39))</f>
        <v>0</v>
      </c>
      <c r="AN22" s="131">
        <f>IF(AN$8=$B22,0,IF(AN$8&gt;$B22,'User Input'!AN39,-'User Input'!AN39))</f>
        <v>0</v>
      </c>
      <c r="AO22" s="131">
        <f>IF(AO$8=$B22,0,IF(AO$8&gt;$B22,'User Input'!AO39,-'User Input'!AO39))</f>
        <v>0</v>
      </c>
      <c r="AP22" s="6"/>
      <c r="AQ22" s="6"/>
      <c r="AR22" s="6"/>
      <c r="AS22" s="6"/>
      <c r="AT22" s="6"/>
      <c r="AU22" s="6"/>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3"/>
    </row>
    <row r="23" spans="1:96" ht="14.45">
      <c r="A23" s="55"/>
      <c r="B23" s="117" t="s">
        <v>108</v>
      </c>
      <c r="C23" s="44"/>
      <c r="D23" s="131">
        <f>IF(D$8=$B23,0,IF(D$8&gt;$B23,'User Input'!D40,-'User Input'!D40))</f>
        <v>0</v>
      </c>
      <c r="E23" s="131">
        <f>IF(E$8=$B23,0,IF(E$8&gt;$B23,'User Input'!E40,-'User Input'!E40))</f>
        <v>0</v>
      </c>
      <c r="F23" s="131">
        <f>IF(F$8=$B23,0,IF(F$8&gt;$B23,'User Input'!F40,-'User Input'!F40))</f>
        <v>0</v>
      </c>
      <c r="G23" s="131">
        <f>IF(G$8=$B23,0,IF(G$8&gt;$B23,'User Input'!G40,-'User Input'!G40))</f>
        <v>0</v>
      </c>
      <c r="H23" s="131">
        <f>IF(H$8=$B23,0,IF(H$8&gt;$B23,'User Input'!H40,-'User Input'!H40))</f>
        <v>0</v>
      </c>
      <c r="I23" s="131">
        <f>IF(I$8=$B23,0,IF(I$8&gt;$B23,'User Input'!I40,-'User Input'!I40))</f>
        <v>0</v>
      </c>
      <c r="J23" s="131">
        <f>IF(J$8=$B23,0,IF(J$8&gt;$B23,'User Input'!J40,-'User Input'!J40))</f>
        <v>0</v>
      </c>
      <c r="K23" s="131">
        <f>IF(K$8=$B23,0,IF(K$8&gt;$B23,'User Input'!K40,-'User Input'!K40))</f>
        <v>0</v>
      </c>
      <c r="L23" s="131">
        <f>IF(L$8=$B23,0,IF(L$8&gt;$B23,'User Input'!L40,-'User Input'!L40))</f>
        <v>0</v>
      </c>
      <c r="M23" s="131">
        <f>IF(M$8=$B23,0,IF(M$8&gt;$B23,'User Input'!M40,-'User Input'!M40))</f>
        <v>0</v>
      </c>
      <c r="N23" s="131">
        <f>IF(N$8=$B23,0,IF(N$8&gt;$B23,'User Input'!N40,-'User Input'!N40))</f>
        <v>0</v>
      </c>
      <c r="O23" s="131">
        <f>IF(O$8=$B23,0,IF(O$8&gt;$B23,'User Input'!O40,-'User Input'!O40))</f>
        <v>0</v>
      </c>
      <c r="P23" s="131">
        <f>IF(P$8=$B23,0,IF(P$8&gt;$B23,'User Input'!P40,-'User Input'!P40))</f>
        <v>0</v>
      </c>
      <c r="Q23" s="131">
        <f>IF(Q$8=$B23,0,IF(Q$8&gt;$B23,'User Input'!Q40,-'User Input'!Q40))</f>
        <v>0</v>
      </c>
      <c r="R23" s="131">
        <f>IF(R$8=$B23,0,IF(R$8&gt;$B23,'User Input'!R40,-'User Input'!R40))</f>
        <v>0</v>
      </c>
      <c r="S23" s="131">
        <f>IF(S$8=$B23,0,IF(S$8&gt;$B23,'User Input'!S40,-'User Input'!S40))</f>
        <v>0</v>
      </c>
      <c r="T23" s="131">
        <f>IF(T$8=$B23,0,IF(T$8&gt;$B23,'User Input'!T40,-'User Input'!T40))</f>
        <v>0</v>
      </c>
      <c r="U23" s="131">
        <f>IF(U$8=$B23,0,IF(U$8&gt;$B23,'User Input'!U40,-'User Input'!U40))</f>
        <v>0</v>
      </c>
      <c r="V23" s="131">
        <f>IF(V$8=$B23,0,IF(V$8&gt;$B23,'User Input'!V40,-'User Input'!V40))</f>
        <v>0</v>
      </c>
      <c r="W23" s="131">
        <f>IF(W$8=$B23,0,IF(W$8&gt;$B23,'User Input'!W40,-'User Input'!W40))</f>
        <v>0</v>
      </c>
      <c r="X23" s="131">
        <f>IF(X$8=$B23,0,IF(X$8&gt;$B23,'User Input'!X40,-'User Input'!X40))</f>
        <v>0</v>
      </c>
      <c r="Y23" s="131">
        <f>IF(Y$8=$B23,0,IF(Y$8&gt;$B23,'User Input'!Y40,-'User Input'!Y40))</f>
        <v>0</v>
      </c>
      <c r="Z23" s="131">
        <f>IF(Z$8=$B23,0,IF(Z$8&gt;$B23,'User Input'!Z40,-'User Input'!Z40))</f>
        <v>0</v>
      </c>
      <c r="AA23" s="131">
        <f>IF(AA$8=$B23,0,IF(AA$8&gt;$B23,'User Input'!AA40,-'User Input'!AA40))</f>
        <v>0</v>
      </c>
      <c r="AB23" s="131">
        <f>IF(AB$8=$B23,0,IF(AB$8&gt;$B23,'User Input'!AB40,-'User Input'!AB40))</f>
        <v>0</v>
      </c>
      <c r="AC23" s="131">
        <f>IF(AC$8=$B23,0,IF(AC$8&gt;$B23,'User Input'!AC40,-'User Input'!AC40))</f>
        <v>0</v>
      </c>
      <c r="AD23" s="131">
        <f>IF(AD$8=$B23,0,IF(AD$8&gt;$B23,'User Input'!AD40,-'User Input'!AD40))</f>
        <v>0</v>
      </c>
      <c r="AE23" s="131">
        <f>IF(AE$8=$B23,0,IF(AE$8&gt;$B23,'User Input'!AE40,-'User Input'!AE40))</f>
        <v>0</v>
      </c>
      <c r="AF23" s="131">
        <f>IF(AF$8=$B23,0,IF(AF$8&gt;$B23,'User Input'!AF40,-'User Input'!AF40))</f>
        <v>0</v>
      </c>
      <c r="AG23" s="131">
        <f>IF(AG$8=$B23,0,IF(AG$8&gt;$B23,'User Input'!AG40,-'User Input'!AG40))</f>
        <v>0</v>
      </c>
      <c r="AH23" s="131">
        <f>IF(AH$8=$B23,0,IF(AH$8&gt;$B23,'User Input'!AH40,-'User Input'!AH40))</f>
        <v>0</v>
      </c>
      <c r="AI23" s="131">
        <f>IF(AI$8=$B23,0,IF(AI$8&gt;$B23,'User Input'!AI40,-'User Input'!AI40))</f>
        <v>0</v>
      </c>
      <c r="AJ23" s="131">
        <f>IF(AJ$8=$B23,0,IF(AJ$8&gt;$B23,'User Input'!AJ40,-'User Input'!AJ40))</f>
        <v>0</v>
      </c>
      <c r="AK23" s="131">
        <f>IF(AK$8=$B23,0,IF(AK$8&gt;$B23,'User Input'!AK40,-'User Input'!AK40))</f>
        <v>0</v>
      </c>
      <c r="AL23" s="131">
        <f>IF(AL$8=$B23,0,IF(AL$8&gt;$B23,'User Input'!AL40,-'User Input'!AL40))</f>
        <v>0</v>
      </c>
      <c r="AM23" s="131">
        <f>IF(AM$8=$B23,0,IF(AM$8&gt;$B23,'User Input'!AM40,-'User Input'!AM40))</f>
        <v>0</v>
      </c>
      <c r="AN23" s="131">
        <f>IF(AN$8=$B23,0,IF(AN$8&gt;$B23,'User Input'!AN40,-'User Input'!AN40))</f>
        <v>0</v>
      </c>
      <c r="AO23" s="131">
        <f>IF(AO$8=$B23,0,IF(AO$8&gt;$B23,'User Input'!AO40,-'User Input'!AO40))</f>
        <v>0</v>
      </c>
      <c r="AP23" s="6"/>
      <c r="AQ23" s="6"/>
      <c r="AR23" s="6"/>
      <c r="AS23" s="6"/>
      <c r="AT23" s="6"/>
      <c r="AU23" s="6"/>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3"/>
    </row>
    <row r="24" spans="1:96" ht="14.45">
      <c r="A24" s="55"/>
      <c r="B24" s="117" t="s">
        <v>109</v>
      </c>
      <c r="C24" s="44"/>
      <c r="D24" s="131">
        <f>IF(D$8=$B24,0,IF(D$8&gt;$B24,'User Input'!D41,-'User Input'!D41))</f>
        <v>0</v>
      </c>
      <c r="E24" s="131">
        <f>IF(E$8=$B24,0,IF(E$8&gt;$B24,'User Input'!E41,-'User Input'!E41))</f>
        <v>0</v>
      </c>
      <c r="F24" s="131">
        <f>IF(F$8=$B24,0,IF(F$8&gt;$B24,'User Input'!F41,-'User Input'!F41))</f>
        <v>0</v>
      </c>
      <c r="G24" s="131">
        <f>IF(G$8=$B24,0,IF(G$8&gt;$B24,'User Input'!G41,-'User Input'!G41))</f>
        <v>0</v>
      </c>
      <c r="H24" s="131">
        <f>IF(H$8=$B24,0,IF(H$8&gt;$B24,'User Input'!H41,-'User Input'!H41))</f>
        <v>0</v>
      </c>
      <c r="I24" s="131">
        <f>IF(I$8=$B24,0,IF(I$8&gt;$B24,'User Input'!I41,-'User Input'!I41))</f>
        <v>0</v>
      </c>
      <c r="J24" s="131">
        <f>IF(J$8=$B24,0,IF(J$8&gt;$B24,'User Input'!J41,-'User Input'!J41))</f>
        <v>0</v>
      </c>
      <c r="K24" s="131">
        <f>IF(K$8=$B24,0,IF(K$8&gt;$B24,'User Input'!K41,-'User Input'!K41))</f>
        <v>0</v>
      </c>
      <c r="L24" s="131">
        <f>IF(L$8=$B24,0,IF(L$8&gt;$B24,'User Input'!L41,-'User Input'!L41))</f>
        <v>0</v>
      </c>
      <c r="M24" s="131">
        <f>IF(M$8=$B24,0,IF(M$8&gt;$B24,'User Input'!M41,-'User Input'!M41))</f>
        <v>0</v>
      </c>
      <c r="N24" s="131">
        <f>IF(N$8=$B24,0,IF(N$8&gt;$B24,'User Input'!N41,-'User Input'!N41))</f>
        <v>0</v>
      </c>
      <c r="O24" s="131">
        <f>IF(O$8=$B24,0,IF(O$8&gt;$B24,'User Input'!O41,-'User Input'!O41))</f>
        <v>0</v>
      </c>
      <c r="P24" s="131">
        <f>IF(P$8=$B24,0,IF(P$8&gt;$B24,'User Input'!P41,-'User Input'!P41))</f>
        <v>0</v>
      </c>
      <c r="Q24" s="131">
        <f>IF(Q$8=$B24,0,IF(Q$8&gt;$B24,'User Input'!Q41,-'User Input'!Q41))</f>
        <v>0</v>
      </c>
      <c r="R24" s="131">
        <f>IF(R$8=$B24,0,IF(R$8&gt;$B24,'User Input'!R41,-'User Input'!R41))</f>
        <v>0</v>
      </c>
      <c r="S24" s="131">
        <f>IF(S$8=$B24,0,IF(S$8&gt;$B24,'User Input'!S41,-'User Input'!S41))</f>
        <v>0</v>
      </c>
      <c r="T24" s="131">
        <f>IF(T$8=$B24,0,IF(T$8&gt;$B24,'User Input'!T41,-'User Input'!T41))</f>
        <v>0</v>
      </c>
      <c r="U24" s="131">
        <f>IF(U$8=$B24,0,IF(U$8&gt;$B24,'User Input'!U41,-'User Input'!U41))</f>
        <v>0</v>
      </c>
      <c r="V24" s="131">
        <f>IF(V$8=$B24,0,IF(V$8&gt;$B24,'User Input'!V41,-'User Input'!V41))</f>
        <v>0</v>
      </c>
      <c r="W24" s="131">
        <f>IF(W$8=$B24,0,IF(W$8&gt;$B24,'User Input'!W41,-'User Input'!W41))</f>
        <v>0</v>
      </c>
      <c r="X24" s="131">
        <f>IF(X$8=$B24,0,IF(X$8&gt;$B24,'User Input'!X41,-'User Input'!X41))</f>
        <v>0</v>
      </c>
      <c r="Y24" s="131">
        <f>IF(Y$8=$B24,0,IF(Y$8&gt;$B24,'User Input'!Y41,-'User Input'!Y41))</f>
        <v>0</v>
      </c>
      <c r="Z24" s="131">
        <f>IF(Z$8=$B24,0,IF(Z$8&gt;$B24,'User Input'!Z41,-'User Input'!Z41))</f>
        <v>0</v>
      </c>
      <c r="AA24" s="131">
        <f>IF(AA$8=$B24,0,IF(AA$8&gt;$B24,'User Input'!AA41,-'User Input'!AA41))</f>
        <v>0</v>
      </c>
      <c r="AB24" s="131">
        <f>IF(AB$8=$B24,0,IF(AB$8&gt;$B24,'User Input'!AB41,-'User Input'!AB41))</f>
        <v>0</v>
      </c>
      <c r="AC24" s="131">
        <f>IF(AC$8=$B24,0,IF(AC$8&gt;$B24,'User Input'!AC41,-'User Input'!AC41))</f>
        <v>0</v>
      </c>
      <c r="AD24" s="131">
        <f>IF(AD$8=$B24,0,IF(AD$8&gt;$B24,'User Input'!AD41,-'User Input'!AD41))</f>
        <v>0</v>
      </c>
      <c r="AE24" s="131">
        <f>IF(AE$8=$B24,0,IF(AE$8&gt;$B24,'User Input'!AE41,-'User Input'!AE41))</f>
        <v>0</v>
      </c>
      <c r="AF24" s="131">
        <f>IF(AF$8=$B24,0,IF(AF$8&gt;$B24,'User Input'!AF41,-'User Input'!AF41))</f>
        <v>0</v>
      </c>
      <c r="AG24" s="131">
        <f>IF(AG$8=$B24,0,IF(AG$8&gt;$B24,'User Input'!AG41,-'User Input'!AG41))</f>
        <v>0</v>
      </c>
      <c r="AH24" s="131">
        <f>IF(AH$8=$B24,0,IF(AH$8&gt;$B24,'User Input'!AH41,-'User Input'!AH41))</f>
        <v>0</v>
      </c>
      <c r="AI24" s="131">
        <f>IF(AI$8=$B24,0,IF(AI$8&gt;$B24,'User Input'!AI41,-'User Input'!AI41))</f>
        <v>0</v>
      </c>
      <c r="AJ24" s="131">
        <f>IF(AJ$8=$B24,0,IF(AJ$8&gt;$B24,'User Input'!AJ41,-'User Input'!AJ41))</f>
        <v>0</v>
      </c>
      <c r="AK24" s="131">
        <f>IF(AK$8=$B24,0,IF(AK$8&gt;$B24,'User Input'!AK41,-'User Input'!AK41))</f>
        <v>0</v>
      </c>
      <c r="AL24" s="131">
        <f>IF(AL$8=$B24,0,IF(AL$8&gt;$B24,'User Input'!AL41,-'User Input'!AL41))</f>
        <v>0</v>
      </c>
      <c r="AM24" s="131">
        <f>IF(AM$8=$B24,0,IF(AM$8&gt;$B24,'User Input'!AM41,-'User Input'!AM41))</f>
        <v>0</v>
      </c>
      <c r="AN24" s="131">
        <f>IF(AN$8=$B24,0,IF(AN$8&gt;$B24,'User Input'!AN41,-'User Input'!AN41))</f>
        <v>0</v>
      </c>
      <c r="AO24" s="131">
        <f>IF(AO$8=$B24,0,IF(AO$8&gt;$B24,'User Input'!AO41,-'User Input'!AO41))</f>
        <v>0</v>
      </c>
      <c r="AP24" s="6"/>
      <c r="AQ24" s="6"/>
      <c r="AR24" s="6"/>
      <c r="AS24" s="6"/>
      <c r="AT24" s="6"/>
      <c r="AU24" s="6"/>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3"/>
    </row>
    <row r="25" spans="1:96" ht="14.45">
      <c r="A25" s="55"/>
      <c r="B25" s="117" t="s">
        <v>110</v>
      </c>
      <c r="C25" s="44"/>
      <c r="D25" s="131">
        <f>IF(D$8=$B25,0,IF(D$8&gt;$B25,'User Input'!D42,-'User Input'!D42))</f>
        <v>0</v>
      </c>
      <c r="E25" s="131">
        <f>IF(E$8=$B25,0,IF(E$8&gt;$B25,'User Input'!E42,-'User Input'!E42))</f>
        <v>0</v>
      </c>
      <c r="F25" s="131">
        <f>IF(F$8=$B25,0,IF(F$8&gt;$B25,'User Input'!F42,-'User Input'!F42))</f>
        <v>0</v>
      </c>
      <c r="G25" s="131">
        <f>IF(G$8=$B25,0,IF(G$8&gt;$B25,'User Input'!G42,-'User Input'!G42))</f>
        <v>0</v>
      </c>
      <c r="H25" s="131">
        <f>IF(H$8=$B25,0,IF(H$8&gt;$B25,'User Input'!H42,-'User Input'!H42))</f>
        <v>0</v>
      </c>
      <c r="I25" s="131">
        <f>IF(I$8=$B25,0,IF(I$8&gt;$B25,'User Input'!I42,-'User Input'!I42))</f>
        <v>0</v>
      </c>
      <c r="J25" s="131">
        <f>IF(J$8=$B25,0,IF(J$8&gt;$B25,'User Input'!J42,-'User Input'!J42))</f>
        <v>0</v>
      </c>
      <c r="K25" s="131">
        <f>IF(K$8=$B25,0,IF(K$8&gt;$B25,'User Input'!K42,-'User Input'!K42))</f>
        <v>0</v>
      </c>
      <c r="L25" s="131">
        <f>IF(L$8=$B25,0,IF(L$8&gt;$B25,'User Input'!L42,-'User Input'!L42))</f>
        <v>0</v>
      </c>
      <c r="M25" s="131">
        <f>IF(M$8=$B25,0,IF(M$8&gt;$B25,'User Input'!M42,-'User Input'!M42))</f>
        <v>0</v>
      </c>
      <c r="N25" s="131">
        <f>IF(N$8=$B25,0,IF(N$8&gt;$B25,'User Input'!N42,-'User Input'!N42))</f>
        <v>0</v>
      </c>
      <c r="O25" s="131">
        <f>IF(O$8=$B25,0,IF(O$8&gt;$B25,'User Input'!O42,-'User Input'!O42))</f>
        <v>0</v>
      </c>
      <c r="P25" s="131">
        <f>IF(P$8=$B25,0,IF(P$8&gt;$B25,'User Input'!P42,-'User Input'!P42))</f>
        <v>0</v>
      </c>
      <c r="Q25" s="131">
        <f>IF(Q$8=$B25,0,IF(Q$8&gt;$B25,'User Input'!Q42,-'User Input'!Q42))</f>
        <v>0</v>
      </c>
      <c r="R25" s="131">
        <f>IF(R$8=$B25,0,IF(R$8&gt;$B25,'User Input'!R42,-'User Input'!R42))</f>
        <v>0</v>
      </c>
      <c r="S25" s="131">
        <f>IF(S$8=$B25,0,IF(S$8&gt;$B25,'User Input'!S42,-'User Input'!S42))</f>
        <v>0</v>
      </c>
      <c r="T25" s="131">
        <f>IF(T$8=$B25,0,IF(T$8&gt;$B25,'User Input'!T42,-'User Input'!T42))</f>
        <v>0</v>
      </c>
      <c r="U25" s="131">
        <f>IF(U$8=$B25,0,IF(U$8&gt;$B25,'User Input'!U42,-'User Input'!U42))</f>
        <v>0</v>
      </c>
      <c r="V25" s="131">
        <f>IF(V$8=$B25,0,IF(V$8&gt;$B25,'User Input'!V42,-'User Input'!V42))</f>
        <v>0</v>
      </c>
      <c r="W25" s="131">
        <f>IF(W$8=$B25,0,IF(W$8&gt;$B25,'User Input'!W42,-'User Input'!W42))</f>
        <v>0</v>
      </c>
      <c r="X25" s="131">
        <f>IF(X$8=$B25,0,IF(X$8&gt;$B25,'User Input'!X42,-'User Input'!X42))</f>
        <v>0</v>
      </c>
      <c r="Y25" s="131">
        <f>IF(Y$8=$B25,0,IF(Y$8&gt;$B25,'User Input'!Y42,-'User Input'!Y42))</f>
        <v>0</v>
      </c>
      <c r="Z25" s="131">
        <f>IF(Z$8=$B25,0,IF(Z$8&gt;$B25,'User Input'!Z42,-'User Input'!Z42))</f>
        <v>0</v>
      </c>
      <c r="AA25" s="131">
        <f>IF(AA$8=$B25,0,IF(AA$8&gt;$B25,'User Input'!AA42,-'User Input'!AA42))</f>
        <v>0</v>
      </c>
      <c r="AB25" s="131">
        <f>IF(AB$8=$B25,0,IF(AB$8&gt;$B25,'User Input'!AB42,-'User Input'!AB42))</f>
        <v>0</v>
      </c>
      <c r="AC25" s="131">
        <f>IF(AC$8=$B25,0,IF(AC$8&gt;$B25,'User Input'!AC42,-'User Input'!AC42))</f>
        <v>0</v>
      </c>
      <c r="AD25" s="131">
        <f>IF(AD$8=$B25,0,IF(AD$8&gt;$B25,'User Input'!AD42,-'User Input'!AD42))</f>
        <v>0</v>
      </c>
      <c r="AE25" s="131">
        <f>IF(AE$8=$B25,0,IF(AE$8&gt;$B25,'User Input'!AE42,-'User Input'!AE42))</f>
        <v>0</v>
      </c>
      <c r="AF25" s="131">
        <f>IF(AF$8=$B25,0,IF(AF$8&gt;$B25,'User Input'!AF42,-'User Input'!AF42))</f>
        <v>0</v>
      </c>
      <c r="AG25" s="131">
        <f>IF(AG$8=$B25,0,IF(AG$8&gt;$B25,'User Input'!AG42,-'User Input'!AG42))</f>
        <v>0</v>
      </c>
      <c r="AH25" s="131">
        <f>IF(AH$8=$B25,0,IF(AH$8&gt;$B25,'User Input'!AH42,-'User Input'!AH42))</f>
        <v>0</v>
      </c>
      <c r="AI25" s="131">
        <f>IF(AI$8=$B25,0,IF(AI$8&gt;$B25,'User Input'!AI42,-'User Input'!AI42))</f>
        <v>0</v>
      </c>
      <c r="AJ25" s="131">
        <f>IF(AJ$8=$B25,0,IF(AJ$8&gt;$B25,'User Input'!AJ42,-'User Input'!AJ42))</f>
        <v>0</v>
      </c>
      <c r="AK25" s="131">
        <f>IF(AK$8=$B25,0,IF(AK$8&gt;$B25,'User Input'!AK42,-'User Input'!AK42))</f>
        <v>0</v>
      </c>
      <c r="AL25" s="131">
        <f>IF(AL$8=$B25,0,IF(AL$8&gt;$B25,'User Input'!AL42,-'User Input'!AL42))</f>
        <v>0</v>
      </c>
      <c r="AM25" s="131">
        <f>IF(AM$8=$B25,0,IF(AM$8&gt;$B25,'User Input'!AM42,-'User Input'!AM42))</f>
        <v>0</v>
      </c>
      <c r="AN25" s="131">
        <f>IF(AN$8=$B25,0,IF(AN$8&gt;$B25,'User Input'!AN42,-'User Input'!AN42))</f>
        <v>0</v>
      </c>
      <c r="AO25" s="131">
        <f>IF(AO$8=$B25,0,IF(AO$8&gt;$B25,'User Input'!AO42,-'User Input'!AO42))</f>
        <v>0</v>
      </c>
      <c r="AP25" s="6"/>
      <c r="AQ25" s="6"/>
      <c r="AR25" s="6"/>
      <c r="AS25" s="6"/>
      <c r="AT25" s="6"/>
      <c r="AU25" s="6"/>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3"/>
    </row>
    <row r="26" spans="1:96" ht="14.45">
      <c r="A26" s="55"/>
      <c r="B26" s="117" t="s">
        <v>111</v>
      </c>
      <c r="C26" s="44"/>
      <c r="D26" s="131">
        <f>IF(D$8=$B26,0,IF(D$8&gt;$B26,'User Input'!D43,-'User Input'!D43))</f>
        <v>0</v>
      </c>
      <c r="E26" s="131">
        <f>IF(E$8=$B26,0,IF(E$8&gt;$B26,'User Input'!E43,-'User Input'!E43))</f>
        <v>0</v>
      </c>
      <c r="F26" s="131">
        <f>IF(F$8=$B26,0,IF(F$8&gt;$B26,'User Input'!F43,-'User Input'!F43))</f>
        <v>0</v>
      </c>
      <c r="G26" s="131">
        <f>IF(G$8=$B26,0,IF(G$8&gt;$B26,'User Input'!G43,-'User Input'!G43))</f>
        <v>0</v>
      </c>
      <c r="H26" s="131">
        <f>IF(H$8=$B26,0,IF(H$8&gt;$B26,'User Input'!H43,-'User Input'!H43))</f>
        <v>0</v>
      </c>
      <c r="I26" s="131">
        <f>IF(I$8=$B26,0,IF(I$8&gt;$B26,'User Input'!I43,-'User Input'!I43))</f>
        <v>0</v>
      </c>
      <c r="J26" s="131">
        <f>IF(J$8=$B26,0,IF(J$8&gt;$B26,'User Input'!J43,-'User Input'!J43))</f>
        <v>0</v>
      </c>
      <c r="K26" s="131">
        <f>IF(K$8=$B26,0,IF(K$8&gt;$B26,'User Input'!K43,-'User Input'!K43))</f>
        <v>0</v>
      </c>
      <c r="L26" s="131">
        <f>IF(L$8=$B26,0,IF(L$8&gt;$B26,'User Input'!L43,-'User Input'!L43))</f>
        <v>0</v>
      </c>
      <c r="M26" s="131">
        <f>IF(M$8=$B26,0,IF(M$8&gt;$B26,'User Input'!M43,-'User Input'!M43))</f>
        <v>0</v>
      </c>
      <c r="N26" s="131">
        <f>IF(N$8=$B26,0,IF(N$8&gt;$B26,'User Input'!N43,-'User Input'!N43))</f>
        <v>0</v>
      </c>
      <c r="O26" s="131">
        <f>IF(O$8=$B26,0,IF(O$8&gt;$B26,'User Input'!O43,-'User Input'!O43))</f>
        <v>0</v>
      </c>
      <c r="P26" s="131">
        <f>IF(P$8=$B26,0,IF(P$8&gt;$B26,'User Input'!P43,-'User Input'!P43))</f>
        <v>0</v>
      </c>
      <c r="Q26" s="131">
        <f>IF(Q$8=$B26,0,IF(Q$8&gt;$B26,'User Input'!Q43,-'User Input'!Q43))</f>
        <v>0</v>
      </c>
      <c r="R26" s="131">
        <f>IF(R$8=$B26,0,IF(R$8&gt;$B26,'User Input'!R43,-'User Input'!R43))</f>
        <v>0</v>
      </c>
      <c r="S26" s="131">
        <f>IF(S$8=$B26,0,IF(S$8&gt;$B26,'User Input'!S43,-'User Input'!S43))</f>
        <v>0</v>
      </c>
      <c r="T26" s="131">
        <f>IF(T$8=$B26,0,IF(T$8&gt;$B26,'User Input'!T43,-'User Input'!T43))</f>
        <v>0</v>
      </c>
      <c r="U26" s="131">
        <f>IF(U$8=$B26,0,IF(U$8&gt;$B26,'User Input'!U43,-'User Input'!U43))</f>
        <v>0</v>
      </c>
      <c r="V26" s="131">
        <f>IF(V$8=$B26,0,IF(V$8&gt;$B26,'User Input'!V43,-'User Input'!V43))</f>
        <v>0</v>
      </c>
      <c r="W26" s="131">
        <f>IF(W$8=$B26,0,IF(W$8&gt;$B26,'User Input'!W43,-'User Input'!W43))</f>
        <v>0</v>
      </c>
      <c r="X26" s="131">
        <f>IF(X$8=$B26,0,IF(X$8&gt;$B26,'User Input'!X43,-'User Input'!X43))</f>
        <v>0</v>
      </c>
      <c r="Y26" s="131">
        <f>IF(Y$8=$B26,0,IF(Y$8&gt;$B26,'User Input'!Y43,-'User Input'!Y43))</f>
        <v>0</v>
      </c>
      <c r="Z26" s="131">
        <f>IF(Z$8=$B26,0,IF(Z$8&gt;$B26,'User Input'!Z43,-'User Input'!Z43))</f>
        <v>0</v>
      </c>
      <c r="AA26" s="131">
        <f>IF(AA$8=$B26,0,IF(AA$8&gt;$B26,'User Input'!AA43,-'User Input'!AA43))</f>
        <v>0</v>
      </c>
      <c r="AB26" s="131">
        <f>IF(AB$8=$B26,0,IF(AB$8&gt;$B26,'User Input'!AB43,-'User Input'!AB43))</f>
        <v>0</v>
      </c>
      <c r="AC26" s="131">
        <f>IF(AC$8=$B26,0,IF(AC$8&gt;$B26,'User Input'!AC43,-'User Input'!AC43))</f>
        <v>0</v>
      </c>
      <c r="AD26" s="131">
        <f>IF(AD$8=$B26,0,IF(AD$8&gt;$B26,'User Input'!AD43,-'User Input'!AD43))</f>
        <v>0</v>
      </c>
      <c r="AE26" s="131">
        <f>IF(AE$8=$B26,0,IF(AE$8&gt;$B26,'User Input'!AE43,-'User Input'!AE43))</f>
        <v>0</v>
      </c>
      <c r="AF26" s="131">
        <f>IF(AF$8=$B26,0,IF(AF$8&gt;$B26,'User Input'!AF43,-'User Input'!AF43))</f>
        <v>0</v>
      </c>
      <c r="AG26" s="131">
        <f>IF(AG$8=$B26,0,IF(AG$8&gt;$B26,'User Input'!AG43,-'User Input'!AG43))</f>
        <v>0</v>
      </c>
      <c r="AH26" s="131">
        <f>IF(AH$8=$B26,0,IF(AH$8&gt;$B26,'User Input'!AH43,-'User Input'!AH43))</f>
        <v>0</v>
      </c>
      <c r="AI26" s="131">
        <f>IF(AI$8=$B26,0,IF(AI$8&gt;$B26,'User Input'!AI43,-'User Input'!AI43))</f>
        <v>0</v>
      </c>
      <c r="AJ26" s="131">
        <f>IF(AJ$8=$B26,0,IF(AJ$8&gt;$B26,'User Input'!AJ43,-'User Input'!AJ43))</f>
        <v>0</v>
      </c>
      <c r="AK26" s="131">
        <f>IF(AK$8=$B26,0,IF(AK$8&gt;$B26,'User Input'!AK43,-'User Input'!AK43))</f>
        <v>0</v>
      </c>
      <c r="AL26" s="131">
        <f>IF(AL$8=$B26,0,IF(AL$8&gt;$B26,'User Input'!AL43,-'User Input'!AL43))</f>
        <v>0</v>
      </c>
      <c r="AM26" s="131">
        <f>IF(AM$8=$B26,0,IF(AM$8&gt;$B26,'User Input'!AM43,-'User Input'!AM43))</f>
        <v>0</v>
      </c>
      <c r="AN26" s="131">
        <f>IF(AN$8=$B26,0,IF(AN$8&gt;$B26,'User Input'!AN43,-'User Input'!AN43))</f>
        <v>0</v>
      </c>
      <c r="AO26" s="131">
        <f>IF(AO$8=$B26,0,IF(AO$8&gt;$B26,'User Input'!AO43,-'User Input'!AO43))</f>
        <v>0</v>
      </c>
      <c r="AP26" s="6"/>
      <c r="AQ26" s="6"/>
      <c r="AR26" s="6"/>
      <c r="AS26" s="6"/>
      <c r="AT26" s="6"/>
      <c r="AU26" s="6"/>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3"/>
    </row>
    <row r="27" spans="1:96" ht="14.45">
      <c r="A27" s="55"/>
      <c r="B27" s="117" t="s">
        <v>112</v>
      </c>
      <c r="C27" s="44"/>
      <c r="D27" s="131">
        <f>IF(D$8=$B27,0,IF(D$8&gt;$B27,'User Input'!D44,-'User Input'!D44))</f>
        <v>0</v>
      </c>
      <c r="E27" s="131">
        <f>IF(E$8=$B27,0,IF(E$8&gt;$B27,'User Input'!E44,-'User Input'!E44))</f>
        <v>0</v>
      </c>
      <c r="F27" s="131">
        <f>IF(F$8=$B27,0,IF(F$8&gt;$B27,'User Input'!F44,-'User Input'!F44))</f>
        <v>0</v>
      </c>
      <c r="G27" s="131">
        <f>IF(G$8=$B27,0,IF(G$8&gt;$B27,'User Input'!G44,-'User Input'!G44))</f>
        <v>0</v>
      </c>
      <c r="H27" s="131">
        <f>IF(H$8=$B27,0,IF(H$8&gt;$B27,'User Input'!H44,-'User Input'!H44))</f>
        <v>0</v>
      </c>
      <c r="I27" s="131">
        <f>IF(I$8=$B27,0,IF(I$8&gt;$B27,'User Input'!I44,-'User Input'!I44))</f>
        <v>0</v>
      </c>
      <c r="J27" s="131">
        <f>IF(J$8=$B27,0,IF(J$8&gt;$B27,'User Input'!J44,-'User Input'!J44))</f>
        <v>0</v>
      </c>
      <c r="K27" s="131">
        <f>IF(K$8=$B27,0,IF(K$8&gt;$B27,'User Input'!K44,-'User Input'!K44))</f>
        <v>0</v>
      </c>
      <c r="L27" s="131">
        <f>IF(L$8=$B27,0,IF(L$8&gt;$B27,'User Input'!L44,-'User Input'!L44))</f>
        <v>0</v>
      </c>
      <c r="M27" s="131">
        <f>IF(M$8=$B27,0,IF(M$8&gt;$B27,'User Input'!M44,-'User Input'!M44))</f>
        <v>0</v>
      </c>
      <c r="N27" s="131">
        <f>IF(N$8=$B27,0,IF(N$8&gt;$B27,'User Input'!N44,-'User Input'!N44))</f>
        <v>0</v>
      </c>
      <c r="O27" s="131">
        <f>IF(O$8=$B27,0,IF(O$8&gt;$B27,'User Input'!O44,-'User Input'!O44))</f>
        <v>0</v>
      </c>
      <c r="P27" s="131">
        <f>IF(P$8=$B27,0,IF(P$8&gt;$B27,'User Input'!P44,-'User Input'!P44))</f>
        <v>0</v>
      </c>
      <c r="Q27" s="131">
        <f>IF(Q$8=$B27,0,IF(Q$8&gt;$B27,'User Input'!Q44,-'User Input'!Q44))</f>
        <v>0</v>
      </c>
      <c r="R27" s="131">
        <f>IF(R$8=$B27,0,IF(R$8&gt;$B27,'User Input'!R44,-'User Input'!R44))</f>
        <v>0</v>
      </c>
      <c r="S27" s="131">
        <f>IF(S$8=$B27,0,IF(S$8&gt;$B27,'User Input'!S44,-'User Input'!S44))</f>
        <v>0</v>
      </c>
      <c r="T27" s="131">
        <f>IF(T$8=$B27,0,IF(T$8&gt;$B27,'User Input'!T44,-'User Input'!T44))</f>
        <v>0</v>
      </c>
      <c r="U27" s="131">
        <f>IF(U$8=$B27,0,IF(U$8&gt;$B27,'User Input'!U44,-'User Input'!U44))</f>
        <v>0</v>
      </c>
      <c r="V27" s="131">
        <f>IF(V$8=$B27,0,IF(V$8&gt;$B27,'User Input'!V44,-'User Input'!V44))</f>
        <v>0</v>
      </c>
      <c r="W27" s="131">
        <f>IF(W$8=$B27,0,IF(W$8&gt;$B27,'User Input'!W44,-'User Input'!W44))</f>
        <v>0</v>
      </c>
      <c r="X27" s="131">
        <f>IF(X$8=$B27,0,IF(X$8&gt;$B27,'User Input'!X44,-'User Input'!X44))</f>
        <v>0</v>
      </c>
      <c r="Y27" s="131">
        <f>IF(Y$8=$B27,0,IF(Y$8&gt;$B27,'User Input'!Y44,-'User Input'!Y44))</f>
        <v>0</v>
      </c>
      <c r="Z27" s="131">
        <f>IF(Z$8=$B27,0,IF(Z$8&gt;$B27,'User Input'!Z44,-'User Input'!Z44))</f>
        <v>0</v>
      </c>
      <c r="AA27" s="131">
        <f>IF(AA$8=$B27,0,IF(AA$8&gt;$B27,'User Input'!AA44,-'User Input'!AA44))</f>
        <v>0</v>
      </c>
      <c r="AB27" s="131">
        <f>IF(AB$8=$B27,0,IF(AB$8&gt;$B27,'User Input'!AB44,-'User Input'!AB44))</f>
        <v>0</v>
      </c>
      <c r="AC27" s="131">
        <f>IF(AC$8=$B27,0,IF(AC$8&gt;$B27,'User Input'!AC44,-'User Input'!AC44))</f>
        <v>0</v>
      </c>
      <c r="AD27" s="131">
        <f>IF(AD$8=$B27,0,IF(AD$8&gt;$B27,'User Input'!AD44,-'User Input'!AD44))</f>
        <v>0</v>
      </c>
      <c r="AE27" s="131">
        <f>IF(AE$8=$B27,0,IF(AE$8&gt;$B27,'User Input'!AE44,-'User Input'!AE44))</f>
        <v>0</v>
      </c>
      <c r="AF27" s="131">
        <f>IF(AF$8=$B27,0,IF(AF$8&gt;$B27,'User Input'!AF44,-'User Input'!AF44))</f>
        <v>0</v>
      </c>
      <c r="AG27" s="131">
        <f>IF(AG$8=$B27,0,IF(AG$8&gt;$B27,'User Input'!AG44,-'User Input'!AG44))</f>
        <v>0</v>
      </c>
      <c r="AH27" s="131">
        <f>IF(AH$8=$B27,0,IF(AH$8&gt;$B27,'User Input'!AH44,-'User Input'!AH44))</f>
        <v>0</v>
      </c>
      <c r="AI27" s="131">
        <f>IF(AI$8=$B27,0,IF(AI$8&gt;$B27,'User Input'!AI44,-'User Input'!AI44))</f>
        <v>0</v>
      </c>
      <c r="AJ27" s="131">
        <f>IF(AJ$8=$B27,0,IF(AJ$8&gt;$B27,'User Input'!AJ44,-'User Input'!AJ44))</f>
        <v>0</v>
      </c>
      <c r="AK27" s="131">
        <f>IF(AK$8=$B27,0,IF(AK$8&gt;$B27,'User Input'!AK44,-'User Input'!AK44))</f>
        <v>0</v>
      </c>
      <c r="AL27" s="131">
        <f>IF(AL$8=$B27,0,IF(AL$8&gt;$B27,'User Input'!AL44,-'User Input'!AL44))</f>
        <v>0</v>
      </c>
      <c r="AM27" s="131">
        <f>IF(AM$8=$B27,0,IF(AM$8&gt;$B27,'User Input'!AM44,-'User Input'!AM44))</f>
        <v>0</v>
      </c>
      <c r="AN27" s="131">
        <f>IF(AN$8=$B27,0,IF(AN$8&gt;$B27,'User Input'!AN44,-'User Input'!AN44))</f>
        <v>0</v>
      </c>
      <c r="AO27" s="131">
        <f>IF(AO$8=$B27,0,IF(AO$8&gt;$B27,'User Input'!AO44,-'User Input'!AO44))</f>
        <v>0</v>
      </c>
      <c r="AP27" s="6"/>
      <c r="AQ27" s="6"/>
      <c r="AR27" s="6"/>
      <c r="AS27" s="6"/>
      <c r="AT27" s="6"/>
      <c r="AU27" s="6"/>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3"/>
    </row>
    <row r="28" spans="1:96" ht="14.45">
      <c r="A28" s="55"/>
      <c r="B28" s="117" t="s">
        <v>113</v>
      </c>
      <c r="C28" s="44"/>
      <c r="D28" s="131">
        <f>IF(D$8=$B28,0,IF(D$8&gt;$B28,'User Input'!D45,-'User Input'!D45))</f>
        <v>0</v>
      </c>
      <c r="E28" s="131">
        <f>IF(E$8=$B28,0,IF(E$8&gt;$B28,'User Input'!E45,-'User Input'!E45))</f>
        <v>0</v>
      </c>
      <c r="F28" s="131">
        <f>IF(F$8=$B28,0,IF(F$8&gt;$B28,'User Input'!F45,-'User Input'!F45))</f>
        <v>0</v>
      </c>
      <c r="G28" s="131">
        <f>IF(G$8=$B28,0,IF(G$8&gt;$B28,'User Input'!G45,-'User Input'!G45))</f>
        <v>0</v>
      </c>
      <c r="H28" s="131">
        <f>IF(H$8=$B28,0,IF(H$8&gt;$B28,'User Input'!H45,-'User Input'!H45))</f>
        <v>0</v>
      </c>
      <c r="I28" s="131">
        <f>IF(I$8=$B28,0,IF(I$8&gt;$B28,'User Input'!I45,-'User Input'!I45))</f>
        <v>0</v>
      </c>
      <c r="J28" s="131">
        <f>IF(J$8=$B28,0,IF(J$8&gt;$B28,'User Input'!J45,-'User Input'!J45))</f>
        <v>0</v>
      </c>
      <c r="K28" s="131">
        <f>IF(K$8=$B28,0,IF(K$8&gt;$B28,'User Input'!K45,-'User Input'!K45))</f>
        <v>0</v>
      </c>
      <c r="L28" s="131">
        <f>IF(L$8=$B28,0,IF(L$8&gt;$B28,'User Input'!L45,-'User Input'!L45))</f>
        <v>0</v>
      </c>
      <c r="M28" s="131">
        <f>IF(M$8=$B28,0,IF(M$8&gt;$B28,'User Input'!M45,-'User Input'!M45))</f>
        <v>0</v>
      </c>
      <c r="N28" s="131">
        <f>IF(N$8=$B28,0,IF(N$8&gt;$B28,'User Input'!N45,-'User Input'!N45))</f>
        <v>0</v>
      </c>
      <c r="O28" s="131">
        <f>IF(O$8=$B28,0,IF(O$8&gt;$B28,'User Input'!O45,-'User Input'!O45))</f>
        <v>0</v>
      </c>
      <c r="P28" s="131">
        <f>IF(P$8=$B28,0,IF(P$8&gt;$B28,'User Input'!P45,-'User Input'!P45))</f>
        <v>0</v>
      </c>
      <c r="Q28" s="131">
        <f>IF(Q$8=$B28,0,IF(Q$8&gt;$B28,'User Input'!Q45,-'User Input'!Q45))</f>
        <v>0</v>
      </c>
      <c r="R28" s="131">
        <f>IF(R$8=$B28,0,IF(R$8&gt;$B28,'User Input'!R45,-'User Input'!R45))</f>
        <v>0</v>
      </c>
      <c r="S28" s="131">
        <f>IF(S$8=$B28,0,IF(S$8&gt;$B28,'User Input'!S45,-'User Input'!S45))</f>
        <v>0</v>
      </c>
      <c r="T28" s="131">
        <f>IF(T$8=$B28,0,IF(T$8&gt;$B28,'User Input'!T45,-'User Input'!T45))</f>
        <v>0</v>
      </c>
      <c r="U28" s="131">
        <f>IF(U$8=$B28,0,IF(U$8&gt;$B28,'User Input'!U45,-'User Input'!U45))</f>
        <v>0</v>
      </c>
      <c r="V28" s="131">
        <f>IF(V$8=$B28,0,IF(V$8&gt;$B28,'User Input'!V45,-'User Input'!V45))</f>
        <v>0</v>
      </c>
      <c r="W28" s="131">
        <f>IF(W$8=$B28,0,IF(W$8&gt;$B28,'User Input'!W45,-'User Input'!W45))</f>
        <v>0</v>
      </c>
      <c r="X28" s="131">
        <f>IF(X$8=$B28,0,IF(X$8&gt;$B28,'User Input'!X45,-'User Input'!X45))</f>
        <v>0</v>
      </c>
      <c r="Y28" s="131">
        <f>IF(Y$8=$B28,0,IF(Y$8&gt;$B28,'User Input'!Y45,-'User Input'!Y45))</f>
        <v>0</v>
      </c>
      <c r="Z28" s="131">
        <f>IF(Z$8=$B28,0,IF(Z$8&gt;$B28,'User Input'!Z45,-'User Input'!Z45))</f>
        <v>0</v>
      </c>
      <c r="AA28" s="131">
        <f>IF(AA$8=$B28,0,IF(AA$8&gt;$B28,'User Input'!AA45,-'User Input'!AA45))</f>
        <v>0</v>
      </c>
      <c r="AB28" s="131">
        <f>IF(AB$8=$B28,0,IF(AB$8&gt;$B28,'User Input'!AB45,-'User Input'!AB45))</f>
        <v>0</v>
      </c>
      <c r="AC28" s="131">
        <f>IF(AC$8=$B28,0,IF(AC$8&gt;$B28,'User Input'!AC45,-'User Input'!AC45))</f>
        <v>0</v>
      </c>
      <c r="AD28" s="131">
        <f>IF(AD$8=$B28,0,IF(AD$8&gt;$B28,'User Input'!AD45,-'User Input'!AD45))</f>
        <v>0</v>
      </c>
      <c r="AE28" s="131">
        <f>IF(AE$8=$B28,0,IF(AE$8&gt;$B28,'User Input'!AE45,-'User Input'!AE45))</f>
        <v>0</v>
      </c>
      <c r="AF28" s="131">
        <f>IF(AF$8=$B28,0,IF(AF$8&gt;$B28,'User Input'!AF45,-'User Input'!AF45))</f>
        <v>0</v>
      </c>
      <c r="AG28" s="131">
        <f>IF(AG$8=$B28,0,IF(AG$8&gt;$B28,'User Input'!AG45,-'User Input'!AG45))</f>
        <v>0</v>
      </c>
      <c r="AH28" s="131">
        <f>IF(AH$8=$B28,0,IF(AH$8&gt;$B28,'User Input'!AH45,-'User Input'!AH45))</f>
        <v>0</v>
      </c>
      <c r="AI28" s="131">
        <f>IF(AI$8=$B28,0,IF(AI$8&gt;$B28,'User Input'!AI45,-'User Input'!AI45))</f>
        <v>0</v>
      </c>
      <c r="AJ28" s="131">
        <f>IF(AJ$8=$B28,0,IF(AJ$8&gt;$B28,'User Input'!AJ45,-'User Input'!AJ45))</f>
        <v>0</v>
      </c>
      <c r="AK28" s="131">
        <f>IF(AK$8=$B28,0,IF(AK$8&gt;$B28,'User Input'!AK45,-'User Input'!AK45))</f>
        <v>0</v>
      </c>
      <c r="AL28" s="131">
        <f>IF(AL$8=$B28,0,IF(AL$8&gt;$B28,'User Input'!AL45,-'User Input'!AL45))</f>
        <v>0</v>
      </c>
      <c r="AM28" s="131">
        <f>IF(AM$8=$B28,0,IF(AM$8&gt;$B28,'User Input'!AM45,-'User Input'!AM45))</f>
        <v>0</v>
      </c>
      <c r="AN28" s="131">
        <f>IF(AN$8=$B28,0,IF(AN$8&gt;$B28,'User Input'!AN45,-'User Input'!AN45))</f>
        <v>0</v>
      </c>
      <c r="AO28" s="131">
        <f>IF(AO$8=$B28,0,IF(AO$8&gt;$B28,'User Input'!AO45,-'User Input'!AO45))</f>
        <v>0</v>
      </c>
      <c r="AP28" s="6"/>
      <c r="AQ28" s="6"/>
      <c r="AR28" s="6"/>
      <c r="AS28" s="6"/>
      <c r="AT28" s="6"/>
      <c r="AU28" s="6"/>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3"/>
    </row>
    <row r="29" spans="1:96" ht="14.45">
      <c r="A29" s="55"/>
      <c r="B29" s="117" t="s">
        <v>114</v>
      </c>
      <c r="C29" s="44"/>
      <c r="D29" s="131">
        <f>IF(D$8=$B29,0,IF(D$8&gt;$B29,'User Input'!D46,-'User Input'!D46))</f>
        <v>0</v>
      </c>
      <c r="E29" s="131">
        <f>IF(E$8=$B29,0,IF(E$8&gt;$B29,'User Input'!E46,-'User Input'!E46))</f>
        <v>0</v>
      </c>
      <c r="F29" s="131">
        <f>IF(F$8=$B29,0,IF(F$8&gt;$B29,'User Input'!F46,-'User Input'!F46))</f>
        <v>0</v>
      </c>
      <c r="G29" s="131">
        <f>IF(G$8=$B29,0,IF(G$8&gt;$B29,'User Input'!G46,-'User Input'!G46))</f>
        <v>0</v>
      </c>
      <c r="H29" s="131">
        <f>IF(H$8=$B29,0,IF(H$8&gt;$B29,'User Input'!H46,-'User Input'!H46))</f>
        <v>0</v>
      </c>
      <c r="I29" s="131">
        <f>IF(I$8=$B29,0,IF(I$8&gt;$B29,'User Input'!I46,-'User Input'!I46))</f>
        <v>0</v>
      </c>
      <c r="J29" s="131">
        <f>IF(J$8=$B29,0,IF(J$8&gt;$B29,'User Input'!J46,-'User Input'!J46))</f>
        <v>0</v>
      </c>
      <c r="K29" s="131">
        <f>IF(K$8=$B29,0,IF(K$8&gt;$B29,'User Input'!K46,-'User Input'!K46))</f>
        <v>0</v>
      </c>
      <c r="L29" s="131">
        <f>IF(L$8=$B29,0,IF(L$8&gt;$B29,'User Input'!L46,-'User Input'!L46))</f>
        <v>0</v>
      </c>
      <c r="M29" s="131">
        <f>IF(M$8=$B29,0,IF(M$8&gt;$B29,'User Input'!M46,-'User Input'!M46))</f>
        <v>0</v>
      </c>
      <c r="N29" s="131">
        <f>IF(N$8=$B29,0,IF(N$8&gt;$B29,'User Input'!N46,-'User Input'!N46))</f>
        <v>0</v>
      </c>
      <c r="O29" s="131">
        <f>IF(O$8=$B29,0,IF(O$8&gt;$B29,'User Input'!O46,-'User Input'!O46))</f>
        <v>0</v>
      </c>
      <c r="P29" s="131">
        <f>IF(P$8=$B29,0,IF(P$8&gt;$B29,'User Input'!P46,-'User Input'!P46))</f>
        <v>0</v>
      </c>
      <c r="Q29" s="131">
        <f>IF(Q$8=$B29,0,IF(Q$8&gt;$B29,'User Input'!Q46,-'User Input'!Q46))</f>
        <v>0</v>
      </c>
      <c r="R29" s="131">
        <f>IF(R$8=$B29,0,IF(R$8&gt;$B29,'User Input'!R46,-'User Input'!R46))</f>
        <v>0</v>
      </c>
      <c r="S29" s="131">
        <f>IF(S$8=$B29,0,IF(S$8&gt;$B29,'User Input'!S46,-'User Input'!S46))</f>
        <v>0</v>
      </c>
      <c r="T29" s="131">
        <f>IF(T$8=$B29,0,IF(T$8&gt;$B29,'User Input'!T46,-'User Input'!T46))</f>
        <v>0</v>
      </c>
      <c r="U29" s="131">
        <f>IF(U$8=$B29,0,IF(U$8&gt;$B29,'User Input'!U46,-'User Input'!U46))</f>
        <v>0</v>
      </c>
      <c r="V29" s="131">
        <f>IF(V$8=$B29,0,IF(V$8&gt;$B29,'User Input'!V46,-'User Input'!V46))</f>
        <v>0</v>
      </c>
      <c r="W29" s="131">
        <f>IF(W$8=$B29,0,IF(W$8&gt;$B29,'User Input'!W46,-'User Input'!W46))</f>
        <v>0</v>
      </c>
      <c r="X29" s="131">
        <f>IF(X$8=$B29,0,IF(X$8&gt;$B29,'User Input'!X46,-'User Input'!X46))</f>
        <v>0</v>
      </c>
      <c r="Y29" s="131">
        <f>IF(Y$8=$B29,0,IF(Y$8&gt;$B29,'User Input'!Y46,-'User Input'!Y46))</f>
        <v>0</v>
      </c>
      <c r="Z29" s="131">
        <f>IF(Z$8=$B29,0,IF(Z$8&gt;$B29,'User Input'!Z46,-'User Input'!Z46))</f>
        <v>0</v>
      </c>
      <c r="AA29" s="131">
        <f>IF(AA$8=$B29,0,IF(AA$8&gt;$B29,'User Input'!AA46,-'User Input'!AA46))</f>
        <v>0</v>
      </c>
      <c r="AB29" s="131">
        <f>IF(AB$8=$B29,0,IF(AB$8&gt;$B29,'User Input'!AB46,-'User Input'!AB46))</f>
        <v>0</v>
      </c>
      <c r="AC29" s="131">
        <f>IF(AC$8=$B29,0,IF(AC$8&gt;$B29,'User Input'!AC46,-'User Input'!AC46))</f>
        <v>0</v>
      </c>
      <c r="AD29" s="131">
        <f>IF(AD$8=$B29,0,IF(AD$8&gt;$B29,'User Input'!AD46,-'User Input'!AD46))</f>
        <v>0</v>
      </c>
      <c r="AE29" s="131">
        <f>IF(AE$8=$B29,0,IF(AE$8&gt;$B29,'User Input'!AE46,-'User Input'!AE46))</f>
        <v>0</v>
      </c>
      <c r="AF29" s="131">
        <f>IF(AF$8=$B29,0,IF(AF$8&gt;$B29,'User Input'!AF46,-'User Input'!AF46))</f>
        <v>0</v>
      </c>
      <c r="AG29" s="131">
        <f>IF(AG$8=$B29,0,IF(AG$8&gt;$B29,'User Input'!AG46,-'User Input'!AG46))</f>
        <v>0</v>
      </c>
      <c r="AH29" s="131">
        <f>IF(AH$8=$B29,0,IF(AH$8&gt;$B29,'User Input'!AH46,-'User Input'!AH46))</f>
        <v>0</v>
      </c>
      <c r="AI29" s="131">
        <f>IF(AI$8=$B29,0,IF(AI$8&gt;$B29,'User Input'!AI46,-'User Input'!AI46))</f>
        <v>0</v>
      </c>
      <c r="AJ29" s="131">
        <f>IF(AJ$8=$B29,0,IF(AJ$8&gt;$B29,'User Input'!AJ46,-'User Input'!AJ46))</f>
        <v>0</v>
      </c>
      <c r="AK29" s="131">
        <f>IF(AK$8=$B29,0,IF(AK$8&gt;$B29,'User Input'!AK46,-'User Input'!AK46))</f>
        <v>0</v>
      </c>
      <c r="AL29" s="131">
        <f>IF(AL$8=$B29,0,IF(AL$8&gt;$B29,'User Input'!AL46,-'User Input'!AL46))</f>
        <v>0</v>
      </c>
      <c r="AM29" s="131">
        <f>IF(AM$8=$B29,0,IF(AM$8&gt;$B29,'User Input'!AM46,-'User Input'!AM46))</f>
        <v>0</v>
      </c>
      <c r="AN29" s="131">
        <f>IF(AN$8=$B29,0,IF(AN$8&gt;$B29,'User Input'!AN46,-'User Input'!AN46))</f>
        <v>0</v>
      </c>
      <c r="AO29" s="131">
        <f>IF(AO$8=$B29,0,IF(AO$8&gt;$B29,'User Input'!AO46,-'User Input'!AO46))</f>
        <v>0</v>
      </c>
      <c r="AP29" s="6"/>
      <c r="AQ29" s="6"/>
      <c r="AR29" s="6"/>
      <c r="AS29" s="6"/>
      <c r="AT29" s="6"/>
      <c r="AU29" s="6"/>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3"/>
    </row>
    <row r="30" spans="1:96" ht="14.45">
      <c r="A30" s="55"/>
      <c r="B30" s="117" t="s">
        <v>115</v>
      </c>
      <c r="C30" s="44"/>
      <c r="D30" s="131">
        <f>IF(D$8=$B30,0,IF(D$8&gt;$B30,'User Input'!D47,-'User Input'!D47))</f>
        <v>0</v>
      </c>
      <c r="E30" s="131">
        <f>IF(E$8=$B30,0,IF(E$8&gt;$B30,'User Input'!E47,-'User Input'!E47))</f>
        <v>0</v>
      </c>
      <c r="F30" s="131">
        <f>IF(F$8=$B30,0,IF(F$8&gt;$B30,'User Input'!F47,-'User Input'!F47))</f>
        <v>0</v>
      </c>
      <c r="G30" s="131">
        <f>IF(G$8=$B30,0,IF(G$8&gt;$B30,'User Input'!G47,-'User Input'!G47))</f>
        <v>0</v>
      </c>
      <c r="H30" s="131">
        <f>IF(H$8=$B30,0,IF(H$8&gt;$B30,'User Input'!H47,-'User Input'!H47))</f>
        <v>0</v>
      </c>
      <c r="I30" s="131">
        <f>IF(I$8=$B30,0,IF(I$8&gt;$B30,'User Input'!I47,-'User Input'!I47))</f>
        <v>0</v>
      </c>
      <c r="J30" s="131">
        <f>IF(J$8=$B30,0,IF(J$8&gt;$B30,'User Input'!J47,-'User Input'!J47))</f>
        <v>0</v>
      </c>
      <c r="K30" s="131">
        <f>IF(K$8=$B30,0,IF(K$8&gt;$B30,'User Input'!K47,-'User Input'!K47))</f>
        <v>0</v>
      </c>
      <c r="L30" s="131">
        <f>IF(L$8=$B30,0,IF(L$8&gt;$B30,'User Input'!L47,-'User Input'!L47))</f>
        <v>0</v>
      </c>
      <c r="M30" s="131">
        <f>IF(M$8=$B30,0,IF(M$8&gt;$B30,'User Input'!M47,-'User Input'!M47))</f>
        <v>0</v>
      </c>
      <c r="N30" s="131">
        <f>IF(N$8=$B30,0,IF(N$8&gt;$B30,'User Input'!N47,-'User Input'!N47))</f>
        <v>0</v>
      </c>
      <c r="O30" s="131">
        <f>IF(O$8=$B30,0,IF(O$8&gt;$B30,'User Input'!O47,-'User Input'!O47))</f>
        <v>0</v>
      </c>
      <c r="P30" s="131">
        <f>IF(P$8=$B30,0,IF(P$8&gt;$B30,'User Input'!P47,-'User Input'!P47))</f>
        <v>0</v>
      </c>
      <c r="Q30" s="131">
        <f>IF(Q$8=$B30,0,IF(Q$8&gt;$B30,'User Input'!Q47,-'User Input'!Q47))</f>
        <v>0</v>
      </c>
      <c r="R30" s="131">
        <f>IF(R$8=$B30,0,IF(R$8&gt;$B30,'User Input'!R47,-'User Input'!R47))</f>
        <v>0</v>
      </c>
      <c r="S30" s="131">
        <f>IF(S$8=$B30,0,IF(S$8&gt;$B30,'User Input'!S47,-'User Input'!S47))</f>
        <v>0</v>
      </c>
      <c r="T30" s="131">
        <f>IF(T$8=$B30,0,IF(T$8&gt;$B30,'User Input'!T47,-'User Input'!T47))</f>
        <v>0</v>
      </c>
      <c r="U30" s="131">
        <f>IF(U$8=$B30,0,IF(U$8&gt;$B30,'User Input'!U47,-'User Input'!U47))</f>
        <v>0</v>
      </c>
      <c r="V30" s="131">
        <f>IF(V$8=$B30,0,IF(V$8&gt;$B30,'User Input'!V47,-'User Input'!V47))</f>
        <v>0</v>
      </c>
      <c r="W30" s="131">
        <f>IF(W$8=$B30,0,IF(W$8&gt;$B30,'User Input'!W47,-'User Input'!W47))</f>
        <v>0</v>
      </c>
      <c r="X30" s="131">
        <f>IF(X$8=$B30,0,IF(X$8&gt;$B30,'User Input'!X47,-'User Input'!X47))</f>
        <v>0</v>
      </c>
      <c r="Y30" s="131">
        <f>IF(Y$8=$B30,0,IF(Y$8&gt;$B30,'User Input'!Y47,-'User Input'!Y47))</f>
        <v>0</v>
      </c>
      <c r="Z30" s="131">
        <f>IF(Z$8=$B30,0,IF(Z$8&gt;$B30,'User Input'!Z47,-'User Input'!Z47))</f>
        <v>0</v>
      </c>
      <c r="AA30" s="131">
        <f>IF(AA$8=$B30,0,IF(AA$8&gt;$B30,'User Input'!AA47,-'User Input'!AA47))</f>
        <v>0</v>
      </c>
      <c r="AB30" s="131">
        <f>IF(AB$8=$B30,0,IF(AB$8&gt;$B30,'User Input'!AB47,-'User Input'!AB47))</f>
        <v>0</v>
      </c>
      <c r="AC30" s="131">
        <f>IF(AC$8=$B30,0,IF(AC$8&gt;$B30,'User Input'!AC47,-'User Input'!AC47))</f>
        <v>0</v>
      </c>
      <c r="AD30" s="131">
        <f>IF(AD$8=$B30,0,IF(AD$8&gt;$B30,'User Input'!AD47,-'User Input'!AD47))</f>
        <v>0</v>
      </c>
      <c r="AE30" s="131">
        <f>IF(AE$8=$B30,0,IF(AE$8&gt;$B30,'User Input'!AE47,-'User Input'!AE47))</f>
        <v>0</v>
      </c>
      <c r="AF30" s="131">
        <f>IF(AF$8=$B30,0,IF(AF$8&gt;$B30,'User Input'!AF47,-'User Input'!AF47))</f>
        <v>0</v>
      </c>
      <c r="AG30" s="131">
        <f>IF(AG$8=$B30,0,IF(AG$8&gt;$B30,'User Input'!AG47,-'User Input'!AG47))</f>
        <v>0</v>
      </c>
      <c r="AH30" s="131">
        <f>IF(AH$8=$B30,0,IF(AH$8&gt;$B30,'User Input'!AH47,-'User Input'!AH47))</f>
        <v>0</v>
      </c>
      <c r="AI30" s="131">
        <f>IF(AI$8=$B30,0,IF(AI$8&gt;$B30,'User Input'!AI47,-'User Input'!AI47))</f>
        <v>0</v>
      </c>
      <c r="AJ30" s="131">
        <f>IF(AJ$8=$B30,0,IF(AJ$8&gt;$B30,'User Input'!AJ47,-'User Input'!AJ47))</f>
        <v>0</v>
      </c>
      <c r="AK30" s="131">
        <f>IF(AK$8=$B30,0,IF(AK$8&gt;$B30,'User Input'!AK47,-'User Input'!AK47))</f>
        <v>0</v>
      </c>
      <c r="AL30" s="131">
        <f>IF(AL$8=$B30,0,IF(AL$8&gt;$B30,'User Input'!AL47,-'User Input'!AL47))</f>
        <v>0</v>
      </c>
      <c r="AM30" s="131">
        <f>IF(AM$8=$B30,0,IF(AM$8&gt;$B30,'User Input'!AM47,-'User Input'!AM47))</f>
        <v>0</v>
      </c>
      <c r="AN30" s="131">
        <f>IF(AN$8=$B30,0,IF(AN$8&gt;$B30,'User Input'!AN47,-'User Input'!AN47))</f>
        <v>0</v>
      </c>
      <c r="AO30" s="131">
        <f>IF(AO$8=$B30,0,IF(AO$8&gt;$B30,'User Input'!AO47,-'User Input'!AO47))</f>
        <v>0</v>
      </c>
      <c r="AP30" s="6"/>
      <c r="AQ30" s="6"/>
      <c r="AR30" s="6"/>
      <c r="AS30" s="6"/>
      <c r="AT30" s="6"/>
      <c r="AU30" s="6"/>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3"/>
    </row>
    <row r="31" spans="1:96" ht="14.45">
      <c r="A31" s="55"/>
      <c r="B31" s="117" t="s">
        <v>116</v>
      </c>
      <c r="C31" s="44"/>
      <c r="D31" s="131">
        <f>IF(D$8=$B31,0,IF(D$8&gt;$B31,'User Input'!D48,-'User Input'!D48))</f>
        <v>0</v>
      </c>
      <c r="E31" s="131">
        <f>IF(E$8=$B31,0,IF(E$8&gt;$B31,'User Input'!E48,-'User Input'!E48))</f>
        <v>0</v>
      </c>
      <c r="F31" s="131">
        <f>IF(F$8=$B31,0,IF(F$8&gt;$B31,'User Input'!F48,-'User Input'!F48))</f>
        <v>0</v>
      </c>
      <c r="G31" s="131">
        <f>IF(G$8=$B31,0,IF(G$8&gt;$B31,'User Input'!G48,-'User Input'!G48))</f>
        <v>0</v>
      </c>
      <c r="H31" s="131">
        <f>IF(H$8=$B31,0,IF(H$8&gt;$B31,'User Input'!H48,-'User Input'!H48))</f>
        <v>0</v>
      </c>
      <c r="I31" s="131">
        <f>IF(I$8=$B31,0,IF(I$8&gt;$B31,'User Input'!I48,-'User Input'!I48))</f>
        <v>0</v>
      </c>
      <c r="J31" s="131">
        <f>IF(J$8=$B31,0,IF(J$8&gt;$B31,'User Input'!J48,-'User Input'!J48))</f>
        <v>0</v>
      </c>
      <c r="K31" s="131">
        <f>IF(K$8=$B31,0,IF(K$8&gt;$B31,'User Input'!K48,-'User Input'!K48))</f>
        <v>0</v>
      </c>
      <c r="L31" s="131">
        <f>IF(L$8=$B31,0,IF(L$8&gt;$B31,'User Input'!L48,-'User Input'!L48))</f>
        <v>0</v>
      </c>
      <c r="M31" s="131">
        <f>IF(M$8=$B31,0,IF(M$8&gt;$B31,'User Input'!M48,-'User Input'!M48))</f>
        <v>0</v>
      </c>
      <c r="N31" s="131">
        <f>IF(N$8=$B31,0,IF(N$8&gt;$B31,'User Input'!N48,-'User Input'!N48))</f>
        <v>0</v>
      </c>
      <c r="O31" s="131">
        <f>IF(O$8=$B31,0,IF(O$8&gt;$B31,'User Input'!O48,-'User Input'!O48))</f>
        <v>0</v>
      </c>
      <c r="P31" s="131">
        <f>IF(P$8=$B31,0,IF(P$8&gt;$B31,'User Input'!P48,-'User Input'!P48))</f>
        <v>0</v>
      </c>
      <c r="Q31" s="131">
        <f>IF(Q$8=$B31,0,IF(Q$8&gt;$B31,'User Input'!Q48,-'User Input'!Q48))</f>
        <v>0</v>
      </c>
      <c r="R31" s="131">
        <f>IF(R$8=$B31,0,IF(R$8&gt;$B31,'User Input'!R48,-'User Input'!R48))</f>
        <v>0</v>
      </c>
      <c r="S31" s="131">
        <f>IF(S$8=$B31,0,IF(S$8&gt;$B31,'User Input'!S48,-'User Input'!S48))</f>
        <v>0</v>
      </c>
      <c r="T31" s="131">
        <f>IF(T$8=$B31,0,IF(T$8&gt;$B31,'User Input'!T48,-'User Input'!T48))</f>
        <v>0</v>
      </c>
      <c r="U31" s="131">
        <f>IF(U$8=$B31,0,IF(U$8&gt;$B31,'User Input'!U48,-'User Input'!U48))</f>
        <v>0</v>
      </c>
      <c r="V31" s="131">
        <f>IF(V$8=$B31,0,IF(V$8&gt;$B31,'User Input'!V48,-'User Input'!V48))</f>
        <v>0</v>
      </c>
      <c r="W31" s="131">
        <f>IF(W$8=$B31,0,IF(W$8&gt;$B31,'User Input'!W48,-'User Input'!W48))</f>
        <v>0</v>
      </c>
      <c r="X31" s="131">
        <f>IF(X$8=$B31,0,IF(X$8&gt;$B31,'User Input'!X48,-'User Input'!X48))</f>
        <v>0</v>
      </c>
      <c r="Y31" s="131">
        <f>IF(Y$8=$B31,0,IF(Y$8&gt;$B31,'User Input'!Y48,-'User Input'!Y48))</f>
        <v>0</v>
      </c>
      <c r="Z31" s="131">
        <f>IF(Z$8=$B31,0,IF(Z$8&gt;$B31,'User Input'!Z48,-'User Input'!Z48))</f>
        <v>0</v>
      </c>
      <c r="AA31" s="131">
        <f>IF(AA$8=$B31,0,IF(AA$8&gt;$B31,'User Input'!AA48,-'User Input'!AA48))</f>
        <v>0</v>
      </c>
      <c r="AB31" s="131">
        <f>IF(AB$8=$B31,0,IF(AB$8&gt;$B31,'User Input'!AB48,-'User Input'!AB48))</f>
        <v>0</v>
      </c>
      <c r="AC31" s="131">
        <f>IF(AC$8=$B31,0,IF(AC$8&gt;$B31,'User Input'!AC48,-'User Input'!AC48))</f>
        <v>0</v>
      </c>
      <c r="AD31" s="131">
        <f>IF(AD$8=$B31,0,IF(AD$8&gt;$B31,'User Input'!AD48,-'User Input'!AD48))</f>
        <v>0</v>
      </c>
      <c r="AE31" s="131">
        <f>IF(AE$8=$B31,0,IF(AE$8&gt;$B31,'User Input'!AE48,-'User Input'!AE48))</f>
        <v>0</v>
      </c>
      <c r="AF31" s="131">
        <f>IF(AF$8=$B31,0,IF(AF$8&gt;$B31,'User Input'!AF48,-'User Input'!AF48))</f>
        <v>0</v>
      </c>
      <c r="AG31" s="131">
        <f>IF(AG$8=$B31,0,IF(AG$8&gt;$B31,'User Input'!AG48,-'User Input'!AG48))</f>
        <v>0</v>
      </c>
      <c r="AH31" s="131">
        <f>IF(AH$8=$B31,0,IF(AH$8&gt;$B31,'User Input'!AH48,-'User Input'!AH48))</f>
        <v>0</v>
      </c>
      <c r="AI31" s="131">
        <f>IF(AI$8=$B31,0,IF(AI$8&gt;$B31,'User Input'!AI48,-'User Input'!AI48))</f>
        <v>0</v>
      </c>
      <c r="AJ31" s="131">
        <f>IF(AJ$8=$B31,0,IF(AJ$8&gt;$B31,'User Input'!AJ48,-'User Input'!AJ48))</f>
        <v>0</v>
      </c>
      <c r="AK31" s="131">
        <f>IF(AK$8=$B31,0,IF(AK$8&gt;$B31,'User Input'!AK48,-'User Input'!AK48))</f>
        <v>0</v>
      </c>
      <c r="AL31" s="131">
        <f>IF(AL$8=$B31,0,IF(AL$8&gt;$B31,'User Input'!AL48,-'User Input'!AL48))</f>
        <v>0</v>
      </c>
      <c r="AM31" s="131">
        <f>IF(AM$8=$B31,0,IF(AM$8&gt;$B31,'User Input'!AM48,-'User Input'!AM48))</f>
        <v>0</v>
      </c>
      <c r="AN31" s="131">
        <f>IF(AN$8=$B31,0,IF(AN$8&gt;$B31,'User Input'!AN48,-'User Input'!AN48))</f>
        <v>0</v>
      </c>
      <c r="AO31" s="131">
        <f>IF(AO$8=$B31,0,IF(AO$8&gt;$B31,'User Input'!AO48,-'User Input'!AO48))</f>
        <v>0</v>
      </c>
      <c r="AP31" s="6"/>
      <c r="AQ31" s="6"/>
      <c r="AR31" s="6"/>
      <c r="AS31" s="6"/>
      <c r="AT31" s="6"/>
      <c r="AU31" s="6"/>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3"/>
    </row>
    <row r="32" spans="1:96" ht="14.45">
      <c r="A32" s="55"/>
      <c r="B32" s="117" t="s">
        <v>117</v>
      </c>
      <c r="C32" s="44"/>
      <c r="D32" s="131">
        <f>IF(D$8=$B32,0,IF(D$8&gt;$B32,'User Input'!D49,-'User Input'!D49))</f>
        <v>0</v>
      </c>
      <c r="E32" s="131">
        <f>IF(E$8=$B32,0,IF(E$8&gt;$B32,'User Input'!E49,-'User Input'!E49))</f>
        <v>0</v>
      </c>
      <c r="F32" s="131">
        <f>IF(F$8=$B32,0,IF(F$8&gt;$B32,'User Input'!F49,-'User Input'!F49))</f>
        <v>0</v>
      </c>
      <c r="G32" s="131">
        <f>IF(G$8=$B32,0,IF(G$8&gt;$B32,'User Input'!G49,-'User Input'!G49))</f>
        <v>0</v>
      </c>
      <c r="H32" s="131">
        <f>IF(H$8=$B32,0,IF(H$8&gt;$B32,'User Input'!H49,-'User Input'!H49))</f>
        <v>0</v>
      </c>
      <c r="I32" s="131">
        <f>IF(I$8=$B32,0,IF(I$8&gt;$B32,'User Input'!I49,-'User Input'!I49))</f>
        <v>0</v>
      </c>
      <c r="J32" s="131">
        <f>IF(J$8=$B32,0,IF(J$8&gt;$B32,'User Input'!J49,-'User Input'!J49))</f>
        <v>0</v>
      </c>
      <c r="K32" s="131">
        <f>IF(K$8=$B32,0,IF(K$8&gt;$B32,'User Input'!K49,-'User Input'!K49))</f>
        <v>0</v>
      </c>
      <c r="L32" s="131">
        <f>IF(L$8=$B32,0,IF(L$8&gt;$B32,'User Input'!L49,-'User Input'!L49))</f>
        <v>0</v>
      </c>
      <c r="M32" s="131">
        <f>IF(M$8=$B32,0,IF(M$8&gt;$B32,'User Input'!M49,-'User Input'!M49))</f>
        <v>0</v>
      </c>
      <c r="N32" s="131">
        <f>IF(N$8=$B32,0,IF(N$8&gt;$B32,'User Input'!N49,-'User Input'!N49))</f>
        <v>0</v>
      </c>
      <c r="O32" s="131">
        <f>IF(O$8=$B32,0,IF(O$8&gt;$B32,'User Input'!O49,-'User Input'!O49))</f>
        <v>0</v>
      </c>
      <c r="P32" s="131">
        <f>IF(P$8=$B32,0,IF(P$8&gt;$B32,'User Input'!P49,-'User Input'!P49))</f>
        <v>0</v>
      </c>
      <c r="Q32" s="131">
        <f>IF(Q$8=$B32,0,IF(Q$8&gt;$B32,'User Input'!Q49,-'User Input'!Q49))</f>
        <v>0</v>
      </c>
      <c r="R32" s="131">
        <f>IF(R$8=$B32,0,IF(R$8&gt;$B32,'User Input'!R49,-'User Input'!R49))</f>
        <v>0</v>
      </c>
      <c r="S32" s="131">
        <f>IF(S$8=$B32,0,IF(S$8&gt;$B32,'User Input'!S49,-'User Input'!S49))</f>
        <v>0</v>
      </c>
      <c r="T32" s="131">
        <f>IF(T$8=$B32,0,IF(T$8&gt;$B32,'User Input'!T49,-'User Input'!T49))</f>
        <v>0</v>
      </c>
      <c r="U32" s="131">
        <f>IF(U$8=$B32,0,IF(U$8&gt;$B32,'User Input'!U49,-'User Input'!U49))</f>
        <v>0</v>
      </c>
      <c r="V32" s="131">
        <f>IF(V$8=$B32,0,IF(V$8&gt;$B32,'User Input'!V49,-'User Input'!V49))</f>
        <v>0</v>
      </c>
      <c r="W32" s="131">
        <f>IF(W$8=$B32,0,IF(W$8&gt;$B32,'User Input'!W49,-'User Input'!W49))</f>
        <v>0</v>
      </c>
      <c r="X32" s="131">
        <f>IF(X$8=$B32,0,IF(X$8&gt;$B32,'User Input'!X49,-'User Input'!X49))</f>
        <v>0</v>
      </c>
      <c r="Y32" s="131">
        <f>IF(Y$8=$B32,0,IF(Y$8&gt;$B32,'User Input'!Y49,-'User Input'!Y49))</f>
        <v>0</v>
      </c>
      <c r="Z32" s="131">
        <f>IF(Z$8=$B32,0,IF(Z$8&gt;$B32,'User Input'!Z49,-'User Input'!Z49))</f>
        <v>0</v>
      </c>
      <c r="AA32" s="131">
        <f>IF(AA$8=$B32,0,IF(AA$8&gt;$B32,'User Input'!AA49,-'User Input'!AA49))</f>
        <v>0</v>
      </c>
      <c r="AB32" s="131">
        <f>IF(AB$8=$B32,0,IF(AB$8&gt;$B32,'User Input'!AB49,-'User Input'!AB49))</f>
        <v>0</v>
      </c>
      <c r="AC32" s="131">
        <f>IF(AC$8=$B32,0,IF(AC$8&gt;$B32,'User Input'!AC49,-'User Input'!AC49))</f>
        <v>0</v>
      </c>
      <c r="AD32" s="131">
        <f>IF(AD$8=$B32,0,IF(AD$8&gt;$B32,'User Input'!AD49,-'User Input'!AD49))</f>
        <v>0</v>
      </c>
      <c r="AE32" s="131">
        <f>IF(AE$8=$B32,0,IF(AE$8&gt;$B32,'User Input'!AE49,-'User Input'!AE49))</f>
        <v>0</v>
      </c>
      <c r="AF32" s="131">
        <f>IF(AF$8=$B32,0,IF(AF$8&gt;$B32,'User Input'!AF49,-'User Input'!AF49))</f>
        <v>0</v>
      </c>
      <c r="AG32" s="131">
        <f>IF(AG$8=$B32,0,IF(AG$8&gt;$B32,'User Input'!AG49,-'User Input'!AG49))</f>
        <v>0</v>
      </c>
      <c r="AH32" s="131">
        <f>IF(AH$8=$B32,0,IF(AH$8&gt;$B32,'User Input'!AH49,-'User Input'!AH49))</f>
        <v>0</v>
      </c>
      <c r="AI32" s="131">
        <f>IF(AI$8=$B32,0,IF(AI$8&gt;$B32,'User Input'!AI49,-'User Input'!AI49))</f>
        <v>0</v>
      </c>
      <c r="AJ32" s="131">
        <f>IF(AJ$8=$B32,0,IF(AJ$8&gt;$B32,'User Input'!AJ49,-'User Input'!AJ49))</f>
        <v>0</v>
      </c>
      <c r="AK32" s="131">
        <f>IF(AK$8=$B32,0,IF(AK$8&gt;$B32,'User Input'!AK49,-'User Input'!AK49))</f>
        <v>0</v>
      </c>
      <c r="AL32" s="131">
        <f>IF(AL$8=$B32,0,IF(AL$8&gt;$B32,'User Input'!AL49,-'User Input'!AL49))</f>
        <v>0</v>
      </c>
      <c r="AM32" s="131">
        <f>IF(AM$8=$B32,0,IF(AM$8&gt;$B32,'User Input'!AM49,-'User Input'!AM49))</f>
        <v>0</v>
      </c>
      <c r="AN32" s="131">
        <f>IF(AN$8=$B32,0,IF(AN$8&gt;$B32,'User Input'!AN49,-'User Input'!AN49))</f>
        <v>0</v>
      </c>
      <c r="AO32" s="131">
        <f>IF(AO$8=$B32,0,IF(AO$8&gt;$B32,'User Input'!AO49,-'User Input'!AO49))</f>
        <v>0</v>
      </c>
      <c r="AP32" s="6"/>
      <c r="AQ32" s="6"/>
      <c r="AR32" s="6"/>
      <c r="AS32" s="6"/>
      <c r="AT32" s="6"/>
      <c r="AU32" s="6"/>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3"/>
    </row>
    <row r="33" spans="1:96" ht="14.45">
      <c r="A33" s="55"/>
      <c r="B33" s="117" t="s">
        <v>118</v>
      </c>
      <c r="C33" s="44"/>
      <c r="D33" s="131">
        <f>IF(D$8=$B33,0,IF(D$8&gt;$B33,'User Input'!D50,-'User Input'!D50))</f>
        <v>0</v>
      </c>
      <c r="E33" s="131">
        <f>IF(E$8=$B33,0,IF(E$8&gt;$B33,'User Input'!E50,-'User Input'!E50))</f>
        <v>0</v>
      </c>
      <c r="F33" s="131">
        <f>IF(F$8=$B33,0,IF(F$8&gt;$B33,'User Input'!F50,-'User Input'!F50))</f>
        <v>0</v>
      </c>
      <c r="G33" s="131">
        <f>IF(G$8=$B33,0,IF(G$8&gt;$B33,'User Input'!G50,-'User Input'!G50))</f>
        <v>0</v>
      </c>
      <c r="H33" s="131">
        <f>IF(H$8=$B33,0,IF(H$8&gt;$B33,'User Input'!H50,-'User Input'!H50))</f>
        <v>0</v>
      </c>
      <c r="I33" s="131">
        <f>IF(I$8=$B33,0,IF(I$8&gt;$B33,'User Input'!I50,-'User Input'!I50))</f>
        <v>0</v>
      </c>
      <c r="J33" s="131">
        <f>IF(J$8=$B33,0,IF(J$8&gt;$B33,'User Input'!J50,-'User Input'!J50))</f>
        <v>0</v>
      </c>
      <c r="K33" s="131">
        <f>IF(K$8=$B33,0,IF(K$8&gt;$B33,'User Input'!K50,-'User Input'!K50))</f>
        <v>0</v>
      </c>
      <c r="L33" s="131">
        <f>IF(L$8=$B33,0,IF(L$8&gt;$B33,'User Input'!L50,-'User Input'!L50))</f>
        <v>0</v>
      </c>
      <c r="M33" s="131">
        <f>IF(M$8=$B33,0,IF(M$8&gt;$B33,'User Input'!M50,-'User Input'!M50))</f>
        <v>0</v>
      </c>
      <c r="N33" s="131">
        <f>IF(N$8=$B33,0,IF(N$8&gt;$B33,'User Input'!N50,-'User Input'!N50))</f>
        <v>0</v>
      </c>
      <c r="O33" s="131">
        <f>IF(O$8=$B33,0,IF(O$8&gt;$B33,'User Input'!O50,-'User Input'!O50))</f>
        <v>0</v>
      </c>
      <c r="P33" s="131">
        <f>IF(P$8=$B33,0,IF(P$8&gt;$B33,'User Input'!P50,-'User Input'!P50))</f>
        <v>0</v>
      </c>
      <c r="Q33" s="131">
        <f>IF(Q$8=$B33,0,IF(Q$8&gt;$B33,'User Input'!Q50,-'User Input'!Q50))</f>
        <v>0</v>
      </c>
      <c r="R33" s="131">
        <f>IF(R$8=$B33,0,IF(R$8&gt;$B33,'User Input'!R50,-'User Input'!R50))</f>
        <v>0</v>
      </c>
      <c r="S33" s="131">
        <f>IF(S$8=$B33,0,IF(S$8&gt;$B33,'User Input'!S50,-'User Input'!S50))</f>
        <v>0</v>
      </c>
      <c r="T33" s="131">
        <f>IF(T$8=$B33,0,IF(T$8&gt;$B33,'User Input'!T50,-'User Input'!T50))</f>
        <v>0</v>
      </c>
      <c r="U33" s="131">
        <f>IF(U$8=$B33,0,IF(U$8&gt;$B33,'User Input'!U50,-'User Input'!U50))</f>
        <v>0</v>
      </c>
      <c r="V33" s="131">
        <f>IF(V$8=$B33,0,IF(V$8&gt;$B33,'User Input'!V50,-'User Input'!V50))</f>
        <v>0</v>
      </c>
      <c r="W33" s="131">
        <f>IF(W$8=$B33,0,IF(W$8&gt;$B33,'User Input'!W50,-'User Input'!W50))</f>
        <v>0</v>
      </c>
      <c r="X33" s="131">
        <f>IF(X$8=$B33,0,IF(X$8&gt;$B33,'User Input'!X50,-'User Input'!X50))</f>
        <v>0</v>
      </c>
      <c r="Y33" s="131">
        <f>IF(Y$8=$B33,0,IF(Y$8&gt;$B33,'User Input'!Y50,-'User Input'!Y50))</f>
        <v>0</v>
      </c>
      <c r="Z33" s="131">
        <f>IF(Z$8=$B33,0,IF(Z$8&gt;$B33,'User Input'!Z50,-'User Input'!Z50))</f>
        <v>0</v>
      </c>
      <c r="AA33" s="131">
        <f>IF(AA$8=$B33,0,IF(AA$8&gt;$B33,'User Input'!AA50,-'User Input'!AA50))</f>
        <v>0</v>
      </c>
      <c r="AB33" s="131">
        <f>IF(AB$8=$B33,0,IF(AB$8&gt;$B33,'User Input'!AB50,-'User Input'!AB50))</f>
        <v>0</v>
      </c>
      <c r="AC33" s="131">
        <f>IF(AC$8=$B33,0,IF(AC$8&gt;$B33,'User Input'!AC50,-'User Input'!AC50))</f>
        <v>0</v>
      </c>
      <c r="AD33" s="131">
        <f>IF(AD$8=$B33,0,IF(AD$8&gt;$B33,'User Input'!AD50,-'User Input'!AD50))</f>
        <v>0</v>
      </c>
      <c r="AE33" s="131">
        <f>IF(AE$8=$B33,0,IF(AE$8&gt;$B33,'User Input'!AE50,-'User Input'!AE50))</f>
        <v>0</v>
      </c>
      <c r="AF33" s="131">
        <f>IF(AF$8=$B33,0,IF(AF$8&gt;$B33,'User Input'!AF50,-'User Input'!AF50))</f>
        <v>0</v>
      </c>
      <c r="AG33" s="131">
        <f>IF(AG$8=$B33,0,IF(AG$8&gt;$B33,'User Input'!AG50,-'User Input'!AG50))</f>
        <v>0</v>
      </c>
      <c r="AH33" s="131">
        <f>IF(AH$8=$B33,0,IF(AH$8&gt;$B33,'User Input'!AH50,-'User Input'!AH50))</f>
        <v>0</v>
      </c>
      <c r="AI33" s="131">
        <f>IF(AI$8=$B33,0,IF(AI$8&gt;$B33,'User Input'!AI50,-'User Input'!AI50))</f>
        <v>0</v>
      </c>
      <c r="AJ33" s="131">
        <f>IF(AJ$8=$B33,0,IF(AJ$8&gt;$B33,'User Input'!AJ50,-'User Input'!AJ50))</f>
        <v>0</v>
      </c>
      <c r="AK33" s="131">
        <f>IF(AK$8=$B33,0,IF(AK$8&gt;$B33,'User Input'!AK50,-'User Input'!AK50))</f>
        <v>0</v>
      </c>
      <c r="AL33" s="131">
        <f>IF(AL$8=$B33,0,IF(AL$8&gt;$B33,'User Input'!AL50,-'User Input'!AL50))</f>
        <v>0</v>
      </c>
      <c r="AM33" s="131">
        <f>IF(AM$8=$B33,0,IF(AM$8&gt;$B33,'User Input'!AM50,-'User Input'!AM50))</f>
        <v>0</v>
      </c>
      <c r="AN33" s="131">
        <f>IF(AN$8=$B33,0,IF(AN$8&gt;$B33,'User Input'!AN50,-'User Input'!AN50))</f>
        <v>0</v>
      </c>
      <c r="AO33" s="131">
        <f>IF(AO$8=$B33,0,IF(AO$8&gt;$B33,'User Input'!AO50,-'User Input'!AO50))</f>
        <v>0</v>
      </c>
      <c r="AP33" s="6"/>
      <c r="AQ33" s="6"/>
      <c r="AR33" s="6"/>
      <c r="AS33" s="6"/>
      <c r="AT33" s="6"/>
      <c r="AU33" s="6"/>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3"/>
    </row>
    <row r="34" spans="1:96" ht="14.45">
      <c r="A34" s="55"/>
      <c r="B34" s="117" t="s">
        <v>119</v>
      </c>
      <c r="C34" s="44"/>
      <c r="D34" s="131">
        <f>IF(D$8=$B34,0,IF(D$8&gt;$B34,'User Input'!D51,-'User Input'!D51))</f>
        <v>0</v>
      </c>
      <c r="E34" s="131">
        <f>IF(E$8=$B34,0,IF(E$8&gt;$B34,'User Input'!E51,-'User Input'!E51))</f>
        <v>0</v>
      </c>
      <c r="F34" s="131">
        <f>IF(F$8=$B34,0,IF(F$8&gt;$B34,'User Input'!F51,-'User Input'!F51))</f>
        <v>0</v>
      </c>
      <c r="G34" s="131">
        <f>IF(G$8=$B34,0,IF(G$8&gt;$B34,'User Input'!G51,-'User Input'!G51))</f>
        <v>0</v>
      </c>
      <c r="H34" s="131">
        <f>IF(H$8=$B34,0,IF(H$8&gt;$B34,'User Input'!H51,-'User Input'!H51))</f>
        <v>0</v>
      </c>
      <c r="I34" s="131">
        <f>IF(I$8=$B34,0,IF(I$8&gt;$B34,'User Input'!I51,-'User Input'!I51))</f>
        <v>0</v>
      </c>
      <c r="J34" s="131">
        <f>IF(J$8=$B34,0,IF(J$8&gt;$B34,'User Input'!J51,-'User Input'!J51))</f>
        <v>0</v>
      </c>
      <c r="K34" s="131">
        <f>IF(K$8=$B34,0,IF(K$8&gt;$B34,'User Input'!K51,-'User Input'!K51))</f>
        <v>0</v>
      </c>
      <c r="L34" s="131">
        <f>IF(L$8=$B34,0,IF(L$8&gt;$B34,'User Input'!L51,-'User Input'!L51))</f>
        <v>0</v>
      </c>
      <c r="M34" s="131">
        <f>IF(M$8=$B34,0,IF(M$8&gt;$B34,'User Input'!M51,-'User Input'!M51))</f>
        <v>0</v>
      </c>
      <c r="N34" s="131">
        <f>IF(N$8=$B34,0,IF(N$8&gt;$B34,'User Input'!N51,-'User Input'!N51))</f>
        <v>0</v>
      </c>
      <c r="O34" s="131">
        <f>IF(O$8=$B34,0,IF(O$8&gt;$B34,'User Input'!O51,-'User Input'!O51))</f>
        <v>0</v>
      </c>
      <c r="P34" s="131">
        <f>IF(P$8=$B34,0,IF(P$8&gt;$B34,'User Input'!P51,-'User Input'!P51))</f>
        <v>0</v>
      </c>
      <c r="Q34" s="131">
        <f>IF(Q$8=$B34,0,IF(Q$8&gt;$B34,'User Input'!Q51,-'User Input'!Q51))</f>
        <v>0</v>
      </c>
      <c r="R34" s="131">
        <f>IF(R$8=$B34,0,IF(R$8&gt;$B34,'User Input'!R51,-'User Input'!R51))</f>
        <v>0</v>
      </c>
      <c r="S34" s="131">
        <f>IF(S$8=$B34,0,IF(S$8&gt;$B34,'User Input'!S51,-'User Input'!S51))</f>
        <v>0</v>
      </c>
      <c r="T34" s="131">
        <f>IF(T$8=$B34,0,IF(T$8&gt;$B34,'User Input'!T51,-'User Input'!T51))</f>
        <v>0</v>
      </c>
      <c r="U34" s="131">
        <f>IF(U$8=$B34,0,IF(U$8&gt;$B34,'User Input'!U51,-'User Input'!U51))</f>
        <v>0</v>
      </c>
      <c r="V34" s="131">
        <f>IF(V$8=$B34,0,IF(V$8&gt;$B34,'User Input'!V51,-'User Input'!V51))</f>
        <v>0</v>
      </c>
      <c r="W34" s="131">
        <f>IF(W$8=$B34,0,IF(W$8&gt;$B34,'User Input'!W51,-'User Input'!W51))</f>
        <v>0</v>
      </c>
      <c r="X34" s="131">
        <f>IF(X$8=$B34,0,IF(X$8&gt;$B34,'User Input'!X51,-'User Input'!X51))</f>
        <v>0</v>
      </c>
      <c r="Y34" s="131">
        <f>IF(Y$8=$B34,0,IF(Y$8&gt;$B34,'User Input'!Y51,-'User Input'!Y51))</f>
        <v>0</v>
      </c>
      <c r="Z34" s="131">
        <f>IF(Z$8=$B34,0,IF(Z$8&gt;$B34,'User Input'!Z51,-'User Input'!Z51))</f>
        <v>0</v>
      </c>
      <c r="AA34" s="131">
        <f>IF(AA$8=$B34,0,IF(AA$8&gt;$B34,'User Input'!AA51,-'User Input'!AA51))</f>
        <v>0</v>
      </c>
      <c r="AB34" s="131">
        <f>IF(AB$8=$B34,0,IF(AB$8&gt;$B34,'User Input'!AB51,-'User Input'!AB51))</f>
        <v>0</v>
      </c>
      <c r="AC34" s="131">
        <f>IF(AC$8=$B34,0,IF(AC$8&gt;$B34,'User Input'!AC51,-'User Input'!AC51))</f>
        <v>0</v>
      </c>
      <c r="AD34" s="131">
        <f>IF(AD$8=$B34,0,IF(AD$8&gt;$B34,'User Input'!AD51,-'User Input'!AD51))</f>
        <v>0</v>
      </c>
      <c r="AE34" s="131">
        <f>IF(AE$8=$B34,0,IF(AE$8&gt;$B34,'User Input'!AE51,-'User Input'!AE51))</f>
        <v>0</v>
      </c>
      <c r="AF34" s="131">
        <f>IF(AF$8=$B34,0,IF(AF$8&gt;$B34,'User Input'!AF51,-'User Input'!AF51))</f>
        <v>0</v>
      </c>
      <c r="AG34" s="131">
        <f>IF(AG$8=$B34,0,IF(AG$8&gt;$B34,'User Input'!AG51,-'User Input'!AG51))</f>
        <v>0</v>
      </c>
      <c r="AH34" s="131">
        <f>IF(AH$8=$B34,0,IF(AH$8&gt;$B34,'User Input'!AH51,-'User Input'!AH51))</f>
        <v>0</v>
      </c>
      <c r="AI34" s="131">
        <f>IF(AI$8=$B34,0,IF(AI$8&gt;$B34,'User Input'!AI51,-'User Input'!AI51))</f>
        <v>0</v>
      </c>
      <c r="AJ34" s="131">
        <f>IF(AJ$8=$B34,0,IF(AJ$8&gt;$B34,'User Input'!AJ51,-'User Input'!AJ51))</f>
        <v>0</v>
      </c>
      <c r="AK34" s="131">
        <f>IF(AK$8=$B34,0,IF(AK$8&gt;$B34,'User Input'!AK51,-'User Input'!AK51))</f>
        <v>0</v>
      </c>
      <c r="AL34" s="131">
        <f>IF(AL$8=$B34,0,IF(AL$8&gt;$B34,'User Input'!AL51,-'User Input'!AL51))</f>
        <v>0</v>
      </c>
      <c r="AM34" s="131">
        <f>IF(AM$8=$B34,0,IF(AM$8&gt;$B34,'User Input'!AM51,-'User Input'!AM51))</f>
        <v>0</v>
      </c>
      <c r="AN34" s="131">
        <f>IF(AN$8=$B34,0,IF(AN$8&gt;$B34,'User Input'!AN51,-'User Input'!AN51))</f>
        <v>0</v>
      </c>
      <c r="AO34" s="131">
        <f>IF(AO$8=$B34,0,IF(AO$8&gt;$B34,'User Input'!AO51,-'User Input'!AO51))</f>
        <v>0</v>
      </c>
      <c r="AP34" s="6"/>
      <c r="AQ34" s="6"/>
      <c r="AR34" s="6"/>
      <c r="AS34" s="6"/>
      <c r="AT34" s="6"/>
      <c r="AU34" s="6"/>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3"/>
    </row>
    <row r="35" spans="1:96" ht="14.45">
      <c r="A35" s="55"/>
      <c r="B35" s="117" t="s">
        <v>120</v>
      </c>
      <c r="C35" s="44"/>
      <c r="D35" s="131">
        <f>IF(D$8=$B35,0,IF(D$8&gt;$B35,'User Input'!D52,-'User Input'!D52))</f>
        <v>0</v>
      </c>
      <c r="E35" s="131">
        <f>IF(E$8=$B35,0,IF(E$8&gt;$B35,'User Input'!E52,-'User Input'!E52))</f>
        <v>0</v>
      </c>
      <c r="F35" s="131">
        <f>IF(F$8=$B35,0,IF(F$8&gt;$B35,'User Input'!F52,-'User Input'!F52))</f>
        <v>0</v>
      </c>
      <c r="G35" s="131">
        <f>IF(G$8=$B35,0,IF(G$8&gt;$B35,'User Input'!G52,-'User Input'!G52))</f>
        <v>0</v>
      </c>
      <c r="H35" s="131">
        <f>IF(H$8=$B35,0,IF(H$8&gt;$B35,'User Input'!H52,-'User Input'!H52))</f>
        <v>0</v>
      </c>
      <c r="I35" s="131">
        <f>IF(I$8=$B35,0,IF(I$8&gt;$B35,'User Input'!I52,-'User Input'!I52))</f>
        <v>0</v>
      </c>
      <c r="J35" s="131">
        <f>IF(J$8=$B35,0,IF(J$8&gt;$B35,'User Input'!J52,-'User Input'!J52))</f>
        <v>0</v>
      </c>
      <c r="K35" s="131">
        <f>IF(K$8=$B35,0,IF(K$8&gt;$B35,'User Input'!K52,-'User Input'!K52))</f>
        <v>0</v>
      </c>
      <c r="L35" s="131">
        <f>IF(L$8=$B35,0,IF(L$8&gt;$B35,'User Input'!L52,-'User Input'!L52))</f>
        <v>0</v>
      </c>
      <c r="M35" s="131">
        <f>IF(M$8=$B35,0,IF(M$8&gt;$B35,'User Input'!M52,-'User Input'!M52))</f>
        <v>0</v>
      </c>
      <c r="N35" s="131">
        <f>IF(N$8=$B35,0,IF(N$8&gt;$B35,'User Input'!N52,-'User Input'!N52))</f>
        <v>0</v>
      </c>
      <c r="O35" s="131">
        <f>IF(O$8=$B35,0,IF(O$8&gt;$B35,'User Input'!O52,-'User Input'!O52))</f>
        <v>0</v>
      </c>
      <c r="P35" s="131">
        <f>IF(P$8=$B35,0,IF(P$8&gt;$B35,'User Input'!P52,-'User Input'!P52))</f>
        <v>0</v>
      </c>
      <c r="Q35" s="131">
        <f>IF(Q$8=$B35,0,IF(Q$8&gt;$B35,'User Input'!Q52,-'User Input'!Q52))</f>
        <v>0</v>
      </c>
      <c r="R35" s="131">
        <f>IF(R$8=$B35,0,IF(R$8&gt;$B35,'User Input'!R52,-'User Input'!R52))</f>
        <v>0</v>
      </c>
      <c r="S35" s="131">
        <f>IF(S$8=$B35,0,IF(S$8&gt;$B35,'User Input'!S52,-'User Input'!S52))</f>
        <v>0</v>
      </c>
      <c r="T35" s="131">
        <f>IF(T$8=$B35,0,IF(T$8&gt;$B35,'User Input'!T52,-'User Input'!T52))</f>
        <v>0</v>
      </c>
      <c r="U35" s="131">
        <f>IF(U$8=$B35,0,IF(U$8&gt;$B35,'User Input'!U52,-'User Input'!U52))</f>
        <v>0</v>
      </c>
      <c r="V35" s="131">
        <f>IF(V$8=$B35,0,IF(V$8&gt;$B35,'User Input'!V52,-'User Input'!V52))</f>
        <v>0</v>
      </c>
      <c r="W35" s="131">
        <f>IF(W$8=$B35,0,IF(W$8&gt;$B35,'User Input'!W52,-'User Input'!W52))</f>
        <v>0</v>
      </c>
      <c r="X35" s="131">
        <f>IF(X$8=$B35,0,IF(X$8&gt;$B35,'User Input'!X52,-'User Input'!X52))</f>
        <v>0</v>
      </c>
      <c r="Y35" s="131">
        <f>IF(Y$8=$B35,0,IF(Y$8&gt;$B35,'User Input'!Y52,-'User Input'!Y52))</f>
        <v>0</v>
      </c>
      <c r="Z35" s="131">
        <f>IF(Z$8=$B35,0,IF(Z$8&gt;$B35,'User Input'!Z52,-'User Input'!Z52))</f>
        <v>0</v>
      </c>
      <c r="AA35" s="131">
        <f>IF(AA$8=$B35,0,IF(AA$8&gt;$B35,'User Input'!AA52,-'User Input'!AA52))</f>
        <v>0</v>
      </c>
      <c r="AB35" s="131">
        <f>IF(AB$8=$B35,0,IF(AB$8&gt;$B35,'User Input'!AB52,-'User Input'!AB52))</f>
        <v>0</v>
      </c>
      <c r="AC35" s="131">
        <f>IF(AC$8=$B35,0,IF(AC$8&gt;$B35,'User Input'!AC52,-'User Input'!AC52))</f>
        <v>0</v>
      </c>
      <c r="AD35" s="131">
        <f>IF(AD$8=$B35,0,IF(AD$8&gt;$B35,'User Input'!AD52,-'User Input'!AD52))</f>
        <v>0</v>
      </c>
      <c r="AE35" s="131">
        <f>IF(AE$8=$B35,0,IF(AE$8&gt;$B35,'User Input'!AE52,-'User Input'!AE52))</f>
        <v>0</v>
      </c>
      <c r="AF35" s="131">
        <f>IF(AF$8=$B35,0,IF(AF$8&gt;$B35,'User Input'!AF52,-'User Input'!AF52))</f>
        <v>0</v>
      </c>
      <c r="AG35" s="131">
        <f>IF(AG$8=$B35,0,IF(AG$8&gt;$B35,'User Input'!AG52,-'User Input'!AG52))</f>
        <v>0</v>
      </c>
      <c r="AH35" s="131">
        <f>IF(AH$8=$B35,0,IF(AH$8&gt;$B35,'User Input'!AH52,-'User Input'!AH52))</f>
        <v>0</v>
      </c>
      <c r="AI35" s="131">
        <f>IF(AI$8=$B35,0,IF(AI$8&gt;$B35,'User Input'!AI52,-'User Input'!AI52))</f>
        <v>0</v>
      </c>
      <c r="AJ35" s="131">
        <f>IF(AJ$8=$B35,0,IF(AJ$8&gt;$B35,'User Input'!AJ52,-'User Input'!AJ52))</f>
        <v>0</v>
      </c>
      <c r="AK35" s="131">
        <f>IF(AK$8=$B35,0,IF(AK$8&gt;$B35,'User Input'!AK52,-'User Input'!AK52))</f>
        <v>0</v>
      </c>
      <c r="AL35" s="131">
        <f>IF(AL$8=$B35,0,IF(AL$8&gt;$B35,'User Input'!AL52,-'User Input'!AL52))</f>
        <v>0</v>
      </c>
      <c r="AM35" s="131">
        <f>IF(AM$8=$B35,0,IF(AM$8&gt;$B35,'User Input'!AM52,-'User Input'!AM52))</f>
        <v>0</v>
      </c>
      <c r="AN35" s="131">
        <f>IF(AN$8=$B35,0,IF(AN$8&gt;$B35,'User Input'!AN52,-'User Input'!AN52))</f>
        <v>0</v>
      </c>
      <c r="AO35" s="131">
        <f>IF(AO$8=$B35,0,IF(AO$8&gt;$B35,'User Input'!AO52,-'User Input'!AO52))</f>
        <v>0</v>
      </c>
      <c r="AP35" s="6"/>
      <c r="AQ35" s="6"/>
      <c r="AR35" s="6"/>
      <c r="AS35" s="6"/>
      <c r="AT35" s="6"/>
      <c r="AU35" s="6"/>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3"/>
    </row>
    <row r="36" spans="1:96" ht="14.45">
      <c r="A36" s="55"/>
      <c r="B36" s="117" t="s">
        <v>121</v>
      </c>
      <c r="C36" s="44"/>
      <c r="D36" s="131">
        <f>IF(D$8=$B36,0,IF(D$8&gt;$B36,'User Input'!D53,-'User Input'!D53))</f>
        <v>0</v>
      </c>
      <c r="E36" s="131">
        <f>IF(E$8=$B36,0,IF(E$8&gt;$B36,'User Input'!E53,-'User Input'!E53))</f>
        <v>0</v>
      </c>
      <c r="F36" s="131">
        <f>IF(F$8=$B36,0,IF(F$8&gt;$B36,'User Input'!F53,-'User Input'!F53))</f>
        <v>0</v>
      </c>
      <c r="G36" s="131">
        <f>IF(G$8=$B36,0,IF(G$8&gt;$B36,'User Input'!G53,-'User Input'!G53))</f>
        <v>0</v>
      </c>
      <c r="H36" s="131">
        <f>IF(H$8=$B36,0,IF(H$8&gt;$B36,'User Input'!H53,-'User Input'!H53))</f>
        <v>0</v>
      </c>
      <c r="I36" s="131">
        <f>IF(I$8=$B36,0,IF(I$8&gt;$B36,'User Input'!I53,-'User Input'!I53))</f>
        <v>0</v>
      </c>
      <c r="J36" s="131">
        <f>IF(J$8=$B36,0,IF(J$8&gt;$B36,'User Input'!J53,-'User Input'!J53))</f>
        <v>0</v>
      </c>
      <c r="K36" s="131">
        <f>IF(K$8=$B36,0,IF(K$8&gt;$B36,'User Input'!K53,-'User Input'!K53))</f>
        <v>0</v>
      </c>
      <c r="L36" s="131">
        <f>IF(L$8=$B36,0,IF(L$8&gt;$B36,'User Input'!L53,-'User Input'!L53))</f>
        <v>0</v>
      </c>
      <c r="M36" s="131">
        <f>IF(M$8=$B36,0,IF(M$8&gt;$B36,'User Input'!M53,-'User Input'!M53))</f>
        <v>0</v>
      </c>
      <c r="N36" s="131">
        <f>IF(N$8=$B36,0,IF(N$8&gt;$B36,'User Input'!N53,-'User Input'!N53))</f>
        <v>0</v>
      </c>
      <c r="O36" s="131">
        <f>IF(O$8=$B36,0,IF(O$8&gt;$B36,'User Input'!O53,-'User Input'!O53))</f>
        <v>0</v>
      </c>
      <c r="P36" s="131">
        <f>IF(P$8=$B36,0,IF(P$8&gt;$B36,'User Input'!P53,-'User Input'!P53))</f>
        <v>0</v>
      </c>
      <c r="Q36" s="131">
        <f>IF(Q$8=$B36,0,IF(Q$8&gt;$B36,'User Input'!Q53,-'User Input'!Q53))</f>
        <v>0</v>
      </c>
      <c r="R36" s="131">
        <f>IF(R$8=$B36,0,IF(R$8&gt;$B36,'User Input'!R53,-'User Input'!R53))</f>
        <v>0</v>
      </c>
      <c r="S36" s="131">
        <f>IF(S$8=$B36,0,IF(S$8&gt;$B36,'User Input'!S53,-'User Input'!S53))</f>
        <v>0</v>
      </c>
      <c r="T36" s="131">
        <f>IF(T$8=$B36,0,IF(T$8&gt;$B36,'User Input'!T53,-'User Input'!T53))</f>
        <v>0</v>
      </c>
      <c r="U36" s="131">
        <f>IF(U$8=$B36,0,IF(U$8&gt;$B36,'User Input'!U53,-'User Input'!U53))</f>
        <v>0</v>
      </c>
      <c r="V36" s="131">
        <f>IF(V$8=$B36,0,IF(V$8&gt;$B36,'User Input'!V53,-'User Input'!V53))</f>
        <v>0</v>
      </c>
      <c r="W36" s="131">
        <f>IF(W$8=$B36,0,IF(W$8&gt;$B36,'User Input'!W53,-'User Input'!W53))</f>
        <v>0</v>
      </c>
      <c r="X36" s="131">
        <f>IF(X$8=$B36,0,IF(X$8&gt;$B36,'User Input'!X53,-'User Input'!X53))</f>
        <v>0</v>
      </c>
      <c r="Y36" s="131">
        <f>IF(Y$8=$B36,0,IF(Y$8&gt;$B36,'User Input'!Y53,-'User Input'!Y53))</f>
        <v>0</v>
      </c>
      <c r="Z36" s="131">
        <f>IF(Z$8=$B36,0,IF(Z$8&gt;$B36,'User Input'!Z53,-'User Input'!Z53))</f>
        <v>0</v>
      </c>
      <c r="AA36" s="131">
        <f>IF(AA$8=$B36,0,IF(AA$8&gt;$B36,'User Input'!AA53,-'User Input'!AA53))</f>
        <v>0</v>
      </c>
      <c r="AB36" s="131">
        <f>IF(AB$8=$B36,0,IF(AB$8&gt;$B36,'User Input'!AB53,-'User Input'!AB53))</f>
        <v>0</v>
      </c>
      <c r="AC36" s="131">
        <f>IF(AC$8=$B36,0,IF(AC$8&gt;$B36,'User Input'!AC53,-'User Input'!AC53))</f>
        <v>0</v>
      </c>
      <c r="AD36" s="131">
        <f>IF(AD$8=$B36,0,IF(AD$8&gt;$B36,'User Input'!AD53,-'User Input'!AD53))</f>
        <v>0</v>
      </c>
      <c r="AE36" s="131">
        <f>IF(AE$8=$B36,0,IF(AE$8&gt;$B36,'User Input'!AE53,-'User Input'!AE53))</f>
        <v>0</v>
      </c>
      <c r="AF36" s="131">
        <f>IF(AF$8=$B36,0,IF(AF$8&gt;$B36,'User Input'!AF53,-'User Input'!AF53))</f>
        <v>0</v>
      </c>
      <c r="AG36" s="131">
        <f>IF(AG$8=$B36,0,IF(AG$8&gt;$B36,'User Input'!AG53,-'User Input'!AG53))</f>
        <v>0</v>
      </c>
      <c r="AH36" s="131">
        <f>IF(AH$8=$B36,0,IF(AH$8&gt;$B36,'User Input'!AH53,-'User Input'!AH53))</f>
        <v>0</v>
      </c>
      <c r="AI36" s="131">
        <f>IF(AI$8=$B36,0,IF(AI$8&gt;$B36,'User Input'!AI53,-'User Input'!AI53))</f>
        <v>0</v>
      </c>
      <c r="AJ36" s="131">
        <f>IF(AJ$8=$B36,0,IF(AJ$8&gt;$B36,'User Input'!AJ53,-'User Input'!AJ53))</f>
        <v>0</v>
      </c>
      <c r="AK36" s="131">
        <f>IF(AK$8=$B36,0,IF(AK$8&gt;$B36,'User Input'!AK53,-'User Input'!AK53))</f>
        <v>0</v>
      </c>
      <c r="AL36" s="131">
        <f>IF(AL$8=$B36,0,IF(AL$8&gt;$B36,'User Input'!AL53,-'User Input'!AL53))</f>
        <v>0</v>
      </c>
      <c r="AM36" s="131">
        <f>IF(AM$8=$B36,0,IF(AM$8&gt;$B36,'User Input'!AM53,-'User Input'!AM53))</f>
        <v>0</v>
      </c>
      <c r="AN36" s="131">
        <f>IF(AN$8=$B36,0,IF(AN$8&gt;$B36,'User Input'!AN53,-'User Input'!AN53))</f>
        <v>0</v>
      </c>
      <c r="AO36" s="131">
        <f>IF(AO$8=$B36,0,IF(AO$8&gt;$B36,'User Input'!AO53,-'User Input'!AO53))</f>
        <v>0</v>
      </c>
      <c r="AP36" s="6"/>
      <c r="AQ36" s="6"/>
      <c r="AR36" s="6"/>
      <c r="AS36" s="6"/>
      <c r="AT36" s="6"/>
      <c r="AU36" s="6"/>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3"/>
    </row>
    <row r="37" spans="1:96" ht="14.45">
      <c r="A37" s="55"/>
      <c r="B37" s="117" t="s">
        <v>122</v>
      </c>
      <c r="C37" s="44"/>
      <c r="D37" s="131">
        <f>IF(D$8=$B37,0,IF(D$8&gt;$B37,'User Input'!D54,-'User Input'!D54))</f>
        <v>0</v>
      </c>
      <c r="E37" s="131">
        <f>IF(E$8=$B37,0,IF(E$8&gt;$B37,'User Input'!E54,-'User Input'!E54))</f>
        <v>0</v>
      </c>
      <c r="F37" s="131">
        <f>IF(F$8=$B37,0,IF(F$8&gt;$B37,'User Input'!F54,-'User Input'!F54))</f>
        <v>0</v>
      </c>
      <c r="G37" s="131">
        <f>IF(G$8=$B37,0,IF(G$8&gt;$B37,'User Input'!G54,-'User Input'!G54))</f>
        <v>0</v>
      </c>
      <c r="H37" s="131">
        <f>IF(H$8=$B37,0,IF(H$8&gt;$B37,'User Input'!H54,-'User Input'!H54))</f>
        <v>0</v>
      </c>
      <c r="I37" s="131">
        <f>IF(I$8=$B37,0,IF(I$8&gt;$B37,'User Input'!I54,-'User Input'!I54))</f>
        <v>0</v>
      </c>
      <c r="J37" s="131">
        <f>IF(J$8=$B37,0,IF(J$8&gt;$B37,'User Input'!J54,-'User Input'!J54))</f>
        <v>0</v>
      </c>
      <c r="K37" s="131">
        <f>IF(K$8=$B37,0,IF(K$8&gt;$B37,'User Input'!K54,-'User Input'!K54))</f>
        <v>0</v>
      </c>
      <c r="L37" s="131">
        <f>IF(L$8=$B37,0,IF(L$8&gt;$B37,'User Input'!L54,-'User Input'!L54))</f>
        <v>0</v>
      </c>
      <c r="M37" s="131">
        <f>IF(M$8=$B37,0,IF(M$8&gt;$B37,'User Input'!M54,-'User Input'!M54))</f>
        <v>0</v>
      </c>
      <c r="N37" s="131">
        <f>IF(N$8=$B37,0,IF(N$8&gt;$B37,'User Input'!N54,-'User Input'!N54))</f>
        <v>0</v>
      </c>
      <c r="O37" s="131">
        <f>IF(O$8=$B37,0,IF(O$8&gt;$B37,'User Input'!O54,-'User Input'!O54))</f>
        <v>0</v>
      </c>
      <c r="P37" s="131">
        <f>IF(P$8=$B37,0,IF(P$8&gt;$B37,'User Input'!P54,-'User Input'!P54))</f>
        <v>0</v>
      </c>
      <c r="Q37" s="131">
        <f>IF(Q$8=$B37,0,IF(Q$8&gt;$B37,'User Input'!Q54,-'User Input'!Q54))</f>
        <v>0</v>
      </c>
      <c r="R37" s="131">
        <f>IF(R$8=$B37,0,IF(R$8&gt;$B37,'User Input'!R54,-'User Input'!R54))</f>
        <v>0</v>
      </c>
      <c r="S37" s="131">
        <f>IF(S$8=$B37,0,IF(S$8&gt;$B37,'User Input'!S54,-'User Input'!S54))</f>
        <v>0</v>
      </c>
      <c r="T37" s="131">
        <f>IF(T$8=$B37,0,IF(T$8&gt;$B37,'User Input'!T54,-'User Input'!T54))</f>
        <v>0</v>
      </c>
      <c r="U37" s="131">
        <f>IF(U$8=$B37,0,IF(U$8&gt;$B37,'User Input'!U54,-'User Input'!U54))</f>
        <v>0</v>
      </c>
      <c r="V37" s="131">
        <f>IF(V$8=$B37,0,IF(V$8&gt;$B37,'User Input'!V54,-'User Input'!V54))</f>
        <v>0</v>
      </c>
      <c r="W37" s="131">
        <f>IF(W$8=$B37,0,IF(W$8&gt;$B37,'User Input'!W54,-'User Input'!W54))</f>
        <v>0</v>
      </c>
      <c r="X37" s="131">
        <f>IF(X$8=$B37,0,IF(X$8&gt;$B37,'User Input'!X54,-'User Input'!X54))</f>
        <v>0</v>
      </c>
      <c r="Y37" s="131">
        <f>IF(Y$8=$B37,0,IF(Y$8&gt;$B37,'User Input'!Y54,-'User Input'!Y54))</f>
        <v>0</v>
      </c>
      <c r="Z37" s="131">
        <f>IF(Z$8=$B37,0,IF(Z$8&gt;$B37,'User Input'!Z54,-'User Input'!Z54))</f>
        <v>0</v>
      </c>
      <c r="AA37" s="131">
        <f>IF(AA$8=$B37,0,IF(AA$8&gt;$B37,'User Input'!AA54,-'User Input'!AA54))</f>
        <v>0</v>
      </c>
      <c r="AB37" s="131">
        <f>IF(AB$8=$B37,0,IF(AB$8&gt;$B37,'User Input'!AB54,-'User Input'!AB54))</f>
        <v>0</v>
      </c>
      <c r="AC37" s="131">
        <f>IF(AC$8=$B37,0,IF(AC$8&gt;$B37,'User Input'!AC54,-'User Input'!AC54))</f>
        <v>0</v>
      </c>
      <c r="AD37" s="131">
        <f>IF(AD$8=$B37,0,IF(AD$8&gt;$B37,'User Input'!AD54,-'User Input'!AD54))</f>
        <v>0</v>
      </c>
      <c r="AE37" s="131">
        <f>IF(AE$8=$B37,0,IF(AE$8&gt;$B37,'User Input'!AE54,-'User Input'!AE54))</f>
        <v>0</v>
      </c>
      <c r="AF37" s="131">
        <f>IF(AF$8=$B37,0,IF(AF$8&gt;$B37,'User Input'!AF54,-'User Input'!AF54))</f>
        <v>0</v>
      </c>
      <c r="AG37" s="131">
        <f>IF(AG$8=$B37,0,IF(AG$8&gt;$B37,'User Input'!AG54,-'User Input'!AG54))</f>
        <v>0</v>
      </c>
      <c r="AH37" s="131">
        <f>IF(AH$8=$B37,0,IF(AH$8&gt;$B37,'User Input'!AH54,-'User Input'!AH54))</f>
        <v>0</v>
      </c>
      <c r="AI37" s="131">
        <f>IF(AI$8=$B37,0,IF(AI$8&gt;$B37,'User Input'!AI54,-'User Input'!AI54))</f>
        <v>0</v>
      </c>
      <c r="AJ37" s="131">
        <f>IF(AJ$8=$B37,0,IF(AJ$8&gt;$B37,'User Input'!AJ54,-'User Input'!AJ54))</f>
        <v>0</v>
      </c>
      <c r="AK37" s="131">
        <f>IF(AK$8=$B37,0,IF(AK$8&gt;$B37,'User Input'!AK54,-'User Input'!AK54))</f>
        <v>0</v>
      </c>
      <c r="AL37" s="131">
        <f>IF(AL$8=$B37,0,IF(AL$8&gt;$B37,'User Input'!AL54,-'User Input'!AL54))</f>
        <v>0</v>
      </c>
      <c r="AM37" s="131">
        <f>IF(AM$8=$B37,0,IF(AM$8&gt;$B37,'User Input'!AM54,-'User Input'!AM54))</f>
        <v>0</v>
      </c>
      <c r="AN37" s="131">
        <f>IF(AN$8=$B37,0,IF(AN$8&gt;$B37,'User Input'!AN54,-'User Input'!AN54))</f>
        <v>0</v>
      </c>
      <c r="AO37" s="131">
        <f>IF(AO$8=$B37,0,IF(AO$8&gt;$B37,'User Input'!AO54,-'User Input'!AO54))</f>
        <v>0</v>
      </c>
      <c r="AP37" s="6"/>
      <c r="AQ37" s="6"/>
      <c r="AR37" s="6"/>
      <c r="AS37" s="6"/>
      <c r="AT37" s="6"/>
      <c r="AU37" s="6"/>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3"/>
    </row>
    <row r="38" spans="1:96" ht="14.45">
      <c r="A38" s="55"/>
      <c r="B38" s="117" t="s">
        <v>123</v>
      </c>
      <c r="C38" s="44"/>
      <c r="D38" s="131">
        <f>IF(D$8=$B38,0,IF(D$8&gt;$B38,'User Input'!D55,-'User Input'!D55))</f>
        <v>0</v>
      </c>
      <c r="E38" s="131">
        <f>IF(E$8=$B38,0,IF(E$8&gt;$B38,'User Input'!E55,-'User Input'!E55))</f>
        <v>0</v>
      </c>
      <c r="F38" s="131">
        <f>IF(F$8=$B38,0,IF(F$8&gt;$B38,'User Input'!F55,-'User Input'!F55))</f>
        <v>0</v>
      </c>
      <c r="G38" s="131">
        <f>IF(G$8=$B38,0,IF(G$8&gt;$B38,'User Input'!G55,-'User Input'!G55))</f>
        <v>0</v>
      </c>
      <c r="H38" s="131">
        <f>IF(H$8=$B38,0,IF(H$8&gt;$B38,'User Input'!H55,-'User Input'!H55))</f>
        <v>0</v>
      </c>
      <c r="I38" s="131">
        <f>IF(I$8=$B38,0,IF(I$8&gt;$B38,'User Input'!I55,-'User Input'!I55))</f>
        <v>0</v>
      </c>
      <c r="J38" s="131">
        <f>IF(J$8=$B38,0,IF(J$8&gt;$B38,'User Input'!J55,-'User Input'!J55))</f>
        <v>0</v>
      </c>
      <c r="K38" s="131">
        <f>IF(K$8=$B38,0,IF(K$8&gt;$B38,'User Input'!K55,-'User Input'!K55))</f>
        <v>0</v>
      </c>
      <c r="L38" s="131">
        <f>IF(L$8=$B38,0,IF(L$8&gt;$B38,'User Input'!L55,-'User Input'!L55))</f>
        <v>0</v>
      </c>
      <c r="M38" s="131">
        <f>IF(M$8=$B38,0,IF(M$8&gt;$B38,'User Input'!M55,-'User Input'!M55))</f>
        <v>0</v>
      </c>
      <c r="N38" s="131">
        <f>IF(N$8=$B38,0,IF(N$8&gt;$B38,'User Input'!N55,-'User Input'!N55))</f>
        <v>0</v>
      </c>
      <c r="O38" s="131">
        <f>IF(O$8=$B38,0,IF(O$8&gt;$B38,'User Input'!O55,-'User Input'!O55))</f>
        <v>0</v>
      </c>
      <c r="P38" s="131">
        <f>IF(P$8=$B38,0,IF(P$8&gt;$B38,'User Input'!P55,-'User Input'!P55))</f>
        <v>0</v>
      </c>
      <c r="Q38" s="131">
        <f>IF(Q$8=$B38,0,IF(Q$8&gt;$B38,'User Input'!Q55,-'User Input'!Q55))</f>
        <v>0</v>
      </c>
      <c r="R38" s="131">
        <f>IF(R$8=$B38,0,IF(R$8&gt;$B38,'User Input'!R55,-'User Input'!R55))</f>
        <v>0</v>
      </c>
      <c r="S38" s="131">
        <f>IF(S$8=$B38,0,IF(S$8&gt;$B38,'User Input'!S55,-'User Input'!S55))</f>
        <v>0</v>
      </c>
      <c r="T38" s="131">
        <f>IF(T$8=$B38,0,IF(T$8&gt;$B38,'User Input'!T55,-'User Input'!T55))</f>
        <v>0</v>
      </c>
      <c r="U38" s="131">
        <f>IF(U$8=$B38,0,IF(U$8&gt;$B38,'User Input'!U55,-'User Input'!U55))</f>
        <v>0</v>
      </c>
      <c r="V38" s="131">
        <f>IF(V$8=$B38,0,IF(V$8&gt;$B38,'User Input'!V55,-'User Input'!V55))</f>
        <v>0</v>
      </c>
      <c r="W38" s="131">
        <f>IF(W$8=$B38,0,IF(W$8&gt;$B38,'User Input'!W55,-'User Input'!W55))</f>
        <v>0</v>
      </c>
      <c r="X38" s="131">
        <f>IF(X$8=$B38,0,IF(X$8&gt;$B38,'User Input'!X55,-'User Input'!X55))</f>
        <v>0</v>
      </c>
      <c r="Y38" s="131">
        <f>IF(Y$8=$B38,0,IF(Y$8&gt;$B38,'User Input'!Y55,-'User Input'!Y55))</f>
        <v>0</v>
      </c>
      <c r="Z38" s="131">
        <f>IF(Z$8=$B38,0,IF(Z$8&gt;$B38,'User Input'!Z55,-'User Input'!Z55))</f>
        <v>0</v>
      </c>
      <c r="AA38" s="131">
        <f>IF(AA$8=$B38,0,IF(AA$8&gt;$B38,'User Input'!AA55,-'User Input'!AA55))</f>
        <v>0</v>
      </c>
      <c r="AB38" s="131">
        <f>IF(AB$8=$B38,0,IF(AB$8&gt;$B38,'User Input'!AB55,-'User Input'!AB55))</f>
        <v>0</v>
      </c>
      <c r="AC38" s="131">
        <f>IF(AC$8=$B38,0,IF(AC$8&gt;$B38,'User Input'!AC55,-'User Input'!AC55))</f>
        <v>0</v>
      </c>
      <c r="AD38" s="131">
        <f>IF(AD$8=$B38,0,IF(AD$8&gt;$B38,'User Input'!AD55,-'User Input'!AD55))</f>
        <v>0</v>
      </c>
      <c r="AE38" s="131">
        <f>IF(AE$8=$B38,0,IF(AE$8&gt;$B38,'User Input'!AE55,-'User Input'!AE55))</f>
        <v>0</v>
      </c>
      <c r="AF38" s="131">
        <f>IF(AF$8=$B38,0,IF(AF$8&gt;$B38,'User Input'!AF55,-'User Input'!AF55))</f>
        <v>0</v>
      </c>
      <c r="AG38" s="131">
        <f>IF(AG$8=$B38,0,IF(AG$8&gt;$B38,'User Input'!AG55,-'User Input'!AG55))</f>
        <v>0</v>
      </c>
      <c r="AH38" s="131">
        <f>IF(AH$8=$B38,0,IF(AH$8&gt;$B38,'User Input'!AH55,-'User Input'!AH55))</f>
        <v>0</v>
      </c>
      <c r="AI38" s="131">
        <f>IF(AI$8=$B38,0,IF(AI$8&gt;$B38,'User Input'!AI55,-'User Input'!AI55))</f>
        <v>0</v>
      </c>
      <c r="AJ38" s="131">
        <f>IF(AJ$8=$B38,0,IF(AJ$8&gt;$B38,'User Input'!AJ55,-'User Input'!AJ55))</f>
        <v>0</v>
      </c>
      <c r="AK38" s="131">
        <f>IF(AK$8=$B38,0,IF(AK$8&gt;$B38,'User Input'!AK55,-'User Input'!AK55))</f>
        <v>0</v>
      </c>
      <c r="AL38" s="131">
        <f>IF(AL$8=$B38,0,IF(AL$8&gt;$B38,'User Input'!AL55,-'User Input'!AL55))</f>
        <v>0</v>
      </c>
      <c r="AM38" s="131">
        <f>IF(AM$8=$B38,0,IF(AM$8&gt;$B38,'User Input'!AM55,-'User Input'!AM55))</f>
        <v>0</v>
      </c>
      <c r="AN38" s="131">
        <f>IF(AN$8=$B38,0,IF(AN$8&gt;$B38,'User Input'!AN55,-'User Input'!AN55))</f>
        <v>0</v>
      </c>
      <c r="AO38" s="131">
        <f>IF(AO$8=$B38,0,IF(AO$8&gt;$B38,'User Input'!AO55,-'User Input'!AO55))</f>
        <v>0</v>
      </c>
      <c r="AP38" s="6"/>
      <c r="AQ38" s="6"/>
      <c r="AR38" s="6"/>
      <c r="AS38" s="6"/>
      <c r="AT38" s="6"/>
      <c r="AU38" s="6"/>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3"/>
    </row>
    <row r="39" spans="1:96" ht="14.45">
      <c r="A39" s="55"/>
      <c r="B39" s="117" t="s">
        <v>124</v>
      </c>
      <c r="C39" s="44"/>
      <c r="D39" s="131">
        <f>IF(D$8=$B39,0,IF(D$8&gt;$B39,'User Input'!D56,-'User Input'!D56))</f>
        <v>0</v>
      </c>
      <c r="E39" s="131">
        <f>IF(E$8=$B39,0,IF(E$8&gt;$B39,'User Input'!E56,-'User Input'!E56))</f>
        <v>0</v>
      </c>
      <c r="F39" s="131">
        <f>IF(F$8=$B39,0,IF(F$8&gt;$B39,'User Input'!F56,-'User Input'!F56))</f>
        <v>0</v>
      </c>
      <c r="G39" s="131">
        <f>IF(G$8=$B39,0,IF(G$8&gt;$B39,'User Input'!G56,-'User Input'!G56))</f>
        <v>0</v>
      </c>
      <c r="H39" s="131">
        <f>IF(H$8=$B39,0,IF(H$8&gt;$B39,'User Input'!H56,-'User Input'!H56))</f>
        <v>0</v>
      </c>
      <c r="I39" s="131">
        <f>IF(I$8=$B39,0,IF(I$8&gt;$B39,'User Input'!I56,-'User Input'!I56))</f>
        <v>0</v>
      </c>
      <c r="J39" s="131">
        <f>IF(J$8=$B39,0,IF(J$8&gt;$B39,'User Input'!J56,-'User Input'!J56))</f>
        <v>0</v>
      </c>
      <c r="K39" s="131">
        <f>IF(K$8=$B39,0,IF(K$8&gt;$B39,'User Input'!K56,-'User Input'!K56))</f>
        <v>0</v>
      </c>
      <c r="L39" s="131">
        <f>IF(L$8=$B39,0,IF(L$8&gt;$B39,'User Input'!L56,-'User Input'!L56))</f>
        <v>0</v>
      </c>
      <c r="M39" s="131">
        <f>IF(M$8=$B39,0,IF(M$8&gt;$B39,'User Input'!M56,-'User Input'!M56))</f>
        <v>0</v>
      </c>
      <c r="N39" s="131">
        <f>IF(N$8=$B39,0,IF(N$8&gt;$B39,'User Input'!N56,-'User Input'!N56))</f>
        <v>0</v>
      </c>
      <c r="O39" s="131">
        <f>IF(O$8=$B39,0,IF(O$8&gt;$B39,'User Input'!O56,-'User Input'!O56))</f>
        <v>0</v>
      </c>
      <c r="P39" s="131">
        <f>IF(P$8=$B39,0,IF(P$8&gt;$B39,'User Input'!P56,-'User Input'!P56))</f>
        <v>0</v>
      </c>
      <c r="Q39" s="131">
        <f>IF(Q$8=$B39,0,IF(Q$8&gt;$B39,'User Input'!Q56,-'User Input'!Q56))</f>
        <v>0</v>
      </c>
      <c r="R39" s="131">
        <f>IF(R$8=$B39,0,IF(R$8&gt;$B39,'User Input'!R56,-'User Input'!R56))</f>
        <v>0</v>
      </c>
      <c r="S39" s="131">
        <f>IF(S$8=$B39,0,IF(S$8&gt;$B39,'User Input'!S56,-'User Input'!S56))</f>
        <v>0</v>
      </c>
      <c r="T39" s="131">
        <f>IF(T$8=$B39,0,IF(T$8&gt;$B39,'User Input'!T56,-'User Input'!T56))</f>
        <v>0</v>
      </c>
      <c r="U39" s="131">
        <f>IF(U$8=$B39,0,IF(U$8&gt;$B39,'User Input'!U56,-'User Input'!U56))</f>
        <v>0</v>
      </c>
      <c r="V39" s="131">
        <f>IF(V$8=$B39,0,IF(V$8&gt;$B39,'User Input'!V56,-'User Input'!V56))</f>
        <v>0</v>
      </c>
      <c r="W39" s="131">
        <f>IF(W$8=$B39,0,IF(W$8&gt;$B39,'User Input'!W56,-'User Input'!W56))</f>
        <v>0</v>
      </c>
      <c r="X39" s="131">
        <f>IF(X$8=$B39,0,IF(X$8&gt;$B39,'User Input'!X56,-'User Input'!X56))</f>
        <v>0</v>
      </c>
      <c r="Y39" s="131">
        <f>IF(Y$8=$B39,0,IF(Y$8&gt;$B39,'User Input'!Y56,-'User Input'!Y56))</f>
        <v>0</v>
      </c>
      <c r="Z39" s="131">
        <f>IF(Z$8=$B39,0,IF(Z$8&gt;$B39,'User Input'!Z56,-'User Input'!Z56))</f>
        <v>0</v>
      </c>
      <c r="AA39" s="131">
        <f>IF(AA$8=$B39,0,IF(AA$8&gt;$B39,'User Input'!AA56,-'User Input'!AA56))</f>
        <v>0</v>
      </c>
      <c r="AB39" s="131">
        <f>IF(AB$8=$B39,0,IF(AB$8&gt;$B39,'User Input'!AB56,-'User Input'!AB56))</f>
        <v>0</v>
      </c>
      <c r="AC39" s="131">
        <f>IF(AC$8=$B39,0,IF(AC$8&gt;$B39,'User Input'!AC56,-'User Input'!AC56))</f>
        <v>0</v>
      </c>
      <c r="AD39" s="131">
        <f>IF(AD$8=$B39,0,IF(AD$8&gt;$B39,'User Input'!AD56,-'User Input'!AD56))</f>
        <v>0</v>
      </c>
      <c r="AE39" s="131">
        <f>IF(AE$8=$B39,0,IF(AE$8&gt;$B39,'User Input'!AE56,-'User Input'!AE56))</f>
        <v>0</v>
      </c>
      <c r="AF39" s="131">
        <f>IF(AF$8=$B39,0,IF(AF$8&gt;$B39,'User Input'!AF56,-'User Input'!AF56))</f>
        <v>0</v>
      </c>
      <c r="AG39" s="131">
        <f>IF(AG$8=$B39,0,IF(AG$8&gt;$B39,'User Input'!AG56,-'User Input'!AG56))</f>
        <v>0</v>
      </c>
      <c r="AH39" s="131">
        <f>IF(AH$8=$B39,0,IF(AH$8&gt;$B39,'User Input'!AH56,-'User Input'!AH56))</f>
        <v>0</v>
      </c>
      <c r="AI39" s="131">
        <f>IF(AI$8=$B39,0,IF(AI$8&gt;$B39,'User Input'!AI56,-'User Input'!AI56))</f>
        <v>0</v>
      </c>
      <c r="AJ39" s="131">
        <f>IF(AJ$8=$B39,0,IF(AJ$8&gt;$B39,'User Input'!AJ56,-'User Input'!AJ56))</f>
        <v>0</v>
      </c>
      <c r="AK39" s="131">
        <f>IF(AK$8=$B39,0,IF(AK$8&gt;$B39,'User Input'!AK56,-'User Input'!AK56))</f>
        <v>0</v>
      </c>
      <c r="AL39" s="131">
        <f>IF(AL$8=$B39,0,IF(AL$8&gt;$B39,'User Input'!AL56,-'User Input'!AL56))</f>
        <v>0</v>
      </c>
      <c r="AM39" s="131">
        <f>IF(AM$8=$B39,0,IF(AM$8&gt;$B39,'User Input'!AM56,-'User Input'!AM56))</f>
        <v>0</v>
      </c>
      <c r="AN39" s="131">
        <f>IF(AN$8=$B39,0,IF(AN$8&gt;$B39,'User Input'!AN56,-'User Input'!AN56))</f>
        <v>0</v>
      </c>
      <c r="AO39" s="131">
        <f>IF(AO$8=$B39,0,IF(AO$8&gt;$B39,'User Input'!AO56,-'User Input'!AO56))</f>
        <v>0</v>
      </c>
      <c r="AP39" s="6"/>
      <c r="AQ39" s="6"/>
      <c r="AR39" s="6"/>
      <c r="AS39" s="6"/>
      <c r="AT39" s="6"/>
      <c r="AU39" s="6"/>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3"/>
    </row>
    <row r="40" spans="1:96" ht="14.45">
      <c r="A40" s="55"/>
      <c r="B40" s="117" t="s">
        <v>125</v>
      </c>
      <c r="C40" s="44"/>
      <c r="D40" s="131">
        <f>IF(D$8=$B40,0,IF(D$8&gt;$B40,'User Input'!D57,-'User Input'!D57))</f>
        <v>0</v>
      </c>
      <c r="E40" s="131">
        <f>IF(E$8=$B40,0,IF(E$8&gt;$B40,'User Input'!E57,-'User Input'!E57))</f>
        <v>0</v>
      </c>
      <c r="F40" s="131">
        <f>IF(F$8=$B40,0,IF(F$8&gt;$B40,'User Input'!F57,-'User Input'!F57))</f>
        <v>0</v>
      </c>
      <c r="G40" s="131">
        <f>IF(G$8=$B40,0,IF(G$8&gt;$B40,'User Input'!G57,-'User Input'!G57))</f>
        <v>0</v>
      </c>
      <c r="H40" s="131">
        <f>IF(H$8=$B40,0,IF(H$8&gt;$B40,'User Input'!H57,-'User Input'!H57))</f>
        <v>0</v>
      </c>
      <c r="I40" s="131">
        <f>IF(I$8=$B40,0,IF(I$8&gt;$B40,'User Input'!I57,-'User Input'!I57))</f>
        <v>0</v>
      </c>
      <c r="J40" s="131">
        <f>IF(J$8=$B40,0,IF(J$8&gt;$B40,'User Input'!J57,-'User Input'!J57))</f>
        <v>0</v>
      </c>
      <c r="K40" s="131">
        <f>IF(K$8=$B40,0,IF(K$8&gt;$B40,'User Input'!K57,-'User Input'!K57))</f>
        <v>0</v>
      </c>
      <c r="L40" s="131">
        <f>IF(L$8=$B40,0,IF(L$8&gt;$B40,'User Input'!L57,-'User Input'!L57))</f>
        <v>0</v>
      </c>
      <c r="M40" s="131">
        <f>IF(M$8=$B40,0,IF(M$8&gt;$B40,'User Input'!M57,-'User Input'!M57))</f>
        <v>0</v>
      </c>
      <c r="N40" s="131">
        <f>IF(N$8=$B40,0,IF(N$8&gt;$B40,'User Input'!N57,-'User Input'!N57))</f>
        <v>0</v>
      </c>
      <c r="O40" s="131">
        <f>IF(O$8=$B40,0,IF(O$8&gt;$B40,'User Input'!O57,-'User Input'!O57))</f>
        <v>0</v>
      </c>
      <c r="P40" s="131">
        <f>IF(P$8=$B40,0,IF(P$8&gt;$B40,'User Input'!P57,-'User Input'!P57))</f>
        <v>0</v>
      </c>
      <c r="Q40" s="131">
        <f>IF(Q$8=$B40,0,IF(Q$8&gt;$B40,'User Input'!Q57,-'User Input'!Q57))</f>
        <v>0</v>
      </c>
      <c r="R40" s="131">
        <f>IF(R$8=$B40,0,IF(R$8&gt;$B40,'User Input'!R57,-'User Input'!R57))</f>
        <v>0</v>
      </c>
      <c r="S40" s="131">
        <f>IF(S$8=$B40,0,IF(S$8&gt;$B40,'User Input'!S57,-'User Input'!S57))</f>
        <v>0</v>
      </c>
      <c r="T40" s="131">
        <f>IF(T$8=$B40,0,IF(T$8&gt;$B40,'User Input'!T57,-'User Input'!T57))</f>
        <v>0</v>
      </c>
      <c r="U40" s="131">
        <f>IF(U$8=$B40,0,IF(U$8&gt;$B40,'User Input'!U57,-'User Input'!U57))</f>
        <v>0</v>
      </c>
      <c r="V40" s="131">
        <f>IF(V$8=$B40,0,IF(V$8&gt;$B40,'User Input'!V57,-'User Input'!V57))</f>
        <v>0</v>
      </c>
      <c r="W40" s="131">
        <f>IF(W$8=$B40,0,IF(W$8&gt;$B40,'User Input'!W57,-'User Input'!W57))</f>
        <v>0</v>
      </c>
      <c r="X40" s="131">
        <f>IF(X$8=$B40,0,IF(X$8&gt;$B40,'User Input'!X57,-'User Input'!X57))</f>
        <v>0</v>
      </c>
      <c r="Y40" s="131">
        <f>IF(Y$8=$B40,0,IF(Y$8&gt;$B40,'User Input'!Y57,-'User Input'!Y57))</f>
        <v>0</v>
      </c>
      <c r="Z40" s="131">
        <f>IF(Z$8=$B40,0,IF(Z$8&gt;$B40,'User Input'!Z57,-'User Input'!Z57))</f>
        <v>0</v>
      </c>
      <c r="AA40" s="131">
        <f>IF(AA$8=$B40,0,IF(AA$8&gt;$B40,'User Input'!AA57,-'User Input'!AA57))</f>
        <v>0</v>
      </c>
      <c r="AB40" s="131">
        <f>IF(AB$8=$B40,0,IF(AB$8&gt;$B40,'User Input'!AB57,-'User Input'!AB57))</f>
        <v>0</v>
      </c>
      <c r="AC40" s="131">
        <f>IF(AC$8=$B40,0,IF(AC$8&gt;$B40,'User Input'!AC57,-'User Input'!AC57))</f>
        <v>0</v>
      </c>
      <c r="AD40" s="131">
        <f>IF(AD$8=$B40,0,IF(AD$8&gt;$B40,'User Input'!AD57,-'User Input'!AD57))</f>
        <v>0</v>
      </c>
      <c r="AE40" s="131">
        <f>IF(AE$8=$B40,0,IF(AE$8&gt;$B40,'User Input'!AE57,-'User Input'!AE57))</f>
        <v>0</v>
      </c>
      <c r="AF40" s="131">
        <f>IF(AF$8=$B40,0,IF(AF$8&gt;$B40,'User Input'!AF57,-'User Input'!AF57))</f>
        <v>0</v>
      </c>
      <c r="AG40" s="131">
        <f>IF(AG$8=$B40,0,IF(AG$8&gt;$B40,'User Input'!AG57,-'User Input'!AG57))</f>
        <v>0</v>
      </c>
      <c r="AH40" s="131">
        <f>IF(AH$8=$B40,0,IF(AH$8&gt;$B40,'User Input'!AH57,-'User Input'!AH57))</f>
        <v>0</v>
      </c>
      <c r="AI40" s="131">
        <f>IF(AI$8=$B40,0,IF(AI$8&gt;$B40,'User Input'!AI57,-'User Input'!AI57))</f>
        <v>0</v>
      </c>
      <c r="AJ40" s="131">
        <f>IF(AJ$8=$B40,0,IF(AJ$8&gt;$B40,'User Input'!AJ57,-'User Input'!AJ57))</f>
        <v>0</v>
      </c>
      <c r="AK40" s="131">
        <f>IF(AK$8=$B40,0,IF(AK$8&gt;$B40,'User Input'!AK57,-'User Input'!AK57))</f>
        <v>0</v>
      </c>
      <c r="AL40" s="131">
        <f>IF(AL$8=$B40,0,IF(AL$8&gt;$B40,'User Input'!AL57,-'User Input'!AL57))</f>
        <v>0</v>
      </c>
      <c r="AM40" s="131">
        <f>IF(AM$8=$B40,0,IF(AM$8&gt;$B40,'User Input'!AM57,-'User Input'!AM57))</f>
        <v>0</v>
      </c>
      <c r="AN40" s="131">
        <f>IF(AN$8=$B40,0,IF(AN$8&gt;$B40,'User Input'!AN57,-'User Input'!AN57))</f>
        <v>0</v>
      </c>
      <c r="AO40" s="131">
        <f>IF(AO$8=$B40,0,IF(AO$8&gt;$B40,'User Input'!AO57,-'User Input'!AO57))</f>
        <v>0</v>
      </c>
      <c r="AP40" s="6"/>
      <c r="AQ40" s="6"/>
      <c r="AR40" s="6"/>
      <c r="AS40" s="6"/>
      <c r="AT40" s="6"/>
      <c r="AU40" s="6"/>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3"/>
    </row>
    <row r="41" spans="1:96" ht="14.45">
      <c r="A41" s="55"/>
      <c r="B41" s="117" t="s">
        <v>126</v>
      </c>
      <c r="C41" s="44"/>
      <c r="D41" s="131">
        <f>IF(D$8=$B41,0,IF(D$8&gt;$B41,'User Input'!D58,-'User Input'!D58))</f>
        <v>0</v>
      </c>
      <c r="E41" s="131">
        <f>IF(E$8=$B41,0,IF(E$8&gt;$B41,'User Input'!E58,-'User Input'!E58))</f>
        <v>0</v>
      </c>
      <c r="F41" s="131">
        <f>IF(F$8=$B41,0,IF(F$8&gt;$B41,'User Input'!F58,-'User Input'!F58))</f>
        <v>0</v>
      </c>
      <c r="G41" s="131">
        <f>IF(G$8=$B41,0,IF(G$8&gt;$B41,'User Input'!G58,-'User Input'!G58))</f>
        <v>0</v>
      </c>
      <c r="H41" s="131">
        <f>IF(H$8=$B41,0,IF(H$8&gt;$B41,'User Input'!H58,-'User Input'!H58))</f>
        <v>0</v>
      </c>
      <c r="I41" s="131">
        <f>IF(I$8=$B41,0,IF(I$8&gt;$B41,'User Input'!I58,-'User Input'!I58))</f>
        <v>0</v>
      </c>
      <c r="J41" s="131">
        <f>IF(J$8=$B41,0,IF(J$8&gt;$B41,'User Input'!J58,-'User Input'!J58))</f>
        <v>0</v>
      </c>
      <c r="K41" s="131">
        <f>IF(K$8=$B41,0,IF(K$8&gt;$B41,'User Input'!K58,-'User Input'!K58))</f>
        <v>0</v>
      </c>
      <c r="L41" s="131">
        <f>IF(L$8=$B41,0,IF(L$8&gt;$B41,'User Input'!L58,-'User Input'!L58))</f>
        <v>0</v>
      </c>
      <c r="M41" s="131">
        <f>IF(M$8=$B41,0,IF(M$8&gt;$B41,'User Input'!M58,-'User Input'!M58))</f>
        <v>0</v>
      </c>
      <c r="N41" s="131">
        <f>IF(N$8=$B41,0,IF(N$8&gt;$B41,'User Input'!N58,-'User Input'!N58))</f>
        <v>0</v>
      </c>
      <c r="O41" s="131">
        <f>IF(O$8=$B41,0,IF(O$8&gt;$B41,'User Input'!O58,-'User Input'!O58))</f>
        <v>0</v>
      </c>
      <c r="P41" s="131">
        <f>IF(P$8=$B41,0,IF(P$8&gt;$B41,'User Input'!P58,-'User Input'!P58))</f>
        <v>0</v>
      </c>
      <c r="Q41" s="131">
        <f>IF(Q$8=$B41,0,IF(Q$8&gt;$B41,'User Input'!Q58,-'User Input'!Q58))</f>
        <v>0</v>
      </c>
      <c r="R41" s="131">
        <f>IF(R$8=$B41,0,IF(R$8&gt;$B41,'User Input'!R58,-'User Input'!R58))</f>
        <v>0</v>
      </c>
      <c r="S41" s="131">
        <f>IF(S$8=$B41,0,IF(S$8&gt;$B41,'User Input'!S58,-'User Input'!S58))</f>
        <v>0</v>
      </c>
      <c r="T41" s="131">
        <f>IF(T$8=$B41,0,IF(T$8&gt;$B41,'User Input'!T58,-'User Input'!T58))</f>
        <v>0</v>
      </c>
      <c r="U41" s="131">
        <f>IF(U$8=$B41,0,IF(U$8&gt;$B41,'User Input'!U58,-'User Input'!U58))</f>
        <v>0</v>
      </c>
      <c r="V41" s="131">
        <f>IF(V$8=$B41,0,IF(V$8&gt;$B41,'User Input'!V58,-'User Input'!V58))</f>
        <v>0</v>
      </c>
      <c r="W41" s="131">
        <f>IF(W$8=$B41,0,IF(W$8&gt;$B41,'User Input'!W58,-'User Input'!W58))</f>
        <v>0</v>
      </c>
      <c r="X41" s="131">
        <f>IF(X$8=$B41,0,IF(X$8&gt;$B41,'User Input'!X58,-'User Input'!X58))</f>
        <v>0</v>
      </c>
      <c r="Y41" s="131">
        <f>IF(Y$8=$B41,0,IF(Y$8&gt;$B41,'User Input'!Y58,-'User Input'!Y58))</f>
        <v>0</v>
      </c>
      <c r="Z41" s="131">
        <f>IF(Z$8=$B41,0,IF(Z$8&gt;$B41,'User Input'!Z58,-'User Input'!Z58))</f>
        <v>0</v>
      </c>
      <c r="AA41" s="131">
        <f>IF(AA$8=$B41,0,IF(AA$8&gt;$B41,'User Input'!AA58,-'User Input'!AA58))</f>
        <v>0</v>
      </c>
      <c r="AB41" s="131">
        <f>IF(AB$8=$B41,0,IF(AB$8&gt;$B41,'User Input'!AB58,-'User Input'!AB58))</f>
        <v>0</v>
      </c>
      <c r="AC41" s="131">
        <f>IF(AC$8=$B41,0,IF(AC$8&gt;$B41,'User Input'!AC58,-'User Input'!AC58))</f>
        <v>0</v>
      </c>
      <c r="AD41" s="131">
        <f>IF(AD$8=$B41,0,IF(AD$8&gt;$B41,'User Input'!AD58,-'User Input'!AD58))</f>
        <v>0</v>
      </c>
      <c r="AE41" s="131">
        <f>IF(AE$8=$B41,0,IF(AE$8&gt;$B41,'User Input'!AE58,-'User Input'!AE58))</f>
        <v>0</v>
      </c>
      <c r="AF41" s="131">
        <f>IF(AF$8=$B41,0,IF(AF$8&gt;$B41,'User Input'!AF58,-'User Input'!AF58))</f>
        <v>0</v>
      </c>
      <c r="AG41" s="131">
        <f>IF(AG$8=$B41,0,IF(AG$8&gt;$B41,'User Input'!AG58,-'User Input'!AG58))</f>
        <v>0</v>
      </c>
      <c r="AH41" s="131">
        <f>IF(AH$8=$B41,0,IF(AH$8&gt;$B41,'User Input'!AH58,-'User Input'!AH58))</f>
        <v>0</v>
      </c>
      <c r="AI41" s="131">
        <f>IF(AI$8=$B41,0,IF(AI$8&gt;$B41,'User Input'!AI58,-'User Input'!AI58))</f>
        <v>0</v>
      </c>
      <c r="AJ41" s="131">
        <f>IF(AJ$8=$B41,0,IF(AJ$8&gt;$B41,'User Input'!AJ58,-'User Input'!AJ58))</f>
        <v>0</v>
      </c>
      <c r="AK41" s="131">
        <f>IF(AK$8=$B41,0,IF(AK$8&gt;$B41,'User Input'!AK58,-'User Input'!AK58))</f>
        <v>0</v>
      </c>
      <c r="AL41" s="131">
        <f>IF(AL$8=$B41,0,IF(AL$8&gt;$B41,'User Input'!AL58,-'User Input'!AL58))</f>
        <v>0</v>
      </c>
      <c r="AM41" s="131">
        <f>IF(AM$8=$B41,0,IF(AM$8&gt;$B41,'User Input'!AM58,-'User Input'!AM58))</f>
        <v>0</v>
      </c>
      <c r="AN41" s="131">
        <f>IF(AN$8=$B41,0,IF(AN$8&gt;$B41,'User Input'!AN58,-'User Input'!AN58))</f>
        <v>0</v>
      </c>
      <c r="AO41" s="131">
        <f>IF(AO$8=$B41,0,IF(AO$8&gt;$B41,'User Input'!AO58,-'User Input'!AO58))</f>
        <v>0</v>
      </c>
      <c r="AP41" s="6"/>
      <c r="AQ41" s="6"/>
      <c r="AR41" s="6"/>
      <c r="AS41" s="6"/>
      <c r="AT41" s="6"/>
      <c r="AU41" s="6"/>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3"/>
    </row>
    <row r="42" spans="1:96" ht="14.45">
      <c r="A42" s="55"/>
      <c r="B42" s="117" t="s">
        <v>127</v>
      </c>
      <c r="C42" s="44"/>
      <c r="D42" s="131">
        <f>IF(D$8=$B42,0,IF(D$8&gt;$B42,'User Input'!D59,-'User Input'!D59))</f>
        <v>0</v>
      </c>
      <c r="E42" s="131">
        <f>IF(E$8=$B42,0,IF(E$8&gt;$B42,'User Input'!E59,-'User Input'!E59))</f>
        <v>0</v>
      </c>
      <c r="F42" s="131">
        <f>IF(F$8=$B42,0,IF(F$8&gt;$B42,'User Input'!F59,-'User Input'!F59))</f>
        <v>0</v>
      </c>
      <c r="G42" s="131">
        <f>IF(G$8=$B42,0,IF(G$8&gt;$B42,'User Input'!G59,-'User Input'!G59))</f>
        <v>0</v>
      </c>
      <c r="H42" s="131">
        <f>IF(H$8=$B42,0,IF(H$8&gt;$B42,'User Input'!H59,-'User Input'!H59))</f>
        <v>0</v>
      </c>
      <c r="I42" s="131">
        <f>IF(I$8=$B42,0,IF(I$8&gt;$B42,'User Input'!I59,-'User Input'!I59))</f>
        <v>0</v>
      </c>
      <c r="J42" s="131">
        <f>IF(J$8=$B42,0,IF(J$8&gt;$B42,'User Input'!J59,-'User Input'!J59))</f>
        <v>0</v>
      </c>
      <c r="K42" s="131">
        <f>IF(K$8=$B42,0,IF(K$8&gt;$B42,'User Input'!K59,-'User Input'!K59))</f>
        <v>0</v>
      </c>
      <c r="L42" s="131">
        <f>IF(L$8=$B42,0,IF(L$8&gt;$B42,'User Input'!L59,-'User Input'!L59))</f>
        <v>0</v>
      </c>
      <c r="M42" s="131">
        <f>IF(M$8=$B42,0,IF(M$8&gt;$B42,'User Input'!M59,-'User Input'!M59))</f>
        <v>0</v>
      </c>
      <c r="N42" s="131">
        <f>IF(N$8=$B42,0,IF(N$8&gt;$B42,'User Input'!N59,-'User Input'!N59))</f>
        <v>0</v>
      </c>
      <c r="O42" s="131">
        <f>IF(O$8=$B42,0,IF(O$8&gt;$B42,'User Input'!O59,-'User Input'!O59))</f>
        <v>0</v>
      </c>
      <c r="P42" s="131">
        <f>IF(P$8=$B42,0,IF(P$8&gt;$B42,'User Input'!P59,-'User Input'!P59))</f>
        <v>0</v>
      </c>
      <c r="Q42" s="131">
        <f>IF(Q$8=$B42,0,IF(Q$8&gt;$B42,'User Input'!Q59,-'User Input'!Q59))</f>
        <v>0</v>
      </c>
      <c r="R42" s="131">
        <f>IF(R$8=$B42,0,IF(R$8&gt;$B42,'User Input'!R59,-'User Input'!R59))</f>
        <v>0</v>
      </c>
      <c r="S42" s="131">
        <f>IF(S$8=$B42,0,IF(S$8&gt;$B42,'User Input'!S59,-'User Input'!S59))</f>
        <v>0</v>
      </c>
      <c r="T42" s="131">
        <f>IF(T$8=$B42,0,IF(T$8&gt;$B42,'User Input'!T59,-'User Input'!T59))</f>
        <v>0</v>
      </c>
      <c r="U42" s="131">
        <f>IF(U$8=$B42,0,IF(U$8&gt;$B42,'User Input'!U59,-'User Input'!U59))</f>
        <v>0</v>
      </c>
      <c r="V42" s="131">
        <f>IF(V$8=$B42,0,IF(V$8&gt;$B42,'User Input'!V59,-'User Input'!V59))</f>
        <v>0</v>
      </c>
      <c r="W42" s="131">
        <f>IF(W$8=$B42,0,IF(W$8&gt;$B42,'User Input'!W59,-'User Input'!W59))</f>
        <v>0</v>
      </c>
      <c r="X42" s="131">
        <f>IF(X$8=$B42,0,IF(X$8&gt;$B42,'User Input'!X59,-'User Input'!X59))</f>
        <v>0</v>
      </c>
      <c r="Y42" s="131">
        <f>IF(Y$8=$B42,0,IF(Y$8&gt;$B42,'User Input'!Y59,-'User Input'!Y59))</f>
        <v>0</v>
      </c>
      <c r="Z42" s="131">
        <f>IF(Z$8=$B42,0,IF(Z$8&gt;$B42,'User Input'!Z59,-'User Input'!Z59))</f>
        <v>0</v>
      </c>
      <c r="AA42" s="131">
        <f>IF(AA$8=$B42,0,IF(AA$8&gt;$B42,'User Input'!AA59,-'User Input'!AA59))</f>
        <v>0</v>
      </c>
      <c r="AB42" s="131">
        <f>IF(AB$8=$B42,0,IF(AB$8&gt;$B42,'User Input'!AB59,-'User Input'!AB59))</f>
        <v>0</v>
      </c>
      <c r="AC42" s="131">
        <f>IF(AC$8=$B42,0,IF(AC$8&gt;$B42,'User Input'!AC59,-'User Input'!AC59))</f>
        <v>0</v>
      </c>
      <c r="AD42" s="131">
        <f>IF(AD$8=$B42,0,IF(AD$8&gt;$B42,'User Input'!AD59,-'User Input'!AD59))</f>
        <v>0</v>
      </c>
      <c r="AE42" s="131">
        <f>IF(AE$8=$B42,0,IF(AE$8&gt;$B42,'User Input'!AE59,-'User Input'!AE59))</f>
        <v>0</v>
      </c>
      <c r="AF42" s="131">
        <f>IF(AF$8=$B42,0,IF(AF$8&gt;$B42,'User Input'!AF59,-'User Input'!AF59))</f>
        <v>0</v>
      </c>
      <c r="AG42" s="131">
        <f>IF(AG$8=$B42,0,IF(AG$8&gt;$B42,'User Input'!AG59,-'User Input'!AG59))</f>
        <v>0</v>
      </c>
      <c r="AH42" s="131">
        <f>IF(AH$8=$B42,0,IF(AH$8&gt;$B42,'User Input'!AH59,-'User Input'!AH59))</f>
        <v>0</v>
      </c>
      <c r="AI42" s="131">
        <f>IF(AI$8=$B42,0,IF(AI$8&gt;$B42,'User Input'!AI59,-'User Input'!AI59))</f>
        <v>0</v>
      </c>
      <c r="AJ42" s="131">
        <f>IF(AJ$8=$B42,0,IF(AJ$8&gt;$B42,'User Input'!AJ59,-'User Input'!AJ59))</f>
        <v>0</v>
      </c>
      <c r="AK42" s="131">
        <f>IF(AK$8=$B42,0,IF(AK$8&gt;$B42,'User Input'!AK59,-'User Input'!AK59))</f>
        <v>0</v>
      </c>
      <c r="AL42" s="131">
        <f>IF(AL$8=$B42,0,IF(AL$8&gt;$B42,'User Input'!AL59,-'User Input'!AL59))</f>
        <v>0</v>
      </c>
      <c r="AM42" s="131">
        <f>IF(AM$8=$B42,0,IF(AM$8&gt;$B42,'User Input'!AM59,-'User Input'!AM59))</f>
        <v>0</v>
      </c>
      <c r="AN42" s="131">
        <f>IF(AN$8=$B42,0,IF(AN$8&gt;$B42,'User Input'!AN59,-'User Input'!AN59))</f>
        <v>0</v>
      </c>
      <c r="AO42" s="131">
        <f>IF(AO$8=$B42,0,IF(AO$8&gt;$B42,'User Input'!AO59,-'User Input'!AO59))</f>
        <v>0</v>
      </c>
      <c r="AP42" s="6"/>
      <c r="AQ42" s="6"/>
      <c r="AR42" s="6"/>
      <c r="AS42" s="6"/>
      <c r="AT42" s="6"/>
      <c r="AU42" s="6"/>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3"/>
    </row>
    <row r="43" spans="1:96" ht="14.45">
      <c r="A43" s="55"/>
      <c r="B43" s="117" t="s">
        <v>128</v>
      </c>
      <c r="C43" s="44"/>
      <c r="D43" s="131">
        <f>IF(D$8=$B43,0,IF(D$8&gt;$B43,'User Input'!D60,-'User Input'!D60))</f>
        <v>0</v>
      </c>
      <c r="E43" s="131">
        <f>IF(E$8=$B43,0,IF(E$8&gt;$B43,'User Input'!E60,-'User Input'!E60))</f>
        <v>0</v>
      </c>
      <c r="F43" s="131">
        <f>IF(F$8=$B43,0,IF(F$8&gt;$B43,'User Input'!F60,-'User Input'!F60))</f>
        <v>0</v>
      </c>
      <c r="G43" s="131">
        <f>IF(G$8=$B43,0,IF(G$8&gt;$B43,'User Input'!G60,-'User Input'!G60))</f>
        <v>0</v>
      </c>
      <c r="H43" s="131">
        <f>IF(H$8=$B43,0,IF(H$8&gt;$B43,'User Input'!H60,-'User Input'!H60))</f>
        <v>0</v>
      </c>
      <c r="I43" s="131">
        <f>IF(I$8=$B43,0,IF(I$8&gt;$B43,'User Input'!I60,-'User Input'!I60))</f>
        <v>0</v>
      </c>
      <c r="J43" s="131">
        <f>IF(J$8=$B43,0,IF(J$8&gt;$B43,'User Input'!J60,-'User Input'!J60))</f>
        <v>0</v>
      </c>
      <c r="K43" s="131">
        <f>IF(K$8=$B43,0,IF(K$8&gt;$B43,'User Input'!K60,-'User Input'!K60))</f>
        <v>0</v>
      </c>
      <c r="L43" s="131">
        <f>IF(L$8=$B43,0,IF(L$8&gt;$B43,'User Input'!L60,-'User Input'!L60))</f>
        <v>0</v>
      </c>
      <c r="M43" s="131">
        <f>IF(M$8=$B43,0,IF(M$8&gt;$B43,'User Input'!M60,-'User Input'!M60))</f>
        <v>0</v>
      </c>
      <c r="N43" s="131">
        <f>IF(N$8=$B43,0,IF(N$8&gt;$B43,'User Input'!N60,-'User Input'!N60))</f>
        <v>0</v>
      </c>
      <c r="O43" s="131">
        <f>IF(O$8=$B43,0,IF(O$8&gt;$B43,'User Input'!O60,-'User Input'!O60))</f>
        <v>0</v>
      </c>
      <c r="P43" s="131">
        <f>IF(P$8=$B43,0,IF(P$8&gt;$B43,'User Input'!P60,-'User Input'!P60))</f>
        <v>0</v>
      </c>
      <c r="Q43" s="131">
        <f>IF(Q$8=$B43,0,IF(Q$8&gt;$B43,'User Input'!Q60,-'User Input'!Q60))</f>
        <v>0</v>
      </c>
      <c r="R43" s="131">
        <f>IF(R$8=$B43,0,IF(R$8&gt;$B43,'User Input'!R60,-'User Input'!R60))</f>
        <v>0</v>
      </c>
      <c r="S43" s="131">
        <f>IF(S$8=$B43,0,IF(S$8&gt;$B43,'User Input'!S60,-'User Input'!S60))</f>
        <v>0</v>
      </c>
      <c r="T43" s="131">
        <f>IF(T$8=$B43,0,IF(T$8&gt;$B43,'User Input'!T60,-'User Input'!T60))</f>
        <v>0</v>
      </c>
      <c r="U43" s="131">
        <f>IF(U$8=$B43,0,IF(U$8&gt;$B43,'User Input'!U60,-'User Input'!U60))</f>
        <v>0</v>
      </c>
      <c r="V43" s="131">
        <f>IF(V$8=$B43,0,IF(V$8&gt;$B43,'User Input'!V60,-'User Input'!V60))</f>
        <v>0</v>
      </c>
      <c r="W43" s="131">
        <f>IF(W$8=$B43,0,IF(W$8&gt;$B43,'User Input'!W60,-'User Input'!W60))</f>
        <v>0</v>
      </c>
      <c r="X43" s="131">
        <f>IF(X$8=$B43,0,IF(X$8&gt;$B43,'User Input'!X60,-'User Input'!X60))</f>
        <v>0</v>
      </c>
      <c r="Y43" s="131">
        <f>IF(Y$8=$B43,0,IF(Y$8&gt;$B43,'User Input'!Y60,-'User Input'!Y60))</f>
        <v>0</v>
      </c>
      <c r="Z43" s="131">
        <f>IF(Z$8=$B43,0,IF(Z$8&gt;$B43,'User Input'!Z60,-'User Input'!Z60))</f>
        <v>0</v>
      </c>
      <c r="AA43" s="131">
        <f>IF(AA$8=$B43,0,IF(AA$8&gt;$B43,'User Input'!AA60,-'User Input'!AA60))</f>
        <v>0</v>
      </c>
      <c r="AB43" s="131">
        <f>IF(AB$8=$B43,0,IF(AB$8&gt;$B43,'User Input'!AB60,-'User Input'!AB60))</f>
        <v>0</v>
      </c>
      <c r="AC43" s="131">
        <f>IF(AC$8=$B43,0,IF(AC$8&gt;$B43,'User Input'!AC60,-'User Input'!AC60))</f>
        <v>0</v>
      </c>
      <c r="AD43" s="131">
        <f>IF(AD$8=$B43,0,IF(AD$8&gt;$B43,'User Input'!AD60,-'User Input'!AD60))</f>
        <v>0</v>
      </c>
      <c r="AE43" s="131">
        <f>IF(AE$8=$B43,0,IF(AE$8&gt;$B43,'User Input'!AE60,-'User Input'!AE60))</f>
        <v>0</v>
      </c>
      <c r="AF43" s="131">
        <f>IF(AF$8=$B43,0,IF(AF$8&gt;$B43,'User Input'!AF60,-'User Input'!AF60))</f>
        <v>0</v>
      </c>
      <c r="AG43" s="131">
        <f>IF(AG$8=$B43,0,IF(AG$8&gt;$B43,'User Input'!AG60,-'User Input'!AG60))</f>
        <v>0</v>
      </c>
      <c r="AH43" s="131">
        <f>IF(AH$8=$B43,0,IF(AH$8&gt;$B43,'User Input'!AH60,-'User Input'!AH60))</f>
        <v>0</v>
      </c>
      <c r="AI43" s="131">
        <f>IF(AI$8=$B43,0,IF(AI$8&gt;$B43,'User Input'!AI60,-'User Input'!AI60))</f>
        <v>0</v>
      </c>
      <c r="AJ43" s="131">
        <f>IF(AJ$8=$B43,0,IF(AJ$8&gt;$B43,'User Input'!AJ60,-'User Input'!AJ60))</f>
        <v>0</v>
      </c>
      <c r="AK43" s="131">
        <f>IF(AK$8=$B43,0,IF(AK$8&gt;$B43,'User Input'!AK60,-'User Input'!AK60))</f>
        <v>0</v>
      </c>
      <c r="AL43" s="131">
        <f>IF(AL$8=$B43,0,IF(AL$8&gt;$B43,'User Input'!AL60,-'User Input'!AL60))</f>
        <v>0</v>
      </c>
      <c r="AM43" s="131">
        <f>IF(AM$8=$B43,0,IF(AM$8&gt;$B43,'User Input'!AM60,-'User Input'!AM60))</f>
        <v>0</v>
      </c>
      <c r="AN43" s="131">
        <f>IF(AN$8=$B43,0,IF(AN$8&gt;$B43,'User Input'!AN60,-'User Input'!AN60))</f>
        <v>0</v>
      </c>
      <c r="AO43" s="131">
        <f>IF(AO$8=$B43,0,IF(AO$8&gt;$B43,'User Input'!AO60,-'User Input'!AO60))</f>
        <v>0</v>
      </c>
      <c r="AP43" s="6"/>
      <c r="AQ43" s="6"/>
      <c r="AR43" s="6"/>
      <c r="AS43" s="6"/>
      <c r="AT43" s="6"/>
      <c r="AU43" s="6"/>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3"/>
    </row>
    <row r="44" spans="1:96" ht="14.45">
      <c r="A44" s="55"/>
      <c r="B44" s="117" t="s">
        <v>129</v>
      </c>
      <c r="C44" s="44"/>
      <c r="D44" s="131">
        <f>IF(D$8=$B44,0,IF(D$8&gt;$B44,'User Input'!D61,-'User Input'!D61))</f>
        <v>0</v>
      </c>
      <c r="E44" s="131">
        <f>IF(E$8=$B44,0,IF(E$8&gt;$B44,'User Input'!E61,-'User Input'!E61))</f>
        <v>0</v>
      </c>
      <c r="F44" s="131">
        <f>IF(F$8=$B44,0,IF(F$8&gt;$B44,'User Input'!F61,-'User Input'!F61))</f>
        <v>0</v>
      </c>
      <c r="G44" s="131">
        <f>IF(G$8=$B44,0,IF(G$8&gt;$B44,'User Input'!G61,-'User Input'!G61))</f>
        <v>0</v>
      </c>
      <c r="H44" s="131">
        <f>IF(H$8=$B44,0,IF(H$8&gt;$B44,'User Input'!H61,-'User Input'!H61))</f>
        <v>0</v>
      </c>
      <c r="I44" s="131">
        <f>IF(I$8=$B44,0,IF(I$8&gt;$B44,'User Input'!I61,-'User Input'!I61))</f>
        <v>0</v>
      </c>
      <c r="J44" s="131">
        <f>IF(J$8=$B44,0,IF(J$8&gt;$B44,'User Input'!J61,-'User Input'!J61))</f>
        <v>0</v>
      </c>
      <c r="K44" s="131">
        <f>IF(K$8=$B44,0,IF(K$8&gt;$B44,'User Input'!K61,-'User Input'!K61))</f>
        <v>0</v>
      </c>
      <c r="L44" s="131">
        <f>IF(L$8=$B44,0,IF(L$8&gt;$B44,'User Input'!L61,-'User Input'!L61))</f>
        <v>0</v>
      </c>
      <c r="M44" s="131">
        <f>IF(M$8=$B44,0,IF(M$8&gt;$B44,'User Input'!M61,-'User Input'!M61))</f>
        <v>0</v>
      </c>
      <c r="N44" s="131">
        <f>IF(N$8=$B44,0,IF(N$8&gt;$B44,'User Input'!N61,-'User Input'!N61))</f>
        <v>0</v>
      </c>
      <c r="O44" s="131">
        <f>IF(O$8=$B44,0,IF(O$8&gt;$B44,'User Input'!O61,-'User Input'!O61))</f>
        <v>0</v>
      </c>
      <c r="P44" s="131">
        <f>IF(P$8=$B44,0,IF(P$8&gt;$B44,'User Input'!P61,-'User Input'!P61))</f>
        <v>0</v>
      </c>
      <c r="Q44" s="131">
        <f>IF(Q$8=$B44,0,IF(Q$8&gt;$B44,'User Input'!Q61,-'User Input'!Q61))</f>
        <v>0</v>
      </c>
      <c r="R44" s="131">
        <f>IF(R$8=$B44,0,IF(R$8&gt;$B44,'User Input'!R61,-'User Input'!R61))</f>
        <v>0</v>
      </c>
      <c r="S44" s="131">
        <f>IF(S$8=$B44,0,IF(S$8&gt;$B44,'User Input'!S61,-'User Input'!S61))</f>
        <v>0</v>
      </c>
      <c r="T44" s="131">
        <f>IF(T$8=$B44,0,IF(T$8&gt;$B44,'User Input'!T61,-'User Input'!T61))</f>
        <v>0</v>
      </c>
      <c r="U44" s="131">
        <f>IF(U$8=$B44,0,IF(U$8&gt;$B44,'User Input'!U61,-'User Input'!U61))</f>
        <v>0</v>
      </c>
      <c r="V44" s="131">
        <f>IF(V$8=$B44,0,IF(V$8&gt;$B44,'User Input'!V61,-'User Input'!V61))</f>
        <v>0</v>
      </c>
      <c r="W44" s="131">
        <f>IF(W$8=$B44,0,IF(W$8&gt;$B44,'User Input'!W61,-'User Input'!W61))</f>
        <v>0</v>
      </c>
      <c r="X44" s="131">
        <f>IF(X$8=$B44,0,IF(X$8&gt;$B44,'User Input'!X61,-'User Input'!X61))</f>
        <v>0</v>
      </c>
      <c r="Y44" s="131">
        <f>IF(Y$8=$B44,0,IF(Y$8&gt;$B44,'User Input'!Y61,-'User Input'!Y61))</f>
        <v>0</v>
      </c>
      <c r="Z44" s="131">
        <f>IF(Z$8=$B44,0,IF(Z$8&gt;$B44,'User Input'!Z61,-'User Input'!Z61))</f>
        <v>0</v>
      </c>
      <c r="AA44" s="131">
        <f>IF(AA$8=$B44,0,IF(AA$8&gt;$B44,'User Input'!AA61,-'User Input'!AA61))</f>
        <v>0</v>
      </c>
      <c r="AB44" s="131">
        <f>IF(AB$8=$B44,0,IF(AB$8&gt;$B44,'User Input'!AB61,-'User Input'!AB61))</f>
        <v>0</v>
      </c>
      <c r="AC44" s="131">
        <f>IF(AC$8=$B44,0,IF(AC$8&gt;$B44,'User Input'!AC61,-'User Input'!AC61))</f>
        <v>0</v>
      </c>
      <c r="AD44" s="131">
        <f>IF(AD$8=$B44,0,IF(AD$8&gt;$B44,'User Input'!AD61,-'User Input'!AD61))</f>
        <v>0</v>
      </c>
      <c r="AE44" s="131">
        <f>IF(AE$8=$B44,0,IF(AE$8&gt;$B44,'User Input'!AE61,-'User Input'!AE61))</f>
        <v>0</v>
      </c>
      <c r="AF44" s="131">
        <f>IF(AF$8=$B44,0,IF(AF$8&gt;$B44,'User Input'!AF61,-'User Input'!AF61))</f>
        <v>0</v>
      </c>
      <c r="AG44" s="131">
        <f>IF(AG$8=$B44,0,IF(AG$8&gt;$B44,'User Input'!AG61,-'User Input'!AG61))</f>
        <v>0</v>
      </c>
      <c r="AH44" s="131">
        <f>IF(AH$8=$B44,0,IF(AH$8&gt;$B44,'User Input'!AH61,-'User Input'!AH61))</f>
        <v>0</v>
      </c>
      <c r="AI44" s="131">
        <f>IF(AI$8=$B44,0,IF(AI$8&gt;$B44,'User Input'!AI61,-'User Input'!AI61))</f>
        <v>0</v>
      </c>
      <c r="AJ44" s="131">
        <f>IF(AJ$8=$B44,0,IF(AJ$8&gt;$B44,'User Input'!AJ61,-'User Input'!AJ61))</f>
        <v>0</v>
      </c>
      <c r="AK44" s="131">
        <f>IF(AK$8=$B44,0,IF(AK$8&gt;$B44,'User Input'!AK61,-'User Input'!AK61))</f>
        <v>0</v>
      </c>
      <c r="AL44" s="131">
        <f>IF(AL$8=$B44,0,IF(AL$8&gt;$B44,'User Input'!AL61,-'User Input'!AL61))</f>
        <v>0</v>
      </c>
      <c r="AM44" s="131">
        <f>IF(AM$8=$B44,0,IF(AM$8&gt;$B44,'User Input'!AM61,-'User Input'!AM61))</f>
        <v>0</v>
      </c>
      <c r="AN44" s="131">
        <f>IF(AN$8=$B44,0,IF(AN$8&gt;$B44,'User Input'!AN61,-'User Input'!AN61))</f>
        <v>0</v>
      </c>
      <c r="AO44" s="131">
        <f>IF(AO$8=$B44,0,IF(AO$8&gt;$B44,'User Input'!AO61,-'User Input'!AO61))</f>
        <v>0</v>
      </c>
      <c r="AP44" s="6"/>
      <c r="AQ44" s="6"/>
      <c r="AR44" s="6"/>
      <c r="AS44" s="6"/>
      <c r="AT44" s="6"/>
      <c r="AU44" s="6"/>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3"/>
    </row>
    <row r="45" spans="1:96" ht="14.45">
      <c r="A45" s="55"/>
      <c r="B45" s="117" t="s">
        <v>130</v>
      </c>
      <c r="C45" s="44"/>
      <c r="D45" s="131">
        <f>IF(D$8=$B45,0,IF(D$8&gt;$B45,'User Input'!D62,-'User Input'!D62))</f>
        <v>0</v>
      </c>
      <c r="E45" s="131">
        <f>IF(E$8=$B45,0,IF(E$8&gt;$B45,'User Input'!E62,-'User Input'!E62))</f>
        <v>0</v>
      </c>
      <c r="F45" s="131">
        <f>IF(F$8=$B45,0,IF(F$8&gt;$B45,'User Input'!F62,-'User Input'!F62))</f>
        <v>0</v>
      </c>
      <c r="G45" s="131">
        <f>IF(G$8=$B45,0,IF(G$8&gt;$B45,'User Input'!G62,-'User Input'!G62))</f>
        <v>0</v>
      </c>
      <c r="H45" s="131">
        <f>IF(H$8=$B45,0,IF(H$8&gt;$B45,'User Input'!H62,-'User Input'!H62))</f>
        <v>0</v>
      </c>
      <c r="I45" s="131">
        <f>IF(I$8=$B45,0,IF(I$8&gt;$B45,'User Input'!I62,-'User Input'!I62))</f>
        <v>0</v>
      </c>
      <c r="J45" s="131">
        <f>IF(J$8=$B45,0,IF(J$8&gt;$B45,'User Input'!J62,-'User Input'!J62))</f>
        <v>0</v>
      </c>
      <c r="K45" s="131">
        <f>IF(K$8=$B45,0,IF(K$8&gt;$B45,'User Input'!K62,-'User Input'!K62))</f>
        <v>0</v>
      </c>
      <c r="L45" s="131">
        <f>IF(L$8=$B45,0,IF(L$8&gt;$B45,'User Input'!L62,-'User Input'!L62))</f>
        <v>0</v>
      </c>
      <c r="M45" s="131">
        <f>IF(M$8=$B45,0,IF(M$8&gt;$B45,'User Input'!M62,-'User Input'!M62))</f>
        <v>0</v>
      </c>
      <c r="N45" s="131">
        <f>IF(N$8=$B45,0,IF(N$8&gt;$B45,'User Input'!N62,-'User Input'!N62))</f>
        <v>0</v>
      </c>
      <c r="O45" s="131">
        <f>IF(O$8=$B45,0,IF(O$8&gt;$B45,'User Input'!O62,-'User Input'!O62))</f>
        <v>0</v>
      </c>
      <c r="P45" s="131">
        <f>IF(P$8=$B45,0,IF(P$8&gt;$B45,'User Input'!P62,-'User Input'!P62))</f>
        <v>0</v>
      </c>
      <c r="Q45" s="131">
        <f>IF(Q$8=$B45,0,IF(Q$8&gt;$B45,'User Input'!Q62,-'User Input'!Q62))</f>
        <v>0</v>
      </c>
      <c r="R45" s="131">
        <f>IF(R$8=$B45,0,IF(R$8&gt;$B45,'User Input'!R62,-'User Input'!R62))</f>
        <v>0</v>
      </c>
      <c r="S45" s="131">
        <f>IF(S$8=$B45,0,IF(S$8&gt;$B45,'User Input'!S62,-'User Input'!S62))</f>
        <v>0</v>
      </c>
      <c r="T45" s="131">
        <f>IF(T$8=$B45,0,IF(T$8&gt;$B45,'User Input'!T62,-'User Input'!T62))</f>
        <v>0</v>
      </c>
      <c r="U45" s="131">
        <f>IF(U$8=$B45,0,IF(U$8&gt;$B45,'User Input'!U62,-'User Input'!U62))</f>
        <v>0</v>
      </c>
      <c r="V45" s="131">
        <f>IF(V$8=$B45,0,IF(V$8&gt;$B45,'User Input'!V62,-'User Input'!V62))</f>
        <v>0</v>
      </c>
      <c r="W45" s="131">
        <f>IF(W$8=$B45,0,IF(W$8&gt;$B45,'User Input'!W62,-'User Input'!W62))</f>
        <v>0</v>
      </c>
      <c r="X45" s="131">
        <f>IF(X$8=$B45,0,IF(X$8&gt;$B45,'User Input'!X62,-'User Input'!X62))</f>
        <v>0</v>
      </c>
      <c r="Y45" s="131">
        <f>IF(Y$8=$B45,0,IF(Y$8&gt;$B45,'User Input'!Y62,-'User Input'!Y62))</f>
        <v>0</v>
      </c>
      <c r="Z45" s="131">
        <f>IF(Z$8=$B45,0,IF(Z$8&gt;$B45,'User Input'!Z62,-'User Input'!Z62))</f>
        <v>0</v>
      </c>
      <c r="AA45" s="131">
        <f>IF(AA$8=$B45,0,IF(AA$8&gt;$B45,'User Input'!AA62,-'User Input'!AA62))</f>
        <v>0</v>
      </c>
      <c r="AB45" s="131">
        <f>IF(AB$8=$B45,0,IF(AB$8&gt;$B45,'User Input'!AB62,-'User Input'!AB62))</f>
        <v>0</v>
      </c>
      <c r="AC45" s="131">
        <f>IF(AC$8=$B45,0,IF(AC$8&gt;$B45,'User Input'!AC62,-'User Input'!AC62))</f>
        <v>0</v>
      </c>
      <c r="AD45" s="131">
        <f>IF(AD$8=$B45,0,IF(AD$8&gt;$B45,'User Input'!AD62,-'User Input'!AD62))</f>
        <v>0</v>
      </c>
      <c r="AE45" s="131">
        <f>IF(AE$8=$B45,0,IF(AE$8&gt;$B45,'User Input'!AE62,-'User Input'!AE62))</f>
        <v>0</v>
      </c>
      <c r="AF45" s="131">
        <f>IF(AF$8=$B45,0,IF(AF$8&gt;$B45,'User Input'!AF62,-'User Input'!AF62))</f>
        <v>0</v>
      </c>
      <c r="AG45" s="131">
        <f>IF(AG$8=$B45,0,IF(AG$8&gt;$B45,'User Input'!AG62,-'User Input'!AG62))</f>
        <v>0</v>
      </c>
      <c r="AH45" s="131">
        <f>IF(AH$8=$B45,0,IF(AH$8&gt;$B45,'User Input'!AH62,-'User Input'!AH62))</f>
        <v>0</v>
      </c>
      <c r="AI45" s="131">
        <f>IF(AI$8=$B45,0,IF(AI$8&gt;$B45,'User Input'!AI62,-'User Input'!AI62))</f>
        <v>0</v>
      </c>
      <c r="AJ45" s="131">
        <f>IF(AJ$8=$B45,0,IF(AJ$8&gt;$B45,'User Input'!AJ62,-'User Input'!AJ62))</f>
        <v>0</v>
      </c>
      <c r="AK45" s="131">
        <f>IF(AK$8=$B45,0,IF(AK$8&gt;$B45,'User Input'!AK62,-'User Input'!AK62))</f>
        <v>0</v>
      </c>
      <c r="AL45" s="131">
        <f>IF(AL$8=$B45,0,IF(AL$8&gt;$B45,'User Input'!AL62,-'User Input'!AL62))</f>
        <v>0</v>
      </c>
      <c r="AM45" s="131">
        <f>IF(AM$8=$B45,0,IF(AM$8&gt;$B45,'User Input'!AM62,-'User Input'!AM62))</f>
        <v>0</v>
      </c>
      <c r="AN45" s="131">
        <f>IF(AN$8=$B45,0,IF(AN$8&gt;$B45,'User Input'!AN62,-'User Input'!AN62))</f>
        <v>0</v>
      </c>
      <c r="AO45" s="131">
        <f>IF(AO$8=$B45,0,IF(AO$8&gt;$B45,'User Input'!AO62,-'User Input'!AO62))</f>
        <v>0</v>
      </c>
      <c r="AP45" s="6"/>
      <c r="AQ45" s="6"/>
      <c r="AR45" s="6"/>
      <c r="AS45" s="6"/>
      <c r="AT45" s="6"/>
      <c r="AU45" s="6"/>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3"/>
    </row>
    <row r="46" spans="1:96" ht="14.45">
      <c r="A46" s="55"/>
      <c r="B46" s="117" t="s">
        <v>131</v>
      </c>
      <c r="C46" s="44"/>
      <c r="D46" s="131">
        <f>IF(D$8=$B46,0,IF(D$8&gt;$B46,'User Input'!D63,-'User Input'!D63))</f>
        <v>0</v>
      </c>
      <c r="E46" s="131">
        <f>IF(E$8=$B46,0,IF(E$8&gt;$B46,'User Input'!E63,-'User Input'!E63))</f>
        <v>0</v>
      </c>
      <c r="F46" s="131">
        <f>IF(F$8=$B46,0,IF(F$8&gt;$B46,'User Input'!F63,-'User Input'!F63))</f>
        <v>0</v>
      </c>
      <c r="G46" s="131">
        <f>IF(G$8=$B46,0,IF(G$8&gt;$B46,'User Input'!G63,-'User Input'!G63))</f>
        <v>0</v>
      </c>
      <c r="H46" s="131">
        <f>IF(H$8=$B46,0,IF(H$8&gt;$B46,'User Input'!H63,-'User Input'!H63))</f>
        <v>0</v>
      </c>
      <c r="I46" s="131">
        <f>IF(I$8=$B46,0,IF(I$8&gt;$B46,'User Input'!I63,-'User Input'!I63))</f>
        <v>0</v>
      </c>
      <c r="J46" s="131">
        <f>IF(J$8=$B46,0,IF(J$8&gt;$B46,'User Input'!J63,-'User Input'!J63))</f>
        <v>0</v>
      </c>
      <c r="K46" s="131">
        <f>IF(K$8=$B46,0,IF(K$8&gt;$B46,'User Input'!K63,-'User Input'!K63))</f>
        <v>0</v>
      </c>
      <c r="L46" s="131">
        <f>IF(L$8=$B46,0,IF(L$8&gt;$B46,'User Input'!L63,-'User Input'!L63))</f>
        <v>0</v>
      </c>
      <c r="M46" s="131">
        <f>IF(M$8=$B46,0,IF(M$8&gt;$B46,'User Input'!M63,-'User Input'!M63))</f>
        <v>0</v>
      </c>
      <c r="N46" s="131">
        <f>IF(N$8=$B46,0,IF(N$8&gt;$B46,'User Input'!N63,-'User Input'!N63))</f>
        <v>0</v>
      </c>
      <c r="O46" s="131">
        <f>IF(O$8=$B46,0,IF(O$8&gt;$B46,'User Input'!O63,-'User Input'!O63))</f>
        <v>0</v>
      </c>
      <c r="P46" s="131">
        <f>IF(P$8=$B46,0,IF(P$8&gt;$B46,'User Input'!P63,-'User Input'!P63))</f>
        <v>0</v>
      </c>
      <c r="Q46" s="131">
        <f>IF(Q$8=$B46,0,IF(Q$8&gt;$B46,'User Input'!Q63,-'User Input'!Q63))</f>
        <v>0</v>
      </c>
      <c r="R46" s="131">
        <f>IF(R$8=$B46,0,IF(R$8&gt;$B46,'User Input'!R63,-'User Input'!R63))</f>
        <v>0</v>
      </c>
      <c r="S46" s="131">
        <f>IF(S$8=$B46,0,IF(S$8&gt;$B46,'User Input'!S63,-'User Input'!S63))</f>
        <v>0</v>
      </c>
      <c r="T46" s="131">
        <f>IF(T$8=$B46,0,IF(T$8&gt;$B46,'User Input'!T63,-'User Input'!T63))</f>
        <v>0</v>
      </c>
      <c r="U46" s="131">
        <f>IF(U$8=$B46,0,IF(U$8&gt;$B46,'User Input'!U63,-'User Input'!U63))</f>
        <v>0</v>
      </c>
      <c r="V46" s="131">
        <f>IF(V$8=$B46,0,IF(V$8&gt;$B46,'User Input'!V63,-'User Input'!V63))</f>
        <v>0</v>
      </c>
      <c r="W46" s="131">
        <f>IF(W$8=$B46,0,IF(W$8&gt;$B46,'User Input'!W63,-'User Input'!W63))</f>
        <v>0</v>
      </c>
      <c r="X46" s="131">
        <f>IF(X$8=$B46,0,IF(X$8&gt;$B46,'User Input'!X63,-'User Input'!X63))</f>
        <v>0</v>
      </c>
      <c r="Y46" s="131">
        <f>IF(Y$8=$B46,0,IF(Y$8&gt;$B46,'User Input'!Y63,-'User Input'!Y63))</f>
        <v>0</v>
      </c>
      <c r="Z46" s="131">
        <f>IF(Z$8=$B46,0,IF(Z$8&gt;$B46,'User Input'!Z63,-'User Input'!Z63))</f>
        <v>0</v>
      </c>
      <c r="AA46" s="131">
        <f>IF(AA$8=$B46,0,IF(AA$8&gt;$B46,'User Input'!AA63,-'User Input'!AA63))</f>
        <v>0</v>
      </c>
      <c r="AB46" s="131">
        <f>IF(AB$8=$B46,0,IF(AB$8&gt;$B46,'User Input'!AB63,-'User Input'!AB63))</f>
        <v>0</v>
      </c>
      <c r="AC46" s="131">
        <f>IF(AC$8=$B46,0,IF(AC$8&gt;$B46,'User Input'!AC63,-'User Input'!AC63))</f>
        <v>0</v>
      </c>
      <c r="AD46" s="131">
        <f>IF(AD$8=$B46,0,IF(AD$8&gt;$B46,'User Input'!AD63,-'User Input'!AD63))</f>
        <v>0</v>
      </c>
      <c r="AE46" s="131">
        <f>IF(AE$8=$B46,0,IF(AE$8&gt;$B46,'User Input'!AE63,-'User Input'!AE63))</f>
        <v>0</v>
      </c>
      <c r="AF46" s="131">
        <f>IF(AF$8=$B46,0,IF(AF$8&gt;$B46,'User Input'!AF63,-'User Input'!AF63))</f>
        <v>0</v>
      </c>
      <c r="AG46" s="131">
        <f>IF(AG$8=$B46,0,IF(AG$8&gt;$B46,'User Input'!AG63,-'User Input'!AG63))</f>
        <v>0</v>
      </c>
      <c r="AH46" s="131">
        <f>IF(AH$8=$B46,0,IF(AH$8&gt;$B46,'User Input'!AH63,-'User Input'!AH63))</f>
        <v>0</v>
      </c>
      <c r="AI46" s="131">
        <f>IF(AI$8=$B46,0,IF(AI$8&gt;$B46,'User Input'!AI63,-'User Input'!AI63))</f>
        <v>0</v>
      </c>
      <c r="AJ46" s="131">
        <f>IF(AJ$8=$B46,0,IF(AJ$8&gt;$B46,'User Input'!AJ63,-'User Input'!AJ63))</f>
        <v>0</v>
      </c>
      <c r="AK46" s="131">
        <f>IF(AK$8=$B46,0,IF(AK$8&gt;$B46,'User Input'!AK63,-'User Input'!AK63))</f>
        <v>0</v>
      </c>
      <c r="AL46" s="131">
        <f>IF(AL$8=$B46,0,IF(AL$8&gt;$B46,'User Input'!AL63,-'User Input'!AL63))</f>
        <v>0</v>
      </c>
      <c r="AM46" s="131">
        <f>IF(AM$8=$B46,0,IF(AM$8&gt;$B46,'User Input'!AM63,-'User Input'!AM63))</f>
        <v>0</v>
      </c>
      <c r="AN46" s="131">
        <f>IF(AN$8=$B46,0,IF(AN$8&gt;$B46,'User Input'!AN63,-'User Input'!AN63))</f>
        <v>0</v>
      </c>
      <c r="AO46" s="131">
        <f>IF(AO$8=$B46,0,IF(AO$8&gt;$B46,'User Input'!AO63,-'User Input'!AO63))</f>
        <v>0</v>
      </c>
      <c r="AP46" s="6"/>
      <c r="AQ46" s="6"/>
      <c r="AR46" s="6"/>
      <c r="AS46" s="6"/>
      <c r="AT46" s="6"/>
      <c r="AU46" s="6"/>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3"/>
    </row>
    <row r="47" spans="1:96" ht="14.45">
      <c r="A47" s="55"/>
      <c r="B47" s="117" t="s">
        <v>132</v>
      </c>
      <c r="C47" s="44"/>
      <c r="D47" s="131">
        <f>IF(D$8=$B47,0,IF(D$8&gt;$B47,'User Input'!D64,-'User Input'!D64))</f>
        <v>0</v>
      </c>
      <c r="E47" s="131">
        <f>IF(E$8=$B47,0,IF(E$8&gt;$B47,'User Input'!E64,-'User Input'!E64))</f>
        <v>0</v>
      </c>
      <c r="F47" s="131">
        <f>IF(F$8=$B47,0,IF(F$8&gt;$B47,'User Input'!F64,-'User Input'!F64))</f>
        <v>0</v>
      </c>
      <c r="G47" s="131">
        <f>IF(G$8=$B47,0,IF(G$8&gt;$B47,'User Input'!G64,-'User Input'!G64))</f>
        <v>0</v>
      </c>
      <c r="H47" s="131">
        <f>IF(H$8=$B47,0,IF(H$8&gt;$B47,'User Input'!H64,-'User Input'!H64))</f>
        <v>0</v>
      </c>
      <c r="I47" s="131">
        <f>IF(I$8=$B47,0,IF(I$8&gt;$B47,'User Input'!I64,-'User Input'!I64))</f>
        <v>0</v>
      </c>
      <c r="J47" s="131">
        <f>IF(J$8=$B47,0,IF(J$8&gt;$B47,'User Input'!J64,-'User Input'!J64))</f>
        <v>0</v>
      </c>
      <c r="K47" s="131">
        <f>IF(K$8=$B47,0,IF(K$8&gt;$B47,'User Input'!K64,-'User Input'!K64))</f>
        <v>0</v>
      </c>
      <c r="L47" s="131">
        <f>IF(L$8=$B47,0,IF(L$8&gt;$B47,'User Input'!L64,-'User Input'!L64))</f>
        <v>0</v>
      </c>
      <c r="M47" s="131">
        <f>IF(M$8=$B47,0,IF(M$8&gt;$B47,'User Input'!M64,-'User Input'!M64))</f>
        <v>0</v>
      </c>
      <c r="N47" s="131">
        <f>IF(N$8=$B47,0,IF(N$8&gt;$B47,'User Input'!N64,-'User Input'!N64))</f>
        <v>0</v>
      </c>
      <c r="O47" s="131">
        <f>IF(O$8=$B47,0,IF(O$8&gt;$B47,'User Input'!O64,-'User Input'!O64))</f>
        <v>0</v>
      </c>
      <c r="P47" s="131">
        <f>IF(P$8=$B47,0,IF(P$8&gt;$B47,'User Input'!P64,-'User Input'!P64))</f>
        <v>0</v>
      </c>
      <c r="Q47" s="131">
        <f>IF(Q$8=$B47,0,IF(Q$8&gt;$B47,'User Input'!Q64,-'User Input'!Q64))</f>
        <v>0</v>
      </c>
      <c r="R47" s="131">
        <f>IF(R$8=$B47,0,IF(R$8&gt;$B47,'User Input'!R64,-'User Input'!R64))</f>
        <v>0</v>
      </c>
      <c r="S47" s="131">
        <f>IF(S$8=$B47,0,IF(S$8&gt;$B47,'User Input'!S64,-'User Input'!S64))</f>
        <v>0</v>
      </c>
      <c r="T47" s="131">
        <f>IF(T$8=$B47,0,IF(T$8&gt;$B47,'User Input'!T64,-'User Input'!T64))</f>
        <v>0</v>
      </c>
      <c r="U47" s="131">
        <f>IF(U$8=$B47,0,IF(U$8&gt;$B47,'User Input'!U64,-'User Input'!U64))</f>
        <v>0</v>
      </c>
      <c r="V47" s="131">
        <f>IF(V$8=$B47,0,IF(V$8&gt;$B47,'User Input'!V64,-'User Input'!V64))</f>
        <v>0</v>
      </c>
      <c r="W47" s="131">
        <f>IF(W$8=$B47,0,IF(W$8&gt;$B47,'User Input'!W64,-'User Input'!W64))</f>
        <v>0</v>
      </c>
      <c r="X47" s="131">
        <f>IF(X$8=$B47,0,IF(X$8&gt;$B47,'User Input'!X64,-'User Input'!X64))</f>
        <v>0</v>
      </c>
      <c r="Y47" s="131">
        <f>IF(Y$8=$B47,0,IF(Y$8&gt;$B47,'User Input'!Y64,-'User Input'!Y64))</f>
        <v>0</v>
      </c>
      <c r="Z47" s="131">
        <f>IF(Z$8=$B47,0,IF(Z$8&gt;$B47,'User Input'!Z64,-'User Input'!Z64))</f>
        <v>0</v>
      </c>
      <c r="AA47" s="131">
        <f>IF(AA$8=$B47,0,IF(AA$8&gt;$B47,'User Input'!AA64,-'User Input'!AA64))</f>
        <v>0</v>
      </c>
      <c r="AB47" s="131">
        <f>IF(AB$8=$B47,0,IF(AB$8&gt;$B47,'User Input'!AB64,-'User Input'!AB64))</f>
        <v>0</v>
      </c>
      <c r="AC47" s="131">
        <f>IF(AC$8=$B47,0,IF(AC$8&gt;$B47,'User Input'!AC64,-'User Input'!AC64))</f>
        <v>0</v>
      </c>
      <c r="AD47" s="131">
        <f>IF(AD$8=$B47,0,IF(AD$8&gt;$B47,'User Input'!AD64,-'User Input'!AD64))</f>
        <v>0</v>
      </c>
      <c r="AE47" s="131">
        <f>IF(AE$8=$B47,0,IF(AE$8&gt;$B47,'User Input'!AE64,-'User Input'!AE64))</f>
        <v>0</v>
      </c>
      <c r="AF47" s="131">
        <f>IF(AF$8=$B47,0,IF(AF$8&gt;$B47,'User Input'!AF64,-'User Input'!AF64))</f>
        <v>0</v>
      </c>
      <c r="AG47" s="131">
        <f>IF(AG$8=$B47,0,IF(AG$8&gt;$B47,'User Input'!AG64,-'User Input'!AG64))</f>
        <v>0</v>
      </c>
      <c r="AH47" s="131">
        <f>IF(AH$8=$B47,0,IF(AH$8&gt;$B47,'User Input'!AH64,-'User Input'!AH64))</f>
        <v>0</v>
      </c>
      <c r="AI47" s="131">
        <f>IF(AI$8=$B47,0,IF(AI$8&gt;$B47,'User Input'!AI64,-'User Input'!AI64))</f>
        <v>0</v>
      </c>
      <c r="AJ47" s="131">
        <f>IF(AJ$8=$B47,0,IF(AJ$8&gt;$B47,'User Input'!AJ64,-'User Input'!AJ64))</f>
        <v>0</v>
      </c>
      <c r="AK47" s="131">
        <f>IF(AK$8=$B47,0,IF(AK$8&gt;$B47,'User Input'!AK64,-'User Input'!AK64))</f>
        <v>0</v>
      </c>
      <c r="AL47" s="131">
        <f>IF(AL$8=$B47,0,IF(AL$8&gt;$B47,'User Input'!AL64,-'User Input'!AL64))</f>
        <v>0</v>
      </c>
      <c r="AM47" s="131">
        <f>IF(AM$8=$B47,0,IF(AM$8&gt;$B47,'User Input'!AM64,-'User Input'!AM64))</f>
        <v>0</v>
      </c>
      <c r="AN47" s="131">
        <f>IF(AN$8=$B47,0,IF(AN$8&gt;$B47,'User Input'!AN64,-'User Input'!AN64))</f>
        <v>0</v>
      </c>
      <c r="AO47" s="131">
        <f>IF(AO$8=$B47,0,IF(AO$8&gt;$B47,'User Input'!AO64,-'User Input'!AO64))</f>
        <v>0</v>
      </c>
      <c r="AP47" s="6"/>
      <c r="AQ47" s="6"/>
      <c r="AR47" s="6"/>
      <c r="AS47" s="6"/>
      <c r="AT47" s="6"/>
      <c r="AU47" s="6"/>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3"/>
    </row>
    <row r="48" spans="1:96" ht="15" customHeight="1">
      <c r="A48" s="55"/>
      <c r="B48" s="132"/>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6"/>
      <c r="AQ48" s="6"/>
      <c r="AR48" s="6"/>
      <c r="AS48" s="6"/>
      <c r="AT48" s="6"/>
      <c r="AU48" s="6"/>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3"/>
    </row>
    <row r="49" spans="1:96" ht="15" customHeight="1">
      <c r="A49" s="55"/>
      <c r="B49" s="112" t="s">
        <v>134</v>
      </c>
      <c r="C49" s="49" t="s">
        <v>94</v>
      </c>
      <c r="D49" s="71" t="s">
        <v>95</v>
      </c>
      <c r="E49" s="71" t="s">
        <v>96</v>
      </c>
      <c r="F49" s="71" t="s">
        <v>97</v>
      </c>
      <c r="G49" s="71" t="s">
        <v>98</v>
      </c>
      <c r="H49" s="71" t="s">
        <v>99</v>
      </c>
      <c r="I49" s="71" t="s">
        <v>100</v>
      </c>
      <c r="J49" s="71" t="s">
        <v>101</v>
      </c>
      <c r="K49" s="71" t="s">
        <v>102</v>
      </c>
      <c r="L49" s="71" t="s">
        <v>103</v>
      </c>
      <c r="M49" s="71" t="s">
        <v>104</v>
      </c>
      <c r="N49" s="71" t="s">
        <v>105</v>
      </c>
      <c r="O49" s="71" t="s">
        <v>106</v>
      </c>
      <c r="P49" s="71" t="s">
        <v>107</v>
      </c>
      <c r="Q49" s="71" t="s">
        <v>108</v>
      </c>
      <c r="R49" s="71" t="s">
        <v>109</v>
      </c>
      <c r="S49" s="71" t="s">
        <v>110</v>
      </c>
      <c r="T49" s="71" t="s">
        <v>111</v>
      </c>
      <c r="U49" s="71" t="s">
        <v>112</v>
      </c>
      <c r="V49" s="71" t="s">
        <v>113</v>
      </c>
      <c r="W49" s="71" t="s">
        <v>114</v>
      </c>
      <c r="X49" s="71" t="s">
        <v>115</v>
      </c>
      <c r="Y49" s="71" t="s">
        <v>116</v>
      </c>
      <c r="Z49" s="71" t="s">
        <v>117</v>
      </c>
      <c r="AA49" s="71" t="s">
        <v>118</v>
      </c>
      <c r="AB49" s="71" t="s">
        <v>119</v>
      </c>
      <c r="AC49" s="71" t="s">
        <v>120</v>
      </c>
      <c r="AD49" s="71" t="s">
        <v>121</v>
      </c>
      <c r="AE49" s="71" t="s">
        <v>122</v>
      </c>
      <c r="AF49" s="71" t="s">
        <v>123</v>
      </c>
      <c r="AG49" s="71" t="s">
        <v>124</v>
      </c>
      <c r="AH49" s="71" t="s">
        <v>125</v>
      </c>
      <c r="AI49" s="71" t="s">
        <v>126</v>
      </c>
      <c r="AJ49" s="71" t="s">
        <v>127</v>
      </c>
      <c r="AK49" s="71" t="s">
        <v>128</v>
      </c>
      <c r="AL49" s="71" t="s">
        <v>129</v>
      </c>
      <c r="AM49" s="71" t="s">
        <v>130</v>
      </c>
      <c r="AN49" s="71" t="s">
        <v>131</v>
      </c>
      <c r="AO49" s="71" t="s">
        <v>132</v>
      </c>
      <c r="AP49" s="6"/>
      <c r="AQ49" s="6"/>
      <c r="AR49" s="6"/>
      <c r="AS49" s="6"/>
      <c r="AT49" s="6"/>
      <c r="AU49" s="6"/>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3"/>
    </row>
    <row r="50" spans="1:96" ht="15" customHeight="1">
      <c r="A50" s="104"/>
      <c r="B50" s="49" t="s">
        <v>133</v>
      </c>
      <c r="C50" s="44"/>
      <c r="D50" s="130"/>
      <c r="E50" s="130"/>
      <c r="F50" s="130"/>
      <c r="G50" s="130"/>
      <c r="H50" s="130"/>
      <c r="I50" s="130"/>
      <c r="J50" s="130"/>
      <c r="K50" s="130"/>
      <c r="L50" s="130"/>
      <c r="M50" s="130"/>
      <c r="N50" s="130"/>
      <c r="O50" s="130"/>
      <c r="P50" s="130"/>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6"/>
      <c r="AQ50" s="6"/>
      <c r="AR50" s="6"/>
      <c r="AS50" s="6"/>
      <c r="AT50" s="6"/>
      <c r="AU50" s="6"/>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3"/>
    </row>
    <row r="51" spans="1:96" ht="15" customHeight="1">
      <c r="A51" s="104"/>
      <c r="B51" s="69" t="s">
        <v>95</v>
      </c>
      <c r="C51" s="44"/>
      <c r="D51" s="131">
        <f>IF(D$49=$B51,0,IF(D$49&gt;$B51,'User Input'!D68,-'User Input'!D68))</f>
        <v>0</v>
      </c>
      <c r="E51" s="131">
        <f>IF(E$49=$B51,0,IF(E$49&gt;$B51,'User Input'!E68,-'User Input'!E68))</f>
        <v>0</v>
      </c>
      <c r="F51" s="131">
        <f>IF(F$49=$B51,0,IF(F$49&gt;$B51,'User Input'!F68,-'User Input'!F68))</f>
        <v>0</v>
      </c>
      <c r="G51" s="131">
        <f>IF(G$49=$B51,0,IF(G$49&gt;$B51,'User Input'!G68,-'User Input'!G68))</f>
        <v>0</v>
      </c>
      <c r="H51" s="131">
        <f>IF(H$49=$B51,0,IF(H$49&gt;$B51,'User Input'!H68,-'User Input'!H68))</f>
        <v>0</v>
      </c>
      <c r="I51" s="131">
        <f>IF(I$49=$B51,0,IF(I$49&gt;$B51,'User Input'!I68,-'User Input'!I68))</f>
        <v>0</v>
      </c>
      <c r="J51" s="131">
        <f>IF(J$49=$B51,0,IF(J$49&gt;$B51,'User Input'!J68,-'User Input'!J68))</f>
        <v>0</v>
      </c>
      <c r="K51" s="131">
        <f>IF(K$49=$B51,0,IF(K$49&gt;$B51,'User Input'!K68,-'User Input'!K68))</f>
        <v>0</v>
      </c>
      <c r="L51" s="131">
        <f>IF(L$49=$B51,0,IF(L$49&gt;$B51,'User Input'!L68,-'User Input'!L68))</f>
        <v>0</v>
      </c>
      <c r="M51" s="131">
        <f>IF(M$49=$B51,0,IF(M$49&gt;$B51,'User Input'!M68,-'User Input'!M68))</f>
        <v>0</v>
      </c>
      <c r="N51" s="131">
        <f>IF(N$49=$B51,0,IF(N$49&gt;$B51,'User Input'!N68,-'User Input'!N68))</f>
        <v>0</v>
      </c>
      <c r="O51" s="131">
        <f>IF(O$49=$B51,0,IF(O$49&gt;$B51,'User Input'!O68,-'User Input'!O68))</f>
        <v>0</v>
      </c>
      <c r="P51" s="131">
        <f>IF(P$49=$B51,0,IF(P$49&gt;$B51,'User Input'!P68,-'User Input'!P68))</f>
        <v>0</v>
      </c>
      <c r="Q51" s="131">
        <f>IF(Q$49=$B51,0,IF(Q$49&gt;$B51,'User Input'!Q68,-'User Input'!Q68))</f>
        <v>0</v>
      </c>
      <c r="R51" s="131">
        <f>IF(R$49=$B51,0,IF(R$49&gt;$B51,'User Input'!R68,-'User Input'!R68))</f>
        <v>0</v>
      </c>
      <c r="S51" s="131">
        <f>IF(S$49=$B51,0,IF(S$49&gt;$B51,'User Input'!S68,-'User Input'!S68))</f>
        <v>0</v>
      </c>
      <c r="T51" s="131">
        <f>IF(T$49=$B51,0,IF(T$49&gt;$B51,'User Input'!T68,-'User Input'!T68))</f>
        <v>0</v>
      </c>
      <c r="U51" s="131">
        <f>IF(U$49=$B51,0,IF(U$49&gt;$B51,'User Input'!U68,-'User Input'!U68))</f>
        <v>0</v>
      </c>
      <c r="V51" s="131">
        <f>IF(V$49=$B51,0,IF(V$49&gt;$B51,'User Input'!V68,-'User Input'!V68))</f>
        <v>0</v>
      </c>
      <c r="W51" s="131">
        <f>IF(W$49=$B51,0,IF(W$49&gt;$B51,'User Input'!W68,-'User Input'!W68))</f>
        <v>0</v>
      </c>
      <c r="X51" s="131">
        <f>IF(X$49=$B51,0,IF(X$49&gt;$B51,'User Input'!X68,-'User Input'!X68))</f>
        <v>0</v>
      </c>
      <c r="Y51" s="131">
        <f>IF(Y$49=$B51,0,IF(Y$49&gt;$B51,'User Input'!Y68,-'User Input'!Y68))</f>
        <v>0</v>
      </c>
      <c r="Z51" s="131">
        <f>IF(Z$49=$B51,0,IF(Z$49&gt;$B51,'User Input'!Z68,-'User Input'!Z68))</f>
        <v>0</v>
      </c>
      <c r="AA51" s="131">
        <f>IF(AA$49=$B51,0,IF(AA$49&gt;$B51,'User Input'!AA68,-'User Input'!AA68))</f>
        <v>0</v>
      </c>
      <c r="AB51" s="131">
        <f>IF(AB$49=$B51,0,IF(AB$49&gt;$B51,'User Input'!AB68,-'User Input'!AB68))</f>
        <v>0</v>
      </c>
      <c r="AC51" s="131">
        <f>IF(AC$49=$B51,0,IF(AC$49&gt;$B51,'User Input'!AC68,-'User Input'!AC68))</f>
        <v>0</v>
      </c>
      <c r="AD51" s="131">
        <f>IF(AD$49=$B51,0,IF(AD$49&gt;$B51,'User Input'!AD68,-'User Input'!AD68))</f>
        <v>0</v>
      </c>
      <c r="AE51" s="131">
        <f>IF(AE$49=$B51,0,IF(AE$49&gt;$B51,'User Input'!AE68,-'User Input'!AE68))</f>
        <v>0</v>
      </c>
      <c r="AF51" s="131">
        <f>IF(AF$49=$B51,0,IF(AF$49&gt;$B51,'User Input'!AF68,-'User Input'!AF68))</f>
        <v>0</v>
      </c>
      <c r="AG51" s="131">
        <f>IF(AG$49=$B51,0,IF(AG$49&gt;$B51,'User Input'!AG68,-'User Input'!AG68))</f>
        <v>0</v>
      </c>
      <c r="AH51" s="131">
        <f>IF(AH$49=$B51,0,IF(AH$49&gt;$B51,'User Input'!AH68,-'User Input'!AH68))</f>
        <v>0</v>
      </c>
      <c r="AI51" s="131">
        <f>IF(AI$49=$B51,0,IF(AI$49&gt;$B51,'User Input'!AI68,-'User Input'!AI68))</f>
        <v>0</v>
      </c>
      <c r="AJ51" s="131">
        <f>IF(AJ$49=$B51,0,IF(AJ$49&gt;$B51,'User Input'!AJ68,-'User Input'!AJ68))</f>
        <v>0</v>
      </c>
      <c r="AK51" s="131">
        <f>IF(AK$49=$B51,0,IF(AK$49&gt;$B51,'User Input'!AK68,-'User Input'!AK68))</f>
        <v>0</v>
      </c>
      <c r="AL51" s="131">
        <f>IF(AL$49=$B51,0,IF(AL$49&gt;$B51,'User Input'!AL68,-'User Input'!AL68))</f>
        <v>0</v>
      </c>
      <c r="AM51" s="131">
        <f>IF(AM$49=$B51,0,IF(AM$49&gt;$B51,'User Input'!AM68,-'User Input'!AM68))</f>
        <v>0</v>
      </c>
      <c r="AN51" s="131">
        <f>IF(AN$49=$B51,0,IF(AN$49&gt;$B51,'User Input'!AN68,-'User Input'!AN68))</f>
        <v>0</v>
      </c>
      <c r="AO51" s="131">
        <f>IF(AO$49=$B51,0,IF(AO$49&gt;$B51,'User Input'!AO68,-'User Input'!AO68))</f>
        <v>0</v>
      </c>
      <c r="AP51" s="6"/>
      <c r="AQ51" s="6"/>
      <c r="AR51" s="6"/>
      <c r="AS51" s="6"/>
      <c r="AT51" s="6"/>
      <c r="AU51" s="6"/>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3"/>
    </row>
    <row r="52" spans="1:96" ht="15" customHeight="1">
      <c r="A52" s="104"/>
      <c r="B52" s="117" t="s">
        <v>96</v>
      </c>
      <c r="C52" s="44"/>
      <c r="D52" s="131">
        <f>IF(D$49=$B52,0,IF(D$49&gt;$B52,'User Input'!D69,-'User Input'!D69))</f>
        <v>0</v>
      </c>
      <c r="E52" s="131">
        <f>IF(E$49=$B52,0,IF(E$49&gt;$B52,'User Input'!E69,-'User Input'!E69))</f>
        <v>0</v>
      </c>
      <c r="F52" s="131">
        <f>IF(F$49=$B52,0,IF(F$49&gt;$B52,'User Input'!F69,-'User Input'!F69))</f>
        <v>0</v>
      </c>
      <c r="G52" s="131">
        <f>IF(G$49=$B52,0,IF(G$49&gt;$B52,'User Input'!G69,-'User Input'!G69))</f>
        <v>0</v>
      </c>
      <c r="H52" s="131">
        <f>IF(H$49=$B52,0,IF(H$49&gt;$B52,'User Input'!H69,-'User Input'!H69))</f>
        <v>0</v>
      </c>
      <c r="I52" s="131">
        <f>IF(I$49=$B52,0,IF(I$49&gt;$B52,'User Input'!I69,-'User Input'!I69))</f>
        <v>0</v>
      </c>
      <c r="J52" s="131">
        <f>IF(J$49=$B52,0,IF(J$49&gt;$B52,'User Input'!J69,-'User Input'!J69))</f>
        <v>0</v>
      </c>
      <c r="K52" s="131">
        <f>IF(K$49=$B52,0,IF(K$49&gt;$B52,'User Input'!K69,-'User Input'!K69))</f>
        <v>0</v>
      </c>
      <c r="L52" s="131">
        <f>IF(L$49=$B52,0,IF(L$49&gt;$B52,'User Input'!L69,-'User Input'!L69))</f>
        <v>0</v>
      </c>
      <c r="M52" s="131">
        <f>IF(M$49=$B52,0,IF(M$49&gt;$B52,'User Input'!M69,-'User Input'!M69))</f>
        <v>0</v>
      </c>
      <c r="N52" s="131">
        <f>IF(N$49=$B52,0,IF(N$49&gt;$B52,'User Input'!N69,-'User Input'!N69))</f>
        <v>0</v>
      </c>
      <c r="O52" s="131">
        <f>IF(O$49=$B52,0,IF(O$49&gt;$B52,'User Input'!O69,-'User Input'!O69))</f>
        <v>0</v>
      </c>
      <c r="P52" s="131">
        <f>IF(P$49=$B52,0,IF(P$49&gt;$B52,'User Input'!P69,-'User Input'!P69))</f>
        <v>0</v>
      </c>
      <c r="Q52" s="131">
        <f>IF(Q$49=$B52,0,IF(Q$49&gt;$B52,'User Input'!Q69,-'User Input'!Q69))</f>
        <v>0</v>
      </c>
      <c r="R52" s="131">
        <f>IF(R$49=$B52,0,IF(R$49&gt;$B52,'User Input'!R69,-'User Input'!R69))</f>
        <v>0</v>
      </c>
      <c r="S52" s="131">
        <f>IF(S$49=$B52,0,IF(S$49&gt;$B52,'User Input'!S69,-'User Input'!S69))</f>
        <v>0</v>
      </c>
      <c r="T52" s="131">
        <f>IF(T$49=$B52,0,IF(T$49&gt;$B52,'User Input'!T69,-'User Input'!T69))</f>
        <v>0</v>
      </c>
      <c r="U52" s="131">
        <f>IF(U$49=$B52,0,IF(U$49&gt;$B52,'User Input'!U69,-'User Input'!U69))</f>
        <v>0</v>
      </c>
      <c r="V52" s="131">
        <f>IF(V$49=$B52,0,IF(V$49&gt;$B52,'User Input'!V69,-'User Input'!V69))</f>
        <v>0</v>
      </c>
      <c r="W52" s="131">
        <f>IF(W$49=$B52,0,IF(W$49&gt;$B52,'User Input'!W69,-'User Input'!W69))</f>
        <v>0</v>
      </c>
      <c r="X52" s="131">
        <f>IF(X$49=$B52,0,IF(X$49&gt;$B52,'User Input'!X69,-'User Input'!X69))</f>
        <v>0</v>
      </c>
      <c r="Y52" s="131">
        <f>IF(Y$49=$B52,0,IF(Y$49&gt;$B52,'User Input'!Y69,-'User Input'!Y69))</f>
        <v>0</v>
      </c>
      <c r="Z52" s="131">
        <f>IF(Z$49=$B52,0,IF(Z$49&gt;$B52,'User Input'!Z69,-'User Input'!Z69))</f>
        <v>0</v>
      </c>
      <c r="AA52" s="131">
        <f>IF(AA$49=$B52,0,IF(AA$49&gt;$B52,'User Input'!AA69,-'User Input'!AA69))</f>
        <v>0</v>
      </c>
      <c r="AB52" s="131">
        <f>IF(AB$49=$B52,0,IF(AB$49&gt;$B52,'User Input'!AB69,-'User Input'!AB69))</f>
        <v>0</v>
      </c>
      <c r="AC52" s="131">
        <f>IF(AC$49=$B52,0,IF(AC$49&gt;$B52,'User Input'!AC69,-'User Input'!AC69))</f>
        <v>0</v>
      </c>
      <c r="AD52" s="131">
        <f>IF(AD$49=$B52,0,IF(AD$49&gt;$B52,'User Input'!AD69,-'User Input'!AD69))</f>
        <v>0</v>
      </c>
      <c r="AE52" s="131">
        <f>IF(AE$49=$B52,0,IF(AE$49&gt;$B52,'User Input'!AE69,-'User Input'!AE69))</f>
        <v>0</v>
      </c>
      <c r="AF52" s="131">
        <f>IF(AF$49=$B52,0,IF(AF$49&gt;$B52,'User Input'!AF69,-'User Input'!AF69))</f>
        <v>0</v>
      </c>
      <c r="AG52" s="131">
        <f>IF(AG$49=$B52,0,IF(AG$49&gt;$B52,'User Input'!AG69,-'User Input'!AG69))</f>
        <v>0</v>
      </c>
      <c r="AH52" s="131">
        <f>IF(AH$49=$B52,0,IF(AH$49&gt;$B52,'User Input'!AH69,-'User Input'!AH69))</f>
        <v>0</v>
      </c>
      <c r="AI52" s="131">
        <f>IF(AI$49=$B52,0,IF(AI$49&gt;$B52,'User Input'!AI69,-'User Input'!AI69))</f>
        <v>0</v>
      </c>
      <c r="AJ52" s="131">
        <f>IF(AJ$49=$B52,0,IF(AJ$49&gt;$B52,'User Input'!AJ69,-'User Input'!AJ69))</f>
        <v>0</v>
      </c>
      <c r="AK52" s="131">
        <f>IF(AK$49=$B52,0,IF(AK$49&gt;$B52,'User Input'!AK69,-'User Input'!AK69))</f>
        <v>0</v>
      </c>
      <c r="AL52" s="131">
        <f>IF(AL$49=$B52,0,IF(AL$49&gt;$B52,'User Input'!AL69,-'User Input'!AL69))</f>
        <v>0</v>
      </c>
      <c r="AM52" s="131">
        <f>IF(AM$49=$B52,0,IF(AM$49&gt;$B52,'User Input'!AM69,-'User Input'!AM69))</f>
        <v>0</v>
      </c>
      <c r="AN52" s="131">
        <f>IF(AN$49=$B52,0,IF(AN$49&gt;$B52,'User Input'!AN69,-'User Input'!AN69))</f>
        <v>0</v>
      </c>
      <c r="AO52" s="131">
        <f>IF(AO$49=$B52,0,IF(AO$49&gt;$B52,'User Input'!AO69,-'User Input'!AO69))</f>
        <v>0</v>
      </c>
      <c r="AP52" s="6"/>
      <c r="AQ52" s="6"/>
      <c r="AR52" s="6"/>
      <c r="AS52" s="6"/>
      <c r="AT52" s="6"/>
      <c r="AU52" s="6"/>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3"/>
    </row>
    <row r="53" spans="1:96" ht="15" customHeight="1">
      <c r="A53" s="104"/>
      <c r="B53" s="117" t="s">
        <v>97</v>
      </c>
      <c r="C53" s="44"/>
      <c r="D53" s="131">
        <f>IF(D$49=$B53,0,IF(D$49&gt;$B53,'User Input'!D70,-'User Input'!D70))</f>
        <v>0</v>
      </c>
      <c r="E53" s="131">
        <f>IF(E$49=$B53,0,IF(E$49&gt;$B53,'User Input'!E70,-'User Input'!E70))</f>
        <v>0</v>
      </c>
      <c r="F53" s="131">
        <f>IF(F$49=$B53,0,IF(F$49&gt;$B53,'User Input'!F70,-'User Input'!F70))</f>
        <v>0</v>
      </c>
      <c r="G53" s="131">
        <f>IF(G$49=$B53,0,IF(G$49&gt;$B53,'User Input'!G70,-'User Input'!G70))</f>
        <v>0</v>
      </c>
      <c r="H53" s="131">
        <f>IF(H$49=$B53,0,IF(H$49&gt;$B53,'User Input'!H70,-'User Input'!H70))</f>
        <v>0</v>
      </c>
      <c r="I53" s="131">
        <f>IF(I$49=$B53,0,IF(I$49&gt;$B53,'User Input'!I70,-'User Input'!I70))</f>
        <v>0</v>
      </c>
      <c r="J53" s="131">
        <f>IF(J$49=$B53,0,IF(J$49&gt;$B53,'User Input'!J70,-'User Input'!J70))</f>
        <v>0</v>
      </c>
      <c r="K53" s="131">
        <f>IF(K$49=$B53,0,IF(K$49&gt;$B53,'User Input'!K70,-'User Input'!K70))</f>
        <v>0</v>
      </c>
      <c r="L53" s="131">
        <f>IF(L$49=$B53,0,IF(L$49&gt;$B53,'User Input'!L70,-'User Input'!L70))</f>
        <v>0</v>
      </c>
      <c r="M53" s="131">
        <f>IF(M$49=$B53,0,IF(M$49&gt;$B53,'User Input'!M70,-'User Input'!M70))</f>
        <v>0</v>
      </c>
      <c r="N53" s="131">
        <f>IF(N$49=$B53,0,IF(N$49&gt;$B53,'User Input'!N70,-'User Input'!N70))</f>
        <v>0</v>
      </c>
      <c r="O53" s="131">
        <f>IF(O$49=$B53,0,IF(O$49&gt;$B53,'User Input'!O70,-'User Input'!O70))</f>
        <v>0</v>
      </c>
      <c r="P53" s="131">
        <f>IF(P$49=$B53,0,IF(P$49&gt;$B53,'User Input'!P70,-'User Input'!P70))</f>
        <v>0</v>
      </c>
      <c r="Q53" s="131">
        <f>IF(Q$49=$B53,0,IF(Q$49&gt;$B53,'User Input'!Q70,-'User Input'!Q70))</f>
        <v>0</v>
      </c>
      <c r="R53" s="131">
        <f>IF(R$49=$B53,0,IF(R$49&gt;$B53,'User Input'!R70,-'User Input'!R70))</f>
        <v>0</v>
      </c>
      <c r="S53" s="131">
        <f>IF(S$49=$B53,0,IF(S$49&gt;$B53,'User Input'!S70,-'User Input'!S70))</f>
        <v>0</v>
      </c>
      <c r="T53" s="131">
        <f>IF(T$49=$B53,0,IF(T$49&gt;$B53,'User Input'!T70,-'User Input'!T70))</f>
        <v>0</v>
      </c>
      <c r="U53" s="131">
        <f>IF(U$49=$B53,0,IF(U$49&gt;$B53,'User Input'!U70,-'User Input'!U70))</f>
        <v>0</v>
      </c>
      <c r="V53" s="131">
        <f>IF(V$49=$B53,0,IF(V$49&gt;$B53,'User Input'!V70,-'User Input'!V70))</f>
        <v>0</v>
      </c>
      <c r="W53" s="131">
        <f>IF(W$49=$B53,0,IF(W$49&gt;$B53,'User Input'!W70,-'User Input'!W70))</f>
        <v>0</v>
      </c>
      <c r="X53" s="131">
        <f>IF(X$49=$B53,0,IF(X$49&gt;$B53,'User Input'!X70,-'User Input'!X70))</f>
        <v>0</v>
      </c>
      <c r="Y53" s="131">
        <f>IF(Y$49=$B53,0,IF(Y$49&gt;$B53,'User Input'!Y70,-'User Input'!Y70))</f>
        <v>0</v>
      </c>
      <c r="Z53" s="131">
        <f>IF(Z$49=$B53,0,IF(Z$49&gt;$B53,'User Input'!Z70,-'User Input'!Z70))</f>
        <v>0</v>
      </c>
      <c r="AA53" s="131">
        <f>IF(AA$49=$B53,0,IF(AA$49&gt;$B53,'User Input'!AA70,-'User Input'!AA70))</f>
        <v>0</v>
      </c>
      <c r="AB53" s="131">
        <f>IF(AB$49=$B53,0,IF(AB$49&gt;$B53,'User Input'!AB70,-'User Input'!AB70))</f>
        <v>0</v>
      </c>
      <c r="AC53" s="131">
        <f>IF(AC$49=$B53,0,IF(AC$49&gt;$B53,'User Input'!AC70,-'User Input'!AC70))</f>
        <v>0</v>
      </c>
      <c r="AD53" s="131">
        <f>IF(AD$49=$B53,0,IF(AD$49&gt;$B53,'User Input'!AD70,-'User Input'!AD70))</f>
        <v>0</v>
      </c>
      <c r="AE53" s="131">
        <f>IF(AE$49=$B53,0,IF(AE$49&gt;$B53,'User Input'!AE70,-'User Input'!AE70))</f>
        <v>0</v>
      </c>
      <c r="AF53" s="131">
        <f>IF(AF$49=$B53,0,IF(AF$49&gt;$B53,'User Input'!AF70,-'User Input'!AF70))</f>
        <v>0</v>
      </c>
      <c r="AG53" s="131">
        <f>IF(AG$49=$B53,0,IF(AG$49&gt;$B53,'User Input'!AG70,-'User Input'!AG70))</f>
        <v>0</v>
      </c>
      <c r="AH53" s="131">
        <f>IF(AH$49=$B53,0,IF(AH$49&gt;$B53,'User Input'!AH70,-'User Input'!AH70))</f>
        <v>0</v>
      </c>
      <c r="AI53" s="131">
        <f>IF(AI$49=$B53,0,IF(AI$49&gt;$B53,'User Input'!AI70,-'User Input'!AI70))</f>
        <v>0</v>
      </c>
      <c r="AJ53" s="131">
        <f>IF(AJ$49=$B53,0,IF(AJ$49&gt;$B53,'User Input'!AJ70,-'User Input'!AJ70))</f>
        <v>0</v>
      </c>
      <c r="AK53" s="131">
        <f>IF(AK$49=$B53,0,IF(AK$49&gt;$B53,'User Input'!AK70,-'User Input'!AK70))</f>
        <v>0</v>
      </c>
      <c r="AL53" s="131">
        <f>IF(AL$49=$B53,0,IF(AL$49&gt;$B53,'User Input'!AL70,-'User Input'!AL70))</f>
        <v>0</v>
      </c>
      <c r="AM53" s="131">
        <f>IF(AM$49=$B53,0,IF(AM$49&gt;$B53,'User Input'!AM70,-'User Input'!AM70))</f>
        <v>0</v>
      </c>
      <c r="AN53" s="131">
        <f>IF(AN$49=$B53,0,IF(AN$49&gt;$B53,'User Input'!AN70,-'User Input'!AN70))</f>
        <v>0</v>
      </c>
      <c r="AO53" s="131">
        <f>IF(AO$49=$B53,0,IF(AO$49&gt;$B53,'User Input'!AO70,-'User Input'!AO70))</f>
        <v>0</v>
      </c>
      <c r="AP53" s="6"/>
      <c r="AQ53" s="6"/>
      <c r="AR53" s="6"/>
      <c r="AS53" s="6"/>
      <c r="AT53" s="6"/>
      <c r="AU53" s="6"/>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3"/>
    </row>
    <row r="54" spans="1:96" ht="15" customHeight="1">
      <c r="A54" s="104"/>
      <c r="B54" s="117" t="s">
        <v>98</v>
      </c>
      <c r="C54" s="44"/>
      <c r="D54" s="131">
        <f>IF(D$49=$B54,0,IF(D$49&gt;$B54,'User Input'!D71,-'User Input'!D71))</f>
        <v>0</v>
      </c>
      <c r="E54" s="131">
        <f>IF(E$49=$B54,0,IF(E$49&gt;$B54,'User Input'!E71,-'User Input'!E71))</f>
        <v>0</v>
      </c>
      <c r="F54" s="131">
        <f>IF(F$49=$B54,0,IF(F$49&gt;$B54,'User Input'!F71,-'User Input'!F71))</f>
        <v>0</v>
      </c>
      <c r="G54" s="131">
        <f>IF(G$49=$B54,0,IF(G$49&gt;$B54,'User Input'!G71,-'User Input'!G71))</f>
        <v>0</v>
      </c>
      <c r="H54" s="131">
        <f>IF(H$49=$B54,0,IF(H$49&gt;$B54,'User Input'!H71,-'User Input'!H71))</f>
        <v>0</v>
      </c>
      <c r="I54" s="131">
        <f>IF(I$49=$B54,0,IF(I$49&gt;$B54,'User Input'!I71,-'User Input'!I71))</f>
        <v>0</v>
      </c>
      <c r="J54" s="131">
        <f>IF(J$49=$B54,0,IF(J$49&gt;$B54,'User Input'!J71,-'User Input'!J71))</f>
        <v>0</v>
      </c>
      <c r="K54" s="131">
        <f>IF(K$49=$B54,0,IF(K$49&gt;$B54,'User Input'!K71,-'User Input'!K71))</f>
        <v>0</v>
      </c>
      <c r="L54" s="131">
        <f>IF(L$49=$B54,0,IF(L$49&gt;$B54,'User Input'!L71,-'User Input'!L71))</f>
        <v>0</v>
      </c>
      <c r="M54" s="131">
        <f>IF(M$49=$B54,0,IF(M$49&gt;$B54,'User Input'!M71,-'User Input'!M71))</f>
        <v>0</v>
      </c>
      <c r="N54" s="131">
        <f>IF(N$49=$B54,0,IF(N$49&gt;$B54,'User Input'!N71,-'User Input'!N71))</f>
        <v>0</v>
      </c>
      <c r="O54" s="131">
        <f>IF(O$49=$B54,0,IF(O$49&gt;$B54,'User Input'!O71,-'User Input'!O71))</f>
        <v>0</v>
      </c>
      <c r="P54" s="131">
        <f>IF(P$49=$B54,0,IF(P$49&gt;$B54,'User Input'!P71,-'User Input'!P71))</f>
        <v>0</v>
      </c>
      <c r="Q54" s="131">
        <f>IF(Q$49=$B54,0,IF(Q$49&gt;$B54,'User Input'!Q71,-'User Input'!Q71))</f>
        <v>0</v>
      </c>
      <c r="R54" s="131">
        <f>IF(R$49=$B54,0,IF(R$49&gt;$B54,'User Input'!R71,-'User Input'!R71))</f>
        <v>0</v>
      </c>
      <c r="S54" s="131">
        <f>IF(S$49=$B54,0,IF(S$49&gt;$B54,'User Input'!S71,-'User Input'!S71))</f>
        <v>0</v>
      </c>
      <c r="T54" s="131">
        <f>IF(T$49=$B54,0,IF(T$49&gt;$B54,'User Input'!T71,-'User Input'!T71))</f>
        <v>0</v>
      </c>
      <c r="U54" s="131">
        <f>IF(U$49=$B54,0,IF(U$49&gt;$B54,'User Input'!U71,-'User Input'!U71))</f>
        <v>0</v>
      </c>
      <c r="V54" s="131">
        <f>IF(V$49=$B54,0,IF(V$49&gt;$B54,'User Input'!V71,-'User Input'!V71))</f>
        <v>0</v>
      </c>
      <c r="W54" s="131">
        <f>IF(W$49=$B54,0,IF(W$49&gt;$B54,'User Input'!W71,-'User Input'!W71))</f>
        <v>0</v>
      </c>
      <c r="X54" s="131">
        <f>IF(X$49=$B54,0,IF(X$49&gt;$B54,'User Input'!X71,-'User Input'!X71))</f>
        <v>0</v>
      </c>
      <c r="Y54" s="131">
        <f>IF(Y$49=$B54,0,IF(Y$49&gt;$B54,'User Input'!Y71,-'User Input'!Y71))</f>
        <v>0</v>
      </c>
      <c r="Z54" s="131">
        <f>IF(Z$49=$B54,0,IF(Z$49&gt;$B54,'User Input'!Z71,-'User Input'!Z71))</f>
        <v>0</v>
      </c>
      <c r="AA54" s="131">
        <f>IF(AA$49=$B54,0,IF(AA$49&gt;$B54,'User Input'!AA71,-'User Input'!AA71))</f>
        <v>0</v>
      </c>
      <c r="AB54" s="131">
        <f>IF(AB$49=$B54,0,IF(AB$49&gt;$B54,'User Input'!AB71,-'User Input'!AB71))</f>
        <v>0</v>
      </c>
      <c r="AC54" s="131">
        <f>IF(AC$49=$B54,0,IF(AC$49&gt;$B54,'User Input'!AC71,-'User Input'!AC71))</f>
        <v>0</v>
      </c>
      <c r="AD54" s="131">
        <f>IF(AD$49=$B54,0,IF(AD$49&gt;$B54,'User Input'!AD71,-'User Input'!AD71))</f>
        <v>0</v>
      </c>
      <c r="AE54" s="131">
        <f>IF(AE$49=$B54,0,IF(AE$49&gt;$B54,'User Input'!AE71,-'User Input'!AE71))</f>
        <v>0</v>
      </c>
      <c r="AF54" s="131">
        <f>IF(AF$49=$B54,0,IF(AF$49&gt;$B54,'User Input'!AF71,-'User Input'!AF71))</f>
        <v>0</v>
      </c>
      <c r="AG54" s="131">
        <f>IF(AG$49=$B54,0,IF(AG$49&gt;$B54,'User Input'!AG71,-'User Input'!AG71))</f>
        <v>0</v>
      </c>
      <c r="AH54" s="131">
        <f>IF(AH$49=$B54,0,IF(AH$49&gt;$B54,'User Input'!AH71,-'User Input'!AH71))</f>
        <v>0</v>
      </c>
      <c r="AI54" s="131">
        <f>IF(AI$49=$B54,0,IF(AI$49&gt;$B54,'User Input'!AI71,-'User Input'!AI71))</f>
        <v>0</v>
      </c>
      <c r="AJ54" s="131">
        <f>IF(AJ$49=$B54,0,IF(AJ$49&gt;$B54,'User Input'!AJ71,-'User Input'!AJ71))</f>
        <v>0</v>
      </c>
      <c r="AK54" s="131">
        <f>IF(AK$49=$B54,0,IF(AK$49&gt;$B54,'User Input'!AK71,-'User Input'!AK71))</f>
        <v>0</v>
      </c>
      <c r="AL54" s="131">
        <f>IF(AL$49=$B54,0,IF(AL$49&gt;$B54,'User Input'!AL71,-'User Input'!AL71))</f>
        <v>0</v>
      </c>
      <c r="AM54" s="131">
        <f>IF(AM$49=$B54,0,IF(AM$49&gt;$B54,'User Input'!AM71,-'User Input'!AM71))</f>
        <v>0</v>
      </c>
      <c r="AN54" s="131">
        <f>IF(AN$49=$B54,0,IF(AN$49&gt;$B54,'User Input'!AN71,-'User Input'!AN71))</f>
        <v>0</v>
      </c>
      <c r="AO54" s="131">
        <f>IF(AO$49=$B54,0,IF(AO$49&gt;$B54,'User Input'!AO71,-'User Input'!AO71))</f>
        <v>0</v>
      </c>
      <c r="AP54" s="6"/>
      <c r="AQ54" s="6"/>
      <c r="AR54" s="6"/>
      <c r="AS54" s="6"/>
      <c r="AT54" s="6"/>
      <c r="AU54" s="6"/>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3"/>
    </row>
    <row r="55" spans="1:96" ht="15" customHeight="1">
      <c r="A55" s="104"/>
      <c r="B55" s="117" t="s">
        <v>99</v>
      </c>
      <c r="C55" s="44"/>
      <c r="D55" s="131">
        <f>IF(D$49=$B55,0,IF(D$49&gt;$B55,'User Input'!D72,-'User Input'!D72))</f>
        <v>0</v>
      </c>
      <c r="E55" s="131">
        <f>IF(E$49=$B55,0,IF(E$49&gt;$B55,'User Input'!E72,-'User Input'!E72))</f>
        <v>0</v>
      </c>
      <c r="F55" s="131">
        <f>IF(F$49=$B55,0,IF(F$49&gt;$B55,'User Input'!F72,-'User Input'!F72))</f>
        <v>0</v>
      </c>
      <c r="G55" s="131">
        <f>IF(G$49=$B55,0,IF(G$49&gt;$B55,'User Input'!G72,-'User Input'!G72))</f>
        <v>0</v>
      </c>
      <c r="H55" s="131">
        <f>IF(H$49=$B55,0,IF(H$49&gt;$B55,'User Input'!H72,-'User Input'!H72))</f>
        <v>0</v>
      </c>
      <c r="I55" s="131">
        <f>IF(I$49=$B55,0,IF(I$49&gt;$B55,'User Input'!I72,-'User Input'!I72))</f>
        <v>0</v>
      </c>
      <c r="J55" s="131">
        <f>IF(J$49=$B55,0,IF(J$49&gt;$B55,'User Input'!J72,-'User Input'!J72))</f>
        <v>0</v>
      </c>
      <c r="K55" s="131">
        <f>IF(K$49=$B55,0,IF(K$49&gt;$B55,'User Input'!K72,-'User Input'!K72))</f>
        <v>0</v>
      </c>
      <c r="L55" s="131">
        <f>IF(L$49=$B55,0,IF(L$49&gt;$B55,'User Input'!L72,-'User Input'!L72))</f>
        <v>0</v>
      </c>
      <c r="M55" s="131">
        <f>IF(M$49=$B55,0,IF(M$49&gt;$B55,'User Input'!M72,-'User Input'!M72))</f>
        <v>0</v>
      </c>
      <c r="N55" s="131">
        <f>IF(N$49=$B55,0,IF(N$49&gt;$B55,'User Input'!N72,-'User Input'!N72))</f>
        <v>0</v>
      </c>
      <c r="O55" s="131">
        <f>IF(O$49=$B55,0,IF(O$49&gt;$B55,'User Input'!O72,-'User Input'!O72))</f>
        <v>0</v>
      </c>
      <c r="P55" s="131">
        <f>IF(P$49=$B55,0,IF(P$49&gt;$B55,'User Input'!P72,-'User Input'!P72))</f>
        <v>0</v>
      </c>
      <c r="Q55" s="131">
        <f>IF(Q$49=$B55,0,IF(Q$49&gt;$B55,'User Input'!Q72,-'User Input'!Q72))</f>
        <v>0</v>
      </c>
      <c r="R55" s="131">
        <f>IF(R$49=$B55,0,IF(R$49&gt;$B55,'User Input'!R72,-'User Input'!R72))</f>
        <v>0</v>
      </c>
      <c r="S55" s="131">
        <f>IF(S$49=$B55,0,IF(S$49&gt;$B55,'User Input'!S72,-'User Input'!S72))</f>
        <v>0</v>
      </c>
      <c r="T55" s="131">
        <f>IF(T$49=$B55,0,IF(T$49&gt;$B55,'User Input'!T72,-'User Input'!T72))</f>
        <v>0</v>
      </c>
      <c r="U55" s="131">
        <f>IF(U$49=$B55,0,IF(U$49&gt;$B55,'User Input'!U72,-'User Input'!U72))</f>
        <v>0</v>
      </c>
      <c r="V55" s="131">
        <f>IF(V$49=$B55,0,IF(V$49&gt;$B55,'User Input'!V72,-'User Input'!V72))</f>
        <v>0</v>
      </c>
      <c r="W55" s="131">
        <f>IF(W$49=$B55,0,IF(W$49&gt;$B55,'User Input'!W72,-'User Input'!W72))</f>
        <v>0</v>
      </c>
      <c r="X55" s="131">
        <f>IF(X$49=$B55,0,IF(X$49&gt;$B55,'User Input'!X72,-'User Input'!X72))</f>
        <v>0</v>
      </c>
      <c r="Y55" s="131">
        <f>IF(Y$49=$B55,0,IF(Y$49&gt;$B55,'User Input'!Y72,-'User Input'!Y72))</f>
        <v>0</v>
      </c>
      <c r="Z55" s="131">
        <f>IF(Z$49=$B55,0,IF(Z$49&gt;$B55,'User Input'!Z72,-'User Input'!Z72))</f>
        <v>0</v>
      </c>
      <c r="AA55" s="131">
        <f>IF(AA$49=$B55,0,IF(AA$49&gt;$B55,'User Input'!AA72,-'User Input'!AA72))</f>
        <v>0</v>
      </c>
      <c r="AB55" s="131">
        <f>IF(AB$49=$B55,0,IF(AB$49&gt;$B55,'User Input'!AB72,-'User Input'!AB72))</f>
        <v>0</v>
      </c>
      <c r="AC55" s="131">
        <f>IF(AC$49=$B55,0,IF(AC$49&gt;$B55,'User Input'!AC72,-'User Input'!AC72))</f>
        <v>0</v>
      </c>
      <c r="AD55" s="131">
        <f>IF(AD$49=$B55,0,IF(AD$49&gt;$B55,'User Input'!AD72,-'User Input'!AD72))</f>
        <v>0</v>
      </c>
      <c r="AE55" s="131">
        <f>IF(AE$49=$B55,0,IF(AE$49&gt;$B55,'User Input'!AE72,-'User Input'!AE72))</f>
        <v>0</v>
      </c>
      <c r="AF55" s="131">
        <f>IF(AF$49=$B55,0,IF(AF$49&gt;$B55,'User Input'!AF72,-'User Input'!AF72))</f>
        <v>0</v>
      </c>
      <c r="AG55" s="131">
        <f>IF(AG$49=$B55,0,IF(AG$49&gt;$B55,'User Input'!AG72,-'User Input'!AG72))</f>
        <v>0</v>
      </c>
      <c r="AH55" s="131">
        <f>IF(AH$49=$B55,0,IF(AH$49&gt;$B55,'User Input'!AH72,-'User Input'!AH72))</f>
        <v>0</v>
      </c>
      <c r="AI55" s="131">
        <f>IF(AI$49=$B55,0,IF(AI$49&gt;$B55,'User Input'!AI72,-'User Input'!AI72))</f>
        <v>0</v>
      </c>
      <c r="AJ55" s="131">
        <f>IF(AJ$49=$B55,0,IF(AJ$49&gt;$B55,'User Input'!AJ72,-'User Input'!AJ72))</f>
        <v>0</v>
      </c>
      <c r="AK55" s="131">
        <f>IF(AK$49=$B55,0,IF(AK$49&gt;$B55,'User Input'!AK72,-'User Input'!AK72))</f>
        <v>0</v>
      </c>
      <c r="AL55" s="131">
        <f>IF(AL$49=$B55,0,IF(AL$49&gt;$B55,'User Input'!AL72,-'User Input'!AL72))</f>
        <v>0</v>
      </c>
      <c r="AM55" s="131">
        <f>IF(AM$49=$B55,0,IF(AM$49&gt;$B55,'User Input'!AM72,-'User Input'!AM72))</f>
        <v>0</v>
      </c>
      <c r="AN55" s="131">
        <f>IF(AN$49=$B55,0,IF(AN$49&gt;$B55,'User Input'!AN72,-'User Input'!AN72))</f>
        <v>0</v>
      </c>
      <c r="AO55" s="131">
        <f>IF(AO$49=$B55,0,IF(AO$49&gt;$B55,'User Input'!AO72,-'User Input'!AO72))</f>
        <v>0</v>
      </c>
      <c r="AP55" s="6"/>
      <c r="AQ55" s="6"/>
      <c r="AR55" s="6"/>
      <c r="AS55" s="6"/>
      <c r="AT55" s="6"/>
      <c r="AU55" s="6"/>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3"/>
    </row>
    <row r="56" spans="1:96" ht="15" customHeight="1">
      <c r="A56" s="104"/>
      <c r="B56" s="117" t="s">
        <v>100</v>
      </c>
      <c r="C56" s="44"/>
      <c r="D56" s="131">
        <f>IF(D$49=$B56,0,IF(D$49&gt;$B56,'User Input'!D73,-'User Input'!D73))</f>
        <v>0</v>
      </c>
      <c r="E56" s="131">
        <f>IF(E$49=$B56,0,IF(E$49&gt;$B56,'User Input'!E73,-'User Input'!E73))</f>
        <v>0</v>
      </c>
      <c r="F56" s="131">
        <f>IF(F$49=$B56,0,IF(F$49&gt;$B56,'User Input'!F73,-'User Input'!F73))</f>
        <v>0</v>
      </c>
      <c r="G56" s="131">
        <f>IF(G$49=$B56,0,IF(G$49&gt;$B56,'User Input'!G73,-'User Input'!G73))</f>
        <v>0</v>
      </c>
      <c r="H56" s="131">
        <f>IF(H$49=$B56,0,IF(H$49&gt;$B56,'User Input'!H73,-'User Input'!H73))</f>
        <v>0</v>
      </c>
      <c r="I56" s="131">
        <f>IF(I$49=$B56,0,IF(I$49&gt;$B56,'User Input'!I73,-'User Input'!I73))</f>
        <v>0</v>
      </c>
      <c r="J56" s="131">
        <f>IF(J$49=$B56,0,IF(J$49&gt;$B56,'User Input'!J73,-'User Input'!J73))</f>
        <v>0</v>
      </c>
      <c r="K56" s="131">
        <f>IF(K$49=$B56,0,IF(K$49&gt;$B56,'User Input'!K73,-'User Input'!K73))</f>
        <v>0</v>
      </c>
      <c r="L56" s="131">
        <f>IF(L$49=$B56,0,IF(L$49&gt;$B56,'User Input'!L73,-'User Input'!L73))</f>
        <v>0</v>
      </c>
      <c r="M56" s="131">
        <f>IF(M$49=$B56,0,IF(M$49&gt;$B56,'User Input'!M73,-'User Input'!M73))</f>
        <v>0</v>
      </c>
      <c r="N56" s="131">
        <f>IF(N$49=$B56,0,IF(N$49&gt;$B56,'User Input'!N73,-'User Input'!N73))</f>
        <v>0</v>
      </c>
      <c r="O56" s="131">
        <f>IF(O$49=$B56,0,IF(O$49&gt;$B56,'User Input'!O73,-'User Input'!O73))</f>
        <v>0</v>
      </c>
      <c r="P56" s="131">
        <f>IF(P$49=$B56,0,IF(P$49&gt;$B56,'User Input'!P73,-'User Input'!P73))</f>
        <v>0</v>
      </c>
      <c r="Q56" s="131">
        <f>IF(Q$49=$B56,0,IF(Q$49&gt;$B56,'User Input'!Q73,-'User Input'!Q73))</f>
        <v>0</v>
      </c>
      <c r="R56" s="131">
        <f>IF(R$49=$B56,0,IF(R$49&gt;$B56,'User Input'!R73,-'User Input'!R73))</f>
        <v>0</v>
      </c>
      <c r="S56" s="131">
        <f>IF(S$49=$B56,0,IF(S$49&gt;$B56,'User Input'!S73,-'User Input'!S73))</f>
        <v>0</v>
      </c>
      <c r="T56" s="131">
        <f>IF(T$49=$B56,0,IF(T$49&gt;$B56,'User Input'!T73,-'User Input'!T73))</f>
        <v>0</v>
      </c>
      <c r="U56" s="131">
        <f>IF(U$49=$B56,0,IF(U$49&gt;$B56,'User Input'!U73,-'User Input'!U73))</f>
        <v>0</v>
      </c>
      <c r="V56" s="131">
        <f>IF(V$49=$B56,0,IF(V$49&gt;$B56,'User Input'!V73,-'User Input'!V73))</f>
        <v>0</v>
      </c>
      <c r="W56" s="131">
        <f>IF(W$49=$B56,0,IF(W$49&gt;$B56,'User Input'!W73,-'User Input'!W73))</f>
        <v>0</v>
      </c>
      <c r="X56" s="131">
        <f>IF(X$49=$B56,0,IF(X$49&gt;$B56,'User Input'!X73,-'User Input'!X73))</f>
        <v>0</v>
      </c>
      <c r="Y56" s="131">
        <f>IF(Y$49=$B56,0,IF(Y$49&gt;$B56,'User Input'!Y73,-'User Input'!Y73))</f>
        <v>0</v>
      </c>
      <c r="Z56" s="131">
        <f>IF(Z$49=$B56,0,IF(Z$49&gt;$B56,'User Input'!Z73,-'User Input'!Z73))</f>
        <v>0</v>
      </c>
      <c r="AA56" s="131">
        <f>IF(AA$49=$B56,0,IF(AA$49&gt;$B56,'User Input'!AA73,-'User Input'!AA73))</f>
        <v>0</v>
      </c>
      <c r="AB56" s="131">
        <f>IF(AB$49=$B56,0,IF(AB$49&gt;$B56,'User Input'!AB73,-'User Input'!AB73))</f>
        <v>0</v>
      </c>
      <c r="AC56" s="131">
        <f>IF(AC$49=$B56,0,IF(AC$49&gt;$B56,'User Input'!AC73,-'User Input'!AC73))</f>
        <v>0</v>
      </c>
      <c r="AD56" s="131">
        <f>IF(AD$49=$B56,0,IF(AD$49&gt;$B56,'User Input'!AD73,-'User Input'!AD73))</f>
        <v>0</v>
      </c>
      <c r="AE56" s="131">
        <f>IF(AE$49=$B56,0,IF(AE$49&gt;$B56,'User Input'!AE73,-'User Input'!AE73))</f>
        <v>0</v>
      </c>
      <c r="AF56" s="131">
        <f>IF(AF$49=$B56,0,IF(AF$49&gt;$B56,'User Input'!AF73,-'User Input'!AF73))</f>
        <v>0</v>
      </c>
      <c r="AG56" s="131">
        <f>IF(AG$49=$B56,0,IF(AG$49&gt;$B56,'User Input'!AG73,-'User Input'!AG73))</f>
        <v>0</v>
      </c>
      <c r="AH56" s="131">
        <f>IF(AH$49=$B56,0,IF(AH$49&gt;$B56,'User Input'!AH73,-'User Input'!AH73))</f>
        <v>0</v>
      </c>
      <c r="AI56" s="131">
        <f>IF(AI$49=$B56,0,IF(AI$49&gt;$B56,'User Input'!AI73,-'User Input'!AI73))</f>
        <v>0</v>
      </c>
      <c r="AJ56" s="131">
        <f>IF(AJ$49=$B56,0,IF(AJ$49&gt;$B56,'User Input'!AJ73,-'User Input'!AJ73))</f>
        <v>0</v>
      </c>
      <c r="AK56" s="131">
        <f>IF(AK$49=$B56,0,IF(AK$49&gt;$B56,'User Input'!AK73,-'User Input'!AK73))</f>
        <v>0</v>
      </c>
      <c r="AL56" s="131">
        <f>IF(AL$49=$B56,0,IF(AL$49&gt;$B56,'User Input'!AL73,-'User Input'!AL73))</f>
        <v>0</v>
      </c>
      <c r="AM56" s="131">
        <f>IF(AM$49=$B56,0,IF(AM$49&gt;$B56,'User Input'!AM73,-'User Input'!AM73))</f>
        <v>0</v>
      </c>
      <c r="AN56" s="131">
        <f>IF(AN$49=$B56,0,IF(AN$49&gt;$B56,'User Input'!AN73,-'User Input'!AN73))</f>
        <v>0</v>
      </c>
      <c r="AO56" s="131">
        <f>IF(AO$49=$B56,0,IF(AO$49&gt;$B56,'User Input'!AO73,-'User Input'!AO73))</f>
        <v>0</v>
      </c>
      <c r="AP56" s="6"/>
      <c r="AQ56" s="6"/>
      <c r="AR56" s="6"/>
      <c r="AS56" s="6"/>
      <c r="AT56" s="6"/>
      <c r="AU56" s="6"/>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3"/>
    </row>
    <row r="57" spans="1:96" ht="15" customHeight="1">
      <c r="A57" s="104"/>
      <c r="B57" s="117" t="s">
        <v>101</v>
      </c>
      <c r="C57" s="44"/>
      <c r="D57" s="131">
        <f>IF(D$49=$B57,0,IF(D$49&gt;$B57,'User Input'!D74,-'User Input'!D74))</f>
        <v>0</v>
      </c>
      <c r="E57" s="131">
        <f>IF(E$49=$B57,0,IF(E$49&gt;$B57,'User Input'!E74,-'User Input'!E74))</f>
        <v>0</v>
      </c>
      <c r="F57" s="131">
        <f>IF(F$49=$B57,0,IF(F$49&gt;$B57,'User Input'!F74,-'User Input'!F74))</f>
        <v>0</v>
      </c>
      <c r="G57" s="131">
        <f>IF(G$49=$B57,0,IF(G$49&gt;$B57,'User Input'!G74,-'User Input'!G74))</f>
        <v>0</v>
      </c>
      <c r="H57" s="131">
        <f>IF(H$49=$B57,0,IF(H$49&gt;$B57,'User Input'!H74,-'User Input'!H74))</f>
        <v>0</v>
      </c>
      <c r="I57" s="131">
        <f>IF(I$49=$B57,0,IF(I$49&gt;$B57,'User Input'!I74,-'User Input'!I74))</f>
        <v>0</v>
      </c>
      <c r="J57" s="131">
        <f>IF(J$49=$B57,0,IF(J$49&gt;$B57,'User Input'!J74,-'User Input'!J74))</f>
        <v>0</v>
      </c>
      <c r="K57" s="131">
        <f>IF(K$49=$B57,0,IF(K$49&gt;$B57,'User Input'!K74,-'User Input'!K74))</f>
        <v>0</v>
      </c>
      <c r="L57" s="131">
        <f>IF(L$49=$B57,0,IF(L$49&gt;$B57,'User Input'!L74,-'User Input'!L74))</f>
        <v>0</v>
      </c>
      <c r="M57" s="131">
        <f>IF(M$49=$B57,0,IF(M$49&gt;$B57,'User Input'!M74,-'User Input'!M74))</f>
        <v>0</v>
      </c>
      <c r="N57" s="131">
        <f>IF(N$49=$B57,0,IF(N$49&gt;$B57,'User Input'!N74,-'User Input'!N74))</f>
        <v>0</v>
      </c>
      <c r="O57" s="131">
        <f>IF(O$49=$B57,0,IF(O$49&gt;$B57,'User Input'!O74,-'User Input'!O74))</f>
        <v>0</v>
      </c>
      <c r="P57" s="131">
        <f>IF(P$49=$B57,0,IF(P$49&gt;$B57,'User Input'!P74,-'User Input'!P74))</f>
        <v>0</v>
      </c>
      <c r="Q57" s="131">
        <f>IF(Q$49=$B57,0,IF(Q$49&gt;$B57,'User Input'!Q74,-'User Input'!Q74))</f>
        <v>0</v>
      </c>
      <c r="R57" s="131">
        <f>IF(R$49=$B57,0,IF(R$49&gt;$B57,'User Input'!R74,-'User Input'!R74))</f>
        <v>0</v>
      </c>
      <c r="S57" s="131">
        <f>IF(S$49=$B57,0,IF(S$49&gt;$B57,'User Input'!S74,-'User Input'!S74))</f>
        <v>0</v>
      </c>
      <c r="T57" s="131">
        <f>IF(T$49=$B57,0,IF(T$49&gt;$B57,'User Input'!T74,-'User Input'!T74))</f>
        <v>0</v>
      </c>
      <c r="U57" s="131">
        <f>IF(U$49=$B57,0,IF(U$49&gt;$B57,'User Input'!U74,-'User Input'!U74))</f>
        <v>0</v>
      </c>
      <c r="V57" s="131">
        <f>IF(V$49=$B57,0,IF(V$49&gt;$B57,'User Input'!V74,-'User Input'!V74))</f>
        <v>0</v>
      </c>
      <c r="W57" s="131">
        <f>IF(W$49=$B57,0,IF(W$49&gt;$B57,'User Input'!W74,-'User Input'!W74))</f>
        <v>0</v>
      </c>
      <c r="X57" s="131">
        <f>IF(X$49=$B57,0,IF(X$49&gt;$B57,'User Input'!X74,-'User Input'!X74))</f>
        <v>0</v>
      </c>
      <c r="Y57" s="131">
        <f>IF(Y$49=$B57,0,IF(Y$49&gt;$B57,'User Input'!Y74,-'User Input'!Y74))</f>
        <v>0</v>
      </c>
      <c r="Z57" s="131">
        <f>IF(Z$49=$B57,0,IF(Z$49&gt;$B57,'User Input'!Z74,-'User Input'!Z74))</f>
        <v>0</v>
      </c>
      <c r="AA57" s="131">
        <f>IF(AA$49=$B57,0,IF(AA$49&gt;$B57,'User Input'!AA74,-'User Input'!AA74))</f>
        <v>0</v>
      </c>
      <c r="AB57" s="131">
        <f>IF(AB$49=$B57,0,IF(AB$49&gt;$B57,'User Input'!AB74,-'User Input'!AB74))</f>
        <v>0</v>
      </c>
      <c r="AC57" s="131">
        <f>IF(AC$49=$B57,0,IF(AC$49&gt;$B57,'User Input'!AC74,-'User Input'!AC74))</f>
        <v>0</v>
      </c>
      <c r="AD57" s="131">
        <f>IF(AD$49=$B57,0,IF(AD$49&gt;$B57,'User Input'!AD74,-'User Input'!AD74))</f>
        <v>0</v>
      </c>
      <c r="AE57" s="131">
        <f>IF(AE$49=$B57,0,IF(AE$49&gt;$B57,'User Input'!AE74,-'User Input'!AE74))</f>
        <v>0</v>
      </c>
      <c r="AF57" s="131">
        <f>IF(AF$49=$B57,0,IF(AF$49&gt;$B57,'User Input'!AF74,-'User Input'!AF74))</f>
        <v>0</v>
      </c>
      <c r="AG57" s="131">
        <f>IF(AG$49=$B57,0,IF(AG$49&gt;$B57,'User Input'!AG74,-'User Input'!AG74))</f>
        <v>0</v>
      </c>
      <c r="AH57" s="131">
        <f>IF(AH$49=$B57,0,IF(AH$49&gt;$B57,'User Input'!AH74,-'User Input'!AH74))</f>
        <v>0</v>
      </c>
      <c r="AI57" s="131">
        <f>IF(AI$49=$B57,0,IF(AI$49&gt;$B57,'User Input'!AI74,-'User Input'!AI74))</f>
        <v>0</v>
      </c>
      <c r="AJ57" s="131">
        <f>IF(AJ$49=$B57,0,IF(AJ$49&gt;$B57,'User Input'!AJ74,-'User Input'!AJ74))</f>
        <v>0</v>
      </c>
      <c r="AK57" s="131">
        <f>IF(AK$49=$B57,0,IF(AK$49&gt;$B57,'User Input'!AK74,-'User Input'!AK74))</f>
        <v>0</v>
      </c>
      <c r="AL57" s="131">
        <f>IF(AL$49=$B57,0,IF(AL$49&gt;$B57,'User Input'!AL74,-'User Input'!AL74))</f>
        <v>0</v>
      </c>
      <c r="AM57" s="131">
        <f>IF(AM$49=$B57,0,IF(AM$49&gt;$B57,'User Input'!AM74,-'User Input'!AM74))</f>
        <v>0</v>
      </c>
      <c r="AN57" s="131">
        <f>IF(AN$49=$B57,0,IF(AN$49&gt;$B57,'User Input'!AN74,-'User Input'!AN74))</f>
        <v>0</v>
      </c>
      <c r="AO57" s="131">
        <f>IF(AO$49=$B57,0,IF(AO$49&gt;$B57,'User Input'!AO74,-'User Input'!AO74))</f>
        <v>0</v>
      </c>
      <c r="AP57" s="6"/>
      <c r="AQ57" s="6"/>
      <c r="AR57" s="6"/>
      <c r="AS57" s="6"/>
      <c r="AT57" s="6"/>
      <c r="AU57" s="6"/>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3"/>
    </row>
    <row r="58" spans="1:96" ht="15" customHeight="1">
      <c r="A58" s="104"/>
      <c r="B58" s="117" t="s">
        <v>102</v>
      </c>
      <c r="C58" s="44"/>
      <c r="D58" s="131">
        <f>IF(D$49=$B58,0,IF(D$49&gt;$B58,'User Input'!D75,-'User Input'!D75))</f>
        <v>0</v>
      </c>
      <c r="E58" s="131">
        <f>IF(E$49=$B58,0,IF(E$49&gt;$B58,'User Input'!E75,-'User Input'!E75))</f>
        <v>0</v>
      </c>
      <c r="F58" s="131">
        <f>IF(F$49=$B58,0,IF(F$49&gt;$B58,'User Input'!F75,-'User Input'!F75))</f>
        <v>0</v>
      </c>
      <c r="G58" s="131">
        <f>IF(G$49=$B58,0,IF(G$49&gt;$B58,'User Input'!G75,-'User Input'!G75))</f>
        <v>0</v>
      </c>
      <c r="H58" s="131">
        <f>IF(H$49=$B58,0,IF(H$49&gt;$B58,'User Input'!H75,-'User Input'!H75))</f>
        <v>0</v>
      </c>
      <c r="I58" s="131">
        <f>IF(I$49=$B58,0,IF(I$49&gt;$B58,'User Input'!I75,-'User Input'!I75))</f>
        <v>0</v>
      </c>
      <c r="J58" s="131">
        <f>IF(J$49=$B58,0,IF(J$49&gt;$B58,'User Input'!J75,-'User Input'!J75))</f>
        <v>0</v>
      </c>
      <c r="K58" s="131">
        <f>IF(K$49=$B58,0,IF(K$49&gt;$B58,'User Input'!K75,-'User Input'!K75))</f>
        <v>0</v>
      </c>
      <c r="L58" s="131">
        <f>IF(L$49=$B58,0,IF(L$49&gt;$B58,'User Input'!L75,-'User Input'!L75))</f>
        <v>0</v>
      </c>
      <c r="M58" s="131">
        <f>IF(M$49=$B58,0,IF(M$49&gt;$B58,'User Input'!M75,-'User Input'!M75))</f>
        <v>0</v>
      </c>
      <c r="N58" s="131">
        <f>IF(N$49=$B58,0,IF(N$49&gt;$B58,'User Input'!N75,-'User Input'!N75))</f>
        <v>0</v>
      </c>
      <c r="O58" s="131">
        <f>IF(O$49=$B58,0,IF(O$49&gt;$B58,'User Input'!O75,-'User Input'!O75))</f>
        <v>0</v>
      </c>
      <c r="P58" s="131">
        <f>IF(P$49=$B58,0,IF(P$49&gt;$B58,'User Input'!P75,-'User Input'!P75))</f>
        <v>0</v>
      </c>
      <c r="Q58" s="131">
        <f>IF(Q$49=$B58,0,IF(Q$49&gt;$B58,'User Input'!Q75,-'User Input'!Q75))</f>
        <v>0</v>
      </c>
      <c r="R58" s="131">
        <f>IF(R$49=$B58,0,IF(R$49&gt;$B58,'User Input'!R75,-'User Input'!R75))</f>
        <v>0</v>
      </c>
      <c r="S58" s="131">
        <f>IF(S$49=$B58,0,IF(S$49&gt;$B58,'User Input'!S75,-'User Input'!S75))</f>
        <v>0</v>
      </c>
      <c r="T58" s="131">
        <f>IF(T$49=$B58,0,IF(T$49&gt;$B58,'User Input'!T75,-'User Input'!T75))</f>
        <v>0</v>
      </c>
      <c r="U58" s="131">
        <f>IF(U$49=$B58,0,IF(U$49&gt;$B58,'User Input'!U75,-'User Input'!U75))</f>
        <v>0</v>
      </c>
      <c r="V58" s="131">
        <f>IF(V$49=$B58,0,IF(V$49&gt;$B58,'User Input'!V75,-'User Input'!V75))</f>
        <v>0</v>
      </c>
      <c r="W58" s="131">
        <f>IF(W$49=$B58,0,IF(W$49&gt;$B58,'User Input'!W75,-'User Input'!W75))</f>
        <v>0</v>
      </c>
      <c r="X58" s="131">
        <f>IF(X$49=$B58,0,IF(X$49&gt;$B58,'User Input'!X75,-'User Input'!X75))</f>
        <v>0</v>
      </c>
      <c r="Y58" s="131">
        <f>IF(Y$49=$B58,0,IF(Y$49&gt;$B58,'User Input'!Y75,-'User Input'!Y75))</f>
        <v>0</v>
      </c>
      <c r="Z58" s="131">
        <f>IF(Z$49=$B58,0,IF(Z$49&gt;$B58,'User Input'!Z75,-'User Input'!Z75))</f>
        <v>0</v>
      </c>
      <c r="AA58" s="131">
        <f>IF(AA$49=$B58,0,IF(AA$49&gt;$B58,'User Input'!AA75,-'User Input'!AA75))</f>
        <v>0</v>
      </c>
      <c r="AB58" s="131">
        <f>IF(AB$49=$B58,0,IF(AB$49&gt;$B58,'User Input'!AB75,-'User Input'!AB75))</f>
        <v>0</v>
      </c>
      <c r="AC58" s="131">
        <f>IF(AC$49=$B58,0,IF(AC$49&gt;$B58,'User Input'!AC75,-'User Input'!AC75))</f>
        <v>0</v>
      </c>
      <c r="AD58" s="131">
        <f>IF(AD$49=$B58,0,IF(AD$49&gt;$B58,'User Input'!AD75,-'User Input'!AD75))</f>
        <v>0</v>
      </c>
      <c r="AE58" s="131">
        <f>IF(AE$49=$B58,0,IF(AE$49&gt;$B58,'User Input'!AE75,-'User Input'!AE75))</f>
        <v>0</v>
      </c>
      <c r="AF58" s="131">
        <f>IF(AF$49=$B58,0,IF(AF$49&gt;$B58,'User Input'!AF75,-'User Input'!AF75))</f>
        <v>0</v>
      </c>
      <c r="AG58" s="131">
        <f>IF(AG$49=$B58,0,IF(AG$49&gt;$B58,'User Input'!AG75,-'User Input'!AG75))</f>
        <v>0</v>
      </c>
      <c r="AH58" s="131">
        <f>IF(AH$49=$B58,0,IF(AH$49&gt;$B58,'User Input'!AH75,-'User Input'!AH75))</f>
        <v>0</v>
      </c>
      <c r="AI58" s="131">
        <f>IF(AI$49=$B58,0,IF(AI$49&gt;$B58,'User Input'!AI75,-'User Input'!AI75))</f>
        <v>0</v>
      </c>
      <c r="AJ58" s="131">
        <f>IF(AJ$49=$B58,0,IF(AJ$49&gt;$B58,'User Input'!AJ75,-'User Input'!AJ75))</f>
        <v>0</v>
      </c>
      <c r="AK58" s="131">
        <f>IF(AK$49=$B58,0,IF(AK$49&gt;$B58,'User Input'!AK75,-'User Input'!AK75))</f>
        <v>0</v>
      </c>
      <c r="AL58" s="131">
        <f>IF(AL$49=$B58,0,IF(AL$49&gt;$B58,'User Input'!AL75,-'User Input'!AL75))</f>
        <v>0</v>
      </c>
      <c r="AM58" s="131">
        <f>IF(AM$49=$B58,0,IF(AM$49&gt;$B58,'User Input'!AM75,-'User Input'!AM75))</f>
        <v>0</v>
      </c>
      <c r="AN58" s="131">
        <f>IF(AN$49=$B58,0,IF(AN$49&gt;$B58,'User Input'!AN75,-'User Input'!AN75))</f>
        <v>0</v>
      </c>
      <c r="AO58" s="131">
        <f>IF(AO$49=$B58,0,IF(AO$49&gt;$B58,'User Input'!AO75,-'User Input'!AO75))</f>
        <v>0</v>
      </c>
      <c r="AP58" s="6"/>
      <c r="AQ58" s="6"/>
      <c r="AR58" s="6"/>
      <c r="AS58" s="6"/>
      <c r="AT58" s="6"/>
      <c r="AU58" s="6"/>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3"/>
    </row>
    <row r="59" spans="1:96" ht="15" customHeight="1">
      <c r="A59" s="104"/>
      <c r="B59" s="117" t="s">
        <v>103</v>
      </c>
      <c r="C59" s="44"/>
      <c r="D59" s="131">
        <f>IF(D$49=$B59,0,IF(D$49&gt;$B59,'User Input'!D76,-'User Input'!D76))</f>
        <v>0</v>
      </c>
      <c r="E59" s="131">
        <f>IF(E$49=$B59,0,IF(E$49&gt;$B59,'User Input'!E76,-'User Input'!E76))</f>
        <v>0</v>
      </c>
      <c r="F59" s="131">
        <f>IF(F$49=$B59,0,IF(F$49&gt;$B59,'User Input'!F76,-'User Input'!F76))</f>
        <v>0</v>
      </c>
      <c r="G59" s="131">
        <f>IF(G$49=$B59,0,IF(G$49&gt;$B59,'User Input'!G76,-'User Input'!G76))</f>
        <v>0</v>
      </c>
      <c r="H59" s="131">
        <f>IF(H$49=$B59,0,IF(H$49&gt;$B59,'User Input'!H76,-'User Input'!H76))</f>
        <v>0</v>
      </c>
      <c r="I59" s="131">
        <f>IF(I$49=$B59,0,IF(I$49&gt;$B59,'User Input'!I76,-'User Input'!I76))</f>
        <v>0</v>
      </c>
      <c r="J59" s="131">
        <f>IF(J$49=$B59,0,IF(J$49&gt;$B59,'User Input'!J76,-'User Input'!J76))</f>
        <v>0</v>
      </c>
      <c r="K59" s="131">
        <f>IF(K$49=$B59,0,IF(K$49&gt;$B59,'User Input'!K76,-'User Input'!K76))</f>
        <v>0</v>
      </c>
      <c r="L59" s="131">
        <f>IF(L$49=$B59,0,IF(L$49&gt;$B59,'User Input'!L76,-'User Input'!L76))</f>
        <v>0</v>
      </c>
      <c r="M59" s="131">
        <f>IF(M$49=$B59,0,IF(M$49&gt;$B59,'User Input'!M76,-'User Input'!M76))</f>
        <v>0</v>
      </c>
      <c r="N59" s="131">
        <f>IF(N$49=$B59,0,IF(N$49&gt;$B59,'User Input'!N76,-'User Input'!N76))</f>
        <v>0</v>
      </c>
      <c r="O59" s="131">
        <f>IF(O$49=$B59,0,IF(O$49&gt;$B59,'User Input'!O76,-'User Input'!O76))</f>
        <v>0</v>
      </c>
      <c r="P59" s="131">
        <f>IF(P$49=$B59,0,IF(P$49&gt;$B59,'User Input'!P76,-'User Input'!P76))</f>
        <v>0</v>
      </c>
      <c r="Q59" s="131">
        <f>IF(Q$49=$B59,0,IF(Q$49&gt;$B59,'User Input'!Q76,-'User Input'!Q76))</f>
        <v>0</v>
      </c>
      <c r="R59" s="131">
        <f>IF(R$49=$B59,0,IF(R$49&gt;$B59,'User Input'!R76,-'User Input'!R76))</f>
        <v>0</v>
      </c>
      <c r="S59" s="131">
        <f>IF(S$49=$B59,0,IF(S$49&gt;$B59,'User Input'!S76,-'User Input'!S76))</f>
        <v>0</v>
      </c>
      <c r="T59" s="131">
        <f>IF(T$49=$B59,0,IF(T$49&gt;$B59,'User Input'!T76,-'User Input'!T76))</f>
        <v>0</v>
      </c>
      <c r="U59" s="131">
        <f>IF(U$49=$B59,0,IF(U$49&gt;$B59,'User Input'!U76,-'User Input'!U76))</f>
        <v>0</v>
      </c>
      <c r="V59" s="131">
        <f>IF(V$49=$B59,0,IF(V$49&gt;$B59,'User Input'!V76,-'User Input'!V76))</f>
        <v>0</v>
      </c>
      <c r="W59" s="131">
        <f>IF(W$49=$B59,0,IF(W$49&gt;$B59,'User Input'!W76,-'User Input'!W76))</f>
        <v>0</v>
      </c>
      <c r="X59" s="131">
        <f>IF(X$49=$B59,0,IF(X$49&gt;$B59,'User Input'!X76,-'User Input'!X76))</f>
        <v>0</v>
      </c>
      <c r="Y59" s="131">
        <f>IF(Y$49=$B59,0,IF(Y$49&gt;$B59,'User Input'!Y76,-'User Input'!Y76))</f>
        <v>0</v>
      </c>
      <c r="Z59" s="131">
        <f>IF(Z$49=$B59,0,IF(Z$49&gt;$B59,'User Input'!Z76,-'User Input'!Z76))</f>
        <v>0</v>
      </c>
      <c r="AA59" s="131">
        <f>IF(AA$49=$B59,0,IF(AA$49&gt;$B59,'User Input'!AA76,-'User Input'!AA76))</f>
        <v>0</v>
      </c>
      <c r="AB59" s="131">
        <f>IF(AB$49=$B59,0,IF(AB$49&gt;$B59,'User Input'!AB76,-'User Input'!AB76))</f>
        <v>0</v>
      </c>
      <c r="AC59" s="131">
        <f>IF(AC$49=$B59,0,IF(AC$49&gt;$B59,'User Input'!AC76,-'User Input'!AC76))</f>
        <v>0</v>
      </c>
      <c r="AD59" s="131">
        <f>IF(AD$49=$B59,0,IF(AD$49&gt;$B59,'User Input'!AD76,-'User Input'!AD76))</f>
        <v>0</v>
      </c>
      <c r="AE59" s="131">
        <f>IF(AE$49=$B59,0,IF(AE$49&gt;$B59,'User Input'!AE76,-'User Input'!AE76))</f>
        <v>0</v>
      </c>
      <c r="AF59" s="131">
        <f>IF(AF$49=$B59,0,IF(AF$49&gt;$B59,'User Input'!AF76,-'User Input'!AF76))</f>
        <v>0</v>
      </c>
      <c r="AG59" s="131">
        <f>IF(AG$49=$B59,0,IF(AG$49&gt;$B59,'User Input'!AG76,-'User Input'!AG76))</f>
        <v>0</v>
      </c>
      <c r="AH59" s="131">
        <f>IF(AH$49=$B59,0,IF(AH$49&gt;$B59,'User Input'!AH76,-'User Input'!AH76))</f>
        <v>0</v>
      </c>
      <c r="AI59" s="131">
        <f>IF(AI$49=$B59,0,IF(AI$49&gt;$B59,'User Input'!AI76,-'User Input'!AI76))</f>
        <v>0</v>
      </c>
      <c r="AJ59" s="131">
        <f>IF(AJ$49=$B59,0,IF(AJ$49&gt;$B59,'User Input'!AJ76,-'User Input'!AJ76))</f>
        <v>0</v>
      </c>
      <c r="AK59" s="131">
        <f>IF(AK$49=$B59,0,IF(AK$49&gt;$B59,'User Input'!AK76,-'User Input'!AK76))</f>
        <v>0</v>
      </c>
      <c r="AL59" s="131">
        <f>IF(AL$49=$B59,0,IF(AL$49&gt;$B59,'User Input'!AL76,-'User Input'!AL76))</f>
        <v>0</v>
      </c>
      <c r="AM59" s="131">
        <f>IF(AM$49=$B59,0,IF(AM$49&gt;$B59,'User Input'!AM76,-'User Input'!AM76))</f>
        <v>0</v>
      </c>
      <c r="AN59" s="131">
        <f>IF(AN$49=$B59,0,IF(AN$49&gt;$B59,'User Input'!AN76,-'User Input'!AN76))</f>
        <v>0</v>
      </c>
      <c r="AO59" s="131">
        <f>IF(AO$49=$B59,0,IF(AO$49&gt;$B59,'User Input'!AO76,-'User Input'!AO76))</f>
        <v>0</v>
      </c>
      <c r="AP59" s="6"/>
      <c r="AQ59" s="6"/>
      <c r="AR59" s="6"/>
      <c r="AS59" s="6"/>
      <c r="AT59" s="6"/>
      <c r="AU59" s="6"/>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3"/>
    </row>
    <row r="60" spans="1:96" ht="15" customHeight="1">
      <c r="A60" s="104"/>
      <c r="B60" s="117" t="s">
        <v>104</v>
      </c>
      <c r="C60" s="44"/>
      <c r="D60" s="131">
        <f>IF(D$49=$B60,0,IF(D$49&gt;$B60,'User Input'!D77,-'User Input'!D77))</f>
        <v>0</v>
      </c>
      <c r="E60" s="131">
        <f>IF(E$49=$B60,0,IF(E$49&gt;$B60,'User Input'!E77,-'User Input'!E77))</f>
        <v>0</v>
      </c>
      <c r="F60" s="131">
        <f>IF(F$49=$B60,0,IF(F$49&gt;$B60,'User Input'!F77,-'User Input'!F77))</f>
        <v>0</v>
      </c>
      <c r="G60" s="131">
        <f>IF(G$49=$B60,0,IF(G$49&gt;$B60,'User Input'!G77,-'User Input'!G77))</f>
        <v>0</v>
      </c>
      <c r="H60" s="131">
        <f>IF(H$49=$B60,0,IF(H$49&gt;$B60,'User Input'!H77,-'User Input'!H77))</f>
        <v>0</v>
      </c>
      <c r="I60" s="131">
        <f>IF(I$49=$B60,0,IF(I$49&gt;$B60,'User Input'!I77,-'User Input'!I77))</f>
        <v>0</v>
      </c>
      <c r="J60" s="131">
        <f>IF(J$49=$B60,0,IF(J$49&gt;$B60,'User Input'!J77,-'User Input'!J77))</f>
        <v>0</v>
      </c>
      <c r="K60" s="131">
        <f>IF(K$49=$B60,0,IF(K$49&gt;$B60,'User Input'!K77,-'User Input'!K77))</f>
        <v>0</v>
      </c>
      <c r="L60" s="131">
        <f>IF(L$49=$B60,0,IF(L$49&gt;$B60,'User Input'!L77,-'User Input'!L77))</f>
        <v>0</v>
      </c>
      <c r="M60" s="131">
        <f>IF(M$49=$B60,0,IF(M$49&gt;$B60,'User Input'!M77,-'User Input'!M77))</f>
        <v>0</v>
      </c>
      <c r="N60" s="131">
        <f>IF(N$49=$B60,0,IF(N$49&gt;$B60,'User Input'!N77,-'User Input'!N77))</f>
        <v>0</v>
      </c>
      <c r="O60" s="131">
        <f>IF(O$49=$B60,0,IF(O$49&gt;$B60,'User Input'!O77,-'User Input'!O77))</f>
        <v>0</v>
      </c>
      <c r="P60" s="131">
        <f>IF(P$49=$B60,0,IF(P$49&gt;$B60,'User Input'!P77,-'User Input'!P77))</f>
        <v>0</v>
      </c>
      <c r="Q60" s="131">
        <f>IF(Q$49=$B60,0,IF(Q$49&gt;$B60,'User Input'!Q77,-'User Input'!Q77))</f>
        <v>0</v>
      </c>
      <c r="R60" s="131">
        <f>IF(R$49=$B60,0,IF(R$49&gt;$B60,'User Input'!R77,-'User Input'!R77))</f>
        <v>0</v>
      </c>
      <c r="S60" s="131">
        <f>IF(S$49=$B60,0,IF(S$49&gt;$B60,'User Input'!S77,-'User Input'!S77))</f>
        <v>0</v>
      </c>
      <c r="T60" s="131">
        <f>IF(T$49=$B60,0,IF(T$49&gt;$B60,'User Input'!T77,-'User Input'!T77))</f>
        <v>0</v>
      </c>
      <c r="U60" s="131">
        <f>IF(U$49=$B60,0,IF(U$49&gt;$B60,'User Input'!U77,-'User Input'!U77))</f>
        <v>0</v>
      </c>
      <c r="V60" s="131">
        <f>IF(V$49=$B60,0,IF(V$49&gt;$B60,'User Input'!V77,-'User Input'!V77))</f>
        <v>0</v>
      </c>
      <c r="W60" s="131">
        <f>IF(W$49=$B60,0,IF(W$49&gt;$B60,'User Input'!W77,-'User Input'!W77))</f>
        <v>0</v>
      </c>
      <c r="X60" s="131">
        <f>IF(X$49=$B60,0,IF(X$49&gt;$B60,'User Input'!X77,-'User Input'!X77))</f>
        <v>0</v>
      </c>
      <c r="Y60" s="131">
        <f>IF(Y$49=$B60,0,IF(Y$49&gt;$B60,'User Input'!Y77,-'User Input'!Y77))</f>
        <v>0</v>
      </c>
      <c r="Z60" s="131">
        <f>IF(Z$49=$B60,0,IF(Z$49&gt;$B60,'User Input'!Z77,-'User Input'!Z77))</f>
        <v>0</v>
      </c>
      <c r="AA60" s="131">
        <f>IF(AA$49=$B60,0,IF(AA$49&gt;$B60,'User Input'!AA77,-'User Input'!AA77))</f>
        <v>0</v>
      </c>
      <c r="AB60" s="131">
        <f>IF(AB$49=$B60,0,IF(AB$49&gt;$B60,'User Input'!AB77,-'User Input'!AB77))</f>
        <v>0</v>
      </c>
      <c r="AC60" s="131">
        <f>IF(AC$49=$B60,0,IF(AC$49&gt;$B60,'User Input'!AC77,-'User Input'!AC77))</f>
        <v>0</v>
      </c>
      <c r="AD60" s="131">
        <f>IF(AD$49=$B60,0,IF(AD$49&gt;$B60,'User Input'!AD77,-'User Input'!AD77))</f>
        <v>0</v>
      </c>
      <c r="AE60" s="131">
        <f>IF(AE$49=$B60,0,IF(AE$49&gt;$B60,'User Input'!AE77,-'User Input'!AE77))</f>
        <v>0</v>
      </c>
      <c r="AF60" s="131">
        <f>IF(AF$49=$B60,0,IF(AF$49&gt;$B60,'User Input'!AF77,-'User Input'!AF77))</f>
        <v>0</v>
      </c>
      <c r="AG60" s="131">
        <f>IF(AG$49=$B60,0,IF(AG$49&gt;$B60,'User Input'!AG77,-'User Input'!AG77))</f>
        <v>0</v>
      </c>
      <c r="AH60" s="131">
        <f>IF(AH$49=$B60,0,IF(AH$49&gt;$B60,'User Input'!AH77,-'User Input'!AH77))</f>
        <v>0</v>
      </c>
      <c r="AI60" s="131">
        <f>IF(AI$49=$B60,0,IF(AI$49&gt;$B60,'User Input'!AI77,-'User Input'!AI77))</f>
        <v>0</v>
      </c>
      <c r="AJ60" s="131">
        <f>IF(AJ$49=$B60,0,IF(AJ$49&gt;$B60,'User Input'!AJ77,-'User Input'!AJ77))</f>
        <v>0</v>
      </c>
      <c r="AK60" s="131">
        <f>IF(AK$49=$B60,0,IF(AK$49&gt;$B60,'User Input'!AK77,-'User Input'!AK77))</f>
        <v>0</v>
      </c>
      <c r="AL60" s="131">
        <f>IF(AL$49=$B60,0,IF(AL$49&gt;$B60,'User Input'!AL77,-'User Input'!AL77))</f>
        <v>0</v>
      </c>
      <c r="AM60" s="131">
        <f>IF(AM$49=$B60,0,IF(AM$49&gt;$B60,'User Input'!AM77,-'User Input'!AM77))</f>
        <v>0</v>
      </c>
      <c r="AN60" s="131">
        <f>IF(AN$49=$B60,0,IF(AN$49&gt;$B60,'User Input'!AN77,-'User Input'!AN77))</f>
        <v>0</v>
      </c>
      <c r="AO60" s="131">
        <f>IF(AO$49=$B60,0,IF(AO$49&gt;$B60,'User Input'!AO77,-'User Input'!AO77))</f>
        <v>0</v>
      </c>
      <c r="AP60" s="6"/>
      <c r="AQ60" s="6"/>
      <c r="AR60" s="6"/>
      <c r="AS60" s="6"/>
      <c r="AT60" s="6"/>
      <c r="AU60" s="6"/>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3"/>
    </row>
    <row r="61" spans="1:96" ht="15" customHeight="1">
      <c r="A61" s="104"/>
      <c r="B61" s="117" t="s">
        <v>105</v>
      </c>
      <c r="C61" s="44"/>
      <c r="D61" s="131">
        <f>IF(D$49=$B61,0,IF(D$49&gt;$B61,'User Input'!D78,-'User Input'!D78))</f>
        <v>0</v>
      </c>
      <c r="E61" s="131">
        <f>IF(E$49=$B61,0,IF(E$49&gt;$B61,'User Input'!E78,-'User Input'!E78))</f>
        <v>0</v>
      </c>
      <c r="F61" s="131">
        <f>IF(F$49=$B61,0,IF(F$49&gt;$B61,'User Input'!F78,-'User Input'!F78))</f>
        <v>0</v>
      </c>
      <c r="G61" s="131">
        <f>IF(G$49=$B61,0,IF(G$49&gt;$B61,'User Input'!G78,-'User Input'!G78))</f>
        <v>0</v>
      </c>
      <c r="H61" s="131">
        <f>IF(H$49=$B61,0,IF(H$49&gt;$B61,'User Input'!H78,-'User Input'!H78))</f>
        <v>0</v>
      </c>
      <c r="I61" s="131">
        <f>IF(I$49=$B61,0,IF(I$49&gt;$B61,'User Input'!I78,-'User Input'!I78))</f>
        <v>0</v>
      </c>
      <c r="J61" s="131">
        <f>IF(J$49=$B61,0,IF(J$49&gt;$B61,'User Input'!J78,-'User Input'!J78))</f>
        <v>0</v>
      </c>
      <c r="K61" s="131">
        <f>IF(K$49=$B61,0,IF(K$49&gt;$B61,'User Input'!K78,-'User Input'!K78))</f>
        <v>0</v>
      </c>
      <c r="L61" s="131">
        <f>IF(L$49=$B61,0,IF(L$49&gt;$B61,'User Input'!L78,-'User Input'!L78))</f>
        <v>0</v>
      </c>
      <c r="M61" s="131">
        <f>IF(M$49=$B61,0,IF(M$49&gt;$B61,'User Input'!M78,-'User Input'!M78))</f>
        <v>0</v>
      </c>
      <c r="N61" s="131">
        <f>IF(N$49=$B61,0,IF(N$49&gt;$B61,'User Input'!N78,-'User Input'!N78))</f>
        <v>0</v>
      </c>
      <c r="O61" s="131">
        <f>IF(O$49=$B61,0,IF(O$49&gt;$B61,'User Input'!O78,-'User Input'!O78))</f>
        <v>0</v>
      </c>
      <c r="P61" s="131">
        <f>IF(P$49=$B61,0,IF(P$49&gt;$B61,'User Input'!P78,-'User Input'!P78))</f>
        <v>0</v>
      </c>
      <c r="Q61" s="131">
        <f>IF(Q$49=$B61,0,IF(Q$49&gt;$B61,'User Input'!Q78,-'User Input'!Q78))</f>
        <v>0</v>
      </c>
      <c r="R61" s="131">
        <f>IF(R$49=$B61,0,IF(R$49&gt;$B61,'User Input'!R78,-'User Input'!R78))</f>
        <v>0</v>
      </c>
      <c r="S61" s="131">
        <f>IF(S$49=$B61,0,IF(S$49&gt;$B61,'User Input'!S78,-'User Input'!S78))</f>
        <v>0</v>
      </c>
      <c r="T61" s="131">
        <f>IF(T$49=$B61,0,IF(T$49&gt;$B61,'User Input'!T78,-'User Input'!T78))</f>
        <v>0</v>
      </c>
      <c r="U61" s="131">
        <f>IF(U$49=$B61,0,IF(U$49&gt;$B61,'User Input'!U78,-'User Input'!U78))</f>
        <v>0</v>
      </c>
      <c r="V61" s="131">
        <f>IF(V$49=$B61,0,IF(V$49&gt;$B61,'User Input'!V78,-'User Input'!V78))</f>
        <v>0</v>
      </c>
      <c r="W61" s="131">
        <f>IF(W$49=$B61,0,IF(W$49&gt;$B61,'User Input'!W78,-'User Input'!W78))</f>
        <v>0</v>
      </c>
      <c r="X61" s="131">
        <f>IF(X$49=$B61,0,IF(X$49&gt;$B61,'User Input'!X78,-'User Input'!X78))</f>
        <v>0</v>
      </c>
      <c r="Y61" s="131">
        <f>IF(Y$49=$B61,0,IF(Y$49&gt;$B61,'User Input'!Y78,-'User Input'!Y78))</f>
        <v>0</v>
      </c>
      <c r="Z61" s="131">
        <f>IF(Z$49=$B61,0,IF(Z$49&gt;$B61,'User Input'!Z78,-'User Input'!Z78))</f>
        <v>0</v>
      </c>
      <c r="AA61" s="131">
        <f>IF(AA$49=$B61,0,IF(AA$49&gt;$B61,'User Input'!AA78,-'User Input'!AA78))</f>
        <v>0</v>
      </c>
      <c r="AB61" s="131">
        <f>IF(AB$49=$B61,0,IF(AB$49&gt;$B61,'User Input'!AB78,-'User Input'!AB78))</f>
        <v>0</v>
      </c>
      <c r="AC61" s="131">
        <f>IF(AC$49=$B61,0,IF(AC$49&gt;$B61,'User Input'!AC78,-'User Input'!AC78))</f>
        <v>0</v>
      </c>
      <c r="AD61" s="131">
        <f>IF(AD$49=$B61,0,IF(AD$49&gt;$B61,'User Input'!AD78,-'User Input'!AD78))</f>
        <v>0</v>
      </c>
      <c r="AE61" s="131">
        <f>IF(AE$49=$B61,0,IF(AE$49&gt;$B61,'User Input'!AE78,-'User Input'!AE78))</f>
        <v>0</v>
      </c>
      <c r="AF61" s="131">
        <f>IF(AF$49=$B61,0,IF(AF$49&gt;$B61,'User Input'!AF78,-'User Input'!AF78))</f>
        <v>0</v>
      </c>
      <c r="AG61" s="131">
        <f>IF(AG$49=$B61,0,IF(AG$49&gt;$B61,'User Input'!AG78,-'User Input'!AG78))</f>
        <v>0</v>
      </c>
      <c r="AH61" s="131">
        <f>IF(AH$49=$B61,0,IF(AH$49&gt;$B61,'User Input'!AH78,-'User Input'!AH78))</f>
        <v>0</v>
      </c>
      <c r="AI61" s="131">
        <f>IF(AI$49=$B61,0,IF(AI$49&gt;$B61,'User Input'!AI78,-'User Input'!AI78))</f>
        <v>0</v>
      </c>
      <c r="AJ61" s="131">
        <f>IF(AJ$49=$B61,0,IF(AJ$49&gt;$B61,'User Input'!AJ78,-'User Input'!AJ78))</f>
        <v>0</v>
      </c>
      <c r="AK61" s="131">
        <f>IF(AK$49=$B61,0,IF(AK$49&gt;$B61,'User Input'!AK78,-'User Input'!AK78))</f>
        <v>0</v>
      </c>
      <c r="AL61" s="131">
        <f>IF(AL$49=$B61,0,IF(AL$49&gt;$B61,'User Input'!AL78,-'User Input'!AL78))</f>
        <v>0</v>
      </c>
      <c r="AM61" s="131">
        <f>IF(AM$49=$B61,0,IF(AM$49&gt;$B61,'User Input'!AM78,-'User Input'!AM78))</f>
        <v>0</v>
      </c>
      <c r="AN61" s="131">
        <f>IF(AN$49=$B61,0,IF(AN$49&gt;$B61,'User Input'!AN78,-'User Input'!AN78))</f>
        <v>0</v>
      </c>
      <c r="AO61" s="131">
        <f>IF(AO$49=$B61,0,IF(AO$49&gt;$B61,'User Input'!AO78,-'User Input'!AO78))</f>
        <v>0</v>
      </c>
      <c r="AP61" s="6"/>
      <c r="AQ61" s="6"/>
      <c r="AR61" s="6"/>
      <c r="AS61" s="6"/>
      <c r="AT61" s="6"/>
      <c r="AU61" s="6"/>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3"/>
    </row>
    <row r="62" spans="1:96" ht="15" customHeight="1">
      <c r="A62" s="104"/>
      <c r="B62" s="117" t="s">
        <v>106</v>
      </c>
      <c r="C62" s="44"/>
      <c r="D62" s="131">
        <f>IF(D$49=$B62,0,IF(D$49&gt;$B62,'User Input'!D79,-'User Input'!D79))</f>
        <v>0</v>
      </c>
      <c r="E62" s="131">
        <f>IF(E$49=$B62,0,IF(E$49&gt;$B62,'User Input'!E79,-'User Input'!E79))</f>
        <v>0</v>
      </c>
      <c r="F62" s="131">
        <f>IF(F$49=$B62,0,IF(F$49&gt;$B62,'User Input'!F79,-'User Input'!F79))</f>
        <v>0</v>
      </c>
      <c r="G62" s="131">
        <f>IF(G$49=$B62,0,IF(G$49&gt;$B62,'User Input'!G79,-'User Input'!G79))</f>
        <v>0</v>
      </c>
      <c r="H62" s="131">
        <f>IF(H$49=$B62,0,IF(H$49&gt;$B62,'User Input'!H79,-'User Input'!H79))</f>
        <v>0</v>
      </c>
      <c r="I62" s="131">
        <f>IF(I$49=$B62,0,IF(I$49&gt;$B62,'User Input'!I79,-'User Input'!I79))</f>
        <v>0</v>
      </c>
      <c r="J62" s="131">
        <f>IF(J$49=$B62,0,IF(J$49&gt;$B62,'User Input'!J79,-'User Input'!J79))</f>
        <v>0</v>
      </c>
      <c r="K62" s="131">
        <f>IF(K$49=$B62,0,IF(K$49&gt;$B62,'User Input'!K79,-'User Input'!K79))</f>
        <v>0</v>
      </c>
      <c r="L62" s="131">
        <f>IF(L$49=$B62,0,IF(L$49&gt;$B62,'User Input'!L79,-'User Input'!L79))</f>
        <v>0</v>
      </c>
      <c r="M62" s="131">
        <f>IF(M$49=$B62,0,IF(M$49&gt;$B62,'User Input'!M79,-'User Input'!M79))</f>
        <v>0</v>
      </c>
      <c r="N62" s="131">
        <f>IF(N$49=$B62,0,IF(N$49&gt;$B62,'User Input'!N79,-'User Input'!N79))</f>
        <v>0</v>
      </c>
      <c r="O62" s="131">
        <f>IF(O$49=$B62,0,IF(O$49&gt;$B62,'User Input'!O79,-'User Input'!O79))</f>
        <v>0</v>
      </c>
      <c r="P62" s="131">
        <f>IF(P$49=$B62,0,IF(P$49&gt;$B62,'User Input'!P79,-'User Input'!P79))</f>
        <v>0</v>
      </c>
      <c r="Q62" s="131">
        <f>IF(Q$49=$B62,0,IF(Q$49&gt;$B62,'User Input'!Q79,-'User Input'!Q79))</f>
        <v>0</v>
      </c>
      <c r="R62" s="131">
        <f>IF(R$49=$B62,0,IF(R$49&gt;$B62,'User Input'!R79,-'User Input'!R79))</f>
        <v>0</v>
      </c>
      <c r="S62" s="131">
        <f>IF(S$49=$B62,0,IF(S$49&gt;$B62,'User Input'!S79,-'User Input'!S79))</f>
        <v>0</v>
      </c>
      <c r="T62" s="131">
        <f>IF(T$49=$B62,0,IF(T$49&gt;$B62,'User Input'!T79,-'User Input'!T79))</f>
        <v>0</v>
      </c>
      <c r="U62" s="131">
        <f>IF(U$49=$B62,0,IF(U$49&gt;$B62,'User Input'!U79,-'User Input'!U79))</f>
        <v>0</v>
      </c>
      <c r="V62" s="131">
        <f>IF(V$49=$B62,0,IF(V$49&gt;$B62,'User Input'!V79,-'User Input'!V79))</f>
        <v>0</v>
      </c>
      <c r="W62" s="131">
        <f>IF(W$49=$B62,0,IF(W$49&gt;$B62,'User Input'!W79,-'User Input'!W79))</f>
        <v>0</v>
      </c>
      <c r="X62" s="131">
        <f>IF(X$49=$B62,0,IF(X$49&gt;$B62,'User Input'!X79,-'User Input'!X79))</f>
        <v>0</v>
      </c>
      <c r="Y62" s="131">
        <f>IF(Y$49=$B62,0,IF(Y$49&gt;$B62,'User Input'!Y79,-'User Input'!Y79))</f>
        <v>0</v>
      </c>
      <c r="Z62" s="131">
        <f>IF(Z$49=$B62,0,IF(Z$49&gt;$B62,'User Input'!Z79,-'User Input'!Z79))</f>
        <v>0</v>
      </c>
      <c r="AA62" s="131">
        <f>IF(AA$49=$B62,0,IF(AA$49&gt;$B62,'User Input'!AA79,-'User Input'!AA79))</f>
        <v>0</v>
      </c>
      <c r="AB62" s="131">
        <f>IF(AB$49=$B62,0,IF(AB$49&gt;$B62,'User Input'!AB79,-'User Input'!AB79))</f>
        <v>0</v>
      </c>
      <c r="AC62" s="131">
        <f>IF(AC$49=$B62,0,IF(AC$49&gt;$B62,'User Input'!AC79,-'User Input'!AC79))</f>
        <v>0</v>
      </c>
      <c r="AD62" s="131">
        <f>IF(AD$49=$B62,0,IF(AD$49&gt;$B62,'User Input'!AD79,-'User Input'!AD79))</f>
        <v>0</v>
      </c>
      <c r="AE62" s="131">
        <f>IF(AE$49=$B62,0,IF(AE$49&gt;$B62,'User Input'!AE79,-'User Input'!AE79))</f>
        <v>0</v>
      </c>
      <c r="AF62" s="131">
        <f>IF(AF$49=$B62,0,IF(AF$49&gt;$B62,'User Input'!AF79,-'User Input'!AF79))</f>
        <v>0</v>
      </c>
      <c r="AG62" s="131">
        <f>IF(AG$49=$B62,0,IF(AG$49&gt;$B62,'User Input'!AG79,-'User Input'!AG79))</f>
        <v>0</v>
      </c>
      <c r="AH62" s="131">
        <f>IF(AH$49=$B62,0,IF(AH$49&gt;$B62,'User Input'!AH79,-'User Input'!AH79))</f>
        <v>0</v>
      </c>
      <c r="AI62" s="131">
        <f>IF(AI$49=$B62,0,IF(AI$49&gt;$B62,'User Input'!AI79,-'User Input'!AI79))</f>
        <v>0</v>
      </c>
      <c r="AJ62" s="131">
        <f>IF(AJ$49=$B62,0,IF(AJ$49&gt;$B62,'User Input'!AJ79,-'User Input'!AJ79))</f>
        <v>0</v>
      </c>
      <c r="AK62" s="131">
        <f>IF(AK$49=$B62,0,IF(AK$49&gt;$B62,'User Input'!AK79,-'User Input'!AK79))</f>
        <v>0</v>
      </c>
      <c r="AL62" s="131">
        <f>IF(AL$49=$B62,0,IF(AL$49&gt;$B62,'User Input'!AL79,-'User Input'!AL79))</f>
        <v>0</v>
      </c>
      <c r="AM62" s="131">
        <f>IF(AM$49=$B62,0,IF(AM$49&gt;$B62,'User Input'!AM79,-'User Input'!AM79))</f>
        <v>0</v>
      </c>
      <c r="AN62" s="131">
        <f>IF(AN$49=$B62,0,IF(AN$49&gt;$B62,'User Input'!AN79,-'User Input'!AN79))</f>
        <v>0</v>
      </c>
      <c r="AO62" s="131">
        <f>IF(AO$49=$B62,0,IF(AO$49&gt;$B62,'User Input'!AO79,-'User Input'!AO79))</f>
        <v>0</v>
      </c>
      <c r="AP62" s="6"/>
      <c r="AQ62" s="6"/>
      <c r="AR62" s="6"/>
      <c r="AS62" s="6"/>
      <c r="AT62" s="6"/>
      <c r="AU62" s="6"/>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3"/>
    </row>
    <row r="63" spans="1:96" ht="15" customHeight="1">
      <c r="A63" s="104"/>
      <c r="B63" s="117" t="s">
        <v>107</v>
      </c>
      <c r="C63" s="44"/>
      <c r="D63" s="131">
        <f>IF(D$49=$B63,0,IF(D$49&gt;$B63,'User Input'!D80,-'User Input'!D80))</f>
        <v>0</v>
      </c>
      <c r="E63" s="131">
        <f>IF(E$49=$B63,0,IF(E$49&gt;$B63,'User Input'!E80,-'User Input'!E80))</f>
        <v>0</v>
      </c>
      <c r="F63" s="131">
        <f>IF(F$49=$B63,0,IF(F$49&gt;$B63,'User Input'!F80,-'User Input'!F80))</f>
        <v>0</v>
      </c>
      <c r="G63" s="131">
        <f>IF(G$49=$B63,0,IF(G$49&gt;$B63,'User Input'!G80,-'User Input'!G80))</f>
        <v>0</v>
      </c>
      <c r="H63" s="131">
        <f>IF(H$49=$B63,0,IF(H$49&gt;$B63,'User Input'!H80,-'User Input'!H80))</f>
        <v>0</v>
      </c>
      <c r="I63" s="131">
        <f>IF(I$49=$B63,0,IF(I$49&gt;$B63,'User Input'!I80,-'User Input'!I80))</f>
        <v>0</v>
      </c>
      <c r="J63" s="131">
        <f>IF(J$49=$B63,0,IF(J$49&gt;$B63,'User Input'!J80,-'User Input'!J80))</f>
        <v>0</v>
      </c>
      <c r="K63" s="131">
        <f>IF(K$49=$B63,0,IF(K$49&gt;$B63,'User Input'!K80,-'User Input'!K80))</f>
        <v>0</v>
      </c>
      <c r="L63" s="131">
        <f>IF(L$49=$B63,0,IF(L$49&gt;$B63,'User Input'!L80,-'User Input'!L80))</f>
        <v>0</v>
      </c>
      <c r="M63" s="131">
        <f>IF(M$49=$B63,0,IF(M$49&gt;$B63,'User Input'!M80,-'User Input'!M80))</f>
        <v>0</v>
      </c>
      <c r="N63" s="131">
        <f>IF(N$49=$B63,0,IF(N$49&gt;$B63,'User Input'!N80,-'User Input'!N80))</f>
        <v>0</v>
      </c>
      <c r="O63" s="131">
        <f>IF(O$49=$B63,0,IF(O$49&gt;$B63,'User Input'!O80,-'User Input'!O80))</f>
        <v>0</v>
      </c>
      <c r="P63" s="131">
        <f>IF(P$49=$B63,0,IF(P$49&gt;$B63,'User Input'!P80,-'User Input'!P80))</f>
        <v>0</v>
      </c>
      <c r="Q63" s="131">
        <f>IF(Q$49=$B63,0,IF(Q$49&gt;$B63,'User Input'!Q80,-'User Input'!Q80))</f>
        <v>0</v>
      </c>
      <c r="R63" s="131">
        <f>IF(R$49=$B63,0,IF(R$49&gt;$B63,'User Input'!R80,-'User Input'!R80))</f>
        <v>0</v>
      </c>
      <c r="S63" s="131">
        <f>IF(S$49=$B63,0,IF(S$49&gt;$B63,'User Input'!S80,-'User Input'!S80))</f>
        <v>0</v>
      </c>
      <c r="T63" s="131">
        <f>IF(T$49=$B63,0,IF(T$49&gt;$B63,'User Input'!T80,-'User Input'!T80))</f>
        <v>0</v>
      </c>
      <c r="U63" s="131">
        <f>IF(U$49=$B63,0,IF(U$49&gt;$B63,'User Input'!U80,-'User Input'!U80))</f>
        <v>0</v>
      </c>
      <c r="V63" s="131">
        <f>IF(V$49=$B63,0,IF(V$49&gt;$B63,'User Input'!V80,-'User Input'!V80))</f>
        <v>0</v>
      </c>
      <c r="W63" s="131">
        <f>IF(W$49=$B63,0,IF(W$49&gt;$B63,'User Input'!W80,-'User Input'!W80))</f>
        <v>0</v>
      </c>
      <c r="X63" s="131">
        <f>IF(X$49=$B63,0,IF(X$49&gt;$B63,'User Input'!X80,-'User Input'!X80))</f>
        <v>0</v>
      </c>
      <c r="Y63" s="131">
        <f>IF(Y$49=$B63,0,IF(Y$49&gt;$B63,'User Input'!Y80,-'User Input'!Y80))</f>
        <v>0</v>
      </c>
      <c r="Z63" s="131">
        <f>IF(Z$49=$B63,0,IF(Z$49&gt;$B63,'User Input'!Z80,-'User Input'!Z80))</f>
        <v>0</v>
      </c>
      <c r="AA63" s="131">
        <f>IF(AA$49=$B63,0,IF(AA$49&gt;$B63,'User Input'!AA80,-'User Input'!AA80))</f>
        <v>0</v>
      </c>
      <c r="AB63" s="131">
        <f>IF(AB$49=$B63,0,IF(AB$49&gt;$B63,'User Input'!AB80,-'User Input'!AB80))</f>
        <v>0</v>
      </c>
      <c r="AC63" s="131">
        <f>IF(AC$49=$B63,0,IF(AC$49&gt;$B63,'User Input'!AC80,-'User Input'!AC80))</f>
        <v>0</v>
      </c>
      <c r="AD63" s="131">
        <f>IF(AD$49=$B63,0,IF(AD$49&gt;$B63,'User Input'!AD80,-'User Input'!AD80))</f>
        <v>0</v>
      </c>
      <c r="AE63" s="131">
        <f>IF(AE$49=$B63,0,IF(AE$49&gt;$B63,'User Input'!AE80,-'User Input'!AE80))</f>
        <v>0</v>
      </c>
      <c r="AF63" s="131">
        <f>IF(AF$49=$B63,0,IF(AF$49&gt;$B63,'User Input'!AF80,-'User Input'!AF80))</f>
        <v>0</v>
      </c>
      <c r="AG63" s="131">
        <f>IF(AG$49=$B63,0,IF(AG$49&gt;$B63,'User Input'!AG80,-'User Input'!AG80))</f>
        <v>0</v>
      </c>
      <c r="AH63" s="131">
        <f>IF(AH$49=$B63,0,IF(AH$49&gt;$B63,'User Input'!AH80,-'User Input'!AH80))</f>
        <v>0</v>
      </c>
      <c r="AI63" s="131">
        <f>IF(AI$49=$B63,0,IF(AI$49&gt;$B63,'User Input'!AI80,-'User Input'!AI80))</f>
        <v>0</v>
      </c>
      <c r="AJ63" s="131">
        <f>IF(AJ$49=$B63,0,IF(AJ$49&gt;$B63,'User Input'!AJ80,-'User Input'!AJ80))</f>
        <v>0</v>
      </c>
      <c r="AK63" s="131">
        <f>IF(AK$49=$B63,0,IF(AK$49&gt;$B63,'User Input'!AK80,-'User Input'!AK80))</f>
        <v>0</v>
      </c>
      <c r="AL63" s="131">
        <f>IF(AL$49=$B63,0,IF(AL$49&gt;$B63,'User Input'!AL80,-'User Input'!AL80))</f>
        <v>0</v>
      </c>
      <c r="AM63" s="131">
        <f>IF(AM$49=$B63,0,IF(AM$49&gt;$B63,'User Input'!AM80,-'User Input'!AM80))</f>
        <v>0</v>
      </c>
      <c r="AN63" s="131">
        <f>IF(AN$49=$B63,0,IF(AN$49&gt;$B63,'User Input'!AN80,-'User Input'!AN80))</f>
        <v>0</v>
      </c>
      <c r="AO63" s="131">
        <f>IF(AO$49=$B63,0,IF(AO$49&gt;$B63,'User Input'!AO80,-'User Input'!AO80))</f>
        <v>0</v>
      </c>
      <c r="AP63" s="6"/>
      <c r="AQ63" s="6"/>
      <c r="AR63" s="6"/>
      <c r="AS63" s="6"/>
      <c r="AT63" s="6"/>
      <c r="AU63" s="6"/>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3"/>
    </row>
    <row r="64" spans="1:96" ht="15" customHeight="1">
      <c r="A64" s="104"/>
      <c r="B64" s="117" t="s">
        <v>108</v>
      </c>
      <c r="C64" s="44"/>
      <c r="D64" s="131">
        <f>IF(D$49=$B64,0,IF(D$49&gt;$B64,'User Input'!D81,-'User Input'!D81))</f>
        <v>0</v>
      </c>
      <c r="E64" s="131">
        <f>IF(E$49=$B64,0,IF(E$49&gt;$B64,'User Input'!E81,-'User Input'!E81))</f>
        <v>0</v>
      </c>
      <c r="F64" s="131">
        <f>IF(F$49=$B64,0,IF(F$49&gt;$B64,'User Input'!F81,-'User Input'!F81))</f>
        <v>0</v>
      </c>
      <c r="G64" s="131">
        <f>IF(G$49=$B64,0,IF(G$49&gt;$B64,'User Input'!G81,-'User Input'!G81))</f>
        <v>0</v>
      </c>
      <c r="H64" s="131">
        <f>IF(H$49=$B64,0,IF(H$49&gt;$B64,'User Input'!H81,-'User Input'!H81))</f>
        <v>0</v>
      </c>
      <c r="I64" s="131">
        <f>IF(I$49=$B64,0,IF(I$49&gt;$B64,'User Input'!I81,-'User Input'!I81))</f>
        <v>0</v>
      </c>
      <c r="J64" s="131">
        <f>IF(J$49=$B64,0,IF(J$49&gt;$B64,'User Input'!J81,-'User Input'!J81))</f>
        <v>0</v>
      </c>
      <c r="K64" s="131">
        <f>IF(K$49=$B64,0,IF(K$49&gt;$B64,'User Input'!K81,-'User Input'!K81))</f>
        <v>0</v>
      </c>
      <c r="L64" s="131">
        <f>IF(L$49=$B64,0,IF(L$49&gt;$B64,'User Input'!L81,-'User Input'!L81))</f>
        <v>0</v>
      </c>
      <c r="M64" s="131">
        <f>IF(M$49=$B64,0,IF(M$49&gt;$B64,'User Input'!M81,-'User Input'!M81))</f>
        <v>0</v>
      </c>
      <c r="N64" s="131">
        <f>IF(N$49=$B64,0,IF(N$49&gt;$B64,'User Input'!N81,-'User Input'!N81))</f>
        <v>0</v>
      </c>
      <c r="O64" s="131">
        <f>IF(O$49=$B64,0,IF(O$49&gt;$B64,'User Input'!O81,-'User Input'!O81))</f>
        <v>0</v>
      </c>
      <c r="P64" s="131">
        <f>IF(P$49=$B64,0,IF(P$49&gt;$B64,'User Input'!P81,-'User Input'!P81))</f>
        <v>0</v>
      </c>
      <c r="Q64" s="131">
        <f>IF(Q$49=$B64,0,IF(Q$49&gt;$B64,'User Input'!Q81,-'User Input'!Q81))</f>
        <v>0</v>
      </c>
      <c r="R64" s="131">
        <f>IF(R$49=$B64,0,IF(R$49&gt;$B64,'User Input'!R81,-'User Input'!R81))</f>
        <v>0</v>
      </c>
      <c r="S64" s="131">
        <f>IF(S$49=$B64,0,IF(S$49&gt;$B64,'User Input'!S81,-'User Input'!S81))</f>
        <v>0</v>
      </c>
      <c r="T64" s="131">
        <f>IF(T$49=$B64,0,IF(T$49&gt;$B64,'User Input'!T81,-'User Input'!T81))</f>
        <v>0</v>
      </c>
      <c r="U64" s="131">
        <f>IF(U$49=$B64,0,IF(U$49&gt;$B64,'User Input'!U81,-'User Input'!U81))</f>
        <v>0</v>
      </c>
      <c r="V64" s="131">
        <f>IF(V$49=$B64,0,IF(V$49&gt;$B64,'User Input'!V81,-'User Input'!V81))</f>
        <v>0</v>
      </c>
      <c r="W64" s="131">
        <f>IF(W$49=$B64,0,IF(W$49&gt;$B64,'User Input'!W81,-'User Input'!W81))</f>
        <v>0</v>
      </c>
      <c r="X64" s="131">
        <f>IF(X$49=$B64,0,IF(X$49&gt;$B64,'User Input'!X81,-'User Input'!X81))</f>
        <v>0</v>
      </c>
      <c r="Y64" s="131">
        <f>IF(Y$49=$B64,0,IF(Y$49&gt;$B64,'User Input'!Y81,-'User Input'!Y81))</f>
        <v>0</v>
      </c>
      <c r="Z64" s="131">
        <f>IF(Z$49=$B64,0,IF(Z$49&gt;$B64,'User Input'!Z81,-'User Input'!Z81))</f>
        <v>0</v>
      </c>
      <c r="AA64" s="131">
        <f>IF(AA$49=$B64,0,IF(AA$49&gt;$B64,'User Input'!AA81,-'User Input'!AA81))</f>
        <v>0</v>
      </c>
      <c r="AB64" s="131">
        <f>IF(AB$49=$B64,0,IF(AB$49&gt;$B64,'User Input'!AB81,-'User Input'!AB81))</f>
        <v>0</v>
      </c>
      <c r="AC64" s="131">
        <f>IF(AC$49=$B64,0,IF(AC$49&gt;$B64,'User Input'!AC81,-'User Input'!AC81))</f>
        <v>0</v>
      </c>
      <c r="AD64" s="131">
        <f>IF(AD$49=$B64,0,IF(AD$49&gt;$B64,'User Input'!AD81,-'User Input'!AD81))</f>
        <v>0</v>
      </c>
      <c r="AE64" s="131">
        <f>IF(AE$49=$B64,0,IF(AE$49&gt;$B64,'User Input'!AE81,-'User Input'!AE81))</f>
        <v>0</v>
      </c>
      <c r="AF64" s="131">
        <f>IF(AF$49=$B64,0,IF(AF$49&gt;$B64,'User Input'!AF81,-'User Input'!AF81))</f>
        <v>0</v>
      </c>
      <c r="AG64" s="131">
        <f>IF(AG$49=$B64,0,IF(AG$49&gt;$B64,'User Input'!AG81,-'User Input'!AG81))</f>
        <v>0</v>
      </c>
      <c r="AH64" s="131">
        <f>IF(AH$49=$B64,0,IF(AH$49&gt;$B64,'User Input'!AH81,-'User Input'!AH81))</f>
        <v>0</v>
      </c>
      <c r="AI64" s="131">
        <f>IF(AI$49=$B64,0,IF(AI$49&gt;$B64,'User Input'!AI81,-'User Input'!AI81))</f>
        <v>0</v>
      </c>
      <c r="AJ64" s="131">
        <f>IF(AJ$49=$B64,0,IF(AJ$49&gt;$B64,'User Input'!AJ81,-'User Input'!AJ81))</f>
        <v>0</v>
      </c>
      <c r="AK64" s="131">
        <f>IF(AK$49=$B64,0,IF(AK$49&gt;$B64,'User Input'!AK81,-'User Input'!AK81))</f>
        <v>0</v>
      </c>
      <c r="AL64" s="131">
        <f>IF(AL$49=$B64,0,IF(AL$49&gt;$B64,'User Input'!AL81,-'User Input'!AL81))</f>
        <v>0</v>
      </c>
      <c r="AM64" s="131">
        <f>IF(AM$49=$B64,0,IF(AM$49&gt;$B64,'User Input'!AM81,-'User Input'!AM81))</f>
        <v>0</v>
      </c>
      <c r="AN64" s="131">
        <f>IF(AN$49=$B64,0,IF(AN$49&gt;$B64,'User Input'!AN81,-'User Input'!AN81))</f>
        <v>0</v>
      </c>
      <c r="AO64" s="131">
        <f>IF(AO$49=$B64,0,IF(AO$49&gt;$B64,'User Input'!AO81,-'User Input'!AO81))</f>
        <v>0</v>
      </c>
      <c r="AP64" s="6"/>
      <c r="AQ64" s="6"/>
      <c r="AR64" s="6"/>
      <c r="AS64" s="6"/>
      <c r="AT64" s="6"/>
      <c r="AU64" s="6"/>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3"/>
    </row>
    <row r="65" spans="1:96" ht="15" customHeight="1">
      <c r="A65" s="104"/>
      <c r="B65" s="117" t="s">
        <v>109</v>
      </c>
      <c r="C65" s="44"/>
      <c r="D65" s="131">
        <f>IF(D$49=$B65,0,IF(D$49&gt;$B65,'User Input'!D82,-'User Input'!D82))</f>
        <v>0</v>
      </c>
      <c r="E65" s="131">
        <f>IF(E$49=$B65,0,IF(E$49&gt;$B65,'User Input'!E82,-'User Input'!E82))</f>
        <v>0</v>
      </c>
      <c r="F65" s="131">
        <f>IF(F$49=$B65,0,IF(F$49&gt;$B65,'User Input'!F82,-'User Input'!F82))</f>
        <v>0</v>
      </c>
      <c r="G65" s="131">
        <f>IF(G$49=$B65,0,IF(G$49&gt;$B65,'User Input'!G82,-'User Input'!G82))</f>
        <v>0</v>
      </c>
      <c r="H65" s="131">
        <f>IF(H$49=$B65,0,IF(H$49&gt;$B65,'User Input'!H82,-'User Input'!H82))</f>
        <v>0</v>
      </c>
      <c r="I65" s="131">
        <f>IF(I$49=$B65,0,IF(I$49&gt;$B65,'User Input'!I82,-'User Input'!I82))</f>
        <v>0</v>
      </c>
      <c r="J65" s="131">
        <f>IF(J$49=$B65,0,IF(J$49&gt;$B65,'User Input'!J82,-'User Input'!J82))</f>
        <v>0</v>
      </c>
      <c r="K65" s="131">
        <f>IF(K$49=$B65,0,IF(K$49&gt;$B65,'User Input'!K82,-'User Input'!K82))</f>
        <v>0</v>
      </c>
      <c r="L65" s="131">
        <f>IF(L$49=$B65,0,IF(L$49&gt;$B65,'User Input'!L82,-'User Input'!L82))</f>
        <v>0</v>
      </c>
      <c r="M65" s="131">
        <f>IF(M$49=$B65,0,IF(M$49&gt;$B65,'User Input'!M82,-'User Input'!M82))</f>
        <v>0</v>
      </c>
      <c r="N65" s="131">
        <f>IF(N$49=$B65,0,IF(N$49&gt;$B65,'User Input'!N82,-'User Input'!N82))</f>
        <v>0</v>
      </c>
      <c r="O65" s="131">
        <f>IF(O$49=$B65,0,IF(O$49&gt;$B65,'User Input'!O82,-'User Input'!O82))</f>
        <v>0</v>
      </c>
      <c r="P65" s="131">
        <f>IF(P$49=$B65,0,IF(P$49&gt;$B65,'User Input'!P82,-'User Input'!P82))</f>
        <v>0</v>
      </c>
      <c r="Q65" s="131">
        <f>IF(Q$49=$B65,0,IF(Q$49&gt;$B65,'User Input'!Q82,-'User Input'!Q82))</f>
        <v>0</v>
      </c>
      <c r="R65" s="131">
        <f>IF(R$49=$B65,0,IF(R$49&gt;$B65,'User Input'!R82,-'User Input'!R82))</f>
        <v>0</v>
      </c>
      <c r="S65" s="131">
        <f>IF(S$49=$B65,0,IF(S$49&gt;$B65,'User Input'!S82,-'User Input'!S82))</f>
        <v>0</v>
      </c>
      <c r="T65" s="131">
        <f>IF(T$49=$B65,0,IF(T$49&gt;$B65,'User Input'!T82,-'User Input'!T82))</f>
        <v>0</v>
      </c>
      <c r="U65" s="131">
        <f>IF(U$49=$B65,0,IF(U$49&gt;$B65,'User Input'!U82,-'User Input'!U82))</f>
        <v>0</v>
      </c>
      <c r="V65" s="131">
        <f>IF(V$49=$B65,0,IF(V$49&gt;$B65,'User Input'!V82,-'User Input'!V82))</f>
        <v>0</v>
      </c>
      <c r="W65" s="131">
        <f>IF(W$49=$B65,0,IF(W$49&gt;$B65,'User Input'!W82,-'User Input'!W82))</f>
        <v>0</v>
      </c>
      <c r="X65" s="131">
        <f>IF(X$49=$B65,0,IF(X$49&gt;$B65,'User Input'!X82,-'User Input'!X82))</f>
        <v>0</v>
      </c>
      <c r="Y65" s="131">
        <f>IF(Y$49=$B65,0,IF(Y$49&gt;$B65,'User Input'!Y82,-'User Input'!Y82))</f>
        <v>0</v>
      </c>
      <c r="Z65" s="131">
        <f>IF(Z$49=$B65,0,IF(Z$49&gt;$B65,'User Input'!Z82,-'User Input'!Z82))</f>
        <v>0</v>
      </c>
      <c r="AA65" s="131">
        <f>IF(AA$49=$B65,0,IF(AA$49&gt;$B65,'User Input'!AA82,-'User Input'!AA82))</f>
        <v>0</v>
      </c>
      <c r="AB65" s="131">
        <f>IF(AB$49=$B65,0,IF(AB$49&gt;$B65,'User Input'!AB82,-'User Input'!AB82))</f>
        <v>0</v>
      </c>
      <c r="AC65" s="131">
        <f>IF(AC$49=$B65,0,IF(AC$49&gt;$B65,'User Input'!AC82,-'User Input'!AC82))</f>
        <v>0</v>
      </c>
      <c r="AD65" s="131">
        <f>IF(AD$49=$B65,0,IF(AD$49&gt;$B65,'User Input'!AD82,-'User Input'!AD82))</f>
        <v>0</v>
      </c>
      <c r="AE65" s="131">
        <f>IF(AE$49=$B65,0,IF(AE$49&gt;$B65,'User Input'!AE82,-'User Input'!AE82))</f>
        <v>0</v>
      </c>
      <c r="AF65" s="131">
        <f>IF(AF$49=$B65,0,IF(AF$49&gt;$B65,'User Input'!AF82,-'User Input'!AF82))</f>
        <v>0</v>
      </c>
      <c r="AG65" s="131">
        <f>IF(AG$49=$B65,0,IF(AG$49&gt;$B65,'User Input'!AG82,-'User Input'!AG82))</f>
        <v>0</v>
      </c>
      <c r="AH65" s="131">
        <f>IF(AH$49=$B65,0,IF(AH$49&gt;$B65,'User Input'!AH82,-'User Input'!AH82))</f>
        <v>0</v>
      </c>
      <c r="AI65" s="131">
        <f>IF(AI$49=$B65,0,IF(AI$49&gt;$B65,'User Input'!AI82,-'User Input'!AI82))</f>
        <v>0</v>
      </c>
      <c r="AJ65" s="131">
        <f>IF(AJ$49=$B65,0,IF(AJ$49&gt;$B65,'User Input'!AJ82,-'User Input'!AJ82))</f>
        <v>0</v>
      </c>
      <c r="AK65" s="131">
        <f>IF(AK$49=$B65,0,IF(AK$49&gt;$B65,'User Input'!AK82,-'User Input'!AK82))</f>
        <v>0</v>
      </c>
      <c r="AL65" s="131">
        <f>IF(AL$49=$B65,0,IF(AL$49&gt;$B65,'User Input'!AL82,-'User Input'!AL82))</f>
        <v>0</v>
      </c>
      <c r="AM65" s="131">
        <f>IF(AM$49=$B65,0,IF(AM$49&gt;$B65,'User Input'!AM82,-'User Input'!AM82))</f>
        <v>0</v>
      </c>
      <c r="AN65" s="131">
        <f>IF(AN$49=$B65,0,IF(AN$49&gt;$B65,'User Input'!AN82,-'User Input'!AN82))</f>
        <v>0</v>
      </c>
      <c r="AO65" s="131">
        <f>IF(AO$49=$B65,0,IF(AO$49&gt;$B65,'User Input'!AO82,-'User Input'!AO82))</f>
        <v>0</v>
      </c>
      <c r="AP65" s="6"/>
      <c r="AQ65" s="6"/>
      <c r="AR65" s="6"/>
      <c r="AS65" s="6"/>
      <c r="AT65" s="6"/>
      <c r="AU65" s="6"/>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3"/>
    </row>
    <row r="66" spans="1:96" ht="15" customHeight="1">
      <c r="A66" s="104"/>
      <c r="B66" s="117" t="s">
        <v>110</v>
      </c>
      <c r="C66" s="44"/>
      <c r="D66" s="131">
        <f>IF(D$49=$B66,0,IF(D$49&gt;$B66,'User Input'!D83,-'User Input'!D83))</f>
        <v>0</v>
      </c>
      <c r="E66" s="131">
        <f>IF(E$49=$B66,0,IF(E$49&gt;$B66,'User Input'!E83,-'User Input'!E83))</f>
        <v>0</v>
      </c>
      <c r="F66" s="131">
        <f>IF(F$49=$B66,0,IF(F$49&gt;$B66,'User Input'!F83,-'User Input'!F83))</f>
        <v>0</v>
      </c>
      <c r="G66" s="131">
        <f>IF(G$49=$B66,0,IF(G$49&gt;$B66,'User Input'!G83,-'User Input'!G83))</f>
        <v>0</v>
      </c>
      <c r="H66" s="131">
        <f>IF(H$49=$B66,0,IF(H$49&gt;$B66,'User Input'!H83,-'User Input'!H83))</f>
        <v>0</v>
      </c>
      <c r="I66" s="131">
        <f>IF(I$49=$B66,0,IF(I$49&gt;$B66,'User Input'!I83,-'User Input'!I83))</f>
        <v>0</v>
      </c>
      <c r="J66" s="131">
        <f>IF(J$49=$B66,0,IF(J$49&gt;$B66,'User Input'!J83,-'User Input'!J83))</f>
        <v>0</v>
      </c>
      <c r="K66" s="131">
        <f>IF(K$49=$B66,0,IF(K$49&gt;$B66,'User Input'!K83,-'User Input'!K83))</f>
        <v>0</v>
      </c>
      <c r="L66" s="131">
        <f>IF(L$49=$B66,0,IF(L$49&gt;$B66,'User Input'!L83,-'User Input'!L83))</f>
        <v>0</v>
      </c>
      <c r="M66" s="131">
        <f>IF(M$49=$B66,0,IF(M$49&gt;$B66,'User Input'!M83,-'User Input'!M83))</f>
        <v>0</v>
      </c>
      <c r="N66" s="131">
        <f>IF(N$49=$B66,0,IF(N$49&gt;$B66,'User Input'!N83,-'User Input'!N83))</f>
        <v>0</v>
      </c>
      <c r="O66" s="131">
        <f>IF(O$49=$B66,0,IF(O$49&gt;$B66,'User Input'!O83,-'User Input'!O83))</f>
        <v>0</v>
      </c>
      <c r="P66" s="131">
        <f>IF(P$49=$B66,0,IF(P$49&gt;$B66,'User Input'!P83,-'User Input'!P83))</f>
        <v>0</v>
      </c>
      <c r="Q66" s="131">
        <f>IF(Q$49=$B66,0,IF(Q$49&gt;$B66,'User Input'!Q83,-'User Input'!Q83))</f>
        <v>0</v>
      </c>
      <c r="R66" s="131">
        <f>IF(R$49=$B66,0,IF(R$49&gt;$B66,'User Input'!R83,-'User Input'!R83))</f>
        <v>0</v>
      </c>
      <c r="S66" s="131">
        <f>IF(S$49=$B66,0,IF(S$49&gt;$B66,'User Input'!S83,-'User Input'!S83))</f>
        <v>0</v>
      </c>
      <c r="T66" s="131">
        <f>IF(T$49=$B66,0,IF(T$49&gt;$B66,'User Input'!T83,-'User Input'!T83))</f>
        <v>0</v>
      </c>
      <c r="U66" s="131">
        <f>IF(U$49=$B66,0,IF(U$49&gt;$B66,'User Input'!U83,-'User Input'!U83))</f>
        <v>0</v>
      </c>
      <c r="V66" s="131">
        <f>IF(V$49=$B66,0,IF(V$49&gt;$B66,'User Input'!V83,-'User Input'!V83))</f>
        <v>0</v>
      </c>
      <c r="W66" s="131">
        <f>IF(W$49=$B66,0,IF(W$49&gt;$B66,'User Input'!W83,-'User Input'!W83))</f>
        <v>0</v>
      </c>
      <c r="X66" s="131">
        <f>IF(X$49=$B66,0,IF(X$49&gt;$B66,'User Input'!X83,-'User Input'!X83))</f>
        <v>0</v>
      </c>
      <c r="Y66" s="131">
        <f>IF(Y$49=$B66,0,IF(Y$49&gt;$B66,'User Input'!Y83,-'User Input'!Y83))</f>
        <v>0</v>
      </c>
      <c r="Z66" s="131">
        <f>IF(Z$49=$B66,0,IF(Z$49&gt;$B66,'User Input'!Z83,-'User Input'!Z83))</f>
        <v>0</v>
      </c>
      <c r="AA66" s="131">
        <f>IF(AA$49=$B66,0,IF(AA$49&gt;$B66,'User Input'!AA83,-'User Input'!AA83))</f>
        <v>0</v>
      </c>
      <c r="AB66" s="131">
        <f>IF(AB$49=$B66,0,IF(AB$49&gt;$B66,'User Input'!AB83,-'User Input'!AB83))</f>
        <v>0</v>
      </c>
      <c r="AC66" s="131">
        <f>IF(AC$49=$B66,0,IF(AC$49&gt;$B66,'User Input'!AC83,-'User Input'!AC83))</f>
        <v>0</v>
      </c>
      <c r="AD66" s="131">
        <f>IF(AD$49=$B66,0,IF(AD$49&gt;$B66,'User Input'!AD83,-'User Input'!AD83))</f>
        <v>0</v>
      </c>
      <c r="AE66" s="131">
        <f>IF(AE$49=$B66,0,IF(AE$49&gt;$B66,'User Input'!AE83,-'User Input'!AE83))</f>
        <v>0</v>
      </c>
      <c r="AF66" s="131">
        <f>IF(AF$49=$B66,0,IF(AF$49&gt;$B66,'User Input'!AF83,-'User Input'!AF83))</f>
        <v>0</v>
      </c>
      <c r="AG66" s="131">
        <f>IF(AG$49=$B66,0,IF(AG$49&gt;$B66,'User Input'!AG83,-'User Input'!AG83))</f>
        <v>0</v>
      </c>
      <c r="AH66" s="131">
        <f>IF(AH$49=$B66,0,IF(AH$49&gt;$B66,'User Input'!AH83,-'User Input'!AH83))</f>
        <v>0</v>
      </c>
      <c r="AI66" s="131">
        <f>IF(AI$49=$B66,0,IF(AI$49&gt;$B66,'User Input'!AI83,-'User Input'!AI83))</f>
        <v>0</v>
      </c>
      <c r="AJ66" s="131">
        <f>IF(AJ$49=$B66,0,IF(AJ$49&gt;$B66,'User Input'!AJ83,-'User Input'!AJ83))</f>
        <v>0</v>
      </c>
      <c r="AK66" s="131">
        <f>IF(AK$49=$B66,0,IF(AK$49&gt;$B66,'User Input'!AK83,-'User Input'!AK83))</f>
        <v>0</v>
      </c>
      <c r="AL66" s="131">
        <f>IF(AL$49=$B66,0,IF(AL$49&gt;$B66,'User Input'!AL83,-'User Input'!AL83))</f>
        <v>0</v>
      </c>
      <c r="AM66" s="131">
        <f>IF(AM$49=$B66,0,IF(AM$49&gt;$B66,'User Input'!AM83,-'User Input'!AM83))</f>
        <v>0</v>
      </c>
      <c r="AN66" s="131">
        <f>IF(AN$49=$B66,0,IF(AN$49&gt;$B66,'User Input'!AN83,-'User Input'!AN83))</f>
        <v>0</v>
      </c>
      <c r="AO66" s="131">
        <f>IF(AO$49=$B66,0,IF(AO$49&gt;$B66,'User Input'!AO83,-'User Input'!AO83))</f>
        <v>0</v>
      </c>
      <c r="AP66" s="6"/>
      <c r="AQ66" s="6"/>
      <c r="AR66" s="6"/>
      <c r="AS66" s="6"/>
      <c r="AT66" s="6"/>
      <c r="AU66" s="6"/>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3"/>
    </row>
    <row r="67" spans="1:96" ht="15" customHeight="1">
      <c r="A67" s="104"/>
      <c r="B67" s="117" t="s">
        <v>111</v>
      </c>
      <c r="C67" s="44"/>
      <c r="D67" s="131">
        <f>IF(D$49=$B67,0,IF(D$49&gt;$B67,'User Input'!D84,-'User Input'!D84))</f>
        <v>0</v>
      </c>
      <c r="E67" s="131">
        <f>IF(E$49=$B67,0,IF(E$49&gt;$B67,'User Input'!E84,-'User Input'!E84))</f>
        <v>0</v>
      </c>
      <c r="F67" s="131">
        <f>IF(F$49=$B67,0,IF(F$49&gt;$B67,'User Input'!F84,-'User Input'!F84))</f>
        <v>0</v>
      </c>
      <c r="G67" s="131">
        <f>IF(G$49=$B67,0,IF(G$49&gt;$B67,'User Input'!G84,-'User Input'!G84))</f>
        <v>0</v>
      </c>
      <c r="H67" s="131">
        <f>IF(H$49=$B67,0,IF(H$49&gt;$B67,'User Input'!H84,-'User Input'!H84))</f>
        <v>0</v>
      </c>
      <c r="I67" s="131">
        <f>IF(I$49=$B67,0,IF(I$49&gt;$B67,'User Input'!I84,-'User Input'!I84))</f>
        <v>0</v>
      </c>
      <c r="J67" s="131">
        <f>IF(J$49=$B67,0,IF(J$49&gt;$B67,'User Input'!J84,-'User Input'!J84))</f>
        <v>0</v>
      </c>
      <c r="K67" s="131">
        <f>IF(K$49=$B67,0,IF(K$49&gt;$B67,'User Input'!K84,-'User Input'!K84))</f>
        <v>0</v>
      </c>
      <c r="L67" s="131">
        <f>IF(L$49=$B67,0,IF(L$49&gt;$B67,'User Input'!L84,-'User Input'!L84))</f>
        <v>0</v>
      </c>
      <c r="M67" s="131">
        <f>IF(M$49=$B67,0,IF(M$49&gt;$B67,'User Input'!M84,-'User Input'!M84))</f>
        <v>0</v>
      </c>
      <c r="N67" s="131">
        <f>IF(N$49=$B67,0,IF(N$49&gt;$B67,'User Input'!N84,-'User Input'!N84))</f>
        <v>0</v>
      </c>
      <c r="O67" s="131">
        <f>IF(O$49=$B67,0,IF(O$49&gt;$B67,'User Input'!O84,-'User Input'!O84))</f>
        <v>0</v>
      </c>
      <c r="P67" s="131">
        <f>IF(P$49=$B67,0,IF(P$49&gt;$B67,'User Input'!P84,-'User Input'!P84))</f>
        <v>0</v>
      </c>
      <c r="Q67" s="131">
        <f>IF(Q$49=$B67,0,IF(Q$49&gt;$B67,'User Input'!Q84,-'User Input'!Q84))</f>
        <v>0</v>
      </c>
      <c r="R67" s="131">
        <f>IF(R$49=$B67,0,IF(R$49&gt;$B67,'User Input'!R84,-'User Input'!R84))</f>
        <v>0</v>
      </c>
      <c r="S67" s="131">
        <f>IF(S$49=$B67,0,IF(S$49&gt;$B67,'User Input'!S84,-'User Input'!S84))</f>
        <v>0</v>
      </c>
      <c r="T67" s="131">
        <f>IF(T$49=$B67,0,IF(T$49&gt;$B67,'User Input'!T84,-'User Input'!T84))</f>
        <v>0</v>
      </c>
      <c r="U67" s="131">
        <f>IF(U$49=$B67,0,IF(U$49&gt;$B67,'User Input'!U84,-'User Input'!U84))</f>
        <v>0</v>
      </c>
      <c r="V67" s="131">
        <f>IF(V$49=$B67,0,IF(V$49&gt;$B67,'User Input'!V84,-'User Input'!V84))</f>
        <v>0</v>
      </c>
      <c r="W67" s="131">
        <f>IF(W$49=$B67,0,IF(W$49&gt;$B67,'User Input'!W84,-'User Input'!W84))</f>
        <v>0</v>
      </c>
      <c r="X67" s="131">
        <f>IF(X$49=$B67,0,IF(X$49&gt;$B67,'User Input'!X84,-'User Input'!X84))</f>
        <v>0</v>
      </c>
      <c r="Y67" s="131">
        <f>IF(Y$49=$B67,0,IF(Y$49&gt;$B67,'User Input'!Y84,-'User Input'!Y84))</f>
        <v>0</v>
      </c>
      <c r="Z67" s="131">
        <f>IF(Z$49=$B67,0,IF(Z$49&gt;$B67,'User Input'!Z84,-'User Input'!Z84))</f>
        <v>0</v>
      </c>
      <c r="AA67" s="131">
        <f>IF(AA$49=$B67,0,IF(AA$49&gt;$B67,'User Input'!AA84,-'User Input'!AA84))</f>
        <v>0</v>
      </c>
      <c r="AB67" s="131">
        <f>IF(AB$49=$B67,0,IF(AB$49&gt;$B67,'User Input'!AB84,-'User Input'!AB84))</f>
        <v>0</v>
      </c>
      <c r="AC67" s="131">
        <f>IF(AC$49=$B67,0,IF(AC$49&gt;$B67,'User Input'!AC84,-'User Input'!AC84))</f>
        <v>0</v>
      </c>
      <c r="AD67" s="131">
        <f>IF(AD$49=$B67,0,IF(AD$49&gt;$B67,'User Input'!AD84,-'User Input'!AD84))</f>
        <v>0</v>
      </c>
      <c r="AE67" s="131">
        <f>IF(AE$49=$B67,0,IF(AE$49&gt;$B67,'User Input'!AE84,-'User Input'!AE84))</f>
        <v>0</v>
      </c>
      <c r="AF67" s="131">
        <f>IF(AF$49=$B67,0,IF(AF$49&gt;$B67,'User Input'!AF84,-'User Input'!AF84))</f>
        <v>0</v>
      </c>
      <c r="AG67" s="131">
        <f>IF(AG$49=$B67,0,IF(AG$49&gt;$B67,'User Input'!AG84,-'User Input'!AG84))</f>
        <v>0</v>
      </c>
      <c r="AH67" s="131">
        <f>IF(AH$49=$B67,0,IF(AH$49&gt;$B67,'User Input'!AH84,-'User Input'!AH84))</f>
        <v>0</v>
      </c>
      <c r="AI67" s="131">
        <f>IF(AI$49=$B67,0,IF(AI$49&gt;$B67,'User Input'!AI84,-'User Input'!AI84))</f>
        <v>0</v>
      </c>
      <c r="AJ67" s="131">
        <f>IF(AJ$49=$B67,0,IF(AJ$49&gt;$B67,'User Input'!AJ84,-'User Input'!AJ84))</f>
        <v>0</v>
      </c>
      <c r="AK67" s="131">
        <f>IF(AK$49=$B67,0,IF(AK$49&gt;$B67,'User Input'!AK84,-'User Input'!AK84))</f>
        <v>0</v>
      </c>
      <c r="AL67" s="131">
        <f>IF(AL$49=$B67,0,IF(AL$49&gt;$B67,'User Input'!AL84,-'User Input'!AL84))</f>
        <v>0</v>
      </c>
      <c r="AM67" s="131">
        <f>IF(AM$49=$B67,0,IF(AM$49&gt;$B67,'User Input'!AM84,-'User Input'!AM84))</f>
        <v>0</v>
      </c>
      <c r="AN67" s="131">
        <f>IF(AN$49=$B67,0,IF(AN$49&gt;$B67,'User Input'!AN84,-'User Input'!AN84))</f>
        <v>0</v>
      </c>
      <c r="AO67" s="131">
        <f>IF(AO$49=$B67,0,IF(AO$49&gt;$B67,'User Input'!AO84,-'User Input'!AO84))</f>
        <v>0</v>
      </c>
      <c r="AP67" s="6"/>
      <c r="AQ67" s="6"/>
      <c r="AR67" s="6"/>
      <c r="AS67" s="6"/>
      <c r="AT67" s="6"/>
      <c r="AU67" s="6"/>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3"/>
    </row>
    <row r="68" spans="1:96" ht="15" customHeight="1">
      <c r="A68" s="104"/>
      <c r="B68" s="117" t="s">
        <v>112</v>
      </c>
      <c r="C68" s="44"/>
      <c r="D68" s="131">
        <f>IF(D$49=$B68,0,IF(D$49&gt;$B68,'User Input'!D85,-'User Input'!D85))</f>
        <v>0</v>
      </c>
      <c r="E68" s="131">
        <f>IF(E$49=$B68,0,IF(E$49&gt;$B68,'User Input'!E85,-'User Input'!E85))</f>
        <v>0</v>
      </c>
      <c r="F68" s="131">
        <f>IF(F$49=$B68,0,IF(F$49&gt;$B68,'User Input'!F85,-'User Input'!F85))</f>
        <v>0</v>
      </c>
      <c r="G68" s="131">
        <f>IF(G$49=$B68,0,IF(G$49&gt;$B68,'User Input'!G85,-'User Input'!G85))</f>
        <v>0</v>
      </c>
      <c r="H68" s="131">
        <f>IF(H$49=$B68,0,IF(H$49&gt;$B68,'User Input'!H85,-'User Input'!H85))</f>
        <v>0</v>
      </c>
      <c r="I68" s="131">
        <f>IF(I$49=$B68,0,IF(I$49&gt;$B68,'User Input'!I85,-'User Input'!I85))</f>
        <v>0</v>
      </c>
      <c r="J68" s="131">
        <f>IF(J$49=$B68,0,IF(J$49&gt;$B68,'User Input'!J85,-'User Input'!J85))</f>
        <v>0</v>
      </c>
      <c r="K68" s="131">
        <f>IF(K$49=$B68,0,IF(K$49&gt;$B68,'User Input'!K85,-'User Input'!K85))</f>
        <v>0</v>
      </c>
      <c r="L68" s="131">
        <f>IF(L$49=$B68,0,IF(L$49&gt;$B68,'User Input'!L85,-'User Input'!L85))</f>
        <v>0</v>
      </c>
      <c r="M68" s="131">
        <f>IF(M$49=$B68,0,IF(M$49&gt;$B68,'User Input'!M85,-'User Input'!M85))</f>
        <v>0</v>
      </c>
      <c r="N68" s="131">
        <f>IF(N$49=$B68,0,IF(N$49&gt;$B68,'User Input'!N85,-'User Input'!N85))</f>
        <v>0</v>
      </c>
      <c r="O68" s="131">
        <f>IF(O$49=$B68,0,IF(O$49&gt;$B68,'User Input'!O85,-'User Input'!O85))</f>
        <v>0</v>
      </c>
      <c r="P68" s="131">
        <f>IF(P$49=$B68,0,IF(P$49&gt;$B68,'User Input'!P85,-'User Input'!P85))</f>
        <v>0</v>
      </c>
      <c r="Q68" s="131">
        <f>IF(Q$49=$B68,0,IF(Q$49&gt;$B68,'User Input'!Q85,-'User Input'!Q85))</f>
        <v>0</v>
      </c>
      <c r="R68" s="131">
        <f>IF(R$49=$B68,0,IF(R$49&gt;$B68,'User Input'!R85,-'User Input'!R85))</f>
        <v>0</v>
      </c>
      <c r="S68" s="131">
        <f>IF(S$49=$B68,0,IF(S$49&gt;$B68,'User Input'!S85,-'User Input'!S85))</f>
        <v>0</v>
      </c>
      <c r="T68" s="131">
        <f>IF(T$49=$B68,0,IF(T$49&gt;$B68,'User Input'!T85,-'User Input'!T85))</f>
        <v>0</v>
      </c>
      <c r="U68" s="131">
        <f>IF(U$49=$B68,0,IF(U$49&gt;$B68,'User Input'!U85,-'User Input'!U85))</f>
        <v>0</v>
      </c>
      <c r="V68" s="131">
        <f>IF(V$49=$B68,0,IF(V$49&gt;$B68,'User Input'!V85,-'User Input'!V85))</f>
        <v>0</v>
      </c>
      <c r="W68" s="131">
        <f>IF(W$49=$B68,0,IF(W$49&gt;$B68,'User Input'!W85,-'User Input'!W85))</f>
        <v>0</v>
      </c>
      <c r="X68" s="131">
        <f>IF(X$49=$B68,0,IF(X$49&gt;$B68,'User Input'!X85,-'User Input'!X85))</f>
        <v>0</v>
      </c>
      <c r="Y68" s="131">
        <f>IF(Y$49=$B68,0,IF(Y$49&gt;$B68,'User Input'!Y85,-'User Input'!Y85))</f>
        <v>0</v>
      </c>
      <c r="Z68" s="131">
        <f>IF(Z$49=$B68,0,IF(Z$49&gt;$B68,'User Input'!Z85,-'User Input'!Z85))</f>
        <v>0</v>
      </c>
      <c r="AA68" s="131">
        <f>IF(AA$49=$B68,0,IF(AA$49&gt;$B68,'User Input'!AA85,-'User Input'!AA85))</f>
        <v>0</v>
      </c>
      <c r="AB68" s="131">
        <f>IF(AB$49=$B68,0,IF(AB$49&gt;$B68,'User Input'!AB85,-'User Input'!AB85))</f>
        <v>0</v>
      </c>
      <c r="AC68" s="131">
        <f>IF(AC$49=$B68,0,IF(AC$49&gt;$B68,'User Input'!AC85,-'User Input'!AC85))</f>
        <v>0</v>
      </c>
      <c r="AD68" s="131">
        <f>IF(AD$49=$B68,0,IF(AD$49&gt;$B68,'User Input'!AD85,-'User Input'!AD85))</f>
        <v>0</v>
      </c>
      <c r="AE68" s="131">
        <f>IF(AE$49=$B68,0,IF(AE$49&gt;$B68,'User Input'!AE85,-'User Input'!AE85))</f>
        <v>0</v>
      </c>
      <c r="AF68" s="131">
        <f>IF(AF$49=$B68,0,IF(AF$49&gt;$B68,'User Input'!AF85,-'User Input'!AF85))</f>
        <v>0</v>
      </c>
      <c r="AG68" s="131">
        <f>IF(AG$49=$B68,0,IF(AG$49&gt;$B68,'User Input'!AG85,-'User Input'!AG85))</f>
        <v>0</v>
      </c>
      <c r="AH68" s="131">
        <f>IF(AH$49=$B68,0,IF(AH$49&gt;$B68,'User Input'!AH85,-'User Input'!AH85))</f>
        <v>0</v>
      </c>
      <c r="AI68" s="131">
        <f>IF(AI$49=$B68,0,IF(AI$49&gt;$B68,'User Input'!AI85,-'User Input'!AI85))</f>
        <v>0</v>
      </c>
      <c r="AJ68" s="131">
        <f>IF(AJ$49=$B68,0,IF(AJ$49&gt;$B68,'User Input'!AJ85,-'User Input'!AJ85))</f>
        <v>0</v>
      </c>
      <c r="AK68" s="131">
        <f>IF(AK$49=$B68,0,IF(AK$49&gt;$B68,'User Input'!AK85,-'User Input'!AK85))</f>
        <v>0</v>
      </c>
      <c r="AL68" s="131">
        <f>IF(AL$49=$B68,0,IF(AL$49&gt;$B68,'User Input'!AL85,-'User Input'!AL85))</f>
        <v>0</v>
      </c>
      <c r="AM68" s="131">
        <f>IF(AM$49=$B68,0,IF(AM$49&gt;$B68,'User Input'!AM85,-'User Input'!AM85))</f>
        <v>0</v>
      </c>
      <c r="AN68" s="131">
        <f>IF(AN$49=$B68,0,IF(AN$49&gt;$B68,'User Input'!AN85,-'User Input'!AN85))</f>
        <v>0</v>
      </c>
      <c r="AO68" s="131">
        <f>IF(AO$49=$B68,0,IF(AO$49&gt;$B68,'User Input'!AO85,-'User Input'!AO85))</f>
        <v>0</v>
      </c>
      <c r="AP68" s="6"/>
      <c r="AQ68" s="6"/>
      <c r="AR68" s="6"/>
      <c r="AS68" s="6"/>
      <c r="AT68" s="6"/>
      <c r="AU68" s="6"/>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3"/>
    </row>
    <row r="69" spans="1:96" ht="15" customHeight="1">
      <c r="A69" s="104"/>
      <c r="B69" s="117" t="s">
        <v>113</v>
      </c>
      <c r="C69" s="44"/>
      <c r="D69" s="131">
        <f>IF(D$49=$B69,0,IF(D$49&gt;$B69,'User Input'!D86,-'User Input'!D86))</f>
        <v>0</v>
      </c>
      <c r="E69" s="131">
        <f>IF(E$49=$B69,0,IF(E$49&gt;$B69,'User Input'!E86,-'User Input'!E86))</f>
        <v>0</v>
      </c>
      <c r="F69" s="131">
        <f>IF(F$49=$B69,0,IF(F$49&gt;$B69,'User Input'!F86,-'User Input'!F86))</f>
        <v>0</v>
      </c>
      <c r="G69" s="131">
        <f>IF(G$49=$B69,0,IF(G$49&gt;$B69,'User Input'!G86,-'User Input'!G86))</f>
        <v>0</v>
      </c>
      <c r="H69" s="131">
        <f>IF(H$49=$B69,0,IF(H$49&gt;$B69,'User Input'!H86,-'User Input'!H86))</f>
        <v>0</v>
      </c>
      <c r="I69" s="131">
        <f>IF(I$49=$B69,0,IF(I$49&gt;$B69,'User Input'!I86,-'User Input'!I86))</f>
        <v>0</v>
      </c>
      <c r="J69" s="131">
        <f>IF(J$49=$B69,0,IF(J$49&gt;$B69,'User Input'!J86,-'User Input'!J86))</f>
        <v>0</v>
      </c>
      <c r="K69" s="131">
        <f>IF(K$49=$B69,0,IF(K$49&gt;$B69,'User Input'!K86,-'User Input'!K86))</f>
        <v>0</v>
      </c>
      <c r="L69" s="131">
        <f>IF(L$49=$B69,0,IF(L$49&gt;$B69,'User Input'!L86,-'User Input'!L86))</f>
        <v>0</v>
      </c>
      <c r="M69" s="131">
        <f>IF(M$49=$B69,0,IF(M$49&gt;$B69,'User Input'!M86,-'User Input'!M86))</f>
        <v>0</v>
      </c>
      <c r="N69" s="131">
        <f>IF(N$49=$B69,0,IF(N$49&gt;$B69,'User Input'!N86,-'User Input'!N86))</f>
        <v>0</v>
      </c>
      <c r="O69" s="131">
        <f>IF(O$49=$B69,0,IF(O$49&gt;$B69,'User Input'!O86,-'User Input'!O86))</f>
        <v>0</v>
      </c>
      <c r="P69" s="131">
        <f>IF(P$49=$B69,0,IF(P$49&gt;$B69,'User Input'!P86,-'User Input'!P86))</f>
        <v>0</v>
      </c>
      <c r="Q69" s="131">
        <f>IF(Q$49=$B69,0,IF(Q$49&gt;$B69,'User Input'!Q86,-'User Input'!Q86))</f>
        <v>0</v>
      </c>
      <c r="R69" s="131">
        <f>IF(R$49=$B69,0,IF(R$49&gt;$B69,'User Input'!R86,-'User Input'!R86))</f>
        <v>0</v>
      </c>
      <c r="S69" s="131">
        <f>IF(S$49=$B69,0,IF(S$49&gt;$B69,'User Input'!S86,-'User Input'!S86))</f>
        <v>0</v>
      </c>
      <c r="T69" s="131">
        <f>IF(T$49=$B69,0,IF(T$49&gt;$B69,'User Input'!T86,-'User Input'!T86))</f>
        <v>0</v>
      </c>
      <c r="U69" s="131">
        <f>IF(U$49=$B69,0,IF(U$49&gt;$B69,'User Input'!U86,-'User Input'!U86))</f>
        <v>0</v>
      </c>
      <c r="V69" s="131">
        <f>IF(V$49=$B69,0,IF(V$49&gt;$B69,'User Input'!V86,-'User Input'!V86))</f>
        <v>0</v>
      </c>
      <c r="W69" s="131">
        <f>IF(W$49=$B69,0,IF(W$49&gt;$B69,'User Input'!W86,-'User Input'!W86))</f>
        <v>0</v>
      </c>
      <c r="X69" s="131">
        <f>IF(X$49=$B69,0,IF(X$49&gt;$B69,'User Input'!X86,-'User Input'!X86))</f>
        <v>0</v>
      </c>
      <c r="Y69" s="131">
        <f>IF(Y$49=$B69,0,IF(Y$49&gt;$B69,'User Input'!Y86,-'User Input'!Y86))</f>
        <v>0</v>
      </c>
      <c r="Z69" s="131">
        <f>IF(Z$49=$B69,0,IF(Z$49&gt;$B69,'User Input'!Z86,-'User Input'!Z86))</f>
        <v>0</v>
      </c>
      <c r="AA69" s="131">
        <f>IF(AA$49=$B69,0,IF(AA$49&gt;$B69,'User Input'!AA86,-'User Input'!AA86))</f>
        <v>0</v>
      </c>
      <c r="AB69" s="131">
        <f>IF(AB$49=$B69,0,IF(AB$49&gt;$B69,'User Input'!AB86,-'User Input'!AB86))</f>
        <v>0</v>
      </c>
      <c r="AC69" s="131">
        <f>IF(AC$49=$B69,0,IF(AC$49&gt;$B69,'User Input'!AC86,-'User Input'!AC86))</f>
        <v>0</v>
      </c>
      <c r="AD69" s="131">
        <f>IF(AD$49=$B69,0,IF(AD$49&gt;$B69,'User Input'!AD86,-'User Input'!AD86))</f>
        <v>0</v>
      </c>
      <c r="AE69" s="131">
        <f>IF(AE$49=$B69,0,IF(AE$49&gt;$B69,'User Input'!AE86,-'User Input'!AE86))</f>
        <v>0</v>
      </c>
      <c r="AF69" s="131">
        <f>IF(AF$49=$B69,0,IF(AF$49&gt;$B69,'User Input'!AF86,-'User Input'!AF86))</f>
        <v>0</v>
      </c>
      <c r="AG69" s="131">
        <f>IF(AG$49=$B69,0,IF(AG$49&gt;$B69,'User Input'!AG86,-'User Input'!AG86))</f>
        <v>0</v>
      </c>
      <c r="AH69" s="131">
        <f>IF(AH$49=$B69,0,IF(AH$49&gt;$B69,'User Input'!AH86,-'User Input'!AH86))</f>
        <v>0</v>
      </c>
      <c r="AI69" s="131">
        <f>IF(AI$49=$B69,0,IF(AI$49&gt;$B69,'User Input'!AI86,-'User Input'!AI86))</f>
        <v>0</v>
      </c>
      <c r="AJ69" s="131">
        <f>IF(AJ$49=$B69,0,IF(AJ$49&gt;$B69,'User Input'!AJ86,-'User Input'!AJ86))</f>
        <v>0</v>
      </c>
      <c r="AK69" s="131">
        <f>IF(AK$49=$B69,0,IF(AK$49&gt;$B69,'User Input'!AK86,-'User Input'!AK86))</f>
        <v>0</v>
      </c>
      <c r="AL69" s="131">
        <f>IF(AL$49=$B69,0,IF(AL$49&gt;$B69,'User Input'!AL86,-'User Input'!AL86))</f>
        <v>0</v>
      </c>
      <c r="AM69" s="131">
        <f>IF(AM$49=$B69,0,IF(AM$49&gt;$B69,'User Input'!AM86,-'User Input'!AM86))</f>
        <v>0</v>
      </c>
      <c r="AN69" s="131">
        <f>IF(AN$49=$B69,0,IF(AN$49&gt;$B69,'User Input'!AN86,-'User Input'!AN86))</f>
        <v>0</v>
      </c>
      <c r="AO69" s="131">
        <f>IF(AO$49=$B69,0,IF(AO$49&gt;$B69,'User Input'!AO86,-'User Input'!AO86))</f>
        <v>0</v>
      </c>
      <c r="AP69" s="6"/>
      <c r="AQ69" s="6"/>
      <c r="AR69" s="6"/>
      <c r="AS69" s="6"/>
      <c r="AT69" s="6"/>
      <c r="AU69" s="6"/>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3"/>
    </row>
    <row r="70" spans="1:96" ht="15" customHeight="1">
      <c r="A70" s="104"/>
      <c r="B70" s="117" t="s">
        <v>114</v>
      </c>
      <c r="C70" s="44"/>
      <c r="D70" s="131">
        <f>IF(D$49=$B70,0,IF(D$49&gt;$B70,'User Input'!D87,-'User Input'!D87))</f>
        <v>0</v>
      </c>
      <c r="E70" s="131">
        <f>IF(E$49=$B70,0,IF(E$49&gt;$B70,'User Input'!E87,-'User Input'!E87))</f>
        <v>0</v>
      </c>
      <c r="F70" s="131">
        <f>IF(F$49=$B70,0,IF(F$49&gt;$B70,'User Input'!F87,-'User Input'!F87))</f>
        <v>0</v>
      </c>
      <c r="G70" s="131">
        <f>IF(G$49=$B70,0,IF(G$49&gt;$B70,'User Input'!G87,-'User Input'!G87))</f>
        <v>0</v>
      </c>
      <c r="H70" s="131">
        <f>IF(H$49=$B70,0,IF(H$49&gt;$B70,'User Input'!H87,-'User Input'!H87))</f>
        <v>0</v>
      </c>
      <c r="I70" s="131">
        <f>IF(I$49=$B70,0,IF(I$49&gt;$B70,'User Input'!I87,-'User Input'!I87))</f>
        <v>0</v>
      </c>
      <c r="J70" s="131">
        <f>IF(J$49=$B70,0,IF(J$49&gt;$B70,'User Input'!J87,-'User Input'!J87))</f>
        <v>0</v>
      </c>
      <c r="K70" s="131">
        <f>IF(K$49=$B70,0,IF(K$49&gt;$B70,'User Input'!K87,-'User Input'!K87))</f>
        <v>0</v>
      </c>
      <c r="L70" s="131">
        <f>IF(L$49=$B70,0,IF(L$49&gt;$B70,'User Input'!L87,-'User Input'!L87))</f>
        <v>0</v>
      </c>
      <c r="M70" s="131">
        <f>IF(M$49=$B70,0,IF(M$49&gt;$B70,'User Input'!M87,-'User Input'!M87))</f>
        <v>0</v>
      </c>
      <c r="N70" s="131">
        <f>IF(N$49=$B70,0,IF(N$49&gt;$B70,'User Input'!N87,-'User Input'!N87))</f>
        <v>0</v>
      </c>
      <c r="O70" s="131">
        <f>IF(O$49=$B70,0,IF(O$49&gt;$B70,'User Input'!O87,-'User Input'!O87))</f>
        <v>0</v>
      </c>
      <c r="P70" s="131">
        <f>IF(P$49=$B70,0,IF(P$49&gt;$B70,'User Input'!P87,-'User Input'!P87))</f>
        <v>0</v>
      </c>
      <c r="Q70" s="131">
        <f>IF(Q$49=$B70,0,IF(Q$49&gt;$B70,'User Input'!Q87,-'User Input'!Q87))</f>
        <v>0</v>
      </c>
      <c r="R70" s="131">
        <f>IF(R$49=$B70,0,IF(R$49&gt;$B70,'User Input'!R87,-'User Input'!R87))</f>
        <v>0</v>
      </c>
      <c r="S70" s="131">
        <f>IF(S$49=$B70,0,IF(S$49&gt;$B70,'User Input'!S87,-'User Input'!S87))</f>
        <v>0</v>
      </c>
      <c r="T70" s="131">
        <f>IF(T$49=$B70,0,IF(T$49&gt;$B70,'User Input'!T87,-'User Input'!T87))</f>
        <v>0</v>
      </c>
      <c r="U70" s="131">
        <f>IF(U$49=$B70,0,IF(U$49&gt;$B70,'User Input'!U87,-'User Input'!U87))</f>
        <v>0</v>
      </c>
      <c r="V70" s="131">
        <f>IF(V$49=$B70,0,IF(V$49&gt;$B70,'User Input'!V87,-'User Input'!V87))</f>
        <v>0</v>
      </c>
      <c r="W70" s="131">
        <f>IF(W$49=$B70,0,IF(W$49&gt;$B70,'User Input'!W87,-'User Input'!W87))</f>
        <v>0</v>
      </c>
      <c r="X70" s="131">
        <f>IF(X$49=$B70,0,IF(X$49&gt;$B70,'User Input'!X87,-'User Input'!X87))</f>
        <v>0</v>
      </c>
      <c r="Y70" s="131">
        <f>IF(Y$49=$B70,0,IF(Y$49&gt;$B70,'User Input'!Y87,-'User Input'!Y87))</f>
        <v>0</v>
      </c>
      <c r="Z70" s="131">
        <f>IF(Z$49=$B70,0,IF(Z$49&gt;$B70,'User Input'!Z87,-'User Input'!Z87))</f>
        <v>0</v>
      </c>
      <c r="AA70" s="131">
        <f>IF(AA$49=$B70,0,IF(AA$49&gt;$B70,'User Input'!AA87,-'User Input'!AA87))</f>
        <v>0</v>
      </c>
      <c r="AB70" s="131">
        <f>IF(AB$49=$B70,0,IF(AB$49&gt;$B70,'User Input'!AB87,-'User Input'!AB87))</f>
        <v>0</v>
      </c>
      <c r="AC70" s="131">
        <f>IF(AC$49=$B70,0,IF(AC$49&gt;$B70,'User Input'!AC87,-'User Input'!AC87))</f>
        <v>0</v>
      </c>
      <c r="AD70" s="131">
        <f>IF(AD$49=$B70,0,IF(AD$49&gt;$B70,'User Input'!AD87,-'User Input'!AD87))</f>
        <v>0</v>
      </c>
      <c r="AE70" s="131">
        <f>IF(AE$49=$B70,0,IF(AE$49&gt;$B70,'User Input'!AE87,-'User Input'!AE87))</f>
        <v>0</v>
      </c>
      <c r="AF70" s="131">
        <f>IF(AF$49=$B70,0,IF(AF$49&gt;$B70,'User Input'!AF87,-'User Input'!AF87))</f>
        <v>0</v>
      </c>
      <c r="AG70" s="131">
        <f>IF(AG$49=$B70,0,IF(AG$49&gt;$B70,'User Input'!AG87,-'User Input'!AG87))</f>
        <v>0</v>
      </c>
      <c r="AH70" s="131">
        <f>IF(AH$49=$B70,0,IF(AH$49&gt;$B70,'User Input'!AH87,-'User Input'!AH87))</f>
        <v>0</v>
      </c>
      <c r="AI70" s="131">
        <f>IF(AI$49=$B70,0,IF(AI$49&gt;$B70,'User Input'!AI87,-'User Input'!AI87))</f>
        <v>0</v>
      </c>
      <c r="AJ70" s="131">
        <f>IF(AJ$49=$B70,0,IF(AJ$49&gt;$B70,'User Input'!AJ87,-'User Input'!AJ87))</f>
        <v>0</v>
      </c>
      <c r="AK70" s="131">
        <f>IF(AK$49=$B70,0,IF(AK$49&gt;$B70,'User Input'!AK87,-'User Input'!AK87))</f>
        <v>0</v>
      </c>
      <c r="AL70" s="131">
        <f>IF(AL$49=$B70,0,IF(AL$49&gt;$B70,'User Input'!AL87,-'User Input'!AL87))</f>
        <v>0</v>
      </c>
      <c r="AM70" s="131">
        <f>IF(AM$49=$B70,0,IF(AM$49&gt;$B70,'User Input'!AM87,-'User Input'!AM87))</f>
        <v>0</v>
      </c>
      <c r="AN70" s="131">
        <f>IF(AN$49=$B70,0,IF(AN$49&gt;$B70,'User Input'!AN87,-'User Input'!AN87))</f>
        <v>0</v>
      </c>
      <c r="AO70" s="131">
        <f>IF(AO$49=$B70,0,IF(AO$49&gt;$B70,'User Input'!AO87,-'User Input'!AO87))</f>
        <v>0</v>
      </c>
      <c r="AP70" s="6"/>
      <c r="AQ70" s="6"/>
      <c r="AR70" s="6"/>
      <c r="AS70" s="6"/>
      <c r="AT70" s="6"/>
      <c r="AU70" s="6"/>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3"/>
    </row>
    <row r="71" spans="1:96" ht="15" customHeight="1">
      <c r="A71" s="104"/>
      <c r="B71" s="117" t="s">
        <v>115</v>
      </c>
      <c r="C71" s="44"/>
      <c r="D71" s="131">
        <f>IF(D$49=$B71,0,IF(D$49&gt;$B71,'User Input'!D88,-'User Input'!D88))</f>
        <v>0</v>
      </c>
      <c r="E71" s="131">
        <f>IF(E$49=$B71,0,IF(E$49&gt;$B71,'User Input'!E88,-'User Input'!E88))</f>
        <v>0</v>
      </c>
      <c r="F71" s="131">
        <f>IF(F$49=$B71,0,IF(F$49&gt;$B71,'User Input'!F88,-'User Input'!F88))</f>
        <v>0</v>
      </c>
      <c r="G71" s="131">
        <f>IF(G$49=$B71,0,IF(G$49&gt;$B71,'User Input'!G88,-'User Input'!G88))</f>
        <v>0</v>
      </c>
      <c r="H71" s="131">
        <f>IF(H$49=$B71,0,IF(H$49&gt;$B71,'User Input'!H88,-'User Input'!H88))</f>
        <v>0</v>
      </c>
      <c r="I71" s="131">
        <f>IF(I$49=$B71,0,IF(I$49&gt;$B71,'User Input'!I88,-'User Input'!I88))</f>
        <v>0</v>
      </c>
      <c r="J71" s="131">
        <f>IF(J$49=$B71,0,IF(J$49&gt;$B71,'User Input'!J88,-'User Input'!J88))</f>
        <v>0</v>
      </c>
      <c r="K71" s="131">
        <f>IF(K$49=$B71,0,IF(K$49&gt;$B71,'User Input'!K88,-'User Input'!K88))</f>
        <v>0</v>
      </c>
      <c r="L71" s="131">
        <f>IF(L$49=$B71,0,IF(L$49&gt;$B71,'User Input'!L88,-'User Input'!L88))</f>
        <v>0</v>
      </c>
      <c r="M71" s="131">
        <f>IF(M$49=$B71,0,IF(M$49&gt;$B71,'User Input'!M88,-'User Input'!M88))</f>
        <v>0</v>
      </c>
      <c r="N71" s="131">
        <f>IF(N$49=$B71,0,IF(N$49&gt;$B71,'User Input'!N88,-'User Input'!N88))</f>
        <v>0</v>
      </c>
      <c r="O71" s="131">
        <f>IF(O$49=$B71,0,IF(O$49&gt;$B71,'User Input'!O88,-'User Input'!O88))</f>
        <v>0</v>
      </c>
      <c r="P71" s="131">
        <f>IF(P$49=$B71,0,IF(P$49&gt;$B71,'User Input'!P88,-'User Input'!P88))</f>
        <v>0</v>
      </c>
      <c r="Q71" s="131">
        <f>IF(Q$49=$B71,0,IF(Q$49&gt;$B71,'User Input'!Q88,-'User Input'!Q88))</f>
        <v>0</v>
      </c>
      <c r="R71" s="131">
        <f>IF(R$49=$B71,0,IF(R$49&gt;$B71,'User Input'!R88,-'User Input'!R88))</f>
        <v>0</v>
      </c>
      <c r="S71" s="131">
        <f>IF(S$49=$B71,0,IF(S$49&gt;$B71,'User Input'!S88,-'User Input'!S88))</f>
        <v>0</v>
      </c>
      <c r="T71" s="131">
        <f>IF(T$49=$B71,0,IF(T$49&gt;$B71,'User Input'!T88,-'User Input'!T88))</f>
        <v>0</v>
      </c>
      <c r="U71" s="131">
        <f>IF(U$49=$B71,0,IF(U$49&gt;$B71,'User Input'!U88,-'User Input'!U88))</f>
        <v>0</v>
      </c>
      <c r="V71" s="131">
        <f>IF(V$49=$B71,0,IF(V$49&gt;$B71,'User Input'!V88,-'User Input'!V88))</f>
        <v>0</v>
      </c>
      <c r="W71" s="131">
        <f>IF(W$49=$B71,0,IF(W$49&gt;$B71,'User Input'!W88,-'User Input'!W88))</f>
        <v>0</v>
      </c>
      <c r="X71" s="131">
        <f>IF(X$49=$B71,0,IF(X$49&gt;$B71,'User Input'!X88,-'User Input'!X88))</f>
        <v>0</v>
      </c>
      <c r="Y71" s="131">
        <f>IF(Y$49=$B71,0,IF(Y$49&gt;$B71,'User Input'!Y88,-'User Input'!Y88))</f>
        <v>0</v>
      </c>
      <c r="Z71" s="131">
        <f>IF(Z$49=$B71,0,IF(Z$49&gt;$B71,'User Input'!Z88,-'User Input'!Z88))</f>
        <v>0</v>
      </c>
      <c r="AA71" s="131">
        <f>IF(AA$49=$B71,0,IF(AA$49&gt;$B71,'User Input'!AA88,-'User Input'!AA88))</f>
        <v>0</v>
      </c>
      <c r="AB71" s="131">
        <f>IF(AB$49=$B71,0,IF(AB$49&gt;$B71,'User Input'!AB88,-'User Input'!AB88))</f>
        <v>0</v>
      </c>
      <c r="AC71" s="131">
        <f>IF(AC$49=$B71,0,IF(AC$49&gt;$B71,'User Input'!AC88,-'User Input'!AC88))</f>
        <v>0</v>
      </c>
      <c r="AD71" s="131">
        <f>IF(AD$49=$B71,0,IF(AD$49&gt;$B71,'User Input'!AD88,-'User Input'!AD88))</f>
        <v>0</v>
      </c>
      <c r="AE71" s="131">
        <f>IF(AE$49=$B71,0,IF(AE$49&gt;$B71,'User Input'!AE88,-'User Input'!AE88))</f>
        <v>0</v>
      </c>
      <c r="AF71" s="131">
        <f>IF(AF$49=$B71,0,IF(AF$49&gt;$B71,'User Input'!AF88,-'User Input'!AF88))</f>
        <v>0</v>
      </c>
      <c r="AG71" s="131">
        <f>IF(AG$49=$B71,0,IF(AG$49&gt;$B71,'User Input'!AG88,-'User Input'!AG88))</f>
        <v>0</v>
      </c>
      <c r="AH71" s="131">
        <f>IF(AH$49=$B71,0,IF(AH$49&gt;$B71,'User Input'!AH88,-'User Input'!AH88))</f>
        <v>0</v>
      </c>
      <c r="AI71" s="131">
        <f>IF(AI$49=$B71,0,IF(AI$49&gt;$B71,'User Input'!AI88,-'User Input'!AI88))</f>
        <v>0</v>
      </c>
      <c r="AJ71" s="131">
        <f>IF(AJ$49=$B71,0,IF(AJ$49&gt;$B71,'User Input'!AJ88,-'User Input'!AJ88))</f>
        <v>0</v>
      </c>
      <c r="AK71" s="131">
        <f>IF(AK$49=$B71,0,IF(AK$49&gt;$B71,'User Input'!AK88,-'User Input'!AK88))</f>
        <v>0</v>
      </c>
      <c r="AL71" s="131">
        <f>IF(AL$49=$B71,0,IF(AL$49&gt;$B71,'User Input'!AL88,-'User Input'!AL88))</f>
        <v>0</v>
      </c>
      <c r="AM71" s="131">
        <f>IF(AM$49=$B71,0,IF(AM$49&gt;$B71,'User Input'!AM88,-'User Input'!AM88))</f>
        <v>0</v>
      </c>
      <c r="AN71" s="131">
        <f>IF(AN$49=$B71,0,IF(AN$49&gt;$B71,'User Input'!AN88,-'User Input'!AN88))</f>
        <v>0</v>
      </c>
      <c r="AO71" s="131">
        <f>IF(AO$49=$B71,0,IF(AO$49&gt;$B71,'User Input'!AO88,-'User Input'!AO88))</f>
        <v>0</v>
      </c>
      <c r="AP71" s="6"/>
      <c r="AQ71" s="6"/>
      <c r="AR71" s="6"/>
      <c r="AS71" s="6"/>
      <c r="AT71" s="6"/>
      <c r="AU71" s="6"/>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3"/>
    </row>
    <row r="72" spans="1:96" ht="15" customHeight="1">
      <c r="A72" s="104"/>
      <c r="B72" s="117" t="s">
        <v>116</v>
      </c>
      <c r="C72" s="44"/>
      <c r="D72" s="131">
        <f>IF(D$49=$B72,0,IF(D$49&gt;$B72,'User Input'!D89,-'User Input'!D89))</f>
        <v>0</v>
      </c>
      <c r="E72" s="131">
        <f>IF(E$49=$B72,0,IF(E$49&gt;$B72,'User Input'!E89,-'User Input'!E89))</f>
        <v>0</v>
      </c>
      <c r="F72" s="131">
        <f>IF(F$49=$B72,0,IF(F$49&gt;$B72,'User Input'!F89,-'User Input'!F89))</f>
        <v>0</v>
      </c>
      <c r="G72" s="131">
        <f>IF(G$49=$B72,0,IF(G$49&gt;$B72,'User Input'!G89,-'User Input'!G89))</f>
        <v>0</v>
      </c>
      <c r="H72" s="131">
        <f>IF(H$49=$B72,0,IF(H$49&gt;$B72,'User Input'!H89,-'User Input'!H89))</f>
        <v>0</v>
      </c>
      <c r="I72" s="131">
        <f>IF(I$49=$B72,0,IF(I$49&gt;$B72,'User Input'!I89,-'User Input'!I89))</f>
        <v>0</v>
      </c>
      <c r="J72" s="131">
        <f>IF(J$49=$B72,0,IF(J$49&gt;$B72,'User Input'!J89,-'User Input'!J89))</f>
        <v>0</v>
      </c>
      <c r="K72" s="131">
        <f>IF(K$49=$B72,0,IF(K$49&gt;$B72,'User Input'!K89,-'User Input'!K89))</f>
        <v>0</v>
      </c>
      <c r="L72" s="131">
        <f>IF(L$49=$B72,0,IF(L$49&gt;$B72,'User Input'!L89,-'User Input'!L89))</f>
        <v>0</v>
      </c>
      <c r="M72" s="131">
        <f>IF(M$49=$B72,0,IF(M$49&gt;$B72,'User Input'!M89,-'User Input'!M89))</f>
        <v>0</v>
      </c>
      <c r="N72" s="131">
        <f>IF(N$49=$B72,0,IF(N$49&gt;$B72,'User Input'!N89,-'User Input'!N89))</f>
        <v>0</v>
      </c>
      <c r="O72" s="131">
        <f>IF(O$49=$B72,0,IF(O$49&gt;$B72,'User Input'!O89,-'User Input'!O89))</f>
        <v>0</v>
      </c>
      <c r="P72" s="131">
        <f>IF(P$49=$B72,0,IF(P$49&gt;$B72,'User Input'!P89,-'User Input'!P89))</f>
        <v>0</v>
      </c>
      <c r="Q72" s="131">
        <f>IF(Q$49=$B72,0,IF(Q$49&gt;$B72,'User Input'!Q89,-'User Input'!Q89))</f>
        <v>0</v>
      </c>
      <c r="R72" s="131">
        <f>IF(R$49=$B72,0,IF(R$49&gt;$B72,'User Input'!R89,-'User Input'!R89))</f>
        <v>0</v>
      </c>
      <c r="S72" s="131">
        <f>IF(S$49=$B72,0,IF(S$49&gt;$B72,'User Input'!S89,-'User Input'!S89))</f>
        <v>0</v>
      </c>
      <c r="T72" s="131">
        <f>IF(T$49=$B72,0,IF(T$49&gt;$B72,'User Input'!T89,-'User Input'!T89))</f>
        <v>0</v>
      </c>
      <c r="U72" s="131">
        <f>IF(U$49=$B72,0,IF(U$49&gt;$B72,'User Input'!U89,-'User Input'!U89))</f>
        <v>0</v>
      </c>
      <c r="V72" s="131">
        <f>IF(V$49=$B72,0,IF(V$49&gt;$B72,'User Input'!V89,-'User Input'!V89))</f>
        <v>0</v>
      </c>
      <c r="W72" s="131">
        <f>IF(W$49=$B72,0,IF(W$49&gt;$B72,'User Input'!W89,-'User Input'!W89))</f>
        <v>0</v>
      </c>
      <c r="X72" s="131">
        <f>IF(X$49=$B72,0,IF(X$49&gt;$B72,'User Input'!X89,-'User Input'!X89))</f>
        <v>0</v>
      </c>
      <c r="Y72" s="131">
        <f>IF(Y$49=$B72,0,IF(Y$49&gt;$B72,'User Input'!Y89,-'User Input'!Y89))</f>
        <v>0</v>
      </c>
      <c r="Z72" s="131">
        <f>IF(Z$49=$B72,0,IF(Z$49&gt;$B72,'User Input'!Z89,-'User Input'!Z89))</f>
        <v>0</v>
      </c>
      <c r="AA72" s="131">
        <f>IF(AA$49=$B72,0,IF(AA$49&gt;$B72,'User Input'!AA89,-'User Input'!AA89))</f>
        <v>0</v>
      </c>
      <c r="AB72" s="131">
        <f>IF(AB$49=$B72,0,IF(AB$49&gt;$B72,'User Input'!AB89,-'User Input'!AB89))</f>
        <v>0</v>
      </c>
      <c r="AC72" s="131">
        <f>IF(AC$49=$B72,0,IF(AC$49&gt;$B72,'User Input'!AC89,-'User Input'!AC89))</f>
        <v>0</v>
      </c>
      <c r="AD72" s="131">
        <f>IF(AD$49=$B72,0,IF(AD$49&gt;$B72,'User Input'!AD89,-'User Input'!AD89))</f>
        <v>0</v>
      </c>
      <c r="AE72" s="131">
        <f>IF(AE$49=$B72,0,IF(AE$49&gt;$B72,'User Input'!AE89,-'User Input'!AE89))</f>
        <v>0</v>
      </c>
      <c r="AF72" s="131">
        <f>IF(AF$49=$B72,0,IF(AF$49&gt;$B72,'User Input'!AF89,-'User Input'!AF89))</f>
        <v>0</v>
      </c>
      <c r="AG72" s="131">
        <f>IF(AG$49=$B72,0,IF(AG$49&gt;$B72,'User Input'!AG89,-'User Input'!AG89))</f>
        <v>0</v>
      </c>
      <c r="AH72" s="131">
        <f>IF(AH$49=$B72,0,IF(AH$49&gt;$B72,'User Input'!AH89,-'User Input'!AH89))</f>
        <v>0</v>
      </c>
      <c r="AI72" s="131">
        <f>IF(AI$49=$B72,0,IF(AI$49&gt;$B72,'User Input'!AI89,-'User Input'!AI89))</f>
        <v>0</v>
      </c>
      <c r="AJ72" s="131">
        <f>IF(AJ$49=$B72,0,IF(AJ$49&gt;$B72,'User Input'!AJ89,-'User Input'!AJ89))</f>
        <v>0</v>
      </c>
      <c r="AK72" s="131">
        <f>IF(AK$49=$B72,0,IF(AK$49&gt;$B72,'User Input'!AK89,-'User Input'!AK89))</f>
        <v>0</v>
      </c>
      <c r="AL72" s="131">
        <f>IF(AL$49=$B72,0,IF(AL$49&gt;$B72,'User Input'!AL89,-'User Input'!AL89))</f>
        <v>0</v>
      </c>
      <c r="AM72" s="131">
        <f>IF(AM$49=$B72,0,IF(AM$49&gt;$B72,'User Input'!AM89,-'User Input'!AM89))</f>
        <v>0</v>
      </c>
      <c r="AN72" s="131">
        <f>IF(AN$49=$B72,0,IF(AN$49&gt;$B72,'User Input'!AN89,-'User Input'!AN89))</f>
        <v>0</v>
      </c>
      <c r="AO72" s="131">
        <f>IF(AO$49=$B72,0,IF(AO$49&gt;$B72,'User Input'!AO89,-'User Input'!AO89))</f>
        <v>0</v>
      </c>
      <c r="AP72" s="6"/>
      <c r="AQ72" s="6"/>
      <c r="AR72" s="6"/>
      <c r="AS72" s="6"/>
      <c r="AT72" s="6"/>
      <c r="AU72" s="6"/>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3"/>
    </row>
    <row r="73" spans="1:96" ht="15" customHeight="1">
      <c r="A73" s="104"/>
      <c r="B73" s="117" t="s">
        <v>117</v>
      </c>
      <c r="C73" s="44"/>
      <c r="D73" s="131">
        <f>IF(D$49=$B73,0,IF(D$49&gt;$B73,'User Input'!D90,-'User Input'!D90))</f>
        <v>0</v>
      </c>
      <c r="E73" s="131">
        <f>IF(E$49=$B73,0,IF(E$49&gt;$B73,'User Input'!E90,-'User Input'!E90))</f>
        <v>0</v>
      </c>
      <c r="F73" s="131">
        <f>IF(F$49=$B73,0,IF(F$49&gt;$B73,'User Input'!F90,-'User Input'!F90))</f>
        <v>0</v>
      </c>
      <c r="G73" s="131">
        <f>IF(G$49=$B73,0,IF(G$49&gt;$B73,'User Input'!G90,-'User Input'!G90))</f>
        <v>0</v>
      </c>
      <c r="H73" s="131">
        <f>IF(H$49=$B73,0,IF(H$49&gt;$B73,'User Input'!H90,-'User Input'!H90))</f>
        <v>0</v>
      </c>
      <c r="I73" s="131">
        <f>IF(I$49=$B73,0,IF(I$49&gt;$B73,'User Input'!I90,-'User Input'!I90))</f>
        <v>0</v>
      </c>
      <c r="J73" s="131">
        <f>IF(J$49=$B73,0,IF(J$49&gt;$B73,'User Input'!J90,-'User Input'!J90))</f>
        <v>0</v>
      </c>
      <c r="K73" s="131">
        <f>IF(K$49=$B73,0,IF(K$49&gt;$B73,'User Input'!K90,-'User Input'!K90))</f>
        <v>0</v>
      </c>
      <c r="L73" s="131">
        <f>IF(L$49=$B73,0,IF(L$49&gt;$B73,'User Input'!L90,-'User Input'!L90))</f>
        <v>0</v>
      </c>
      <c r="M73" s="131">
        <f>IF(M$49=$B73,0,IF(M$49&gt;$B73,'User Input'!M90,-'User Input'!M90))</f>
        <v>0</v>
      </c>
      <c r="N73" s="131">
        <f>IF(N$49=$B73,0,IF(N$49&gt;$B73,'User Input'!N90,-'User Input'!N90))</f>
        <v>0</v>
      </c>
      <c r="O73" s="131">
        <f>IF(O$49=$B73,0,IF(O$49&gt;$B73,'User Input'!O90,-'User Input'!O90))</f>
        <v>0</v>
      </c>
      <c r="P73" s="131">
        <f>IF(P$49=$B73,0,IF(P$49&gt;$B73,'User Input'!P90,-'User Input'!P90))</f>
        <v>0</v>
      </c>
      <c r="Q73" s="131">
        <f>IF(Q$49=$B73,0,IF(Q$49&gt;$B73,'User Input'!Q90,-'User Input'!Q90))</f>
        <v>0</v>
      </c>
      <c r="R73" s="131">
        <f>IF(R$49=$B73,0,IF(R$49&gt;$B73,'User Input'!R90,-'User Input'!R90))</f>
        <v>0</v>
      </c>
      <c r="S73" s="131">
        <f>IF(S$49=$B73,0,IF(S$49&gt;$B73,'User Input'!S90,-'User Input'!S90))</f>
        <v>0</v>
      </c>
      <c r="T73" s="131">
        <f>IF(T$49=$B73,0,IF(T$49&gt;$B73,'User Input'!T90,-'User Input'!T90))</f>
        <v>0</v>
      </c>
      <c r="U73" s="131">
        <f>IF(U$49=$B73,0,IF(U$49&gt;$B73,'User Input'!U90,-'User Input'!U90))</f>
        <v>0</v>
      </c>
      <c r="V73" s="131">
        <f>IF(V$49=$B73,0,IF(V$49&gt;$B73,'User Input'!V90,-'User Input'!V90))</f>
        <v>0</v>
      </c>
      <c r="W73" s="131">
        <f>IF(W$49=$B73,0,IF(W$49&gt;$B73,'User Input'!W90,-'User Input'!W90))</f>
        <v>0</v>
      </c>
      <c r="X73" s="131">
        <f>IF(X$49=$B73,0,IF(X$49&gt;$B73,'User Input'!X90,-'User Input'!X90))</f>
        <v>0</v>
      </c>
      <c r="Y73" s="131">
        <f>IF(Y$49=$B73,0,IF(Y$49&gt;$B73,'User Input'!Y90,-'User Input'!Y90))</f>
        <v>0</v>
      </c>
      <c r="Z73" s="131">
        <f>IF(Z$49=$B73,0,IF(Z$49&gt;$B73,'User Input'!Z90,-'User Input'!Z90))</f>
        <v>0</v>
      </c>
      <c r="AA73" s="131">
        <f>IF(AA$49=$B73,0,IF(AA$49&gt;$B73,'User Input'!AA90,-'User Input'!AA90))</f>
        <v>0</v>
      </c>
      <c r="AB73" s="131">
        <f>IF(AB$49=$B73,0,IF(AB$49&gt;$B73,'User Input'!AB90,-'User Input'!AB90))</f>
        <v>0</v>
      </c>
      <c r="AC73" s="131">
        <f>IF(AC$49=$B73,0,IF(AC$49&gt;$B73,'User Input'!AC90,-'User Input'!AC90))</f>
        <v>0</v>
      </c>
      <c r="AD73" s="131">
        <f>IF(AD$49=$B73,0,IF(AD$49&gt;$B73,'User Input'!AD90,-'User Input'!AD90))</f>
        <v>0</v>
      </c>
      <c r="AE73" s="131">
        <f>IF(AE$49=$B73,0,IF(AE$49&gt;$B73,'User Input'!AE90,-'User Input'!AE90))</f>
        <v>0</v>
      </c>
      <c r="AF73" s="131">
        <f>IF(AF$49=$B73,0,IF(AF$49&gt;$B73,'User Input'!AF90,-'User Input'!AF90))</f>
        <v>0</v>
      </c>
      <c r="AG73" s="131">
        <f>IF(AG$49=$B73,0,IF(AG$49&gt;$B73,'User Input'!AG90,-'User Input'!AG90))</f>
        <v>0</v>
      </c>
      <c r="AH73" s="131">
        <f>IF(AH$49=$B73,0,IF(AH$49&gt;$B73,'User Input'!AH90,-'User Input'!AH90))</f>
        <v>0</v>
      </c>
      <c r="AI73" s="131">
        <f>IF(AI$49=$B73,0,IF(AI$49&gt;$B73,'User Input'!AI90,-'User Input'!AI90))</f>
        <v>0</v>
      </c>
      <c r="AJ73" s="131">
        <f>IF(AJ$49=$B73,0,IF(AJ$49&gt;$B73,'User Input'!AJ90,-'User Input'!AJ90))</f>
        <v>0</v>
      </c>
      <c r="AK73" s="131">
        <f>IF(AK$49=$B73,0,IF(AK$49&gt;$B73,'User Input'!AK90,-'User Input'!AK90))</f>
        <v>0</v>
      </c>
      <c r="AL73" s="131">
        <f>IF(AL$49=$B73,0,IF(AL$49&gt;$B73,'User Input'!AL90,-'User Input'!AL90))</f>
        <v>0</v>
      </c>
      <c r="AM73" s="131">
        <f>IF(AM$49=$B73,0,IF(AM$49&gt;$B73,'User Input'!AM90,-'User Input'!AM90))</f>
        <v>0</v>
      </c>
      <c r="AN73" s="131">
        <f>IF(AN$49=$B73,0,IF(AN$49&gt;$B73,'User Input'!AN90,-'User Input'!AN90))</f>
        <v>0</v>
      </c>
      <c r="AO73" s="131">
        <f>IF(AO$49=$B73,0,IF(AO$49&gt;$B73,'User Input'!AO90,-'User Input'!AO90))</f>
        <v>0</v>
      </c>
      <c r="AP73" s="6"/>
      <c r="AQ73" s="6"/>
      <c r="AR73" s="6"/>
      <c r="AS73" s="6"/>
      <c r="AT73" s="6"/>
      <c r="AU73" s="6"/>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3"/>
    </row>
    <row r="74" spans="1:96" ht="15" customHeight="1">
      <c r="A74" s="104"/>
      <c r="B74" s="117" t="s">
        <v>118</v>
      </c>
      <c r="C74" s="44"/>
      <c r="D74" s="131">
        <f>IF(D$49=$B74,0,IF(D$49&gt;$B74,'User Input'!D91,-'User Input'!D91))</f>
        <v>0</v>
      </c>
      <c r="E74" s="131">
        <f>IF(E$49=$B74,0,IF(E$49&gt;$B74,'User Input'!E91,-'User Input'!E91))</f>
        <v>0</v>
      </c>
      <c r="F74" s="131">
        <f>IF(F$49=$B74,0,IF(F$49&gt;$B74,'User Input'!F91,-'User Input'!F91))</f>
        <v>0</v>
      </c>
      <c r="G74" s="131">
        <f>IF(G$49=$B74,0,IF(G$49&gt;$B74,'User Input'!G91,-'User Input'!G91))</f>
        <v>0</v>
      </c>
      <c r="H74" s="131">
        <f>IF(H$49=$B74,0,IF(H$49&gt;$B74,'User Input'!H91,-'User Input'!H91))</f>
        <v>0</v>
      </c>
      <c r="I74" s="131">
        <f>IF(I$49=$B74,0,IF(I$49&gt;$B74,'User Input'!I91,-'User Input'!I91))</f>
        <v>0</v>
      </c>
      <c r="J74" s="131">
        <f>IF(J$49=$B74,0,IF(J$49&gt;$B74,'User Input'!J91,-'User Input'!J91))</f>
        <v>0</v>
      </c>
      <c r="K74" s="131">
        <f>IF(K$49=$B74,0,IF(K$49&gt;$B74,'User Input'!K91,-'User Input'!K91))</f>
        <v>0</v>
      </c>
      <c r="L74" s="131">
        <f>IF(L$49=$B74,0,IF(L$49&gt;$B74,'User Input'!L91,-'User Input'!L91))</f>
        <v>0</v>
      </c>
      <c r="M74" s="131">
        <f>IF(M$49=$B74,0,IF(M$49&gt;$B74,'User Input'!M91,-'User Input'!M91))</f>
        <v>0</v>
      </c>
      <c r="N74" s="131">
        <f>IF(N$49=$B74,0,IF(N$49&gt;$B74,'User Input'!N91,-'User Input'!N91))</f>
        <v>0</v>
      </c>
      <c r="O74" s="131">
        <f>IF(O$49=$B74,0,IF(O$49&gt;$B74,'User Input'!O91,-'User Input'!O91))</f>
        <v>0</v>
      </c>
      <c r="P74" s="131">
        <f>IF(P$49=$B74,0,IF(P$49&gt;$B74,'User Input'!P91,-'User Input'!P91))</f>
        <v>0</v>
      </c>
      <c r="Q74" s="131">
        <f>IF(Q$49=$B74,0,IF(Q$49&gt;$B74,'User Input'!Q91,-'User Input'!Q91))</f>
        <v>0</v>
      </c>
      <c r="R74" s="131">
        <f>IF(R$49=$B74,0,IF(R$49&gt;$B74,'User Input'!R91,-'User Input'!R91))</f>
        <v>0</v>
      </c>
      <c r="S74" s="131">
        <f>IF(S$49=$B74,0,IF(S$49&gt;$B74,'User Input'!S91,-'User Input'!S91))</f>
        <v>0</v>
      </c>
      <c r="T74" s="131">
        <f>IF(T$49=$B74,0,IF(T$49&gt;$B74,'User Input'!T91,-'User Input'!T91))</f>
        <v>0</v>
      </c>
      <c r="U74" s="131">
        <f>IF(U$49=$B74,0,IF(U$49&gt;$B74,'User Input'!U91,-'User Input'!U91))</f>
        <v>0</v>
      </c>
      <c r="V74" s="131">
        <f>IF(V$49=$B74,0,IF(V$49&gt;$B74,'User Input'!V91,-'User Input'!V91))</f>
        <v>0</v>
      </c>
      <c r="W74" s="131">
        <f>IF(W$49=$B74,0,IF(W$49&gt;$B74,'User Input'!W91,-'User Input'!W91))</f>
        <v>0</v>
      </c>
      <c r="X74" s="131">
        <f>IF(X$49=$B74,0,IF(X$49&gt;$B74,'User Input'!X91,-'User Input'!X91))</f>
        <v>0</v>
      </c>
      <c r="Y74" s="131">
        <f>IF(Y$49=$B74,0,IF(Y$49&gt;$B74,'User Input'!Y91,-'User Input'!Y91))</f>
        <v>0</v>
      </c>
      <c r="Z74" s="131">
        <f>IF(Z$49=$B74,0,IF(Z$49&gt;$B74,'User Input'!Z91,-'User Input'!Z91))</f>
        <v>0</v>
      </c>
      <c r="AA74" s="131">
        <f>IF(AA$49=$B74,0,IF(AA$49&gt;$B74,'User Input'!AA91,-'User Input'!AA91))</f>
        <v>0</v>
      </c>
      <c r="AB74" s="131">
        <f>IF(AB$49=$B74,0,IF(AB$49&gt;$B74,'User Input'!AB91,-'User Input'!AB91))</f>
        <v>0</v>
      </c>
      <c r="AC74" s="131">
        <f>IF(AC$49=$B74,0,IF(AC$49&gt;$B74,'User Input'!AC91,-'User Input'!AC91))</f>
        <v>0</v>
      </c>
      <c r="AD74" s="131">
        <f>IF(AD$49=$B74,0,IF(AD$49&gt;$B74,'User Input'!AD91,-'User Input'!AD91))</f>
        <v>0</v>
      </c>
      <c r="AE74" s="131">
        <f>IF(AE$49=$B74,0,IF(AE$49&gt;$B74,'User Input'!AE91,-'User Input'!AE91))</f>
        <v>0</v>
      </c>
      <c r="AF74" s="131">
        <f>IF(AF$49=$B74,0,IF(AF$49&gt;$B74,'User Input'!AF91,-'User Input'!AF91))</f>
        <v>0</v>
      </c>
      <c r="AG74" s="131">
        <f>IF(AG$49=$B74,0,IF(AG$49&gt;$B74,'User Input'!AG91,-'User Input'!AG91))</f>
        <v>0</v>
      </c>
      <c r="AH74" s="131">
        <f>IF(AH$49=$B74,0,IF(AH$49&gt;$B74,'User Input'!AH91,-'User Input'!AH91))</f>
        <v>0</v>
      </c>
      <c r="AI74" s="131">
        <f>IF(AI$49=$B74,0,IF(AI$49&gt;$B74,'User Input'!AI91,-'User Input'!AI91))</f>
        <v>0</v>
      </c>
      <c r="AJ74" s="131">
        <f>IF(AJ$49=$B74,0,IF(AJ$49&gt;$B74,'User Input'!AJ91,-'User Input'!AJ91))</f>
        <v>0</v>
      </c>
      <c r="AK74" s="131">
        <f>IF(AK$49=$B74,0,IF(AK$49&gt;$B74,'User Input'!AK91,-'User Input'!AK91))</f>
        <v>0</v>
      </c>
      <c r="AL74" s="131">
        <f>IF(AL$49=$B74,0,IF(AL$49&gt;$B74,'User Input'!AL91,-'User Input'!AL91))</f>
        <v>0</v>
      </c>
      <c r="AM74" s="131">
        <f>IF(AM$49=$B74,0,IF(AM$49&gt;$B74,'User Input'!AM91,-'User Input'!AM91))</f>
        <v>0</v>
      </c>
      <c r="AN74" s="131">
        <f>IF(AN$49=$B74,0,IF(AN$49&gt;$B74,'User Input'!AN91,-'User Input'!AN91))</f>
        <v>0</v>
      </c>
      <c r="AO74" s="131">
        <f>IF(AO$49=$B74,0,IF(AO$49&gt;$B74,'User Input'!AO91,-'User Input'!AO91))</f>
        <v>0</v>
      </c>
      <c r="AP74" s="6"/>
      <c r="AQ74" s="6"/>
      <c r="AR74" s="6"/>
      <c r="AS74" s="6"/>
      <c r="AT74" s="6"/>
      <c r="AU74" s="6"/>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3"/>
    </row>
    <row r="75" spans="1:96" ht="15" customHeight="1">
      <c r="A75" s="104"/>
      <c r="B75" s="117" t="s">
        <v>119</v>
      </c>
      <c r="C75" s="44"/>
      <c r="D75" s="131">
        <f>IF(D$49=$B75,0,IF(D$49&gt;$B75,'User Input'!D92,-'User Input'!D92))</f>
        <v>0</v>
      </c>
      <c r="E75" s="131">
        <f>IF(E$49=$B75,0,IF(E$49&gt;$B75,'User Input'!E92,-'User Input'!E92))</f>
        <v>0</v>
      </c>
      <c r="F75" s="131">
        <f>IF(F$49=$B75,0,IF(F$49&gt;$B75,'User Input'!F92,-'User Input'!F92))</f>
        <v>0</v>
      </c>
      <c r="G75" s="131">
        <f>IF(G$49=$B75,0,IF(G$49&gt;$B75,'User Input'!G92,-'User Input'!G92))</f>
        <v>0</v>
      </c>
      <c r="H75" s="131">
        <f>IF(H$49=$B75,0,IF(H$49&gt;$B75,'User Input'!H92,-'User Input'!H92))</f>
        <v>0</v>
      </c>
      <c r="I75" s="131">
        <f>IF(I$49=$B75,0,IF(I$49&gt;$B75,'User Input'!I92,-'User Input'!I92))</f>
        <v>0</v>
      </c>
      <c r="J75" s="131">
        <f>IF(J$49=$B75,0,IF(J$49&gt;$B75,'User Input'!J92,-'User Input'!J92))</f>
        <v>0</v>
      </c>
      <c r="K75" s="131">
        <f>IF(K$49=$B75,0,IF(K$49&gt;$B75,'User Input'!K92,-'User Input'!K92))</f>
        <v>0</v>
      </c>
      <c r="L75" s="131">
        <f>IF(L$49=$B75,0,IF(L$49&gt;$B75,'User Input'!L92,-'User Input'!L92))</f>
        <v>0</v>
      </c>
      <c r="M75" s="131">
        <f>IF(M$49=$B75,0,IF(M$49&gt;$B75,'User Input'!M92,-'User Input'!M92))</f>
        <v>0</v>
      </c>
      <c r="N75" s="131">
        <f>IF(N$49=$B75,0,IF(N$49&gt;$B75,'User Input'!N92,-'User Input'!N92))</f>
        <v>0</v>
      </c>
      <c r="O75" s="131">
        <f>IF(O$49=$B75,0,IF(O$49&gt;$B75,'User Input'!O92,-'User Input'!O92))</f>
        <v>0</v>
      </c>
      <c r="P75" s="131">
        <f>IF(P$49=$B75,0,IF(P$49&gt;$B75,'User Input'!P92,-'User Input'!P92))</f>
        <v>0</v>
      </c>
      <c r="Q75" s="131">
        <f>IF(Q$49=$B75,0,IF(Q$49&gt;$B75,'User Input'!Q92,-'User Input'!Q92))</f>
        <v>0</v>
      </c>
      <c r="R75" s="131">
        <f>IF(R$49=$B75,0,IF(R$49&gt;$B75,'User Input'!R92,-'User Input'!R92))</f>
        <v>0</v>
      </c>
      <c r="S75" s="131">
        <f>IF(S$49=$B75,0,IF(S$49&gt;$B75,'User Input'!S92,-'User Input'!S92))</f>
        <v>0</v>
      </c>
      <c r="T75" s="131">
        <f>IF(T$49=$B75,0,IF(T$49&gt;$B75,'User Input'!T92,-'User Input'!T92))</f>
        <v>0</v>
      </c>
      <c r="U75" s="131">
        <f>IF(U$49=$B75,0,IF(U$49&gt;$B75,'User Input'!U92,-'User Input'!U92))</f>
        <v>0</v>
      </c>
      <c r="V75" s="131">
        <f>IF(V$49=$B75,0,IF(V$49&gt;$B75,'User Input'!V92,-'User Input'!V92))</f>
        <v>0</v>
      </c>
      <c r="W75" s="131">
        <f>IF(W$49=$B75,0,IF(W$49&gt;$B75,'User Input'!W92,-'User Input'!W92))</f>
        <v>0</v>
      </c>
      <c r="X75" s="131">
        <f>IF(X$49=$B75,0,IF(X$49&gt;$B75,'User Input'!X92,-'User Input'!X92))</f>
        <v>0</v>
      </c>
      <c r="Y75" s="131">
        <f>IF(Y$49=$B75,0,IF(Y$49&gt;$B75,'User Input'!Y92,-'User Input'!Y92))</f>
        <v>0</v>
      </c>
      <c r="Z75" s="131">
        <f>IF(Z$49=$B75,0,IF(Z$49&gt;$B75,'User Input'!Z92,-'User Input'!Z92))</f>
        <v>0</v>
      </c>
      <c r="AA75" s="131">
        <f>IF(AA$49=$B75,0,IF(AA$49&gt;$B75,'User Input'!AA92,-'User Input'!AA92))</f>
        <v>0</v>
      </c>
      <c r="AB75" s="131">
        <f>IF(AB$49=$B75,0,IF(AB$49&gt;$B75,'User Input'!AB92,-'User Input'!AB92))</f>
        <v>0</v>
      </c>
      <c r="AC75" s="131">
        <f>IF(AC$49=$B75,0,IF(AC$49&gt;$B75,'User Input'!AC92,-'User Input'!AC92))</f>
        <v>0</v>
      </c>
      <c r="AD75" s="131">
        <f>IF(AD$49=$B75,0,IF(AD$49&gt;$B75,'User Input'!AD92,-'User Input'!AD92))</f>
        <v>0</v>
      </c>
      <c r="AE75" s="131">
        <f>IF(AE$49=$B75,0,IF(AE$49&gt;$B75,'User Input'!AE92,-'User Input'!AE92))</f>
        <v>0</v>
      </c>
      <c r="AF75" s="131">
        <f>IF(AF$49=$B75,0,IF(AF$49&gt;$B75,'User Input'!AF92,-'User Input'!AF92))</f>
        <v>0</v>
      </c>
      <c r="AG75" s="131">
        <f>IF(AG$49=$B75,0,IF(AG$49&gt;$B75,'User Input'!AG92,-'User Input'!AG92))</f>
        <v>0</v>
      </c>
      <c r="AH75" s="131">
        <f>IF(AH$49=$B75,0,IF(AH$49&gt;$B75,'User Input'!AH92,-'User Input'!AH92))</f>
        <v>0</v>
      </c>
      <c r="AI75" s="131">
        <f>IF(AI$49=$B75,0,IF(AI$49&gt;$B75,'User Input'!AI92,-'User Input'!AI92))</f>
        <v>0</v>
      </c>
      <c r="AJ75" s="131">
        <f>IF(AJ$49=$B75,0,IF(AJ$49&gt;$B75,'User Input'!AJ92,-'User Input'!AJ92))</f>
        <v>0</v>
      </c>
      <c r="AK75" s="131">
        <f>IF(AK$49=$B75,0,IF(AK$49&gt;$B75,'User Input'!AK92,-'User Input'!AK92))</f>
        <v>0</v>
      </c>
      <c r="AL75" s="131">
        <f>IF(AL$49=$B75,0,IF(AL$49&gt;$B75,'User Input'!AL92,-'User Input'!AL92))</f>
        <v>0</v>
      </c>
      <c r="AM75" s="131">
        <f>IF(AM$49=$B75,0,IF(AM$49&gt;$B75,'User Input'!AM92,-'User Input'!AM92))</f>
        <v>0</v>
      </c>
      <c r="AN75" s="131">
        <f>IF(AN$49=$B75,0,IF(AN$49&gt;$B75,'User Input'!AN92,-'User Input'!AN92))</f>
        <v>0</v>
      </c>
      <c r="AO75" s="131">
        <f>IF(AO$49=$B75,0,IF(AO$49&gt;$B75,'User Input'!AO92,-'User Input'!AO92))</f>
        <v>0</v>
      </c>
      <c r="AP75" s="6"/>
      <c r="AQ75" s="6"/>
      <c r="AR75" s="6"/>
      <c r="AS75" s="6"/>
      <c r="AT75" s="6"/>
      <c r="AU75" s="6"/>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3"/>
    </row>
    <row r="76" spans="1:96" ht="15" customHeight="1">
      <c r="A76" s="104"/>
      <c r="B76" s="117" t="s">
        <v>120</v>
      </c>
      <c r="C76" s="44"/>
      <c r="D76" s="131">
        <f>IF(D$49=$B76,0,IF(D$49&gt;$B76,'User Input'!D93,-'User Input'!D93))</f>
        <v>0</v>
      </c>
      <c r="E76" s="131">
        <f>IF(E$49=$B76,0,IF(E$49&gt;$B76,'User Input'!E93,-'User Input'!E93))</f>
        <v>0</v>
      </c>
      <c r="F76" s="131">
        <f>IF(F$49=$B76,0,IF(F$49&gt;$B76,'User Input'!F93,-'User Input'!F93))</f>
        <v>0</v>
      </c>
      <c r="G76" s="131">
        <f>IF(G$49=$B76,0,IF(G$49&gt;$B76,'User Input'!G93,-'User Input'!G93))</f>
        <v>0</v>
      </c>
      <c r="H76" s="131">
        <f>IF(H$49=$B76,0,IF(H$49&gt;$B76,'User Input'!H93,-'User Input'!H93))</f>
        <v>0</v>
      </c>
      <c r="I76" s="131">
        <f>IF(I$49=$B76,0,IF(I$49&gt;$B76,'User Input'!I93,-'User Input'!I93))</f>
        <v>0</v>
      </c>
      <c r="J76" s="131">
        <f>IF(J$49=$B76,0,IF(J$49&gt;$B76,'User Input'!J93,-'User Input'!J93))</f>
        <v>0</v>
      </c>
      <c r="K76" s="131">
        <f>IF(K$49=$B76,0,IF(K$49&gt;$B76,'User Input'!K93,-'User Input'!K93))</f>
        <v>0</v>
      </c>
      <c r="L76" s="131">
        <f>IF(L$49=$B76,0,IF(L$49&gt;$B76,'User Input'!L93,-'User Input'!L93))</f>
        <v>0</v>
      </c>
      <c r="M76" s="131">
        <f>IF(M$49=$B76,0,IF(M$49&gt;$B76,'User Input'!M93,-'User Input'!M93))</f>
        <v>0</v>
      </c>
      <c r="N76" s="131">
        <f>IF(N$49=$B76,0,IF(N$49&gt;$B76,'User Input'!N93,-'User Input'!N93))</f>
        <v>0</v>
      </c>
      <c r="O76" s="131">
        <f>IF(O$49=$B76,0,IF(O$49&gt;$B76,'User Input'!O93,-'User Input'!O93))</f>
        <v>0</v>
      </c>
      <c r="P76" s="131">
        <f>IF(P$49=$B76,0,IF(P$49&gt;$B76,'User Input'!P93,-'User Input'!P93))</f>
        <v>0</v>
      </c>
      <c r="Q76" s="131">
        <f>IF(Q$49=$B76,0,IF(Q$49&gt;$B76,'User Input'!Q93,-'User Input'!Q93))</f>
        <v>0</v>
      </c>
      <c r="R76" s="131">
        <f>IF(R$49=$B76,0,IF(R$49&gt;$B76,'User Input'!R93,-'User Input'!R93))</f>
        <v>0</v>
      </c>
      <c r="S76" s="131">
        <f>IF(S$49=$B76,0,IF(S$49&gt;$B76,'User Input'!S93,-'User Input'!S93))</f>
        <v>0</v>
      </c>
      <c r="T76" s="131">
        <f>IF(T$49=$B76,0,IF(T$49&gt;$B76,'User Input'!T93,-'User Input'!T93))</f>
        <v>0</v>
      </c>
      <c r="U76" s="131">
        <f>IF(U$49=$B76,0,IF(U$49&gt;$B76,'User Input'!U93,-'User Input'!U93))</f>
        <v>0</v>
      </c>
      <c r="V76" s="131">
        <f>IF(V$49=$B76,0,IF(V$49&gt;$B76,'User Input'!V93,-'User Input'!V93))</f>
        <v>0</v>
      </c>
      <c r="W76" s="131">
        <f>IF(W$49=$B76,0,IF(W$49&gt;$B76,'User Input'!W93,-'User Input'!W93))</f>
        <v>0</v>
      </c>
      <c r="X76" s="131">
        <f>IF(X$49=$B76,0,IF(X$49&gt;$B76,'User Input'!X93,-'User Input'!X93))</f>
        <v>0</v>
      </c>
      <c r="Y76" s="131">
        <f>IF(Y$49=$B76,0,IF(Y$49&gt;$B76,'User Input'!Y93,-'User Input'!Y93))</f>
        <v>0</v>
      </c>
      <c r="Z76" s="131">
        <f>IF(Z$49=$B76,0,IF(Z$49&gt;$B76,'User Input'!Z93,-'User Input'!Z93))</f>
        <v>0</v>
      </c>
      <c r="AA76" s="131">
        <f>IF(AA$49=$B76,0,IF(AA$49&gt;$B76,'User Input'!AA93,-'User Input'!AA93))</f>
        <v>0</v>
      </c>
      <c r="AB76" s="131">
        <f>IF(AB$49=$B76,0,IF(AB$49&gt;$B76,'User Input'!AB93,-'User Input'!AB93))</f>
        <v>0</v>
      </c>
      <c r="AC76" s="131">
        <f>IF(AC$49=$B76,0,IF(AC$49&gt;$B76,'User Input'!AC93,-'User Input'!AC93))</f>
        <v>0</v>
      </c>
      <c r="AD76" s="131">
        <f>IF(AD$49=$B76,0,IF(AD$49&gt;$B76,'User Input'!AD93,-'User Input'!AD93))</f>
        <v>0</v>
      </c>
      <c r="AE76" s="131">
        <f>IF(AE$49=$B76,0,IF(AE$49&gt;$B76,'User Input'!AE93,-'User Input'!AE93))</f>
        <v>0</v>
      </c>
      <c r="AF76" s="131">
        <f>IF(AF$49=$B76,0,IF(AF$49&gt;$B76,'User Input'!AF93,-'User Input'!AF93))</f>
        <v>0</v>
      </c>
      <c r="AG76" s="131">
        <f>IF(AG$49=$B76,0,IF(AG$49&gt;$B76,'User Input'!AG93,-'User Input'!AG93))</f>
        <v>0</v>
      </c>
      <c r="AH76" s="131">
        <f>IF(AH$49=$B76,0,IF(AH$49&gt;$B76,'User Input'!AH93,-'User Input'!AH93))</f>
        <v>0</v>
      </c>
      <c r="AI76" s="131">
        <f>IF(AI$49=$B76,0,IF(AI$49&gt;$B76,'User Input'!AI93,-'User Input'!AI93))</f>
        <v>0</v>
      </c>
      <c r="AJ76" s="131">
        <f>IF(AJ$49=$B76,0,IF(AJ$49&gt;$B76,'User Input'!AJ93,-'User Input'!AJ93))</f>
        <v>0</v>
      </c>
      <c r="AK76" s="131">
        <f>IF(AK$49=$B76,0,IF(AK$49&gt;$B76,'User Input'!AK93,-'User Input'!AK93))</f>
        <v>0</v>
      </c>
      <c r="AL76" s="131">
        <f>IF(AL$49=$B76,0,IF(AL$49&gt;$B76,'User Input'!AL93,-'User Input'!AL93))</f>
        <v>0</v>
      </c>
      <c r="AM76" s="131">
        <f>IF(AM$49=$B76,0,IF(AM$49&gt;$B76,'User Input'!AM93,-'User Input'!AM93))</f>
        <v>0</v>
      </c>
      <c r="AN76" s="131">
        <f>IF(AN$49=$B76,0,IF(AN$49&gt;$B76,'User Input'!AN93,-'User Input'!AN93))</f>
        <v>0</v>
      </c>
      <c r="AO76" s="131">
        <f>IF(AO$49=$B76,0,IF(AO$49&gt;$B76,'User Input'!AO93,-'User Input'!AO93))</f>
        <v>0</v>
      </c>
      <c r="AP76" s="6"/>
      <c r="AQ76" s="6"/>
      <c r="AR76" s="6"/>
      <c r="AS76" s="6"/>
      <c r="AT76" s="6"/>
      <c r="AU76" s="6"/>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3"/>
    </row>
    <row r="77" spans="1:96" ht="15" customHeight="1">
      <c r="A77" s="104"/>
      <c r="B77" s="117" t="s">
        <v>121</v>
      </c>
      <c r="C77" s="44"/>
      <c r="D77" s="131">
        <f>IF(D$49=$B77,0,IF(D$49&gt;$B77,'User Input'!D94,-'User Input'!D94))</f>
        <v>0</v>
      </c>
      <c r="E77" s="131">
        <f>IF(E$49=$B77,0,IF(E$49&gt;$B77,'User Input'!E94,-'User Input'!E94))</f>
        <v>0</v>
      </c>
      <c r="F77" s="131">
        <f>IF(F$49=$B77,0,IF(F$49&gt;$B77,'User Input'!F94,-'User Input'!F94))</f>
        <v>0</v>
      </c>
      <c r="G77" s="131">
        <f>IF(G$49=$B77,0,IF(G$49&gt;$B77,'User Input'!G94,-'User Input'!G94))</f>
        <v>0</v>
      </c>
      <c r="H77" s="131">
        <f>IF(H$49=$B77,0,IF(H$49&gt;$B77,'User Input'!H94,-'User Input'!H94))</f>
        <v>0</v>
      </c>
      <c r="I77" s="131">
        <f>IF(I$49=$B77,0,IF(I$49&gt;$B77,'User Input'!I94,-'User Input'!I94))</f>
        <v>0</v>
      </c>
      <c r="J77" s="131">
        <f>IF(J$49=$B77,0,IF(J$49&gt;$B77,'User Input'!J94,-'User Input'!J94))</f>
        <v>0</v>
      </c>
      <c r="K77" s="131">
        <f>IF(K$49=$B77,0,IF(K$49&gt;$B77,'User Input'!K94,-'User Input'!K94))</f>
        <v>0</v>
      </c>
      <c r="L77" s="131">
        <f>IF(L$49=$B77,0,IF(L$49&gt;$B77,'User Input'!L94,-'User Input'!L94))</f>
        <v>0</v>
      </c>
      <c r="M77" s="131">
        <f>IF(M$49=$B77,0,IF(M$49&gt;$B77,'User Input'!M94,-'User Input'!M94))</f>
        <v>0</v>
      </c>
      <c r="N77" s="131">
        <f>IF(N$49=$B77,0,IF(N$49&gt;$B77,'User Input'!N94,-'User Input'!N94))</f>
        <v>0</v>
      </c>
      <c r="O77" s="131">
        <f>IF(O$49=$B77,0,IF(O$49&gt;$B77,'User Input'!O94,-'User Input'!O94))</f>
        <v>0</v>
      </c>
      <c r="P77" s="131">
        <f>IF(P$49=$B77,0,IF(P$49&gt;$B77,'User Input'!P94,-'User Input'!P94))</f>
        <v>0</v>
      </c>
      <c r="Q77" s="131">
        <f>IF(Q$49=$B77,0,IF(Q$49&gt;$B77,'User Input'!Q94,-'User Input'!Q94))</f>
        <v>0</v>
      </c>
      <c r="R77" s="131">
        <f>IF(R$49=$B77,0,IF(R$49&gt;$B77,'User Input'!R94,-'User Input'!R94))</f>
        <v>0</v>
      </c>
      <c r="S77" s="131">
        <f>IF(S$49=$B77,0,IF(S$49&gt;$B77,'User Input'!S94,-'User Input'!S94))</f>
        <v>0</v>
      </c>
      <c r="T77" s="131">
        <f>IF(T$49=$B77,0,IF(T$49&gt;$B77,'User Input'!T94,-'User Input'!T94))</f>
        <v>0</v>
      </c>
      <c r="U77" s="131">
        <f>IF(U$49=$B77,0,IF(U$49&gt;$B77,'User Input'!U94,-'User Input'!U94))</f>
        <v>0</v>
      </c>
      <c r="V77" s="131">
        <f>IF(V$49=$B77,0,IF(V$49&gt;$B77,'User Input'!V94,-'User Input'!V94))</f>
        <v>0</v>
      </c>
      <c r="W77" s="131">
        <f>IF(W$49=$B77,0,IF(W$49&gt;$B77,'User Input'!W94,-'User Input'!W94))</f>
        <v>0</v>
      </c>
      <c r="X77" s="131">
        <f>IF(X$49=$B77,0,IF(X$49&gt;$B77,'User Input'!X94,-'User Input'!X94))</f>
        <v>0</v>
      </c>
      <c r="Y77" s="131">
        <f>IF(Y$49=$B77,0,IF(Y$49&gt;$B77,'User Input'!Y94,-'User Input'!Y94))</f>
        <v>0</v>
      </c>
      <c r="Z77" s="131">
        <f>IF(Z$49=$B77,0,IF(Z$49&gt;$B77,'User Input'!Z94,-'User Input'!Z94))</f>
        <v>0</v>
      </c>
      <c r="AA77" s="131">
        <f>IF(AA$49=$B77,0,IF(AA$49&gt;$B77,'User Input'!AA94,-'User Input'!AA94))</f>
        <v>0</v>
      </c>
      <c r="AB77" s="131">
        <f>IF(AB$49=$B77,0,IF(AB$49&gt;$B77,'User Input'!AB94,-'User Input'!AB94))</f>
        <v>0</v>
      </c>
      <c r="AC77" s="131">
        <f>IF(AC$49=$B77,0,IF(AC$49&gt;$B77,'User Input'!AC94,-'User Input'!AC94))</f>
        <v>0</v>
      </c>
      <c r="AD77" s="131">
        <f>IF(AD$49=$B77,0,IF(AD$49&gt;$B77,'User Input'!AD94,-'User Input'!AD94))</f>
        <v>0</v>
      </c>
      <c r="AE77" s="131">
        <f>IF(AE$49=$B77,0,IF(AE$49&gt;$B77,'User Input'!AE94,-'User Input'!AE94))</f>
        <v>0</v>
      </c>
      <c r="AF77" s="131">
        <f>IF(AF$49=$B77,0,IF(AF$49&gt;$B77,'User Input'!AF94,-'User Input'!AF94))</f>
        <v>0</v>
      </c>
      <c r="AG77" s="131">
        <f>IF(AG$49=$B77,0,IF(AG$49&gt;$B77,'User Input'!AG94,-'User Input'!AG94))</f>
        <v>0</v>
      </c>
      <c r="AH77" s="131">
        <f>IF(AH$49=$B77,0,IF(AH$49&gt;$B77,'User Input'!AH94,-'User Input'!AH94))</f>
        <v>0</v>
      </c>
      <c r="AI77" s="131">
        <f>IF(AI$49=$B77,0,IF(AI$49&gt;$B77,'User Input'!AI94,-'User Input'!AI94))</f>
        <v>0</v>
      </c>
      <c r="AJ77" s="131">
        <f>IF(AJ$49=$B77,0,IF(AJ$49&gt;$B77,'User Input'!AJ94,-'User Input'!AJ94))</f>
        <v>0</v>
      </c>
      <c r="AK77" s="131">
        <f>IF(AK$49=$B77,0,IF(AK$49&gt;$B77,'User Input'!AK94,-'User Input'!AK94))</f>
        <v>0</v>
      </c>
      <c r="AL77" s="131">
        <f>IF(AL$49=$B77,0,IF(AL$49&gt;$B77,'User Input'!AL94,-'User Input'!AL94))</f>
        <v>0</v>
      </c>
      <c r="AM77" s="131">
        <f>IF(AM$49=$B77,0,IF(AM$49&gt;$B77,'User Input'!AM94,-'User Input'!AM94))</f>
        <v>0</v>
      </c>
      <c r="AN77" s="131">
        <f>IF(AN$49=$B77,0,IF(AN$49&gt;$B77,'User Input'!AN94,-'User Input'!AN94))</f>
        <v>0</v>
      </c>
      <c r="AO77" s="131">
        <f>IF(AO$49=$B77,0,IF(AO$49&gt;$B77,'User Input'!AO94,-'User Input'!AO94))</f>
        <v>0</v>
      </c>
      <c r="AP77" s="6"/>
      <c r="AQ77" s="6"/>
      <c r="AR77" s="6"/>
      <c r="AS77" s="6"/>
      <c r="AT77" s="6"/>
      <c r="AU77" s="6"/>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3"/>
    </row>
    <row r="78" spans="1:96" ht="15" customHeight="1">
      <c r="A78" s="104"/>
      <c r="B78" s="117" t="s">
        <v>122</v>
      </c>
      <c r="C78" s="44"/>
      <c r="D78" s="131">
        <f>IF(D$49=$B78,0,IF(D$49&gt;$B78,'User Input'!D95,-'User Input'!D95))</f>
        <v>0</v>
      </c>
      <c r="E78" s="131">
        <f>IF(E$49=$B78,0,IF(E$49&gt;$B78,'User Input'!E95,-'User Input'!E95))</f>
        <v>0</v>
      </c>
      <c r="F78" s="131">
        <f>IF(F$49=$B78,0,IF(F$49&gt;$B78,'User Input'!F95,-'User Input'!F95))</f>
        <v>0</v>
      </c>
      <c r="G78" s="131">
        <f>IF(G$49=$B78,0,IF(G$49&gt;$B78,'User Input'!G95,-'User Input'!G95))</f>
        <v>0</v>
      </c>
      <c r="H78" s="131">
        <f>IF(H$49=$B78,0,IF(H$49&gt;$B78,'User Input'!H95,-'User Input'!H95))</f>
        <v>0</v>
      </c>
      <c r="I78" s="131">
        <f>IF(I$49=$B78,0,IF(I$49&gt;$B78,'User Input'!I95,-'User Input'!I95))</f>
        <v>0</v>
      </c>
      <c r="J78" s="131">
        <f>IF(J$49=$B78,0,IF(J$49&gt;$B78,'User Input'!J95,-'User Input'!J95))</f>
        <v>0</v>
      </c>
      <c r="K78" s="131">
        <f>IF(K$49=$B78,0,IF(K$49&gt;$B78,'User Input'!K95,-'User Input'!K95))</f>
        <v>0</v>
      </c>
      <c r="L78" s="131">
        <f>IF(L$49=$B78,0,IF(L$49&gt;$B78,'User Input'!L95,-'User Input'!L95))</f>
        <v>0</v>
      </c>
      <c r="M78" s="131">
        <f>IF(M$49=$B78,0,IF(M$49&gt;$B78,'User Input'!M95,-'User Input'!M95))</f>
        <v>0</v>
      </c>
      <c r="N78" s="131">
        <f>IF(N$49=$B78,0,IF(N$49&gt;$B78,'User Input'!N95,-'User Input'!N95))</f>
        <v>0</v>
      </c>
      <c r="O78" s="131">
        <f>IF(O$49=$B78,0,IF(O$49&gt;$B78,'User Input'!O95,-'User Input'!O95))</f>
        <v>0</v>
      </c>
      <c r="P78" s="131">
        <f>IF(P$49=$B78,0,IF(P$49&gt;$B78,'User Input'!P95,-'User Input'!P95))</f>
        <v>0</v>
      </c>
      <c r="Q78" s="131">
        <f>IF(Q$49=$B78,0,IF(Q$49&gt;$B78,'User Input'!Q95,-'User Input'!Q95))</f>
        <v>0</v>
      </c>
      <c r="R78" s="131">
        <f>IF(R$49=$B78,0,IF(R$49&gt;$B78,'User Input'!R95,-'User Input'!R95))</f>
        <v>0</v>
      </c>
      <c r="S78" s="131">
        <f>IF(S$49=$B78,0,IF(S$49&gt;$B78,'User Input'!S95,-'User Input'!S95))</f>
        <v>0</v>
      </c>
      <c r="T78" s="131">
        <f>IF(T$49=$B78,0,IF(T$49&gt;$B78,'User Input'!T95,-'User Input'!T95))</f>
        <v>0</v>
      </c>
      <c r="U78" s="131">
        <f>IF(U$49=$B78,0,IF(U$49&gt;$B78,'User Input'!U95,-'User Input'!U95))</f>
        <v>0</v>
      </c>
      <c r="V78" s="131">
        <f>IF(V$49=$B78,0,IF(V$49&gt;$B78,'User Input'!V95,-'User Input'!V95))</f>
        <v>0</v>
      </c>
      <c r="W78" s="131">
        <f>IF(W$49=$B78,0,IF(W$49&gt;$B78,'User Input'!W95,-'User Input'!W95))</f>
        <v>0</v>
      </c>
      <c r="X78" s="131">
        <f>IF(X$49=$B78,0,IF(X$49&gt;$B78,'User Input'!X95,-'User Input'!X95))</f>
        <v>0</v>
      </c>
      <c r="Y78" s="131">
        <f>IF(Y$49=$B78,0,IF(Y$49&gt;$B78,'User Input'!Y95,-'User Input'!Y95))</f>
        <v>0</v>
      </c>
      <c r="Z78" s="131">
        <f>IF(Z$49=$B78,0,IF(Z$49&gt;$B78,'User Input'!Z95,-'User Input'!Z95))</f>
        <v>0</v>
      </c>
      <c r="AA78" s="131">
        <f>IF(AA$49=$B78,0,IF(AA$49&gt;$B78,'User Input'!AA95,-'User Input'!AA95))</f>
        <v>0</v>
      </c>
      <c r="AB78" s="131">
        <f>IF(AB$49=$B78,0,IF(AB$49&gt;$B78,'User Input'!AB95,-'User Input'!AB95))</f>
        <v>0</v>
      </c>
      <c r="AC78" s="131">
        <f>IF(AC$49=$B78,0,IF(AC$49&gt;$B78,'User Input'!AC95,-'User Input'!AC95))</f>
        <v>0</v>
      </c>
      <c r="AD78" s="131">
        <f>IF(AD$49=$B78,0,IF(AD$49&gt;$B78,'User Input'!AD95,-'User Input'!AD95))</f>
        <v>0</v>
      </c>
      <c r="AE78" s="131">
        <f>IF(AE$49=$B78,0,IF(AE$49&gt;$B78,'User Input'!AE95,-'User Input'!AE95))</f>
        <v>0</v>
      </c>
      <c r="AF78" s="131">
        <f>IF(AF$49=$B78,0,IF(AF$49&gt;$B78,'User Input'!AF95,-'User Input'!AF95))</f>
        <v>0</v>
      </c>
      <c r="AG78" s="131">
        <f>IF(AG$49=$B78,0,IF(AG$49&gt;$B78,'User Input'!AG95,-'User Input'!AG95))</f>
        <v>0</v>
      </c>
      <c r="AH78" s="131">
        <f>IF(AH$49=$B78,0,IF(AH$49&gt;$B78,'User Input'!AH95,-'User Input'!AH95))</f>
        <v>0</v>
      </c>
      <c r="AI78" s="131">
        <f>IF(AI$49=$B78,0,IF(AI$49&gt;$B78,'User Input'!AI95,-'User Input'!AI95))</f>
        <v>0</v>
      </c>
      <c r="AJ78" s="131">
        <f>IF(AJ$49=$B78,0,IF(AJ$49&gt;$B78,'User Input'!AJ95,-'User Input'!AJ95))</f>
        <v>0</v>
      </c>
      <c r="AK78" s="131">
        <f>IF(AK$49=$B78,0,IF(AK$49&gt;$B78,'User Input'!AK95,-'User Input'!AK95))</f>
        <v>0</v>
      </c>
      <c r="AL78" s="131">
        <f>IF(AL$49=$B78,0,IF(AL$49&gt;$B78,'User Input'!AL95,-'User Input'!AL95))</f>
        <v>0</v>
      </c>
      <c r="AM78" s="131">
        <f>IF(AM$49=$B78,0,IF(AM$49&gt;$B78,'User Input'!AM95,-'User Input'!AM95))</f>
        <v>0</v>
      </c>
      <c r="AN78" s="131">
        <f>IF(AN$49=$B78,0,IF(AN$49&gt;$B78,'User Input'!AN95,-'User Input'!AN95))</f>
        <v>0</v>
      </c>
      <c r="AO78" s="131">
        <f>IF(AO$49=$B78,0,IF(AO$49&gt;$B78,'User Input'!AO95,-'User Input'!AO95))</f>
        <v>0</v>
      </c>
      <c r="AP78" s="6"/>
      <c r="AQ78" s="6"/>
      <c r="AR78" s="6"/>
      <c r="AS78" s="6"/>
      <c r="AT78" s="6"/>
      <c r="AU78" s="6"/>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3"/>
    </row>
    <row r="79" spans="1:96" ht="15" customHeight="1">
      <c r="A79" s="104"/>
      <c r="B79" s="117" t="s">
        <v>123</v>
      </c>
      <c r="C79" s="44"/>
      <c r="D79" s="131">
        <f>IF(D$49=$B79,0,IF(D$49&gt;$B79,'User Input'!D96,-'User Input'!D96))</f>
        <v>0</v>
      </c>
      <c r="E79" s="131">
        <f>IF(E$49=$B79,0,IF(E$49&gt;$B79,'User Input'!E96,-'User Input'!E96))</f>
        <v>0</v>
      </c>
      <c r="F79" s="131">
        <f>IF(F$49=$B79,0,IF(F$49&gt;$B79,'User Input'!F96,-'User Input'!F96))</f>
        <v>0</v>
      </c>
      <c r="G79" s="131">
        <f>IF(G$49=$B79,0,IF(G$49&gt;$B79,'User Input'!G96,-'User Input'!G96))</f>
        <v>0</v>
      </c>
      <c r="H79" s="131">
        <f>IF(H$49=$B79,0,IF(H$49&gt;$B79,'User Input'!H96,-'User Input'!H96))</f>
        <v>0</v>
      </c>
      <c r="I79" s="131">
        <f>IF(I$49=$B79,0,IF(I$49&gt;$B79,'User Input'!I96,-'User Input'!I96))</f>
        <v>0</v>
      </c>
      <c r="J79" s="131">
        <f>IF(J$49=$B79,0,IF(J$49&gt;$B79,'User Input'!J96,-'User Input'!J96))</f>
        <v>0</v>
      </c>
      <c r="K79" s="131">
        <f>IF(K$49=$B79,0,IF(K$49&gt;$B79,'User Input'!K96,-'User Input'!K96))</f>
        <v>0</v>
      </c>
      <c r="L79" s="131">
        <f>IF(L$49=$B79,0,IF(L$49&gt;$B79,'User Input'!L96,-'User Input'!L96))</f>
        <v>0</v>
      </c>
      <c r="M79" s="131">
        <f>IF(M$49=$B79,0,IF(M$49&gt;$B79,'User Input'!M96,-'User Input'!M96))</f>
        <v>0</v>
      </c>
      <c r="N79" s="131">
        <f>IF(N$49=$B79,0,IF(N$49&gt;$B79,'User Input'!N96,-'User Input'!N96))</f>
        <v>0</v>
      </c>
      <c r="O79" s="131">
        <f>IF(O$49=$B79,0,IF(O$49&gt;$B79,'User Input'!O96,-'User Input'!O96))</f>
        <v>0</v>
      </c>
      <c r="P79" s="131">
        <f>IF(P$49=$B79,0,IF(P$49&gt;$B79,'User Input'!P96,-'User Input'!P96))</f>
        <v>0</v>
      </c>
      <c r="Q79" s="131">
        <f>IF(Q$49=$B79,0,IF(Q$49&gt;$B79,'User Input'!Q96,-'User Input'!Q96))</f>
        <v>0</v>
      </c>
      <c r="R79" s="131">
        <f>IF(R$49=$B79,0,IF(R$49&gt;$B79,'User Input'!R96,-'User Input'!R96))</f>
        <v>0</v>
      </c>
      <c r="S79" s="131">
        <f>IF(S$49=$B79,0,IF(S$49&gt;$B79,'User Input'!S96,-'User Input'!S96))</f>
        <v>0</v>
      </c>
      <c r="T79" s="131">
        <f>IF(T$49=$B79,0,IF(T$49&gt;$B79,'User Input'!T96,-'User Input'!T96))</f>
        <v>0</v>
      </c>
      <c r="U79" s="131">
        <f>IF(U$49=$B79,0,IF(U$49&gt;$B79,'User Input'!U96,-'User Input'!U96))</f>
        <v>0</v>
      </c>
      <c r="V79" s="131">
        <f>IF(V$49=$B79,0,IF(V$49&gt;$B79,'User Input'!V96,-'User Input'!V96))</f>
        <v>0</v>
      </c>
      <c r="W79" s="131">
        <f>IF(W$49=$B79,0,IF(W$49&gt;$B79,'User Input'!W96,-'User Input'!W96))</f>
        <v>0</v>
      </c>
      <c r="X79" s="131">
        <f>IF(X$49=$B79,0,IF(X$49&gt;$B79,'User Input'!X96,-'User Input'!X96))</f>
        <v>0</v>
      </c>
      <c r="Y79" s="131">
        <f>IF(Y$49=$B79,0,IF(Y$49&gt;$B79,'User Input'!Y96,-'User Input'!Y96))</f>
        <v>0</v>
      </c>
      <c r="Z79" s="131">
        <f>IF(Z$49=$B79,0,IF(Z$49&gt;$B79,'User Input'!Z96,-'User Input'!Z96))</f>
        <v>0</v>
      </c>
      <c r="AA79" s="131">
        <f>IF(AA$49=$B79,0,IF(AA$49&gt;$B79,'User Input'!AA96,-'User Input'!AA96))</f>
        <v>0</v>
      </c>
      <c r="AB79" s="131">
        <f>IF(AB$49=$B79,0,IF(AB$49&gt;$B79,'User Input'!AB96,-'User Input'!AB96))</f>
        <v>0</v>
      </c>
      <c r="AC79" s="131">
        <f>IF(AC$49=$B79,0,IF(AC$49&gt;$B79,'User Input'!AC96,-'User Input'!AC96))</f>
        <v>0</v>
      </c>
      <c r="AD79" s="131">
        <f>IF(AD$49=$B79,0,IF(AD$49&gt;$B79,'User Input'!AD96,-'User Input'!AD96))</f>
        <v>0</v>
      </c>
      <c r="AE79" s="131">
        <f>IF(AE$49=$B79,0,IF(AE$49&gt;$B79,'User Input'!AE96,-'User Input'!AE96))</f>
        <v>0</v>
      </c>
      <c r="AF79" s="131">
        <f>IF(AF$49=$B79,0,IF(AF$49&gt;$B79,'User Input'!AF96,-'User Input'!AF96))</f>
        <v>0</v>
      </c>
      <c r="AG79" s="131">
        <f>IF(AG$49=$B79,0,IF(AG$49&gt;$B79,'User Input'!AG96,-'User Input'!AG96))</f>
        <v>0</v>
      </c>
      <c r="AH79" s="131">
        <f>IF(AH$49=$B79,0,IF(AH$49&gt;$B79,'User Input'!AH96,-'User Input'!AH96))</f>
        <v>0</v>
      </c>
      <c r="AI79" s="131">
        <f>IF(AI$49=$B79,0,IF(AI$49&gt;$B79,'User Input'!AI96,-'User Input'!AI96))</f>
        <v>0</v>
      </c>
      <c r="AJ79" s="131">
        <f>IF(AJ$49=$B79,0,IF(AJ$49&gt;$B79,'User Input'!AJ96,-'User Input'!AJ96))</f>
        <v>0</v>
      </c>
      <c r="AK79" s="131">
        <f>IF(AK$49=$B79,0,IF(AK$49&gt;$B79,'User Input'!AK96,-'User Input'!AK96))</f>
        <v>0</v>
      </c>
      <c r="AL79" s="131">
        <f>IF(AL$49=$B79,0,IF(AL$49&gt;$B79,'User Input'!AL96,-'User Input'!AL96))</f>
        <v>0</v>
      </c>
      <c r="AM79" s="131">
        <f>IF(AM$49=$B79,0,IF(AM$49&gt;$B79,'User Input'!AM96,-'User Input'!AM96))</f>
        <v>0</v>
      </c>
      <c r="AN79" s="131">
        <f>IF(AN$49=$B79,0,IF(AN$49&gt;$B79,'User Input'!AN96,-'User Input'!AN96))</f>
        <v>0</v>
      </c>
      <c r="AO79" s="131">
        <f>IF(AO$49=$B79,0,IF(AO$49&gt;$B79,'User Input'!AO96,-'User Input'!AO96))</f>
        <v>0</v>
      </c>
      <c r="AP79" s="6"/>
      <c r="AQ79" s="6"/>
      <c r="AR79" s="6"/>
      <c r="AS79" s="6"/>
      <c r="AT79" s="6"/>
      <c r="AU79" s="6"/>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3"/>
    </row>
    <row r="80" spans="1:96" ht="15" customHeight="1">
      <c r="A80" s="104"/>
      <c r="B80" s="117" t="s">
        <v>124</v>
      </c>
      <c r="C80" s="44"/>
      <c r="D80" s="131">
        <f>IF(D$49=$B80,0,IF(D$49&gt;$B80,'User Input'!D97,-'User Input'!D97))</f>
        <v>0</v>
      </c>
      <c r="E80" s="131">
        <f>IF(E$49=$B80,0,IF(E$49&gt;$B80,'User Input'!E97,-'User Input'!E97))</f>
        <v>0</v>
      </c>
      <c r="F80" s="131">
        <f>IF(F$49=$B80,0,IF(F$49&gt;$B80,'User Input'!F97,-'User Input'!F97))</f>
        <v>0</v>
      </c>
      <c r="G80" s="131">
        <f>IF(G$49=$B80,0,IF(G$49&gt;$B80,'User Input'!G97,-'User Input'!G97))</f>
        <v>0</v>
      </c>
      <c r="H80" s="131">
        <f>IF(H$49=$B80,0,IF(H$49&gt;$B80,'User Input'!H97,-'User Input'!H97))</f>
        <v>0</v>
      </c>
      <c r="I80" s="131">
        <f>IF(I$49=$B80,0,IF(I$49&gt;$B80,'User Input'!I97,-'User Input'!I97))</f>
        <v>0</v>
      </c>
      <c r="J80" s="131">
        <f>IF(J$49=$B80,0,IF(J$49&gt;$B80,'User Input'!J97,-'User Input'!J97))</f>
        <v>0</v>
      </c>
      <c r="K80" s="131">
        <f>IF(K$49=$B80,0,IF(K$49&gt;$B80,'User Input'!K97,-'User Input'!K97))</f>
        <v>0</v>
      </c>
      <c r="L80" s="131">
        <f>IF(L$49=$B80,0,IF(L$49&gt;$B80,'User Input'!L97,-'User Input'!L97))</f>
        <v>0</v>
      </c>
      <c r="M80" s="131">
        <f>IF(M$49=$B80,0,IF(M$49&gt;$B80,'User Input'!M97,-'User Input'!M97))</f>
        <v>0</v>
      </c>
      <c r="N80" s="131">
        <f>IF(N$49=$B80,0,IF(N$49&gt;$B80,'User Input'!N97,-'User Input'!N97))</f>
        <v>0</v>
      </c>
      <c r="O80" s="131">
        <f>IF(O$49=$B80,0,IF(O$49&gt;$B80,'User Input'!O97,-'User Input'!O97))</f>
        <v>0</v>
      </c>
      <c r="P80" s="131">
        <f>IF(P$49=$B80,0,IF(P$49&gt;$B80,'User Input'!P97,-'User Input'!P97))</f>
        <v>0</v>
      </c>
      <c r="Q80" s="131">
        <f>IF(Q$49=$B80,0,IF(Q$49&gt;$B80,'User Input'!Q97,-'User Input'!Q97))</f>
        <v>0</v>
      </c>
      <c r="R80" s="131">
        <f>IF(R$49=$B80,0,IF(R$49&gt;$B80,'User Input'!R97,-'User Input'!R97))</f>
        <v>0</v>
      </c>
      <c r="S80" s="131">
        <f>IF(S$49=$B80,0,IF(S$49&gt;$B80,'User Input'!S97,-'User Input'!S97))</f>
        <v>0</v>
      </c>
      <c r="T80" s="131">
        <f>IF(T$49=$B80,0,IF(T$49&gt;$B80,'User Input'!T97,-'User Input'!T97))</f>
        <v>0</v>
      </c>
      <c r="U80" s="131">
        <f>IF(U$49=$B80,0,IF(U$49&gt;$B80,'User Input'!U97,-'User Input'!U97))</f>
        <v>0</v>
      </c>
      <c r="V80" s="131">
        <f>IF(V$49=$B80,0,IF(V$49&gt;$B80,'User Input'!V97,-'User Input'!V97))</f>
        <v>0</v>
      </c>
      <c r="W80" s="131">
        <f>IF(W$49=$B80,0,IF(W$49&gt;$B80,'User Input'!W97,-'User Input'!W97))</f>
        <v>0</v>
      </c>
      <c r="X80" s="131">
        <f>IF(X$49=$B80,0,IF(X$49&gt;$B80,'User Input'!X97,-'User Input'!X97))</f>
        <v>0</v>
      </c>
      <c r="Y80" s="131">
        <f>IF(Y$49=$B80,0,IF(Y$49&gt;$B80,'User Input'!Y97,-'User Input'!Y97))</f>
        <v>0</v>
      </c>
      <c r="Z80" s="131">
        <f>IF(Z$49=$B80,0,IF(Z$49&gt;$B80,'User Input'!Z97,-'User Input'!Z97))</f>
        <v>0</v>
      </c>
      <c r="AA80" s="131">
        <f>IF(AA$49=$B80,0,IF(AA$49&gt;$B80,'User Input'!AA97,-'User Input'!AA97))</f>
        <v>0</v>
      </c>
      <c r="AB80" s="131">
        <f>IF(AB$49=$B80,0,IF(AB$49&gt;$B80,'User Input'!AB97,-'User Input'!AB97))</f>
        <v>0</v>
      </c>
      <c r="AC80" s="131">
        <f>IF(AC$49=$B80,0,IF(AC$49&gt;$B80,'User Input'!AC97,-'User Input'!AC97))</f>
        <v>0</v>
      </c>
      <c r="AD80" s="131">
        <f>IF(AD$49=$B80,0,IF(AD$49&gt;$B80,'User Input'!AD97,-'User Input'!AD97))</f>
        <v>0</v>
      </c>
      <c r="AE80" s="131">
        <f>IF(AE$49=$B80,0,IF(AE$49&gt;$B80,'User Input'!AE97,-'User Input'!AE97))</f>
        <v>0</v>
      </c>
      <c r="AF80" s="131">
        <f>IF(AF$49=$B80,0,IF(AF$49&gt;$B80,'User Input'!AF97,-'User Input'!AF97))</f>
        <v>0</v>
      </c>
      <c r="AG80" s="131">
        <f>IF(AG$49=$B80,0,IF(AG$49&gt;$B80,'User Input'!AG97,-'User Input'!AG97))</f>
        <v>0</v>
      </c>
      <c r="AH80" s="131">
        <f>IF(AH$49=$B80,0,IF(AH$49&gt;$B80,'User Input'!AH97,-'User Input'!AH97))</f>
        <v>0</v>
      </c>
      <c r="AI80" s="131">
        <f>IF(AI$49=$B80,0,IF(AI$49&gt;$B80,'User Input'!AI97,-'User Input'!AI97))</f>
        <v>0</v>
      </c>
      <c r="AJ80" s="131">
        <f>IF(AJ$49=$B80,0,IF(AJ$49&gt;$B80,'User Input'!AJ97,-'User Input'!AJ97))</f>
        <v>0</v>
      </c>
      <c r="AK80" s="131">
        <f>IF(AK$49=$B80,0,IF(AK$49&gt;$B80,'User Input'!AK97,-'User Input'!AK97))</f>
        <v>0</v>
      </c>
      <c r="AL80" s="131">
        <f>IF(AL$49=$B80,0,IF(AL$49&gt;$B80,'User Input'!AL97,-'User Input'!AL97))</f>
        <v>0</v>
      </c>
      <c r="AM80" s="131">
        <f>IF(AM$49=$B80,0,IF(AM$49&gt;$B80,'User Input'!AM97,-'User Input'!AM97))</f>
        <v>0</v>
      </c>
      <c r="AN80" s="131">
        <f>IF(AN$49=$B80,0,IF(AN$49&gt;$B80,'User Input'!AN97,-'User Input'!AN97))</f>
        <v>0</v>
      </c>
      <c r="AO80" s="131">
        <f>IF(AO$49=$B80,0,IF(AO$49&gt;$B80,'User Input'!AO97,-'User Input'!AO97))</f>
        <v>0</v>
      </c>
      <c r="AP80" s="6"/>
      <c r="AQ80" s="6"/>
      <c r="AR80" s="6"/>
      <c r="AS80" s="6"/>
      <c r="AT80" s="6"/>
      <c r="AU80" s="6"/>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3"/>
    </row>
    <row r="81" spans="1:96" ht="15" customHeight="1">
      <c r="A81" s="104"/>
      <c r="B81" s="117" t="s">
        <v>125</v>
      </c>
      <c r="C81" s="44"/>
      <c r="D81" s="131">
        <f>IF(D$49=$B81,0,IF(D$49&gt;$B81,'User Input'!D98,-'User Input'!D98))</f>
        <v>0</v>
      </c>
      <c r="E81" s="131">
        <f>IF(E$49=$B81,0,IF(E$49&gt;$B81,'User Input'!E98,-'User Input'!E98))</f>
        <v>0</v>
      </c>
      <c r="F81" s="131">
        <f>IF(F$49=$B81,0,IF(F$49&gt;$B81,'User Input'!F98,-'User Input'!F98))</f>
        <v>0</v>
      </c>
      <c r="G81" s="131">
        <f>IF(G$49=$B81,0,IF(G$49&gt;$B81,'User Input'!G98,-'User Input'!G98))</f>
        <v>0</v>
      </c>
      <c r="H81" s="131">
        <f>IF(H$49=$B81,0,IF(H$49&gt;$B81,'User Input'!H98,-'User Input'!H98))</f>
        <v>0</v>
      </c>
      <c r="I81" s="131">
        <f>IF(I$49=$B81,0,IF(I$49&gt;$B81,'User Input'!I98,-'User Input'!I98))</f>
        <v>0</v>
      </c>
      <c r="J81" s="131">
        <f>IF(J$49=$B81,0,IF(J$49&gt;$B81,'User Input'!J98,-'User Input'!J98))</f>
        <v>0</v>
      </c>
      <c r="K81" s="131">
        <f>IF(K$49=$B81,0,IF(K$49&gt;$B81,'User Input'!K98,-'User Input'!K98))</f>
        <v>0</v>
      </c>
      <c r="L81" s="131">
        <f>IF(L$49=$B81,0,IF(L$49&gt;$B81,'User Input'!L98,-'User Input'!L98))</f>
        <v>0</v>
      </c>
      <c r="M81" s="131">
        <f>IF(M$49=$B81,0,IF(M$49&gt;$B81,'User Input'!M98,-'User Input'!M98))</f>
        <v>0</v>
      </c>
      <c r="N81" s="131">
        <f>IF(N$49=$B81,0,IF(N$49&gt;$B81,'User Input'!N98,-'User Input'!N98))</f>
        <v>0</v>
      </c>
      <c r="O81" s="131">
        <f>IF(O$49=$B81,0,IF(O$49&gt;$B81,'User Input'!O98,-'User Input'!O98))</f>
        <v>0</v>
      </c>
      <c r="P81" s="131">
        <f>IF(P$49=$B81,0,IF(P$49&gt;$B81,'User Input'!P98,-'User Input'!P98))</f>
        <v>0</v>
      </c>
      <c r="Q81" s="131">
        <f>IF(Q$49=$B81,0,IF(Q$49&gt;$B81,'User Input'!Q98,-'User Input'!Q98))</f>
        <v>0</v>
      </c>
      <c r="R81" s="131">
        <f>IF(R$49=$B81,0,IF(R$49&gt;$B81,'User Input'!R98,-'User Input'!R98))</f>
        <v>0</v>
      </c>
      <c r="S81" s="131">
        <f>IF(S$49=$B81,0,IF(S$49&gt;$B81,'User Input'!S98,-'User Input'!S98))</f>
        <v>0</v>
      </c>
      <c r="T81" s="131">
        <f>IF(T$49=$B81,0,IF(T$49&gt;$B81,'User Input'!T98,-'User Input'!T98))</f>
        <v>0</v>
      </c>
      <c r="U81" s="131">
        <f>IF(U$49=$B81,0,IF(U$49&gt;$B81,'User Input'!U98,-'User Input'!U98))</f>
        <v>0</v>
      </c>
      <c r="V81" s="131">
        <f>IF(V$49=$B81,0,IF(V$49&gt;$B81,'User Input'!V98,-'User Input'!V98))</f>
        <v>0</v>
      </c>
      <c r="W81" s="131">
        <f>IF(W$49=$B81,0,IF(W$49&gt;$B81,'User Input'!W98,-'User Input'!W98))</f>
        <v>0</v>
      </c>
      <c r="X81" s="131">
        <f>IF(X$49=$B81,0,IF(X$49&gt;$B81,'User Input'!X98,-'User Input'!X98))</f>
        <v>0</v>
      </c>
      <c r="Y81" s="131">
        <f>IF(Y$49=$B81,0,IF(Y$49&gt;$B81,'User Input'!Y98,-'User Input'!Y98))</f>
        <v>0</v>
      </c>
      <c r="Z81" s="131">
        <f>IF(Z$49=$B81,0,IF(Z$49&gt;$B81,'User Input'!Z98,-'User Input'!Z98))</f>
        <v>0</v>
      </c>
      <c r="AA81" s="131">
        <f>IF(AA$49=$B81,0,IF(AA$49&gt;$B81,'User Input'!AA98,-'User Input'!AA98))</f>
        <v>0</v>
      </c>
      <c r="AB81" s="131">
        <f>IF(AB$49=$B81,0,IF(AB$49&gt;$B81,'User Input'!AB98,-'User Input'!AB98))</f>
        <v>0</v>
      </c>
      <c r="AC81" s="131">
        <f>IF(AC$49=$B81,0,IF(AC$49&gt;$B81,'User Input'!AC98,-'User Input'!AC98))</f>
        <v>0</v>
      </c>
      <c r="AD81" s="131">
        <f>IF(AD$49=$B81,0,IF(AD$49&gt;$B81,'User Input'!AD98,-'User Input'!AD98))</f>
        <v>0</v>
      </c>
      <c r="AE81" s="131">
        <f>IF(AE$49=$B81,0,IF(AE$49&gt;$B81,'User Input'!AE98,-'User Input'!AE98))</f>
        <v>0</v>
      </c>
      <c r="AF81" s="131">
        <f>IF(AF$49=$B81,0,IF(AF$49&gt;$B81,'User Input'!AF98,-'User Input'!AF98))</f>
        <v>0</v>
      </c>
      <c r="AG81" s="131">
        <f>IF(AG$49=$B81,0,IF(AG$49&gt;$B81,'User Input'!AG98,-'User Input'!AG98))</f>
        <v>0</v>
      </c>
      <c r="AH81" s="131">
        <f>IF(AH$49=$B81,0,IF(AH$49&gt;$B81,'User Input'!AH98,-'User Input'!AH98))</f>
        <v>0</v>
      </c>
      <c r="AI81" s="131">
        <f>IF(AI$49=$B81,0,IF(AI$49&gt;$B81,'User Input'!AI98,-'User Input'!AI98))</f>
        <v>0</v>
      </c>
      <c r="AJ81" s="131">
        <f>IF(AJ$49=$B81,0,IF(AJ$49&gt;$B81,'User Input'!AJ98,-'User Input'!AJ98))</f>
        <v>0</v>
      </c>
      <c r="AK81" s="131">
        <f>IF(AK$49=$B81,0,IF(AK$49&gt;$B81,'User Input'!AK98,-'User Input'!AK98))</f>
        <v>0</v>
      </c>
      <c r="AL81" s="131">
        <f>IF(AL$49=$B81,0,IF(AL$49&gt;$B81,'User Input'!AL98,-'User Input'!AL98))</f>
        <v>0</v>
      </c>
      <c r="AM81" s="131">
        <f>IF(AM$49=$B81,0,IF(AM$49&gt;$B81,'User Input'!AM98,-'User Input'!AM98))</f>
        <v>0</v>
      </c>
      <c r="AN81" s="131">
        <f>IF(AN$49=$B81,0,IF(AN$49&gt;$B81,'User Input'!AN98,-'User Input'!AN98))</f>
        <v>0</v>
      </c>
      <c r="AO81" s="131">
        <f>IF(AO$49=$B81,0,IF(AO$49&gt;$B81,'User Input'!AO98,-'User Input'!AO98))</f>
        <v>0</v>
      </c>
      <c r="AP81" s="6"/>
      <c r="AQ81" s="6"/>
      <c r="AR81" s="6"/>
      <c r="AS81" s="6"/>
      <c r="AT81" s="6"/>
      <c r="AU81" s="6"/>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3"/>
    </row>
    <row r="82" spans="1:96" ht="15" customHeight="1">
      <c r="A82" s="104"/>
      <c r="B82" s="117" t="s">
        <v>126</v>
      </c>
      <c r="C82" s="44"/>
      <c r="D82" s="131">
        <f>IF(D$49=$B82,0,IF(D$49&gt;$B82,'User Input'!D99,-'User Input'!D99))</f>
        <v>0</v>
      </c>
      <c r="E82" s="131">
        <f>IF(E$49=$B82,0,IF(E$49&gt;$B82,'User Input'!E99,-'User Input'!E99))</f>
        <v>0</v>
      </c>
      <c r="F82" s="131">
        <f>IF(F$49=$B82,0,IF(F$49&gt;$B82,'User Input'!F99,-'User Input'!F99))</f>
        <v>0</v>
      </c>
      <c r="G82" s="131">
        <f>IF(G$49=$B82,0,IF(G$49&gt;$B82,'User Input'!G99,-'User Input'!G99))</f>
        <v>0</v>
      </c>
      <c r="H82" s="131">
        <f>IF(H$49=$B82,0,IF(H$49&gt;$B82,'User Input'!H99,-'User Input'!H99))</f>
        <v>0</v>
      </c>
      <c r="I82" s="131">
        <f>IF(I$49=$B82,0,IF(I$49&gt;$B82,'User Input'!I99,-'User Input'!I99))</f>
        <v>0</v>
      </c>
      <c r="J82" s="131">
        <f>IF(J$49=$B82,0,IF(J$49&gt;$B82,'User Input'!J99,-'User Input'!J99))</f>
        <v>0</v>
      </c>
      <c r="K82" s="131">
        <f>IF(K$49=$B82,0,IF(K$49&gt;$B82,'User Input'!K99,-'User Input'!K99))</f>
        <v>0</v>
      </c>
      <c r="L82" s="131">
        <f>IF(L$49=$B82,0,IF(L$49&gt;$B82,'User Input'!L99,-'User Input'!L99))</f>
        <v>0</v>
      </c>
      <c r="M82" s="131">
        <f>IF(M$49=$B82,0,IF(M$49&gt;$B82,'User Input'!M99,-'User Input'!M99))</f>
        <v>0</v>
      </c>
      <c r="N82" s="131">
        <f>IF(N$49=$B82,0,IF(N$49&gt;$B82,'User Input'!N99,-'User Input'!N99))</f>
        <v>0</v>
      </c>
      <c r="O82" s="131">
        <f>IF(O$49=$B82,0,IF(O$49&gt;$B82,'User Input'!O99,-'User Input'!O99))</f>
        <v>0</v>
      </c>
      <c r="P82" s="131">
        <f>IF(P$49=$B82,0,IF(P$49&gt;$B82,'User Input'!P99,-'User Input'!P99))</f>
        <v>0</v>
      </c>
      <c r="Q82" s="131">
        <f>IF(Q$49=$B82,0,IF(Q$49&gt;$B82,'User Input'!Q99,-'User Input'!Q99))</f>
        <v>0</v>
      </c>
      <c r="R82" s="131">
        <f>IF(R$49=$B82,0,IF(R$49&gt;$B82,'User Input'!R99,-'User Input'!R99))</f>
        <v>0</v>
      </c>
      <c r="S82" s="131">
        <f>IF(S$49=$B82,0,IF(S$49&gt;$B82,'User Input'!S99,-'User Input'!S99))</f>
        <v>0</v>
      </c>
      <c r="T82" s="131">
        <f>IF(T$49=$B82,0,IF(T$49&gt;$B82,'User Input'!T99,-'User Input'!T99))</f>
        <v>0</v>
      </c>
      <c r="U82" s="131">
        <f>IF(U$49=$B82,0,IF(U$49&gt;$B82,'User Input'!U99,-'User Input'!U99))</f>
        <v>0</v>
      </c>
      <c r="V82" s="131">
        <f>IF(V$49=$B82,0,IF(V$49&gt;$B82,'User Input'!V99,-'User Input'!V99))</f>
        <v>0</v>
      </c>
      <c r="W82" s="131">
        <f>IF(W$49=$B82,0,IF(W$49&gt;$B82,'User Input'!W99,-'User Input'!W99))</f>
        <v>0</v>
      </c>
      <c r="X82" s="131">
        <f>IF(X$49=$B82,0,IF(X$49&gt;$B82,'User Input'!X99,-'User Input'!X99))</f>
        <v>0</v>
      </c>
      <c r="Y82" s="131">
        <f>IF(Y$49=$B82,0,IF(Y$49&gt;$B82,'User Input'!Y99,-'User Input'!Y99))</f>
        <v>0</v>
      </c>
      <c r="Z82" s="131">
        <f>IF(Z$49=$B82,0,IF(Z$49&gt;$B82,'User Input'!Z99,-'User Input'!Z99))</f>
        <v>0</v>
      </c>
      <c r="AA82" s="131">
        <f>IF(AA$49=$B82,0,IF(AA$49&gt;$B82,'User Input'!AA99,-'User Input'!AA99))</f>
        <v>0</v>
      </c>
      <c r="AB82" s="131">
        <f>IF(AB$49=$B82,0,IF(AB$49&gt;$B82,'User Input'!AB99,-'User Input'!AB99))</f>
        <v>0</v>
      </c>
      <c r="AC82" s="131">
        <f>IF(AC$49=$B82,0,IF(AC$49&gt;$B82,'User Input'!AC99,-'User Input'!AC99))</f>
        <v>0</v>
      </c>
      <c r="AD82" s="131">
        <f>IF(AD$49=$B82,0,IF(AD$49&gt;$B82,'User Input'!AD99,-'User Input'!AD99))</f>
        <v>0</v>
      </c>
      <c r="AE82" s="131">
        <f>IF(AE$49=$B82,0,IF(AE$49&gt;$B82,'User Input'!AE99,-'User Input'!AE99))</f>
        <v>0</v>
      </c>
      <c r="AF82" s="131">
        <f>IF(AF$49=$B82,0,IF(AF$49&gt;$B82,'User Input'!AF99,-'User Input'!AF99))</f>
        <v>0</v>
      </c>
      <c r="AG82" s="131">
        <f>IF(AG$49=$B82,0,IF(AG$49&gt;$B82,'User Input'!AG99,-'User Input'!AG99))</f>
        <v>0</v>
      </c>
      <c r="AH82" s="131">
        <f>IF(AH$49=$B82,0,IF(AH$49&gt;$B82,'User Input'!AH99,-'User Input'!AH99))</f>
        <v>0</v>
      </c>
      <c r="AI82" s="131">
        <f>IF(AI$49=$B82,0,IF(AI$49&gt;$B82,'User Input'!AI99,-'User Input'!AI99))</f>
        <v>0</v>
      </c>
      <c r="AJ82" s="131">
        <f>IF(AJ$49=$B82,0,IF(AJ$49&gt;$B82,'User Input'!AJ99,-'User Input'!AJ99))</f>
        <v>0</v>
      </c>
      <c r="AK82" s="131">
        <f>IF(AK$49=$B82,0,IF(AK$49&gt;$B82,'User Input'!AK99,-'User Input'!AK99))</f>
        <v>0</v>
      </c>
      <c r="AL82" s="131">
        <f>IF(AL$49=$B82,0,IF(AL$49&gt;$B82,'User Input'!AL99,-'User Input'!AL99))</f>
        <v>0</v>
      </c>
      <c r="AM82" s="131">
        <f>IF(AM$49=$B82,0,IF(AM$49&gt;$B82,'User Input'!AM99,-'User Input'!AM99))</f>
        <v>0</v>
      </c>
      <c r="AN82" s="131">
        <f>IF(AN$49=$B82,0,IF(AN$49&gt;$B82,'User Input'!AN99,-'User Input'!AN99))</f>
        <v>0</v>
      </c>
      <c r="AO82" s="131">
        <f>IF(AO$49=$B82,0,IF(AO$49&gt;$B82,'User Input'!AO99,-'User Input'!AO99))</f>
        <v>0</v>
      </c>
      <c r="AP82" s="6"/>
      <c r="AQ82" s="6"/>
      <c r="AR82" s="6"/>
      <c r="AS82" s="6"/>
      <c r="AT82" s="6"/>
      <c r="AU82" s="6"/>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3"/>
    </row>
    <row r="83" spans="1:96" ht="15" customHeight="1">
      <c r="A83" s="104"/>
      <c r="B83" s="117" t="s">
        <v>127</v>
      </c>
      <c r="C83" s="44"/>
      <c r="D83" s="131">
        <f>IF(D$49=$B83,0,IF(D$49&gt;$B83,'User Input'!D100,-'User Input'!D100))</f>
        <v>0</v>
      </c>
      <c r="E83" s="131">
        <f>IF(E$49=$B83,0,IF(E$49&gt;$B83,'User Input'!E100,-'User Input'!E100))</f>
        <v>0</v>
      </c>
      <c r="F83" s="131">
        <f>IF(F$49=$B83,0,IF(F$49&gt;$B83,'User Input'!F100,-'User Input'!F100))</f>
        <v>0</v>
      </c>
      <c r="G83" s="131">
        <f>IF(G$49=$B83,0,IF(G$49&gt;$B83,'User Input'!G100,-'User Input'!G100))</f>
        <v>0</v>
      </c>
      <c r="H83" s="131">
        <f>IF(H$49=$B83,0,IF(H$49&gt;$B83,'User Input'!H100,-'User Input'!H100))</f>
        <v>0</v>
      </c>
      <c r="I83" s="131">
        <f>IF(I$49=$B83,0,IF(I$49&gt;$B83,'User Input'!I100,-'User Input'!I100))</f>
        <v>0</v>
      </c>
      <c r="J83" s="131">
        <f>IF(J$49=$B83,0,IF(J$49&gt;$B83,'User Input'!J100,-'User Input'!J100))</f>
        <v>0</v>
      </c>
      <c r="K83" s="131">
        <f>IF(K$49=$B83,0,IF(K$49&gt;$B83,'User Input'!K100,-'User Input'!K100))</f>
        <v>0</v>
      </c>
      <c r="L83" s="131">
        <f>IF(L$49=$B83,0,IF(L$49&gt;$B83,'User Input'!L100,-'User Input'!L100))</f>
        <v>0</v>
      </c>
      <c r="M83" s="131">
        <f>IF(M$49=$B83,0,IF(M$49&gt;$B83,'User Input'!M100,-'User Input'!M100))</f>
        <v>0</v>
      </c>
      <c r="N83" s="131">
        <f>IF(N$49=$B83,0,IF(N$49&gt;$B83,'User Input'!N100,-'User Input'!N100))</f>
        <v>0</v>
      </c>
      <c r="O83" s="131">
        <f>IF(O$49=$B83,0,IF(O$49&gt;$B83,'User Input'!O100,-'User Input'!O100))</f>
        <v>0</v>
      </c>
      <c r="P83" s="131">
        <f>IF(P$49=$B83,0,IF(P$49&gt;$B83,'User Input'!P100,-'User Input'!P100))</f>
        <v>0</v>
      </c>
      <c r="Q83" s="131">
        <f>IF(Q$49=$B83,0,IF(Q$49&gt;$B83,'User Input'!Q100,-'User Input'!Q100))</f>
        <v>0</v>
      </c>
      <c r="R83" s="131">
        <f>IF(R$49=$B83,0,IF(R$49&gt;$B83,'User Input'!R100,-'User Input'!R100))</f>
        <v>0</v>
      </c>
      <c r="S83" s="131">
        <f>IF(S$49=$B83,0,IF(S$49&gt;$B83,'User Input'!S100,-'User Input'!S100))</f>
        <v>0</v>
      </c>
      <c r="T83" s="131">
        <f>IF(T$49=$B83,0,IF(T$49&gt;$B83,'User Input'!T100,-'User Input'!T100))</f>
        <v>0</v>
      </c>
      <c r="U83" s="131">
        <f>IF(U$49=$B83,0,IF(U$49&gt;$B83,'User Input'!U100,-'User Input'!U100))</f>
        <v>0</v>
      </c>
      <c r="V83" s="131">
        <f>IF(V$49=$B83,0,IF(V$49&gt;$B83,'User Input'!V100,-'User Input'!V100))</f>
        <v>0</v>
      </c>
      <c r="W83" s="131">
        <f>IF(W$49=$B83,0,IF(W$49&gt;$B83,'User Input'!W100,-'User Input'!W100))</f>
        <v>0</v>
      </c>
      <c r="X83" s="131">
        <f>IF(X$49=$B83,0,IF(X$49&gt;$B83,'User Input'!X100,-'User Input'!X100))</f>
        <v>0</v>
      </c>
      <c r="Y83" s="131">
        <f>IF(Y$49=$B83,0,IF(Y$49&gt;$B83,'User Input'!Y100,-'User Input'!Y100))</f>
        <v>0</v>
      </c>
      <c r="Z83" s="131">
        <f>IF(Z$49=$B83,0,IF(Z$49&gt;$B83,'User Input'!Z100,-'User Input'!Z100))</f>
        <v>0</v>
      </c>
      <c r="AA83" s="131">
        <f>IF(AA$49=$B83,0,IF(AA$49&gt;$B83,'User Input'!AA100,-'User Input'!AA100))</f>
        <v>0</v>
      </c>
      <c r="AB83" s="131">
        <f>IF(AB$49=$B83,0,IF(AB$49&gt;$B83,'User Input'!AB100,-'User Input'!AB100))</f>
        <v>0</v>
      </c>
      <c r="AC83" s="131">
        <f>IF(AC$49=$B83,0,IF(AC$49&gt;$B83,'User Input'!AC100,-'User Input'!AC100))</f>
        <v>0</v>
      </c>
      <c r="AD83" s="131">
        <f>IF(AD$49=$B83,0,IF(AD$49&gt;$B83,'User Input'!AD100,-'User Input'!AD100))</f>
        <v>0</v>
      </c>
      <c r="AE83" s="131">
        <f>IF(AE$49=$B83,0,IF(AE$49&gt;$B83,'User Input'!AE100,-'User Input'!AE100))</f>
        <v>0</v>
      </c>
      <c r="AF83" s="131">
        <f>IF(AF$49=$B83,0,IF(AF$49&gt;$B83,'User Input'!AF100,-'User Input'!AF100))</f>
        <v>0</v>
      </c>
      <c r="AG83" s="131">
        <f>IF(AG$49=$B83,0,IF(AG$49&gt;$B83,'User Input'!AG100,-'User Input'!AG100))</f>
        <v>0</v>
      </c>
      <c r="AH83" s="131">
        <f>IF(AH$49=$B83,0,IF(AH$49&gt;$B83,'User Input'!AH100,-'User Input'!AH100))</f>
        <v>0</v>
      </c>
      <c r="AI83" s="131">
        <f>IF(AI$49=$B83,0,IF(AI$49&gt;$B83,'User Input'!AI100,-'User Input'!AI100))</f>
        <v>0</v>
      </c>
      <c r="AJ83" s="131">
        <f>IF(AJ$49=$B83,0,IF(AJ$49&gt;$B83,'User Input'!AJ100,-'User Input'!AJ100))</f>
        <v>0</v>
      </c>
      <c r="AK83" s="131">
        <f>IF(AK$49=$B83,0,IF(AK$49&gt;$B83,'User Input'!AK100,-'User Input'!AK100))</f>
        <v>0</v>
      </c>
      <c r="AL83" s="131">
        <f>IF(AL$49=$B83,0,IF(AL$49&gt;$B83,'User Input'!AL100,-'User Input'!AL100))</f>
        <v>0</v>
      </c>
      <c r="AM83" s="131">
        <f>IF(AM$49=$B83,0,IF(AM$49&gt;$B83,'User Input'!AM100,-'User Input'!AM100))</f>
        <v>0</v>
      </c>
      <c r="AN83" s="131">
        <f>IF(AN$49=$B83,0,IF(AN$49&gt;$B83,'User Input'!AN100,-'User Input'!AN100))</f>
        <v>0</v>
      </c>
      <c r="AO83" s="131">
        <f>IF(AO$49=$B83,0,IF(AO$49&gt;$B83,'User Input'!AO100,-'User Input'!AO100))</f>
        <v>0</v>
      </c>
      <c r="AP83" s="6"/>
      <c r="AQ83" s="6"/>
      <c r="AR83" s="6"/>
      <c r="AS83" s="6"/>
      <c r="AT83" s="6"/>
      <c r="AU83" s="6"/>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3"/>
    </row>
    <row r="84" spans="1:96" ht="15" customHeight="1">
      <c r="A84" s="104"/>
      <c r="B84" s="117" t="s">
        <v>128</v>
      </c>
      <c r="C84" s="44"/>
      <c r="D84" s="131">
        <f>IF(D$49=$B84,0,IF(D$49&gt;$B84,'User Input'!D101,-'User Input'!D101))</f>
        <v>0</v>
      </c>
      <c r="E84" s="131">
        <f>IF(E$49=$B84,0,IF(E$49&gt;$B84,'User Input'!E101,-'User Input'!E101))</f>
        <v>0</v>
      </c>
      <c r="F84" s="131">
        <f>IF(F$49=$B84,0,IF(F$49&gt;$B84,'User Input'!F101,-'User Input'!F101))</f>
        <v>0</v>
      </c>
      <c r="G84" s="131">
        <f>IF(G$49=$B84,0,IF(G$49&gt;$B84,'User Input'!G101,-'User Input'!G101))</f>
        <v>0</v>
      </c>
      <c r="H84" s="131">
        <f>IF(H$49=$B84,0,IF(H$49&gt;$B84,'User Input'!H101,-'User Input'!H101))</f>
        <v>0</v>
      </c>
      <c r="I84" s="131">
        <f>IF(I$49=$B84,0,IF(I$49&gt;$B84,'User Input'!I101,-'User Input'!I101))</f>
        <v>0</v>
      </c>
      <c r="J84" s="131">
        <f>IF(J$49=$B84,0,IF(J$49&gt;$B84,'User Input'!J101,-'User Input'!J101))</f>
        <v>0</v>
      </c>
      <c r="K84" s="131">
        <f>IF(K$49=$B84,0,IF(K$49&gt;$B84,'User Input'!K101,-'User Input'!K101))</f>
        <v>0</v>
      </c>
      <c r="L84" s="131">
        <f>IF(L$49=$B84,0,IF(L$49&gt;$B84,'User Input'!L101,-'User Input'!L101))</f>
        <v>0</v>
      </c>
      <c r="M84" s="131">
        <f>IF(M$49=$B84,0,IF(M$49&gt;$B84,'User Input'!M101,-'User Input'!M101))</f>
        <v>0</v>
      </c>
      <c r="N84" s="131">
        <f>IF(N$49=$B84,0,IF(N$49&gt;$B84,'User Input'!N101,-'User Input'!N101))</f>
        <v>0</v>
      </c>
      <c r="O84" s="131">
        <f>IF(O$49=$B84,0,IF(O$49&gt;$B84,'User Input'!O101,-'User Input'!O101))</f>
        <v>0</v>
      </c>
      <c r="P84" s="131">
        <f>IF(P$49=$B84,0,IF(P$49&gt;$B84,'User Input'!P101,-'User Input'!P101))</f>
        <v>0</v>
      </c>
      <c r="Q84" s="131">
        <f>IF(Q$49=$B84,0,IF(Q$49&gt;$B84,'User Input'!Q101,-'User Input'!Q101))</f>
        <v>0</v>
      </c>
      <c r="R84" s="131">
        <f>IF(R$49=$B84,0,IF(R$49&gt;$B84,'User Input'!R101,-'User Input'!R101))</f>
        <v>0</v>
      </c>
      <c r="S84" s="131">
        <f>IF(S$49=$B84,0,IF(S$49&gt;$B84,'User Input'!S101,-'User Input'!S101))</f>
        <v>0</v>
      </c>
      <c r="T84" s="131">
        <f>IF(T$49=$B84,0,IF(T$49&gt;$B84,'User Input'!T101,-'User Input'!T101))</f>
        <v>0</v>
      </c>
      <c r="U84" s="131">
        <f>IF(U$49=$B84,0,IF(U$49&gt;$B84,'User Input'!U101,-'User Input'!U101))</f>
        <v>0</v>
      </c>
      <c r="V84" s="131">
        <f>IF(V$49=$B84,0,IF(V$49&gt;$B84,'User Input'!V101,-'User Input'!V101))</f>
        <v>0</v>
      </c>
      <c r="W84" s="131">
        <f>IF(W$49=$B84,0,IF(W$49&gt;$B84,'User Input'!W101,-'User Input'!W101))</f>
        <v>0</v>
      </c>
      <c r="X84" s="131">
        <f>IF(X$49=$B84,0,IF(X$49&gt;$B84,'User Input'!X101,-'User Input'!X101))</f>
        <v>0</v>
      </c>
      <c r="Y84" s="131">
        <f>IF(Y$49=$B84,0,IF(Y$49&gt;$B84,'User Input'!Y101,-'User Input'!Y101))</f>
        <v>0</v>
      </c>
      <c r="Z84" s="131">
        <f>IF(Z$49=$B84,0,IF(Z$49&gt;$B84,'User Input'!Z101,-'User Input'!Z101))</f>
        <v>0</v>
      </c>
      <c r="AA84" s="131">
        <f>IF(AA$49=$B84,0,IF(AA$49&gt;$B84,'User Input'!AA101,-'User Input'!AA101))</f>
        <v>0</v>
      </c>
      <c r="AB84" s="131">
        <f>IF(AB$49=$B84,0,IF(AB$49&gt;$B84,'User Input'!AB101,-'User Input'!AB101))</f>
        <v>0</v>
      </c>
      <c r="AC84" s="131">
        <f>IF(AC$49=$B84,0,IF(AC$49&gt;$B84,'User Input'!AC101,-'User Input'!AC101))</f>
        <v>0</v>
      </c>
      <c r="AD84" s="131">
        <f>IF(AD$49=$B84,0,IF(AD$49&gt;$B84,'User Input'!AD101,-'User Input'!AD101))</f>
        <v>0</v>
      </c>
      <c r="AE84" s="131">
        <f>IF(AE$49=$B84,0,IF(AE$49&gt;$B84,'User Input'!AE101,-'User Input'!AE101))</f>
        <v>0</v>
      </c>
      <c r="AF84" s="131">
        <f>IF(AF$49=$B84,0,IF(AF$49&gt;$B84,'User Input'!AF101,-'User Input'!AF101))</f>
        <v>0</v>
      </c>
      <c r="AG84" s="131">
        <f>IF(AG$49=$B84,0,IF(AG$49&gt;$B84,'User Input'!AG101,-'User Input'!AG101))</f>
        <v>0</v>
      </c>
      <c r="AH84" s="131">
        <f>IF(AH$49=$B84,0,IF(AH$49&gt;$B84,'User Input'!AH101,-'User Input'!AH101))</f>
        <v>0</v>
      </c>
      <c r="AI84" s="131">
        <f>IF(AI$49=$B84,0,IF(AI$49&gt;$B84,'User Input'!AI101,-'User Input'!AI101))</f>
        <v>0</v>
      </c>
      <c r="AJ84" s="131">
        <f>IF(AJ$49=$B84,0,IF(AJ$49&gt;$B84,'User Input'!AJ101,-'User Input'!AJ101))</f>
        <v>0</v>
      </c>
      <c r="AK84" s="131">
        <f>IF(AK$49=$B84,0,IF(AK$49&gt;$B84,'User Input'!AK101,-'User Input'!AK101))</f>
        <v>0</v>
      </c>
      <c r="AL84" s="131">
        <f>IF(AL$49=$B84,0,IF(AL$49&gt;$B84,'User Input'!AL101,-'User Input'!AL101))</f>
        <v>0</v>
      </c>
      <c r="AM84" s="131">
        <f>IF(AM$49=$B84,0,IF(AM$49&gt;$B84,'User Input'!AM101,-'User Input'!AM101))</f>
        <v>0</v>
      </c>
      <c r="AN84" s="131">
        <f>IF(AN$49=$B84,0,IF(AN$49&gt;$B84,'User Input'!AN101,-'User Input'!AN101))</f>
        <v>0</v>
      </c>
      <c r="AO84" s="131">
        <f>IF(AO$49=$B84,0,IF(AO$49&gt;$B84,'User Input'!AO101,-'User Input'!AO101))</f>
        <v>0</v>
      </c>
      <c r="AP84" s="6"/>
      <c r="AQ84" s="6"/>
      <c r="AR84" s="6"/>
      <c r="AS84" s="6"/>
      <c r="AT84" s="6"/>
      <c r="AU84" s="6"/>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3"/>
    </row>
    <row r="85" spans="1:96" ht="15" customHeight="1">
      <c r="A85" s="104"/>
      <c r="B85" s="117" t="s">
        <v>129</v>
      </c>
      <c r="C85" s="44"/>
      <c r="D85" s="131">
        <f>IF(D$49=$B85,0,IF(D$49&gt;$B85,'User Input'!D102,-'User Input'!D102))</f>
        <v>0</v>
      </c>
      <c r="E85" s="131">
        <f>IF(E$49=$B85,0,IF(E$49&gt;$B85,'User Input'!E102,-'User Input'!E102))</f>
        <v>0</v>
      </c>
      <c r="F85" s="131">
        <f>IF(F$49=$B85,0,IF(F$49&gt;$B85,'User Input'!F102,-'User Input'!F102))</f>
        <v>0</v>
      </c>
      <c r="G85" s="131">
        <f>IF(G$49=$B85,0,IF(G$49&gt;$B85,'User Input'!G102,-'User Input'!G102))</f>
        <v>0</v>
      </c>
      <c r="H85" s="131">
        <f>IF(H$49=$B85,0,IF(H$49&gt;$B85,'User Input'!H102,-'User Input'!H102))</f>
        <v>0</v>
      </c>
      <c r="I85" s="131">
        <f>IF(I$49=$B85,0,IF(I$49&gt;$B85,'User Input'!I102,-'User Input'!I102))</f>
        <v>0</v>
      </c>
      <c r="J85" s="131">
        <f>IF(J$49=$B85,0,IF(J$49&gt;$B85,'User Input'!J102,-'User Input'!J102))</f>
        <v>0</v>
      </c>
      <c r="K85" s="131">
        <f>IF(K$49=$B85,0,IF(K$49&gt;$B85,'User Input'!K102,-'User Input'!K102))</f>
        <v>0</v>
      </c>
      <c r="L85" s="131">
        <f>IF(L$49=$B85,0,IF(L$49&gt;$B85,'User Input'!L102,-'User Input'!L102))</f>
        <v>0</v>
      </c>
      <c r="M85" s="131">
        <f>IF(M$49=$B85,0,IF(M$49&gt;$B85,'User Input'!M102,-'User Input'!M102))</f>
        <v>0</v>
      </c>
      <c r="N85" s="131">
        <f>IF(N$49=$B85,0,IF(N$49&gt;$B85,'User Input'!N102,-'User Input'!N102))</f>
        <v>0</v>
      </c>
      <c r="O85" s="131">
        <f>IF(O$49=$B85,0,IF(O$49&gt;$B85,'User Input'!O102,-'User Input'!O102))</f>
        <v>0</v>
      </c>
      <c r="P85" s="131">
        <f>IF(P$49=$B85,0,IF(P$49&gt;$B85,'User Input'!P102,-'User Input'!P102))</f>
        <v>0</v>
      </c>
      <c r="Q85" s="131">
        <f>IF(Q$49=$B85,0,IF(Q$49&gt;$B85,'User Input'!Q102,-'User Input'!Q102))</f>
        <v>0</v>
      </c>
      <c r="R85" s="131">
        <f>IF(R$49=$B85,0,IF(R$49&gt;$B85,'User Input'!R102,-'User Input'!R102))</f>
        <v>0</v>
      </c>
      <c r="S85" s="131">
        <f>IF(S$49=$B85,0,IF(S$49&gt;$B85,'User Input'!S102,-'User Input'!S102))</f>
        <v>0</v>
      </c>
      <c r="T85" s="131">
        <f>IF(T$49=$B85,0,IF(T$49&gt;$B85,'User Input'!T102,-'User Input'!T102))</f>
        <v>0</v>
      </c>
      <c r="U85" s="131">
        <f>IF(U$49=$B85,0,IF(U$49&gt;$B85,'User Input'!U102,-'User Input'!U102))</f>
        <v>0</v>
      </c>
      <c r="V85" s="131">
        <f>IF(V$49=$B85,0,IF(V$49&gt;$B85,'User Input'!V102,-'User Input'!V102))</f>
        <v>0</v>
      </c>
      <c r="W85" s="131">
        <f>IF(W$49=$B85,0,IF(W$49&gt;$B85,'User Input'!W102,-'User Input'!W102))</f>
        <v>0</v>
      </c>
      <c r="X85" s="131">
        <f>IF(X$49=$B85,0,IF(X$49&gt;$B85,'User Input'!X102,-'User Input'!X102))</f>
        <v>0</v>
      </c>
      <c r="Y85" s="131">
        <f>IF(Y$49=$B85,0,IF(Y$49&gt;$B85,'User Input'!Y102,-'User Input'!Y102))</f>
        <v>0</v>
      </c>
      <c r="Z85" s="131">
        <f>IF(Z$49=$B85,0,IF(Z$49&gt;$B85,'User Input'!Z102,-'User Input'!Z102))</f>
        <v>0</v>
      </c>
      <c r="AA85" s="131">
        <f>IF(AA$49=$B85,0,IF(AA$49&gt;$B85,'User Input'!AA102,-'User Input'!AA102))</f>
        <v>0</v>
      </c>
      <c r="AB85" s="131">
        <f>IF(AB$49=$B85,0,IF(AB$49&gt;$B85,'User Input'!AB102,-'User Input'!AB102))</f>
        <v>0</v>
      </c>
      <c r="AC85" s="131">
        <f>IF(AC$49=$B85,0,IF(AC$49&gt;$B85,'User Input'!AC102,-'User Input'!AC102))</f>
        <v>0</v>
      </c>
      <c r="AD85" s="131">
        <f>IF(AD$49=$B85,0,IF(AD$49&gt;$B85,'User Input'!AD102,-'User Input'!AD102))</f>
        <v>0</v>
      </c>
      <c r="AE85" s="131">
        <f>IF(AE$49=$B85,0,IF(AE$49&gt;$B85,'User Input'!AE102,-'User Input'!AE102))</f>
        <v>0</v>
      </c>
      <c r="AF85" s="131">
        <f>IF(AF$49=$B85,0,IF(AF$49&gt;$B85,'User Input'!AF102,-'User Input'!AF102))</f>
        <v>0</v>
      </c>
      <c r="AG85" s="131">
        <f>IF(AG$49=$B85,0,IF(AG$49&gt;$B85,'User Input'!AG102,-'User Input'!AG102))</f>
        <v>0</v>
      </c>
      <c r="AH85" s="131">
        <f>IF(AH$49=$B85,0,IF(AH$49&gt;$B85,'User Input'!AH102,-'User Input'!AH102))</f>
        <v>0</v>
      </c>
      <c r="AI85" s="131">
        <f>IF(AI$49=$B85,0,IF(AI$49&gt;$B85,'User Input'!AI102,-'User Input'!AI102))</f>
        <v>0</v>
      </c>
      <c r="AJ85" s="131">
        <f>IF(AJ$49=$B85,0,IF(AJ$49&gt;$B85,'User Input'!AJ102,-'User Input'!AJ102))</f>
        <v>0</v>
      </c>
      <c r="AK85" s="131">
        <f>IF(AK$49=$B85,0,IF(AK$49&gt;$B85,'User Input'!AK102,-'User Input'!AK102))</f>
        <v>0</v>
      </c>
      <c r="AL85" s="131">
        <f>IF(AL$49=$B85,0,IF(AL$49&gt;$B85,'User Input'!AL102,-'User Input'!AL102))</f>
        <v>0</v>
      </c>
      <c r="AM85" s="131">
        <f>IF(AM$49=$B85,0,IF(AM$49&gt;$B85,'User Input'!AM102,-'User Input'!AM102))</f>
        <v>0</v>
      </c>
      <c r="AN85" s="131">
        <f>IF(AN$49=$B85,0,IF(AN$49&gt;$B85,'User Input'!AN102,-'User Input'!AN102))</f>
        <v>0</v>
      </c>
      <c r="AO85" s="131">
        <f>IF(AO$49=$B85,0,IF(AO$49&gt;$B85,'User Input'!AO102,-'User Input'!AO102))</f>
        <v>0</v>
      </c>
      <c r="AP85" s="6"/>
      <c r="AQ85" s="6"/>
      <c r="AR85" s="6"/>
      <c r="AS85" s="6"/>
      <c r="AT85" s="6"/>
      <c r="AU85" s="6"/>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3"/>
    </row>
    <row r="86" spans="1:96" ht="15" customHeight="1">
      <c r="A86" s="104"/>
      <c r="B86" s="117" t="s">
        <v>130</v>
      </c>
      <c r="C86" s="44"/>
      <c r="D86" s="131">
        <f>IF(D$49=$B86,0,IF(D$49&gt;$B86,'User Input'!D103,-'User Input'!D103))</f>
        <v>0</v>
      </c>
      <c r="E86" s="131">
        <f>IF(E$49=$B86,0,IF(E$49&gt;$B86,'User Input'!E103,-'User Input'!E103))</f>
        <v>0</v>
      </c>
      <c r="F86" s="131">
        <f>IF(F$49=$B86,0,IF(F$49&gt;$B86,'User Input'!F103,-'User Input'!F103))</f>
        <v>0</v>
      </c>
      <c r="G86" s="131">
        <f>IF(G$49=$B86,0,IF(G$49&gt;$B86,'User Input'!G103,-'User Input'!G103))</f>
        <v>0</v>
      </c>
      <c r="H86" s="131">
        <f>IF(H$49=$B86,0,IF(H$49&gt;$B86,'User Input'!H103,-'User Input'!H103))</f>
        <v>0</v>
      </c>
      <c r="I86" s="131">
        <f>IF(I$49=$B86,0,IF(I$49&gt;$B86,'User Input'!I103,-'User Input'!I103))</f>
        <v>0</v>
      </c>
      <c r="J86" s="131">
        <f>IF(J$49=$B86,0,IF(J$49&gt;$B86,'User Input'!J103,-'User Input'!J103))</f>
        <v>0</v>
      </c>
      <c r="K86" s="131">
        <f>IF(K$49=$B86,0,IF(K$49&gt;$B86,'User Input'!K103,-'User Input'!K103))</f>
        <v>0</v>
      </c>
      <c r="L86" s="131">
        <f>IF(L$49=$B86,0,IF(L$49&gt;$B86,'User Input'!L103,-'User Input'!L103))</f>
        <v>0</v>
      </c>
      <c r="M86" s="131">
        <f>IF(M$49=$B86,0,IF(M$49&gt;$B86,'User Input'!M103,-'User Input'!M103))</f>
        <v>0</v>
      </c>
      <c r="N86" s="131">
        <f>IF(N$49=$B86,0,IF(N$49&gt;$B86,'User Input'!N103,-'User Input'!N103))</f>
        <v>0</v>
      </c>
      <c r="O86" s="131">
        <f>IF(O$49=$B86,0,IF(O$49&gt;$B86,'User Input'!O103,-'User Input'!O103))</f>
        <v>0</v>
      </c>
      <c r="P86" s="131">
        <f>IF(P$49=$B86,0,IF(P$49&gt;$B86,'User Input'!P103,-'User Input'!P103))</f>
        <v>0</v>
      </c>
      <c r="Q86" s="131">
        <f>IF(Q$49=$B86,0,IF(Q$49&gt;$B86,'User Input'!Q103,-'User Input'!Q103))</f>
        <v>0</v>
      </c>
      <c r="R86" s="131">
        <f>IF(R$49=$B86,0,IF(R$49&gt;$B86,'User Input'!R103,-'User Input'!R103))</f>
        <v>0</v>
      </c>
      <c r="S86" s="131">
        <f>IF(S$49=$B86,0,IF(S$49&gt;$B86,'User Input'!S103,-'User Input'!S103))</f>
        <v>0</v>
      </c>
      <c r="T86" s="131">
        <f>IF(T$49=$B86,0,IF(T$49&gt;$B86,'User Input'!T103,-'User Input'!T103))</f>
        <v>0</v>
      </c>
      <c r="U86" s="131">
        <f>IF(U$49=$B86,0,IF(U$49&gt;$B86,'User Input'!U103,-'User Input'!U103))</f>
        <v>0</v>
      </c>
      <c r="V86" s="131">
        <f>IF(V$49=$B86,0,IF(V$49&gt;$B86,'User Input'!V103,-'User Input'!V103))</f>
        <v>0</v>
      </c>
      <c r="W86" s="131">
        <f>IF(W$49=$B86,0,IF(W$49&gt;$B86,'User Input'!W103,-'User Input'!W103))</f>
        <v>0</v>
      </c>
      <c r="X86" s="131">
        <f>IF(X$49=$B86,0,IF(X$49&gt;$B86,'User Input'!X103,-'User Input'!X103))</f>
        <v>0</v>
      </c>
      <c r="Y86" s="131">
        <f>IF(Y$49=$B86,0,IF(Y$49&gt;$B86,'User Input'!Y103,-'User Input'!Y103))</f>
        <v>0</v>
      </c>
      <c r="Z86" s="131">
        <f>IF(Z$49=$B86,0,IF(Z$49&gt;$B86,'User Input'!Z103,-'User Input'!Z103))</f>
        <v>0</v>
      </c>
      <c r="AA86" s="131">
        <f>IF(AA$49=$B86,0,IF(AA$49&gt;$B86,'User Input'!AA103,-'User Input'!AA103))</f>
        <v>0</v>
      </c>
      <c r="AB86" s="131">
        <f>IF(AB$49=$B86,0,IF(AB$49&gt;$B86,'User Input'!AB103,-'User Input'!AB103))</f>
        <v>0</v>
      </c>
      <c r="AC86" s="131">
        <f>IF(AC$49=$B86,0,IF(AC$49&gt;$B86,'User Input'!AC103,-'User Input'!AC103))</f>
        <v>0</v>
      </c>
      <c r="AD86" s="131">
        <f>IF(AD$49=$B86,0,IF(AD$49&gt;$B86,'User Input'!AD103,-'User Input'!AD103))</f>
        <v>0</v>
      </c>
      <c r="AE86" s="131">
        <f>IF(AE$49=$B86,0,IF(AE$49&gt;$B86,'User Input'!AE103,-'User Input'!AE103))</f>
        <v>0</v>
      </c>
      <c r="AF86" s="131">
        <f>IF(AF$49=$B86,0,IF(AF$49&gt;$B86,'User Input'!AF103,-'User Input'!AF103))</f>
        <v>0</v>
      </c>
      <c r="AG86" s="131">
        <f>IF(AG$49=$B86,0,IF(AG$49&gt;$B86,'User Input'!AG103,-'User Input'!AG103))</f>
        <v>0</v>
      </c>
      <c r="AH86" s="131">
        <f>IF(AH$49=$B86,0,IF(AH$49&gt;$B86,'User Input'!AH103,-'User Input'!AH103))</f>
        <v>0</v>
      </c>
      <c r="AI86" s="131">
        <f>IF(AI$49=$B86,0,IF(AI$49&gt;$B86,'User Input'!AI103,-'User Input'!AI103))</f>
        <v>0</v>
      </c>
      <c r="AJ86" s="131">
        <f>IF(AJ$49=$B86,0,IF(AJ$49&gt;$B86,'User Input'!AJ103,-'User Input'!AJ103))</f>
        <v>0</v>
      </c>
      <c r="AK86" s="131">
        <f>IF(AK$49=$B86,0,IF(AK$49&gt;$B86,'User Input'!AK103,-'User Input'!AK103))</f>
        <v>0</v>
      </c>
      <c r="AL86" s="131">
        <f>IF(AL$49=$B86,0,IF(AL$49&gt;$B86,'User Input'!AL103,-'User Input'!AL103))</f>
        <v>0</v>
      </c>
      <c r="AM86" s="131">
        <f>IF(AM$49=$B86,0,IF(AM$49&gt;$B86,'User Input'!AM103,-'User Input'!AM103))</f>
        <v>0</v>
      </c>
      <c r="AN86" s="131">
        <f>IF(AN$49=$B86,0,IF(AN$49&gt;$B86,'User Input'!AN103,-'User Input'!AN103))</f>
        <v>0</v>
      </c>
      <c r="AO86" s="131">
        <f>IF(AO$49=$B86,0,IF(AO$49&gt;$B86,'User Input'!AO103,-'User Input'!AO103))</f>
        <v>0</v>
      </c>
      <c r="AP86" s="6"/>
      <c r="AQ86" s="6"/>
      <c r="AR86" s="6"/>
      <c r="AS86" s="6"/>
      <c r="AT86" s="6"/>
      <c r="AU86" s="6"/>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3"/>
    </row>
    <row r="87" spans="1:96" ht="15" customHeight="1">
      <c r="A87" s="104"/>
      <c r="B87" s="117" t="s">
        <v>131</v>
      </c>
      <c r="C87" s="44"/>
      <c r="D87" s="131">
        <f>IF(D$49=$B87,0,IF(D$49&gt;$B87,'User Input'!D104,-'User Input'!D104))</f>
        <v>0</v>
      </c>
      <c r="E87" s="131">
        <f>IF(E$49=$B87,0,IF(E$49&gt;$B87,'User Input'!E104,-'User Input'!E104))</f>
        <v>0</v>
      </c>
      <c r="F87" s="131">
        <f>IF(F$49=$B87,0,IF(F$49&gt;$B87,'User Input'!F104,-'User Input'!F104))</f>
        <v>0</v>
      </c>
      <c r="G87" s="131">
        <f>IF(G$49=$B87,0,IF(G$49&gt;$B87,'User Input'!G104,-'User Input'!G104))</f>
        <v>0</v>
      </c>
      <c r="H87" s="131">
        <f>IF(H$49=$B87,0,IF(H$49&gt;$B87,'User Input'!H104,-'User Input'!H104))</f>
        <v>0</v>
      </c>
      <c r="I87" s="131">
        <f>IF(I$49=$B87,0,IF(I$49&gt;$B87,'User Input'!I104,-'User Input'!I104))</f>
        <v>0</v>
      </c>
      <c r="J87" s="131">
        <f>IF(J$49=$B87,0,IF(J$49&gt;$B87,'User Input'!J104,-'User Input'!J104))</f>
        <v>0</v>
      </c>
      <c r="K87" s="131">
        <f>IF(K$49=$B87,0,IF(K$49&gt;$B87,'User Input'!K104,-'User Input'!K104))</f>
        <v>0</v>
      </c>
      <c r="L87" s="131">
        <f>IF(L$49=$B87,0,IF(L$49&gt;$B87,'User Input'!L104,-'User Input'!L104))</f>
        <v>0</v>
      </c>
      <c r="M87" s="131">
        <f>IF(M$49=$B87,0,IF(M$49&gt;$B87,'User Input'!M104,-'User Input'!M104))</f>
        <v>0</v>
      </c>
      <c r="N87" s="131">
        <f>IF(N$49=$B87,0,IF(N$49&gt;$B87,'User Input'!N104,-'User Input'!N104))</f>
        <v>0</v>
      </c>
      <c r="O87" s="131">
        <f>IF(O$49=$B87,0,IF(O$49&gt;$B87,'User Input'!O104,-'User Input'!O104))</f>
        <v>0</v>
      </c>
      <c r="P87" s="131">
        <f>IF(P$49=$B87,0,IF(P$49&gt;$B87,'User Input'!P104,-'User Input'!P104))</f>
        <v>0</v>
      </c>
      <c r="Q87" s="131">
        <f>IF(Q$49=$B87,0,IF(Q$49&gt;$B87,'User Input'!Q104,-'User Input'!Q104))</f>
        <v>0</v>
      </c>
      <c r="R87" s="131">
        <f>IF(R$49=$B87,0,IF(R$49&gt;$B87,'User Input'!R104,-'User Input'!R104))</f>
        <v>0</v>
      </c>
      <c r="S87" s="131">
        <f>IF(S$49=$B87,0,IF(S$49&gt;$B87,'User Input'!S104,-'User Input'!S104))</f>
        <v>0</v>
      </c>
      <c r="T87" s="131">
        <f>IF(T$49=$B87,0,IF(T$49&gt;$B87,'User Input'!T104,-'User Input'!T104))</f>
        <v>0</v>
      </c>
      <c r="U87" s="131">
        <f>IF(U$49=$B87,0,IF(U$49&gt;$B87,'User Input'!U104,-'User Input'!U104))</f>
        <v>0</v>
      </c>
      <c r="V87" s="131">
        <f>IF(V$49=$B87,0,IF(V$49&gt;$B87,'User Input'!V104,-'User Input'!V104))</f>
        <v>0</v>
      </c>
      <c r="W87" s="131">
        <f>IF(W$49=$B87,0,IF(W$49&gt;$B87,'User Input'!W104,-'User Input'!W104))</f>
        <v>0</v>
      </c>
      <c r="X87" s="131">
        <f>IF(X$49=$B87,0,IF(X$49&gt;$B87,'User Input'!X104,-'User Input'!X104))</f>
        <v>0</v>
      </c>
      <c r="Y87" s="131">
        <f>IF(Y$49=$B87,0,IF(Y$49&gt;$B87,'User Input'!Y104,-'User Input'!Y104))</f>
        <v>0</v>
      </c>
      <c r="Z87" s="131">
        <f>IF(Z$49=$B87,0,IF(Z$49&gt;$B87,'User Input'!Z104,-'User Input'!Z104))</f>
        <v>0</v>
      </c>
      <c r="AA87" s="131">
        <f>IF(AA$49=$B87,0,IF(AA$49&gt;$B87,'User Input'!AA104,-'User Input'!AA104))</f>
        <v>0</v>
      </c>
      <c r="AB87" s="131">
        <f>IF(AB$49=$B87,0,IF(AB$49&gt;$B87,'User Input'!AB104,-'User Input'!AB104))</f>
        <v>0</v>
      </c>
      <c r="AC87" s="131">
        <f>IF(AC$49=$B87,0,IF(AC$49&gt;$B87,'User Input'!AC104,-'User Input'!AC104))</f>
        <v>0</v>
      </c>
      <c r="AD87" s="131">
        <f>IF(AD$49=$B87,0,IF(AD$49&gt;$B87,'User Input'!AD104,-'User Input'!AD104))</f>
        <v>0</v>
      </c>
      <c r="AE87" s="131">
        <f>IF(AE$49=$B87,0,IF(AE$49&gt;$B87,'User Input'!AE104,-'User Input'!AE104))</f>
        <v>0</v>
      </c>
      <c r="AF87" s="131">
        <f>IF(AF$49=$B87,0,IF(AF$49&gt;$B87,'User Input'!AF104,-'User Input'!AF104))</f>
        <v>0</v>
      </c>
      <c r="AG87" s="131">
        <f>IF(AG$49=$B87,0,IF(AG$49&gt;$B87,'User Input'!AG104,-'User Input'!AG104))</f>
        <v>0</v>
      </c>
      <c r="AH87" s="131">
        <f>IF(AH$49=$B87,0,IF(AH$49&gt;$B87,'User Input'!AH104,-'User Input'!AH104))</f>
        <v>0</v>
      </c>
      <c r="AI87" s="131">
        <f>IF(AI$49=$B87,0,IF(AI$49&gt;$B87,'User Input'!AI104,-'User Input'!AI104))</f>
        <v>0</v>
      </c>
      <c r="AJ87" s="131">
        <f>IF(AJ$49=$B87,0,IF(AJ$49&gt;$B87,'User Input'!AJ104,-'User Input'!AJ104))</f>
        <v>0</v>
      </c>
      <c r="AK87" s="131">
        <f>IF(AK$49=$B87,0,IF(AK$49&gt;$B87,'User Input'!AK104,-'User Input'!AK104))</f>
        <v>0</v>
      </c>
      <c r="AL87" s="131">
        <f>IF(AL$49=$B87,0,IF(AL$49&gt;$B87,'User Input'!AL104,-'User Input'!AL104))</f>
        <v>0</v>
      </c>
      <c r="AM87" s="131">
        <f>IF(AM$49=$B87,0,IF(AM$49&gt;$B87,'User Input'!AM104,-'User Input'!AM104))</f>
        <v>0</v>
      </c>
      <c r="AN87" s="131">
        <f>IF(AN$49=$B87,0,IF(AN$49&gt;$B87,'User Input'!AN104,-'User Input'!AN104))</f>
        <v>0</v>
      </c>
      <c r="AO87" s="131">
        <f>IF(AO$49=$B87,0,IF(AO$49&gt;$B87,'User Input'!AO104,-'User Input'!AO104))</f>
        <v>0</v>
      </c>
      <c r="AP87" s="6"/>
      <c r="AQ87" s="6"/>
      <c r="AR87" s="6"/>
      <c r="AS87" s="6"/>
      <c r="AT87" s="6"/>
      <c r="AU87" s="6"/>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3"/>
    </row>
    <row r="88" spans="1:96" ht="14.45">
      <c r="A88" s="55"/>
      <c r="B88" s="117" t="s">
        <v>132</v>
      </c>
      <c r="C88" s="44"/>
      <c r="D88" s="131">
        <f>IF(D$49=$B88,0,IF(D$49&gt;$B88,'User Input'!D105,-'User Input'!D105))</f>
        <v>0</v>
      </c>
      <c r="E88" s="131">
        <f>IF(E$49=$B88,0,IF(E$49&gt;$B88,'User Input'!E105,-'User Input'!E105))</f>
        <v>0</v>
      </c>
      <c r="F88" s="131">
        <f>IF(F$49=$B88,0,IF(F$49&gt;$B88,'User Input'!F105,-'User Input'!F105))</f>
        <v>0</v>
      </c>
      <c r="G88" s="131">
        <f>IF(G$49=$B88,0,IF(G$49&gt;$B88,'User Input'!G105,-'User Input'!G105))</f>
        <v>0</v>
      </c>
      <c r="H88" s="131">
        <f>IF(H$49=$B88,0,IF(H$49&gt;$B88,'User Input'!H105,-'User Input'!H105))</f>
        <v>0</v>
      </c>
      <c r="I88" s="131">
        <f>IF(I$49=$B88,0,IF(I$49&gt;$B88,'User Input'!I105,-'User Input'!I105))</f>
        <v>0</v>
      </c>
      <c r="J88" s="131">
        <f>IF(J$49=$B88,0,IF(J$49&gt;$B88,'User Input'!J105,-'User Input'!J105))</f>
        <v>0</v>
      </c>
      <c r="K88" s="131">
        <f>IF(K$49=$B88,0,IF(K$49&gt;$B88,'User Input'!K105,-'User Input'!K105))</f>
        <v>0</v>
      </c>
      <c r="L88" s="131">
        <f>IF(L$49=$B88,0,IF(L$49&gt;$B88,'User Input'!L105,-'User Input'!L105))</f>
        <v>0</v>
      </c>
      <c r="M88" s="131">
        <f>IF(M$49=$B88,0,IF(M$49&gt;$B88,'User Input'!M105,-'User Input'!M105))</f>
        <v>0</v>
      </c>
      <c r="N88" s="131">
        <f>IF(N$49=$B88,0,IF(N$49&gt;$B88,'User Input'!N105,-'User Input'!N105))</f>
        <v>0</v>
      </c>
      <c r="O88" s="131">
        <f>IF(O$49=$B88,0,IF(O$49&gt;$B88,'User Input'!O105,-'User Input'!O105))</f>
        <v>0</v>
      </c>
      <c r="P88" s="131">
        <f>IF(P$49=$B88,0,IF(P$49&gt;$B88,'User Input'!P105,-'User Input'!P105))</f>
        <v>0</v>
      </c>
      <c r="Q88" s="131">
        <f>IF(Q$49=$B88,0,IF(Q$49&gt;$B88,'User Input'!Q105,-'User Input'!Q105))</f>
        <v>0</v>
      </c>
      <c r="R88" s="131">
        <f>IF(R$49=$B88,0,IF(R$49&gt;$B88,'User Input'!R105,-'User Input'!R105))</f>
        <v>0</v>
      </c>
      <c r="S88" s="131">
        <f>IF(S$49=$B88,0,IF(S$49&gt;$B88,'User Input'!S105,-'User Input'!S105))</f>
        <v>0</v>
      </c>
      <c r="T88" s="131">
        <f>IF(T$49=$B88,0,IF(T$49&gt;$B88,'User Input'!T105,-'User Input'!T105))</f>
        <v>0</v>
      </c>
      <c r="U88" s="131">
        <f>IF(U$49=$B88,0,IF(U$49&gt;$B88,'User Input'!U105,-'User Input'!U105))</f>
        <v>0</v>
      </c>
      <c r="V88" s="131">
        <f>IF(V$49=$B88,0,IF(V$49&gt;$B88,'User Input'!V105,-'User Input'!V105))</f>
        <v>0</v>
      </c>
      <c r="W88" s="131">
        <f>IF(W$49=$B88,0,IF(W$49&gt;$B88,'User Input'!W105,-'User Input'!W105))</f>
        <v>0</v>
      </c>
      <c r="X88" s="131">
        <f>IF(X$49=$B88,0,IF(X$49&gt;$B88,'User Input'!X105,-'User Input'!X105))</f>
        <v>0</v>
      </c>
      <c r="Y88" s="131">
        <f>IF(Y$49=$B88,0,IF(Y$49&gt;$B88,'User Input'!Y105,-'User Input'!Y105))</f>
        <v>0</v>
      </c>
      <c r="Z88" s="131">
        <f>IF(Z$49=$B88,0,IF(Z$49&gt;$B88,'User Input'!Z105,-'User Input'!Z105))</f>
        <v>0</v>
      </c>
      <c r="AA88" s="131">
        <f>IF(AA$49=$B88,0,IF(AA$49&gt;$B88,'User Input'!AA105,-'User Input'!AA105))</f>
        <v>0</v>
      </c>
      <c r="AB88" s="131">
        <f>IF(AB$49=$B88,0,IF(AB$49&gt;$B88,'User Input'!AB105,-'User Input'!AB105))</f>
        <v>0</v>
      </c>
      <c r="AC88" s="131">
        <f>IF(AC$49=$B88,0,IF(AC$49&gt;$B88,'User Input'!AC105,-'User Input'!AC105))</f>
        <v>0</v>
      </c>
      <c r="AD88" s="131">
        <f>IF(AD$49=$B88,0,IF(AD$49&gt;$B88,'User Input'!AD105,-'User Input'!AD105))</f>
        <v>0</v>
      </c>
      <c r="AE88" s="131">
        <f>IF(AE$49=$B88,0,IF(AE$49&gt;$B88,'User Input'!AE105,-'User Input'!AE105))</f>
        <v>0</v>
      </c>
      <c r="AF88" s="131">
        <f>IF(AF$49=$B88,0,IF(AF$49&gt;$B88,'User Input'!AF105,-'User Input'!AF105))</f>
        <v>0</v>
      </c>
      <c r="AG88" s="131">
        <f>IF(AG$49=$B88,0,IF(AG$49&gt;$B88,'User Input'!AG105,-'User Input'!AG105))</f>
        <v>0</v>
      </c>
      <c r="AH88" s="131">
        <f>IF(AH$49=$B88,0,IF(AH$49&gt;$B88,'User Input'!AH105,-'User Input'!AH105))</f>
        <v>0</v>
      </c>
      <c r="AI88" s="131">
        <f>IF(AI$49=$B88,0,IF(AI$49&gt;$B88,'User Input'!AI105,-'User Input'!AI105))</f>
        <v>0</v>
      </c>
      <c r="AJ88" s="131">
        <f>IF(AJ$49=$B88,0,IF(AJ$49&gt;$B88,'User Input'!AJ105,-'User Input'!AJ105))</f>
        <v>0</v>
      </c>
      <c r="AK88" s="131">
        <f>IF(AK$49=$B88,0,IF(AK$49&gt;$B88,'User Input'!AK105,-'User Input'!AK105))</f>
        <v>0</v>
      </c>
      <c r="AL88" s="131">
        <f>IF(AL$49=$B88,0,IF(AL$49&gt;$B88,'User Input'!AL105,-'User Input'!AL105))</f>
        <v>0</v>
      </c>
      <c r="AM88" s="131">
        <f>IF(AM$49=$B88,0,IF(AM$49&gt;$B88,'User Input'!AM105,-'User Input'!AM105))</f>
        <v>0</v>
      </c>
      <c r="AN88" s="131">
        <f>IF(AN$49=$B88,0,IF(AN$49&gt;$B88,'User Input'!AN105,-'User Input'!AN105))</f>
        <v>0</v>
      </c>
      <c r="AO88" s="131">
        <f>IF(AO$49=$B88,0,IF(AO$49&gt;$B88,'User Input'!AO105,-'User Input'!AO105))</f>
        <v>0</v>
      </c>
      <c r="AP88" s="6"/>
      <c r="AQ88" s="6"/>
      <c r="AR88" s="6"/>
      <c r="AS88" s="6"/>
      <c r="AT88" s="6"/>
      <c r="AU88" s="6"/>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3"/>
    </row>
    <row r="89" spans="1:96" ht="15" customHeight="1">
      <c r="A89" s="55"/>
      <c r="B89" s="132"/>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6"/>
      <c r="AQ89" s="6"/>
      <c r="AR89" s="6"/>
      <c r="AS89" s="6"/>
      <c r="AT89" s="6"/>
      <c r="AU89" s="6"/>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3"/>
    </row>
    <row r="90" spans="1:96" s="5" customFormat="1" ht="15.6">
      <c r="B90" s="5" t="s">
        <v>196</v>
      </c>
    </row>
    <row r="91" spans="1:96" ht="15" customHeight="1">
      <c r="A91" s="104"/>
      <c r="B91" s="104"/>
      <c r="C91" s="104"/>
      <c r="D91" s="104"/>
      <c r="E91" s="3"/>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6"/>
      <c r="AQ91" s="6"/>
      <c r="AR91" s="6"/>
      <c r="AS91" s="6"/>
      <c r="AT91" s="6"/>
      <c r="AU91" s="6"/>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3"/>
    </row>
    <row r="92" spans="1:96" ht="15" customHeight="1">
      <c r="A92" s="104"/>
      <c r="B92" s="112" t="s">
        <v>93</v>
      </c>
      <c r="C92" s="49" t="s">
        <v>94</v>
      </c>
      <c r="D92" s="71" t="s">
        <v>95</v>
      </c>
      <c r="E92" s="71" t="s">
        <v>96</v>
      </c>
      <c r="F92" s="71" t="s">
        <v>97</v>
      </c>
      <c r="G92" s="71" t="s">
        <v>98</v>
      </c>
      <c r="H92" s="71" t="s">
        <v>99</v>
      </c>
      <c r="I92" s="71" t="s">
        <v>100</v>
      </c>
      <c r="J92" s="71" t="s">
        <v>101</v>
      </c>
      <c r="K92" s="71" t="s">
        <v>102</v>
      </c>
      <c r="L92" s="71" t="s">
        <v>103</v>
      </c>
      <c r="M92" s="71" t="s">
        <v>104</v>
      </c>
      <c r="N92" s="71" t="s">
        <v>105</v>
      </c>
      <c r="O92" s="71" t="s">
        <v>106</v>
      </c>
      <c r="P92" s="71" t="s">
        <v>107</v>
      </c>
      <c r="Q92" s="71" t="s">
        <v>108</v>
      </c>
      <c r="R92" s="71" t="s">
        <v>109</v>
      </c>
      <c r="S92" s="71" t="s">
        <v>110</v>
      </c>
      <c r="T92" s="71" t="s">
        <v>111</v>
      </c>
      <c r="U92" s="71" t="s">
        <v>112</v>
      </c>
      <c r="V92" s="71" t="s">
        <v>113</v>
      </c>
      <c r="W92" s="71" t="s">
        <v>114</v>
      </c>
      <c r="X92" s="71" t="s">
        <v>115</v>
      </c>
      <c r="Y92" s="71" t="s">
        <v>116</v>
      </c>
      <c r="Z92" s="71" t="s">
        <v>117</v>
      </c>
      <c r="AA92" s="71" t="s">
        <v>118</v>
      </c>
      <c r="AB92" s="71" t="s">
        <v>119</v>
      </c>
      <c r="AC92" s="71" t="s">
        <v>120</v>
      </c>
      <c r="AD92" s="71" t="s">
        <v>121</v>
      </c>
      <c r="AE92" s="71" t="s">
        <v>122</v>
      </c>
      <c r="AF92" s="71" t="s">
        <v>123</v>
      </c>
      <c r="AG92" s="71" t="s">
        <v>124</v>
      </c>
      <c r="AH92" s="71" t="s">
        <v>125</v>
      </c>
      <c r="AI92" s="71" t="s">
        <v>126</v>
      </c>
      <c r="AJ92" s="71" t="s">
        <v>127</v>
      </c>
      <c r="AK92" s="71" t="s">
        <v>128</v>
      </c>
      <c r="AL92" s="71" t="s">
        <v>129</v>
      </c>
      <c r="AM92" s="71" t="s">
        <v>130</v>
      </c>
      <c r="AN92" s="71" t="s">
        <v>131</v>
      </c>
      <c r="AO92" s="71" t="s">
        <v>132</v>
      </c>
      <c r="AP92" s="6"/>
      <c r="AQ92" s="6"/>
      <c r="AR92" s="6"/>
      <c r="AS92" s="6"/>
      <c r="AT92" s="6"/>
      <c r="AU92" s="6"/>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3"/>
    </row>
    <row r="93" spans="1:96" ht="15" customHeight="1">
      <c r="A93" s="104"/>
      <c r="B93" s="49" t="s">
        <v>133</v>
      </c>
      <c r="C93" s="44"/>
      <c r="D93" s="130"/>
      <c r="E93" s="130"/>
      <c r="F93" s="130"/>
      <c r="G93" s="130"/>
      <c r="H93" s="130"/>
      <c r="I93" s="130"/>
      <c r="J93" s="130"/>
      <c r="K93" s="130"/>
      <c r="L93" s="130"/>
      <c r="M93" s="130"/>
      <c r="N93" s="130"/>
      <c r="O93" s="130"/>
      <c r="P93" s="130"/>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6"/>
      <c r="AQ93" s="6"/>
      <c r="AR93" s="6"/>
      <c r="AS93" s="6"/>
      <c r="AT93" s="6"/>
      <c r="AU93" s="6"/>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3"/>
    </row>
    <row r="94" spans="1:96" ht="15" customHeight="1">
      <c r="A94" s="104"/>
      <c r="B94" s="69" t="s">
        <v>95</v>
      </c>
      <c r="C94" s="44"/>
      <c r="D94" s="131">
        <f>IF(D$92=$B94,0,IF(D$92&gt;$B94,'User Input'!D111,-'User Input'!D111))</f>
        <v>0</v>
      </c>
      <c r="E94" s="131">
        <f>IF(E$92=$B94,0,IF(E$92&gt;$B94,'User Input'!E111,-'User Input'!E111))</f>
        <v>0</v>
      </c>
      <c r="F94" s="131">
        <f>IF(F$92=$B94,0,IF(F$92&gt;$B94,'User Input'!F111,-'User Input'!F111))</f>
        <v>0</v>
      </c>
      <c r="G94" s="131">
        <f>IF(G$92=$B94,0,IF(G$92&gt;$B94,'User Input'!G111,-'User Input'!G111))</f>
        <v>0</v>
      </c>
      <c r="H94" s="131">
        <f>IF(H$92=$B94,0,IF(H$92&gt;$B94,'User Input'!H111,-'User Input'!H111))</f>
        <v>0</v>
      </c>
      <c r="I94" s="131">
        <f>IF(I$92=$B94,0,IF(I$92&gt;$B94,'User Input'!I111,-'User Input'!I111))</f>
        <v>0</v>
      </c>
      <c r="J94" s="131">
        <f>IF(J$92=$B94,0,IF(J$92&gt;$B94,'User Input'!J111,-'User Input'!J111))</f>
        <v>0</v>
      </c>
      <c r="K94" s="131">
        <f>IF(K$92=$B94,0,IF(K$92&gt;$B94,'User Input'!K111,-'User Input'!K111))</f>
        <v>0</v>
      </c>
      <c r="L94" s="131">
        <f>IF(L$92=$B94,0,IF(L$92&gt;$B94,'User Input'!L111,-'User Input'!L111))</f>
        <v>0</v>
      </c>
      <c r="M94" s="131">
        <f>IF(M$92=$B94,0,IF(M$92&gt;$B94,'User Input'!M111,-'User Input'!M111))</f>
        <v>0</v>
      </c>
      <c r="N94" s="131">
        <f>IF(N$92=$B94,0,IF(N$92&gt;$B94,'User Input'!N111,-'User Input'!N111))</f>
        <v>0</v>
      </c>
      <c r="O94" s="131">
        <f>IF(O$92=$B94,0,IF(O$92&gt;$B94,'User Input'!O111,-'User Input'!O111))</f>
        <v>0</v>
      </c>
      <c r="P94" s="131">
        <f>IF(P$92=$B94,0,IF(P$92&gt;$B94,'User Input'!P111,-'User Input'!P111))</f>
        <v>0</v>
      </c>
      <c r="Q94" s="131">
        <f>IF(Q$92=$B94,0,IF(Q$92&gt;$B94,'User Input'!Q111,-'User Input'!Q111))</f>
        <v>0</v>
      </c>
      <c r="R94" s="131">
        <f>IF(R$92=$B94,0,IF(R$92&gt;$B94,'User Input'!R111,-'User Input'!R111))</f>
        <v>0</v>
      </c>
      <c r="S94" s="131">
        <f>IF(S$92=$B94,0,IF(S$92&gt;$B94,'User Input'!S111,-'User Input'!S111))</f>
        <v>0</v>
      </c>
      <c r="T94" s="131">
        <f>IF(T$92=$B94,0,IF(T$92&gt;$B94,'User Input'!T111,-'User Input'!T111))</f>
        <v>0</v>
      </c>
      <c r="U94" s="131">
        <f>IF(U$92=$B94,0,IF(U$92&gt;$B94,'User Input'!U111,-'User Input'!U111))</f>
        <v>0</v>
      </c>
      <c r="V94" s="131">
        <f>IF(V$92=$B94,0,IF(V$92&gt;$B94,'User Input'!V111,-'User Input'!V111))</f>
        <v>0</v>
      </c>
      <c r="W94" s="131">
        <f>IF(W$92=$B94,0,IF(W$92&gt;$B94,'User Input'!W111,-'User Input'!W111))</f>
        <v>0</v>
      </c>
      <c r="X94" s="131">
        <f>IF(X$92=$B94,0,IF(X$92&gt;$B94,'User Input'!X111,-'User Input'!X111))</f>
        <v>0</v>
      </c>
      <c r="Y94" s="131">
        <f>IF(Y$92=$B94,0,IF(Y$92&gt;$B94,'User Input'!Y111,-'User Input'!Y111))</f>
        <v>0</v>
      </c>
      <c r="Z94" s="131">
        <f>IF(Z$92=$B94,0,IF(Z$92&gt;$B94,'User Input'!Z111,-'User Input'!Z111))</f>
        <v>0</v>
      </c>
      <c r="AA94" s="131">
        <f>IF(AA$92=$B94,0,IF(AA$92&gt;$B94,'User Input'!AA111,-'User Input'!AA111))</f>
        <v>0</v>
      </c>
      <c r="AB94" s="131">
        <f>IF(AB$92=$B94,0,IF(AB$92&gt;$B94,'User Input'!AB111,-'User Input'!AB111))</f>
        <v>0</v>
      </c>
      <c r="AC94" s="131">
        <f>IF(AC$92=$B94,0,IF(AC$92&gt;$B94,'User Input'!AC111,-'User Input'!AC111))</f>
        <v>0</v>
      </c>
      <c r="AD94" s="131">
        <f>IF(AD$92=$B94,0,IF(AD$92&gt;$B94,'User Input'!AD111,-'User Input'!AD111))</f>
        <v>0</v>
      </c>
      <c r="AE94" s="131">
        <f>IF(AE$92=$B94,0,IF(AE$92&gt;$B94,'User Input'!AE111,-'User Input'!AE111))</f>
        <v>0</v>
      </c>
      <c r="AF94" s="131">
        <f>IF(AF$92=$B94,0,IF(AF$92&gt;$B94,'User Input'!AF111,-'User Input'!AF111))</f>
        <v>0</v>
      </c>
      <c r="AG94" s="131">
        <f>IF(AG$92=$B94,0,IF(AG$92&gt;$B94,'User Input'!AG111,-'User Input'!AG111))</f>
        <v>0</v>
      </c>
      <c r="AH94" s="131">
        <f>IF(AH$92=$B94,0,IF(AH$92&gt;$B94,'User Input'!AH111,-'User Input'!AH111))</f>
        <v>0</v>
      </c>
      <c r="AI94" s="131">
        <f>IF(AI$92=$B94,0,IF(AI$92&gt;$B94,'User Input'!AI111,-'User Input'!AI111))</f>
        <v>0</v>
      </c>
      <c r="AJ94" s="131">
        <f>IF(AJ$92=$B94,0,IF(AJ$92&gt;$B94,'User Input'!AJ111,-'User Input'!AJ111))</f>
        <v>0</v>
      </c>
      <c r="AK94" s="131">
        <f>IF(AK$92=$B94,0,IF(AK$92&gt;$B94,'User Input'!AK111,-'User Input'!AK111))</f>
        <v>0</v>
      </c>
      <c r="AL94" s="131">
        <f>IF(AL$92=$B94,0,IF(AL$92&gt;$B94,'User Input'!AL111,-'User Input'!AL111))</f>
        <v>0</v>
      </c>
      <c r="AM94" s="131">
        <f>IF(AM$92=$B94,0,IF(AM$92&gt;$B94,'User Input'!AM111,-'User Input'!AM111))</f>
        <v>0</v>
      </c>
      <c r="AN94" s="131">
        <f>IF(AN$92=$B94,0,IF(AN$92&gt;$B94,'User Input'!AN111,-'User Input'!AN111))</f>
        <v>0</v>
      </c>
      <c r="AO94" s="131">
        <f>IF(AO$92=$B94,0,IF(AO$92&gt;$B94,'User Input'!AO111,-'User Input'!AO111))</f>
        <v>0</v>
      </c>
      <c r="AP94" s="6"/>
      <c r="AQ94" s="6"/>
      <c r="AR94" s="6"/>
      <c r="AS94" s="6"/>
      <c r="AT94" s="6"/>
      <c r="AU94" s="6"/>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3"/>
    </row>
    <row r="95" spans="1:96" ht="15" customHeight="1">
      <c r="A95" s="104"/>
      <c r="B95" s="117" t="s">
        <v>96</v>
      </c>
      <c r="C95" s="44"/>
      <c r="D95" s="131">
        <f>IF(D$92=$B95,0,IF(D$92&gt;$B95,'User Input'!D112,-'User Input'!D112))</f>
        <v>0</v>
      </c>
      <c r="E95" s="131">
        <f>IF(E$92=$B95,0,IF(E$92&gt;$B95,'User Input'!E112,-'User Input'!E112))</f>
        <v>0</v>
      </c>
      <c r="F95" s="131">
        <f>IF(F$92=$B95,0,IF(F$92&gt;$B95,'User Input'!F112,-'User Input'!F112))</f>
        <v>0</v>
      </c>
      <c r="G95" s="131">
        <f>IF(G$92=$B95,0,IF(G$92&gt;$B95,'User Input'!G112,-'User Input'!G112))</f>
        <v>0</v>
      </c>
      <c r="H95" s="131">
        <f>IF(H$92=$B95,0,IF(H$92&gt;$B95,'User Input'!H112,-'User Input'!H112))</f>
        <v>0</v>
      </c>
      <c r="I95" s="131">
        <f>IF(I$92=$B95,0,IF(I$92&gt;$B95,'User Input'!I112,-'User Input'!I112))</f>
        <v>0</v>
      </c>
      <c r="J95" s="131">
        <f>IF(J$92=$B95,0,IF(J$92&gt;$B95,'User Input'!J112,-'User Input'!J112))</f>
        <v>0</v>
      </c>
      <c r="K95" s="131">
        <f>IF(K$92=$B95,0,IF(K$92&gt;$B95,'User Input'!K112,-'User Input'!K112))</f>
        <v>0</v>
      </c>
      <c r="L95" s="131">
        <f>IF(L$92=$B95,0,IF(L$92&gt;$B95,'User Input'!L112,-'User Input'!L112))</f>
        <v>0</v>
      </c>
      <c r="M95" s="131">
        <f>IF(M$92=$B95,0,IF(M$92&gt;$B95,'User Input'!M112,-'User Input'!M112))</f>
        <v>0</v>
      </c>
      <c r="N95" s="131">
        <f>IF(N$92=$B95,0,IF(N$92&gt;$B95,'User Input'!N112,-'User Input'!N112))</f>
        <v>0</v>
      </c>
      <c r="O95" s="131">
        <f>IF(O$92=$B95,0,IF(O$92&gt;$B95,'User Input'!O112,-'User Input'!O112))</f>
        <v>0</v>
      </c>
      <c r="P95" s="131">
        <f>IF(P$92=$B95,0,IF(P$92&gt;$B95,'User Input'!P112,-'User Input'!P112))</f>
        <v>0</v>
      </c>
      <c r="Q95" s="131">
        <f>IF(Q$92=$B95,0,IF(Q$92&gt;$B95,'User Input'!Q112,-'User Input'!Q112))</f>
        <v>0</v>
      </c>
      <c r="R95" s="131">
        <f>IF(R$92=$B95,0,IF(R$92&gt;$B95,'User Input'!R112,-'User Input'!R112))</f>
        <v>0</v>
      </c>
      <c r="S95" s="131">
        <f>IF(S$92=$B95,0,IF(S$92&gt;$B95,'User Input'!S112,-'User Input'!S112))</f>
        <v>0</v>
      </c>
      <c r="T95" s="131">
        <f>IF(T$92=$B95,0,IF(T$92&gt;$B95,'User Input'!T112,-'User Input'!T112))</f>
        <v>0</v>
      </c>
      <c r="U95" s="131">
        <f>IF(U$92=$B95,0,IF(U$92&gt;$B95,'User Input'!U112,-'User Input'!U112))</f>
        <v>0</v>
      </c>
      <c r="V95" s="131">
        <f>IF(V$92=$B95,0,IF(V$92&gt;$B95,'User Input'!V112,-'User Input'!V112))</f>
        <v>0</v>
      </c>
      <c r="W95" s="131">
        <f>IF(W$92=$B95,0,IF(W$92&gt;$B95,'User Input'!W112,-'User Input'!W112))</f>
        <v>0</v>
      </c>
      <c r="X95" s="131">
        <f>IF(X$92=$B95,0,IF(X$92&gt;$B95,'User Input'!X112,-'User Input'!X112))</f>
        <v>0</v>
      </c>
      <c r="Y95" s="131">
        <f>IF(Y$92=$B95,0,IF(Y$92&gt;$B95,'User Input'!Y112,-'User Input'!Y112))</f>
        <v>0</v>
      </c>
      <c r="Z95" s="131">
        <f>IF(Z$92=$B95,0,IF(Z$92&gt;$B95,'User Input'!Z112,-'User Input'!Z112))</f>
        <v>0</v>
      </c>
      <c r="AA95" s="131">
        <f>IF(AA$92=$B95,0,IF(AA$92&gt;$B95,'User Input'!AA112,-'User Input'!AA112))</f>
        <v>0</v>
      </c>
      <c r="AB95" s="131">
        <f>IF(AB$92=$B95,0,IF(AB$92&gt;$B95,'User Input'!AB112,-'User Input'!AB112))</f>
        <v>0</v>
      </c>
      <c r="AC95" s="131">
        <f>IF(AC$92=$B95,0,IF(AC$92&gt;$B95,'User Input'!AC112,-'User Input'!AC112))</f>
        <v>0</v>
      </c>
      <c r="AD95" s="131">
        <f>IF(AD$92=$B95,0,IF(AD$92&gt;$B95,'User Input'!AD112,-'User Input'!AD112))</f>
        <v>0</v>
      </c>
      <c r="AE95" s="131">
        <f>IF(AE$92=$B95,0,IF(AE$92&gt;$B95,'User Input'!AE112,-'User Input'!AE112))</f>
        <v>0</v>
      </c>
      <c r="AF95" s="131">
        <f>IF(AF$92=$B95,0,IF(AF$92&gt;$B95,'User Input'!AF112,-'User Input'!AF112))</f>
        <v>0</v>
      </c>
      <c r="AG95" s="131">
        <f>IF(AG$92=$B95,0,IF(AG$92&gt;$B95,'User Input'!AG112,-'User Input'!AG112))</f>
        <v>0</v>
      </c>
      <c r="AH95" s="131">
        <f>IF(AH$92=$B95,0,IF(AH$92&gt;$B95,'User Input'!AH112,-'User Input'!AH112))</f>
        <v>0</v>
      </c>
      <c r="AI95" s="131">
        <f>IF(AI$92=$B95,0,IF(AI$92&gt;$B95,'User Input'!AI112,-'User Input'!AI112))</f>
        <v>0</v>
      </c>
      <c r="AJ95" s="131">
        <f>IF(AJ$92=$B95,0,IF(AJ$92&gt;$B95,'User Input'!AJ112,-'User Input'!AJ112))</f>
        <v>0</v>
      </c>
      <c r="AK95" s="131">
        <f>IF(AK$92=$B95,0,IF(AK$92&gt;$B95,'User Input'!AK112,-'User Input'!AK112))</f>
        <v>0</v>
      </c>
      <c r="AL95" s="131">
        <f>IF(AL$92=$B95,0,IF(AL$92&gt;$B95,'User Input'!AL112,-'User Input'!AL112))</f>
        <v>0</v>
      </c>
      <c r="AM95" s="131">
        <f>IF(AM$92=$B95,0,IF(AM$92&gt;$B95,'User Input'!AM112,-'User Input'!AM112))</f>
        <v>0</v>
      </c>
      <c r="AN95" s="131">
        <f>IF(AN$92=$B95,0,IF(AN$92&gt;$B95,'User Input'!AN112,-'User Input'!AN112))</f>
        <v>0</v>
      </c>
      <c r="AO95" s="131">
        <f>IF(AO$92=$B95,0,IF(AO$92&gt;$B95,'User Input'!AO112,-'User Input'!AO112))</f>
        <v>0</v>
      </c>
      <c r="AP95" s="6"/>
      <c r="AQ95" s="6"/>
      <c r="AR95" s="6"/>
      <c r="AS95" s="6"/>
      <c r="AT95" s="6"/>
      <c r="AU95" s="6"/>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3"/>
    </row>
    <row r="96" spans="1:96" ht="15" customHeight="1">
      <c r="A96" s="104"/>
      <c r="B96" s="117" t="s">
        <v>97</v>
      </c>
      <c r="C96" s="44"/>
      <c r="D96" s="131">
        <f>IF(D$92=$B96,0,IF(D$92&gt;$B96,'User Input'!D113,-'User Input'!D113))</f>
        <v>0</v>
      </c>
      <c r="E96" s="131">
        <f>IF(E$92=$B96,0,IF(E$92&gt;$B96,'User Input'!E113,-'User Input'!E113))</f>
        <v>0</v>
      </c>
      <c r="F96" s="131">
        <f>IF(F$92=$B96,0,IF(F$92&gt;$B96,'User Input'!F113,-'User Input'!F113))</f>
        <v>0</v>
      </c>
      <c r="G96" s="131">
        <f>IF(G$92=$B96,0,IF(G$92&gt;$B96,'User Input'!G113,-'User Input'!G113))</f>
        <v>0</v>
      </c>
      <c r="H96" s="131">
        <f>IF(H$92=$B96,0,IF(H$92&gt;$B96,'User Input'!H113,-'User Input'!H113))</f>
        <v>0</v>
      </c>
      <c r="I96" s="131">
        <f>IF(I$92=$B96,0,IF(I$92&gt;$B96,'User Input'!I113,-'User Input'!I113))</f>
        <v>0</v>
      </c>
      <c r="J96" s="131">
        <f>IF(J$92=$B96,0,IF(J$92&gt;$B96,'User Input'!J113,-'User Input'!J113))</f>
        <v>0</v>
      </c>
      <c r="K96" s="131">
        <f>IF(K$92=$B96,0,IF(K$92&gt;$B96,'User Input'!K113,-'User Input'!K113))</f>
        <v>0</v>
      </c>
      <c r="L96" s="131">
        <f>IF(L$92=$B96,0,IF(L$92&gt;$B96,'User Input'!L113,-'User Input'!L113))</f>
        <v>0</v>
      </c>
      <c r="M96" s="131">
        <f>IF(M$92=$B96,0,IF(M$92&gt;$B96,'User Input'!M113,-'User Input'!M113))</f>
        <v>0</v>
      </c>
      <c r="N96" s="131">
        <f>IF(N$92=$B96,0,IF(N$92&gt;$B96,'User Input'!N113,-'User Input'!N113))</f>
        <v>0</v>
      </c>
      <c r="O96" s="131">
        <f>IF(O$92=$B96,0,IF(O$92&gt;$B96,'User Input'!O113,-'User Input'!O113))</f>
        <v>0</v>
      </c>
      <c r="P96" s="131">
        <f>IF(P$92=$B96,0,IF(P$92&gt;$B96,'User Input'!P113,-'User Input'!P113))</f>
        <v>0</v>
      </c>
      <c r="Q96" s="131">
        <f>IF(Q$92=$B96,0,IF(Q$92&gt;$B96,'User Input'!Q113,-'User Input'!Q113))</f>
        <v>0</v>
      </c>
      <c r="R96" s="131">
        <f>IF(R$92=$B96,0,IF(R$92&gt;$B96,'User Input'!R113,-'User Input'!R113))</f>
        <v>0</v>
      </c>
      <c r="S96" s="131">
        <f>IF(S$92=$B96,0,IF(S$92&gt;$B96,'User Input'!S113,-'User Input'!S113))</f>
        <v>0</v>
      </c>
      <c r="T96" s="131">
        <f>IF(T$92=$B96,0,IF(T$92&gt;$B96,'User Input'!T113,-'User Input'!T113))</f>
        <v>0</v>
      </c>
      <c r="U96" s="131">
        <f>IF(U$92=$B96,0,IF(U$92&gt;$B96,'User Input'!U113,-'User Input'!U113))</f>
        <v>0</v>
      </c>
      <c r="V96" s="131">
        <f>IF(V$92=$B96,0,IF(V$92&gt;$B96,'User Input'!V113,-'User Input'!V113))</f>
        <v>0</v>
      </c>
      <c r="W96" s="131">
        <f>IF(W$92=$B96,0,IF(W$92&gt;$B96,'User Input'!W113,-'User Input'!W113))</f>
        <v>0</v>
      </c>
      <c r="X96" s="131">
        <f>IF(X$92=$B96,0,IF(X$92&gt;$B96,'User Input'!X113,-'User Input'!X113))</f>
        <v>0</v>
      </c>
      <c r="Y96" s="131">
        <f>IF(Y$92=$B96,0,IF(Y$92&gt;$B96,'User Input'!Y113,-'User Input'!Y113))</f>
        <v>0</v>
      </c>
      <c r="Z96" s="131">
        <f>IF(Z$92=$B96,0,IF(Z$92&gt;$B96,'User Input'!Z113,-'User Input'!Z113))</f>
        <v>0</v>
      </c>
      <c r="AA96" s="131">
        <f>IF(AA$92=$B96,0,IF(AA$92&gt;$B96,'User Input'!AA113,-'User Input'!AA113))</f>
        <v>0</v>
      </c>
      <c r="AB96" s="131">
        <f>IF(AB$92=$B96,0,IF(AB$92&gt;$B96,'User Input'!AB113,-'User Input'!AB113))</f>
        <v>0</v>
      </c>
      <c r="AC96" s="131">
        <f>IF(AC$92=$B96,0,IF(AC$92&gt;$B96,'User Input'!AC113,-'User Input'!AC113))</f>
        <v>0</v>
      </c>
      <c r="AD96" s="131">
        <f>IF(AD$92=$B96,0,IF(AD$92&gt;$B96,'User Input'!AD113,-'User Input'!AD113))</f>
        <v>0</v>
      </c>
      <c r="AE96" s="131">
        <f>IF(AE$92=$B96,0,IF(AE$92&gt;$B96,'User Input'!AE113,-'User Input'!AE113))</f>
        <v>0</v>
      </c>
      <c r="AF96" s="131">
        <f>IF(AF$92=$B96,0,IF(AF$92&gt;$B96,'User Input'!AF113,-'User Input'!AF113))</f>
        <v>0</v>
      </c>
      <c r="AG96" s="131">
        <f>IF(AG$92=$B96,0,IF(AG$92&gt;$B96,'User Input'!AG113,-'User Input'!AG113))</f>
        <v>0</v>
      </c>
      <c r="AH96" s="131">
        <f>IF(AH$92=$B96,0,IF(AH$92&gt;$B96,'User Input'!AH113,-'User Input'!AH113))</f>
        <v>0</v>
      </c>
      <c r="AI96" s="131">
        <f>IF(AI$92=$B96,0,IF(AI$92&gt;$B96,'User Input'!AI113,-'User Input'!AI113))</f>
        <v>0</v>
      </c>
      <c r="AJ96" s="131">
        <f>IF(AJ$92=$B96,0,IF(AJ$92&gt;$B96,'User Input'!AJ113,-'User Input'!AJ113))</f>
        <v>0</v>
      </c>
      <c r="AK96" s="131">
        <f>IF(AK$92=$B96,0,IF(AK$92&gt;$B96,'User Input'!AK113,-'User Input'!AK113))</f>
        <v>0</v>
      </c>
      <c r="AL96" s="131">
        <f>IF(AL$92=$B96,0,IF(AL$92&gt;$B96,'User Input'!AL113,-'User Input'!AL113))</f>
        <v>0</v>
      </c>
      <c r="AM96" s="131">
        <f>IF(AM$92=$B96,0,IF(AM$92&gt;$B96,'User Input'!AM113,-'User Input'!AM113))</f>
        <v>0</v>
      </c>
      <c r="AN96" s="131">
        <f>IF(AN$92=$B96,0,IF(AN$92&gt;$B96,'User Input'!AN113,-'User Input'!AN113))</f>
        <v>0</v>
      </c>
      <c r="AO96" s="131">
        <f>IF(AO$92=$B96,0,IF(AO$92&gt;$B96,'User Input'!AO113,-'User Input'!AO113))</f>
        <v>0</v>
      </c>
      <c r="AP96" s="6"/>
      <c r="AQ96" s="6"/>
      <c r="AR96" s="6"/>
      <c r="AS96" s="6"/>
      <c r="AT96" s="6"/>
      <c r="AU96" s="6"/>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3"/>
    </row>
    <row r="97" spans="1:96" ht="15" customHeight="1">
      <c r="A97" s="104"/>
      <c r="B97" s="117" t="s">
        <v>98</v>
      </c>
      <c r="C97" s="44"/>
      <c r="D97" s="131">
        <f>IF(D$92=$B97,0,IF(D$92&gt;$B97,'User Input'!D114,-'User Input'!D114))</f>
        <v>0</v>
      </c>
      <c r="E97" s="131">
        <f>IF(E$92=$B97,0,IF(E$92&gt;$B97,'User Input'!E114,-'User Input'!E114))</f>
        <v>0</v>
      </c>
      <c r="F97" s="131">
        <f>IF(F$92=$B97,0,IF(F$92&gt;$B97,'User Input'!F114,-'User Input'!F114))</f>
        <v>0</v>
      </c>
      <c r="G97" s="131">
        <f>IF(G$92=$B97,0,IF(G$92&gt;$B97,'User Input'!G114,-'User Input'!G114))</f>
        <v>0</v>
      </c>
      <c r="H97" s="131">
        <f>IF(H$92=$B97,0,IF(H$92&gt;$B97,'User Input'!H114,-'User Input'!H114))</f>
        <v>0</v>
      </c>
      <c r="I97" s="131">
        <f>IF(I$92=$B97,0,IF(I$92&gt;$B97,'User Input'!I114,-'User Input'!I114))</f>
        <v>0</v>
      </c>
      <c r="J97" s="131">
        <f>IF(J$92=$B97,0,IF(J$92&gt;$B97,'User Input'!J114,-'User Input'!J114))</f>
        <v>0</v>
      </c>
      <c r="K97" s="131">
        <f>IF(K$92=$B97,0,IF(K$92&gt;$B97,'User Input'!K114,-'User Input'!K114))</f>
        <v>0</v>
      </c>
      <c r="L97" s="131">
        <f>IF(L$92=$B97,0,IF(L$92&gt;$B97,'User Input'!L114,-'User Input'!L114))</f>
        <v>0</v>
      </c>
      <c r="M97" s="131">
        <f>IF(M$92=$B97,0,IF(M$92&gt;$B97,'User Input'!M114,-'User Input'!M114))</f>
        <v>0</v>
      </c>
      <c r="N97" s="131">
        <f>IF(N$92=$B97,0,IF(N$92&gt;$B97,'User Input'!N114,-'User Input'!N114))</f>
        <v>0</v>
      </c>
      <c r="O97" s="131">
        <f>IF(O$92=$B97,0,IF(O$92&gt;$B97,'User Input'!O114,-'User Input'!O114))</f>
        <v>0</v>
      </c>
      <c r="P97" s="131">
        <f>IF(P$92=$B97,0,IF(P$92&gt;$B97,'User Input'!P114,-'User Input'!P114))</f>
        <v>0</v>
      </c>
      <c r="Q97" s="131">
        <f>IF(Q$92=$B97,0,IF(Q$92&gt;$B97,'User Input'!Q114,-'User Input'!Q114))</f>
        <v>0</v>
      </c>
      <c r="R97" s="131">
        <f>IF(R$92=$B97,0,IF(R$92&gt;$B97,'User Input'!R114,-'User Input'!R114))</f>
        <v>0</v>
      </c>
      <c r="S97" s="131">
        <f>IF(S$92=$B97,0,IF(S$92&gt;$B97,'User Input'!S114,-'User Input'!S114))</f>
        <v>0</v>
      </c>
      <c r="T97" s="131">
        <f>IF(T$92=$B97,0,IF(T$92&gt;$B97,'User Input'!T114,-'User Input'!T114))</f>
        <v>0</v>
      </c>
      <c r="U97" s="131">
        <f>IF(U$92=$B97,0,IF(U$92&gt;$B97,'User Input'!U114,-'User Input'!U114))</f>
        <v>0</v>
      </c>
      <c r="V97" s="131">
        <f>IF(V$92=$B97,0,IF(V$92&gt;$B97,'User Input'!V114,-'User Input'!V114))</f>
        <v>0</v>
      </c>
      <c r="W97" s="131">
        <f>IF(W$92=$B97,0,IF(W$92&gt;$B97,'User Input'!W114,-'User Input'!W114))</f>
        <v>0</v>
      </c>
      <c r="X97" s="131">
        <f>IF(X$92=$B97,0,IF(X$92&gt;$B97,'User Input'!X114,-'User Input'!X114))</f>
        <v>0</v>
      </c>
      <c r="Y97" s="131">
        <f>IF(Y$92=$B97,0,IF(Y$92&gt;$B97,'User Input'!Y114,-'User Input'!Y114))</f>
        <v>0</v>
      </c>
      <c r="Z97" s="131">
        <f>IF(Z$92=$B97,0,IF(Z$92&gt;$B97,'User Input'!Z114,-'User Input'!Z114))</f>
        <v>0</v>
      </c>
      <c r="AA97" s="131">
        <f>IF(AA$92=$B97,0,IF(AA$92&gt;$B97,'User Input'!AA114,-'User Input'!AA114))</f>
        <v>0</v>
      </c>
      <c r="AB97" s="131">
        <f>IF(AB$92=$B97,0,IF(AB$92&gt;$B97,'User Input'!AB114,-'User Input'!AB114))</f>
        <v>0</v>
      </c>
      <c r="AC97" s="131">
        <f>IF(AC$92=$B97,0,IF(AC$92&gt;$B97,'User Input'!AC114,-'User Input'!AC114))</f>
        <v>0</v>
      </c>
      <c r="AD97" s="131">
        <f>IF(AD$92=$B97,0,IF(AD$92&gt;$B97,'User Input'!AD114,-'User Input'!AD114))</f>
        <v>0</v>
      </c>
      <c r="AE97" s="131">
        <f>IF(AE$92=$B97,0,IF(AE$92&gt;$B97,'User Input'!AE114,-'User Input'!AE114))</f>
        <v>0</v>
      </c>
      <c r="AF97" s="131">
        <f>IF(AF$92=$B97,0,IF(AF$92&gt;$B97,'User Input'!AF114,-'User Input'!AF114))</f>
        <v>0</v>
      </c>
      <c r="AG97" s="131">
        <f>IF(AG$92=$B97,0,IF(AG$92&gt;$B97,'User Input'!AG114,-'User Input'!AG114))</f>
        <v>0</v>
      </c>
      <c r="AH97" s="131">
        <f>IF(AH$92=$B97,0,IF(AH$92&gt;$B97,'User Input'!AH114,-'User Input'!AH114))</f>
        <v>0</v>
      </c>
      <c r="AI97" s="131">
        <f>IF(AI$92=$B97,0,IF(AI$92&gt;$B97,'User Input'!AI114,-'User Input'!AI114))</f>
        <v>0</v>
      </c>
      <c r="AJ97" s="131">
        <f>IF(AJ$92=$B97,0,IF(AJ$92&gt;$B97,'User Input'!AJ114,-'User Input'!AJ114))</f>
        <v>0</v>
      </c>
      <c r="AK97" s="131">
        <f>IF(AK$92=$B97,0,IF(AK$92&gt;$B97,'User Input'!AK114,-'User Input'!AK114))</f>
        <v>0</v>
      </c>
      <c r="AL97" s="131">
        <f>IF(AL$92=$B97,0,IF(AL$92&gt;$B97,'User Input'!AL114,-'User Input'!AL114))</f>
        <v>0</v>
      </c>
      <c r="AM97" s="131">
        <f>IF(AM$92=$B97,0,IF(AM$92&gt;$B97,'User Input'!AM114,-'User Input'!AM114))</f>
        <v>0</v>
      </c>
      <c r="AN97" s="131">
        <f>IF(AN$92=$B97,0,IF(AN$92&gt;$B97,'User Input'!AN114,-'User Input'!AN114))</f>
        <v>0</v>
      </c>
      <c r="AO97" s="131">
        <f>IF(AO$92=$B97,0,IF(AO$92&gt;$B97,'User Input'!AO114,-'User Input'!AO114))</f>
        <v>0</v>
      </c>
      <c r="AP97" s="6"/>
      <c r="AQ97" s="6"/>
      <c r="AR97" s="6"/>
      <c r="AS97" s="6"/>
      <c r="AT97" s="6"/>
      <c r="AU97" s="6"/>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3"/>
    </row>
    <row r="98" spans="1:96" ht="15" customHeight="1">
      <c r="A98" s="104"/>
      <c r="B98" s="117" t="s">
        <v>99</v>
      </c>
      <c r="C98" s="44"/>
      <c r="D98" s="131">
        <f>IF(D$92=$B98,0,IF(D$92&gt;$B98,'User Input'!D115,-'User Input'!D115))</f>
        <v>0</v>
      </c>
      <c r="E98" s="131">
        <f>IF(E$92=$B98,0,IF(E$92&gt;$B98,'User Input'!E115,-'User Input'!E115))</f>
        <v>0</v>
      </c>
      <c r="F98" s="131">
        <f>IF(F$92=$B98,0,IF(F$92&gt;$B98,'User Input'!F115,-'User Input'!F115))</f>
        <v>0</v>
      </c>
      <c r="G98" s="131">
        <f>IF(G$92=$B98,0,IF(G$92&gt;$B98,'User Input'!G115,-'User Input'!G115))</f>
        <v>0</v>
      </c>
      <c r="H98" s="131">
        <f>IF(H$92=$B98,0,IF(H$92&gt;$B98,'User Input'!H115,-'User Input'!H115))</f>
        <v>0</v>
      </c>
      <c r="I98" s="131">
        <f>IF(I$92=$B98,0,IF(I$92&gt;$B98,'User Input'!I115,-'User Input'!I115))</f>
        <v>0</v>
      </c>
      <c r="J98" s="131">
        <f>IF(J$92=$B98,0,IF(J$92&gt;$B98,'User Input'!J115,-'User Input'!J115))</f>
        <v>0</v>
      </c>
      <c r="K98" s="131">
        <f>IF(K$92=$B98,0,IF(K$92&gt;$B98,'User Input'!K115,-'User Input'!K115))</f>
        <v>0</v>
      </c>
      <c r="L98" s="131">
        <f>IF(L$92=$B98,0,IF(L$92&gt;$B98,'User Input'!L115,-'User Input'!L115))</f>
        <v>0</v>
      </c>
      <c r="M98" s="131">
        <f>IF(M$92=$B98,0,IF(M$92&gt;$B98,'User Input'!M115,-'User Input'!M115))</f>
        <v>0</v>
      </c>
      <c r="N98" s="131">
        <f>IF(N$92=$B98,0,IF(N$92&gt;$B98,'User Input'!N115,-'User Input'!N115))</f>
        <v>0</v>
      </c>
      <c r="O98" s="131">
        <f>IF(O$92=$B98,0,IF(O$92&gt;$B98,'User Input'!O115,-'User Input'!O115))</f>
        <v>0</v>
      </c>
      <c r="P98" s="131">
        <f>IF(P$92=$B98,0,IF(P$92&gt;$B98,'User Input'!P115,-'User Input'!P115))</f>
        <v>0</v>
      </c>
      <c r="Q98" s="131">
        <f>IF(Q$92=$B98,0,IF(Q$92&gt;$B98,'User Input'!Q115,-'User Input'!Q115))</f>
        <v>0</v>
      </c>
      <c r="R98" s="131">
        <f>IF(R$92=$B98,0,IF(R$92&gt;$B98,'User Input'!R115,-'User Input'!R115))</f>
        <v>0</v>
      </c>
      <c r="S98" s="131">
        <f>IF(S$92=$B98,0,IF(S$92&gt;$B98,'User Input'!S115,-'User Input'!S115))</f>
        <v>0</v>
      </c>
      <c r="T98" s="131">
        <f>IF(T$92=$B98,0,IF(T$92&gt;$B98,'User Input'!T115,-'User Input'!T115))</f>
        <v>0</v>
      </c>
      <c r="U98" s="131">
        <f>IF(U$92=$B98,0,IF(U$92&gt;$B98,'User Input'!U115,-'User Input'!U115))</f>
        <v>0</v>
      </c>
      <c r="V98" s="131">
        <f>IF(V$92=$B98,0,IF(V$92&gt;$B98,'User Input'!V115,-'User Input'!V115))</f>
        <v>0</v>
      </c>
      <c r="W98" s="131">
        <f>IF(W$92=$B98,0,IF(W$92&gt;$B98,'User Input'!W115,-'User Input'!W115))</f>
        <v>0</v>
      </c>
      <c r="X98" s="131">
        <f>IF(X$92=$B98,0,IF(X$92&gt;$B98,'User Input'!X115,-'User Input'!X115))</f>
        <v>0</v>
      </c>
      <c r="Y98" s="131">
        <f>IF(Y$92=$B98,0,IF(Y$92&gt;$B98,'User Input'!Y115,-'User Input'!Y115))</f>
        <v>0</v>
      </c>
      <c r="Z98" s="131">
        <f>IF(Z$92=$B98,0,IF(Z$92&gt;$B98,'User Input'!Z115,-'User Input'!Z115))</f>
        <v>0</v>
      </c>
      <c r="AA98" s="131">
        <f>IF(AA$92=$B98,0,IF(AA$92&gt;$B98,'User Input'!AA115,-'User Input'!AA115))</f>
        <v>0</v>
      </c>
      <c r="AB98" s="131">
        <f>IF(AB$92=$B98,0,IF(AB$92&gt;$B98,'User Input'!AB115,-'User Input'!AB115))</f>
        <v>0</v>
      </c>
      <c r="AC98" s="131">
        <f>IF(AC$92=$B98,0,IF(AC$92&gt;$B98,'User Input'!AC115,-'User Input'!AC115))</f>
        <v>0</v>
      </c>
      <c r="AD98" s="131">
        <f>IF(AD$92=$B98,0,IF(AD$92&gt;$B98,'User Input'!AD115,-'User Input'!AD115))</f>
        <v>0</v>
      </c>
      <c r="AE98" s="131">
        <f>IF(AE$92=$B98,0,IF(AE$92&gt;$B98,'User Input'!AE115,-'User Input'!AE115))</f>
        <v>0</v>
      </c>
      <c r="AF98" s="131">
        <f>IF(AF$92=$B98,0,IF(AF$92&gt;$B98,'User Input'!AF115,-'User Input'!AF115))</f>
        <v>0</v>
      </c>
      <c r="AG98" s="131">
        <f>IF(AG$92=$B98,0,IF(AG$92&gt;$B98,'User Input'!AG115,-'User Input'!AG115))</f>
        <v>0</v>
      </c>
      <c r="AH98" s="131">
        <f>IF(AH$92=$B98,0,IF(AH$92&gt;$B98,'User Input'!AH115,-'User Input'!AH115))</f>
        <v>0</v>
      </c>
      <c r="AI98" s="131">
        <f>IF(AI$92=$B98,0,IF(AI$92&gt;$B98,'User Input'!AI115,-'User Input'!AI115))</f>
        <v>0</v>
      </c>
      <c r="AJ98" s="131">
        <f>IF(AJ$92=$B98,0,IF(AJ$92&gt;$B98,'User Input'!AJ115,-'User Input'!AJ115))</f>
        <v>0</v>
      </c>
      <c r="AK98" s="131">
        <f>IF(AK$92=$B98,0,IF(AK$92&gt;$B98,'User Input'!AK115,-'User Input'!AK115))</f>
        <v>0</v>
      </c>
      <c r="AL98" s="131">
        <f>IF(AL$92=$B98,0,IF(AL$92&gt;$B98,'User Input'!AL115,-'User Input'!AL115))</f>
        <v>0</v>
      </c>
      <c r="AM98" s="131">
        <f>IF(AM$92=$B98,0,IF(AM$92&gt;$B98,'User Input'!AM115,-'User Input'!AM115))</f>
        <v>0</v>
      </c>
      <c r="AN98" s="131">
        <f>IF(AN$92=$B98,0,IF(AN$92&gt;$B98,'User Input'!AN115,-'User Input'!AN115))</f>
        <v>0</v>
      </c>
      <c r="AO98" s="131">
        <f>IF(AO$92=$B98,0,IF(AO$92&gt;$B98,'User Input'!AO115,-'User Input'!AO115))</f>
        <v>0</v>
      </c>
      <c r="AP98" s="6"/>
      <c r="AQ98" s="6"/>
      <c r="AR98" s="6"/>
      <c r="AS98" s="6"/>
      <c r="AT98" s="6"/>
      <c r="AU98" s="6"/>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3"/>
    </row>
    <row r="99" spans="1:96" s="4" customFormat="1" ht="15" customHeight="1">
      <c r="A99" s="50"/>
      <c r="B99" s="117" t="s">
        <v>100</v>
      </c>
      <c r="C99" s="44"/>
      <c r="D99" s="131">
        <f>IF(D$92=$B99,0,IF(D$92&gt;$B99,'User Input'!D116,-'User Input'!D116))</f>
        <v>0</v>
      </c>
      <c r="E99" s="131">
        <f>IF(E$92=$B99,0,IF(E$92&gt;$B99,'User Input'!E116,-'User Input'!E116))</f>
        <v>0</v>
      </c>
      <c r="F99" s="131">
        <f>IF(F$92=$B99,0,IF(F$92&gt;$B99,'User Input'!F116,-'User Input'!F116))</f>
        <v>0</v>
      </c>
      <c r="G99" s="131">
        <f>IF(G$92=$B99,0,IF(G$92&gt;$B99,'User Input'!G116,-'User Input'!G116))</f>
        <v>0</v>
      </c>
      <c r="H99" s="131">
        <f>IF(H$92=$B99,0,IF(H$92&gt;$B99,'User Input'!H116,-'User Input'!H116))</f>
        <v>0</v>
      </c>
      <c r="I99" s="131">
        <f>IF(I$92=$B99,0,IF(I$92&gt;$B99,'User Input'!I116,-'User Input'!I116))</f>
        <v>0</v>
      </c>
      <c r="J99" s="131">
        <f>IF(J$92=$B99,0,IF(J$92&gt;$B99,'User Input'!J116,-'User Input'!J116))</f>
        <v>0</v>
      </c>
      <c r="K99" s="131">
        <f>IF(K$92=$B99,0,IF(K$92&gt;$B99,'User Input'!K116,-'User Input'!K116))</f>
        <v>0</v>
      </c>
      <c r="L99" s="131">
        <f>IF(L$92=$B99,0,IF(L$92&gt;$B99,'User Input'!L116,-'User Input'!L116))</f>
        <v>0</v>
      </c>
      <c r="M99" s="131">
        <f>IF(M$92=$B99,0,IF(M$92&gt;$B99,'User Input'!M116,-'User Input'!M116))</f>
        <v>0</v>
      </c>
      <c r="N99" s="131">
        <f>IF(N$92=$B99,0,IF(N$92&gt;$B99,'User Input'!N116,-'User Input'!N116))</f>
        <v>0</v>
      </c>
      <c r="O99" s="131">
        <f>IF(O$92=$B99,0,IF(O$92&gt;$B99,'User Input'!O116,-'User Input'!O116))</f>
        <v>0</v>
      </c>
      <c r="P99" s="131">
        <f>IF(P$92=$B99,0,IF(P$92&gt;$B99,'User Input'!P116,-'User Input'!P116))</f>
        <v>0</v>
      </c>
      <c r="Q99" s="131">
        <f>IF(Q$92=$B99,0,IF(Q$92&gt;$B99,'User Input'!Q116,-'User Input'!Q116))</f>
        <v>0</v>
      </c>
      <c r="R99" s="131">
        <f>IF(R$92=$B99,0,IF(R$92&gt;$B99,'User Input'!R116,-'User Input'!R116))</f>
        <v>0</v>
      </c>
      <c r="S99" s="131">
        <f>IF(S$92=$B99,0,IF(S$92&gt;$B99,'User Input'!S116,-'User Input'!S116))</f>
        <v>0</v>
      </c>
      <c r="T99" s="131">
        <f>IF(T$92=$B99,0,IF(T$92&gt;$B99,'User Input'!T116,-'User Input'!T116))</f>
        <v>0</v>
      </c>
      <c r="U99" s="131">
        <f>IF(U$92=$B99,0,IF(U$92&gt;$B99,'User Input'!U116,-'User Input'!U116))</f>
        <v>0</v>
      </c>
      <c r="V99" s="131">
        <f>IF(V$92=$B99,0,IF(V$92&gt;$B99,'User Input'!V116,-'User Input'!V116))</f>
        <v>0</v>
      </c>
      <c r="W99" s="131">
        <f>IF(W$92=$B99,0,IF(W$92&gt;$B99,'User Input'!W116,-'User Input'!W116))</f>
        <v>0</v>
      </c>
      <c r="X99" s="131">
        <f>IF(X$92=$B99,0,IF(X$92&gt;$B99,'User Input'!X116,-'User Input'!X116))</f>
        <v>0</v>
      </c>
      <c r="Y99" s="131">
        <f>IF(Y$92=$B99,0,IF(Y$92&gt;$B99,'User Input'!Y116,-'User Input'!Y116))</f>
        <v>0</v>
      </c>
      <c r="Z99" s="131">
        <f>IF(Z$92=$B99,0,IF(Z$92&gt;$B99,'User Input'!Z116,-'User Input'!Z116))</f>
        <v>0</v>
      </c>
      <c r="AA99" s="131">
        <f>IF(AA$92=$B99,0,IF(AA$92&gt;$B99,'User Input'!AA116,-'User Input'!AA116))</f>
        <v>0</v>
      </c>
      <c r="AB99" s="131">
        <f>IF(AB$92=$B99,0,IF(AB$92&gt;$B99,'User Input'!AB116,-'User Input'!AB116))</f>
        <v>0</v>
      </c>
      <c r="AC99" s="131">
        <f>IF(AC$92=$B99,0,IF(AC$92&gt;$B99,'User Input'!AC116,-'User Input'!AC116))</f>
        <v>0</v>
      </c>
      <c r="AD99" s="131">
        <f>IF(AD$92=$B99,0,IF(AD$92&gt;$B99,'User Input'!AD116,-'User Input'!AD116))</f>
        <v>0</v>
      </c>
      <c r="AE99" s="131">
        <f>IF(AE$92=$B99,0,IF(AE$92&gt;$B99,'User Input'!AE116,-'User Input'!AE116))</f>
        <v>0</v>
      </c>
      <c r="AF99" s="131">
        <f>IF(AF$92=$B99,0,IF(AF$92&gt;$B99,'User Input'!AF116,-'User Input'!AF116))</f>
        <v>0</v>
      </c>
      <c r="AG99" s="131">
        <f>IF(AG$92=$B99,0,IF(AG$92&gt;$B99,'User Input'!AG116,-'User Input'!AG116))</f>
        <v>0</v>
      </c>
      <c r="AH99" s="131">
        <f>IF(AH$92=$B99,0,IF(AH$92&gt;$B99,'User Input'!AH116,-'User Input'!AH116))</f>
        <v>0</v>
      </c>
      <c r="AI99" s="131">
        <f>IF(AI$92=$B99,0,IF(AI$92&gt;$B99,'User Input'!AI116,-'User Input'!AI116))</f>
        <v>0</v>
      </c>
      <c r="AJ99" s="131">
        <f>IF(AJ$92=$B99,0,IF(AJ$92&gt;$B99,'User Input'!AJ116,-'User Input'!AJ116))</f>
        <v>0</v>
      </c>
      <c r="AK99" s="131">
        <f>IF(AK$92=$B99,0,IF(AK$92&gt;$B99,'User Input'!AK116,-'User Input'!AK116))</f>
        <v>0</v>
      </c>
      <c r="AL99" s="131">
        <f>IF(AL$92=$B99,0,IF(AL$92&gt;$B99,'User Input'!AL116,-'User Input'!AL116))</f>
        <v>0</v>
      </c>
      <c r="AM99" s="131">
        <f>IF(AM$92=$B99,0,IF(AM$92&gt;$B99,'User Input'!AM116,-'User Input'!AM116))</f>
        <v>0</v>
      </c>
      <c r="AN99" s="131">
        <f>IF(AN$92=$B99,0,IF(AN$92&gt;$B99,'User Input'!AN116,-'User Input'!AN116))</f>
        <v>0</v>
      </c>
      <c r="AO99" s="131">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c r="A100" s="51"/>
      <c r="B100" s="117" t="s">
        <v>101</v>
      </c>
      <c r="C100" s="44"/>
      <c r="D100" s="131">
        <f>IF(D$92=$B100,0,IF(D$92&gt;$B100,'User Input'!D117,-'User Input'!D117))</f>
        <v>0</v>
      </c>
      <c r="E100" s="131">
        <f>IF(E$92=$B100,0,IF(E$92&gt;$B100,'User Input'!E117,-'User Input'!E117))</f>
        <v>0</v>
      </c>
      <c r="F100" s="131">
        <f>IF(F$92=$B100,0,IF(F$92&gt;$B100,'User Input'!F117,-'User Input'!F117))</f>
        <v>0</v>
      </c>
      <c r="G100" s="131">
        <f>IF(G$92=$B100,0,IF(G$92&gt;$B100,'User Input'!G117,-'User Input'!G117))</f>
        <v>0</v>
      </c>
      <c r="H100" s="131">
        <f>IF(H$92=$B100,0,IF(H$92&gt;$B100,'User Input'!H117,-'User Input'!H117))</f>
        <v>0</v>
      </c>
      <c r="I100" s="131">
        <f>IF(I$92=$B100,0,IF(I$92&gt;$B100,'User Input'!I117,-'User Input'!I117))</f>
        <v>0</v>
      </c>
      <c r="J100" s="131">
        <f>IF(J$92=$B100,0,IF(J$92&gt;$B100,'User Input'!J117,-'User Input'!J117))</f>
        <v>0</v>
      </c>
      <c r="K100" s="131">
        <f>IF(K$92=$B100,0,IF(K$92&gt;$B100,'User Input'!K117,-'User Input'!K117))</f>
        <v>0</v>
      </c>
      <c r="L100" s="131">
        <f>IF(L$92=$B100,0,IF(L$92&gt;$B100,'User Input'!L117,-'User Input'!L117))</f>
        <v>0</v>
      </c>
      <c r="M100" s="131">
        <f>IF(M$92=$B100,0,IF(M$92&gt;$B100,'User Input'!M117,-'User Input'!M117))</f>
        <v>0</v>
      </c>
      <c r="N100" s="131">
        <f>IF(N$92=$B100,0,IF(N$92&gt;$B100,'User Input'!N117,-'User Input'!N117))</f>
        <v>0</v>
      </c>
      <c r="O100" s="131">
        <f>IF(O$92=$B100,0,IF(O$92&gt;$B100,'User Input'!O117,-'User Input'!O117))</f>
        <v>0</v>
      </c>
      <c r="P100" s="131">
        <f>IF(P$92=$B100,0,IF(P$92&gt;$B100,'User Input'!P117,-'User Input'!P117))</f>
        <v>0</v>
      </c>
      <c r="Q100" s="131">
        <f>IF(Q$92=$B100,0,IF(Q$92&gt;$B100,'User Input'!Q117,-'User Input'!Q117))</f>
        <v>0</v>
      </c>
      <c r="R100" s="131">
        <f>IF(R$92=$B100,0,IF(R$92&gt;$B100,'User Input'!R117,-'User Input'!R117))</f>
        <v>0</v>
      </c>
      <c r="S100" s="131">
        <f>IF(S$92=$B100,0,IF(S$92&gt;$B100,'User Input'!S117,-'User Input'!S117))</f>
        <v>0</v>
      </c>
      <c r="T100" s="131">
        <f>IF(T$92=$B100,0,IF(T$92&gt;$B100,'User Input'!T117,-'User Input'!T117))</f>
        <v>0</v>
      </c>
      <c r="U100" s="131">
        <f>IF(U$92=$B100,0,IF(U$92&gt;$B100,'User Input'!U117,-'User Input'!U117))</f>
        <v>0</v>
      </c>
      <c r="V100" s="131">
        <f>IF(V$92=$B100,0,IF(V$92&gt;$B100,'User Input'!V117,-'User Input'!V117))</f>
        <v>0</v>
      </c>
      <c r="W100" s="131">
        <f>IF(W$92=$B100,0,IF(W$92&gt;$B100,'User Input'!W117,-'User Input'!W117))</f>
        <v>0</v>
      </c>
      <c r="X100" s="131">
        <f>IF(X$92=$B100,0,IF(X$92&gt;$B100,'User Input'!X117,-'User Input'!X117))</f>
        <v>0</v>
      </c>
      <c r="Y100" s="131">
        <f>IF(Y$92=$B100,0,IF(Y$92&gt;$B100,'User Input'!Y117,-'User Input'!Y117))</f>
        <v>0</v>
      </c>
      <c r="Z100" s="131">
        <f>IF(Z$92=$B100,0,IF(Z$92&gt;$B100,'User Input'!Z117,-'User Input'!Z117))</f>
        <v>0</v>
      </c>
      <c r="AA100" s="131">
        <f>IF(AA$92=$B100,0,IF(AA$92&gt;$B100,'User Input'!AA117,-'User Input'!AA117))</f>
        <v>0</v>
      </c>
      <c r="AB100" s="131">
        <f>IF(AB$92=$B100,0,IF(AB$92&gt;$B100,'User Input'!AB117,-'User Input'!AB117))</f>
        <v>0</v>
      </c>
      <c r="AC100" s="131">
        <f>IF(AC$92=$B100,0,IF(AC$92&gt;$B100,'User Input'!AC117,-'User Input'!AC117))</f>
        <v>0</v>
      </c>
      <c r="AD100" s="131">
        <f>IF(AD$92=$B100,0,IF(AD$92&gt;$B100,'User Input'!AD117,-'User Input'!AD117))</f>
        <v>0</v>
      </c>
      <c r="AE100" s="131">
        <f>IF(AE$92=$B100,0,IF(AE$92&gt;$B100,'User Input'!AE117,-'User Input'!AE117))</f>
        <v>0</v>
      </c>
      <c r="AF100" s="131">
        <f>IF(AF$92=$B100,0,IF(AF$92&gt;$B100,'User Input'!AF117,-'User Input'!AF117))</f>
        <v>0</v>
      </c>
      <c r="AG100" s="131">
        <f>IF(AG$92=$B100,0,IF(AG$92&gt;$B100,'User Input'!AG117,-'User Input'!AG117))</f>
        <v>0</v>
      </c>
      <c r="AH100" s="131">
        <f>IF(AH$92=$B100,0,IF(AH$92&gt;$B100,'User Input'!AH117,-'User Input'!AH117))</f>
        <v>0</v>
      </c>
      <c r="AI100" s="131">
        <f>IF(AI$92=$B100,0,IF(AI$92&gt;$B100,'User Input'!AI117,-'User Input'!AI117))</f>
        <v>0</v>
      </c>
      <c r="AJ100" s="131">
        <f>IF(AJ$92=$B100,0,IF(AJ$92&gt;$B100,'User Input'!AJ117,-'User Input'!AJ117))</f>
        <v>0</v>
      </c>
      <c r="AK100" s="131">
        <f>IF(AK$92=$B100,0,IF(AK$92&gt;$B100,'User Input'!AK117,-'User Input'!AK117))</f>
        <v>0</v>
      </c>
      <c r="AL100" s="131">
        <f>IF(AL$92=$B100,0,IF(AL$92&gt;$B100,'User Input'!AL117,-'User Input'!AL117))</f>
        <v>0</v>
      </c>
      <c r="AM100" s="131">
        <f>IF(AM$92=$B100,0,IF(AM$92&gt;$B100,'User Input'!AM117,-'User Input'!AM117))</f>
        <v>0</v>
      </c>
      <c r="AN100" s="131">
        <f>IF(AN$92=$B100,0,IF(AN$92&gt;$B100,'User Input'!AN117,-'User Input'!AN117))</f>
        <v>0</v>
      </c>
      <c r="AO100" s="131">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c r="A101" s="52"/>
      <c r="B101" s="117" t="s">
        <v>102</v>
      </c>
      <c r="C101" s="44"/>
      <c r="D101" s="131">
        <f>IF(D$92=$B101,0,IF(D$92&gt;$B101,'User Input'!D118,-'User Input'!D118))</f>
        <v>0</v>
      </c>
      <c r="E101" s="131">
        <f>IF(E$92=$B101,0,IF(E$92&gt;$B101,'User Input'!E118,-'User Input'!E118))</f>
        <v>0</v>
      </c>
      <c r="F101" s="131">
        <f>IF(F$92=$B101,0,IF(F$92&gt;$B101,'User Input'!F118,-'User Input'!F118))</f>
        <v>0</v>
      </c>
      <c r="G101" s="131">
        <f>IF(G$92=$B101,0,IF(G$92&gt;$B101,'User Input'!G118,-'User Input'!G118))</f>
        <v>0</v>
      </c>
      <c r="H101" s="131">
        <f>IF(H$92=$B101,0,IF(H$92&gt;$B101,'User Input'!H118,-'User Input'!H118))</f>
        <v>0</v>
      </c>
      <c r="I101" s="131">
        <f>IF(I$92=$B101,0,IF(I$92&gt;$B101,'User Input'!I118,-'User Input'!I118))</f>
        <v>0</v>
      </c>
      <c r="J101" s="131">
        <f>IF(J$92=$B101,0,IF(J$92&gt;$B101,'User Input'!J118,-'User Input'!J118))</f>
        <v>0</v>
      </c>
      <c r="K101" s="131">
        <f>IF(K$92=$B101,0,IF(K$92&gt;$B101,'User Input'!K118,-'User Input'!K118))</f>
        <v>0</v>
      </c>
      <c r="L101" s="131">
        <f>IF(L$92=$B101,0,IF(L$92&gt;$B101,'User Input'!L118,-'User Input'!L118))</f>
        <v>0</v>
      </c>
      <c r="M101" s="131">
        <f>IF(M$92=$B101,0,IF(M$92&gt;$B101,'User Input'!M118,-'User Input'!M118))</f>
        <v>0</v>
      </c>
      <c r="N101" s="131">
        <f>IF(N$92=$B101,0,IF(N$92&gt;$B101,'User Input'!N118,-'User Input'!N118))</f>
        <v>0</v>
      </c>
      <c r="O101" s="131">
        <f>IF(O$92=$B101,0,IF(O$92&gt;$B101,'User Input'!O118,-'User Input'!O118))</f>
        <v>0</v>
      </c>
      <c r="P101" s="131">
        <f>IF(P$92=$B101,0,IF(P$92&gt;$B101,'User Input'!P118,-'User Input'!P118))</f>
        <v>0</v>
      </c>
      <c r="Q101" s="131">
        <f>IF(Q$92=$B101,0,IF(Q$92&gt;$B101,'User Input'!Q118,-'User Input'!Q118))</f>
        <v>0</v>
      </c>
      <c r="R101" s="131">
        <f>IF(R$92=$B101,0,IF(R$92&gt;$B101,'User Input'!R118,-'User Input'!R118))</f>
        <v>0</v>
      </c>
      <c r="S101" s="131">
        <f>IF(S$92=$B101,0,IF(S$92&gt;$B101,'User Input'!S118,-'User Input'!S118))</f>
        <v>0</v>
      </c>
      <c r="T101" s="131">
        <f>IF(T$92=$B101,0,IF(T$92&gt;$B101,'User Input'!T118,-'User Input'!T118))</f>
        <v>0</v>
      </c>
      <c r="U101" s="131">
        <f>IF(U$92=$B101,0,IF(U$92&gt;$B101,'User Input'!U118,-'User Input'!U118))</f>
        <v>0</v>
      </c>
      <c r="V101" s="131">
        <f>IF(V$92=$B101,0,IF(V$92&gt;$B101,'User Input'!V118,-'User Input'!V118))</f>
        <v>0</v>
      </c>
      <c r="W101" s="131">
        <f>IF(W$92=$B101,0,IF(W$92&gt;$B101,'User Input'!W118,-'User Input'!W118))</f>
        <v>0</v>
      </c>
      <c r="X101" s="131">
        <f>IF(X$92=$B101,0,IF(X$92&gt;$B101,'User Input'!X118,-'User Input'!X118))</f>
        <v>0</v>
      </c>
      <c r="Y101" s="131">
        <f>IF(Y$92=$B101,0,IF(Y$92&gt;$B101,'User Input'!Y118,-'User Input'!Y118))</f>
        <v>0</v>
      </c>
      <c r="Z101" s="131">
        <f>IF(Z$92=$B101,0,IF(Z$92&gt;$B101,'User Input'!Z118,-'User Input'!Z118))</f>
        <v>0</v>
      </c>
      <c r="AA101" s="131">
        <f>IF(AA$92=$B101,0,IF(AA$92&gt;$B101,'User Input'!AA118,-'User Input'!AA118))</f>
        <v>0</v>
      </c>
      <c r="AB101" s="131">
        <f>IF(AB$92=$B101,0,IF(AB$92&gt;$B101,'User Input'!AB118,-'User Input'!AB118))</f>
        <v>0</v>
      </c>
      <c r="AC101" s="131">
        <f>IF(AC$92=$B101,0,IF(AC$92&gt;$B101,'User Input'!AC118,-'User Input'!AC118))</f>
        <v>0</v>
      </c>
      <c r="AD101" s="131">
        <f>IF(AD$92=$B101,0,IF(AD$92&gt;$B101,'User Input'!AD118,-'User Input'!AD118))</f>
        <v>0</v>
      </c>
      <c r="AE101" s="131">
        <f>IF(AE$92=$B101,0,IF(AE$92&gt;$B101,'User Input'!AE118,-'User Input'!AE118))</f>
        <v>0</v>
      </c>
      <c r="AF101" s="131">
        <f>IF(AF$92=$B101,0,IF(AF$92&gt;$B101,'User Input'!AF118,-'User Input'!AF118))</f>
        <v>0</v>
      </c>
      <c r="AG101" s="131">
        <f>IF(AG$92=$B101,0,IF(AG$92&gt;$B101,'User Input'!AG118,-'User Input'!AG118))</f>
        <v>0</v>
      </c>
      <c r="AH101" s="131">
        <f>IF(AH$92=$B101,0,IF(AH$92&gt;$B101,'User Input'!AH118,-'User Input'!AH118))</f>
        <v>0</v>
      </c>
      <c r="AI101" s="131">
        <f>IF(AI$92=$B101,0,IF(AI$92&gt;$B101,'User Input'!AI118,-'User Input'!AI118))</f>
        <v>0</v>
      </c>
      <c r="AJ101" s="131">
        <f>IF(AJ$92=$B101,0,IF(AJ$92&gt;$B101,'User Input'!AJ118,-'User Input'!AJ118))</f>
        <v>0</v>
      </c>
      <c r="AK101" s="131">
        <f>IF(AK$92=$B101,0,IF(AK$92&gt;$B101,'User Input'!AK118,-'User Input'!AK118))</f>
        <v>0</v>
      </c>
      <c r="AL101" s="131">
        <f>IF(AL$92=$B101,0,IF(AL$92&gt;$B101,'User Input'!AL118,-'User Input'!AL118))</f>
        <v>0</v>
      </c>
      <c r="AM101" s="131">
        <f>IF(AM$92=$B101,0,IF(AM$92&gt;$B101,'User Input'!AM118,-'User Input'!AM118))</f>
        <v>0</v>
      </c>
      <c r="AN101" s="131">
        <f>IF(AN$92=$B101,0,IF(AN$92&gt;$B101,'User Input'!AN118,-'User Input'!AN118))</f>
        <v>0</v>
      </c>
      <c r="AO101" s="131">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c r="A102" s="104"/>
      <c r="B102" s="117" t="s">
        <v>103</v>
      </c>
      <c r="C102" s="44"/>
      <c r="D102" s="131">
        <f>IF(D$92=$B102,0,IF(D$92&gt;$B102,'User Input'!D119,-'User Input'!D119))</f>
        <v>0</v>
      </c>
      <c r="E102" s="131">
        <f>IF(E$92=$B102,0,IF(E$92&gt;$B102,'User Input'!E119,-'User Input'!E119))</f>
        <v>0</v>
      </c>
      <c r="F102" s="131">
        <f>IF(F$92=$B102,0,IF(F$92&gt;$B102,'User Input'!F119,-'User Input'!F119))</f>
        <v>0</v>
      </c>
      <c r="G102" s="131">
        <f>IF(G$92=$B102,0,IF(G$92&gt;$B102,'User Input'!G119,-'User Input'!G119))</f>
        <v>0</v>
      </c>
      <c r="H102" s="131">
        <f>IF(H$92=$B102,0,IF(H$92&gt;$B102,'User Input'!H119,-'User Input'!H119))</f>
        <v>0</v>
      </c>
      <c r="I102" s="131">
        <f>IF(I$92=$B102,0,IF(I$92&gt;$B102,'User Input'!I119,-'User Input'!I119))</f>
        <v>0</v>
      </c>
      <c r="J102" s="131">
        <f>IF(J$92=$B102,0,IF(J$92&gt;$B102,'User Input'!J119,-'User Input'!J119))</f>
        <v>0</v>
      </c>
      <c r="K102" s="131">
        <f>IF(K$92=$B102,0,IF(K$92&gt;$B102,'User Input'!K119,-'User Input'!K119))</f>
        <v>0</v>
      </c>
      <c r="L102" s="131">
        <f>IF(L$92=$B102,0,IF(L$92&gt;$B102,'User Input'!L119,-'User Input'!L119))</f>
        <v>0</v>
      </c>
      <c r="M102" s="131">
        <f>IF(M$92=$B102,0,IF(M$92&gt;$B102,'User Input'!M119,-'User Input'!M119))</f>
        <v>0</v>
      </c>
      <c r="N102" s="131">
        <f>IF(N$92=$B102,0,IF(N$92&gt;$B102,'User Input'!N119,-'User Input'!N119))</f>
        <v>0</v>
      </c>
      <c r="O102" s="131">
        <f>IF(O$92=$B102,0,IF(O$92&gt;$B102,'User Input'!O119,-'User Input'!O119))</f>
        <v>0</v>
      </c>
      <c r="P102" s="131">
        <f>IF(P$92=$B102,0,IF(P$92&gt;$B102,'User Input'!P119,-'User Input'!P119))</f>
        <v>0</v>
      </c>
      <c r="Q102" s="131">
        <f>IF(Q$92=$B102,0,IF(Q$92&gt;$B102,'User Input'!Q119,-'User Input'!Q119))</f>
        <v>0</v>
      </c>
      <c r="R102" s="131">
        <f>IF(R$92=$B102,0,IF(R$92&gt;$B102,'User Input'!R119,-'User Input'!R119))</f>
        <v>0</v>
      </c>
      <c r="S102" s="131">
        <f>IF(S$92=$B102,0,IF(S$92&gt;$B102,'User Input'!S119,-'User Input'!S119))</f>
        <v>0</v>
      </c>
      <c r="T102" s="131">
        <f>IF(T$92=$B102,0,IF(T$92&gt;$B102,'User Input'!T119,-'User Input'!T119))</f>
        <v>0</v>
      </c>
      <c r="U102" s="131">
        <f>IF(U$92=$B102,0,IF(U$92&gt;$B102,'User Input'!U119,-'User Input'!U119))</f>
        <v>0</v>
      </c>
      <c r="V102" s="131">
        <f>IF(V$92=$B102,0,IF(V$92&gt;$B102,'User Input'!V119,-'User Input'!V119))</f>
        <v>0</v>
      </c>
      <c r="W102" s="131">
        <f>IF(W$92=$B102,0,IF(W$92&gt;$B102,'User Input'!W119,-'User Input'!W119))</f>
        <v>0</v>
      </c>
      <c r="X102" s="131">
        <f>IF(X$92=$B102,0,IF(X$92&gt;$B102,'User Input'!X119,-'User Input'!X119))</f>
        <v>0</v>
      </c>
      <c r="Y102" s="131">
        <f>IF(Y$92=$B102,0,IF(Y$92&gt;$B102,'User Input'!Y119,-'User Input'!Y119))</f>
        <v>0</v>
      </c>
      <c r="Z102" s="131">
        <f>IF(Z$92=$B102,0,IF(Z$92&gt;$B102,'User Input'!Z119,-'User Input'!Z119))</f>
        <v>0</v>
      </c>
      <c r="AA102" s="131">
        <f>IF(AA$92=$B102,0,IF(AA$92&gt;$B102,'User Input'!AA119,-'User Input'!AA119))</f>
        <v>0</v>
      </c>
      <c r="AB102" s="131">
        <f>IF(AB$92=$B102,0,IF(AB$92&gt;$B102,'User Input'!AB119,-'User Input'!AB119))</f>
        <v>0</v>
      </c>
      <c r="AC102" s="131">
        <f>IF(AC$92=$B102,0,IF(AC$92&gt;$B102,'User Input'!AC119,-'User Input'!AC119))</f>
        <v>0</v>
      </c>
      <c r="AD102" s="131">
        <f>IF(AD$92=$B102,0,IF(AD$92&gt;$B102,'User Input'!AD119,-'User Input'!AD119))</f>
        <v>0</v>
      </c>
      <c r="AE102" s="131">
        <f>IF(AE$92=$B102,0,IF(AE$92&gt;$B102,'User Input'!AE119,-'User Input'!AE119))</f>
        <v>0</v>
      </c>
      <c r="AF102" s="131">
        <f>IF(AF$92=$B102,0,IF(AF$92&gt;$B102,'User Input'!AF119,-'User Input'!AF119))</f>
        <v>0</v>
      </c>
      <c r="AG102" s="131">
        <f>IF(AG$92=$B102,0,IF(AG$92&gt;$B102,'User Input'!AG119,-'User Input'!AG119))</f>
        <v>0</v>
      </c>
      <c r="AH102" s="131">
        <f>IF(AH$92=$B102,0,IF(AH$92&gt;$B102,'User Input'!AH119,-'User Input'!AH119))</f>
        <v>0</v>
      </c>
      <c r="AI102" s="131">
        <f>IF(AI$92=$B102,0,IF(AI$92&gt;$B102,'User Input'!AI119,-'User Input'!AI119))</f>
        <v>0</v>
      </c>
      <c r="AJ102" s="131">
        <f>IF(AJ$92=$B102,0,IF(AJ$92&gt;$B102,'User Input'!AJ119,-'User Input'!AJ119))</f>
        <v>0</v>
      </c>
      <c r="AK102" s="131">
        <f>IF(AK$92=$B102,0,IF(AK$92&gt;$B102,'User Input'!AK119,-'User Input'!AK119))</f>
        <v>0</v>
      </c>
      <c r="AL102" s="131">
        <f>IF(AL$92=$B102,0,IF(AL$92&gt;$B102,'User Input'!AL119,-'User Input'!AL119))</f>
        <v>0</v>
      </c>
      <c r="AM102" s="131">
        <f>IF(AM$92=$B102,0,IF(AM$92&gt;$B102,'User Input'!AM119,-'User Input'!AM119))</f>
        <v>0</v>
      </c>
      <c r="AN102" s="131">
        <f>IF(AN$92=$B102,0,IF(AN$92&gt;$B102,'User Input'!AN119,-'User Input'!AN119))</f>
        <v>0</v>
      </c>
      <c r="AO102" s="131">
        <f>IF(AO$92=$B102,0,IF(AO$92&gt;$B102,'User Input'!AO119,-'User Input'!AO119))</f>
        <v>0</v>
      </c>
      <c r="AP102" s="6"/>
      <c r="AQ102" s="6"/>
      <c r="AR102" s="6"/>
      <c r="AS102" s="6"/>
      <c r="AT102" s="6"/>
      <c r="AU102" s="6"/>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row>
    <row r="103" spans="1:96" ht="15" customHeight="1">
      <c r="A103" s="104"/>
      <c r="B103" s="117" t="s">
        <v>104</v>
      </c>
      <c r="C103" s="44"/>
      <c r="D103" s="131">
        <f>IF(D$92=$B103,0,IF(D$92&gt;$B103,'User Input'!D120,-'User Input'!D120))</f>
        <v>0</v>
      </c>
      <c r="E103" s="131">
        <f>IF(E$92=$B103,0,IF(E$92&gt;$B103,'User Input'!E120,-'User Input'!E120))</f>
        <v>0</v>
      </c>
      <c r="F103" s="131">
        <f>IF(F$92=$B103,0,IF(F$92&gt;$B103,'User Input'!F120,-'User Input'!F120))</f>
        <v>0</v>
      </c>
      <c r="G103" s="131">
        <f>IF(G$92=$B103,0,IF(G$92&gt;$B103,'User Input'!G120,-'User Input'!G120))</f>
        <v>0</v>
      </c>
      <c r="H103" s="131">
        <f>IF(H$92=$B103,0,IF(H$92&gt;$B103,'User Input'!H120,-'User Input'!H120))</f>
        <v>0</v>
      </c>
      <c r="I103" s="131">
        <f>IF(I$92=$B103,0,IF(I$92&gt;$B103,'User Input'!I120,-'User Input'!I120))</f>
        <v>0</v>
      </c>
      <c r="J103" s="131">
        <f>IF(J$92=$B103,0,IF(J$92&gt;$B103,'User Input'!J120,-'User Input'!J120))</f>
        <v>0</v>
      </c>
      <c r="K103" s="131">
        <f>IF(K$92=$B103,0,IF(K$92&gt;$B103,'User Input'!K120,-'User Input'!K120))</f>
        <v>0</v>
      </c>
      <c r="L103" s="131">
        <f>IF(L$92=$B103,0,IF(L$92&gt;$B103,'User Input'!L120,-'User Input'!L120))</f>
        <v>0</v>
      </c>
      <c r="M103" s="131">
        <f>IF(M$92=$B103,0,IF(M$92&gt;$B103,'User Input'!M120,-'User Input'!M120))</f>
        <v>0</v>
      </c>
      <c r="N103" s="131">
        <f>IF(N$92=$B103,0,IF(N$92&gt;$B103,'User Input'!N120,-'User Input'!N120))</f>
        <v>0</v>
      </c>
      <c r="O103" s="131">
        <f>IF(O$92=$B103,0,IF(O$92&gt;$B103,'User Input'!O120,-'User Input'!O120))</f>
        <v>0</v>
      </c>
      <c r="P103" s="131">
        <f>IF(P$92=$B103,0,IF(P$92&gt;$B103,'User Input'!P120,-'User Input'!P120))</f>
        <v>0</v>
      </c>
      <c r="Q103" s="131">
        <f>IF(Q$92=$B103,0,IF(Q$92&gt;$B103,'User Input'!Q120,-'User Input'!Q120))</f>
        <v>0</v>
      </c>
      <c r="R103" s="131">
        <f>IF(R$92=$B103,0,IF(R$92&gt;$B103,'User Input'!R120,-'User Input'!R120))</f>
        <v>0</v>
      </c>
      <c r="S103" s="131">
        <f>IF(S$92=$B103,0,IF(S$92&gt;$B103,'User Input'!S120,-'User Input'!S120))</f>
        <v>0</v>
      </c>
      <c r="T103" s="131">
        <f>IF(T$92=$B103,0,IF(T$92&gt;$B103,'User Input'!T120,-'User Input'!T120))</f>
        <v>0</v>
      </c>
      <c r="U103" s="131">
        <f>IF(U$92=$B103,0,IF(U$92&gt;$B103,'User Input'!U120,-'User Input'!U120))</f>
        <v>0</v>
      </c>
      <c r="V103" s="131">
        <f>IF(V$92=$B103,0,IF(V$92&gt;$B103,'User Input'!V120,-'User Input'!V120))</f>
        <v>0</v>
      </c>
      <c r="W103" s="131">
        <f>IF(W$92=$B103,0,IF(W$92&gt;$B103,'User Input'!W120,-'User Input'!W120))</f>
        <v>0</v>
      </c>
      <c r="X103" s="131">
        <f>IF(X$92=$B103,0,IF(X$92&gt;$B103,'User Input'!X120,-'User Input'!X120))</f>
        <v>0</v>
      </c>
      <c r="Y103" s="131">
        <f>IF(Y$92=$B103,0,IF(Y$92&gt;$B103,'User Input'!Y120,-'User Input'!Y120))</f>
        <v>0</v>
      </c>
      <c r="Z103" s="131">
        <f>IF(Z$92=$B103,0,IF(Z$92&gt;$B103,'User Input'!Z120,-'User Input'!Z120))</f>
        <v>0</v>
      </c>
      <c r="AA103" s="131">
        <f>IF(AA$92=$B103,0,IF(AA$92&gt;$B103,'User Input'!AA120,-'User Input'!AA120))</f>
        <v>0</v>
      </c>
      <c r="AB103" s="131">
        <f>IF(AB$92=$B103,0,IF(AB$92&gt;$B103,'User Input'!AB120,-'User Input'!AB120))</f>
        <v>0</v>
      </c>
      <c r="AC103" s="131">
        <f>IF(AC$92=$B103,0,IF(AC$92&gt;$B103,'User Input'!AC120,-'User Input'!AC120))</f>
        <v>0</v>
      </c>
      <c r="AD103" s="131">
        <f>IF(AD$92=$B103,0,IF(AD$92&gt;$B103,'User Input'!AD120,-'User Input'!AD120))</f>
        <v>0</v>
      </c>
      <c r="AE103" s="131">
        <f>IF(AE$92=$B103,0,IF(AE$92&gt;$B103,'User Input'!AE120,-'User Input'!AE120))</f>
        <v>0</v>
      </c>
      <c r="AF103" s="131">
        <f>IF(AF$92=$B103,0,IF(AF$92&gt;$B103,'User Input'!AF120,-'User Input'!AF120))</f>
        <v>0</v>
      </c>
      <c r="AG103" s="131">
        <f>IF(AG$92=$B103,0,IF(AG$92&gt;$B103,'User Input'!AG120,-'User Input'!AG120))</f>
        <v>0</v>
      </c>
      <c r="AH103" s="131">
        <f>IF(AH$92=$B103,0,IF(AH$92&gt;$B103,'User Input'!AH120,-'User Input'!AH120))</f>
        <v>0</v>
      </c>
      <c r="AI103" s="131">
        <f>IF(AI$92=$B103,0,IF(AI$92&gt;$B103,'User Input'!AI120,-'User Input'!AI120))</f>
        <v>0</v>
      </c>
      <c r="AJ103" s="131">
        <f>IF(AJ$92=$B103,0,IF(AJ$92&gt;$B103,'User Input'!AJ120,-'User Input'!AJ120))</f>
        <v>0</v>
      </c>
      <c r="AK103" s="131">
        <f>IF(AK$92=$B103,0,IF(AK$92&gt;$B103,'User Input'!AK120,-'User Input'!AK120))</f>
        <v>0</v>
      </c>
      <c r="AL103" s="131">
        <f>IF(AL$92=$B103,0,IF(AL$92&gt;$B103,'User Input'!AL120,-'User Input'!AL120))</f>
        <v>0</v>
      </c>
      <c r="AM103" s="131">
        <f>IF(AM$92=$B103,0,IF(AM$92&gt;$B103,'User Input'!AM120,-'User Input'!AM120))</f>
        <v>0</v>
      </c>
      <c r="AN103" s="131">
        <f>IF(AN$92=$B103,0,IF(AN$92&gt;$B103,'User Input'!AN120,-'User Input'!AN120))</f>
        <v>0</v>
      </c>
      <c r="AO103" s="131">
        <f>IF(AO$92=$B103,0,IF(AO$92&gt;$B103,'User Input'!AO120,-'User Input'!AO120))</f>
        <v>0</v>
      </c>
      <c r="AP103" s="6"/>
      <c r="AQ103" s="6"/>
      <c r="AR103" s="6"/>
      <c r="AS103" s="6"/>
      <c r="AT103" s="6"/>
      <c r="AU103" s="6"/>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row>
    <row r="104" spans="1:96" ht="15" customHeight="1">
      <c r="A104" s="104"/>
      <c r="B104" s="117" t="s">
        <v>105</v>
      </c>
      <c r="C104" s="44"/>
      <c r="D104" s="131">
        <f>IF(D$92=$B104,0,IF(D$92&gt;$B104,'User Input'!D121,-'User Input'!D121))</f>
        <v>0</v>
      </c>
      <c r="E104" s="131">
        <f>IF(E$92=$B104,0,IF(E$92&gt;$B104,'User Input'!E121,-'User Input'!E121))</f>
        <v>0</v>
      </c>
      <c r="F104" s="131">
        <f>IF(F$92=$B104,0,IF(F$92&gt;$B104,'User Input'!F121,-'User Input'!F121))</f>
        <v>0</v>
      </c>
      <c r="G104" s="131">
        <f>IF(G$92=$B104,0,IF(G$92&gt;$B104,'User Input'!G121,-'User Input'!G121))</f>
        <v>0</v>
      </c>
      <c r="H104" s="131">
        <f>IF(H$92=$B104,0,IF(H$92&gt;$B104,'User Input'!H121,-'User Input'!H121))</f>
        <v>0</v>
      </c>
      <c r="I104" s="131">
        <f>IF(I$92=$B104,0,IF(I$92&gt;$B104,'User Input'!I121,-'User Input'!I121))</f>
        <v>0</v>
      </c>
      <c r="J104" s="131">
        <f>IF(J$92=$B104,0,IF(J$92&gt;$B104,'User Input'!J121,-'User Input'!J121))</f>
        <v>0</v>
      </c>
      <c r="K104" s="131">
        <f>IF(K$92=$B104,0,IF(K$92&gt;$B104,'User Input'!K121,-'User Input'!K121))</f>
        <v>0</v>
      </c>
      <c r="L104" s="131">
        <f>IF(L$92=$B104,0,IF(L$92&gt;$B104,'User Input'!L121,-'User Input'!L121))</f>
        <v>0</v>
      </c>
      <c r="M104" s="131">
        <f>IF(M$92=$B104,0,IF(M$92&gt;$B104,'User Input'!M121,-'User Input'!M121))</f>
        <v>0</v>
      </c>
      <c r="N104" s="131">
        <f>IF(N$92=$B104,0,IF(N$92&gt;$B104,'User Input'!N121,-'User Input'!N121))</f>
        <v>0</v>
      </c>
      <c r="O104" s="131">
        <f>IF(O$92=$B104,0,IF(O$92&gt;$B104,'User Input'!O121,-'User Input'!O121))</f>
        <v>0</v>
      </c>
      <c r="P104" s="131">
        <f>IF(P$92=$B104,0,IF(P$92&gt;$B104,'User Input'!P121,-'User Input'!P121))</f>
        <v>0</v>
      </c>
      <c r="Q104" s="131">
        <f>IF(Q$92=$B104,0,IF(Q$92&gt;$B104,'User Input'!Q121,-'User Input'!Q121))</f>
        <v>0</v>
      </c>
      <c r="R104" s="131">
        <f>IF(R$92=$B104,0,IF(R$92&gt;$B104,'User Input'!R121,-'User Input'!R121))</f>
        <v>0</v>
      </c>
      <c r="S104" s="131">
        <f>IF(S$92=$B104,0,IF(S$92&gt;$B104,'User Input'!S121,-'User Input'!S121))</f>
        <v>0</v>
      </c>
      <c r="T104" s="131">
        <f>IF(T$92=$B104,0,IF(T$92&gt;$B104,'User Input'!T121,-'User Input'!T121))</f>
        <v>0</v>
      </c>
      <c r="U104" s="131">
        <f>IF(U$92=$B104,0,IF(U$92&gt;$B104,'User Input'!U121,-'User Input'!U121))</f>
        <v>0</v>
      </c>
      <c r="V104" s="131">
        <f>IF(V$92=$B104,0,IF(V$92&gt;$B104,'User Input'!V121,-'User Input'!V121))</f>
        <v>0</v>
      </c>
      <c r="W104" s="131">
        <f>IF(W$92=$B104,0,IF(W$92&gt;$B104,'User Input'!W121,-'User Input'!W121))</f>
        <v>0</v>
      </c>
      <c r="X104" s="131">
        <f>IF(X$92=$B104,0,IF(X$92&gt;$B104,'User Input'!X121,-'User Input'!X121))</f>
        <v>0</v>
      </c>
      <c r="Y104" s="131">
        <f>IF(Y$92=$B104,0,IF(Y$92&gt;$B104,'User Input'!Y121,-'User Input'!Y121))</f>
        <v>0</v>
      </c>
      <c r="Z104" s="131">
        <f>IF(Z$92=$B104,0,IF(Z$92&gt;$B104,'User Input'!Z121,-'User Input'!Z121))</f>
        <v>0</v>
      </c>
      <c r="AA104" s="131">
        <f>IF(AA$92=$B104,0,IF(AA$92&gt;$B104,'User Input'!AA121,-'User Input'!AA121))</f>
        <v>0</v>
      </c>
      <c r="AB104" s="131">
        <f>IF(AB$92=$B104,0,IF(AB$92&gt;$B104,'User Input'!AB121,-'User Input'!AB121))</f>
        <v>0</v>
      </c>
      <c r="AC104" s="131">
        <f>IF(AC$92=$B104,0,IF(AC$92&gt;$B104,'User Input'!AC121,-'User Input'!AC121))</f>
        <v>0</v>
      </c>
      <c r="AD104" s="131">
        <f>IF(AD$92=$B104,0,IF(AD$92&gt;$B104,'User Input'!AD121,-'User Input'!AD121))</f>
        <v>0</v>
      </c>
      <c r="AE104" s="131">
        <f>IF(AE$92=$B104,0,IF(AE$92&gt;$B104,'User Input'!AE121,-'User Input'!AE121))</f>
        <v>0</v>
      </c>
      <c r="AF104" s="131">
        <f>IF(AF$92=$B104,0,IF(AF$92&gt;$B104,'User Input'!AF121,-'User Input'!AF121))</f>
        <v>0</v>
      </c>
      <c r="AG104" s="131">
        <f>IF(AG$92=$B104,0,IF(AG$92&gt;$B104,'User Input'!AG121,-'User Input'!AG121))</f>
        <v>0</v>
      </c>
      <c r="AH104" s="131">
        <f>IF(AH$92=$B104,0,IF(AH$92&gt;$B104,'User Input'!AH121,-'User Input'!AH121))</f>
        <v>0</v>
      </c>
      <c r="AI104" s="131">
        <f>IF(AI$92=$B104,0,IF(AI$92&gt;$B104,'User Input'!AI121,-'User Input'!AI121))</f>
        <v>0</v>
      </c>
      <c r="AJ104" s="131">
        <f>IF(AJ$92=$B104,0,IF(AJ$92&gt;$B104,'User Input'!AJ121,-'User Input'!AJ121))</f>
        <v>0</v>
      </c>
      <c r="AK104" s="131">
        <f>IF(AK$92=$B104,0,IF(AK$92&gt;$B104,'User Input'!AK121,-'User Input'!AK121))</f>
        <v>0</v>
      </c>
      <c r="AL104" s="131">
        <f>IF(AL$92=$B104,0,IF(AL$92&gt;$B104,'User Input'!AL121,-'User Input'!AL121))</f>
        <v>0</v>
      </c>
      <c r="AM104" s="131">
        <f>IF(AM$92=$B104,0,IF(AM$92&gt;$B104,'User Input'!AM121,-'User Input'!AM121))</f>
        <v>0</v>
      </c>
      <c r="AN104" s="131">
        <f>IF(AN$92=$B104,0,IF(AN$92&gt;$B104,'User Input'!AN121,-'User Input'!AN121))</f>
        <v>0</v>
      </c>
      <c r="AO104" s="131">
        <f>IF(AO$92=$B104,0,IF(AO$92&gt;$B104,'User Input'!AO121,-'User Input'!AO121))</f>
        <v>0</v>
      </c>
      <c r="AP104" s="6"/>
      <c r="AQ104" s="6"/>
      <c r="AR104" s="6"/>
      <c r="AS104" s="6"/>
      <c r="AT104" s="6"/>
      <c r="AU104" s="6"/>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row>
    <row r="105" spans="1:96" ht="15" customHeight="1">
      <c r="A105" s="104"/>
      <c r="B105" s="117" t="s">
        <v>106</v>
      </c>
      <c r="C105" s="44"/>
      <c r="D105" s="131">
        <f>IF(D$92=$B105,0,IF(D$92&gt;$B105,'User Input'!D122,-'User Input'!D122))</f>
        <v>0</v>
      </c>
      <c r="E105" s="131">
        <f>IF(E$92=$B105,0,IF(E$92&gt;$B105,'User Input'!E122,-'User Input'!E122))</f>
        <v>0</v>
      </c>
      <c r="F105" s="131">
        <f>IF(F$92=$B105,0,IF(F$92&gt;$B105,'User Input'!F122,-'User Input'!F122))</f>
        <v>0</v>
      </c>
      <c r="G105" s="131">
        <f>IF(G$92=$B105,0,IF(G$92&gt;$B105,'User Input'!G122,-'User Input'!G122))</f>
        <v>0</v>
      </c>
      <c r="H105" s="131">
        <f>IF(H$92=$B105,0,IF(H$92&gt;$B105,'User Input'!H122,-'User Input'!H122))</f>
        <v>0</v>
      </c>
      <c r="I105" s="131">
        <f>IF(I$92=$B105,0,IF(I$92&gt;$B105,'User Input'!I122,-'User Input'!I122))</f>
        <v>0</v>
      </c>
      <c r="J105" s="131">
        <f>IF(J$92=$B105,0,IF(J$92&gt;$B105,'User Input'!J122,-'User Input'!J122))</f>
        <v>0</v>
      </c>
      <c r="K105" s="131">
        <f>IF(K$92=$B105,0,IF(K$92&gt;$B105,'User Input'!K122,-'User Input'!K122))</f>
        <v>0</v>
      </c>
      <c r="L105" s="131">
        <f>IF(L$92=$B105,0,IF(L$92&gt;$B105,'User Input'!L122,-'User Input'!L122))</f>
        <v>0</v>
      </c>
      <c r="M105" s="131">
        <f>IF(M$92=$B105,0,IF(M$92&gt;$B105,'User Input'!M122,-'User Input'!M122))</f>
        <v>0</v>
      </c>
      <c r="N105" s="131">
        <f>IF(N$92=$B105,0,IF(N$92&gt;$B105,'User Input'!N122,-'User Input'!N122))</f>
        <v>0</v>
      </c>
      <c r="O105" s="131">
        <f>IF(O$92=$B105,0,IF(O$92&gt;$B105,'User Input'!O122,-'User Input'!O122))</f>
        <v>0</v>
      </c>
      <c r="P105" s="131">
        <f>IF(P$92=$B105,0,IF(P$92&gt;$B105,'User Input'!P122,-'User Input'!P122))</f>
        <v>0</v>
      </c>
      <c r="Q105" s="131">
        <f>IF(Q$92=$B105,0,IF(Q$92&gt;$B105,'User Input'!Q122,-'User Input'!Q122))</f>
        <v>0</v>
      </c>
      <c r="R105" s="131">
        <f>IF(R$92=$B105,0,IF(R$92&gt;$B105,'User Input'!R122,-'User Input'!R122))</f>
        <v>0</v>
      </c>
      <c r="S105" s="131">
        <f>IF(S$92=$B105,0,IF(S$92&gt;$B105,'User Input'!S122,-'User Input'!S122))</f>
        <v>0</v>
      </c>
      <c r="T105" s="131">
        <f>IF(T$92=$B105,0,IF(T$92&gt;$B105,'User Input'!T122,-'User Input'!T122))</f>
        <v>0</v>
      </c>
      <c r="U105" s="131">
        <f>IF(U$92=$B105,0,IF(U$92&gt;$B105,'User Input'!U122,-'User Input'!U122))</f>
        <v>0</v>
      </c>
      <c r="V105" s="131">
        <f>IF(V$92=$B105,0,IF(V$92&gt;$B105,'User Input'!V122,-'User Input'!V122))</f>
        <v>0</v>
      </c>
      <c r="W105" s="131">
        <f>IF(W$92=$B105,0,IF(W$92&gt;$B105,'User Input'!W122,-'User Input'!W122))</f>
        <v>0</v>
      </c>
      <c r="X105" s="131">
        <f>IF(X$92=$B105,0,IF(X$92&gt;$B105,'User Input'!X122,-'User Input'!X122))</f>
        <v>0</v>
      </c>
      <c r="Y105" s="131">
        <f>IF(Y$92=$B105,0,IF(Y$92&gt;$B105,'User Input'!Y122,-'User Input'!Y122))</f>
        <v>0</v>
      </c>
      <c r="Z105" s="131">
        <f>IF(Z$92=$B105,0,IF(Z$92&gt;$B105,'User Input'!Z122,-'User Input'!Z122))</f>
        <v>0</v>
      </c>
      <c r="AA105" s="131">
        <f>IF(AA$92=$B105,0,IF(AA$92&gt;$B105,'User Input'!AA122,-'User Input'!AA122))</f>
        <v>0</v>
      </c>
      <c r="AB105" s="131">
        <f>IF(AB$92=$B105,0,IF(AB$92&gt;$B105,'User Input'!AB122,-'User Input'!AB122))</f>
        <v>0</v>
      </c>
      <c r="AC105" s="131">
        <f>IF(AC$92=$B105,0,IF(AC$92&gt;$B105,'User Input'!AC122,-'User Input'!AC122))</f>
        <v>0</v>
      </c>
      <c r="AD105" s="131">
        <f>IF(AD$92=$B105,0,IF(AD$92&gt;$B105,'User Input'!AD122,-'User Input'!AD122))</f>
        <v>0</v>
      </c>
      <c r="AE105" s="131">
        <f>IF(AE$92=$B105,0,IF(AE$92&gt;$B105,'User Input'!AE122,-'User Input'!AE122))</f>
        <v>0</v>
      </c>
      <c r="AF105" s="131">
        <f>IF(AF$92=$B105,0,IF(AF$92&gt;$B105,'User Input'!AF122,-'User Input'!AF122))</f>
        <v>0</v>
      </c>
      <c r="AG105" s="131">
        <f>IF(AG$92=$B105,0,IF(AG$92&gt;$B105,'User Input'!AG122,-'User Input'!AG122))</f>
        <v>0</v>
      </c>
      <c r="AH105" s="131">
        <f>IF(AH$92=$B105,0,IF(AH$92&gt;$B105,'User Input'!AH122,-'User Input'!AH122))</f>
        <v>0</v>
      </c>
      <c r="AI105" s="131">
        <f>IF(AI$92=$B105,0,IF(AI$92&gt;$B105,'User Input'!AI122,-'User Input'!AI122))</f>
        <v>0</v>
      </c>
      <c r="AJ105" s="131">
        <f>IF(AJ$92=$B105,0,IF(AJ$92&gt;$B105,'User Input'!AJ122,-'User Input'!AJ122))</f>
        <v>0</v>
      </c>
      <c r="AK105" s="131">
        <f>IF(AK$92=$B105,0,IF(AK$92&gt;$B105,'User Input'!AK122,-'User Input'!AK122))</f>
        <v>0</v>
      </c>
      <c r="AL105" s="131">
        <f>IF(AL$92=$B105,0,IF(AL$92&gt;$B105,'User Input'!AL122,-'User Input'!AL122))</f>
        <v>0</v>
      </c>
      <c r="AM105" s="131">
        <f>IF(AM$92=$B105,0,IF(AM$92&gt;$B105,'User Input'!AM122,-'User Input'!AM122))</f>
        <v>0</v>
      </c>
      <c r="AN105" s="131">
        <f>IF(AN$92=$B105,0,IF(AN$92&gt;$B105,'User Input'!AN122,-'User Input'!AN122))</f>
        <v>0</v>
      </c>
      <c r="AO105" s="131">
        <f>IF(AO$92=$B105,0,IF(AO$92&gt;$B105,'User Input'!AO122,-'User Input'!AO122))</f>
        <v>0</v>
      </c>
      <c r="AP105" s="6"/>
      <c r="AQ105" s="6"/>
      <c r="AR105" s="6"/>
      <c r="AS105" s="6"/>
      <c r="AT105" s="6"/>
      <c r="AU105" s="6"/>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row>
    <row r="106" spans="1:96" s="21" customFormat="1" ht="15" customHeight="1">
      <c r="A106" s="6"/>
      <c r="B106" s="117" t="s">
        <v>107</v>
      </c>
      <c r="C106" s="44"/>
      <c r="D106" s="131">
        <f>IF(D$92=$B106,0,IF(D$92&gt;$B106,'User Input'!D123,-'User Input'!D123))</f>
        <v>0</v>
      </c>
      <c r="E106" s="131">
        <f>IF(E$92=$B106,0,IF(E$92&gt;$B106,'User Input'!E123,-'User Input'!E123))</f>
        <v>0</v>
      </c>
      <c r="F106" s="131">
        <f>IF(F$92=$B106,0,IF(F$92&gt;$B106,'User Input'!F123,-'User Input'!F123))</f>
        <v>0</v>
      </c>
      <c r="G106" s="131">
        <f>IF(G$92=$B106,0,IF(G$92&gt;$B106,'User Input'!G123,-'User Input'!G123))</f>
        <v>0</v>
      </c>
      <c r="H106" s="131">
        <f>IF(H$92=$B106,0,IF(H$92&gt;$B106,'User Input'!H123,-'User Input'!H123))</f>
        <v>0</v>
      </c>
      <c r="I106" s="131">
        <f>IF(I$92=$B106,0,IF(I$92&gt;$B106,'User Input'!I123,-'User Input'!I123))</f>
        <v>0</v>
      </c>
      <c r="J106" s="131">
        <f>IF(J$92=$B106,0,IF(J$92&gt;$B106,'User Input'!J123,-'User Input'!J123))</f>
        <v>0</v>
      </c>
      <c r="K106" s="131">
        <f>IF(K$92=$B106,0,IF(K$92&gt;$B106,'User Input'!K123,-'User Input'!K123))</f>
        <v>0</v>
      </c>
      <c r="L106" s="131">
        <f>IF(L$92=$B106,0,IF(L$92&gt;$B106,'User Input'!L123,-'User Input'!L123))</f>
        <v>0</v>
      </c>
      <c r="M106" s="131">
        <f>IF(M$92=$B106,0,IF(M$92&gt;$B106,'User Input'!M123,-'User Input'!M123))</f>
        <v>0</v>
      </c>
      <c r="N106" s="131">
        <f>IF(N$92=$B106,0,IF(N$92&gt;$B106,'User Input'!N123,-'User Input'!N123))</f>
        <v>0</v>
      </c>
      <c r="O106" s="131">
        <f>IF(O$92=$B106,0,IF(O$92&gt;$B106,'User Input'!O123,-'User Input'!O123))</f>
        <v>0</v>
      </c>
      <c r="P106" s="131">
        <f>IF(P$92=$B106,0,IF(P$92&gt;$B106,'User Input'!P123,-'User Input'!P123))</f>
        <v>0</v>
      </c>
      <c r="Q106" s="131">
        <f>IF(Q$92=$B106,0,IF(Q$92&gt;$B106,'User Input'!Q123,-'User Input'!Q123))</f>
        <v>0</v>
      </c>
      <c r="R106" s="131">
        <f>IF(R$92=$B106,0,IF(R$92&gt;$B106,'User Input'!R123,-'User Input'!R123))</f>
        <v>0</v>
      </c>
      <c r="S106" s="131">
        <f>IF(S$92=$B106,0,IF(S$92&gt;$B106,'User Input'!S123,-'User Input'!S123))</f>
        <v>0</v>
      </c>
      <c r="T106" s="131">
        <f>IF(T$92=$B106,0,IF(T$92&gt;$B106,'User Input'!T123,-'User Input'!T123))</f>
        <v>0</v>
      </c>
      <c r="U106" s="131">
        <f>IF(U$92=$B106,0,IF(U$92&gt;$B106,'User Input'!U123,-'User Input'!U123))</f>
        <v>0</v>
      </c>
      <c r="V106" s="131">
        <f>IF(V$92=$B106,0,IF(V$92&gt;$B106,'User Input'!V123,-'User Input'!V123))</f>
        <v>0</v>
      </c>
      <c r="W106" s="131">
        <f>IF(W$92=$B106,0,IF(W$92&gt;$B106,'User Input'!W123,-'User Input'!W123))</f>
        <v>0</v>
      </c>
      <c r="X106" s="131">
        <f>IF(X$92=$B106,0,IF(X$92&gt;$B106,'User Input'!X123,-'User Input'!X123))</f>
        <v>0</v>
      </c>
      <c r="Y106" s="131">
        <f>IF(Y$92=$B106,0,IF(Y$92&gt;$B106,'User Input'!Y123,-'User Input'!Y123))</f>
        <v>0</v>
      </c>
      <c r="Z106" s="131">
        <f>IF(Z$92=$B106,0,IF(Z$92&gt;$B106,'User Input'!Z123,-'User Input'!Z123))</f>
        <v>0</v>
      </c>
      <c r="AA106" s="131">
        <f>IF(AA$92=$B106,0,IF(AA$92&gt;$B106,'User Input'!AA123,-'User Input'!AA123))</f>
        <v>0</v>
      </c>
      <c r="AB106" s="131">
        <f>IF(AB$92=$B106,0,IF(AB$92&gt;$B106,'User Input'!AB123,-'User Input'!AB123))</f>
        <v>0</v>
      </c>
      <c r="AC106" s="131">
        <f>IF(AC$92=$B106,0,IF(AC$92&gt;$B106,'User Input'!AC123,-'User Input'!AC123))</f>
        <v>0</v>
      </c>
      <c r="AD106" s="131">
        <f>IF(AD$92=$B106,0,IF(AD$92&gt;$B106,'User Input'!AD123,-'User Input'!AD123))</f>
        <v>0</v>
      </c>
      <c r="AE106" s="131">
        <f>IF(AE$92=$B106,0,IF(AE$92&gt;$B106,'User Input'!AE123,-'User Input'!AE123))</f>
        <v>0</v>
      </c>
      <c r="AF106" s="131">
        <f>IF(AF$92=$B106,0,IF(AF$92&gt;$B106,'User Input'!AF123,-'User Input'!AF123))</f>
        <v>0</v>
      </c>
      <c r="AG106" s="131">
        <f>IF(AG$92=$B106,0,IF(AG$92&gt;$B106,'User Input'!AG123,-'User Input'!AG123))</f>
        <v>0</v>
      </c>
      <c r="AH106" s="131">
        <f>IF(AH$92=$B106,0,IF(AH$92&gt;$B106,'User Input'!AH123,-'User Input'!AH123))</f>
        <v>0</v>
      </c>
      <c r="AI106" s="131">
        <f>IF(AI$92=$B106,0,IF(AI$92&gt;$B106,'User Input'!AI123,-'User Input'!AI123))</f>
        <v>0</v>
      </c>
      <c r="AJ106" s="131">
        <f>IF(AJ$92=$B106,0,IF(AJ$92&gt;$B106,'User Input'!AJ123,-'User Input'!AJ123))</f>
        <v>0</v>
      </c>
      <c r="AK106" s="131">
        <f>IF(AK$92=$B106,0,IF(AK$92&gt;$B106,'User Input'!AK123,-'User Input'!AK123))</f>
        <v>0</v>
      </c>
      <c r="AL106" s="131">
        <f>IF(AL$92=$B106,0,IF(AL$92&gt;$B106,'User Input'!AL123,-'User Input'!AL123))</f>
        <v>0</v>
      </c>
      <c r="AM106" s="131">
        <f>IF(AM$92=$B106,0,IF(AM$92&gt;$B106,'User Input'!AM123,-'User Input'!AM123))</f>
        <v>0</v>
      </c>
      <c r="AN106" s="131">
        <f>IF(AN$92=$B106,0,IF(AN$92&gt;$B106,'User Input'!AN123,-'User Input'!AN123))</f>
        <v>0</v>
      </c>
      <c r="AO106" s="131">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c r="B107" s="117" t="s">
        <v>108</v>
      </c>
      <c r="C107" s="44"/>
      <c r="D107" s="131">
        <f>IF(D$92=$B107,0,IF(D$92&gt;$B107,'User Input'!D124,-'User Input'!D124))</f>
        <v>0</v>
      </c>
      <c r="E107" s="131">
        <f>IF(E$92=$B107,0,IF(E$92&gt;$B107,'User Input'!E124,-'User Input'!E124))</f>
        <v>0</v>
      </c>
      <c r="F107" s="131">
        <f>IF(F$92=$B107,0,IF(F$92&gt;$B107,'User Input'!F124,-'User Input'!F124))</f>
        <v>0</v>
      </c>
      <c r="G107" s="131">
        <f>IF(G$92=$B107,0,IF(G$92&gt;$B107,'User Input'!G124,-'User Input'!G124))</f>
        <v>0</v>
      </c>
      <c r="H107" s="131">
        <f>IF(H$92=$B107,0,IF(H$92&gt;$B107,'User Input'!H124,-'User Input'!H124))</f>
        <v>0</v>
      </c>
      <c r="I107" s="131">
        <f>IF(I$92=$B107,0,IF(I$92&gt;$B107,'User Input'!I124,-'User Input'!I124))</f>
        <v>0</v>
      </c>
      <c r="J107" s="131">
        <f>IF(J$92=$B107,0,IF(J$92&gt;$B107,'User Input'!J124,-'User Input'!J124))</f>
        <v>0</v>
      </c>
      <c r="K107" s="131">
        <f>IF(K$92=$B107,0,IF(K$92&gt;$B107,'User Input'!K124,-'User Input'!K124))</f>
        <v>0</v>
      </c>
      <c r="L107" s="131">
        <f>IF(L$92=$B107,0,IF(L$92&gt;$B107,'User Input'!L124,-'User Input'!L124))</f>
        <v>0</v>
      </c>
      <c r="M107" s="131">
        <f>IF(M$92=$B107,0,IF(M$92&gt;$B107,'User Input'!M124,-'User Input'!M124))</f>
        <v>0</v>
      </c>
      <c r="N107" s="131">
        <f>IF(N$92=$B107,0,IF(N$92&gt;$B107,'User Input'!N124,-'User Input'!N124))</f>
        <v>0</v>
      </c>
      <c r="O107" s="131">
        <f>IF(O$92=$B107,0,IF(O$92&gt;$B107,'User Input'!O124,-'User Input'!O124))</f>
        <v>0</v>
      </c>
      <c r="P107" s="131">
        <f>IF(P$92=$B107,0,IF(P$92&gt;$B107,'User Input'!P124,-'User Input'!P124))</f>
        <v>0</v>
      </c>
      <c r="Q107" s="131">
        <f>IF(Q$92=$B107,0,IF(Q$92&gt;$B107,'User Input'!Q124,-'User Input'!Q124))</f>
        <v>0</v>
      </c>
      <c r="R107" s="131">
        <f>IF(R$92=$B107,0,IF(R$92&gt;$B107,'User Input'!R124,-'User Input'!R124))</f>
        <v>0</v>
      </c>
      <c r="S107" s="131">
        <f>IF(S$92=$B107,0,IF(S$92&gt;$B107,'User Input'!S124,-'User Input'!S124))</f>
        <v>0</v>
      </c>
      <c r="T107" s="131">
        <f>IF(T$92=$B107,0,IF(T$92&gt;$B107,'User Input'!T124,-'User Input'!T124))</f>
        <v>0</v>
      </c>
      <c r="U107" s="131">
        <f>IF(U$92=$B107,0,IF(U$92&gt;$B107,'User Input'!U124,-'User Input'!U124))</f>
        <v>0</v>
      </c>
      <c r="V107" s="131">
        <f>IF(V$92=$B107,0,IF(V$92&gt;$B107,'User Input'!V124,-'User Input'!V124))</f>
        <v>0</v>
      </c>
      <c r="W107" s="131">
        <f>IF(W$92=$B107,0,IF(W$92&gt;$B107,'User Input'!W124,-'User Input'!W124))</f>
        <v>0</v>
      </c>
      <c r="X107" s="131">
        <f>IF(X$92=$B107,0,IF(X$92&gt;$B107,'User Input'!X124,-'User Input'!X124))</f>
        <v>0</v>
      </c>
      <c r="Y107" s="131">
        <f>IF(Y$92=$B107,0,IF(Y$92&gt;$B107,'User Input'!Y124,-'User Input'!Y124))</f>
        <v>0</v>
      </c>
      <c r="Z107" s="131">
        <f>IF(Z$92=$B107,0,IF(Z$92&gt;$B107,'User Input'!Z124,-'User Input'!Z124))</f>
        <v>0</v>
      </c>
      <c r="AA107" s="131">
        <f>IF(AA$92=$B107,0,IF(AA$92&gt;$B107,'User Input'!AA124,-'User Input'!AA124))</f>
        <v>0</v>
      </c>
      <c r="AB107" s="131">
        <f>IF(AB$92=$B107,0,IF(AB$92&gt;$B107,'User Input'!AB124,-'User Input'!AB124))</f>
        <v>0</v>
      </c>
      <c r="AC107" s="131">
        <f>IF(AC$92=$B107,0,IF(AC$92&gt;$B107,'User Input'!AC124,-'User Input'!AC124))</f>
        <v>0</v>
      </c>
      <c r="AD107" s="131">
        <f>IF(AD$92=$B107,0,IF(AD$92&gt;$B107,'User Input'!AD124,-'User Input'!AD124))</f>
        <v>0</v>
      </c>
      <c r="AE107" s="131">
        <f>IF(AE$92=$B107,0,IF(AE$92&gt;$B107,'User Input'!AE124,-'User Input'!AE124))</f>
        <v>0</v>
      </c>
      <c r="AF107" s="131">
        <f>IF(AF$92=$B107,0,IF(AF$92&gt;$B107,'User Input'!AF124,-'User Input'!AF124))</f>
        <v>0</v>
      </c>
      <c r="AG107" s="131">
        <f>IF(AG$92=$B107,0,IF(AG$92&gt;$B107,'User Input'!AG124,-'User Input'!AG124))</f>
        <v>0</v>
      </c>
      <c r="AH107" s="131">
        <f>IF(AH$92=$B107,0,IF(AH$92&gt;$B107,'User Input'!AH124,-'User Input'!AH124))</f>
        <v>0</v>
      </c>
      <c r="AI107" s="131">
        <f>IF(AI$92=$B107,0,IF(AI$92&gt;$B107,'User Input'!AI124,-'User Input'!AI124))</f>
        <v>0</v>
      </c>
      <c r="AJ107" s="131">
        <f>IF(AJ$92=$B107,0,IF(AJ$92&gt;$B107,'User Input'!AJ124,-'User Input'!AJ124))</f>
        <v>0</v>
      </c>
      <c r="AK107" s="131">
        <f>IF(AK$92=$B107,0,IF(AK$92&gt;$B107,'User Input'!AK124,-'User Input'!AK124))</f>
        <v>0</v>
      </c>
      <c r="AL107" s="131">
        <f>IF(AL$92=$B107,0,IF(AL$92&gt;$B107,'User Input'!AL124,-'User Input'!AL124))</f>
        <v>0</v>
      </c>
      <c r="AM107" s="131">
        <f>IF(AM$92=$B107,0,IF(AM$92&gt;$B107,'User Input'!AM124,-'User Input'!AM124))</f>
        <v>0</v>
      </c>
      <c r="AN107" s="131">
        <f>IF(AN$92=$B107,0,IF(AN$92&gt;$B107,'User Input'!AN124,-'User Input'!AN124))</f>
        <v>0</v>
      </c>
      <c r="AO107" s="131">
        <f>IF(AO$92=$B107,0,IF(AO$92&gt;$B107,'User Input'!AO124,-'User Input'!AO124))</f>
        <v>0</v>
      </c>
    </row>
    <row r="108" spans="1:96" s="6" customFormat="1" ht="15" customHeight="1">
      <c r="B108" s="117" t="s">
        <v>109</v>
      </c>
      <c r="C108" s="44"/>
      <c r="D108" s="131">
        <f>IF(D$92=$B108,0,IF(D$92&gt;$B108,'User Input'!D125,-'User Input'!D125))</f>
        <v>0</v>
      </c>
      <c r="E108" s="131">
        <f>IF(E$92=$B108,0,IF(E$92&gt;$B108,'User Input'!E125,-'User Input'!E125))</f>
        <v>0</v>
      </c>
      <c r="F108" s="131">
        <f>IF(F$92=$B108,0,IF(F$92&gt;$B108,'User Input'!F125,-'User Input'!F125))</f>
        <v>0</v>
      </c>
      <c r="G108" s="131">
        <f>IF(G$92=$B108,0,IF(G$92&gt;$B108,'User Input'!G125,-'User Input'!G125))</f>
        <v>0</v>
      </c>
      <c r="H108" s="131">
        <f>IF(H$92=$B108,0,IF(H$92&gt;$B108,'User Input'!H125,-'User Input'!H125))</f>
        <v>0</v>
      </c>
      <c r="I108" s="131">
        <f>IF(I$92=$B108,0,IF(I$92&gt;$B108,'User Input'!I125,-'User Input'!I125))</f>
        <v>0</v>
      </c>
      <c r="J108" s="131">
        <f>IF(J$92=$B108,0,IF(J$92&gt;$B108,'User Input'!J125,-'User Input'!J125))</f>
        <v>0</v>
      </c>
      <c r="K108" s="131">
        <f>IF(K$92=$B108,0,IF(K$92&gt;$B108,'User Input'!K125,-'User Input'!K125))</f>
        <v>0</v>
      </c>
      <c r="L108" s="131">
        <f>IF(L$92=$B108,0,IF(L$92&gt;$B108,'User Input'!L125,-'User Input'!L125))</f>
        <v>0</v>
      </c>
      <c r="M108" s="131">
        <f>IF(M$92=$B108,0,IF(M$92&gt;$B108,'User Input'!M125,-'User Input'!M125))</f>
        <v>0</v>
      </c>
      <c r="N108" s="131">
        <f>IF(N$92=$B108,0,IF(N$92&gt;$B108,'User Input'!N125,-'User Input'!N125))</f>
        <v>0</v>
      </c>
      <c r="O108" s="131">
        <f>IF(O$92=$B108,0,IF(O$92&gt;$B108,'User Input'!O125,-'User Input'!O125))</f>
        <v>0</v>
      </c>
      <c r="P108" s="131">
        <f>IF(P$92=$B108,0,IF(P$92&gt;$B108,'User Input'!P125,-'User Input'!P125))</f>
        <v>0</v>
      </c>
      <c r="Q108" s="131">
        <f>IF(Q$92=$B108,0,IF(Q$92&gt;$B108,'User Input'!Q125,-'User Input'!Q125))</f>
        <v>0</v>
      </c>
      <c r="R108" s="131">
        <f>IF(R$92=$B108,0,IF(R$92&gt;$B108,'User Input'!R125,-'User Input'!R125))</f>
        <v>0</v>
      </c>
      <c r="S108" s="131">
        <f>IF(S$92=$B108,0,IF(S$92&gt;$B108,'User Input'!S125,-'User Input'!S125))</f>
        <v>0</v>
      </c>
      <c r="T108" s="131">
        <f>IF(T$92=$B108,0,IF(T$92&gt;$B108,'User Input'!T125,-'User Input'!T125))</f>
        <v>0</v>
      </c>
      <c r="U108" s="131">
        <f>IF(U$92=$B108,0,IF(U$92&gt;$B108,'User Input'!U125,-'User Input'!U125))</f>
        <v>0</v>
      </c>
      <c r="V108" s="131">
        <f>IF(V$92=$B108,0,IF(V$92&gt;$B108,'User Input'!V125,-'User Input'!V125))</f>
        <v>0</v>
      </c>
      <c r="W108" s="131">
        <f>IF(W$92=$B108,0,IF(W$92&gt;$B108,'User Input'!W125,-'User Input'!W125))</f>
        <v>0</v>
      </c>
      <c r="X108" s="131">
        <f>IF(X$92=$B108,0,IF(X$92&gt;$B108,'User Input'!X125,-'User Input'!X125))</f>
        <v>0</v>
      </c>
      <c r="Y108" s="131">
        <f>IF(Y$92=$B108,0,IF(Y$92&gt;$B108,'User Input'!Y125,-'User Input'!Y125))</f>
        <v>0</v>
      </c>
      <c r="Z108" s="131">
        <f>IF(Z$92=$B108,0,IF(Z$92&gt;$B108,'User Input'!Z125,-'User Input'!Z125))</f>
        <v>0</v>
      </c>
      <c r="AA108" s="131">
        <f>IF(AA$92=$B108,0,IF(AA$92&gt;$B108,'User Input'!AA125,-'User Input'!AA125))</f>
        <v>0</v>
      </c>
      <c r="AB108" s="131">
        <f>IF(AB$92=$B108,0,IF(AB$92&gt;$B108,'User Input'!AB125,-'User Input'!AB125))</f>
        <v>0</v>
      </c>
      <c r="AC108" s="131">
        <f>IF(AC$92=$B108,0,IF(AC$92&gt;$B108,'User Input'!AC125,-'User Input'!AC125))</f>
        <v>0</v>
      </c>
      <c r="AD108" s="131">
        <f>IF(AD$92=$B108,0,IF(AD$92&gt;$B108,'User Input'!AD125,-'User Input'!AD125))</f>
        <v>0</v>
      </c>
      <c r="AE108" s="131">
        <f>IF(AE$92=$B108,0,IF(AE$92&gt;$B108,'User Input'!AE125,-'User Input'!AE125))</f>
        <v>0</v>
      </c>
      <c r="AF108" s="131">
        <f>IF(AF$92=$B108,0,IF(AF$92&gt;$B108,'User Input'!AF125,-'User Input'!AF125))</f>
        <v>0</v>
      </c>
      <c r="AG108" s="131">
        <f>IF(AG$92=$B108,0,IF(AG$92&gt;$B108,'User Input'!AG125,-'User Input'!AG125))</f>
        <v>0</v>
      </c>
      <c r="AH108" s="131">
        <f>IF(AH$92=$B108,0,IF(AH$92&gt;$B108,'User Input'!AH125,-'User Input'!AH125))</f>
        <v>0</v>
      </c>
      <c r="AI108" s="131">
        <f>IF(AI$92=$B108,0,IF(AI$92&gt;$B108,'User Input'!AI125,-'User Input'!AI125))</f>
        <v>0</v>
      </c>
      <c r="AJ108" s="131">
        <f>IF(AJ$92=$B108,0,IF(AJ$92&gt;$B108,'User Input'!AJ125,-'User Input'!AJ125))</f>
        <v>0</v>
      </c>
      <c r="AK108" s="131">
        <f>IF(AK$92=$B108,0,IF(AK$92&gt;$B108,'User Input'!AK125,-'User Input'!AK125))</f>
        <v>0</v>
      </c>
      <c r="AL108" s="131">
        <f>IF(AL$92=$B108,0,IF(AL$92&gt;$B108,'User Input'!AL125,-'User Input'!AL125))</f>
        <v>0</v>
      </c>
      <c r="AM108" s="131">
        <f>IF(AM$92=$B108,0,IF(AM$92&gt;$B108,'User Input'!AM125,-'User Input'!AM125))</f>
        <v>0</v>
      </c>
      <c r="AN108" s="131">
        <f>IF(AN$92=$B108,0,IF(AN$92&gt;$B108,'User Input'!AN125,-'User Input'!AN125))</f>
        <v>0</v>
      </c>
      <c r="AO108" s="131">
        <f>IF(AO$92=$B108,0,IF(AO$92&gt;$B108,'User Input'!AO125,-'User Input'!AO125))</f>
        <v>0</v>
      </c>
    </row>
    <row r="109" spans="1:96" s="6" customFormat="1" ht="15" customHeight="1">
      <c r="B109" s="117" t="s">
        <v>110</v>
      </c>
      <c r="C109" s="44"/>
      <c r="D109" s="131">
        <f>IF(D$92=$B109,0,IF(D$92&gt;$B109,'User Input'!D126,-'User Input'!D126))</f>
        <v>0</v>
      </c>
      <c r="E109" s="131">
        <f>IF(E$92=$B109,0,IF(E$92&gt;$B109,'User Input'!E126,-'User Input'!E126))</f>
        <v>0</v>
      </c>
      <c r="F109" s="131">
        <f>IF(F$92=$B109,0,IF(F$92&gt;$B109,'User Input'!F126,-'User Input'!F126))</f>
        <v>0</v>
      </c>
      <c r="G109" s="131">
        <f>IF(G$92=$B109,0,IF(G$92&gt;$B109,'User Input'!G126,-'User Input'!G126))</f>
        <v>0</v>
      </c>
      <c r="H109" s="131">
        <f>IF(H$92=$B109,0,IF(H$92&gt;$B109,'User Input'!H126,-'User Input'!H126))</f>
        <v>0</v>
      </c>
      <c r="I109" s="131">
        <f>IF(I$92=$B109,0,IF(I$92&gt;$B109,'User Input'!I126,-'User Input'!I126))</f>
        <v>0</v>
      </c>
      <c r="J109" s="131">
        <f>IF(J$92=$B109,0,IF(J$92&gt;$B109,'User Input'!J126,-'User Input'!J126))</f>
        <v>0</v>
      </c>
      <c r="K109" s="131">
        <f>IF(K$92=$B109,0,IF(K$92&gt;$B109,'User Input'!K126,-'User Input'!K126))</f>
        <v>0</v>
      </c>
      <c r="L109" s="131">
        <f>IF(L$92=$B109,0,IF(L$92&gt;$B109,'User Input'!L126,-'User Input'!L126))</f>
        <v>0</v>
      </c>
      <c r="M109" s="131">
        <f>IF(M$92=$B109,0,IF(M$92&gt;$B109,'User Input'!M126,-'User Input'!M126))</f>
        <v>0</v>
      </c>
      <c r="N109" s="131">
        <f>IF(N$92=$B109,0,IF(N$92&gt;$B109,'User Input'!N126,-'User Input'!N126))</f>
        <v>0</v>
      </c>
      <c r="O109" s="131">
        <f>IF(O$92=$B109,0,IF(O$92&gt;$B109,'User Input'!O126,-'User Input'!O126))</f>
        <v>0</v>
      </c>
      <c r="P109" s="131">
        <f>IF(P$92=$B109,0,IF(P$92&gt;$B109,'User Input'!P126,-'User Input'!P126))</f>
        <v>0</v>
      </c>
      <c r="Q109" s="131">
        <f>IF(Q$92=$B109,0,IF(Q$92&gt;$B109,'User Input'!Q126,-'User Input'!Q126))</f>
        <v>0</v>
      </c>
      <c r="R109" s="131">
        <f>IF(R$92=$B109,0,IF(R$92&gt;$B109,'User Input'!R126,-'User Input'!R126))</f>
        <v>0</v>
      </c>
      <c r="S109" s="131">
        <f>IF(S$92=$B109,0,IF(S$92&gt;$B109,'User Input'!S126,-'User Input'!S126))</f>
        <v>0</v>
      </c>
      <c r="T109" s="131">
        <f>IF(T$92=$B109,0,IF(T$92&gt;$B109,'User Input'!T126,-'User Input'!T126))</f>
        <v>0</v>
      </c>
      <c r="U109" s="131">
        <f>IF(U$92=$B109,0,IF(U$92&gt;$B109,'User Input'!U126,-'User Input'!U126))</f>
        <v>0</v>
      </c>
      <c r="V109" s="131">
        <f>IF(V$92=$B109,0,IF(V$92&gt;$B109,'User Input'!V126,-'User Input'!V126))</f>
        <v>0</v>
      </c>
      <c r="W109" s="131">
        <f>IF(W$92=$B109,0,IF(W$92&gt;$B109,'User Input'!W126,-'User Input'!W126))</f>
        <v>0</v>
      </c>
      <c r="X109" s="131">
        <f>IF(X$92=$B109,0,IF(X$92&gt;$B109,'User Input'!X126,-'User Input'!X126))</f>
        <v>0</v>
      </c>
      <c r="Y109" s="131">
        <f>IF(Y$92=$B109,0,IF(Y$92&gt;$B109,'User Input'!Y126,-'User Input'!Y126))</f>
        <v>0</v>
      </c>
      <c r="Z109" s="131">
        <f>IF(Z$92=$B109,0,IF(Z$92&gt;$B109,'User Input'!Z126,-'User Input'!Z126))</f>
        <v>0</v>
      </c>
      <c r="AA109" s="131">
        <f>IF(AA$92=$B109,0,IF(AA$92&gt;$B109,'User Input'!AA126,-'User Input'!AA126))</f>
        <v>0</v>
      </c>
      <c r="AB109" s="131">
        <f>IF(AB$92=$B109,0,IF(AB$92&gt;$B109,'User Input'!AB126,-'User Input'!AB126))</f>
        <v>0</v>
      </c>
      <c r="AC109" s="131">
        <f>IF(AC$92=$B109,0,IF(AC$92&gt;$B109,'User Input'!AC126,-'User Input'!AC126))</f>
        <v>0</v>
      </c>
      <c r="AD109" s="131">
        <f>IF(AD$92=$B109,0,IF(AD$92&gt;$B109,'User Input'!AD126,-'User Input'!AD126))</f>
        <v>0</v>
      </c>
      <c r="AE109" s="131">
        <f>IF(AE$92=$B109,0,IF(AE$92&gt;$B109,'User Input'!AE126,-'User Input'!AE126))</f>
        <v>0</v>
      </c>
      <c r="AF109" s="131">
        <f>IF(AF$92=$B109,0,IF(AF$92&gt;$B109,'User Input'!AF126,-'User Input'!AF126))</f>
        <v>0</v>
      </c>
      <c r="AG109" s="131">
        <f>IF(AG$92=$B109,0,IF(AG$92&gt;$B109,'User Input'!AG126,-'User Input'!AG126))</f>
        <v>0</v>
      </c>
      <c r="AH109" s="131">
        <f>IF(AH$92=$B109,0,IF(AH$92&gt;$B109,'User Input'!AH126,-'User Input'!AH126))</f>
        <v>0</v>
      </c>
      <c r="AI109" s="131">
        <f>IF(AI$92=$B109,0,IF(AI$92&gt;$B109,'User Input'!AI126,-'User Input'!AI126))</f>
        <v>0</v>
      </c>
      <c r="AJ109" s="131">
        <f>IF(AJ$92=$B109,0,IF(AJ$92&gt;$B109,'User Input'!AJ126,-'User Input'!AJ126))</f>
        <v>0</v>
      </c>
      <c r="AK109" s="131">
        <f>IF(AK$92=$B109,0,IF(AK$92&gt;$B109,'User Input'!AK126,-'User Input'!AK126))</f>
        <v>0</v>
      </c>
      <c r="AL109" s="131">
        <f>IF(AL$92=$B109,0,IF(AL$92&gt;$B109,'User Input'!AL126,-'User Input'!AL126))</f>
        <v>0</v>
      </c>
      <c r="AM109" s="131">
        <f>IF(AM$92=$B109,0,IF(AM$92&gt;$B109,'User Input'!AM126,-'User Input'!AM126))</f>
        <v>0</v>
      </c>
      <c r="AN109" s="131">
        <f>IF(AN$92=$B109,0,IF(AN$92&gt;$B109,'User Input'!AN126,-'User Input'!AN126))</f>
        <v>0</v>
      </c>
      <c r="AO109" s="131">
        <f>IF(AO$92=$B109,0,IF(AO$92&gt;$B109,'User Input'!AO126,-'User Input'!AO126))</f>
        <v>0</v>
      </c>
    </row>
    <row r="110" spans="1:96" s="6" customFormat="1" ht="15" customHeight="1">
      <c r="B110" s="117" t="s">
        <v>111</v>
      </c>
      <c r="C110" s="44"/>
      <c r="D110" s="131">
        <f>IF(D$92=$B110,0,IF(D$92&gt;$B110,'User Input'!D127,-'User Input'!D127))</f>
        <v>0</v>
      </c>
      <c r="E110" s="131">
        <f>IF(E$92=$B110,0,IF(E$92&gt;$B110,'User Input'!E127,-'User Input'!E127))</f>
        <v>0</v>
      </c>
      <c r="F110" s="131">
        <f>IF(F$92=$B110,0,IF(F$92&gt;$B110,'User Input'!F127,-'User Input'!F127))</f>
        <v>0</v>
      </c>
      <c r="G110" s="131">
        <f>IF(G$92=$B110,0,IF(G$92&gt;$B110,'User Input'!G127,-'User Input'!G127))</f>
        <v>0</v>
      </c>
      <c r="H110" s="131">
        <f>IF(H$92=$B110,0,IF(H$92&gt;$B110,'User Input'!H127,-'User Input'!H127))</f>
        <v>0</v>
      </c>
      <c r="I110" s="131">
        <f>IF(I$92=$B110,0,IF(I$92&gt;$B110,'User Input'!I127,-'User Input'!I127))</f>
        <v>0</v>
      </c>
      <c r="J110" s="131">
        <f>IF(J$92=$B110,0,IF(J$92&gt;$B110,'User Input'!J127,-'User Input'!J127))</f>
        <v>0</v>
      </c>
      <c r="K110" s="131">
        <f>IF(K$92=$B110,0,IF(K$92&gt;$B110,'User Input'!K127,-'User Input'!K127))</f>
        <v>0</v>
      </c>
      <c r="L110" s="131">
        <f>IF(L$92=$B110,0,IF(L$92&gt;$B110,'User Input'!L127,-'User Input'!L127))</f>
        <v>0</v>
      </c>
      <c r="M110" s="131">
        <f>IF(M$92=$B110,0,IF(M$92&gt;$B110,'User Input'!M127,-'User Input'!M127))</f>
        <v>0</v>
      </c>
      <c r="N110" s="131">
        <f>IF(N$92=$B110,0,IF(N$92&gt;$B110,'User Input'!N127,-'User Input'!N127))</f>
        <v>0</v>
      </c>
      <c r="O110" s="131">
        <f>IF(O$92=$B110,0,IF(O$92&gt;$B110,'User Input'!O127,-'User Input'!O127))</f>
        <v>0</v>
      </c>
      <c r="P110" s="131">
        <f>IF(P$92=$B110,0,IF(P$92&gt;$B110,'User Input'!P127,-'User Input'!P127))</f>
        <v>0</v>
      </c>
      <c r="Q110" s="131">
        <f>IF(Q$92=$B110,0,IF(Q$92&gt;$B110,'User Input'!Q127,-'User Input'!Q127))</f>
        <v>0</v>
      </c>
      <c r="R110" s="131">
        <f>IF(R$92=$B110,0,IF(R$92&gt;$B110,'User Input'!R127,-'User Input'!R127))</f>
        <v>0</v>
      </c>
      <c r="S110" s="131">
        <f>IF(S$92=$B110,0,IF(S$92&gt;$B110,'User Input'!S127,-'User Input'!S127))</f>
        <v>0</v>
      </c>
      <c r="T110" s="131">
        <f>IF(T$92=$B110,0,IF(T$92&gt;$B110,'User Input'!T127,-'User Input'!T127))</f>
        <v>0</v>
      </c>
      <c r="U110" s="131">
        <f>IF(U$92=$B110,0,IF(U$92&gt;$B110,'User Input'!U127,-'User Input'!U127))</f>
        <v>0</v>
      </c>
      <c r="V110" s="131">
        <f>IF(V$92=$B110,0,IF(V$92&gt;$B110,'User Input'!V127,-'User Input'!V127))</f>
        <v>0</v>
      </c>
      <c r="W110" s="131">
        <f>IF(W$92=$B110,0,IF(W$92&gt;$B110,'User Input'!W127,-'User Input'!W127))</f>
        <v>0</v>
      </c>
      <c r="X110" s="131">
        <f>IF(X$92=$B110,0,IF(X$92&gt;$B110,'User Input'!X127,-'User Input'!X127))</f>
        <v>0</v>
      </c>
      <c r="Y110" s="131">
        <f>IF(Y$92=$B110,0,IF(Y$92&gt;$B110,'User Input'!Y127,-'User Input'!Y127))</f>
        <v>0</v>
      </c>
      <c r="Z110" s="131">
        <f>IF(Z$92=$B110,0,IF(Z$92&gt;$B110,'User Input'!Z127,-'User Input'!Z127))</f>
        <v>0</v>
      </c>
      <c r="AA110" s="131">
        <f>IF(AA$92=$B110,0,IF(AA$92&gt;$B110,'User Input'!AA127,-'User Input'!AA127))</f>
        <v>0</v>
      </c>
      <c r="AB110" s="131">
        <f>IF(AB$92=$B110,0,IF(AB$92&gt;$B110,'User Input'!AB127,-'User Input'!AB127))</f>
        <v>0</v>
      </c>
      <c r="AC110" s="131">
        <f>IF(AC$92=$B110,0,IF(AC$92&gt;$B110,'User Input'!AC127,-'User Input'!AC127))</f>
        <v>0</v>
      </c>
      <c r="AD110" s="131">
        <f>IF(AD$92=$B110,0,IF(AD$92&gt;$B110,'User Input'!AD127,-'User Input'!AD127))</f>
        <v>0</v>
      </c>
      <c r="AE110" s="131">
        <f>IF(AE$92=$B110,0,IF(AE$92&gt;$B110,'User Input'!AE127,-'User Input'!AE127))</f>
        <v>0</v>
      </c>
      <c r="AF110" s="131">
        <f>IF(AF$92=$B110,0,IF(AF$92&gt;$B110,'User Input'!AF127,-'User Input'!AF127))</f>
        <v>0</v>
      </c>
      <c r="AG110" s="131">
        <f>IF(AG$92=$B110,0,IF(AG$92&gt;$B110,'User Input'!AG127,-'User Input'!AG127))</f>
        <v>0</v>
      </c>
      <c r="AH110" s="131">
        <f>IF(AH$92=$B110,0,IF(AH$92&gt;$B110,'User Input'!AH127,-'User Input'!AH127))</f>
        <v>0</v>
      </c>
      <c r="AI110" s="131">
        <f>IF(AI$92=$B110,0,IF(AI$92&gt;$B110,'User Input'!AI127,-'User Input'!AI127))</f>
        <v>0</v>
      </c>
      <c r="AJ110" s="131">
        <f>IF(AJ$92=$B110,0,IF(AJ$92&gt;$B110,'User Input'!AJ127,-'User Input'!AJ127))</f>
        <v>0</v>
      </c>
      <c r="AK110" s="131">
        <f>IF(AK$92=$B110,0,IF(AK$92&gt;$B110,'User Input'!AK127,-'User Input'!AK127))</f>
        <v>0</v>
      </c>
      <c r="AL110" s="131">
        <f>IF(AL$92=$B110,0,IF(AL$92&gt;$B110,'User Input'!AL127,-'User Input'!AL127))</f>
        <v>0</v>
      </c>
      <c r="AM110" s="131">
        <f>IF(AM$92=$B110,0,IF(AM$92&gt;$B110,'User Input'!AM127,-'User Input'!AM127))</f>
        <v>0</v>
      </c>
      <c r="AN110" s="131">
        <f>IF(AN$92=$B110,0,IF(AN$92&gt;$B110,'User Input'!AN127,-'User Input'!AN127))</f>
        <v>0</v>
      </c>
      <c r="AO110" s="131">
        <f>IF(AO$92=$B110,0,IF(AO$92&gt;$B110,'User Input'!AO127,-'User Input'!AO127))</f>
        <v>0</v>
      </c>
    </row>
    <row r="111" spans="1:96" s="6" customFormat="1" ht="15" customHeight="1">
      <c r="B111" s="117" t="s">
        <v>112</v>
      </c>
      <c r="C111" s="44"/>
      <c r="D111" s="131">
        <f>IF(D$92=$B111,0,IF(D$92&gt;$B111,'User Input'!D128,-'User Input'!D128))</f>
        <v>0</v>
      </c>
      <c r="E111" s="131">
        <f>IF(E$92=$B111,0,IF(E$92&gt;$B111,'User Input'!E128,-'User Input'!E128))</f>
        <v>0</v>
      </c>
      <c r="F111" s="131">
        <f>IF(F$92=$B111,0,IF(F$92&gt;$B111,'User Input'!F128,-'User Input'!F128))</f>
        <v>0</v>
      </c>
      <c r="G111" s="131">
        <f>IF(G$92=$B111,0,IF(G$92&gt;$B111,'User Input'!G128,-'User Input'!G128))</f>
        <v>0</v>
      </c>
      <c r="H111" s="131">
        <f>IF(H$92=$B111,0,IF(H$92&gt;$B111,'User Input'!H128,-'User Input'!H128))</f>
        <v>0</v>
      </c>
      <c r="I111" s="131">
        <f>IF(I$92=$B111,0,IF(I$92&gt;$B111,'User Input'!I128,-'User Input'!I128))</f>
        <v>0</v>
      </c>
      <c r="J111" s="131">
        <f>IF(J$92=$B111,0,IF(J$92&gt;$B111,'User Input'!J128,-'User Input'!J128))</f>
        <v>0</v>
      </c>
      <c r="K111" s="131">
        <f>IF(K$92=$B111,0,IF(K$92&gt;$B111,'User Input'!K128,-'User Input'!K128))</f>
        <v>0</v>
      </c>
      <c r="L111" s="131">
        <f>IF(L$92=$B111,0,IF(L$92&gt;$B111,'User Input'!L128,-'User Input'!L128))</f>
        <v>0</v>
      </c>
      <c r="M111" s="131">
        <f>IF(M$92=$B111,0,IF(M$92&gt;$B111,'User Input'!M128,-'User Input'!M128))</f>
        <v>0</v>
      </c>
      <c r="N111" s="131">
        <f>IF(N$92=$B111,0,IF(N$92&gt;$B111,'User Input'!N128,-'User Input'!N128))</f>
        <v>0</v>
      </c>
      <c r="O111" s="131">
        <f>IF(O$92=$B111,0,IF(O$92&gt;$B111,'User Input'!O128,-'User Input'!O128))</f>
        <v>0</v>
      </c>
      <c r="P111" s="131">
        <f>IF(P$92=$B111,0,IF(P$92&gt;$B111,'User Input'!P128,-'User Input'!P128))</f>
        <v>0</v>
      </c>
      <c r="Q111" s="131">
        <f>IF(Q$92=$B111,0,IF(Q$92&gt;$B111,'User Input'!Q128,-'User Input'!Q128))</f>
        <v>0</v>
      </c>
      <c r="R111" s="131">
        <f>IF(R$92=$B111,0,IF(R$92&gt;$B111,'User Input'!R128,-'User Input'!R128))</f>
        <v>0</v>
      </c>
      <c r="S111" s="131">
        <f>IF(S$92=$B111,0,IF(S$92&gt;$B111,'User Input'!S128,-'User Input'!S128))</f>
        <v>0</v>
      </c>
      <c r="T111" s="131">
        <f>IF(T$92=$B111,0,IF(T$92&gt;$B111,'User Input'!T128,-'User Input'!T128))</f>
        <v>0</v>
      </c>
      <c r="U111" s="131">
        <f>IF(U$92=$B111,0,IF(U$92&gt;$B111,'User Input'!U128,-'User Input'!U128))</f>
        <v>0</v>
      </c>
      <c r="V111" s="131">
        <f>IF(V$92=$B111,0,IF(V$92&gt;$B111,'User Input'!V128,-'User Input'!V128))</f>
        <v>0</v>
      </c>
      <c r="W111" s="131">
        <f>IF(W$92=$B111,0,IF(W$92&gt;$B111,'User Input'!W128,-'User Input'!W128))</f>
        <v>0</v>
      </c>
      <c r="X111" s="131">
        <f>IF(X$92=$B111,0,IF(X$92&gt;$B111,'User Input'!X128,-'User Input'!X128))</f>
        <v>0</v>
      </c>
      <c r="Y111" s="131">
        <f>IF(Y$92=$B111,0,IF(Y$92&gt;$B111,'User Input'!Y128,-'User Input'!Y128))</f>
        <v>0</v>
      </c>
      <c r="Z111" s="131">
        <f>IF(Z$92=$B111,0,IF(Z$92&gt;$B111,'User Input'!Z128,-'User Input'!Z128))</f>
        <v>0</v>
      </c>
      <c r="AA111" s="131">
        <f>IF(AA$92=$B111,0,IF(AA$92&gt;$B111,'User Input'!AA128,-'User Input'!AA128))</f>
        <v>0</v>
      </c>
      <c r="AB111" s="131">
        <f>IF(AB$92=$B111,0,IF(AB$92&gt;$B111,'User Input'!AB128,-'User Input'!AB128))</f>
        <v>0</v>
      </c>
      <c r="AC111" s="131">
        <f>IF(AC$92=$B111,0,IF(AC$92&gt;$B111,'User Input'!AC128,-'User Input'!AC128))</f>
        <v>0</v>
      </c>
      <c r="AD111" s="131">
        <f>IF(AD$92=$B111,0,IF(AD$92&gt;$B111,'User Input'!AD128,-'User Input'!AD128))</f>
        <v>0</v>
      </c>
      <c r="AE111" s="131">
        <f>IF(AE$92=$B111,0,IF(AE$92&gt;$B111,'User Input'!AE128,-'User Input'!AE128))</f>
        <v>0</v>
      </c>
      <c r="AF111" s="131">
        <f>IF(AF$92=$B111,0,IF(AF$92&gt;$B111,'User Input'!AF128,-'User Input'!AF128))</f>
        <v>0</v>
      </c>
      <c r="AG111" s="131">
        <f>IF(AG$92=$B111,0,IF(AG$92&gt;$B111,'User Input'!AG128,-'User Input'!AG128))</f>
        <v>0</v>
      </c>
      <c r="AH111" s="131">
        <f>IF(AH$92=$B111,0,IF(AH$92&gt;$B111,'User Input'!AH128,-'User Input'!AH128))</f>
        <v>0</v>
      </c>
      <c r="AI111" s="131">
        <f>IF(AI$92=$B111,0,IF(AI$92&gt;$B111,'User Input'!AI128,-'User Input'!AI128))</f>
        <v>0</v>
      </c>
      <c r="AJ111" s="131">
        <f>IF(AJ$92=$B111,0,IF(AJ$92&gt;$B111,'User Input'!AJ128,-'User Input'!AJ128))</f>
        <v>0</v>
      </c>
      <c r="AK111" s="131">
        <f>IF(AK$92=$B111,0,IF(AK$92&gt;$B111,'User Input'!AK128,-'User Input'!AK128))</f>
        <v>0</v>
      </c>
      <c r="AL111" s="131">
        <f>IF(AL$92=$B111,0,IF(AL$92&gt;$B111,'User Input'!AL128,-'User Input'!AL128))</f>
        <v>0</v>
      </c>
      <c r="AM111" s="131">
        <f>IF(AM$92=$B111,0,IF(AM$92&gt;$B111,'User Input'!AM128,-'User Input'!AM128))</f>
        <v>0</v>
      </c>
      <c r="AN111" s="131">
        <f>IF(AN$92=$B111,0,IF(AN$92&gt;$B111,'User Input'!AN128,-'User Input'!AN128))</f>
        <v>0</v>
      </c>
      <c r="AO111" s="131">
        <f>IF(AO$92=$B111,0,IF(AO$92&gt;$B111,'User Input'!AO128,-'User Input'!AO128))</f>
        <v>0</v>
      </c>
    </row>
    <row r="112" spans="1:96" s="6" customFormat="1" ht="15" customHeight="1">
      <c r="B112" s="117" t="s">
        <v>113</v>
      </c>
      <c r="C112" s="44"/>
      <c r="D112" s="131">
        <f>IF(D$92=$B112,0,IF(D$92&gt;$B112,'User Input'!D129,-'User Input'!D129))</f>
        <v>0</v>
      </c>
      <c r="E112" s="131">
        <f>IF(E$92=$B112,0,IF(E$92&gt;$B112,'User Input'!E129,-'User Input'!E129))</f>
        <v>0</v>
      </c>
      <c r="F112" s="131">
        <f>IF(F$92=$B112,0,IF(F$92&gt;$B112,'User Input'!F129,-'User Input'!F129))</f>
        <v>0</v>
      </c>
      <c r="G112" s="131">
        <f>IF(G$92=$B112,0,IF(G$92&gt;$B112,'User Input'!G129,-'User Input'!G129))</f>
        <v>0</v>
      </c>
      <c r="H112" s="131">
        <f>IF(H$92=$B112,0,IF(H$92&gt;$B112,'User Input'!H129,-'User Input'!H129))</f>
        <v>0</v>
      </c>
      <c r="I112" s="131">
        <f>IF(I$92=$B112,0,IF(I$92&gt;$B112,'User Input'!I129,-'User Input'!I129))</f>
        <v>0</v>
      </c>
      <c r="J112" s="131">
        <f>IF(J$92=$B112,0,IF(J$92&gt;$B112,'User Input'!J129,-'User Input'!J129))</f>
        <v>0</v>
      </c>
      <c r="K112" s="131">
        <f>IF(K$92=$B112,0,IF(K$92&gt;$B112,'User Input'!K129,-'User Input'!K129))</f>
        <v>0</v>
      </c>
      <c r="L112" s="131">
        <f>IF(L$92=$B112,0,IF(L$92&gt;$B112,'User Input'!L129,-'User Input'!L129))</f>
        <v>0</v>
      </c>
      <c r="M112" s="131">
        <f>IF(M$92=$B112,0,IF(M$92&gt;$B112,'User Input'!M129,-'User Input'!M129))</f>
        <v>0</v>
      </c>
      <c r="N112" s="131">
        <f>IF(N$92=$B112,0,IF(N$92&gt;$B112,'User Input'!N129,-'User Input'!N129))</f>
        <v>0</v>
      </c>
      <c r="O112" s="131">
        <f>IF(O$92=$B112,0,IF(O$92&gt;$B112,'User Input'!O129,-'User Input'!O129))</f>
        <v>0</v>
      </c>
      <c r="P112" s="131">
        <f>IF(P$92=$B112,0,IF(P$92&gt;$B112,'User Input'!P129,-'User Input'!P129))</f>
        <v>0</v>
      </c>
      <c r="Q112" s="131">
        <f>IF(Q$92=$B112,0,IF(Q$92&gt;$B112,'User Input'!Q129,-'User Input'!Q129))</f>
        <v>0</v>
      </c>
      <c r="R112" s="131">
        <f>IF(R$92=$B112,0,IF(R$92&gt;$B112,'User Input'!R129,-'User Input'!R129))</f>
        <v>0</v>
      </c>
      <c r="S112" s="131">
        <f>IF(S$92=$B112,0,IF(S$92&gt;$B112,'User Input'!S129,-'User Input'!S129))</f>
        <v>0</v>
      </c>
      <c r="T112" s="131">
        <f>IF(T$92=$B112,0,IF(T$92&gt;$B112,'User Input'!T129,-'User Input'!T129))</f>
        <v>0</v>
      </c>
      <c r="U112" s="131">
        <f>IF(U$92=$B112,0,IF(U$92&gt;$B112,'User Input'!U129,-'User Input'!U129))</f>
        <v>0</v>
      </c>
      <c r="V112" s="131">
        <f>IF(V$92=$B112,0,IF(V$92&gt;$B112,'User Input'!V129,-'User Input'!V129))</f>
        <v>0</v>
      </c>
      <c r="W112" s="131">
        <f>IF(W$92=$B112,0,IF(W$92&gt;$B112,'User Input'!W129,-'User Input'!W129))</f>
        <v>0</v>
      </c>
      <c r="X112" s="131">
        <f>IF(X$92=$B112,0,IF(X$92&gt;$B112,'User Input'!X129,-'User Input'!X129))</f>
        <v>0</v>
      </c>
      <c r="Y112" s="131">
        <f>IF(Y$92=$B112,0,IF(Y$92&gt;$B112,'User Input'!Y129,-'User Input'!Y129))</f>
        <v>0</v>
      </c>
      <c r="Z112" s="131">
        <f>IF(Z$92=$B112,0,IF(Z$92&gt;$B112,'User Input'!Z129,-'User Input'!Z129))</f>
        <v>0</v>
      </c>
      <c r="AA112" s="131">
        <f>IF(AA$92=$B112,0,IF(AA$92&gt;$B112,'User Input'!AA129,-'User Input'!AA129))</f>
        <v>0</v>
      </c>
      <c r="AB112" s="131">
        <f>IF(AB$92=$B112,0,IF(AB$92&gt;$B112,'User Input'!AB129,-'User Input'!AB129))</f>
        <v>0</v>
      </c>
      <c r="AC112" s="131">
        <f>IF(AC$92=$B112,0,IF(AC$92&gt;$B112,'User Input'!AC129,-'User Input'!AC129))</f>
        <v>0</v>
      </c>
      <c r="AD112" s="131">
        <f>IF(AD$92=$B112,0,IF(AD$92&gt;$B112,'User Input'!AD129,-'User Input'!AD129))</f>
        <v>0</v>
      </c>
      <c r="AE112" s="131">
        <f>IF(AE$92=$B112,0,IF(AE$92&gt;$B112,'User Input'!AE129,-'User Input'!AE129))</f>
        <v>0</v>
      </c>
      <c r="AF112" s="131">
        <f>IF(AF$92=$B112,0,IF(AF$92&gt;$B112,'User Input'!AF129,-'User Input'!AF129))</f>
        <v>0</v>
      </c>
      <c r="AG112" s="131">
        <f>IF(AG$92=$B112,0,IF(AG$92&gt;$B112,'User Input'!AG129,-'User Input'!AG129))</f>
        <v>0</v>
      </c>
      <c r="AH112" s="131">
        <f>IF(AH$92=$B112,0,IF(AH$92&gt;$B112,'User Input'!AH129,-'User Input'!AH129))</f>
        <v>0</v>
      </c>
      <c r="AI112" s="131">
        <f>IF(AI$92=$B112,0,IF(AI$92&gt;$B112,'User Input'!AI129,-'User Input'!AI129))</f>
        <v>0</v>
      </c>
      <c r="AJ112" s="131">
        <f>IF(AJ$92=$B112,0,IF(AJ$92&gt;$B112,'User Input'!AJ129,-'User Input'!AJ129))</f>
        <v>0</v>
      </c>
      <c r="AK112" s="131">
        <f>IF(AK$92=$B112,0,IF(AK$92&gt;$B112,'User Input'!AK129,-'User Input'!AK129))</f>
        <v>0</v>
      </c>
      <c r="AL112" s="131">
        <f>IF(AL$92=$B112,0,IF(AL$92&gt;$B112,'User Input'!AL129,-'User Input'!AL129))</f>
        <v>0</v>
      </c>
      <c r="AM112" s="131">
        <f>IF(AM$92=$B112,0,IF(AM$92&gt;$B112,'User Input'!AM129,-'User Input'!AM129))</f>
        <v>0</v>
      </c>
      <c r="AN112" s="131">
        <f>IF(AN$92=$B112,0,IF(AN$92&gt;$B112,'User Input'!AN129,-'User Input'!AN129))</f>
        <v>0</v>
      </c>
      <c r="AO112" s="131">
        <f>IF(AO$92=$B112,0,IF(AO$92&gt;$B112,'User Input'!AO129,-'User Input'!AO129))</f>
        <v>0</v>
      </c>
    </row>
    <row r="113" spans="2:41" s="6" customFormat="1" ht="15" customHeight="1">
      <c r="B113" s="117" t="s">
        <v>114</v>
      </c>
      <c r="C113" s="44"/>
      <c r="D113" s="131">
        <f>IF(D$92=$B113,0,IF(D$92&gt;$B113,'User Input'!D130,-'User Input'!D130))</f>
        <v>0</v>
      </c>
      <c r="E113" s="131">
        <f>IF(E$92=$B113,0,IF(E$92&gt;$B113,'User Input'!E130,-'User Input'!E130))</f>
        <v>0</v>
      </c>
      <c r="F113" s="131">
        <f>IF(F$92=$B113,0,IF(F$92&gt;$B113,'User Input'!F130,-'User Input'!F130))</f>
        <v>0</v>
      </c>
      <c r="G113" s="131">
        <f>IF(G$92=$B113,0,IF(G$92&gt;$B113,'User Input'!G130,-'User Input'!G130))</f>
        <v>0</v>
      </c>
      <c r="H113" s="131">
        <f>IF(H$92=$B113,0,IF(H$92&gt;$B113,'User Input'!H130,-'User Input'!H130))</f>
        <v>0</v>
      </c>
      <c r="I113" s="131">
        <f>IF(I$92=$B113,0,IF(I$92&gt;$B113,'User Input'!I130,-'User Input'!I130))</f>
        <v>0</v>
      </c>
      <c r="J113" s="131">
        <f>IF(J$92=$B113,0,IF(J$92&gt;$B113,'User Input'!J130,-'User Input'!J130))</f>
        <v>0</v>
      </c>
      <c r="K113" s="131">
        <f>IF(K$92=$B113,0,IF(K$92&gt;$B113,'User Input'!K130,-'User Input'!K130))</f>
        <v>0</v>
      </c>
      <c r="L113" s="131">
        <f>IF(L$92=$B113,0,IF(L$92&gt;$B113,'User Input'!L130,-'User Input'!L130))</f>
        <v>0</v>
      </c>
      <c r="M113" s="131">
        <f>IF(M$92=$B113,0,IF(M$92&gt;$B113,'User Input'!M130,-'User Input'!M130))</f>
        <v>0</v>
      </c>
      <c r="N113" s="131">
        <f>IF(N$92=$B113,0,IF(N$92&gt;$B113,'User Input'!N130,-'User Input'!N130))</f>
        <v>0</v>
      </c>
      <c r="O113" s="131">
        <f>IF(O$92=$B113,0,IF(O$92&gt;$B113,'User Input'!O130,-'User Input'!O130))</f>
        <v>0</v>
      </c>
      <c r="P113" s="131">
        <f>IF(P$92=$B113,0,IF(P$92&gt;$B113,'User Input'!P130,-'User Input'!P130))</f>
        <v>0</v>
      </c>
      <c r="Q113" s="131">
        <f>IF(Q$92=$B113,0,IF(Q$92&gt;$B113,'User Input'!Q130,-'User Input'!Q130))</f>
        <v>0</v>
      </c>
      <c r="R113" s="131">
        <f>IF(R$92=$B113,0,IF(R$92&gt;$B113,'User Input'!R130,-'User Input'!R130))</f>
        <v>0</v>
      </c>
      <c r="S113" s="131">
        <f>IF(S$92=$B113,0,IF(S$92&gt;$B113,'User Input'!S130,-'User Input'!S130))</f>
        <v>0</v>
      </c>
      <c r="T113" s="131">
        <f>IF(T$92=$B113,0,IF(T$92&gt;$B113,'User Input'!T130,-'User Input'!T130))</f>
        <v>0</v>
      </c>
      <c r="U113" s="131">
        <f>IF(U$92=$B113,0,IF(U$92&gt;$B113,'User Input'!U130,-'User Input'!U130))</f>
        <v>0</v>
      </c>
      <c r="V113" s="131">
        <f>IF(V$92=$B113,0,IF(V$92&gt;$B113,'User Input'!V130,-'User Input'!V130))</f>
        <v>0</v>
      </c>
      <c r="W113" s="131">
        <f>IF(W$92=$B113,0,IF(W$92&gt;$B113,'User Input'!W130,-'User Input'!W130))</f>
        <v>0</v>
      </c>
      <c r="X113" s="131">
        <f>IF(X$92=$B113,0,IF(X$92&gt;$B113,'User Input'!X130,-'User Input'!X130))</f>
        <v>0</v>
      </c>
      <c r="Y113" s="131">
        <f>IF(Y$92=$B113,0,IF(Y$92&gt;$B113,'User Input'!Y130,-'User Input'!Y130))</f>
        <v>0</v>
      </c>
      <c r="Z113" s="131">
        <f>IF(Z$92=$B113,0,IF(Z$92&gt;$B113,'User Input'!Z130,-'User Input'!Z130))</f>
        <v>0</v>
      </c>
      <c r="AA113" s="131">
        <f>IF(AA$92=$B113,0,IF(AA$92&gt;$B113,'User Input'!AA130,-'User Input'!AA130))</f>
        <v>0</v>
      </c>
      <c r="AB113" s="131">
        <f>IF(AB$92=$B113,0,IF(AB$92&gt;$B113,'User Input'!AB130,-'User Input'!AB130))</f>
        <v>0</v>
      </c>
      <c r="AC113" s="131">
        <f>IF(AC$92=$B113,0,IF(AC$92&gt;$B113,'User Input'!AC130,-'User Input'!AC130))</f>
        <v>0</v>
      </c>
      <c r="AD113" s="131">
        <f>IF(AD$92=$B113,0,IF(AD$92&gt;$B113,'User Input'!AD130,-'User Input'!AD130))</f>
        <v>0</v>
      </c>
      <c r="AE113" s="131">
        <f>IF(AE$92=$B113,0,IF(AE$92&gt;$B113,'User Input'!AE130,-'User Input'!AE130))</f>
        <v>0</v>
      </c>
      <c r="AF113" s="131">
        <f>IF(AF$92=$B113,0,IF(AF$92&gt;$B113,'User Input'!AF130,-'User Input'!AF130))</f>
        <v>0</v>
      </c>
      <c r="AG113" s="131">
        <f>IF(AG$92=$B113,0,IF(AG$92&gt;$B113,'User Input'!AG130,-'User Input'!AG130))</f>
        <v>0</v>
      </c>
      <c r="AH113" s="131">
        <f>IF(AH$92=$B113,0,IF(AH$92&gt;$B113,'User Input'!AH130,-'User Input'!AH130))</f>
        <v>0</v>
      </c>
      <c r="AI113" s="131">
        <f>IF(AI$92=$B113,0,IF(AI$92&gt;$B113,'User Input'!AI130,-'User Input'!AI130))</f>
        <v>0</v>
      </c>
      <c r="AJ113" s="131">
        <f>IF(AJ$92=$B113,0,IF(AJ$92&gt;$B113,'User Input'!AJ130,-'User Input'!AJ130))</f>
        <v>0</v>
      </c>
      <c r="AK113" s="131">
        <f>IF(AK$92=$B113,0,IF(AK$92&gt;$B113,'User Input'!AK130,-'User Input'!AK130))</f>
        <v>0</v>
      </c>
      <c r="AL113" s="131">
        <f>IF(AL$92=$B113,0,IF(AL$92&gt;$B113,'User Input'!AL130,-'User Input'!AL130))</f>
        <v>0</v>
      </c>
      <c r="AM113" s="131">
        <f>IF(AM$92=$B113,0,IF(AM$92&gt;$B113,'User Input'!AM130,-'User Input'!AM130))</f>
        <v>0</v>
      </c>
      <c r="AN113" s="131">
        <f>IF(AN$92=$B113,0,IF(AN$92&gt;$B113,'User Input'!AN130,-'User Input'!AN130))</f>
        <v>0</v>
      </c>
      <c r="AO113" s="131">
        <f>IF(AO$92=$B113,0,IF(AO$92&gt;$B113,'User Input'!AO130,-'User Input'!AO130))</f>
        <v>0</v>
      </c>
    </row>
    <row r="114" spans="2:41" s="6" customFormat="1" ht="15" customHeight="1">
      <c r="B114" s="117" t="s">
        <v>115</v>
      </c>
      <c r="C114" s="44"/>
      <c r="D114" s="131">
        <f>IF(D$92=$B114,0,IF(D$92&gt;$B114,'User Input'!D131,-'User Input'!D131))</f>
        <v>0</v>
      </c>
      <c r="E114" s="131">
        <f>IF(E$92=$B114,0,IF(E$92&gt;$B114,'User Input'!E131,-'User Input'!E131))</f>
        <v>0</v>
      </c>
      <c r="F114" s="131">
        <f>IF(F$92=$B114,0,IF(F$92&gt;$B114,'User Input'!F131,-'User Input'!F131))</f>
        <v>0</v>
      </c>
      <c r="G114" s="131">
        <f>IF(G$92=$B114,0,IF(G$92&gt;$B114,'User Input'!G131,-'User Input'!G131))</f>
        <v>0</v>
      </c>
      <c r="H114" s="131">
        <f>IF(H$92=$B114,0,IF(H$92&gt;$B114,'User Input'!H131,-'User Input'!H131))</f>
        <v>0</v>
      </c>
      <c r="I114" s="131">
        <f>IF(I$92=$B114,0,IF(I$92&gt;$B114,'User Input'!I131,-'User Input'!I131))</f>
        <v>0</v>
      </c>
      <c r="J114" s="131">
        <f>IF(J$92=$B114,0,IF(J$92&gt;$B114,'User Input'!J131,-'User Input'!J131))</f>
        <v>0</v>
      </c>
      <c r="K114" s="131">
        <f>IF(K$92=$B114,0,IF(K$92&gt;$B114,'User Input'!K131,-'User Input'!K131))</f>
        <v>0</v>
      </c>
      <c r="L114" s="131">
        <f>IF(L$92=$B114,0,IF(L$92&gt;$B114,'User Input'!L131,-'User Input'!L131))</f>
        <v>0</v>
      </c>
      <c r="M114" s="131">
        <f>IF(M$92=$B114,0,IF(M$92&gt;$B114,'User Input'!M131,-'User Input'!M131))</f>
        <v>0</v>
      </c>
      <c r="N114" s="131">
        <f>IF(N$92=$B114,0,IF(N$92&gt;$B114,'User Input'!N131,-'User Input'!N131))</f>
        <v>0</v>
      </c>
      <c r="O114" s="131">
        <f>IF(O$92=$B114,0,IF(O$92&gt;$B114,'User Input'!O131,-'User Input'!O131))</f>
        <v>0</v>
      </c>
      <c r="P114" s="131">
        <f>IF(P$92=$B114,0,IF(P$92&gt;$B114,'User Input'!P131,-'User Input'!P131))</f>
        <v>0</v>
      </c>
      <c r="Q114" s="131">
        <f>IF(Q$92=$B114,0,IF(Q$92&gt;$B114,'User Input'!Q131,-'User Input'!Q131))</f>
        <v>0</v>
      </c>
      <c r="R114" s="131">
        <f>IF(R$92=$B114,0,IF(R$92&gt;$B114,'User Input'!R131,-'User Input'!R131))</f>
        <v>0</v>
      </c>
      <c r="S114" s="131">
        <f>IF(S$92=$B114,0,IF(S$92&gt;$B114,'User Input'!S131,-'User Input'!S131))</f>
        <v>0</v>
      </c>
      <c r="T114" s="131">
        <f>IF(T$92=$B114,0,IF(T$92&gt;$B114,'User Input'!T131,-'User Input'!T131))</f>
        <v>0</v>
      </c>
      <c r="U114" s="131">
        <f>IF(U$92=$B114,0,IF(U$92&gt;$B114,'User Input'!U131,-'User Input'!U131))</f>
        <v>0</v>
      </c>
      <c r="V114" s="131">
        <f>IF(V$92=$B114,0,IF(V$92&gt;$B114,'User Input'!V131,-'User Input'!V131))</f>
        <v>0</v>
      </c>
      <c r="W114" s="131">
        <f>IF(W$92=$B114,0,IF(W$92&gt;$B114,'User Input'!W131,-'User Input'!W131))</f>
        <v>0</v>
      </c>
      <c r="X114" s="131">
        <f>IF(X$92=$B114,0,IF(X$92&gt;$B114,'User Input'!X131,-'User Input'!X131))</f>
        <v>0</v>
      </c>
      <c r="Y114" s="131">
        <f>IF(Y$92=$B114,0,IF(Y$92&gt;$B114,'User Input'!Y131,-'User Input'!Y131))</f>
        <v>0</v>
      </c>
      <c r="Z114" s="131">
        <f>IF(Z$92=$B114,0,IF(Z$92&gt;$B114,'User Input'!Z131,-'User Input'!Z131))</f>
        <v>0</v>
      </c>
      <c r="AA114" s="131">
        <f>IF(AA$92=$B114,0,IF(AA$92&gt;$B114,'User Input'!AA131,-'User Input'!AA131))</f>
        <v>0</v>
      </c>
      <c r="AB114" s="131">
        <f>IF(AB$92=$B114,0,IF(AB$92&gt;$B114,'User Input'!AB131,-'User Input'!AB131))</f>
        <v>0</v>
      </c>
      <c r="AC114" s="131">
        <f>IF(AC$92=$B114,0,IF(AC$92&gt;$B114,'User Input'!AC131,-'User Input'!AC131))</f>
        <v>0</v>
      </c>
      <c r="AD114" s="131">
        <f>IF(AD$92=$B114,0,IF(AD$92&gt;$B114,'User Input'!AD131,-'User Input'!AD131))</f>
        <v>0</v>
      </c>
      <c r="AE114" s="131">
        <f>IF(AE$92=$B114,0,IF(AE$92&gt;$B114,'User Input'!AE131,-'User Input'!AE131))</f>
        <v>0</v>
      </c>
      <c r="AF114" s="131">
        <f>IF(AF$92=$B114,0,IF(AF$92&gt;$B114,'User Input'!AF131,-'User Input'!AF131))</f>
        <v>0</v>
      </c>
      <c r="AG114" s="131">
        <f>IF(AG$92=$B114,0,IF(AG$92&gt;$B114,'User Input'!AG131,-'User Input'!AG131))</f>
        <v>0</v>
      </c>
      <c r="AH114" s="131">
        <f>IF(AH$92=$B114,0,IF(AH$92&gt;$B114,'User Input'!AH131,-'User Input'!AH131))</f>
        <v>0</v>
      </c>
      <c r="AI114" s="131">
        <f>IF(AI$92=$B114,0,IF(AI$92&gt;$B114,'User Input'!AI131,-'User Input'!AI131))</f>
        <v>0</v>
      </c>
      <c r="AJ114" s="131">
        <f>IF(AJ$92=$B114,0,IF(AJ$92&gt;$B114,'User Input'!AJ131,-'User Input'!AJ131))</f>
        <v>0</v>
      </c>
      <c r="AK114" s="131">
        <f>IF(AK$92=$B114,0,IF(AK$92&gt;$B114,'User Input'!AK131,-'User Input'!AK131))</f>
        <v>0</v>
      </c>
      <c r="AL114" s="131">
        <f>IF(AL$92=$B114,0,IF(AL$92&gt;$B114,'User Input'!AL131,-'User Input'!AL131))</f>
        <v>0</v>
      </c>
      <c r="AM114" s="131">
        <f>IF(AM$92=$B114,0,IF(AM$92&gt;$B114,'User Input'!AM131,-'User Input'!AM131))</f>
        <v>0</v>
      </c>
      <c r="AN114" s="131">
        <f>IF(AN$92=$B114,0,IF(AN$92&gt;$B114,'User Input'!AN131,-'User Input'!AN131))</f>
        <v>0</v>
      </c>
      <c r="AO114" s="131">
        <f>IF(AO$92=$B114,0,IF(AO$92&gt;$B114,'User Input'!AO131,-'User Input'!AO131))</f>
        <v>0</v>
      </c>
    </row>
    <row r="115" spans="2:41" s="6" customFormat="1" ht="15" customHeight="1">
      <c r="B115" s="117" t="s">
        <v>116</v>
      </c>
      <c r="C115" s="44"/>
      <c r="D115" s="131">
        <f>IF(D$92=$B115,0,IF(D$92&gt;$B115,'User Input'!D132,-'User Input'!D132))</f>
        <v>0</v>
      </c>
      <c r="E115" s="131">
        <f>IF(E$92=$B115,0,IF(E$92&gt;$B115,'User Input'!E132,-'User Input'!E132))</f>
        <v>0</v>
      </c>
      <c r="F115" s="131">
        <f>IF(F$92=$B115,0,IF(F$92&gt;$B115,'User Input'!F132,-'User Input'!F132))</f>
        <v>0</v>
      </c>
      <c r="G115" s="131">
        <f>IF(G$92=$B115,0,IF(G$92&gt;$B115,'User Input'!G132,-'User Input'!G132))</f>
        <v>0</v>
      </c>
      <c r="H115" s="131">
        <f>IF(H$92=$B115,0,IF(H$92&gt;$B115,'User Input'!H132,-'User Input'!H132))</f>
        <v>0</v>
      </c>
      <c r="I115" s="131">
        <f>IF(I$92=$B115,0,IF(I$92&gt;$B115,'User Input'!I132,-'User Input'!I132))</f>
        <v>0</v>
      </c>
      <c r="J115" s="131">
        <f>IF(J$92=$B115,0,IF(J$92&gt;$B115,'User Input'!J132,-'User Input'!J132))</f>
        <v>0</v>
      </c>
      <c r="K115" s="131">
        <f>IF(K$92=$B115,0,IF(K$92&gt;$B115,'User Input'!K132,-'User Input'!K132))</f>
        <v>0</v>
      </c>
      <c r="L115" s="131">
        <f>IF(L$92=$B115,0,IF(L$92&gt;$B115,'User Input'!L132,-'User Input'!L132))</f>
        <v>0</v>
      </c>
      <c r="M115" s="131">
        <f>IF(M$92=$B115,0,IF(M$92&gt;$B115,'User Input'!M132,-'User Input'!M132))</f>
        <v>0</v>
      </c>
      <c r="N115" s="131">
        <f>IF(N$92=$B115,0,IF(N$92&gt;$B115,'User Input'!N132,-'User Input'!N132))</f>
        <v>0</v>
      </c>
      <c r="O115" s="131">
        <f>IF(O$92=$B115,0,IF(O$92&gt;$B115,'User Input'!O132,-'User Input'!O132))</f>
        <v>0</v>
      </c>
      <c r="P115" s="131">
        <f>IF(P$92=$B115,0,IF(P$92&gt;$B115,'User Input'!P132,-'User Input'!P132))</f>
        <v>0</v>
      </c>
      <c r="Q115" s="131">
        <f>IF(Q$92=$B115,0,IF(Q$92&gt;$B115,'User Input'!Q132,-'User Input'!Q132))</f>
        <v>0</v>
      </c>
      <c r="R115" s="131">
        <f>IF(R$92=$B115,0,IF(R$92&gt;$B115,'User Input'!R132,-'User Input'!R132))</f>
        <v>0</v>
      </c>
      <c r="S115" s="131">
        <f>IF(S$92=$B115,0,IF(S$92&gt;$B115,'User Input'!S132,-'User Input'!S132))</f>
        <v>0</v>
      </c>
      <c r="T115" s="131">
        <f>IF(T$92=$B115,0,IF(T$92&gt;$B115,'User Input'!T132,-'User Input'!T132))</f>
        <v>0</v>
      </c>
      <c r="U115" s="131">
        <f>IF(U$92=$B115,0,IF(U$92&gt;$B115,'User Input'!U132,-'User Input'!U132))</f>
        <v>0</v>
      </c>
      <c r="V115" s="131">
        <f>IF(V$92=$B115,0,IF(V$92&gt;$B115,'User Input'!V132,-'User Input'!V132))</f>
        <v>0</v>
      </c>
      <c r="W115" s="131">
        <f>IF(W$92=$B115,0,IF(W$92&gt;$B115,'User Input'!W132,-'User Input'!W132))</f>
        <v>0</v>
      </c>
      <c r="X115" s="131">
        <f>IF(X$92=$B115,0,IF(X$92&gt;$B115,'User Input'!X132,-'User Input'!X132))</f>
        <v>0</v>
      </c>
      <c r="Y115" s="131">
        <f>IF(Y$92=$B115,0,IF(Y$92&gt;$B115,'User Input'!Y132,-'User Input'!Y132))</f>
        <v>0</v>
      </c>
      <c r="Z115" s="131">
        <f>IF(Z$92=$B115,0,IF(Z$92&gt;$B115,'User Input'!Z132,-'User Input'!Z132))</f>
        <v>0</v>
      </c>
      <c r="AA115" s="131">
        <f>IF(AA$92=$B115,0,IF(AA$92&gt;$B115,'User Input'!AA132,-'User Input'!AA132))</f>
        <v>0</v>
      </c>
      <c r="AB115" s="131">
        <f>IF(AB$92=$B115,0,IF(AB$92&gt;$B115,'User Input'!AB132,-'User Input'!AB132))</f>
        <v>0</v>
      </c>
      <c r="AC115" s="131">
        <f>IF(AC$92=$B115,0,IF(AC$92&gt;$B115,'User Input'!AC132,-'User Input'!AC132))</f>
        <v>0</v>
      </c>
      <c r="AD115" s="131">
        <f>IF(AD$92=$B115,0,IF(AD$92&gt;$B115,'User Input'!AD132,-'User Input'!AD132))</f>
        <v>0</v>
      </c>
      <c r="AE115" s="131">
        <f>IF(AE$92=$B115,0,IF(AE$92&gt;$B115,'User Input'!AE132,-'User Input'!AE132))</f>
        <v>0</v>
      </c>
      <c r="AF115" s="131">
        <f>IF(AF$92=$B115,0,IF(AF$92&gt;$B115,'User Input'!AF132,-'User Input'!AF132))</f>
        <v>0</v>
      </c>
      <c r="AG115" s="131">
        <f>IF(AG$92=$B115,0,IF(AG$92&gt;$B115,'User Input'!AG132,-'User Input'!AG132))</f>
        <v>0</v>
      </c>
      <c r="AH115" s="131">
        <f>IF(AH$92=$B115,0,IF(AH$92&gt;$B115,'User Input'!AH132,-'User Input'!AH132))</f>
        <v>0</v>
      </c>
      <c r="AI115" s="131">
        <f>IF(AI$92=$B115,0,IF(AI$92&gt;$B115,'User Input'!AI132,-'User Input'!AI132))</f>
        <v>0</v>
      </c>
      <c r="AJ115" s="131">
        <f>IF(AJ$92=$B115,0,IF(AJ$92&gt;$B115,'User Input'!AJ132,-'User Input'!AJ132))</f>
        <v>0</v>
      </c>
      <c r="AK115" s="131">
        <f>IF(AK$92=$B115,0,IF(AK$92&gt;$B115,'User Input'!AK132,-'User Input'!AK132))</f>
        <v>0</v>
      </c>
      <c r="AL115" s="131">
        <f>IF(AL$92=$B115,0,IF(AL$92&gt;$B115,'User Input'!AL132,-'User Input'!AL132))</f>
        <v>0</v>
      </c>
      <c r="AM115" s="131">
        <f>IF(AM$92=$B115,0,IF(AM$92&gt;$B115,'User Input'!AM132,-'User Input'!AM132))</f>
        <v>0</v>
      </c>
      <c r="AN115" s="131">
        <f>IF(AN$92=$B115,0,IF(AN$92&gt;$B115,'User Input'!AN132,-'User Input'!AN132))</f>
        <v>0</v>
      </c>
      <c r="AO115" s="131">
        <f>IF(AO$92=$B115,0,IF(AO$92&gt;$B115,'User Input'!AO132,-'User Input'!AO132))</f>
        <v>0</v>
      </c>
    </row>
    <row r="116" spans="2:41" s="6" customFormat="1" ht="15" customHeight="1">
      <c r="B116" s="117" t="s">
        <v>117</v>
      </c>
      <c r="C116" s="44"/>
      <c r="D116" s="131">
        <f>IF(D$92=$B116,0,IF(D$92&gt;$B116,'User Input'!D133,-'User Input'!D133))</f>
        <v>0</v>
      </c>
      <c r="E116" s="131">
        <f>IF(E$92=$B116,0,IF(E$92&gt;$B116,'User Input'!E133,-'User Input'!E133))</f>
        <v>0</v>
      </c>
      <c r="F116" s="131">
        <f>IF(F$92=$B116,0,IF(F$92&gt;$B116,'User Input'!F133,-'User Input'!F133))</f>
        <v>0</v>
      </c>
      <c r="G116" s="131">
        <f>IF(G$92=$B116,0,IF(G$92&gt;$B116,'User Input'!G133,-'User Input'!G133))</f>
        <v>0</v>
      </c>
      <c r="H116" s="131">
        <f>IF(H$92=$B116,0,IF(H$92&gt;$B116,'User Input'!H133,-'User Input'!H133))</f>
        <v>0</v>
      </c>
      <c r="I116" s="131">
        <f>IF(I$92=$B116,0,IF(I$92&gt;$B116,'User Input'!I133,-'User Input'!I133))</f>
        <v>0</v>
      </c>
      <c r="J116" s="131">
        <f>IF(J$92=$B116,0,IF(J$92&gt;$B116,'User Input'!J133,-'User Input'!J133))</f>
        <v>0</v>
      </c>
      <c r="K116" s="131">
        <f>IF(K$92=$B116,0,IF(K$92&gt;$B116,'User Input'!K133,-'User Input'!K133))</f>
        <v>0</v>
      </c>
      <c r="L116" s="131">
        <f>IF(L$92=$B116,0,IF(L$92&gt;$B116,'User Input'!L133,-'User Input'!L133))</f>
        <v>0</v>
      </c>
      <c r="M116" s="131">
        <f>IF(M$92=$B116,0,IF(M$92&gt;$B116,'User Input'!M133,-'User Input'!M133))</f>
        <v>0</v>
      </c>
      <c r="N116" s="131">
        <f>IF(N$92=$B116,0,IF(N$92&gt;$B116,'User Input'!N133,-'User Input'!N133))</f>
        <v>0</v>
      </c>
      <c r="O116" s="131">
        <f>IF(O$92=$B116,0,IF(O$92&gt;$B116,'User Input'!O133,-'User Input'!O133))</f>
        <v>0</v>
      </c>
      <c r="P116" s="131">
        <f>IF(P$92=$B116,0,IF(P$92&gt;$B116,'User Input'!P133,-'User Input'!P133))</f>
        <v>0</v>
      </c>
      <c r="Q116" s="131">
        <f>IF(Q$92=$B116,0,IF(Q$92&gt;$B116,'User Input'!Q133,-'User Input'!Q133))</f>
        <v>0</v>
      </c>
      <c r="R116" s="131">
        <f>IF(R$92=$B116,0,IF(R$92&gt;$B116,'User Input'!R133,-'User Input'!R133))</f>
        <v>0</v>
      </c>
      <c r="S116" s="131">
        <f>IF(S$92=$B116,0,IF(S$92&gt;$B116,'User Input'!S133,-'User Input'!S133))</f>
        <v>0</v>
      </c>
      <c r="T116" s="131">
        <f>IF(T$92=$B116,0,IF(T$92&gt;$B116,'User Input'!T133,-'User Input'!T133))</f>
        <v>0</v>
      </c>
      <c r="U116" s="131">
        <f>IF(U$92=$B116,0,IF(U$92&gt;$B116,'User Input'!U133,-'User Input'!U133))</f>
        <v>0</v>
      </c>
      <c r="V116" s="131">
        <f>IF(V$92=$B116,0,IF(V$92&gt;$B116,'User Input'!V133,-'User Input'!V133))</f>
        <v>0</v>
      </c>
      <c r="W116" s="131">
        <f>IF(W$92=$B116,0,IF(W$92&gt;$B116,'User Input'!W133,-'User Input'!W133))</f>
        <v>0</v>
      </c>
      <c r="X116" s="131">
        <f>IF(X$92=$B116,0,IF(X$92&gt;$B116,'User Input'!X133,-'User Input'!X133))</f>
        <v>0</v>
      </c>
      <c r="Y116" s="131">
        <f>IF(Y$92=$B116,0,IF(Y$92&gt;$B116,'User Input'!Y133,-'User Input'!Y133))</f>
        <v>0</v>
      </c>
      <c r="Z116" s="131">
        <f>IF(Z$92=$B116,0,IF(Z$92&gt;$B116,'User Input'!Z133,-'User Input'!Z133))</f>
        <v>0</v>
      </c>
      <c r="AA116" s="131">
        <f>IF(AA$92=$B116,0,IF(AA$92&gt;$B116,'User Input'!AA133,-'User Input'!AA133))</f>
        <v>0</v>
      </c>
      <c r="AB116" s="131">
        <f>IF(AB$92=$B116,0,IF(AB$92&gt;$B116,'User Input'!AB133,-'User Input'!AB133))</f>
        <v>0</v>
      </c>
      <c r="AC116" s="131">
        <f>IF(AC$92=$B116,0,IF(AC$92&gt;$B116,'User Input'!AC133,-'User Input'!AC133))</f>
        <v>0</v>
      </c>
      <c r="AD116" s="131">
        <f>IF(AD$92=$B116,0,IF(AD$92&gt;$B116,'User Input'!AD133,-'User Input'!AD133))</f>
        <v>0</v>
      </c>
      <c r="AE116" s="131">
        <f>IF(AE$92=$B116,0,IF(AE$92&gt;$B116,'User Input'!AE133,-'User Input'!AE133))</f>
        <v>0</v>
      </c>
      <c r="AF116" s="131">
        <f>IF(AF$92=$B116,0,IF(AF$92&gt;$B116,'User Input'!AF133,-'User Input'!AF133))</f>
        <v>0</v>
      </c>
      <c r="AG116" s="131">
        <f>IF(AG$92=$B116,0,IF(AG$92&gt;$B116,'User Input'!AG133,-'User Input'!AG133))</f>
        <v>0</v>
      </c>
      <c r="AH116" s="131">
        <f>IF(AH$92=$B116,0,IF(AH$92&gt;$B116,'User Input'!AH133,-'User Input'!AH133))</f>
        <v>0</v>
      </c>
      <c r="AI116" s="131">
        <f>IF(AI$92=$B116,0,IF(AI$92&gt;$B116,'User Input'!AI133,-'User Input'!AI133))</f>
        <v>0</v>
      </c>
      <c r="AJ116" s="131">
        <f>IF(AJ$92=$B116,0,IF(AJ$92&gt;$B116,'User Input'!AJ133,-'User Input'!AJ133))</f>
        <v>0</v>
      </c>
      <c r="AK116" s="131">
        <f>IF(AK$92=$B116,0,IF(AK$92&gt;$B116,'User Input'!AK133,-'User Input'!AK133))</f>
        <v>0</v>
      </c>
      <c r="AL116" s="131">
        <f>IF(AL$92=$B116,0,IF(AL$92&gt;$B116,'User Input'!AL133,-'User Input'!AL133))</f>
        <v>0</v>
      </c>
      <c r="AM116" s="131">
        <f>IF(AM$92=$B116,0,IF(AM$92&gt;$B116,'User Input'!AM133,-'User Input'!AM133))</f>
        <v>0</v>
      </c>
      <c r="AN116" s="131">
        <f>IF(AN$92=$B116,0,IF(AN$92&gt;$B116,'User Input'!AN133,-'User Input'!AN133))</f>
        <v>0</v>
      </c>
      <c r="AO116" s="131">
        <f>IF(AO$92=$B116,0,IF(AO$92&gt;$B116,'User Input'!AO133,-'User Input'!AO133))</f>
        <v>0</v>
      </c>
    </row>
    <row r="117" spans="2:41" s="6" customFormat="1" ht="15" customHeight="1">
      <c r="B117" s="117" t="s">
        <v>118</v>
      </c>
      <c r="C117" s="44"/>
      <c r="D117" s="131">
        <f>IF(D$92=$B117,0,IF(D$92&gt;$B117,'User Input'!D134,-'User Input'!D134))</f>
        <v>0</v>
      </c>
      <c r="E117" s="131">
        <f>IF(E$92=$B117,0,IF(E$92&gt;$B117,'User Input'!E134,-'User Input'!E134))</f>
        <v>0</v>
      </c>
      <c r="F117" s="131">
        <f>IF(F$92=$B117,0,IF(F$92&gt;$B117,'User Input'!F134,-'User Input'!F134))</f>
        <v>0</v>
      </c>
      <c r="G117" s="131">
        <f>IF(G$92=$B117,0,IF(G$92&gt;$B117,'User Input'!G134,-'User Input'!G134))</f>
        <v>0</v>
      </c>
      <c r="H117" s="131">
        <f>IF(H$92=$B117,0,IF(H$92&gt;$B117,'User Input'!H134,-'User Input'!H134))</f>
        <v>0</v>
      </c>
      <c r="I117" s="131">
        <f>IF(I$92=$B117,0,IF(I$92&gt;$B117,'User Input'!I134,-'User Input'!I134))</f>
        <v>0</v>
      </c>
      <c r="J117" s="131">
        <f>IF(J$92=$B117,0,IF(J$92&gt;$B117,'User Input'!J134,-'User Input'!J134))</f>
        <v>0</v>
      </c>
      <c r="K117" s="131">
        <f>IF(K$92=$B117,0,IF(K$92&gt;$B117,'User Input'!K134,-'User Input'!K134))</f>
        <v>0</v>
      </c>
      <c r="L117" s="131">
        <f>IF(L$92=$B117,0,IF(L$92&gt;$B117,'User Input'!L134,-'User Input'!L134))</f>
        <v>0</v>
      </c>
      <c r="M117" s="131">
        <f>IF(M$92=$B117,0,IF(M$92&gt;$B117,'User Input'!M134,-'User Input'!M134))</f>
        <v>0</v>
      </c>
      <c r="N117" s="131">
        <f>IF(N$92=$B117,0,IF(N$92&gt;$B117,'User Input'!N134,-'User Input'!N134))</f>
        <v>0</v>
      </c>
      <c r="O117" s="131">
        <f>IF(O$92=$B117,0,IF(O$92&gt;$B117,'User Input'!O134,-'User Input'!O134))</f>
        <v>0</v>
      </c>
      <c r="P117" s="131">
        <f>IF(P$92=$B117,0,IF(P$92&gt;$B117,'User Input'!P134,-'User Input'!P134))</f>
        <v>0</v>
      </c>
      <c r="Q117" s="131">
        <f>IF(Q$92=$B117,0,IF(Q$92&gt;$B117,'User Input'!Q134,-'User Input'!Q134))</f>
        <v>0</v>
      </c>
      <c r="R117" s="131">
        <f>IF(R$92=$B117,0,IF(R$92&gt;$B117,'User Input'!R134,-'User Input'!R134))</f>
        <v>0</v>
      </c>
      <c r="S117" s="131">
        <f>IF(S$92=$B117,0,IF(S$92&gt;$B117,'User Input'!S134,-'User Input'!S134))</f>
        <v>0</v>
      </c>
      <c r="T117" s="131">
        <f>IF(T$92=$B117,0,IF(T$92&gt;$B117,'User Input'!T134,-'User Input'!T134))</f>
        <v>0</v>
      </c>
      <c r="U117" s="131">
        <f>IF(U$92=$B117,0,IF(U$92&gt;$B117,'User Input'!U134,-'User Input'!U134))</f>
        <v>0</v>
      </c>
      <c r="V117" s="131">
        <f>IF(V$92=$B117,0,IF(V$92&gt;$B117,'User Input'!V134,-'User Input'!V134))</f>
        <v>0</v>
      </c>
      <c r="W117" s="131">
        <f>IF(W$92=$B117,0,IF(W$92&gt;$B117,'User Input'!W134,-'User Input'!W134))</f>
        <v>0</v>
      </c>
      <c r="X117" s="131">
        <f>IF(X$92=$B117,0,IF(X$92&gt;$B117,'User Input'!X134,-'User Input'!X134))</f>
        <v>0</v>
      </c>
      <c r="Y117" s="131">
        <f>IF(Y$92=$B117,0,IF(Y$92&gt;$B117,'User Input'!Y134,-'User Input'!Y134))</f>
        <v>0</v>
      </c>
      <c r="Z117" s="131">
        <f>IF(Z$92=$B117,0,IF(Z$92&gt;$B117,'User Input'!Z134,-'User Input'!Z134))</f>
        <v>0</v>
      </c>
      <c r="AA117" s="131">
        <f>IF(AA$92=$B117,0,IF(AA$92&gt;$B117,'User Input'!AA134,-'User Input'!AA134))</f>
        <v>0</v>
      </c>
      <c r="AB117" s="131">
        <f>IF(AB$92=$B117,0,IF(AB$92&gt;$B117,'User Input'!AB134,-'User Input'!AB134))</f>
        <v>0</v>
      </c>
      <c r="AC117" s="131">
        <f>IF(AC$92=$B117,0,IF(AC$92&gt;$B117,'User Input'!AC134,-'User Input'!AC134))</f>
        <v>0</v>
      </c>
      <c r="AD117" s="131">
        <f>IF(AD$92=$B117,0,IF(AD$92&gt;$B117,'User Input'!AD134,-'User Input'!AD134))</f>
        <v>0</v>
      </c>
      <c r="AE117" s="131">
        <f>IF(AE$92=$B117,0,IF(AE$92&gt;$B117,'User Input'!AE134,-'User Input'!AE134))</f>
        <v>0</v>
      </c>
      <c r="AF117" s="131">
        <f>IF(AF$92=$B117,0,IF(AF$92&gt;$B117,'User Input'!AF134,-'User Input'!AF134))</f>
        <v>0</v>
      </c>
      <c r="AG117" s="131">
        <f>IF(AG$92=$B117,0,IF(AG$92&gt;$B117,'User Input'!AG134,-'User Input'!AG134))</f>
        <v>0</v>
      </c>
      <c r="AH117" s="131">
        <f>IF(AH$92=$B117,0,IF(AH$92&gt;$B117,'User Input'!AH134,-'User Input'!AH134))</f>
        <v>0</v>
      </c>
      <c r="AI117" s="131">
        <f>IF(AI$92=$B117,0,IF(AI$92&gt;$B117,'User Input'!AI134,-'User Input'!AI134))</f>
        <v>0</v>
      </c>
      <c r="AJ117" s="131">
        <f>IF(AJ$92=$B117,0,IF(AJ$92&gt;$B117,'User Input'!AJ134,-'User Input'!AJ134))</f>
        <v>0</v>
      </c>
      <c r="AK117" s="131">
        <f>IF(AK$92=$B117,0,IF(AK$92&gt;$B117,'User Input'!AK134,-'User Input'!AK134))</f>
        <v>0</v>
      </c>
      <c r="AL117" s="131">
        <f>IF(AL$92=$B117,0,IF(AL$92&gt;$B117,'User Input'!AL134,-'User Input'!AL134))</f>
        <v>0</v>
      </c>
      <c r="AM117" s="131">
        <f>IF(AM$92=$B117,0,IF(AM$92&gt;$B117,'User Input'!AM134,-'User Input'!AM134))</f>
        <v>0</v>
      </c>
      <c r="AN117" s="131">
        <f>IF(AN$92=$B117,0,IF(AN$92&gt;$B117,'User Input'!AN134,-'User Input'!AN134))</f>
        <v>0</v>
      </c>
      <c r="AO117" s="131">
        <f>IF(AO$92=$B117,0,IF(AO$92&gt;$B117,'User Input'!AO134,-'User Input'!AO134))</f>
        <v>0</v>
      </c>
    </row>
    <row r="118" spans="2:41" s="6" customFormat="1" ht="15" customHeight="1">
      <c r="B118" s="117" t="s">
        <v>119</v>
      </c>
      <c r="C118" s="44"/>
      <c r="D118" s="131">
        <f>IF(D$92=$B118,0,IF(D$92&gt;$B118,'User Input'!D135,-'User Input'!D135))</f>
        <v>0</v>
      </c>
      <c r="E118" s="131">
        <f>IF(E$92=$B118,0,IF(E$92&gt;$B118,'User Input'!E135,-'User Input'!E135))</f>
        <v>0</v>
      </c>
      <c r="F118" s="131">
        <f>IF(F$92=$B118,0,IF(F$92&gt;$B118,'User Input'!F135,-'User Input'!F135))</f>
        <v>0</v>
      </c>
      <c r="G118" s="131">
        <f>IF(G$92=$B118,0,IF(G$92&gt;$B118,'User Input'!G135,-'User Input'!G135))</f>
        <v>0</v>
      </c>
      <c r="H118" s="131">
        <f>IF(H$92=$B118,0,IF(H$92&gt;$B118,'User Input'!H135,-'User Input'!H135))</f>
        <v>0</v>
      </c>
      <c r="I118" s="131">
        <f>IF(I$92=$B118,0,IF(I$92&gt;$B118,'User Input'!I135,-'User Input'!I135))</f>
        <v>0</v>
      </c>
      <c r="J118" s="131">
        <f>IF(J$92=$B118,0,IF(J$92&gt;$B118,'User Input'!J135,-'User Input'!J135))</f>
        <v>0</v>
      </c>
      <c r="K118" s="131">
        <f>IF(K$92=$B118,0,IF(K$92&gt;$B118,'User Input'!K135,-'User Input'!K135))</f>
        <v>0</v>
      </c>
      <c r="L118" s="131">
        <f>IF(L$92=$B118,0,IF(L$92&gt;$B118,'User Input'!L135,-'User Input'!L135))</f>
        <v>0</v>
      </c>
      <c r="M118" s="131">
        <f>IF(M$92=$B118,0,IF(M$92&gt;$B118,'User Input'!M135,-'User Input'!M135))</f>
        <v>0</v>
      </c>
      <c r="N118" s="131">
        <f>IF(N$92=$B118,0,IF(N$92&gt;$B118,'User Input'!N135,-'User Input'!N135))</f>
        <v>0</v>
      </c>
      <c r="O118" s="131">
        <f>IF(O$92=$B118,0,IF(O$92&gt;$B118,'User Input'!O135,-'User Input'!O135))</f>
        <v>0</v>
      </c>
      <c r="P118" s="131">
        <f>IF(P$92=$B118,0,IF(P$92&gt;$B118,'User Input'!P135,-'User Input'!P135))</f>
        <v>0</v>
      </c>
      <c r="Q118" s="131">
        <f>IF(Q$92=$B118,0,IF(Q$92&gt;$B118,'User Input'!Q135,-'User Input'!Q135))</f>
        <v>0</v>
      </c>
      <c r="R118" s="131">
        <f>IF(R$92=$B118,0,IF(R$92&gt;$B118,'User Input'!R135,-'User Input'!R135))</f>
        <v>0</v>
      </c>
      <c r="S118" s="131">
        <f>IF(S$92=$B118,0,IF(S$92&gt;$B118,'User Input'!S135,-'User Input'!S135))</f>
        <v>0</v>
      </c>
      <c r="T118" s="131">
        <f>IF(T$92=$B118,0,IF(T$92&gt;$B118,'User Input'!T135,-'User Input'!T135))</f>
        <v>0</v>
      </c>
      <c r="U118" s="131">
        <f>IF(U$92=$B118,0,IF(U$92&gt;$B118,'User Input'!U135,-'User Input'!U135))</f>
        <v>0</v>
      </c>
      <c r="V118" s="131">
        <f>IF(V$92=$B118,0,IF(V$92&gt;$B118,'User Input'!V135,-'User Input'!V135))</f>
        <v>0</v>
      </c>
      <c r="W118" s="131">
        <f>IF(W$92=$B118,0,IF(W$92&gt;$B118,'User Input'!W135,-'User Input'!W135))</f>
        <v>0</v>
      </c>
      <c r="X118" s="131">
        <f>IF(X$92=$B118,0,IF(X$92&gt;$B118,'User Input'!X135,-'User Input'!X135))</f>
        <v>0</v>
      </c>
      <c r="Y118" s="131">
        <f>IF(Y$92=$B118,0,IF(Y$92&gt;$B118,'User Input'!Y135,-'User Input'!Y135))</f>
        <v>0</v>
      </c>
      <c r="Z118" s="131">
        <f>IF(Z$92=$B118,0,IF(Z$92&gt;$B118,'User Input'!Z135,-'User Input'!Z135))</f>
        <v>0</v>
      </c>
      <c r="AA118" s="131">
        <f>IF(AA$92=$B118,0,IF(AA$92&gt;$B118,'User Input'!AA135,-'User Input'!AA135))</f>
        <v>0</v>
      </c>
      <c r="AB118" s="131">
        <f>IF(AB$92=$B118,0,IF(AB$92&gt;$B118,'User Input'!AB135,-'User Input'!AB135))</f>
        <v>0</v>
      </c>
      <c r="AC118" s="131">
        <f>IF(AC$92=$B118,0,IF(AC$92&gt;$B118,'User Input'!AC135,-'User Input'!AC135))</f>
        <v>0</v>
      </c>
      <c r="AD118" s="131">
        <f>IF(AD$92=$B118,0,IF(AD$92&gt;$B118,'User Input'!AD135,-'User Input'!AD135))</f>
        <v>0</v>
      </c>
      <c r="AE118" s="131">
        <f>IF(AE$92=$B118,0,IF(AE$92&gt;$B118,'User Input'!AE135,-'User Input'!AE135))</f>
        <v>0</v>
      </c>
      <c r="AF118" s="131">
        <f>IF(AF$92=$B118,0,IF(AF$92&gt;$B118,'User Input'!AF135,-'User Input'!AF135))</f>
        <v>0</v>
      </c>
      <c r="AG118" s="131">
        <f>IF(AG$92=$B118,0,IF(AG$92&gt;$B118,'User Input'!AG135,-'User Input'!AG135))</f>
        <v>0</v>
      </c>
      <c r="AH118" s="131">
        <f>IF(AH$92=$B118,0,IF(AH$92&gt;$B118,'User Input'!AH135,-'User Input'!AH135))</f>
        <v>0</v>
      </c>
      <c r="AI118" s="131">
        <f>IF(AI$92=$B118,0,IF(AI$92&gt;$B118,'User Input'!AI135,-'User Input'!AI135))</f>
        <v>0</v>
      </c>
      <c r="AJ118" s="131">
        <f>IF(AJ$92=$B118,0,IF(AJ$92&gt;$B118,'User Input'!AJ135,-'User Input'!AJ135))</f>
        <v>0</v>
      </c>
      <c r="AK118" s="131">
        <f>IF(AK$92=$B118,0,IF(AK$92&gt;$B118,'User Input'!AK135,-'User Input'!AK135))</f>
        <v>0</v>
      </c>
      <c r="AL118" s="131">
        <f>IF(AL$92=$B118,0,IF(AL$92&gt;$B118,'User Input'!AL135,-'User Input'!AL135))</f>
        <v>0</v>
      </c>
      <c r="AM118" s="131">
        <f>IF(AM$92=$B118,0,IF(AM$92&gt;$B118,'User Input'!AM135,-'User Input'!AM135))</f>
        <v>0</v>
      </c>
      <c r="AN118" s="131">
        <f>IF(AN$92=$B118,0,IF(AN$92&gt;$B118,'User Input'!AN135,-'User Input'!AN135))</f>
        <v>0</v>
      </c>
      <c r="AO118" s="131">
        <f>IF(AO$92=$B118,0,IF(AO$92&gt;$B118,'User Input'!AO135,-'User Input'!AO135))</f>
        <v>0</v>
      </c>
    </row>
    <row r="119" spans="2:41" s="6" customFormat="1" ht="15" customHeight="1">
      <c r="B119" s="117" t="s">
        <v>120</v>
      </c>
      <c r="C119" s="44"/>
      <c r="D119" s="131">
        <f>IF(D$92=$B119,0,IF(D$92&gt;$B119,'User Input'!D136,-'User Input'!D136))</f>
        <v>0</v>
      </c>
      <c r="E119" s="131">
        <f>IF(E$92=$B119,0,IF(E$92&gt;$B119,'User Input'!E136,-'User Input'!E136))</f>
        <v>0</v>
      </c>
      <c r="F119" s="131">
        <f>IF(F$92=$B119,0,IF(F$92&gt;$B119,'User Input'!F136,-'User Input'!F136))</f>
        <v>0</v>
      </c>
      <c r="G119" s="131">
        <f>IF(G$92=$B119,0,IF(G$92&gt;$B119,'User Input'!G136,-'User Input'!G136))</f>
        <v>0</v>
      </c>
      <c r="H119" s="131">
        <f>IF(H$92=$B119,0,IF(H$92&gt;$B119,'User Input'!H136,-'User Input'!H136))</f>
        <v>0</v>
      </c>
      <c r="I119" s="131">
        <f>IF(I$92=$B119,0,IF(I$92&gt;$B119,'User Input'!I136,-'User Input'!I136))</f>
        <v>0</v>
      </c>
      <c r="J119" s="131">
        <f>IF(J$92=$B119,0,IF(J$92&gt;$B119,'User Input'!J136,-'User Input'!J136))</f>
        <v>0</v>
      </c>
      <c r="K119" s="131">
        <f>IF(K$92=$B119,0,IF(K$92&gt;$B119,'User Input'!K136,-'User Input'!K136))</f>
        <v>0</v>
      </c>
      <c r="L119" s="131">
        <f>IF(L$92=$B119,0,IF(L$92&gt;$B119,'User Input'!L136,-'User Input'!L136))</f>
        <v>0</v>
      </c>
      <c r="M119" s="131">
        <f>IF(M$92=$B119,0,IF(M$92&gt;$B119,'User Input'!M136,-'User Input'!M136))</f>
        <v>0</v>
      </c>
      <c r="N119" s="131">
        <f>IF(N$92=$B119,0,IF(N$92&gt;$B119,'User Input'!N136,-'User Input'!N136))</f>
        <v>0</v>
      </c>
      <c r="O119" s="131">
        <f>IF(O$92=$B119,0,IF(O$92&gt;$B119,'User Input'!O136,-'User Input'!O136))</f>
        <v>0</v>
      </c>
      <c r="P119" s="131">
        <f>IF(P$92=$B119,0,IF(P$92&gt;$B119,'User Input'!P136,-'User Input'!P136))</f>
        <v>0</v>
      </c>
      <c r="Q119" s="131">
        <f>IF(Q$92=$B119,0,IF(Q$92&gt;$B119,'User Input'!Q136,-'User Input'!Q136))</f>
        <v>0</v>
      </c>
      <c r="R119" s="131">
        <f>IF(R$92=$B119,0,IF(R$92&gt;$B119,'User Input'!R136,-'User Input'!R136))</f>
        <v>0</v>
      </c>
      <c r="S119" s="131">
        <f>IF(S$92=$B119,0,IF(S$92&gt;$B119,'User Input'!S136,-'User Input'!S136))</f>
        <v>0</v>
      </c>
      <c r="T119" s="131">
        <f>IF(T$92=$B119,0,IF(T$92&gt;$B119,'User Input'!T136,-'User Input'!T136))</f>
        <v>0</v>
      </c>
      <c r="U119" s="131">
        <f>IF(U$92=$B119,0,IF(U$92&gt;$B119,'User Input'!U136,-'User Input'!U136))</f>
        <v>0</v>
      </c>
      <c r="V119" s="131">
        <f>IF(V$92=$B119,0,IF(V$92&gt;$B119,'User Input'!V136,-'User Input'!V136))</f>
        <v>0</v>
      </c>
      <c r="W119" s="131">
        <f>IF(W$92=$B119,0,IF(W$92&gt;$B119,'User Input'!W136,-'User Input'!W136))</f>
        <v>0</v>
      </c>
      <c r="X119" s="131">
        <f>IF(X$92=$B119,0,IF(X$92&gt;$B119,'User Input'!X136,-'User Input'!X136))</f>
        <v>0</v>
      </c>
      <c r="Y119" s="131">
        <f>IF(Y$92=$B119,0,IF(Y$92&gt;$B119,'User Input'!Y136,-'User Input'!Y136))</f>
        <v>0</v>
      </c>
      <c r="Z119" s="131">
        <f>IF(Z$92=$B119,0,IF(Z$92&gt;$B119,'User Input'!Z136,-'User Input'!Z136))</f>
        <v>0</v>
      </c>
      <c r="AA119" s="131">
        <f>IF(AA$92=$B119,0,IF(AA$92&gt;$B119,'User Input'!AA136,-'User Input'!AA136))</f>
        <v>0</v>
      </c>
      <c r="AB119" s="131">
        <f>IF(AB$92=$B119,0,IF(AB$92&gt;$B119,'User Input'!AB136,-'User Input'!AB136))</f>
        <v>0</v>
      </c>
      <c r="AC119" s="131">
        <f>IF(AC$92=$B119,0,IF(AC$92&gt;$B119,'User Input'!AC136,-'User Input'!AC136))</f>
        <v>0</v>
      </c>
      <c r="AD119" s="131">
        <f>IF(AD$92=$B119,0,IF(AD$92&gt;$B119,'User Input'!AD136,-'User Input'!AD136))</f>
        <v>0</v>
      </c>
      <c r="AE119" s="131">
        <f>IF(AE$92=$B119,0,IF(AE$92&gt;$B119,'User Input'!AE136,-'User Input'!AE136))</f>
        <v>0</v>
      </c>
      <c r="AF119" s="131">
        <f>IF(AF$92=$B119,0,IF(AF$92&gt;$B119,'User Input'!AF136,-'User Input'!AF136))</f>
        <v>0</v>
      </c>
      <c r="AG119" s="131">
        <f>IF(AG$92=$B119,0,IF(AG$92&gt;$B119,'User Input'!AG136,-'User Input'!AG136))</f>
        <v>0</v>
      </c>
      <c r="AH119" s="131">
        <f>IF(AH$92=$B119,0,IF(AH$92&gt;$B119,'User Input'!AH136,-'User Input'!AH136))</f>
        <v>0</v>
      </c>
      <c r="AI119" s="131">
        <f>IF(AI$92=$B119,0,IF(AI$92&gt;$B119,'User Input'!AI136,-'User Input'!AI136))</f>
        <v>0</v>
      </c>
      <c r="AJ119" s="131">
        <f>IF(AJ$92=$B119,0,IF(AJ$92&gt;$B119,'User Input'!AJ136,-'User Input'!AJ136))</f>
        <v>0</v>
      </c>
      <c r="AK119" s="131">
        <f>IF(AK$92=$B119,0,IF(AK$92&gt;$B119,'User Input'!AK136,-'User Input'!AK136))</f>
        <v>0</v>
      </c>
      <c r="AL119" s="131">
        <f>IF(AL$92=$B119,0,IF(AL$92&gt;$B119,'User Input'!AL136,-'User Input'!AL136))</f>
        <v>0</v>
      </c>
      <c r="AM119" s="131">
        <f>IF(AM$92=$B119,0,IF(AM$92&gt;$B119,'User Input'!AM136,-'User Input'!AM136))</f>
        <v>0</v>
      </c>
      <c r="AN119" s="131">
        <f>IF(AN$92=$B119,0,IF(AN$92&gt;$B119,'User Input'!AN136,-'User Input'!AN136))</f>
        <v>0</v>
      </c>
      <c r="AO119" s="131">
        <f>IF(AO$92=$B119,0,IF(AO$92&gt;$B119,'User Input'!AO136,-'User Input'!AO136))</f>
        <v>0</v>
      </c>
    </row>
    <row r="120" spans="2:41" s="6" customFormat="1" ht="15" customHeight="1">
      <c r="B120" s="117" t="s">
        <v>121</v>
      </c>
      <c r="C120" s="44"/>
      <c r="D120" s="131">
        <f>IF(D$92=$B120,0,IF(D$92&gt;$B120,'User Input'!D137,-'User Input'!D137))</f>
        <v>0</v>
      </c>
      <c r="E120" s="131">
        <f>IF(E$92=$B120,0,IF(E$92&gt;$B120,'User Input'!E137,-'User Input'!E137))</f>
        <v>0</v>
      </c>
      <c r="F120" s="131">
        <f>IF(F$92=$B120,0,IF(F$92&gt;$B120,'User Input'!F137,-'User Input'!F137))</f>
        <v>0</v>
      </c>
      <c r="G120" s="131">
        <f>IF(G$92=$B120,0,IF(G$92&gt;$B120,'User Input'!G137,-'User Input'!G137))</f>
        <v>0</v>
      </c>
      <c r="H120" s="131">
        <f>IF(H$92=$B120,0,IF(H$92&gt;$B120,'User Input'!H137,-'User Input'!H137))</f>
        <v>0</v>
      </c>
      <c r="I120" s="131">
        <f>IF(I$92=$B120,0,IF(I$92&gt;$B120,'User Input'!I137,-'User Input'!I137))</f>
        <v>0</v>
      </c>
      <c r="J120" s="131">
        <f>IF(J$92=$B120,0,IF(J$92&gt;$B120,'User Input'!J137,-'User Input'!J137))</f>
        <v>0</v>
      </c>
      <c r="K120" s="131">
        <f>IF(K$92=$B120,0,IF(K$92&gt;$B120,'User Input'!K137,-'User Input'!K137))</f>
        <v>0</v>
      </c>
      <c r="L120" s="131">
        <f>IF(L$92=$B120,0,IF(L$92&gt;$B120,'User Input'!L137,-'User Input'!L137))</f>
        <v>0</v>
      </c>
      <c r="M120" s="131">
        <f>IF(M$92=$B120,0,IF(M$92&gt;$B120,'User Input'!M137,-'User Input'!M137))</f>
        <v>0</v>
      </c>
      <c r="N120" s="131">
        <f>IF(N$92=$B120,0,IF(N$92&gt;$B120,'User Input'!N137,-'User Input'!N137))</f>
        <v>0</v>
      </c>
      <c r="O120" s="131">
        <f>IF(O$92=$B120,0,IF(O$92&gt;$B120,'User Input'!O137,-'User Input'!O137))</f>
        <v>0</v>
      </c>
      <c r="P120" s="131">
        <f>IF(P$92=$B120,0,IF(P$92&gt;$B120,'User Input'!P137,-'User Input'!P137))</f>
        <v>0</v>
      </c>
      <c r="Q120" s="131">
        <f>IF(Q$92=$B120,0,IF(Q$92&gt;$B120,'User Input'!Q137,-'User Input'!Q137))</f>
        <v>0</v>
      </c>
      <c r="R120" s="131">
        <f>IF(R$92=$B120,0,IF(R$92&gt;$B120,'User Input'!R137,-'User Input'!R137))</f>
        <v>0</v>
      </c>
      <c r="S120" s="131">
        <f>IF(S$92=$B120,0,IF(S$92&gt;$B120,'User Input'!S137,-'User Input'!S137))</f>
        <v>0</v>
      </c>
      <c r="T120" s="131">
        <f>IF(T$92=$B120,0,IF(T$92&gt;$B120,'User Input'!T137,-'User Input'!T137))</f>
        <v>0</v>
      </c>
      <c r="U120" s="131">
        <f>IF(U$92=$B120,0,IF(U$92&gt;$B120,'User Input'!U137,-'User Input'!U137))</f>
        <v>0</v>
      </c>
      <c r="V120" s="131">
        <f>IF(V$92=$B120,0,IF(V$92&gt;$B120,'User Input'!V137,-'User Input'!V137))</f>
        <v>0</v>
      </c>
      <c r="W120" s="131">
        <f>IF(W$92=$B120,0,IF(W$92&gt;$B120,'User Input'!W137,-'User Input'!W137))</f>
        <v>0</v>
      </c>
      <c r="X120" s="131">
        <f>IF(X$92=$B120,0,IF(X$92&gt;$B120,'User Input'!X137,-'User Input'!X137))</f>
        <v>0</v>
      </c>
      <c r="Y120" s="131">
        <f>IF(Y$92=$B120,0,IF(Y$92&gt;$B120,'User Input'!Y137,-'User Input'!Y137))</f>
        <v>0</v>
      </c>
      <c r="Z120" s="131">
        <f>IF(Z$92=$B120,0,IF(Z$92&gt;$B120,'User Input'!Z137,-'User Input'!Z137))</f>
        <v>0</v>
      </c>
      <c r="AA120" s="131">
        <f>IF(AA$92=$B120,0,IF(AA$92&gt;$B120,'User Input'!AA137,-'User Input'!AA137))</f>
        <v>0</v>
      </c>
      <c r="AB120" s="131">
        <f>IF(AB$92=$B120,0,IF(AB$92&gt;$B120,'User Input'!AB137,-'User Input'!AB137))</f>
        <v>0</v>
      </c>
      <c r="AC120" s="131">
        <f>IF(AC$92=$B120,0,IF(AC$92&gt;$B120,'User Input'!AC137,-'User Input'!AC137))</f>
        <v>0</v>
      </c>
      <c r="AD120" s="131">
        <f>IF(AD$92=$B120,0,IF(AD$92&gt;$B120,'User Input'!AD137,-'User Input'!AD137))</f>
        <v>0</v>
      </c>
      <c r="AE120" s="131">
        <f>IF(AE$92=$B120,0,IF(AE$92&gt;$B120,'User Input'!AE137,-'User Input'!AE137))</f>
        <v>0</v>
      </c>
      <c r="AF120" s="131">
        <f>IF(AF$92=$B120,0,IF(AF$92&gt;$B120,'User Input'!AF137,-'User Input'!AF137))</f>
        <v>0</v>
      </c>
      <c r="AG120" s="131">
        <f>IF(AG$92=$B120,0,IF(AG$92&gt;$B120,'User Input'!AG137,-'User Input'!AG137))</f>
        <v>0</v>
      </c>
      <c r="AH120" s="131">
        <f>IF(AH$92=$B120,0,IF(AH$92&gt;$B120,'User Input'!AH137,-'User Input'!AH137))</f>
        <v>0</v>
      </c>
      <c r="AI120" s="131">
        <f>IF(AI$92=$B120,0,IF(AI$92&gt;$B120,'User Input'!AI137,-'User Input'!AI137))</f>
        <v>0</v>
      </c>
      <c r="AJ120" s="131">
        <f>IF(AJ$92=$B120,0,IF(AJ$92&gt;$B120,'User Input'!AJ137,-'User Input'!AJ137))</f>
        <v>0</v>
      </c>
      <c r="AK120" s="131">
        <f>IF(AK$92=$B120,0,IF(AK$92&gt;$B120,'User Input'!AK137,-'User Input'!AK137))</f>
        <v>0</v>
      </c>
      <c r="AL120" s="131">
        <f>IF(AL$92=$B120,0,IF(AL$92&gt;$B120,'User Input'!AL137,-'User Input'!AL137))</f>
        <v>0</v>
      </c>
      <c r="AM120" s="131">
        <f>IF(AM$92=$B120,0,IF(AM$92&gt;$B120,'User Input'!AM137,-'User Input'!AM137))</f>
        <v>0</v>
      </c>
      <c r="AN120" s="131">
        <f>IF(AN$92=$B120,0,IF(AN$92&gt;$B120,'User Input'!AN137,-'User Input'!AN137))</f>
        <v>0</v>
      </c>
      <c r="AO120" s="131">
        <f>IF(AO$92=$B120,0,IF(AO$92&gt;$B120,'User Input'!AO137,-'User Input'!AO137))</f>
        <v>0</v>
      </c>
    </row>
    <row r="121" spans="2:41" s="6" customFormat="1" ht="15" customHeight="1">
      <c r="B121" s="117" t="s">
        <v>122</v>
      </c>
      <c r="C121" s="44"/>
      <c r="D121" s="131">
        <f>IF(D$92=$B121,0,IF(D$92&gt;$B121,'User Input'!D138,-'User Input'!D138))</f>
        <v>0</v>
      </c>
      <c r="E121" s="131">
        <f>IF(E$92=$B121,0,IF(E$92&gt;$B121,'User Input'!E138,-'User Input'!E138))</f>
        <v>0</v>
      </c>
      <c r="F121" s="131">
        <f>IF(F$92=$B121,0,IF(F$92&gt;$B121,'User Input'!F138,-'User Input'!F138))</f>
        <v>0</v>
      </c>
      <c r="G121" s="131">
        <f>IF(G$92=$B121,0,IF(G$92&gt;$B121,'User Input'!G138,-'User Input'!G138))</f>
        <v>0</v>
      </c>
      <c r="H121" s="131">
        <f>IF(H$92=$B121,0,IF(H$92&gt;$B121,'User Input'!H138,-'User Input'!H138))</f>
        <v>0</v>
      </c>
      <c r="I121" s="131">
        <f>IF(I$92=$B121,0,IF(I$92&gt;$B121,'User Input'!I138,-'User Input'!I138))</f>
        <v>0</v>
      </c>
      <c r="J121" s="131">
        <f>IF(J$92=$B121,0,IF(J$92&gt;$B121,'User Input'!J138,-'User Input'!J138))</f>
        <v>0</v>
      </c>
      <c r="K121" s="131">
        <f>IF(K$92=$B121,0,IF(K$92&gt;$B121,'User Input'!K138,-'User Input'!K138))</f>
        <v>0</v>
      </c>
      <c r="L121" s="131">
        <f>IF(L$92=$B121,0,IF(L$92&gt;$B121,'User Input'!L138,-'User Input'!L138))</f>
        <v>0</v>
      </c>
      <c r="M121" s="131">
        <f>IF(M$92=$B121,0,IF(M$92&gt;$B121,'User Input'!M138,-'User Input'!M138))</f>
        <v>0</v>
      </c>
      <c r="N121" s="131">
        <f>IF(N$92=$B121,0,IF(N$92&gt;$B121,'User Input'!N138,-'User Input'!N138))</f>
        <v>0</v>
      </c>
      <c r="O121" s="131">
        <f>IF(O$92=$B121,0,IF(O$92&gt;$B121,'User Input'!O138,-'User Input'!O138))</f>
        <v>0</v>
      </c>
      <c r="P121" s="131">
        <f>IF(P$92=$B121,0,IF(P$92&gt;$B121,'User Input'!P138,-'User Input'!P138))</f>
        <v>0</v>
      </c>
      <c r="Q121" s="131">
        <f>IF(Q$92=$B121,0,IF(Q$92&gt;$B121,'User Input'!Q138,-'User Input'!Q138))</f>
        <v>0</v>
      </c>
      <c r="R121" s="131">
        <f>IF(R$92=$B121,0,IF(R$92&gt;$B121,'User Input'!R138,-'User Input'!R138))</f>
        <v>0</v>
      </c>
      <c r="S121" s="131">
        <f>IF(S$92=$B121,0,IF(S$92&gt;$B121,'User Input'!S138,-'User Input'!S138))</f>
        <v>0</v>
      </c>
      <c r="T121" s="131">
        <f>IF(T$92=$B121,0,IF(T$92&gt;$B121,'User Input'!T138,-'User Input'!T138))</f>
        <v>0</v>
      </c>
      <c r="U121" s="131">
        <f>IF(U$92=$B121,0,IF(U$92&gt;$B121,'User Input'!U138,-'User Input'!U138))</f>
        <v>0</v>
      </c>
      <c r="V121" s="131">
        <f>IF(V$92=$B121,0,IF(V$92&gt;$B121,'User Input'!V138,-'User Input'!V138))</f>
        <v>0</v>
      </c>
      <c r="W121" s="131">
        <f>IF(W$92=$B121,0,IF(W$92&gt;$B121,'User Input'!W138,-'User Input'!W138))</f>
        <v>0</v>
      </c>
      <c r="X121" s="131">
        <f>IF(X$92=$B121,0,IF(X$92&gt;$B121,'User Input'!X138,-'User Input'!X138))</f>
        <v>0</v>
      </c>
      <c r="Y121" s="131">
        <f>IF(Y$92=$B121,0,IF(Y$92&gt;$B121,'User Input'!Y138,-'User Input'!Y138))</f>
        <v>0</v>
      </c>
      <c r="Z121" s="131">
        <f>IF(Z$92=$B121,0,IF(Z$92&gt;$B121,'User Input'!Z138,-'User Input'!Z138))</f>
        <v>0</v>
      </c>
      <c r="AA121" s="131">
        <f>IF(AA$92=$B121,0,IF(AA$92&gt;$B121,'User Input'!AA138,-'User Input'!AA138))</f>
        <v>0</v>
      </c>
      <c r="AB121" s="131">
        <f>IF(AB$92=$B121,0,IF(AB$92&gt;$B121,'User Input'!AB138,-'User Input'!AB138))</f>
        <v>0</v>
      </c>
      <c r="AC121" s="131">
        <f>IF(AC$92=$B121,0,IF(AC$92&gt;$B121,'User Input'!AC138,-'User Input'!AC138))</f>
        <v>0</v>
      </c>
      <c r="AD121" s="131">
        <f>IF(AD$92=$B121,0,IF(AD$92&gt;$B121,'User Input'!AD138,-'User Input'!AD138))</f>
        <v>0</v>
      </c>
      <c r="AE121" s="131">
        <f>IF(AE$92=$B121,0,IF(AE$92&gt;$B121,'User Input'!AE138,-'User Input'!AE138))</f>
        <v>0</v>
      </c>
      <c r="AF121" s="131">
        <f>IF(AF$92=$B121,0,IF(AF$92&gt;$B121,'User Input'!AF138,-'User Input'!AF138))</f>
        <v>0</v>
      </c>
      <c r="AG121" s="131">
        <f>IF(AG$92=$B121,0,IF(AG$92&gt;$B121,'User Input'!AG138,-'User Input'!AG138))</f>
        <v>0</v>
      </c>
      <c r="AH121" s="131">
        <f>IF(AH$92=$B121,0,IF(AH$92&gt;$B121,'User Input'!AH138,-'User Input'!AH138))</f>
        <v>0</v>
      </c>
      <c r="AI121" s="131">
        <f>IF(AI$92=$B121,0,IF(AI$92&gt;$B121,'User Input'!AI138,-'User Input'!AI138))</f>
        <v>0</v>
      </c>
      <c r="AJ121" s="131">
        <f>IF(AJ$92=$B121,0,IF(AJ$92&gt;$B121,'User Input'!AJ138,-'User Input'!AJ138))</f>
        <v>0</v>
      </c>
      <c r="AK121" s="131">
        <f>IF(AK$92=$B121,0,IF(AK$92&gt;$B121,'User Input'!AK138,-'User Input'!AK138))</f>
        <v>0</v>
      </c>
      <c r="AL121" s="131">
        <f>IF(AL$92=$B121,0,IF(AL$92&gt;$B121,'User Input'!AL138,-'User Input'!AL138))</f>
        <v>0</v>
      </c>
      <c r="AM121" s="131">
        <f>IF(AM$92=$B121,0,IF(AM$92&gt;$B121,'User Input'!AM138,-'User Input'!AM138))</f>
        <v>0</v>
      </c>
      <c r="AN121" s="131">
        <f>IF(AN$92=$B121,0,IF(AN$92&gt;$B121,'User Input'!AN138,-'User Input'!AN138))</f>
        <v>0</v>
      </c>
      <c r="AO121" s="131">
        <f>IF(AO$92=$B121,0,IF(AO$92&gt;$B121,'User Input'!AO138,-'User Input'!AO138))</f>
        <v>0</v>
      </c>
    </row>
    <row r="122" spans="2:41" s="6" customFormat="1" ht="15" customHeight="1">
      <c r="B122" s="117" t="s">
        <v>123</v>
      </c>
      <c r="C122" s="44"/>
      <c r="D122" s="131">
        <f>IF(D$92=$B122,0,IF(D$92&gt;$B122,'User Input'!D139,-'User Input'!D139))</f>
        <v>0</v>
      </c>
      <c r="E122" s="131">
        <f>IF(E$92=$B122,0,IF(E$92&gt;$B122,'User Input'!E139,-'User Input'!E139))</f>
        <v>0</v>
      </c>
      <c r="F122" s="131">
        <f>IF(F$92=$B122,0,IF(F$92&gt;$B122,'User Input'!F139,-'User Input'!F139))</f>
        <v>0</v>
      </c>
      <c r="G122" s="131">
        <f>IF(G$92=$B122,0,IF(G$92&gt;$B122,'User Input'!G139,-'User Input'!G139))</f>
        <v>0</v>
      </c>
      <c r="H122" s="131">
        <f>IF(H$92=$B122,0,IF(H$92&gt;$B122,'User Input'!H139,-'User Input'!H139))</f>
        <v>0</v>
      </c>
      <c r="I122" s="131">
        <f>IF(I$92=$B122,0,IF(I$92&gt;$B122,'User Input'!I139,-'User Input'!I139))</f>
        <v>0</v>
      </c>
      <c r="J122" s="131">
        <f>IF(J$92=$B122,0,IF(J$92&gt;$B122,'User Input'!J139,-'User Input'!J139))</f>
        <v>0</v>
      </c>
      <c r="K122" s="131">
        <f>IF(K$92=$B122,0,IF(K$92&gt;$B122,'User Input'!K139,-'User Input'!K139))</f>
        <v>0</v>
      </c>
      <c r="L122" s="131">
        <f>IF(L$92=$B122,0,IF(L$92&gt;$B122,'User Input'!L139,-'User Input'!L139))</f>
        <v>0</v>
      </c>
      <c r="M122" s="131">
        <f>IF(M$92=$B122,0,IF(M$92&gt;$B122,'User Input'!M139,-'User Input'!M139))</f>
        <v>0</v>
      </c>
      <c r="N122" s="131">
        <f>IF(N$92=$B122,0,IF(N$92&gt;$B122,'User Input'!N139,-'User Input'!N139))</f>
        <v>0</v>
      </c>
      <c r="O122" s="131">
        <f>IF(O$92=$B122,0,IF(O$92&gt;$B122,'User Input'!O139,-'User Input'!O139))</f>
        <v>0</v>
      </c>
      <c r="P122" s="131">
        <f>IF(P$92=$B122,0,IF(P$92&gt;$B122,'User Input'!P139,-'User Input'!P139))</f>
        <v>0</v>
      </c>
      <c r="Q122" s="131">
        <f>IF(Q$92=$B122,0,IF(Q$92&gt;$B122,'User Input'!Q139,-'User Input'!Q139))</f>
        <v>0</v>
      </c>
      <c r="R122" s="131">
        <f>IF(R$92=$B122,0,IF(R$92&gt;$B122,'User Input'!R139,-'User Input'!R139))</f>
        <v>0</v>
      </c>
      <c r="S122" s="131">
        <f>IF(S$92=$B122,0,IF(S$92&gt;$B122,'User Input'!S139,-'User Input'!S139))</f>
        <v>0</v>
      </c>
      <c r="T122" s="131">
        <f>IF(T$92=$B122,0,IF(T$92&gt;$B122,'User Input'!T139,-'User Input'!T139))</f>
        <v>0</v>
      </c>
      <c r="U122" s="131">
        <f>IF(U$92=$B122,0,IF(U$92&gt;$B122,'User Input'!U139,-'User Input'!U139))</f>
        <v>0</v>
      </c>
      <c r="V122" s="131">
        <f>IF(V$92=$B122,0,IF(V$92&gt;$B122,'User Input'!V139,-'User Input'!V139))</f>
        <v>0</v>
      </c>
      <c r="W122" s="131">
        <f>IF(W$92=$B122,0,IF(W$92&gt;$B122,'User Input'!W139,-'User Input'!W139))</f>
        <v>0</v>
      </c>
      <c r="X122" s="131">
        <f>IF(X$92=$B122,0,IF(X$92&gt;$B122,'User Input'!X139,-'User Input'!X139))</f>
        <v>0</v>
      </c>
      <c r="Y122" s="131">
        <f>IF(Y$92=$B122,0,IF(Y$92&gt;$B122,'User Input'!Y139,-'User Input'!Y139))</f>
        <v>0</v>
      </c>
      <c r="Z122" s="131">
        <f>IF(Z$92=$B122,0,IF(Z$92&gt;$B122,'User Input'!Z139,-'User Input'!Z139))</f>
        <v>0</v>
      </c>
      <c r="AA122" s="131">
        <f>IF(AA$92=$B122,0,IF(AA$92&gt;$B122,'User Input'!AA139,-'User Input'!AA139))</f>
        <v>0</v>
      </c>
      <c r="AB122" s="131">
        <f>IF(AB$92=$B122,0,IF(AB$92&gt;$B122,'User Input'!AB139,-'User Input'!AB139))</f>
        <v>0</v>
      </c>
      <c r="AC122" s="131">
        <f>IF(AC$92=$B122,0,IF(AC$92&gt;$B122,'User Input'!AC139,-'User Input'!AC139))</f>
        <v>0</v>
      </c>
      <c r="AD122" s="131">
        <f>IF(AD$92=$B122,0,IF(AD$92&gt;$B122,'User Input'!AD139,-'User Input'!AD139))</f>
        <v>0</v>
      </c>
      <c r="AE122" s="131">
        <f>IF(AE$92=$B122,0,IF(AE$92&gt;$B122,'User Input'!AE139,-'User Input'!AE139))</f>
        <v>0</v>
      </c>
      <c r="AF122" s="131">
        <f>IF(AF$92=$B122,0,IF(AF$92&gt;$B122,'User Input'!AF139,-'User Input'!AF139))</f>
        <v>0</v>
      </c>
      <c r="AG122" s="131">
        <f>IF(AG$92=$B122,0,IF(AG$92&gt;$B122,'User Input'!AG139,-'User Input'!AG139))</f>
        <v>0</v>
      </c>
      <c r="AH122" s="131">
        <f>IF(AH$92=$B122,0,IF(AH$92&gt;$B122,'User Input'!AH139,-'User Input'!AH139))</f>
        <v>0</v>
      </c>
      <c r="AI122" s="131">
        <f>IF(AI$92=$B122,0,IF(AI$92&gt;$B122,'User Input'!AI139,-'User Input'!AI139))</f>
        <v>0</v>
      </c>
      <c r="AJ122" s="131">
        <f>IF(AJ$92=$B122,0,IF(AJ$92&gt;$B122,'User Input'!AJ139,-'User Input'!AJ139))</f>
        <v>0</v>
      </c>
      <c r="AK122" s="131">
        <f>IF(AK$92=$B122,0,IF(AK$92&gt;$B122,'User Input'!AK139,-'User Input'!AK139))</f>
        <v>0</v>
      </c>
      <c r="AL122" s="131">
        <f>IF(AL$92=$B122,0,IF(AL$92&gt;$B122,'User Input'!AL139,-'User Input'!AL139))</f>
        <v>0</v>
      </c>
      <c r="AM122" s="131">
        <f>IF(AM$92=$B122,0,IF(AM$92&gt;$B122,'User Input'!AM139,-'User Input'!AM139))</f>
        <v>0</v>
      </c>
      <c r="AN122" s="131">
        <f>IF(AN$92=$B122,0,IF(AN$92&gt;$B122,'User Input'!AN139,-'User Input'!AN139))</f>
        <v>0</v>
      </c>
      <c r="AO122" s="131">
        <f>IF(AO$92=$B122,0,IF(AO$92&gt;$B122,'User Input'!AO139,-'User Input'!AO139))</f>
        <v>0</v>
      </c>
    </row>
    <row r="123" spans="2:41" s="6" customFormat="1" ht="15" customHeight="1">
      <c r="B123" s="117" t="s">
        <v>124</v>
      </c>
      <c r="C123" s="44"/>
      <c r="D123" s="131">
        <f>IF(D$92=$B123,0,IF(D$92&gt;$B123,'User Input'!D140,-'User Input'!D140))</f>
        <v>0</v>
      </c>
      <c r="E123" s="131">
        <f>IF(E$92=$B123,0,IF(E$92&gt;$B123,'User Input'!E140,-'User Input'!E140))</f>
        <v>0</v>
      </c>
      <c r="F123" s="131">
        <f>IF(F$92=$B123,0,IF(F$92&gt;$B123,'User Input'!F140,-'User Input'!F140))</f>
        <v>0</v>
      </c>
      <c r="G123" s="131">
        <f>IF(G$92=$B123,0,IF(G$92&gt;$B123,'User Input'!G140,-'User Input'!G140))</f>
        <v>0</v>
      </c>
      <c r="H123" s="131">
        <f>IF(H$92=$B123,0,IF(H$92&gt;$B123,'User Input'!H140,-'User Input'!H140))</f>
        <v>0</v>
      </c>
      <c r="I123" s="131">
        <f>IF(I$92=$B123,0,IF(I$92&gt;$B123,'User Input'!I140,-'User Input'!I140))</f>
        <v>0</v>
      </c>
      <c r="J123" s="131">
        <f>IF(J$92=$B123,0,IF(J$92&gt;$B123,'User Input'!J140,-'User Input'!J140))</f>
        <v>0</v>
      </c>
      <c r="K123" s="131">
        <f>IF(K$92=$B123,0,IF(K$92&gt;$B123,'User Input'!K140,-'User Input'!K140))</f>
        <v>0</v>
      </c>
      <c r="L123" s="131">
        <f>IF(L$92=$B123,0,IF(L$92&gt;$B123,'User Input'!L140,-'User Input'!L140))</f>
        <v>0</v>
      </c>
      <c r="M123" s="131">
        <f>IF(M$92=$B123,0,IF(M$92&gt;$B123,'User Input'!M140,-'User Input'!M140))</f>
        <v>0</v>
      </c>
      <c r="N123" s="131">
        <f>IF(N$92=$B123,0,IF(N$92&gt;$B123,'User Input'!N140,-'User Input'!N140))</f>
        <v>0</v>
      </c>
      <c r="O123" s="131">
        <f>IF(O$92=$B123,0,IF(O$92&gt;$B123,'User Input'!O140,-'User Input'!O140))</f>
        <v>0</v>
      </c>
      <c r="P123" s="131">
        <f>IF(P$92=$B123,0,IF(P$92&gt;$B123,'User Input'!P140,-'User Input'!P140))</f>
        <v>0</v>
      </c>
      <c r="Q123" s="131">
        <f>IF(Q$92=$B123,0,IF(Q$92&gt;$B123,'User Input'!Q140,-'User Input'!Q140))</f>
        <v>0</v>
      </c>
      <c r="R123" s="131">
        <f>IF(R$92=$B123,0,IF(R$92&gt;$B123,'User Input'!R140,-'User Input'!R140))</f>
        <v>0</v>
      </c>
      <c r="S123" s="131">
        <f>IF(S$92=$B123,0,IF(S$92&gt;$B123,'User Input'!S140,-'User Input'!S140))</f>
        <v>0</v>
      </c>
      <c r="T123" s="131">
        <f>IF(T$92=$B123,0,IF(T$92&gt;$B123,'User Input'!T140,-'User Input'!T140))</f>
        <v>0</v>
      </c>
      <c r="U123" s="131">
        <f>IF(U$92=$B123,0,IF(U$92&gt;$B123,'User Input'!U140,-'User Input'!U140))</f>
        <v>0</v>
      </c>
      <c r="V123" s="131">
        <f>IF(V$92=$B123,0,IF(V$92&gt;$B123,'User Input'!V140,-'User Input'!V140))</f>
        <v>0</v>
      </c>
      <c r="W123" s="131">
        <f>IF(W$92=$B123,0,IF(W$92&gt;$B123,'User Input'!W140,-'User Input'!W140))</f>
        <v>0</v>
      </c>
      <c r="X123" s="131">
        <f>IF(X$92=$B123,0,IF(X$92&gt;$B123,'User Input'!X140,-'User Input'!X140))</f>
        <v>0</v>
      </c>
      <c r="Y123" s="131">
        <f>IF(Y$92=$B123,0,IF(Y$92&gt;$B123,'User Input'!Y140,-'User Input'!Y140))</f>
        <v>0</v>
      </c>
      <c r="Z123" s="131">
        <f>IF(Z$92=$B123,0,IF(Z$92&gt;$B123,'User Input'!Z140,-'User Input'!Z140))</f>
        <v>0</v>
      </c>
      <c r="AA123" s="131">
        <f>IF(AA$92=$B123,0,IF(AA$92&gt;$B123,'User Input'!AA140,-'User Input'!AA140))</f>
        <v>0</v>
      </c>
      <c r="AB123" s="131">
        <f>IF(AB$92=$B123,0,IF(AB$92&gt;$B123,'User Input'!AB140,-'User Input'!AB140))</f>
        <v>0</v>
      </c>
      <c r="AC123" s="131">
        <f>IF(AC$92=$B123,0,IF(AC$92&gt;$B123,'User Input'!AC140,-'User Input'!AC140))</f>
        <v>0</v>
      </c>
      <c r="AD123" s="131">
        <f>IF(AD$92=$B123,0,IF(AD$92&gt;$B123,'User Input'!AD140,-'User Input'!AD140))</f>
        <v>0</v>
      </c>
      <c r="AE123" s="131">
        <f>IF(AE$92=$B123,0,IF(AE$92&gt;$B123,'User Input'!AE140,-'User Input'!AE140))</f>
        <v>0</v>
      </c>
      <c r="AF123" s="131">
        <f>IF(AF$92=$B123,0,IF(AF$92&gt;$B123,'User Input'!AF140,-'User Input'!AF140))</f>
        <v>0</v>
      </c>
      <c r="AG123" s="131">
        <f>IF(AG$92=$B123,0,IF(AG$92&gt;$B123,'User Input'!AG140,-'User Input'!AG140))</f>
        <v>0</v>
      </c>
      <c r="AH123" s="131">
        <f>IF(AH$92=$B123,0,IF(AH$92&gt;$B123,'User Input'!AH140,-'User Input'!AH140))</f>
        <v>0</v>
      </c>
      <c r="AI123" s="131">
        <f>IF(AI$92=$B123,0,IF(AI$92&gt;$B123,'User Input'!AI140,-'User Input'!AI140))</f>
        <v>0</v>
      </c>
      <c r="AJ123" s="131">
        <f>IF(AJ$92=$B123,0,IF(AJ$92&gt;$B123,'User Input'!AJ140,-'User Input'!AJ140))</f>
        <v>0</v>
      </c>
      <c r="AK123" s="131">
        <f>IF(AK$92=$B123,0,IF(AK$92&gt;$B123,'User Input'!AK140,-'User Input'!AK140))</f>
        <v>0</v>
      </c>
      <c r="AL123" s="131">
        <f>IF(AL$92=$B123,0,IF(AL$92&gt;$B123,'User Input'!AL140,-'User Input'!AL140))</f>
        <v>0</v>
      </c>
      <c r="AM123" s="131">
        <f>IF(AM$92=$B123,0,IF(AM$92&gt;$B123,'User Input'!AM140,-'User Input'!AM140))</f>
        <v>0</v>
      </c>
      <c r="AN123" s="131">
        <f>IF(AN$92=$B123,0,IF(AN$92&gt;$B123,'User Input'!AN140,-'User Input'!AN140))</f>
        <v>0</v>
      </c>
      <c r="AO123" s="131">
        <f>IF(AO$92=$B123,0,IF(AO$92&gt;$B123,'User Input'!AO140,-'User Input'!AO140))</f>
        <v>0</v>
      </c>
    </row>
    <row r="124" spans="2:41" s="6" customFormat="1" ht="15" customHeight="1">
      <c r="B124" s="117" t="s">
        <v>125</v>
      </c>
      <c r="C124" s="44"/>
      <c r="D124" s="131">
        <f>IF(D$92=$B124,0,IF(D$92&gt;$B124,'User Input'!D141,-'User Input'!D141))</f>
        <v>0</v>
      </c>
      <c r="E124" s="131">
        <f>IF(E$92=$B124,0,IF(E$92&gt;$B124,'User Input'!E141,-'User Input'!E141))</f>
        <v>0</v>
      </c>
      <c r="F124" s="131">
        <f>IF(F$92=$B124,0,IF(F$92&gt;$B124,'User Input'!F141,-'User Input'!F141))</f>
        <v>0</v>
      </c>
      <c r="G124" s="131">
        <f>IF(G$92=$B124,0,IF(G$92&gt;$B124,'User Input'!G141,-'User Input'!G141))</f>
        <v>0</v>
      </c>
      <c r="H124" s="131">
        <f>IF(H$92=$B124,0,IF(H$92&gt;$B124,'User Input'!H141,-'User Input'!H141))</f>
        <v>0</v>
      </c>
      <c r="I124" s="131">
        <f>IF(I$92=$B124,0,IF(I$92&gt;$B124,'User Input'!I141,-'User Input'!I141))</f>
        <v>0</v>
      </c>
      <c r="J124" s="131">
        <f>IF(J$92=$B124,0,IF(J$92&gt;$B124,'User Input'!J141,-'User Input'!J141))</f>
        <v>0</v>
      </c>
      <c r="K124" s="131">
        <f>IF(K$92=$B124,0,IF(K$92&gt;$B124,'User Input'!K141,-'User Input'!K141))</f>
        <v>0</v>
      </c>
      <c r="L124" s="131">
        <f>IF(L$92=$B124,0,IF(L$92&gt;$B124,'User Input'!L141,-'User Input'!L141))</f>
        <v>0</v>
      </c>
      <c r="M124" s="131">
        <f>IF(M$92=$B124,0,IF(M$92&gt;$B124,'User Input'!M141,-'User Input'!M141))</f>
        <v>0</v>
      </c>
      <c r="N124" s="131">
        <f>IF(N$92=$B124,0,IF(N$92&gt;$B124,'User Input'!N141,-'User Input'!N141))</f>
        <v>0</v>
      </c>
      <c r="O124" s="131">
        <f>IF(O$92=$B124,0,IF(O$92&gt;$B124,'User Input'!O141,-'User Input'!O141))</f>
        <v>0</v>
      </c>
      <c r="P124" s="131">
        <f>IF(P$92=$B124,0,IF(P$92&gt;$B124,'User Input'!P141,-'User Input'!P141))</f>
        <v>0</v>
      </c>
      <c r="Q124" s="131">
        <f>IF(Q$92=$B124,0,IF(Q$92&gt;$B124,'User Input'!Q141,-'User Input'!Q141))</f>
        <v>0</v>
      </c>
      <c r="R124" s="131">
        <f>IF(R$92=$B124,0,IF(R$92&gt;$B124,'User Input'!R141,-'User Input'!R141))</f>
        <v>0</v>
      </c>
      <c r="S124" s="131">
        <f>IF(S$92=$B124,0,IF(S$92&gt;$B124,'User Input'!S141,-'User Input'!S141))</f>
        <v>0</v>
      </c>
      <c r="T124" s="131">
        <f>IF(T$92=$B124,0,IF(T$92&gt;$B124,'User Input'!T141,-'User Input'!T141))</f>
        <v>0</v>
      </c>
      <c r="U124" s="131">
        <f>IF(U$92=$B124,0,IF(U$92&gt;$B124,'User Input'!U141,-'User Input'!U141))</f>
        <v>0</v>
      </c>
      <c r="V124" s="131">
        <f>IF(V$92=$B124,0,IF(V$92&gt;$B124,'User Input'!V141,-'User Input'!V141))</f>
        <v>0</v>
      </c>
      <c r="W124" s="131">
        <f>IF(W$92=$B124,0,IF(W$92&gt;$B124,'User Input'!W141,-'User Input'!W141))</f>
        <v>0</v>
      </c>
      <c r="X124" s="131">
        <f>IF(X$92=$B124,0,IF(X$92&gt;$B124,'User Input'!X141,-'User Input'!X141))</f>
        <v>0</v>
      </c>
      <c r="Y124" s="131">
        <f>IF(Y$92=$B124,0,IF(Y$92&gt;$B124,'User Input'!Y141,-'User Input'!Y141))</f>
        <v>0</v>
      </c>
      <c r="Z124" s="131">
        <f>IF(Z$92=$B124,0,IF(Z$92&gt;$B124,'User Input'!Z141,-'User Input'!Z141))</f>
        <v>0</v>
      </c>
      <c r="AA124" s="131">
        <f>IF(AA$92=$B124,0,IF(AA$92&gt;$B124,'User Input'!AA141,-'User Input'!AA141))</f>
        <v>0</v>
      </c>
      <c r="AB124" s="131">
        <f>IF(AB$92=$B124,0,IF(AB$92&gt;$B124,'User Input'!AB141,-'User Input'!AB141))</f>
        <v>0</v>
      </c>
      <c r="AC124" s="131">
        <f>IF(AC$92=$B124,0,IF(AC$92&gt;$B124,'User Input'!AC141,-'User Input'!AC141))</f>
        <v>0</v>
      </c>
      <c r="AD124" s="131">
        <f>IF(AD$92=$B124,0,IF(AD$92&gt;$B124,'User Input'!AD141,-'User Input'!AD141))</f>
        <v>0</v>
      </c>
      <c r="AE124" s="131">
        <f>IF(AE$92=$B124,0,IF(AE$92&gt;$B124,'User Input'!AE141,-'User Input'!AE141))</f>
        <v>0</v>
      </c>
      <c r="AF124" s="131">
        <f>IF(AF$92=$B124,0,IF(AF$92&gt;$B124,'User Input'!AF141,-'User Input'!AF141))</f>
        <v>0</v>
      </c>
      <c r="AG124" s="131">
        <f>IF(AG$92=$B124,0,IF(AG$92&gt;$B124,'User Input'!AG141,-'User Input'!AG141))</f>
        <v>0</v>
      </c>
      <c r="AH124" s="131">
        <f>IF(AH$92=$B124,0,IF(AH$92&gt;$B124,'User Input'!AH141,-'User Input'!AH141))</f>
        <v>0</v>
      </c>
      <c r="AI124" s="131">
        <f>IF(AI$92=$B124,0,IF(AI$92&gt;$B124,'User Input'!AI141,-'User Input'!AI141))</f>
        <v>0</v>
      </c>
      <c r="AJ124" s="131">
        <f>IF(AJ$92=$B124,0,IF(AJ$92&gt;$B124,'User Input'!AJ141,-'User Input'!AJ141))</f>
        <v>0</v>
      </c>
      <c r="AK124" s="131">
        <f>IF(AK$92=$B124,0,IF(AK$92&gt;$B124,'User Input'!AK141,-'User Input'!AK141))</f>
        <v>0</v>
      </c>
      <c r="AL124" s="131">
        <f>IF(AL$92=$B124,0,IF(AL$92&gt;$B124,'User Input'!AL141,-'User Input'!AL141))</f>
        <v>0</v>
      </c>
      <c r="AM124" s="131">
        <f>IF(AM$92=$B124,0,IF(AM$92&gt;$B124,'User Input'!AM141,-'User Input'!AM141))</f>
        <v>0</v>
      </c>
      <c r="AN124" s="131">
        <f>IF(AN$92=$B124,0,IF(AN$92&gt;$B124,'User Input'!AN141,-'User Input'!AN141))</f>
        <v>0</v>
      </c>
      <c r="AO124" s="131">
        <f>IF(AO$92=$B124,0,IF(AO$92&gt;$B124,'User Input'!AO141,-'User Input'!AO141))</f>
        <v>0</v>
      </c>
    </row>
    <row r="125" spans="2:41" s="6" customFormat="1" ht="15" customHeight="1">
      <c r="B125" s="117" t="s">
        <v>126</v>
      </c>
      <c r="C125" s="44"/>
      <c r="D125" s="131">
        <f>IF(D$92=$B125,0,IF(D$92&gt;$B125,'User Input'!D142,-'User Input'!D142))</f>
        <v>0</v>
      </c>
      <c r="E125" s="131">
        <f>IF(E$92=$B125,0,IF(E$92&gt;$B125,'User Input'!E142,-'User Input'!E142))</f>
        <v>0</v>
      </c>
      <c r="F125" s="131">
        <f>IF(F$92=$B125,0,IF(F$92&gt;$B125,'User Input'!F142,-'User Input'!F142))</f>
        <v>0</v>
      </c>
      <c r="G125" s="131">
        <f>IF(G$92=$B125,0,IF(G$92&gt;$B125,'User Input'!G142,-'User Input'!G142))</f>
        <v>0</v>
      </c>
      <c r="H125" s="131">
        <f>IF(H$92=$B125,0,IF(H$92&gt;$B125,'User Input'!H142,-'User Input'!H142))</f>
        <v>0</v>
      </c>
      <c r="I125" s="131">
        <f>IF(I$92=$B125,0,IF(I$92&gt;$B125,'User Input'!I142,-'User Input'!I142))</f>
        <v>0</v>
      </c>
      <c r="J125" s="131">
        <f>IF(J$92=$B125,0,IF(J$92&gt;$B125,'User Input'!J142,-'User Input'!J142))</f>
        <v>0</v>
      </c>
      <c r="K125" s="131">
        <f>IF(K$92=$B125,0,IF(K$92&gt;$B125,'User Input'!K142,-'User Input'!K142))</f>
        <v>0</v>
      </c>
      <c r="L125" s="131">
        <f>IF(L$92=$B125,0,IF(L$92&gt;$B125,'User Input'!L142,-'User Input'!L142))</f>
        <v>0</v>
      </c>
      <c r="M125" s="131">
        <f>IF(M$92=$B125,0,IF(M$92&gt;$B125,'User Input'!M142,-'User Input'!M142))</f>
        <v>0</v>
      </c>
      <c r="N125" s="131">
        <f>IF(N$92=$B125,0,IF(N$92&gt;$B125,'User Input'!N142,-'User Input'!N142))</f>
        <v>0</v>
      </c>
      <c r="O125" s="131">
        <f>IF(O$92=$B125,0,IF(O$92&gt;$B125,'User Input'!O142,-'User Input'!O142))</f>
        <v>0</v>
      </c>
      <c r="P125" s="131">
        <f>IF(P$92=$B125,0,IF(P$92&gt;$B125,'User Input'!P142,-'User Input'!P142))</f>
        <v>0</v>
      </c>
      <c r="Q125" s="131">
        <f>IF(Q$92=$B125,0,IF(Q$92&gt;$B125,'User Input'!Q142,-'User Input'!Q142))</f>
        <v>0</v>
      </c>
      <c r="R125" s="131">
        <f>IF(R$92=$B125,0,IF(R$92&gt;$B125,'User Input'!R142,-'User Input'!R142))</f>
        <v>0</v>
      </c>
      <c r="S125" s="131">
        <f>IF(S$92=$B125,0,IF(S$92&gt;$B125,'User Input'!S142,-'User Input'!S142))</f>
        <v>0</v>
      </c>
      <c r="T125" s="131">
        <f>IF(T$92=$B125,0,IF(T$92&gt;$B125,'User Input'!T142,-'User Input'!T142))</f>
        <v>0</v>
      </c>
      <c r="U125" s="131">
        <f>IF(U$92=$B125,0,IF(U$92&gt;$B125,'User Input'!U142,-'User Input'!U142))</f>
        <v>0</v>
      </c>
      <c r="V125" s="131">
        <f>IF(V$92=$B125,0,IF(V$92&gt;$B125,'User Input'!V142,-'User Input'!V142))</f>
        <v>0</v>
      </c>
      <c r="W125" s="131">
        <f>IF(W$92=$B125,0,IF(W$92&gt;$B125,'User Input'!W142,-'User Input'!W142))</f>
        <v>0</v>
      </c>
      <c r="X125" s="131">
        <f>IF(X$92=$B125,0,IF(X$92&gt;$B125,'User Input'!X142,-'User Input'!X142))</f>
        <v>0</v>
      </c>
      <c r="Y125" s="131">
        <f>IF(Y$92=$B125,0,IF(Y$92&gt;$B125,'User Input'!Y142,-'User Input'!Y142))</f>
        <v>0</v>
      </c>
      <c r="Z125" s="131">
        <f>IF(Z$92=$B125,0,IF(Z$92&gt;$B125,'User Input'!Z142,-'User Input'!Z142))</f>
        <v>0</v>
      </c>
      <c r="AA125" s="131">
        <f>IF(AA$92=$B125,0,IF(AA$92&gt;$B125,'User Input'!AA142,-'User Input'!AA142))</f>
        <v>0</v>
      </c>
      <c r="AB125" s="131">
        <f>IF(AB$92=$B125,0,IF(AB$92&gt;$B125,'User Input'!AB142,-'User Input'!AB142))</f>
        <v>0</v>
      </c>
      <c r="AC125" s="131">
        <f>IF(AC$92=$B125,0,IF(AC$92&gt;$B125,'User Input'!AC142,-'User Input'!AC142))</f>
        <v>0</v>
      </c>
      <c r="AD125" s="131">
        <f>IF(AD$92=$B125,0,IF(AD$92&gt;$B125,'User Input'!AD142,-'User Input'!AD142))</f>
        <v>0</v>
      </c>
      <c r="AE125" s="131">
        <f>IF(AE$92=$B125,0,IF(AE$92&gt;$B125,'User Input'!AE142,-'User Input'!AE142))</f>
        <v>0</v>
      </c>
      <c r="AF125" s="131">
        <f>IF(AF$92=$B125,0,IF(AF$92&gt;$B125,'User Input'!AF142,-'User Input'!AF142))</f>
        <v>0</v>
      </c>
      <c r="AG125" s="131">
        <f>IF(AG$92=$B125,0,IF(AG$92&gt;$B125,'User Input'!AG142,-'User Input'!AG142))</f>
        <v>0</v>
      </c>
      <c r="AH125" s="131">
        <f>IF(AH$92=$B125,0,IF(AH$92&gt;$B125,'User Input'!AH142,-'User Input'!AH142))</f>
        <v>0</v>
      </c>
      <c r="AI125" s="131">
        <f>IF(AI$92=$B125,0,IF(AI$92&gt;$B125,'User Input'!AI142,-'User Input'!AI142))</f>
        <v>0</v>
      </c>
      <c r="AJ125" s="131">
        <f>IF(AJ$92=$B125,0,IF(AJ$92&gt;$B125,'User Input'!AJ142,-'User Input'!AJ142))</f>
        <v>0</v>
      </c>
      <c r="AK125" s="131">
        <f>IF(AK$92=$B125,0,IF(AK$92&gt;$B125,'User Input'!AK142,-'User Input'!AK142))</f>
        <v>0</v>
      </c>
      <c r="AL125" s="131">
        <f>IF(AL$92=$B125,0,IF(AL$92&gt;$B125,'User Input'!AL142,-'User Input'!AL142))</f>
        <v>0</v>
      </c>
      <c r="AM125" s="131">
        <f>IF(AM$92=$B125,0,IF(AM$92&gt;$B125,'User Input'!AM142,-'User Input'!AM142))</f>
        <v>0</v>
      </c>
      <c r="AN125" s="131">
        <f>IF(AN$92=$B125,0,IF(AN$92&gt;$B125,'User Input'!AN142,-'User Input'!AN142))</f>
        <v>0</v>
      </c>
      <c r="AO125" s="131">
        <f>IF(AO$92=$B125,0,IF(AO$92&gt;$B125,'User Input'!AO142,-'User Input'!AO142))</f>
        <v>0</v>
      </c>
    </row>
    <row r="126" spans="2:41" s="6" customFormat="1" ht="15" customHeight="1">
      <c r="B126" s="117" t="s">
        <v>127</v>
      </c>
      <c r="C126" s="44"/>
      <c r="D126" s="131">
        <f>IF(D$92=$B126,0,IF(D$92&gt;$B126,'User Input'!D143,-'User Input'!D143))</f>
        <v>0</v>
      </c>
      <c r="E126" s="131">
        <f>IF(E$92=$B126,0,IF(E$92&gt;$B126,'User Input'!E143,-'User Input'!E143))</f>
        <v>0</v>
      </c>
      <c r="F126" s="131">
        <f>IF(F$92=$B126,0,IF(F$92&gt;$B126,'User Input'!F143,-'User Input'!F143))</f>
        <v>0</v>
      </c>
      <c r="G126" s="131">
        <f>IF(G$92=$B126,0,IF(G$92&gt;$B126,'User Input'!G143,-'User Input'!G143))</f>
        <v>0</v>
      </c>
      <c r="H126" s="131">
        <f>IF(H$92=$B126,0,IF(H$92&gt;$B126,'User Input'!H143,-'User Input'!H143))</f>
        <v>0</v>
      </c>
      <c r="I126" s="131">
        <f>IF(I$92=$B126,0,IF(I$92&gt;$B126,'User Input'!I143,-'User Input'!I143))</f>
        <v>0</v>
      </c>
      <c r="J126" s="131">
        <f>IF(J$92=$B126,0,IF(J$92&gt;$B126,'User Input'!J143,-'User Input'!J143))</f>
        <v>0</v>
      </c>
      <c r="K126" s="131">
        <f>IF(K$92=$B126,0,IF(K$92&gt;$B126,'User Input'!K143,-'User Input'!K143))</f>
        <v>0</v>
      </c>
      <c r="L126" s="131">
        <f>IF(L$92=$B126,0,IF(L$92&gt;$B126,'User Input'!L143,-'User Input'!L143))</f>
        <v>0</v>
      </c>
      <c r="M126" s="131">
        <f>IF(M$92=$B126,0,IF(M$92&gt;$B126,'User Input'!M143,-'User Input'!M143))</f>
        <v>0</v>
      </c>
      <c r="N126" s="131">
        <f>IF(N$92=$B126,0,IF(N$92&gt;$B126,'User Input'!N143,-'User Input'!N143))</f>
        <v>0</v>
      </c>
      <c r="O126" s="131">
        <f>IF(O$92=$B126,0,IF(O$92&gt;$B126,'User Input'!O143,-'User Input'!O143))</f>
        <v>0</v>
      </c>
      <c r="P126" s="131">
        <f>IF(P$92=$B126,0,IF(P$92&gt;$B126,'User Input'!P143,-'User Input'!P143))</f>
        <v>0</v>
      </c>
      <c r="Q126" s="131">
        <f>IF(Q$92=$B126,0,IF(Q$92&gt;$B126,'User Input'!Q143,-'User Input'!Q143))</f>
        <v>0</v>
      </c>
      <c r="R126" s="131">
        <f>IF(R$92=$B126,0,IF(R$92&gt;$B126,'User Input'!R143,-'User Input'!R143))</f>
        <v>0</v>
      </c>
      <c r="S126" s="131">
        <f>IF(S$92=$B126,0,IF(S$92&gt;$B126,'User Input'!S143,-'User Input'!S143))</f>
        <v>0</v>
      </c>
      <c r="T126" s="131">
        <f>IF(T$92=$B126,0,IF(T$92&gt;$B126,'User Input'!T143,-'User Input'!T143))</f>
        <v>0</v>
      </c>
      <c r="U126" s="131">
        <f>IF(U$92=$B126,0,IF(U$92&gt;$B126,'User Input'!U143,-'User Input'!U143))</f>
        <v>0</v>
      </c>
      <c r="V126" s="131">
        <f>IF(V$92=$B126,0,IF(V$92&gt;$B126,'User Input'!V143,-'User Input'!V143))</f>
        <v>0</v>
      </c>
      <c r="W126" s="131">
        <f>IF(W$92=$B126,0,IF(W$92&gt;$B126,'User Input'!W143,-'User Input'!W143))</f>
        <v>0</v>
      </c>
      <c r="X126" s="131">
        <f>IF(X$92=$B126,0,IF(X$92&gt;$B126,'User Input'!X143,-'User Input'!X143))</f>
        <v>0</v>
      </c>
      <c r="Y126" s="131">
        <f>IF(Y$92=$B126,0,IF(Y$92&gt;$B126,'User Input'!Y143,-'User Input'!Y143))</f>
        <v>0</v>
      </c>
      <c r="Z126" s="131">
        <f>IF(Z$92=$B126,0,IF(Z$92&gt;$B126,'User Input'!Z143,-'User Input'!Z143))</f>
        <v>0</v>
      </c>
      <c r="AA126" s="131">
        <f>IF(AA$92=$B126,0,IF(AA$92&gt;$B126,'User Input'!AA143,-'User Input'!AA143))</f>
        <v>0</v>
      </c>
      <c r="AB126" s="131">
        <f>IF(AB$92=$B126,0,IF(AB$92&gt;$B126,'User Input'!AB143,-'User Input'!AB143))</f>
        <v>0</v>
      </c>
      <c r="AC126" s="131">
        <f>IF(AC$92=$B126,0,IF(AC$92&gt;$B126,'User Input'!AC143,-'User Input'!AC143))</f>
        <v>0</v>
      </c>
      <c r="AD126" s="131">
        <f>IF(AD$92=$B126,0,IF(AD$92&gt;$B126,'User Input'!AD143,-'User Input'!AD143))</f>
        <v>0</v>
      </c>
      <c r="AE126" s="131">
        <f>IF(AE$92=$B126,0,IF(AE$92&gt;$B126,'User Input'!AE143,-'User Input'!AE143))</f>
        <v>0</v>
      </c>
      <c r="AF126" s="131">
        <f>IF(AF$92=$B126,0,IF(AF$92&gt;$B126,'User Input'!AF143,-'User Input'!AF143))</f>
        <v>0</v>
      </c>
      <c r="AG126" s="131">
        <f>IF(AG$92=$B126,0,IF(AG$92&gt;$B126,'User Input'!AG143,-'User Input'!AG143))</f>
        <v>0</v>
      </c>
      <c r="AH126" s="131">
        <f>IF(AH$92=$B126,0,IF(AH$92&gt;$B126,'User Input'!AH143,-'User Input'!AH143))</f>
        <v>0</v>
      </c>
      <c r="AI126" s="131">
        <f>IF(AI$92=$B126,0,IF(AI$92&gt;$B126,'User Input'!AI143,-'User Input'!AI143))</f>
        <v>0</v>
      </c>
      <c r="AJ126" s="131">
        <f>IF(AJ$92=$B126,0,IF(AJ$92&gt;$B126,'User Input'!AJ143,-'User Input'!AJ143))</f>
        <v>0</v>
      </c>
      <c r="AK126" s="131">
        <f>IF(AK$92=$B126,0,IF(AK$92&gt;$B126,'User Input'!AK143,-'User Input'!AK143))</f>
        <v>0</v>
      </c>
      <c r="AL126" s="131">
        <f>IF(AL$92=$B126,0,IF(AL$92&gt;$B126,'User Input'!AL143,-'User Input'!AL143))</f>
        <v>0</v>
      </c>
      <c r="AM126" s="131">
        <f>IF(AM$92=$B126,0,IF(AM$92&gt;$B126,'User Input'!AM143,-'User Input'!AM143))</f>
        <v>0</v>
      </c>
      <c r="AN126" s="131">
        <f>IF(AN$92=$B126,0,IF(AN$92&gt;$B126,'User Input'!AN143,-'User Input'!AN143))</f>
        <v>0</v>
      </c>
      <c r="AO126" s="131">
        <f>IF(AO$92=$B126,0,IF(AO$92&gt;$B126,'User Input'!AO143,-'User Input'!AO143))</f>
        <v>0</v>
      </c>
    </row>
    <row r="127" spans="2:41" s="6" customFormat="1" ht="15" customHeight="1">
      <c r="B127" s="117" t="s">
        <v>128</v>
      </c>
      <c r="C127" s="44"/>
      <c r="D127" s="131">
        <f>IF(D$92=$B127,0,IF(D$92&gt;$B127,'User Input'!D144,-'User Input'!D144))</f>
        <v>0</v>
      </c>
      <c r="E127" s="131">
        <f>IF(E$92=$B127,0,IF(E$92&gt;$B127,'User Input'!E144,-'User Input'!E144))</f>
        <v>0</v>
      </c>
      <c r="F127" s="131">
        <f>IF(F$92=$B127,0,IF(F$92&gt;$B127,'User Input'!F144,-'User Input'!F144))</f>
        <v>0</v>
      </c>
      <c r="G127" s="131">
        <f>IF(G$92=$B127,0,IF(G$92&gt;$B127,'User Input'!G144,-'User Input'!G144))</f>
        <v>0</v>
      </c>
      <c r="H127" s="131">
        <f>IF(H$92=$B127,0,IF(H$92&gt;$B127,'User Input'!H144,-'User Input'!H144))</f>
        <v>0</v>
      </c>
      <c r="I127" s="131">
        <f>IF(I$92=$B127,0,IF(I$92&gt;$B127,'User Input'!I144,-'User Input'!I144))</f>
        <v>0</v>
      </c>
      <c r="J127" s="131">
        <f>IF(J$92=$B127,0,IF(J$92&gt;$B127,'User Input'!J144,-'User Input'!J144))</f>
        <v>0</v>
      </c>
      <c r="K127" s="131">
        <f>IF(K$92=$B127,0,IF(K$92&gt;$B127,'User Input'!K144,-'User Input'!K144))</f>
        <v>0</v>
      </c>
      <c r="L127" s="131">
        <f>IF(L$92=$B127,0,IF(L$92&gt;$B127,'User Input'!L144,-'User Input'!L144))</f>
        <v>0</v>
      </c>
      <c r="M127" s="131">
        <f>IF(M$92=$B127,0,IF(M$92&gt;$B127,'User Input'!M144,-'User Input'!M144))</f>
        <v>0</v>
      </c>
      <c r="N127" s="131">
        <f>IF(N$92=$B127,0,IF(N$92&gt;$B127,'User Input'!N144,-'User Input'!N144))</f>
        <v>0</v>
      </c>
      <c r="O127" s="131">
        <f>IF(O$92=$B127,0,IF(O$92&gt;$B127,'User Input'!O144,-'User Input'!O144))</f>
        <v>0</v>
      </c>
      <c r="P127" s="131">
        <f>IF(P$92=$B127,0,IF(P$92&gt;$B127,'User Input'!P144,-'User Input'!P144))</f>
        <v>0</v>
      </c>
      <c r="Q127" s="131">
        <f>IF(Q$92=$B127,0,IF(Q$92&gt;$B127,'User Input'!Q144,-'User Input'!Q144))</f>
        <v>0</v>
      </c>
      <c r="R127" s="131">
        <f>IF(R$92=$B127,0,IF(R$92&gt;$B127,'User Input'!R144,-'User Input'!R144))</f>
        <v>0</v>
      </c>
      <c r="S127" s="131">
        <f>IF(S$92=$B127,0,IF(S$92&gt;$B127,'User Input'!S144,-'User Input'!S144))</f>
        <v>0</v>
      </c>
      <c r="T127" s="131">
        <f>IF(T$92=$B127,0,IF(T$92&gt;$B127,'User Input'!T144,-'User Input'!T144))</f>
        <v>0</v>
      </c>
      <c r="U127" s="131">
        <f>IF(U$92=$B127,0,IF(U$92&gt;$B127,'User Input'!U144,-'User Input'!U144))</f>
        <v>0</v>
      </c>
      <c r="V127" s="131">
        <f>IF(V$92=$B127,0,IF(V$92&gt;$B127,'User Input'!V144,-'User Input'!V144))</f>
        <v>0</v>
      </c>
      <c r="W127" s="131">
        <f>IF(W$92=$B127,0,IF(W$92&gt;$B127,'User Input'!W144,-'User Input'!W144))</f>
        <v>0</v>
      </c>
      <c r="X127" s="131">
        <f>IF(X$92=$B127,0,IF(X$92&gt;$B127,'User Input'!X144,-'User Input'!X144))</f>
        <v>0</v>
      </c>
      <c r="Y127" s="131">
        <f>IF(Y$92=$B127,0,IF(Y$92&gt;$B127,'User Input'!Y144,-'User Input'!Y144))</f>
        <v>0</v>
      </c>
      <c r="Z127" s="131">
        <f>IF(Z$92=$B127,0,IF(Z$92&gt;$B127,'User Input'!Z144,-'User Input'!Z144))</f>
        <v>0</v>
      </c>
      <c r="AA127" s="131">
        <f>IF(AA$92=$B127,0,IF(AA$92&gt;$B127,'User Input'!AA144,-'User Input'!AA144))</f>
        <v>0</v>
      </c>
      <c r="AB127" s="131">
        <f>IF(AB$92=$B127,0,IF(AB$92&gt;$B127,'User Input'!AB144,-'User Input'!AB144))</f>
        <v>0</v>
      </c>
      <c r="AC127" s="131">
        <f>IF(AC$92=$B127,0,IF(AC$92&gt;$B127,'User Input'!AC144,-'User Input'!AC144))</f>
        <v>0</v>
      </c>
      <c r="AD127" s="131">
        <f>IF(AD$92=$B127,0,IF(AD$92&gt;$B127,'User Input'!AD144,-'User Input'!AD144))</f>
        <v>0</v>
      </c>
      <c r="AE127" s="131">
        <f>IF(AE$92=$B127,0,IF(AE$92&gt;$B127,'User Input'!AE144,-'User Input'!AE144))</f>
        <v>0</v>
      </c>
      <c r="AF127" s="131">
        <f>IF(AF$92=$B127,0,IF(AF$92&gt;$B127,'User Input'!AF144,-'User Input'!AF144))</f>
        <v>0</v>
      </c>
      <c r="AG127" s="131">
        <f>IF(AG$92=$B127,0,IF(AG$92&gt;$B127,'User Input'!AG144,-'User Input'!AG144))</f>
        <v>0</v>
      </c>
      <c r="AH127" s="131">
        <f>IF(AH$92=$B127,0,IF(AH$92&gt;$B127,'User Input'!AH144,-'User Input'!AH144))</f>
        <v>0</v>
      </c>
      <c r="AI127" s="131">
        <f>IF(AI$92=$B127,0,IF(AI$92&gt;$B127,'User Input'!AI144,-'User Input'!AI144))</f>
        <v>0</v>
      </c>
      <c r="AJ127" s="131">
        <f>IF(AJ$92=$B127,0,IF(AJ$92&gt;$B127,'User Input'!AJ144,-'User Input'!AJ144))</f>
        <v>0</v>
      </c>
      <c r="AK127" s="131">
        <f>IF(AK$92=$B127,0,IF(AK$92&gt;$B127,'User Input'!AK144,-'User Input'!AK144))</f>
        <v>0</v>
      </c>
      <c r="AL127" s="131">
        <f>IF(AL$92=$B127,0,IF(AL$92&gt;$B127,'User Input'!AL144,-'User Input'!AL144))</f>
        <v>0</v>
      </c>
      <c r="AM127" s="131">
        <f>IF(AM$92=$B127,0,IF(AM$92&gt;$B127,'User Input'!AM144,-'User Input'!AM144))</f>
        <v>0</v>
      </c>
      <c r="AN127" s="131">
        <f>IF(AN$92=$B127,0,IF(AN$92&gt;$B127,'User Input'!AN144,-'User Input'!AN144))</f>
        <v>0</v>
      </c>
      <c r="AO127" s="131">
        <f>IF(AO$92=$B127,0,IF(AO$92&gt;$B127,'User Input'!AO144,-'User Input'!AO144))</f>
        <v>0</v>
      </c>
    </row>
    <row r="128" spans="2:41" s="6" customFormat="1" ht="15" customHeight="1">
      <c r="B128" s="117" t="s">
        <v>129</v>
      </c>
      <c r="C128" s="44"/>
      <c r="D128" s="131">
        <f>IF(D$92=$B128,0,IF(D$92&gt;$B128,'User Input'!D145,-'User Input'!D145))</f>
        <v>0</v>
      </c>
      <c r="E128" s="131">
        <f>IF(E$92=$B128,0,IF(E$92&gt;$B128,'User Input'!E145,-'User Input'!E145))</f>
        <v>0</v>
      </c>
      <c r="F128" s="131">
        <f>IF(F$92=$B128,0,IF(F$92&gt;$B128,'User Input'!F145,-'User Input'!F145))</f>
        <v>0</v>
      </c>
      <c r="G128" s="131">
        <f>IF(G$92=$B128,0,IF(G$92&gt;$B128,'User Input'!G145,-'User Input'!G145))</f>
        <v>0</v>
      </c>
      <c r="H128" s="131">
        <f>IF(H$92=$B128,0,IF(H$92&gt;$B128,'User Input'!H145,-'User Input'!H145))</f>
        <v>0</v>
      </c>
      <c r="I128" s="131">
        <f>IF(I$92=$B128,0,IF(I$92&gt;$B128,'User Input'!I145,-'User Input'!I145))</f>
        <v>0</v>
      </c>
      <c r="J128" s="131">
        <f>IF(J$92=$B128,0,IF(J$92&gt;$B128,'User Input'!J145,-'User Input'!J145))</f>
        <v>0</v>
      </c>
      <c r="K128" s="131">
        <f>IF(K$92=$B128,0,IF(K$92&gt;$B128,'User Input'!K145,-'User Input'!K145))</f>
        <v>0</v>
      </c>
      <c r="L128" s="131">
        <f>IF(L$92=$B128,0,IF(L$92&gt;$B128,'User Input'!L145,-'User Input'!L145))</f>
        <v>0</v>
      </c>
      <c r="M128" s="131">
        <f>IF(M$92=$B128,0,IF(M$92&gt;$B128,'User Input'!M145,-'User Input'!M145))</f>
        <v>0</v>
      </c>
      <c r="N128" s="131">
        <f>IF(N$92=$B128,0,IF(N$92&gt;$B128,'User Input'!N145,-'User Input'!N145))</f>
        <v>0</v>
      </c>
      <c r="O128" s="131">
        <f>IF(O$92=$B128,0,IF(O$92&gt;$B128,'User Input'!O145,-'User Input'!O145))</f>
        <v>0</v>
      </c>
      <c r="P128" s="131">
        <f>IF(P$92=$B128,0,IF(P$92&gt;$B128,'User Input'!P145,-'User Input'!P145))</f>
        <v>0</v>
      </c>
      <c r="Q128" s="131">
        <f>IF(Q$92=$B128,0,IF(Q$92&gt;$B128,'User Input'!Q145,-'User Input'!Q145))</f>
        <v>0</v>
      </c>
      <c r="R128" s="131">
        <f>IF(R$92=$B128,0,IF(R$92&gt;$B128,'User Input'!R145,-'User Input'!R145))</f>
        <v>0</v>
      </c>
      <c r="S128" s="131">
        <f>IF(S$92=$B128,0,IF(S$92&gt;$B128,'User Input'!S145,-'User Input'!S145))</f>
        <v>0</v>
      </c>
      <c r="T128" s="131">
        <f>IF(T$92=$B128,0,IF(T$92&gt;$B128,'User Input'!T145,-'User Input'!T145))</f>
        <v>0</v>
      </c>
      <c r="U128" s="131">
        <f>IF(U$92=$B128,0,IF(U$92&gt;$B128,'User Input'!U145,-'User Input'!U145))</f>
        <v>0</v>
      </c>
      <c r="V128" s="131">
        <f>IF(V$92=$B128,0,IF(V$92&gt;$B128,'User Input'!V145,-'User Input'!V145))</f>
        <v>0</v>
      </c>
      <c r="W128" s="131">
        <f>IF(W$92=$B128,0,IF(W$92&gt;$B128,'User Input'!W145,-'User Input'!W145))</f>
        <v>0</v>
      </c>
      <c r="X128" s="131">
        <f>IF(X$92=$B128,0,IF(X$92&gt;$B128,'User Input'!X145,-'User Input'!X145))</f>
        <v>0</v>
      </c>
      <c r="Y128" s="131">
        <f>IF(Y$92=$B128,0,IF(Y$92&gt;$B128,'User Input'!Y145,-'User Input'!Y145))</f>
        <v>0</v>
      </c>
      <c r="Z128" s="131">
        <f>IF(Z$92=$B128,0,IF(Z$92&gt;$B128,'User Input'!Z145,-'User Input'!Z145))</f>
        <v>0</v>
      </c>
      <c r="AA128" s="131">
        <f>IF(AA$92=$B128,0,IF(AA$92&gt;$B128,'User Input'!AA145,-'User Input'!AA145))</f>
        <v>0</v>
      </c>
      <c r="AB128" s="131">
        <f>IF(AB$92=$B128,0,IF(AB$92&gt;$B128,'User Input'!AB145,-'User Input'!AB145))</f>
        <v>0</v>
      </c>
      <c r="AC128" s="131">
        <f>IF(AC$92=$B128,0,IF(AC$92&gt;$B128,'User Input'!AC145,-'User Input'!AC145))</f>
        <v>0</v>
      </c>
      <c r="AD128" s="131">
        <f>IF(AD$92=$B128,0,IF(AD$92&gt;$B128,'User Input'!AD145,-'User Input'!AD145))</f>
        <v>0</v>
      </c>
      <c r="AE128" s="131">
        <f>IF(AE$92=$B128,0,IF(AE$92&gt;$B128,'User Input'!AE145,-'User Input'!AE145))</f>
        <v>0</v>
      </c>
      <c r="AF128" s="131">
        <f>IF(AF$92=$B128,0,IF(AF$92&gt;$B128,'User Input'!AF145,-'User Input'!AF145))</f>
        <v>0</v>
      </c>
      <c r="AG128" s="131">
        <f>IF(AG$92=$B128,0,IF(AG$92&gt;$B128,'User Input'!AG145,-'User Input'!AG145))</f>
        <v>0</v>
      </c>
      <c r="AH128" s="131">
        <f>IF(AH$92=$B128,0,IF(AH$92&gt;$B128,'User Input'!AH145,-'User Input'!AH145))</f>
        <v>0</v>
      </c>
      <c r="AI128" s="131">
        <f>IF(AI$92=$B128,0,IF(AI$92&gt;$B128,'User Input'!AI145,-'User Input'!AI145))</f>
        <v>0</v>
      </c>
      <c r="AJ128" s="131">
        <f>IF(AJ$92=$B128,0,IF(AJ$92&gt;$B128,'User Input'!AJ145,-'User Input'!AJ145))</f>
        <v>0</v>
      </c>
      <c r="AK128" s="131">
        <f>IF(AK$92=$B128,0,IF(AK$92&gt;$B128,'User Input'!AK145,-'User Input'!AK145))</f>
        <v>0</v>
      </c>
      <c r="AL128" s="131">
        <f>IF(AL$92=$B128,0,IF(AL$92&gt;$B128,'User Input'!AL145,-'User Input'!AL145))</f>
        <v>0</v>
      </c>
      <c r="AM128" s="131">
        <f>IF(AM$92=$B128,0,IF(AM$92&gt;$B128,'User Input'!AM145,-'User Input'!AM145))</f>
        <v>0</v>
      </c>
      <c r="AN128" s="131">
        <f>IF(AN$92=$B128,0,IF(AN$92&gt;$B128,'User Input'!AN145,-'User Input'!AN145))</f>
        <v>0</v>
      </c>
      <c r="AO128" s="131">
        <f>IF(AO$92=$B128,0,IF(AO$92&gt;$B128,'User Input'!AO145,-'User Input'!AO145))</f>
        <v>0</v>
      </c>
    </row>
    <row r="129" spans="1:96" s="6" customFormat="1" ht="15" customHeight="1">
      <c r="B129" s="117" t="s">
        <v>130</v>
      </c>
      <c r="C129" s="44"/>
      <c r="D129" s="131">
        <f>IF(D$92=$B129,0,IF(D$92&gt;$B129,'User Input'!D146,-'User Input'!D146))</f>
        <v>0</v>
      </c>
      <c r="E129" s="131">
        <f>IF(E$92=$B129,0,IF(E$92&gt;$B129,'User Input'!E146,-'User Input'!E146))</f>
        <v>0</v>
      </c>
      <c r="F129" s="131">
        <f>IF(F$92=$B129,0,IF(F$92&gt;$B129,'User Input'!F146,-'User Input'!F146))</f>
        <v>0</v>
      </c>
      <c r="G129" s="131">
        <f>IF(G$92=$B129,0,IF(G$92&gt;$B129,'User Input'!G146,-'User Input'!G146))</f>
        <v>0</v>
      </c>
      <c r="H129" s="131">
        <f>IF(H$92=$B129,0,IF(H$92&gt;$B129,'User Input'!H146,-'User Input'!H146))</f>
        <v>0</v>
      </c>
      <c r="I129" s="131">
        <f>IF(I$92=$B129,0,IF(I$92&gt;$B129,'User Input'!I146,-'User Input'!I146))</f>
        <v>0</v>
      </c>
      <c r="J129" s="131">
        <f>IF(J$92=$B129,0,IF(J$92&gt;$B129,'User Input'!J146,-'User Input'!J146))</f>
        <v>0</v>
      </c>
      <c r="K129" s="131">
        <f>IF(K$92=$B129,0,IF(K$92&gt;$B129,'User Input'!K146,-'User Input'!K146))</f>
        <v>0</v>
      </c>
      <c r="L129" s="131">
        <f>IF(L$92=$B129,0,IF(L$92&gt;$B129,'User Input'!L146,-'User Input'!L146))</f>
        <v>0</v>
      </c>
      <c r="M129" s="131">
        <f>IF(M$92=$B129,0,IF(M$92&gt;$B129,'User Input'!M146,-'User Input'!M146))</f>
        <v>0</v>
      </c>
      <c r="N129" s="131">
        <f>IF(N$92=$B129,0,IF(N$92&gt;$B129,'User Input'!N146,-'User Input'!N146))</f>
        <v>0</v>
      </c>
      <c r="O129" s="131">
        <f>IF(O$92=$B129,0,IF(O$92&gt;$B129,'User Input'!O146,-'User Input'!O146))</f>
        <v>0</v>
      </c>
      <c r="P129" s="131">
        <f>IF(P$92=$B129,0,IF(P$92&gt;$B129,'User Input'!P146,-'User Input'!P146))</f>
        <v>0</v>
      </c>
      <c r="Q129" s="131">
        <f>IF(Q$92=$B129,0,IF(Q$92&gt;$B129,'User Input'!Q146,-'User Input'!Q146))</f>
        <v>0</v>
      </c>
      <c r="R129" s="131">
        <f>IF(R$92=$B129,0,IF(R$92&gt;$B129,'User Input'!R146,-'User Input'!R146))</f>
        <v>0</v>
      </c>
      <c r="S129" s="131">
        <f>IF(S$92=$B129,0,IF(S$92&gt;$B129,'User Input'!S146,-'User Input'!S146))</f>
        <v>0</v>
      </c>
      <c r="T129" s="131">
        <f>IF(T$92=$B129,0,IF(T$92&gt;$B129,'User Input'!T146,-'User Input'!T146))</f>
        <v>0</v>
      </c>
      <c r="U129" s="131">
        <f>IF(U$92=$B129,0,IF(U$92&gt;$B129,'User Input'!U146,-'User Input'!U146))</f>
        <v>0</v>
      </c>
      <c r="V129" s="131">
        <f>IF(V$92=$B129,0,IF(V$92&gt;$B129,'User Input'!V146,-'User Input'!V146))</f>
        <v>0</v>
      </c>
      <c r="W129" s="131">
        <f>IF(W$92=$B129,0,IF(W$92&gt;$B129,'User Input'!W146,-'User Input'!W146))</f>
        <v>0</v>
      </c>
      <c r="X129" s="131">
        <f>IF(X$92=$B129,0,IF(X$92&gt;$B129,'User Input'!X146,-'User Input'!X146))</f>
        <v>0</v>
      </c>
      <c r="Y129" s="131">
        <f>IF(Y$92=$B129,0,IF(Y$92&gt;$B129,'User Input'!Y146,-'User Input'!Y146))</f>
        <v>0</v>
      </c>
      <c r="Z129" s="131">
        <f>IF(Z$92=$B129,0,IF(Z$92&gt;$B129,'User Input'!Z146,-'User Input'!Z146))</f>
        <v>0</v>
      </c>
      <c r="AA129" s="131">
        <f>IF(AA$92=$B129,0,IF(AA$92&gt;$B129,'User Input'!AA146,-'User Input'!AA146))</f>
        <v>0</v>
      </c>
      <c r="AB129" s="131">
        <f>IF(AB$92=$B129,0,IF(AB$92&gt;$B129,'User Input'!AB146,-'User Input'!AB146))</f>
        <v>0</v>
      </c>
      <c r="AC129" s="131">
        <f>IF(AC$92=$B129,0,IF(AC$92&gt;$B129,'User Input'!AC146,-'User Input'!AC146))</f>
        <v>0</v>
      </c>
      <c r="AD129" s="131">
        <f>IF(AD$92=$B129,0,IF(AD$92&gt;$B129,'User Input'!AD146,-'User Input'!AD146))</f>
        <v>0</v>
      </c>
      <c r="AE129" s="131">
        <f>IF(AE$92=$B129,0,IF(AE$92&gt;$B129,'User Input'!AE146,-'User Input'!AE146))</f>
        <v>0</v>
      </c>
      <c r="AF129" s="131">
        <f>IF(AF$92=$B129,0,IF(AF$92&gt;$B129,'User Input'!AF146,-'User Input'!AF146))</f>
        <v>0</v>
      </c>
      <c r="AG129" s="131">
        <f>IF(AG$92=$B129,0,IF(AG$92&gt;$B129,'User Input'!AG146,-'User Input'!AG146))</f>
        <v>0</v>
      </c>
      <c r="AH129" s="131">
        <f>IF(AH$92=$B129,0,IF(AH$92&gt;$B129,'User Input'!AH146,-'User Input'!AH146))</f>
        <v>0</v>
      </c>
      <c r="AI129" s="131">
        <f>IF(AI$92=$B129,0,IF(AI$92&gt;$B129,'User Input'!AI146,-'User Input'!AI146))</f>
        <v>0</v>
      </c>
      <c r="AJ129" s="131">
        <f>IF(AJ$92=$B129,0,IF(AJ$92&gt;$B129,'User Input'!AJ146,-'User Input'!AJ146))</f>
        <v>0</v>
      </c>
      <c r="AK129" s="131">
        <f>IF(AK$92=$B129,0,IF(AK$92&gt;$B129,'User Input'!AK146,-'User Input'!AK146))</f>
        <v>0</v>
      </c>
      <c r="AL129" s="131">
        <f>IF(AL$92=$B129,0,IF(AL$92&gt;$B129,'User Input'!AL146,-'User Input'!AL146))</f>
        <v>0</v>
      </c>
      <c r="AM129" s="131">
        <f>IF(AM$92=$B129,0,IF(AM$92&gt;$B129,'User Input'!AM146,-'User Input'!AM146))</f>
        <v>0</v>
      </c>
      <c r="AN129" s="131">
        <f>IF(AN$92=$B129,0,IF(AN$92&gt;$B129,'User Input'!AN146,-'User Input'!AN146))</f>
        <v>0</v>
      </c>
      <c r="AO129" s="131">
        <f>IF(AO$92=$B129,0,IF(AO$92&gt;$B129,'User Input'!AO146,-'User Input'!AO146))</f>
        <v>0</v>
      </c>
    </row>
    <row r="130" spans="1:96" s="6" customFormat="1" ht="15" customHeight="1">
      <c r="B130" s="117" t="s">
        <v>131</v>
      </c>
      <c r="C130" s="44"/>
      <c r="D130" s="131">
        <f>IF(D$92=$B130,0,IF(D$92&gt;$B130,'User Input'!D147,-'User Input'!D147))</f>
        <v>0</v>
      </c>
      <c r="E130" s="131">
        <f>IF(E$92=$B130,0,IF(E$92&gt;$B130,'User Input'!E147,-'User Input'!E147))</f>
        <v>0</v>
      </c>
      <c r="F130" s="131">
        <f>IF(F$92=$B130,0,IF(F$92&gt;$B130,'User Input'!F147,-'User Input'!F147))</f>
        <v>0</v>
      </c>
      <c r="G130" s="131">
        <f>IF(G$92=$B130,0,IF(G$92&gt;$B130,'User Input'!G147,-'User Input'!G147))</f>
        <v>0</v>
      </c>
      <c r="H130" s="131">
        <f>IF(H$92=$B130,0,IF(H$92&gt;$B130,'User Input'!H147,-'User Input'!H147))</f>
        <v>0</v>
      </c>
      <c r="I130" s="131">
        <f>IF(I$92=$B130,0,IF(I$92&gt;$B130,'User Input'!I147,-'User Input'!I147))</f>
        <v>0</v>
      </c>
      <c r="J130" s="131">
        <f>IF(J$92=$B130,0,IF(J$92&gt;$B130,'User Input'!J147,-'User Input'!J147))</f>
        <v>0</v>
      </c>
      <c r="K130" s="131">
        <f>IF(K$92=$B130,0,IF(K$92&gt;$B130,'User Input'!K147,-'User Input'!K147))</f>
        <v>0</v>
      </c>
      <c r="L130" s="131">
        <f>IF(L$92=$B130,0,IF(L$92&gt;$B130,'User Input'!L147,-'User Input'!L147))</f>
        <v>0</v>
      </c>
      <c r="M130" s="131">
        <f>IF(M$92=$B130,0,IF(M$92&gt;$B130,'User Input'!M147,-'User Input'!M147))</f>
        <v>0</v>
      </c>
      <c r="N130" s="131">
        <f>IF(N$92=$B130,0,IF(N$92&gt;$B130,'User Input'!N147,-'User Input'!N147))</f>
        <v>0</v>
      </c>
      <c r="O130" s="131">
        <f>IF(O$92=$B130,0,IF(O$92&gt;$B130,'User Input'!O147,-'User Input'!O147))</f>
        <v>0</v>
      </c>
      <c r="P130" s="131">
        <f>IF(P$92=$B130,0,IF(P$92&gt;$B130,'User Input'!P147,-'User Input'!P147))</f>
        <v>0</v>
      </c>
      <c r="Q130" s="131">
        <f>IF(Q$92=$B130,0,IF(Q$92&gt;$B130,'User Input'!Q147,-'User Input'!Q147))</f>
        <v>0</v>
      </c>
      <c r="R130" s="131">
        <f>IF(R$92=$B130,0,IF(R$92&gt;$B130,'User Input'!R147,-'User Input'!R147))</f>
        <v>0</v>
      </c>
      <c r="S130" s="131">
        <f>IF(S$92=$B130,0,IF(S$92&gt;$B130,'User Input'!S147,-'User Input'!S147))</f>
        <v>0</v>
      </c>
      <c r="T130" s="131">
        <f>IF(T$92=$B130,0,IF(T$92&gt;$B130,'User Input'!T147,-'User Input'!T147))</f>
        <v>0</v>
      </c>
      <c r="U130" s="131">
        <f>IF(U$92=$B130,0,IF(U$92&gt;$B130,'User Input'!U147,-'User Input'!U147))</f>
        <v>0</v>
      </c>
      <c r="V130" s="131">
        <f>IF(V$92=$B130,0,IF(V$92&gt;$B130,'User Input'!V147,-'User Input'!V147))</f>
        <v>0</v>
      </c>
      <c r="W130" s="131">
        <f>IF(W$92=$B130,0,IF(W$92&gt;$B130,'User Input'!W147,-'User Input'!W147))</f>
        <v>0</v>
      </c>
      <c r="X130" s="131">
        <f>IF(X$92=$B130,0,IF(X$92&gt;$B130,'User Input'!X147,-'User Input'!X147))</f>
        <v>0</v>
      </c>
      <c r="Y130" s="131">
        <f>IF(Y$92=$B130,0,IF(Y$92&gt;$B130,'User Input'!Y147,-'User Input'!Y147))</f>
        <v>0</v>
      </c>
      <c r="Z130" s="131">
        <f>IF(Z$92=$B130,0,IF(Z$92&gt;$B130,'User Input'!Z147,-'User Input'!Z147))</f>
        <v>0</v>
      </c>
      <c r="AA130" s="131">
        <f>IF(AA$92=$B130,0,IF(AA$92&gt;$B130,'User Input'!AA147,-'User Input'!AA147))</f>
        <v>0</v>
      </c>
      <c r="AB130" s="131">
        <f>IF(AB$92=$B130,0,IF(AB$92&gt;$B130,'User Input'!AB147,-'User Input'!AB147))</f>
        <v>0</v>
      </c>
      <c r="AC130" s="131">
        <f>IF(AC$92=$B130,0,IF(AC$92&gt;$B130,'User Input'!AC147,-'User Input'!AC147))</f>
        <v>0</v>
      </c>
      <c r="AD130" s="131">
        <f>IF(AD$92=$B130,0,IF(AD$92&gt;$B130,'User Input'!AD147,-'User Input'!AD147))</f>
        <v>0</v>
      </c>
      <c r="AE130" s="131">
        <f>IF(AE$92=$B130,0,IF(AE$92&gt;$B130,'User Input'!AE147,-'User Input'!AE147))</f>
        <v>0</v>
      </c>
      <c r="AF130" s="131">
        <f>IF(AF$92=$B130,0,IF(AF$92&gt;$B130,'User Input'!AF147,-'User Input'!AF147))</f>
        <v>0</v>
      </c>
      <c r="AG130" s="131">
        <f>IF(AG$92=$B130,0,IF(AG$92&gt;$B130,'User Input'!AG147,-'User Input'!AG147))</f>
        <v>0</v>
      </c>
      <c r="AH130" s="131">
        <f>IF(AH$92=$B130,0,IF(AH$92&gt;$B130,'User Input'!AH147,-'User Input'!AH147))</f>
        <v>0</v>
      </c>
      <c r="AI130" s="131">
        <f>IF(AI$92=$B130,0,IF(AI$92&gt;$B130,'User Input'!AI147,-'User Input'!AI147))</f>
        <v>0</v>
      </c>
      <c r="AJ130" s="131">
        <f>IF(AJ$92=$B130,0,IF(AJ$92&gt;$B130,'User Input'!AJ147,-'User Input'!AJ147))</f>
        <v>0</v>
      </c>
      <c r="AK130" s="131">
        <f>IF(AK$92=$B130,0,IF(AK$92&gt;$B130,'User Input'!AK147,-'User Input'!AK147))</f>
        <v>0</v>
      </c>
      <c r="AL130" s="131">
        <f>IF(AL$92=$B130,0,IF(AL$92&gt;$B130,'User Input'!AL147,-'User Input'!AL147))</f>
        <v>0</v>
      </c>
      <c r="AM130" s="131">
        <f>IF(AM$92=$B130,0,IF(AM$92&gt;$B130,'User Input'!AM147,-'User Input'!AM147))</f>
        <v>0</v>
      </c>
      <c r="AN130" s="131">
        <f>IF(AN$92=$B130,0,IF(AN$92&gt;$B130,'User Input'!AN147,-'User Input'!AN147))</f>
        <v>0</v>
      </c>
      <c r="AO130" s="131">
        <f>IF(AO$92=$B130,0,IF(AO$92&gt;$B130,'User Input'!AO147,-'User Input'!AO147))</f>
        <v>0</v>
      </c>
    </row>
    <row r="131" spans="1:96" ht="14.45">
      <c r="A131" s="55"/>
      <c r="B131" s="117" t="s">
        <v>132</v>
      </c>
      <c r="C131" s="44"/>
      <c r="D131" s="131">
        <f>IF(D$92=$B131,0,IF(D$92&gt;$B131,'User Input'!D148,-'User Input'!D148))</f>
        <v>0</v>
      </c>
      <c r="E131" s="131">
        <f>IF(E$92=$B131,0,IF(E$92&gt;$B131,'User Input'!E148,-'User Input'!E148))</f>
        <v>0</v>
      </c>
      <c r="F131" s="131">
        <f>IF(F$92=$B131,0,IF(F$92&gt;$B131,'User Input'!F148,-'User Input'!F148))</f>
        <v>0</v>
      </c>
      <c r="G131" s="131">
        <f>IF(G$92=$B131,0,IF(G$92&gt;$B131,'User Input'!G148,-'User Input'!G148))</f>
        <v>0</v>
      </c>
      <c r="H131" s="131">
        <f>IF(H$92=$B131,0,IF(H$92&gt;$B131,'User Input'!H148,-'User Input'!H148))</f>
        <v>0</v>
      </c>
      <c r="I131" s="131">
        <f>IF(I$92=$B131,0,IF(I$92&gt;$B131,'User Input'!I148,-'User Input'!I148))</f>
        <v>0</v>
      </c>
      <c r="J131" s="131">
        <f>IF(J$92=$B131,0,IF(J$92&gt;$B131,'User Input'!J148,-'User Input'!J148))</f>
        <v>0</v>
      </c>
      <c r="K131" s="131">
        <f>IF(K$92=$B131,0,IF(K$92&gt;$B131,'User Input'!K148,-'User Input'!K148))</f>
        <v>0</v>
      </c>
      <c r="L131" s="131">
        <f>IF(L$92=$B131,0,IF(L$92&gt;$B131,'User Input'!L148,-'User Input'!L148))</f>
        <v>0</v>
      </c>
      <c r="M131" s="131">
        <f>IF(M$92=$B131,0,IF(M$92&gt;$B131,'User Input'!M148,-'User Input'!M148))</f>
        <v>0</v>
      </c>
      <c r="N131" s="131">
        <f>IF(N$92=$B131,0,IF(N$92&gt;$B131,'User Input'!N148,-'User Input'!N148))</f>
        <v>0</v>
      </c>
      <c r="O131" s="131">
        <f>IF(O$92=$B131,0,IF(O$92&gt;$B131,'User Input'!O148,-'User Input'!O148))</f>
        <v>0</v>
      </c>
      <c r="P131" s="131">
        <f>IF(P$92=$B131,0,IF(P$92&gt;$B131,'User Input'!P148,-'User Input'!P148))</f>
        <v>0</v>
      </c>
      <c r="Q131" s="131">
        <f>IF(Q$92=$B131,0,IF(Q$92&gt;$B131,'User Input'!Q148,-'User Input'!Q148))</f>
        <v>0</v>
      </c>
      <c r="R131" s="131">
        <f>IF(R$92=$B131,0,IF(R$92&gt;$B131,'User Input'!R148,-'User Input'!R148))</f>
        <v>0</v>
      </c>
      <c r="S131" s="131">
        <f>IF(S$92=$B131,0,IF(S$92&gt;$B131,'User Input'!S148,-'User Input'!S148))</f>
        <v>0</v>
      </c>
      <c r="T131" s="131">
        <f>IF(T$92=$B131,0,IF(T$92&gt;$B131,'User Input'!T148,-'User Input'!T148))</f>
        <v>0</v>
      </c>
      <c r="U131" s="131">
        <f>IF(U$92=$B131,0,IF(U$92&gt;$B131,'User Input'!U148,-'User Input'!U148))</f>
        <v>0</v>
      </c>
      <c r="V131" s="131">
        <f>IF(V$92=$B131,0,IF(V$92&gt;$B131,'User Input'!V148,-'User Input'!V148))</f>
        <v>0</v>
      </c>
      <c r="W131" s="131">
        <f>IF(W$92=$B131,0,IF(W$92&gt;$B131,'User Input'!W148,-'User Input'!W148))</f>
        <v>0</v>
      </c>
      <c r="X131" s="131">
        <f>IF(X$92=$B131,0,IF(X$92&gt;$B131,'User Input'!X148,-'User Input'!X148))</f>
        <v>0</v>
      </c>
      <c r="Y131" s="131">
        <f>IF(Y$92=$B131,0,IF(Y$92&gt;$B131,'User Input'!Y148,-'User Input'!Y148))</f>
        <v>0</v>
      </c>
      <c r="Z131" s="131">
        <f>IF(Z$92=$B131,0,IF(Z$92&gt;$B131,'User Input'!Z148,-'User Input'!Z148))</f>
        <v>0</v>
      </c>
      <c r="AA131" s="131">
        <f>IF(AA$92=$B131,0,IF(AA$92&gt;$B131,'User Input'!AA148,-'User Input'!AA148))</f>
        <v>0</v>
      </c>
      <c r="AB131" s="131">
        <f>IF(AB$92=$B131,0,IF(AB$92&gt;$B131,'User Input'!AB148,-'User Input'!AB148))</f>
        <v>0</v>
      </c>
      <c r="AC131" s="131">
        <f>IF(AC$92=$B131,0,IF(AC$92&gt;$B131,'User Input'!AC148,-'User Input'!AC148))</f>
        <v>0</v>
      </c>
      <c r="AD131" s="131">
        <f>IF(AD$92=$B131,0,IF(AD$92&gt;$B131,'User Input'!AD148,-'User Input'!AD148))</f>
        <v>0</v>
      </c>
      <c r="AE131" s="131">
        <f>IF(AE$92=$B131,0,IF(AE$92&gt;$B131,'User Input'!AE148,-'User Input'!AE148))</f>
        <v>0</v>
      </c>
      <c r="AF131" s="131">
        <f>IF(AF$92=$B131,0,IF(AF$92&gt;$B131,'User Input'!AF148,-'User Input'!AF148))</f>
        <v>0</v>
      </c>
      <c r="AG131" s="131">
        <f>IF(AG$92=$B131,0,IF(AG$92&gt;$B131,'User Input'!AG148,-'User Input'!AG148))</f>
        <v>0</v>
      </c>
      <c r="AH131" s="131">
        <f>IF(AH$92=$B131,0,IF(AH$92&gt;$B131,'User Input'!AH148,-'User Input'!AH148))</f>
        <v>0</v>
      </c>
      <c r="AI131" s="131">
        <f>IF(AI$92=$B131,0,IF(AI$92&gt;$B131,'User Input'!AI148,-'User Input'!AI148))</f>
        <v>0</v>
      </c>
      <c r="AJ131" s="131">
        <f>IF(AJ$92=$B131,0,IF(AJ$92&gt;$B131,'User Input'!AJ148,-'User Input'!AJ148))</f>
        <v>0</v>
      </c>
      <c r="AK131" s="131">
        <f>IF(AK$92=$B131,0,IF(AK$92&gt;$B131,'User Input'!AK148,-'User Input'!AK148))</f>
        <v>0</v>
      </c>
      <c r="AL131" s="131">
        <f>IF(AL$92=$B131,0,IF(AL$92&gt;$B131,'User Input'!AL148,-'User Input'!AL148))</f>
        <v>0</v>
      </c>
      <c r="AM131" s="131">
        <f>IF(AM$92=$B131,0,IF(AM$92&gt;$B131,'User Input'!AM148,-'User Input'!AM148))</f>
        <v>0</v>
      </c>
      <c r="AN131" s="131">
        <f>IF(AN$92=$B131,0,IF(AN$92&gt;$B131,'User Input'!AN148,-'User Input'!AN148))</f>
        <v>0</v>
      </c>
      <c r="AO131" s="131">
        <f>IF(AO$92=$B131,0,IF(AO$92&gt;$B131,'User Input'!AO148,-'User Input'!AO148))</f>
        <v>0</v>
      </c>
      <c r="AP131" s="6"/>
      <c r="AQ131" s="6"/>
      <c r="AR131" s="6"/>
      <c r="AS131" s="6"/>
      <c r="AT131" s="6"/>
      <c r="AU131" s="6"/>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3"/>
    </row>
    <row r="132" spans="1:96" ht="15" customHeight="1">
      <c r="A132" s="104"/>
      <c r="B132" s="119"/>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6"/>
      <c r="AQ132" s="6"/>
      <c r="AR132" s="6"/>
      <c r="AS132" s="6"/>
      <c r="AT132" s="6"/>
      <c r="AU132" s="6"/>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row>
    <row r="133" spans="1:96" s="5" customFormat="1" ht="15.6">
      <c r="B133" s="5" t="s">
        <v>196</v>
      </c>
    </row>
    <row r="134" spans="1:96" ht="15" customHeight="1">
      <c r="A134" s="104"/>
      <c r="B134" s="104"/>
      <c r="C134" s="104"/>
      <c r="D134" s="104"/>
      <c r="E134" s="3"/>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6"/>
      <c r="AQ134" s="6"/>
      <c r="AR134" s="6"/>
      <c r="AS134" s="6"/>
      <c r="AT134" s="6"/>
      <c r="AU134" s="6"/>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3"/>
    </row>
    <row r="135" spans="1:96" ht="15" customHeight="1">
      <c r="A135" s="104"/>
      <c r="B135" s="112" t="s">
        <v>134</v>
      </c>
      <c r="C135" s="49" t="s">
        <v>94</v>
      </c>
      <c r="D135" s="71" t="s">
        <v>95</v>
      </c>
      <c r="E135" s="71" t="s">
        <v>96</v>
      </c>
      <c r="F135" s="71" t="s">
        <v>97</v>
      </c>
      <c r="G135" s="71" t="s">
        <v>98</v>
      </c>
      <c r="H135" s="71" t="s">
        <v>99</v>
      </c>
      <c r="I135" s="71" t="s">
        <v>100</v>
      </c>
      <c r="J135" s="71" t="s">
        <v>101</v>
      </c>
      <c r="K135" s="71" t="s">
        <v>102</v>
      </c>
      <c r="L135" s="71" t="s">
        <v>103</v>
      </c>
      <c r="M135" s="71" t="s">
        <v>104</v>
      </c>
      <c r="N135" s="71" t="s">
        <v>105</v>
      </c>
      <c r="O135" s="71" t="s">
        <v>106</v>
      </c>
      <c r="P135" s="71" t="s">
        <v>107</v>
      </c>
      <c r="Q135" s="71" t="s">
        <v>108</v>
      </c>
      <c r="R135" s="71" t="s">
        <v>109</v>
      </c>
      <c r="S135" s="71" t="s">
        <v>110</v>
      </c>
      <c r="T135" s="71" t="s">
        <v>111</v>
      </c>
      <c r="U135" s="71" t="s">
        <v>112</v>
      </c>
      <c r="V135" s="71" t="s">
        <v>113</v>
      </c>
      <c r="W135" s="71" t="s">
        <v>114</v>
      </c>
      <c r="X135" s="71" t="s">
        <v>115</v>
      </c>
      <c r="Y135" s="71" t="s">
        <v>116</v>
      </c>
      <c r="Z135" s="71" t="s">
        <v>117</v>
      </c>
      <c r="AA135" s="71" t="s">
        <v>118</v>
      </c>
      <c r="AB135" s="71" t="s">
        <v>119</v>
      </c>
      <c r="AC135" s="71" t="s">
        <v>120</v>
      </c>
      <c r="AD135" s="71" t="s">
        <v>121</v>
      </c>
      <c r="AE135" s="71" t="s">
        <v>122</v>
      </c>
      <c r="AF135" s="71" t="s">
        <v>123</v>
      </c>
      <c r="AG135" s="71" t="s">
        <v>124</v>
      </c>
      <c r="AH135" s="71" t="s">
        <v>125</v>
      </c>
      <c r="AI135" s="71" t="s">
        <v>126</v>
      </c>
      <c r="AJ135" s="71" t="s">
        <v>127</v>
      </c>
      <c r="AK135" s="71" t="s">
        <v>128</v>
      </c>
      <c r="AL135" s="71" t="s">
        <v>129</v>
      </c>
      <c r="AM135" s="71" t="s">
        <v>130</v>
      </c>
      <c r="AN135" s="71" t="s">
        <v>131</v>
      </c>
      <c r="AO135" s="71" t="s">
        <v>132</v>
      </c>
      <c r="AP135" s="6"/>
      <c r="AQ135" s="6"/>
      <c r="AR135" s="6"/>
      <c r="AS135" s="6"/>
      <c r="AT135" s="6"/>
      <c r="AU135" s="6"/>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3"/>
    </row>
    <row r="136" spans="1:96" ht="15" customHeight="1">
      <c r="A136" s="104"/>
      <c r="B136" s="49" t="s">
        <v>133</v>
      </c>
      <c r="C136" s="44"/>
      <c r="D136" s="130"/>
      <c r="E136" s="130"/>
      <c r="F136" s="130"/>
      <c r="G136" s="130"/>
      <c r="H136" s="130"/>
      <c r="I136" s="130"/>
      <c r="J136" s="130"/>
      <c r="K136" s="130"/>
      <c r="L136" s="130"/>
      <c r="M136" s="130"/>
      <c r="N136" s="130"/>
      <c r="O136" s="130"/>
      <c r="P136" s="130"/>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6"/>
      <c r="AQ136" s="6"/>
      <c r="AR136" s="6"/>
      <c r="AS136" s="6"/>
      <c r="AT136" s="6"/>
      <c r="AU136" s="6"/>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3"/>
    </row>
    <row r="137" spans="1:96" ht="15" customHeight="1">
      <c r="A137" s="104"/>
      <c r="B137" s="69" t="s">
        <v>95</v>
      </c>
      <c r="C137" s="44"/>
      <c r="D137" s="131">
        <f>IF(D$135=$B137,0,IF(D$135&gt;$B137,'User Input'!D152,-'User Input'!D152))</f>
        <v>0</v>
      </c>
      <c r="E137" s="131">
        <f>IF(E$135=$B137,0,IF(E$135&gt;$B137,'User Input'!E152,-'User Input'!E152))</f>
        <v>0</v>
      </c>
      <c r="F137" s="131">
        <f>IF(F$135=$B137,0,IF(F$135&gt;$B137,'User Input'!F152,-'User Input'!F152))</f>
        <v>0</v>
      </c>
      <c r="G137" s="131">
        <f>IF(G$135=$B137,0,IF(G$135&gt;$B137,'User Input'!G152,-'User Input'!G152))</f>
        <v>0</v>
      </c>
      <c r="H137" s="131">
        <f>IF(H$135=$B137,0,IF(H$135&gt;$B137,'User Input'!H152,-'User Input'!H152))</f>
        <v>0</v>
      </c>
      <c r="I137" s="131">
        <f>IF(I$135=$B137,0,IF(I$135&gt;$B137,'User Input'!I152,-'User Input'!I152))</f>
        <v>0</v>
      </c>
      <c r="J137" s="131">
        <f>IF(J$135=$B137,0,IF(J$135&gt;$B137,'User Input'!J152,-'User Input'!J152))</f>
        <v>0</v>
      </c>
      <c r="K137" s="131">
        <f>IF(K$135=$B137,0,IF(K$135&gt;$B137,'User Input'!K152,-'User Input'!K152))</f>
        <v>0</v>
      </c>
      <c r="L137" s="131">
        <f>IF(L$135=$B137,0,IF(L$135&gt;$B137,'User Input'!L152,-'User Input'!L152))</f>
        <v>0</v>
      </c>
      <c r="M137" s="131">
        <f>IF(M$135=$B137,0,IF(M$135&gt;$B137,'User Input'!M152,-'User Input'!M152))</f>
        <v>0</v>
      </c>
      <c r="N137" s="131">
        <f>IF(N$135=$B137,0,IF(N$135&gt;$B137,'User Input'!N152,-'User Input'!N152))</f>
        <v>0</v>
      </c>
      <c r="O137" s="131">
        <f>IF(O$135=$B137,0,IF(O$135&gt;$B137,'User Input'!O152,-'User Input'!O152))</f>
        <v>0</v>
      </c>
      <c r="P137" s="131">
        <f>IF(P$135=$B137,0,IF(P$135&gt;$B137,'User Input'!P152,-'User Input'!P152))</f>
        <v>0</v>
      </c>
      <c r="Q137" s="131">
        <f>IF(Q$135=$B137,0,IF(Q$135&gt;$B137,'User Input'!Q152,-'User Input'!Q152))</f>
        <v>0</v>
      </c>
      <c r="R137" s="131">
        <f>IF(R$135=$B137,0,IF(R$135&gt;$B137,'User Input'!R152,-'User Input'!R152))</f>
        <v>0</v>
      </c>
      <c r="S137" s="131">
        <f>IF(S$135=$B137,0,IF(S$135&gt;$B137,'User Input'!S152,-'User Input'!S152))</f>
        <v>0</v>
      </c>
      <c r="T137" s="131">
        <f>IF(T$135=$B137,0,IF(T$135&gt;$B137,'User Input'!T152,-'User Input'!T152))</f>
        <v>0</v>
      </c>
      <c r="U137" s="131">
        <f>IF(U$135=$B137,0,IF(U$135&gt;$B137,'User Input'!U152,-'User Input'!U152))</f>
        <v>0</v>
      </c>
      <c r="V137" s="131">
        <f>IF(V$135=$B137,0,IF(V$135&gt;$B137,'User Input'!V152,-'User Input'!V152))</f>
        <v>0</v>
      </c>
      <c r="W137" s="131">
        <f>IF(W$135=$B137,0,IF(W$135&gt;$B137,'User Input'!W152,-'User Input'!W152))</f>
        <v>0</v>
      </c>
      <c r="X137" s="131">
        <f>IF(X$135=$B137,0,IF(X$135&gt;$B137,'User Input'!X152,-'User Input'!X152))</f>
        <v>0</v>
      </c>
      <c r="Y137" s="131">
        <f>IF(Y$135=$B137,0,IF(Y$135&gt;$B137,'User Input'!Y152,-'User Input'!Y152))</f>
        <v>0</v>
      </c>
      <c r="Z137" s="131">
        <f>IF(Z$135=$B137,0,IF(Z$135&gt;$B137,'User Input'!Z152,-'User Input'!Z152))</f>
        <v>0</v>
      </c>
      <c r="AA137" s="131">
        <f>IF(AA$135=$B137,0,IF(AA$135&gt;$B137,'User Input'!AA152,-'User Input'!AA152))</f>
        <v>0</v>
      </c>
      <c r="AB137" s="131">
        <f>IF(AB$135=$B137,0,IF(AB$135&gt;$B137,'User Input'!AB152,-'User Input'!AB152))</f>
        <v>0</v>
      </c>
      <c r="AC137" s="131">
        <f>IF(AC$135=$B137,0,IF(AC$135&gt;$B137,'User Input'!AC152,-'User Input'!AC152))</f>
        <v>0</v>
      </c>
      <c r="AD137" s="131">
        <f>IF(AD$135=$B137,0,IF(AD$135&gt;$B137,'User Input'!AD152,-'User Input'!AD152))</f>
        <v>0</v>
      </c>
      <c r="AE137" s="131">
        <f>IF(AE$135=$B137,0,IF(AE$135&gt;$B137,'User Input'!AE152,-'User Input'!AE152))</f>
        <v>0</v>
      </c>
      <c r="AF137" s="131">
        <f>IF(AF$135=$B137,0,IF(AF$135&gt;$B137,'User Input'!AF152,-'User Input'!AF152))</f>
        <v>0</v>
      </c>
      <c r="AG137" s="131">
        <f>IF(AG$135=$B137,0,IF(AG$135&gt;$B137,'User Input'!AG152,-'User Input'!AG152))</f>
        <v>0</v>
      </c>
      <c r="AH137" s="131">
        <f>IF(AH$135=$B137,0,IF(AH$135&gt;$B137,'User Input'!AH152,-'User Input'!AH152))</f>
        <v>0</v>
      </c>
      <c r="AI137" s="131">
        <f>IF(AI$135=$B137,0,IF(AI$135&gt;$B137,'User Input'!AI152,-'User Input'!AI152))</f>
        <v>0</v>
      </c>
      <c r="AJ137" s="131">
        <f>IF(AJ$135=$B137,0,IF(AJ$135&gt;$B137,'User Input'!AJ152,-'User Input'!AJ152))</f>
        <v>0</v>
      </c>
      <c r="AK137" s="131">
        <f>IF(AK$135=$B137,0,IF(AK$135&gt;$B137,'User Input'!AK152,-'User Input'!AK152))</f>
        <v>0</v>
      </c>
      <c r="AL137" s="131">
        <f>IF(AL$135=$B137,0,IF(AL$135&gt;$B137,'User Input'!AL152,-'User Input'!AL152))</f>
        <v>0</v>
      </c>
      <c r="AM137" s="131">
        <f>IF(AM$135=$B137,0,IF(AM$135&gt;$B137,'User Input'!AM152,-'User Input'!AM152))</f>
        <v>0</v>
      </c>
      <c r="AN137" s="131">
        <f>IF(AN$135=$B137,0,IF(AN$135&gt;$B137,'User Input'!AN152,-'User Input'!AN152))</f>
        <v>0</v>
      </c>
      <c r="AO137" s="131">
        <f>IF(AO$135=$B137,0,IF(AO$135&gt;$B137,'User Input'!AO152,-'User Input'!AO152))</f>
        <v>0</v>
      </c>
      <c r="AP137" s="6"/>
      <c r="AQ137" s="6"/>
      <c r="AR137" s="6"/>
      <c r="AS137" s="6"/>
      <c r="AT137" s="6"/>
      <c r="AU137" s="6"/>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3"/>
    </row>
    <row r="138" spans="1:96" ht="15" customHeight="1">
      <c r="A138" s="104"/>
      <c r="B138" s="117" t="s">
        <v>96</v>
      </c>
      <c r="C138" s="44"/>
      <c r="D138" s="131">
        <f>IF(D$135=$B138,0,IF(D$135&gt;$B138,'User Input'!D153,-'User Input'!D153))</f>
        <v>0</v>
      </c>
      <c r="E138" s="131">
        <f>IF(E$135=$B138,0,IF(E$135&gt;$B138,'User Input'!E153,-'User Input'!E153))</f>
        <v>0</v>
      </c>
      <c r="F138" s="131">
        <f>IF(F$135=$B138,0,IF(F$135&gt;$B138,'User Input'!F153,-'User Input'!F153))</f>
        <v>0</v>
      </c>
      <c r="G138" s="131">
        <f>IF(G$135=$B138,0,IF(G$135&gt;$B138,'User Input'!G153,-'User Input'!G153))</f>
        <v>0</v>
      </c>
      <c r="H138" s="131">
        <f>IF(H$135=$B138,0,IF(H$135&gt;$B138,'User Input'!H153,-'User Input'!H153))</f>
        <v>0</v>
      </c>
      <c r="I138" s="131">
        <f>IF(I$135=$B138,0,IF(I$135&gt;$B138,'User Input'!I153,-'User Input'!I153))</f>
        <v>0</v>
      </c>
      <c r="J138" s="131">
        <f>IF(J$135=$B138,0,IF(J$135&gt;$B138,'User Input'!J153,-'User Input'!J153))</f>
        <v>0</v>
      </c>
      <c r="K138" s="131">
        <f>IF(K$135=$B138,0,IF(K$135&gt;$B138,'User Input'!K153,-'User Input'!K153))</f>
        <v>0</v>
      </c>
      <c r="L138" s="131">
        <f>IF(L$135=$B138,0,IF(L$135&gt;$B138,'User Input'!L153,-'User Input'!L153))</f>
        <v>0</v>
      </c>
      <c r="M138" s="131">
        <f>IF(M$135=$B138,0,IF(M$135&gt;$B138,'User Input'!M153,-'User Input'!M153))</f>
        <v>0</v>
      </c>
      <c r="N138" s="131">
        <f>IF(N$135=$B138,0,IF(N$135&gt;$B138,'User Input'!N153,-'User Input'!N153))</f>
        <v>0</v>
      </c>
      <c r="O138" s="131">
        <f>IF(O$135=$B138,0,IF(O$135&gt;$B138,'User Input'!O153,-'User Input'!O153))</f>
        <v>0</v>
      </c>
      <c r="P138" s="131">
        <f>IF(P$135=$B138,0,IF(P$135&gt;$B138,'User Input'!P153,-'User Input'!P153))</f>
        <v>0</v>
      </c>
      <c r="Q138" s="131">
        <f>IF(Q$135=$B138,0,IF(Q$135&gt;$B138,'User Input'!Q153,-'User Input'!Q153))</f>
        <v>0</v>
      </c>
      <c r="R138" s="131">
        <f>IF(R$135=$B138,0,IF(R$135&gt;$B138,'User Input'!R153,-'User Input'!R153))</f>
        <v>0</v>
      </c>
      <c r="S138" s="131">
        <f>IF(S$135=$B138,0,IF(S$135&gt;$B138,'User Input'!S153,-'User Input'!S153))</f>
        <v>0</v>
      </c>
      <c r="T138" s="131">
        <f>IF(T$135=$B138,0,IF(T$135&gt;$B138,'User Input'!T153,-'User Input'!T153))</f>
        <v>0</v>
      </c>
      <c r="U138" s="131">
        <f>IF(U$135=$B138,0,IF(U$135&gt;$B138,'User Input'!U153,-'User Input'!U153))</f>
        <v>0</v>
      </c>
      <c r="V138" s="131">
        <f>IF(V$135=$B138,0,IF(V$135&gt;$B138,'User Input'!V153,-'User Input'!V153))</f>
        <v>0</v>
      </c>
      <c r="W138" s="131">
        <f>IF(W$135=$B138,0,IF(W$135&gt;$B138,'User Input'!W153,-'User Input'!W153))</f>
        <v>0</v>
      </c>
      <c r="X138" s="131">
        <f>IF(X$135=$B138,0,IF(X$135&gt;$B138,'User Input'!X153,-'User Input'!X153))</f>
        <v>0</v>
      </c>
      <c r="Y138" s="131">
        <f>IF(Y$135=$B138,0,IF(Y$135&gt;$B138,'User Input'!Y153,-'User Input'!Y153))</f>
        <v>0</v>
      </c>
      <c r="Z138" s="131">
        <f>IF(Z$135=$B138,0,IF(Z$135&gt;$B138,'User Input'!Z153,-'User Input'!Z153))</f>
        <v>0</v>
      </c>
      <c r="AA138" s="131">
        <f>IF(AA$135=$B138,0,IF(AA$135&gt;$B138,'User Input'!AA153,-'User Input'!AA153))</f>
        <v>0</v>
      </c>
      <c r="AB138" s="131">
        <f>IF(AB$135=$B138,0,IF(AB$135&gt;$B138,'User Input'!AB153,-'User Input'!AB153))</f>
        <v>0</v>
      </c>
      <c r="AC138" s="131">
        <f>IF(AC$135=$B138,0,IF(AC$135&gt;$B138,'User Input'!AC153,-'User Input'!AC153))</f>
        <v>0</v>
      </c>
      <c r="AD138" s="131">
        <f>IF(AD$135=$B138,0,IF(AD$135&gt;$B138,'User Input'!AD153,-'User Input'!AD153))</f>
        <v>0</v>
      </c>
      <c r="AE138" s="131">
        <f>IF(AE$135=$B138,0,IF(AE$135&gt;$B138,'User Input'!AE153,-'User Input'!AE153))</f>
        <v>0</v>
      </c>
      <c r="AF138" s="131">
        <f>IF(AF$135=$B138,0,IF(AF$135&gt;$B138,'User Input'!AF153,-'User Input'!AF153))</f>
        <v>0</v>
      </c>
      <c r="AG138" s="131">
        <f>IF(AG$135=$B138,0,IF(AG$135&gt;$B138,'User Input'!AG153,-'User Input'!AG153))</f>
        <v>0</v>
      </c>
      <c r="AH138" s="131">
        <f>IF(AH$135=$B138,0,IF(AH$135&gt;$B138,'User Input'!AH153,-'User Input'!AH153))</f>
        <v>0</v>
      </c>
      <c r="AI138" s="131">
        <f>IF(AI$135=$B138,0,IF(AI$135&gt;$B138,'User Input'!AI153,-'User Input'!AI153))</f>
        <v>0</v>
      </c>
      <c r="AJ138" s="131">
        <f>IF(AJ$135=$B138,0,IF(AJ$135&gt;$B138,'User Input'!AJ153,-'User Input'!AJ153))</f>
        <v>0</v>
      </c>
      <c r="AK138" s="131">
        <f>IF(AK$135=$B138,0,IF(AK$135&gt;$B138,'User Input'!AK153,-'User Input'!AK153))</f>
        <v>0</v>
      </c>
      <c r="AL138" s="131">
        <f>IF(AL$135=$B138,0,IF(AL$135&gt;$B138,'User Input'!AL153,-'User Input'!AL153))</f>
        <v>0</v>
      </c>
      <c r="AM138" s="131">
        <f>IF(AM$135=$B138,0,IF(AM$135&gt;$B138,'User Input'!AM153,-'User Input'!AM153))</f>
        <v>0</v>
      </c>
      <c r="AN138" s="131">
        <f>IF(AN$135=$B138,0,IF(AN$135&gt;$B138,'User Input'!AN153,-'User Input'!AN153))</f>
        <v>0</v>
      </c>
      <c r="AO138" s="131">
        <f>IF(AO$135=$B138,0,IF(AO$135&gt;$B138,'User Input'!AO153,-'User Input'!AO153))</f>
        <v>0</v>
      </c>
      <c r="AP138" s="6"/>
      <c r="AQ138" s="6"/>
      <c r="AR138" s="6"/>
      <c r="AS138" s="6"/>
      <c r="AT138" s="6"/>
      <c r="AU138" s="6"/>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3"/>
    </row>
    <row r="139" spans="1:96" ht="15" customHeight="1">
      <c r="A139" s="104"/>
      <c r="B139" s="117" t="s">
        <v>97</v>
      </c>
      <c r="C139" s="44"/>
      <c r="D139" s="131">
        <f>IF(D$135=$B139,0,IF(D$135&gt;$B139,'User Input'!D154,-'User Input'!D154))</f>
        <v>0</v>
      </c>
      <c r="E139" s="131">
        <f>IF(E$135=$B139,0,IF(E$135&gt;$B139,'User Input'!E154,-'User Input'!E154))</f>
        <v>0</v>
      </c>
      <c r="F139" s="131">
        <f>IF(F$135=$B139,0,IF(F$135&gt;$B139,'User Input'!F154,-'User Input'!F154))</f>
        <v>0</v>
      </c>
      <c r="G139" s="131">
        <f>IF(G$135=$B139,0,IF(G$135&gt;$B139,'User Input'!G154,-'User Input'!G154))</f>
        <v>0</v>
      </c>
      <c r="H139" s="131">
        <f>IF(H$135=$B139,0,IF(H$135&gt;$B139,'User Input'!H154,-'User Input'!H154))</f>
        <v>0</v>
      </c>
      <c r="I139" s="131">
        <f>IF(I$135=$B139,0,IF(I$135&gt;$B139,'User Input'!I154,-'User Input'!I154))</f>
        <v>0</v>
      </c>
      <c r="J139" s="131">
        <f>IF(J$135=$B139,0,IF(J$135&gt;$B139,'User Input'!J154,-'User Input'!J154))</f>
        <v>0</v>
      </c>
      <c r="K139" s="131">
        <f>IF(K$135=$B139,0,IF(K$135&gt;$B139,'User Input'!K154,-'User Input'!K154))</f>
        <v>0</v>
      </c>
      <c r="L139" s="131">
        <f>IF(L$135=$B139,0,IF(L$135&gt;$B139,'User Input'!L154,-'User Input'!L154))</f>
        <v>0</v>
      </c>
      <c r="M139" s="131">
        <f>IF(M$135=$B139,0,IF(M$135&gt;$B139,'User Input'!M154,-'User Input'!M154))</f>
        <v>0</v>
      </c>
      <c r="N139" s="131">
        <f>IF(N$135=$B139,0,IF(N$135&gt;$B139,'User Input'!N154,-'User Input'!N154))</f>
        <v>0</v>
      </c>
      <c r="O139" s="131">
        <f>IF(O$135=$B139,0,IF(O$135&gt;$B139,'User Input'!O154,-'User Input'!O154))</f>
        <v>0</v>
      </c>
      <c r="P139" s="131">
        <f>IF(P$135=$B139,0,IF(P$135&gt;$B139,'User Input'!P154,-'User Input'!P154))</f>
        <v>0</v>
      </c>
      <c r="Q139" s="131">
        <f>IF(Q$135=$B139,0,IF(Q$135&gt;$B139,'User Input'!Q154,-'User Input'!Q154))</f>
        <v>0</v>
      </c>
      <c r="R139" s="131">
        <f>IF(R$135=$B139,0,IF(R$135&gt;$B139,'User Input'!R154,-'User Input'!R154))</f>
        <v>0</v>
      </c>
      <c r="S139" s="131">
        <f>IF(S$135=$B139,0,IF(S$135&gt;$B139,'User Input'!S154,-'User Input'!S154))</f>
        <v>0</v>
      </c>
      <c r="T139" s="131">
        <f>IF(T$135=$B139,0,IF(T$135&gt;$B139,'User Input'!T154,-'User Input'!T154))</f>
        <v>0</v>
      </c>
      <c r="U139" s="131">
        <f>IF(U$135=$B139,0,IF(U$135&gt;$B139,'User Input'!U154,-'User Input'!U154))</f>
        <v>0</v>
      </c>
      <c r="V139" s="131">
        <f>IF(V$135=$B139,0,IF(V$135&gt;$B139,'User Input'!V154,-'User Input'!V154))</f>
        <v>0</v>
      </c>
      <c r="W139" s="131">
        <f>IF(W$135=$B139,0,IF(W$135&gt;$B139,'User Input'!W154,-'User Input'!W154))</f>
        <v>0</v>
      </c>
      <c r="X139" s="131">
        <f>IF(X$135=$B139,0,IF(X$135&gt;$B139,'User Input'!X154,-'User Input'!X154))</f>
        <v>0</v>
      </c>
      <c r="Y139" s="131">
        <f>IF(Y$135=$B139,0,IF(Y$135&gt;$B139,'User Input'!Y154,-'User Input'!Y154))</f>
        <v>0</v>
      </c>
      <c r="Z139" s="131">
        <f>IF(Z$135=$B139,0,IF(Z$135&gt;$B139,'User Input'!Z154,-'User Input'!Z154))</f>
        <v>0</v>
      </c>
      <c r="AA139" s="131">
        <f>IF(AA$135=$B139,0,IF(AA$135&gt;$B139,'User Input'!AA154,-'User Input'!AA154))</f>
        <v>0</v>
      </c>
      <c r="AB139" s="131">
        <f>IF(AB$135=$B139,0,IF(AB$135&gt;$B139,'User Input'!AB154,-'User Input'!AB154))</f>
        <v>0</v>
      </c>
      <c r="AC139" s="131">
        <f>IF(AC$135=$B139,0,IF(AC$135&gt;$B139,'User Input'!AC154,-'User Input'!AC154))</f>
        <v>0</v>
      </c>
      <c r="AD139" s="131">
        <f>IF(AD$135=$B139,0,IF(AD$135&gt;$B139,'User Input'!AD154,-'User Input'!AD154))</f>
        <v>0</v>
      </c>
      <c r="AE139" s="131">
        <f>IF(AE$135=$B139,0,IF(AE$135&gt;$B139,'User Input'!AE154,-'User Input'!AE154))</f>
        <v>0</v>
      </c>
      <c r="AF139" s="131">
        <f>IF(AF$135=$B139,0,IF(AF$135&gt;$B139,'User Input'!AF154,-'User Input'!AF154))</f>
        <v>0</v>
      </c>
      <c r="AG139" s="131">
        <f>IF(AG$135=$B139,0,IF(AG$135&gt;$B139,'User Input'!AG154,-'User Input'!AG154))</f>
        <v>0</v>
      </c>
      <c r="AH139" s="131">
        <f>IF(AH$135=$B139,0,IF(AH$135&gt;$B139,'User Input'!AH154,-'User Input'!AH154))</f>
        <v>0</v>
      </c>
      <c r="AI139" s="131">
        <f>IF(AI$135=$B139,0,IF(AI$135&gt;$B139,'User Input'!AI154,-'User Input'!AI154))</f>
        <v>0</v>
      </c>
      <c r="AJ139" s="131">
        <f>IF(AJ$135=$B139,0,IF(AJ$135&gt;$B139,'User Input'!AJ154,-'User Input'!AJ154))</f>
        <v>0</v>
      </c>
      <c r="AK139" s="131">
        <f>IF(AK$135=$B139,0,IF(AK$135&gt;$B139,'User Input'!AK154,-'User Input'!AK154))</f>
        <v>0</v>
      </c>
      <c r="AL139" s="131">
        <f>IF(AL$135=$B139,0,IF(AL$135&gt;$B139,'User Input'!AL154,-'User Input'!AL154))</f>
        <v>0</v>
      </c>
      <c r="AM139" s="131">
        <f>IF(AM$135=$B139,0,IF(AM$135&gt;$B139,'User Input'!AM154,-'User Input'!AM154))</f>
        <v>0</v>
      </c>
      <c r="AN139" s="131">
        <f>IF(AN$135=$B139,0,IF(AN$135&gt;$B139,'User Input'!AN154,-'User Input'!AN154))</f>
        <v>0</v>
      </c>
      <c r="AO139" s="131">
        <f>IF(AO$135=$B139,0,IF(AO$135&gt;$B139,'User Input'!AO154,-'User Input'!AO154))</f>
        <v>0</v>
      </c>
      <c r="AP139" s="6"/>
      <c r="AQ139" s="6"/>
      <c r="AR139" s="6"/>
      <c r="AS139" s="6"/>
      <c r="AT139" s="6"/>
      <c r="AU139" s="6"/>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3"/>
    </row>
    <row r="140" spans="1:96" ht="15" customHeight="1">
      <c r="A140" s="104"/>
      <c r="B140" s="117" t="s">
        <v>98</v>
      </c>
      <c r="C140" s="44"/>
      <c r="D140" s="131">
        <f>IF(D$135=$B140,0,IF(D$135&gt;$B140,'User Input'!D155,-'User Input'!D155))</f>
        <v>0</v>
      </c>
      <c r="E140" s="131">
        <f>IF(E$135=$B140,0,IF(E$135&gt;$B140,'User Input'!E155,-'User Input'!E155))</f>
        <v>0</v>
      </c>
      <c r="F140" s="131">
        <f>IF(F$135=$B140,0,IF(F$135&gt;$B140,'User Input'!F155,-'User Input'!F155))</f>
        <v>0</v>
      </c>
      <c r="G140" s="131">
        <f>IF(G$135=$B140,0,IF(G$135&gt;$B140,'User Input'!G155,-'User Input'!G155))</f>
        <v>0</v>
      </c>
      <c r="H140" s="131">
        <f>IF(H$135=$B140,0,IF(H$135&gt;$B140,'User Input'!H155,-'User Input'!H155))</f>
        <v>0</v>
      </c>
      <c r="I140" s="131">
        <f>IF(I$135=$B140,0,IF(I$135&gt;$B140,'User Input'!I155,-'User Input'!I155))</f>
        <v>0</v>
      </c>
      <c r="J140" s="131">
        <f>IF(J$135=$B140,0,IF(J$135&gt;$B140,'User Input'!J155,-'User Input'!J155))</f>
        <v>0</v>
      </c>
      <c r="K140" s="131">
        <f>IF(K$135=$B140,0,IF(K$135&gt;$B140,'User Input'!K155,-'User Input'!K155))</f>
        <v>0</v>
      </c>
      <c r="L140" s="131">
        <f>IF(L$135=$B140,0,IF(L$135&gt;$B140,'User Input'!L155,-'User Input'!L155))</f>
        <v>0</v>
      </c>
      <c r="M140" s="131">
        <f>IF(M$135=$B140,0,IF(M$135&gt;$B140,'User Input'!M155,-'User Input'!M155))</f>
        <v>0</v>
      </c>
      <c r="N140" s="131">
        <f>IF(N$135=$B140,0,IF(N$135&gt;$B140,'User Input'!N155,-'User Input'!N155))</f>
        <v>0</v>
      </c>
      <c r="O140" s="131">
        <f>IF(O$135=$B140,0,IF(O$135&gt;$B140,'User Input'!O155,-'User Input'!O155))</f>
        <v>0</v>
      </c>
      <c r="P140" s="131">
        <f>IF(P$135=$B140,0,IF(P$135&gt;$B140,'User Input'!P155,-'User Input'!P155))</f>
        <v>0</v>
      </c>
      <c r="Q140" s="131">
        <f>IF(Q$135=$B140,0,IF(Q$135&gt;$B140,'User Input'!Q155,-'User Input'!Q155))</f>
        <v>0</v>
      </c>
      <c r="R140" s="131">
        <f>IF(R$135=$B140,0,IF(R$135&gt;$B140,'User Input'!R155,-'User Input'!R155))</f>
        <v>0</v>
      </c>
      <c r="S140" s="131">
        <f>IF(S$135=$B140,0,IF(S$135&gt;$B140,'User Input'!S155,-'User Input'!S155))</f>
        <v>0</v>
      </c>
      <c r="T140" s="131">
        <f>IF(T$135=$B140,0,IF(T$135&gt;$B140,'User Input'!T155,-'User Input'!T155))</f>
        <v>0</v>
      </c>
      <c r="U140" s="131">
        <f>IF(U$135=$B140,0,IF(U$135&gt;$B140,'User Input'!U155,-'User Input'!U155))</f>
        <v>0</v>
      </c>
      <c r="V140" s="131">
        <f>IF(V$135=$B140,0,IF(V$135&gt;$B140,'User Input'!V155,-'User Input'!V155))</f>
        <v>0</v>
      </c>
      <c r="W140" s="131">
        <f>IF(W$135=$B140,0,IF(W$135&gt;$B140,'User Input'!W155,-'User Input'!W155))</f>
        <v>0</v>
      </c>
      <c r="X140" s="131">
        <f>IF(X$135=$B140,0,IF(X$135&gt;$B140,'User Input'!X155,-'User Input'!X155))</f>
        <v>0</v>
      </c>
      <c r="Y140" s="131">
        <f>IF(Y$135=$B140,0,IF(Y$135&gt;$B140,'User Input'!Y155,-'User Input'!Y155))</f>
        <v>0</v>
      </c>
      <c r="Z140" s="131">
        <f>IF(Z$135=$B140,0,IF(Z$135&gt;$B140,'User Input'!Z155,-'User Input'!Z155))</f>
        <v>0</v>
      </c>
      <c r="AA140" s="131">
        <f>IF(AA$135=$B140,0,IF(AA$135&gt;$B140,'User Input'!AA155,-'User Input'!AA155))</f>
        <v>0</v>
      </c>
      <c r="AB140" s="131">
        <f>IF(AB$135=$B140,0,IF(AB$135&gt;$B140,'User Input'!AB155,-'User Input'!AB155))</f>
        <v>0</v>
      </c>
      <c r="AC140" s="131">
        <f>IF(AC$135=$B140,0,IF(AC$135&gt;$B140,'User Input'!AC155,-'User Input'!AC155))</f>
        <v>0</v>
      </c>
      <c r="AD140" s="131">
        <f>IF(AD$135=$B140,0,IF(AD$135&gt;$B140,'User Input'!AD155,-'User Input'!AD155))</f>
        <v>0</v>
      </c>
      <c r="AE140" s="131">
        <f>IF(AE$135=$B140,0,IF(AE$135&gt;$B140,'User Input'!AE155,-'User Input'!AE155))</f>
        <v>0</v>
      </c>
      <c r="AF140" s="131">
        <f>IF(AF$135=$B140,0,IF(AF$135&gt;$B140,'User Input'!AF155,-'User Input'!AF155))</f>
        <v>0</v>
      </c>
      <c r="AG140" s="131">
        <f>IF(AG$135=$B140,0,IF(AG$135&gt;$B140,'User Input'!AG155,-'User Input'!AG155))</f>
        <v>0</v>
      </c>
      <c r="AH140" s="131">
        <f>IF(AH$135=$B140,0,IF(AH$135&gt;$B140,'User Input'!AH155,-'User Input'!AH155))</f>
        <v>0</v>
      </c>
      <c r="AI140" s="131">
        <f>IF(AI$135=$B140,0,IF(AI$135&gt;$B140,'User Input'!AI155,-'User Input'!AI155))</f>
        <v>0</v>
      </c>
      <c r="AJ140" s="131">
        <f>IF(AJ$135=$B140,0,IF(AJ$135&gt;$B140,'User Input'!AJ155,-'User Input'!AJ155))</f>
        <v>0</v>
      </c>
      <c r="AK140" s="131">
        <f>IF(AK$135=$B140,0,IF(AK$135&gt;$B140,'User Input'!AK155,-'User Input'!AK155))</f>
        <v>0</v>
      </c>
      <c r="AL140" s="131">
        <f>IF(AL$135=$B140,0,IF(AL$135&gt;$B140,'User Input'!AL155,-'User Input'!AL155))</f>
        <v>0</v>
      </c>
      <c r="AM140" s="131">
        <f>IF(AM$135=$B140,0,IF(AM$135&gt;$B140,'User Input'!AM155,-'User Input'!AM155))</f>
        <v>0</v>
      </c>
      <c r="AN140" s="131">
        <f>IF(AN$135=$B140,0,IF(AN$135&gt;$B140,'User Input'!AN155,-'User Input'!AN155))</f>
        <v>0</v>
      </c>
      <c r="AO140" s="131">
        <f>IF(AO$135=$B140,0,IF(AO$135&gt;$B140,'User Input'!AO155,-'User Input'!AO155))</f>
        <v>0</v>
      </c>
      <c r="AP140" s="6"/>
      <c r="AQ140" s="6"/>
      <c r="AR140" s="6"/>
      <c r="AS140" s="6"/>
      <c r="AT140" s="6"/>
      <c r="AU140" s="6"/>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3"/>
    </row>
    <row r="141" spans="1:96" ht="15" customHeight="1">
      <c r="A141" s="104"/>
      <c r="B141" s="117" t="s">
        <v>99</v>
      </c>
      <c r="C141" s="44"/>
      <c r="D141" s="131">
        <f>IF(D$135=$B141,0,IF(D$135&gt;$B141,'User Input'!D156,-'User Input'!D156))</f>
        <v>0</v>
      </c>
      <c r="E141" s="131">
        <f>IF(E$135=$B141,0,IF(E$135&gt;$B141,'User Input'!E156,-'User Input'!E156))</f>
        <v>0</v>
      </c>
      <c r="F141" s="131">
        <f>IF(F$135=$B141,0,IF(F$135&gt;$B141,'User Input'!F156,-'User Input'!F156))</f>
        <v>0</v>
      </c>
      <c r="G141" s="131">
        <f>IF(G$135=$B141,0,IF(G$135&gt;$B141,'User Input'!G156,-'User Input'!G156))</f>
        <v>0</v>
      </c>
      <c r="H141" s="131">
        <f>IF(H$135=$B141,0,IF(H$135&gt;$B141,'User Input'!H156,-'User Input'!H156))</f>
        <v>0</v>
      </c>
      <c r="I141" s="131">
        <f>IF(I$135=$B141,0,IF(I$135&gt;$B141,'User Input'!I156,-'User Input'!I156))</f>
        <v>0</v>
      </c>
      <c r="J141" s="131">
        <f>IF(J$135=$B141,0,IF(J$135&gt;$B141,'User Input'!J156,-'User Input'!J156))</f>
        <v>0</v>
      </c>
      <c r="K141" s="131">
        <f>IF(K$135=$B141,0,IF(K$135&gt;$B141,'User Input'!K156,-'User Input'!K156))</f>
        <v>0</v>
      </c>
      <c r="L141" s="131">
        <f>IF(L$135=$B141,0,IF(L$135&gt;$B141,'User Input'!L156,-'User Input'!L156))</f>
        <v>0</v>
      </c>
      <c r="M141" s="131">
        <f>IF(M$135=$B141,0,IF(M$135&gt;$B141,'User Input'!M156,-'User Input'!M156))</f>
        <v>0</v>
      </c>
      <c r="N141" s="131">
        <f>IF(N$135=$B141,0,IF(N$135&gt;$B141,'User Input'!N156,-'User Input'!N156))</f>
        <v>0</v>
      </c>
      <c r="O141" s="131">
        <f>IF(O$135=$B141,0,IF(O$135&gt;$B141,'User Input'!O156,-'User Input'!O156))</f>
        <v>0</v>
      </c>
      <c r="P141" s="131">
        <f>IF(P$135=$B141,0,IF(P$135&gt;$B141,'User Input'!P156,-'User Input'!P156))</f>
        <v>0</v>
      </c>
      <c r="Q141" s="131">
        <f>IF(Q$135=$B141,0,IF(Q$135&gt;$B141,'User Input'!Q156,-'User Input'!Q156))</f>
        <v>0</v>
      </c>
      <c r="R141" s="131">
        <f>IF(R$135=$B141,0,IF(R$135&gt;$B141,'User Input'!R156,-'User Input'!R156))</f>
        <v>0</v>
      </c>
      <c r="S141" s="131">
        <f>IF(S$135=$B141,0,IF(S$135&gt;$B141,'User Input'!S156,-'User Input'!S156))</f>
        <v>0</v>
      </c>
      <c r="T141" s="131">
        <f>IF(T$135=$B141,0,IF(T$135&gt;$B141,'User Input'!T156,-'User Input'!T156))</f>
        <v>0</v>
      </c>
      <c r="U141" s="131">
        <f>IF(U$135=$B141,0,IF(U$135&gt;$B141,'User Input'!U156,-'User Input'!U156))</f>
        <v>0</v>
      </c>
      <c r="V141" s="131">
        <f>IF(V$135=$B141,0,IF(V$135&gt;$B141,'User Input'!V156,-'User Input'!V156))</f>
        <v>0</v>
      </c>
      <c r="W141" s="131">
        <f>IF(W$135=$B141,0,IF(W$135&gt;$B141,'User Input'!W156,-'User Input'!W156))</f>
        <v>0</v>
      </c>
      <c r="X141" s="131">
        <f>IF(X$135=$B141,0,IF(X$135&gt;$B141,'User Input'!X156,-'User Input'!X156))</f>
        <v>0</v>
      </c>
      <c r="Y141" s="131">
        <f>IF(Y$135=$B141,0,IF(Y$135&gt;$B141,'User Input'!Y156,-'User Input'!Y156))</f>
        <v>0</v>
      </c>
      <c r="Z141" s="131">
        <f>IF(Z$135=$B141,0,IF(Z$135&gt;$B141,'User Input'!Z156,-'User Input'!Z156))</f>
        <v>0</v>
      </c>
      <c r="AA141" s="131">
        <f>IF(AA$135=$B141,0,IF(AA$135&gt;$B141,'User Input'!AA156,-'User Input'!AA156))</f>
        <v>0</v>
      </c>
      <c r="AB141" s="131">
        <f>IF(AB$135=$B141,0,IF(AB$135&gt;$B141,'User Input'!AB156,-'User Input'!AB156))</f>
        <v>0</v>
      </c>
      <c r="AC141" s="131">
        <f>IF(AC$135=$B141,0,IF(AC$135&gt;$B141,'User Input'!AC156,-'User Input'!AC156))</f>
        <v>0</v>
      </c>
      <c r="AD141" s="131">
        <f>IF(AD$135=$B141,0,IF(AD$135&gt;$B141,'User Input'!AD156,-'User Input'!AD156))</f>
        <v>0</v>
      </c>
      <c r="AE141" s="131">
        <f>IF(AE$135=$B141,0,IF(AE$135&gt;$B141,'User Input'!AE156,-'User Input'!AE156))</f>
        <v>0</v>
      </c>
      <c r="AF141" s="131">
        <f>IF(AF$135=$B141,0,IF(AF$135&gt;$B141,'User Input'!AF156,-'User Input'!AF156))</f>
        <v>0</v>
      </c>
      <c r="AG141" s="131">
        <f>IF(AG$135=$B141,0,IF(AG$135&gt;$B141,'User Input'!AG156,-'User Input'!AG156))</f>
        <v>0</v>
      </c>
      <c r="AH141" s="131">
        <f>IF(AH$135=$B141,0,IF(AH$135&gt;$B141,'User Input'!AH156,-'User Input'!AH156))</f>
        <v>0</v>
      </c>
      <c r="AI141" s="131">
        <f>IF(AI$135=$B141,0,IF(AI$135&gt;$B141,'User Input'!AI156,-'User Input'!AI156))</f>
        <v>0</v>
      </c>
      <c r="AJ141" s="131">
        <f>IF(AJ$135=$B141,0,IF(AJ$135&gt;$B141,'User Input'!AJ156,-'User Input'!AJ156))</f>
        <v>0</v>
      </c>
      <c r="AK141" s="131">
        <f>IF(AK$135=$B141,0,IF(AK$135&gt;$B141,'User Input'!AK156,-'User Input'!AK156))</f>
        <v>0</v>
      </c>
      <c r="AL141" s="131">
        <f>IF(AL$135=$B141,0,IF(AL$135&gt;$B141,'User Input'!AL156,-'User Input'!AL156))</f>
        <v>0</v>
      </c>
      <c r="AM141" s="131">
        <f>IF(AM$135=$B141,0,IF(AM$135&gt;$B141,'User Input'!AM156,-'User Input'!AM156))</f>
        <v>0</v>
      </c>
      <c r="AN141" s="131">
        <f>IF(AN$135=$B141,0,IF(AN$135&gt;$B141,'User Input'!AN156,-'User Input'!AN156))</f>
        <v>0</v>
      </c>
      <c r="AO141" s="131">
        <f>IF(AO$135=$B141,0,IF(AO$135&gt;$B141,'User Input'!AO156,-'User Input'!AO156))</f>
        <v>0</v>
      </c>
      <c r="AP141" s="6"/>
      <c r="AQ141" s="6"/>
      <c r="AR141" s="6"/>
      <c r="AS141" s="6"/>
      <c r="AT141" s="6"/>
      <c r="AU141" s="6"/>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3"/>
    </row>
    <row r="142" spans="1:96" s="4" customFormat="1" ht="15" customHeight="1">
      <c r="A142" s="50"/>
      <c r="B142" s="117" t="s">
        <v>100</v>
      </c>
      <c r="C142" s="44"/>
      <c r="D142" s="131">
        <f>IF(D$135=$B142,0,IF(D$135&gt;$B142,'User Input'!D157,-'User Input'!D157))</f>
        <v>0</v>
      </c>
      <c r="E142" s="131">
        <f>IF(E$135=$B142,0,IF(E$135&gt;$B142,'User Input'!E157,-'User Input'!E157))</f>
        <v>0</v>
      </c>
      <c r="F142" s="131">
        <f>IF(F$135=$B142,0,IF(F$135&gt;$B142,'User Input'!F157,-'User Input'!F157))</f>
        <v>0</v>
      </c>
      <c r="G142" s="131">
        <f>IF(G$135=$B142,0,IF(G$135&gt;$B142,'User Input'!G157,-'User Input'!G157))</f>
        <v>0</v>
      </c>
      <c r="H142" s="131">
        <f>IF(H$135=$B142,0,IF(H$135&gt;$B142,'User Input'!H157,-'User Input'!H157))</f>
        <v>0</v>
      </c>
      <c r="I142" s="131">
        <f>IF(I$135=$B142,0,IF(I$135&gt;$B142,'User Input'!I157,-'User Input'!I157))</f>
        <v>0</v>
      </c>
      <c r="J142" s="131">
        <f>IF(J$135=$B142,0,IF(J$135&gt;$B142,'User Input'!J157,-'User Input'!J157))</f>
        <v>0</v>
      </c>
      <c r="K142" s="131">
        <f>IF(K$135=$B142,0,IF(K$135&gt;$B142,'User Input'!K157,-'User Input'!K157))</f>
        <v>0</v>
      </c>
      <c r="L142" s="131">
        <f>IF(L$135=$B142,0,IF(L$135&gt;$B142,'User Input'!L157,-'User Input'!L157))</f>
        <v>0</v>
      </c>
      <c r="M142" s="131">
        <f>IF(M$135=$B142,0,IF(M$135&gt;$B142,'User Input'!M157,-'User Input'!M157))</f>
        <v>0</v>
      </c>
      <c r="N142" s="131">
        <f>IF(N$135=$B142,0,IF(N$135&gt;$B142,'User Input'!N157,-'User Input'!N157))</f>
        <v>0</v>
      </c>
      <c r="O142" s="131">
        <f>IF(O$135=$B142,0,IF(O$135&gt;$B142,'User Input'!O157,-'User Input'!O157))</f>
        <v>0</v>
      </c>
      <c r="P142" s="131">
        <f>IF(P$135=$B142,0,IF(P$135&gt;$B142,'User Input'!P157,-'User Input'!P157))</f>
        <v>0</v>
      </c>
      <c r="Q142" s="131">
        <f>IF(Q$135=$B142,0,IF(Q$135&gt;$B142,'User Input'!Q157,-'User Input'!Q157))</f>
        <v>0</v>
      </c>
      <c r="R142" s="131">
        <f>IF(R$135=$B142,0,IF(R$135&gt;$B142,'User Input'!R157,-'User Input'!R157))</f>
        <v>0</v>
      </c>
      <c r="S142" s="131">
        <f>IF(S$135=$B142,0,IF(S$135&gt;$B142,'User Input'!S157,-'User Input'!S157))</f>
        <v>0</v>
      </c>
      <c r="T142" s="131">
        <f>IF(T$135=$B142,0,IF(T$135&gt;$B142,'User Input'!T157,-'User Input'!T157))</f>
        <v>0</v>
      </c>
      <c r="U142" s="131">
        <f>IF(U$135=$B142,0,IF(U$135&gt;$B142,'User Input'!U157,-'User Input'!U157))</f>
        <v>0</v>
      </c>
      <c r="V142" s="131">
        <f>IF(V$135=$B142,0,IF(V$135&gt;$B142,'User Input'!V157,-'User Input'!V157))</f>
        <v>0</v>
      </c>
      <c r="W142" s="131">
        <f>IF(W$135=$B142,0,IF(W$135&gt;$B142,'User Input'!W157,-'User Input'!W157))</f>
        <v>0</v>
      </c>
      <c r="X142" s="131">
        <f>IF(X$135=$B142,0,IF(X$135&gt;$B142,'User Input'!X157,-'User Input'!X157))</f>
        <v>0</v>
      </c>
      <c r="Y142" s="131">
        <f>IF(Y$135=$B142,0,IF(Y$135&gt;$B142,'User Input'!Y157,-'User Input'!Y157))</f>
        <v>0</v>
      </c>
      <c r="Z142" s="131">
        <f>IF(Z$135=$B142,0,IF(Z$135&gt;$B142,'User Input'!Z157,-'User Input'!Z157))</f>
        <v>0</v>
      </c>
      <c r="AA142" s="131">
        <f>IF(AA$135=$B142,0,IF(AA$135&gt;$B142,'User Input'!AA157,-'User Input'!AA157))</f>
        <v>0</v>
      </c>
      <c r="AB142" s="131">
        <f>IF(AB$135=$B142,0,IF(AB$135&gt;$B142,'User Input'!AB157,-'User Input'!AB157))</f>
        <v>0</v>
      </c>
      <c r="AC142" s="131">
        <f>IF(AC$135=$B142,0,IF(AC$135&gt;$B142,'User Input'!AC157,-'User Input'!AC157))</f>
        <v>0</v>
      </c>
      <c r="AD142" s="131">
        <f>IF(AD$135=$B142,0,IF(AD$135&gt;$B142,'User Input'!AD157,-'User Input'!AD157))</f>
        <v>0</v>
      </c>
      <c r="AE142" s="131">
        <f>IF(AE$135=$B142,0,IF(AE$135&gt;$B142,'User Input'!AE157,-'User Input'!AE157))</f>
        <v>0</v>
      </c>
      <c r="AF142" s="131">
        <f>IF(AF$135=$B142,0,IF(AF$135&gt;$B142,'User Input'!AF157,-'User Input'!AF157))</f>
        <v>0</v>
      </c>
      <c r="AG142" s="131">
        <f>IF(AG$135=$B142,0,IF(AG$135&gt;$B142,'User Input'!AG157,-'User Input'!AG157))</f>
        <v>0</v>
      </c>
      <c r="AH142" s="131">
        <f>IF(AH$135=$B142,0,IF(AH$135&gt;$B142,'User Input'!AH157,-'User Input'!AH157))</f>
        <v>0</v>
      </c>
      <c r="AI142" s="131">
        <f>IF(AI$135=$B142,0,IF(AI$135&gt;$B142,'User Input'!AI157,-'User Input'!AI157))</f>
        <v>0</v>
      </c>
      <c r="AJ142" s="131">
        <f>IF(AJ$135=$B142,0,IF(AJ$135&gt;$B142,'User Input'!AJ157,-'User Input'!AJ157))</f>
        <v>0</v>
      </c>
      <c r="AK142" s="131">
        <f>IF(AK$135=$B142,0,IF(AK$135&gt;$B142,'User Input'!AK157,-'User Input'!AK157))</f>
        <v>0</v>
      </c>
      <c r="AL142" s="131">
        <f>IF(AL$135=$B142,0,IF(AL$135&gt;$B142,'User Input'!AL157,-'User Input'!AL157))</f>
        <v>0</v>
      </c>
      <c r="AM142" s="131">
        <f>IF(AM$135=$B142,0,IF(AM$135&gt;$B142,'User Input'!AM157,-'User Input'!AM157))</f>
        <v>0</v>
      </c>
      <c r="AN142" s="131">
        <f>IF(AN$135=$B142,0,IF(AN$135&gt;$B142,'User Input'!AN157,-'User Input'!AN157))</f>
        <v>0</v>
      </c>
      <c r="AO142" s="131">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c r="A143" s="51"/>
      <c r="B143" s="117" t="s">
        <v>101</v>
      </c>
      <c r="C143" s="44"/>
      <c r="D143" s="131">
        <f>IF(D$135=$B143,0,IF(D$135&gt;$B143,'User Input'!D158,-'User Input'!D158))</f>
        <v>0</v>
      </c>
      <c r="E143" s="131">
        <f>IF(E$135=$B143,0,IF(E$135&gt;$B143,'User Input'!E158,-'User Input'!E158))</f>
        <v>0</v>
      </c>
      <c r="F143" s="131">
        <f>IF(F$135=$B143,0,IF(F$135&gt;$B143,'User Input'!F158,-'User Input'!F158))</f>
        <v>0</v>
      </c>
      <c r="G143" s="131">
        <f>IF(G$135=$B143,0,IF(G$135&gt;$B143,'User Input'!G158,-'User Input'!G158))</f>
        <v>0</v>
      </c>
      <c r="H143" s="131">
        <f>IF(H$135=$B143,0,IF(H$135&gt;$B143,'User Input'!H158,-'User Input'!H158))</f>
        <v>0</v>
      </c>
      <c r="I143" s="131">
        <f>IF(I$135=$B143,0,IF(I$135&gt;$B143,'User Input'!I158,-'User Input'!I158))</f>
        <v>0</v>
      </c>
      <c r="J143" s="131">
        <f>IF(J$135=$B143,0,IF(J$135&gt;$B143,'User Input'!J158,-'User Input'!J158))</f>
        <v>0</v>
      </c>
      <c r="K143" s="131">
        <f>IF(K$135=$B143,0,IF(K$135&gt;$B143,'User Input'!K158,-'User Input'!K158))</f>
        <v>0</v>
      </c>
      <c r="L143" s="131">
        <f>IF(L$135=$B143,0,IF(L$135&gt;$B143,'User Input'!L158,-'User Input'!L158))</f>
        <v>0</v>
      </c>
      <c r="M143" s="131">
        <f>IF(M$135=$B143,0,IF(M$135&gt;$B143,'User Input'!M158,-'User Input'!M158))</f>
        <v>0</v>
      </c>
      <c r="N143" s="131">
        <f>IF(N$135=$B143,0,IF(N$135&gt;$B143,'User Input'!N158,-'User Input'!N158))</f>
        <v>0</v>
      </c>
      <c r="O143" s="131">
        <f>IF(O$135=$B143,0,IF(O$135&gt;$B143,'User Input'!O158,-'User Input'!O158))</f>
        <v>0</v>
      </c>
      <c r="P143" s="131">
        <f>IF(P$135=$B143,0,IF(P$135&gt;$B143,'User Input'!P158,-'User Input'!P158))</f>
        <v>0</v>
      </c>
      <c r="Q143" s="131">
        <f>IF(Q$135=$B143,0,IF(Q$135&gt;$B143,'User Input'!Q158,-'User Input'!Q158))</f>
        <v>0</v>
      </c>
      <c r="R143" s="131">
        <f>IF(R$135=$B143,0,IF(R$135&gt;$B143,'User Input'!R158,-'User Input'!R158))</f>
        <v>0</v>
      </c>
      <c r="S143" s="131">
        <f>IF(S$135=$B143,0,IF(S$135&gt;$B143,'User Input'!S158,-'User Input'!S158))</f>
        <v>0</v>
      </c>
      <c r="T143" s="131">
        <f>IF(T$135=$B143,0,IF(T$135&gt;$B143,'User Input'!T158,-'User Input'!T158))</f>
        <v>0</v>
      </c>
      <c r="U143" s="131">
        <f>IF(U$135=$B143,0,IF(U$135&gt;$B143,'User Input'!U158,-'User Input'!U158))</f>
        <v>0</v>
      </c>
      <c r="V143" s="131">
        <f>IF(V$135=$B143,0,IF(V$135&gt;$B143,'User Input'!V158,-'User Input'!V158))</f>
        <v>0</v>
      </c>
      <c r="W143" s="131">
        <f>IF(W$135=$B143,0,IF(W$135&gt;$B143,'User Input'!W158,-'User Input'!W158))</f>
        <v>0</v>
      </c>
      <c r="X143" s="131">
        <f>IF(X$135=$B143,0,IF(X$135&gt;$B143,'User Input'!X158,-'User Input'!X158))</f>
        <v>0</v>
      </c>
      <c r="Y143" s="131">
        <f>IF(Y$135=$B143,0,IF(Y$135&gt;$B143,'User Input'!Y158,-'User Input'!Y158))</f>
        <v>0</v>
      </c>
      <c r="Z143" s="131">
        <f>IF(Z$135=$B143,0,IF(Z$135&gt;$B143,'User Input'!Z158,-'User Input'!Z158))</f>
        <v>0</v>
      </c>
      <c r="AA143" s="131">
        <f>IF(AA$135=$B143,0,IF(AA$135&gt;$B143,'User Input'!AA158,-'User Input'!AA158))</f>
        <v>0</v>
      </c>
      <c r="AB143" s="131">
        <f>IF(AB$135=$B143,0,IF(AB$135&gt;$B143,'User Input'!AB158,-'User Input'!AB158))</f>
        <v>0</v>
      </c>
      <c r="AC143" s="131">
        <f>IF(AC$135=$B143,0,IF(AC$135&gt;$B143,'User Input'!AC158,-'User Input'!AC158))</f>
        <v>0</v>
      </c>
      <c r="AD143" s="131">
        <f>IF(AD$135=$B143,0,IF(AD$135&gt;$B143,'User Input'!AD158,-'User Input'!AD158))</f>
        <v>0</v>
      </c>
      <c r="AE143" s="131">
        <f>IF(AE$135=$B143,0,IF(AE$135&gt;$B143,'User Input'!AE158,-'User Input'!AE158))</f>
        <v>0</v>
      </c>
      <c r="AF143" s="131">
        <f>IF(AF$135=$B143,0,IF(AF$135&gt;$B143,'User Input'!AF158,-'User Input'!AF158))</f>
        <v>0</v>
      </c>
      <c r="AG143" s="131">
        <f>IF(AG$135=$B143,0,IF(AG$135&gt;$B143,'User Input'!AG158,-'User Input'!AG158))</f>
        <v>0</v>
      </c>
      <c r="AH143" s="131">
        <f>IF(AH$135=$B143,0,IF(AH$135&gt;$B143,'User Input'!AH158,-'User Input'!AH158))</f>
        <v>0</v>
      </c>
      <c r="AI143" s="131">
        <f>IF(AI$135=$B143,0,IF(AI$135&gt;$B143,'User Input'!AI158,-'User Input'!AI158))</f>
        <v>0</v>
      </c>
      <c r="AJ143" s="131">
        <f>IF(AJ$135=$B143,0,IF(AJ$135&gt;$B143,'User Input'!AJ158,-'User Input'!AJ158))</f>
        <v>0</v>
      </c>
      <c r="AK143" s="131">
        <f>IF(AK$135=$B143,0,IF(AK$135&gt;$B143,'User Input'!AK158,-'User Input'!AK158))</f>
        <v>0</v>
      </c>
      <c r="AL143" s="131">
        <f>IF(AL$135=$B143,0,IF(AL$135&gt;$B143,'User Input'!AL158,-'User Input'!AL158))</f>
        <v>0</v>
      </c>
      <c r="AM143" s="131">
        <f>IF(AM$135=$B143,0,IF(AM$135&gt;$B143,'User Input'!AM158,-'User Input'!AM158))</f>
        <v>0</v>
      </c>
      <c r="AN143" s="131">
        <f>IF(AN$135=$B143,0,IF(AN$135&gt;$B143,'User Input'!AN158,-'User Input'!AN158))</f>
        <v>0</v>
      </c>
      <c r="AO143" s="131">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c r="A144" s="52"/>
      <c r="B144" s="117" t="s">
        <v>102</v>
      </c>
      <c r="C144" s="44"/>
      <c r="D144" s="131">
        <f>IF(D$135=$B144,0,IF(D$135&gt;$B144,'User Input'!D159,-'User Input'!D159))</f>
        <v>0</v>
      </c>
      <c r="E144" s="131">
        <f>IF(E$135=$B144,0,IF(E$135&gt;$B144,'User Input'!E159,-'User Input'!E159))</f>
        <v>0</v>
      </c>
      <c r="F144" s="131">
        <f>IF(F$135=$B144,0,IF(F$135&gt;$B144,'User Input'!F159,-'User Input'!F159))</f>
        <v>0</v>
      </c>
      <c r="G144" s="131">
        <f>IF(G$135=$B144,0,IF(G$135&gt;$B144,'User Input'!G159,-'User Input'!G159))</f>
        <v>0</v>
      </c>
      <c r="H144" s="131">
        <f>IF(H$135=$B144,0,IF(H$135&gt;$B144,'User Input'!H159,-'User Input'!H159))</f>
        <v>0</v>
      </c>
      <c r="I144" s="131">
        <f>IF(I$135=$B144,0,IF(I$135&gt;$B144,'User Input'!I159,-'User Input'!I159))</f>
        <v>0</v>
      </c>
      <c r="J144" s="131">
        <f>IF(J$135=$B144,0,IF(J$135&gt;$B144,'User Input'!J159,-'User Input'!J159))</f>
        <v>0</v>
      </c>
      <c r="K144" s="131">
        <f>IF(K$135=$B144,0,IF(K$135&gt;$B144,'User Input'!K159,-'User Input'!K159))</f>
        <v>0</v>
      </c>
      <c r="L144" s="131">
        <f>IF(L$135=$B144,0,IF(L$135&gt;$B144,'User Input'!L159,-'User Input'!L159))</f>
        <v>0</v>
      </c>
      <c r="M144" s="131">
        <f>IF(M$135=$B144,0,IF(M$135&gt;$B144,'User Input'!M159,-'User Input'!M159))</f>
        <v>0</v>
      </c>
      <c r="N144" s="131">
        <f>IF(N$135=$B144,0,IF(N$135&gt;$B144,'User Input'!N159,-'User Input'!N159))</f>
        <v>0</v>
      </c>
      <c r="O144" s="131">
        <f>IF(O$135=$B144,0,IF(O$135&gt;$B144,'User Input'!O159,-'User Input'!O159))</f>
        <v>0</v>
      </c>
      <c r="P144" s="131">
        <f>IF(P$135=$B144,0,IF(P$135&gt;$B144,'User Input'!P159,-'User Input'!P159))</f>
        <v>0</v>
      </c>
      <c r="Q144" s="131">
        <f>IF(Q$135=$B144,0,IF(Q$135&gt;$B144,'User Input'!Q159,-'User Input'!Q159))</f>
        <v>0</v>
      </c>
      <c r="R144" s="131">
        <f>IF(R$135=$B144,0,IF(R$135&gt;$B144,'User Input'!R159,-'User Input'!R159))</f>
        <v>0</v>
      </c>
      <c r="S144" s="131">
        <f>IF(S$135=$B144,0,IF(S$135&gt;$B144,'User Input'!S159,-'User Input'!S159))</f>
        <v>0</v>
      </c>
      <c r="T144" s="131">
        <f>IF(T$135=$B144,0,IF(T$135&gt;$B144,'User Input'!T159,-'User Input'!T159))</f>
        <v>0</v>
      </c>
      <c r="U144" s="131">
        <f>IF(U$135=$B144,0,IF(U$135&gt;$B144,'User Input'!U159,-'User Input'!U159))</f>
        <v>0</v>
      </c>
      <c r="V144" s="131">
        <f>IF(V$135=$B144,0,IF(V$135&gt;$B144,'User Input'!V159,-'User Input'!V159))</f>
        <v>0</v>
      </c>
      <c r="W144" s="131">
        <f>IF(W$135=$B144,0,IF(W$135&gt;$B144,'User Input'!W159,-'User Input'!W159))</f>
        <v>0</v>
      </c>
      <c r="X144" s="131">
        <f>IF(X$135=$B144,0,IF(X$135&gt;$B144,'User Input'!X159,-'User Input'!X159))</f>
        <v>0</v>
      </c>
      <c r="Y144" s="131">
        <f>IF(Y$135=$B144,0,IF(Y$135&gt;$B144,'User Input'!Y159,-'User Input'!Y159))</f>
        <v>0</v>
      </c>
      <c r="Z144" s="131">
        <f>IF(Z$135=$B144,0,IF(Z$135&gt;$B144,'User Input'!Z159,-'User Input'!Z159))</f>
        <v>0</v>
      </c>
      <c r="AA144" s="131">
        <f>IF(AA$135=$B144,0,IF(AA$135&gt;$B144,'User Input'!AA159,-'User Input'!AA159))</f>
        <v>0</v>
      </c>
      <c r="AB144" s="131">
        <f>IF(AB$135=$B144,0,IF(AB$135&gt;$B144,'User Input'!AB159,-'User Input'!AB159))</f>
        <v>0</v>
      </c>
      <c r="AC144" s="131">
        <f>IF(AC$135=$B144,0,IF(AC$135&gt;$B144,'User Input'!AC159,-'User Input'!AC159))</f>
        <v>0</v>
      </c>
      <c r="AD144" s="131">
        <f>IF(AD$135=$B144,0,IF(AD$135&gt;$B144,'User Input'!AD159,-'User Input'!AD159))</f>
        <v>0</v>
      </c>
      <c r="AE144" s="131">
        <f>IF(AE$135=$B144,0,IF(AE$135&gt;$B144,'User Input'!AE159,-'User Input'!AE159))</f>
        <v>0</v>
      </c>
      <c r="AF144" s="131">
        <f>IF(AF$135=$B144,0,IF(AF$135&gt;$B144,'User Input'!AF159,-'User Input'!AF159))</f>
        <v>0</v>
      </c>
      <c r="AG144" s="131">
        <f>IF(AG$135=$B144,0,IF(AG$135&gt;$B144,'User Input'!AG159,-'User Input'!AG159))</f>
        <v>0</v>
      </c>
      <c r="AH144" s="131">
        <f>IF(AH$135=$B144,0,IF(AH$135&gt;$B144,'User Input'!AH159,-'User Input'!AH159))</f>
        <v>0</v>
      </c>
      <c r="AI144" s="131">
        <f>IF(AI$135=$B144,0,IF(AI$135&gt;$B144,'User Input'!AI159,-'User Input'!AI159))</f>
        <v>0</v>
      </c>
      <c r="AJ144" s="131">
        <f>IF(AJ$135=$B144,0,IF(AJ$135&gt;$B144,'User Input'!AJ159,-'User Input'!AJ159))</f>
        <v>0</v>
      </c>
      <c r="AK144" s="131">
        <f>IF(AK$135=$B144,0,IF(AK$135&gt;$B144,'User Input'!AK159,-'User Input'!AK159))</f>
        <v>0</v>
      </c>
      <c r="AL144" s="131">
        <f>IF(AL$135=$B144,0,IF(AL$135&gt;$B144,'User Input'!AL159,-'User Input'!AL159))</f>
        <v>0</v>
      </c>
      <c r="AM144" s="131">
        <f>IF(AM$135=$B144,0,IF(AM$135&gt;$B144,'User Input'!AM159,-'User Input'!AM159))</f>
        <v>0</v>
      </c>
      <c r="AN144" s="131">
        <f>IF(AN$135=$B144,0,IF(AN$135&gt;$B144,'User Input'!AN159,-'User Input'!AN159))</f>
        <v>0</v>
      </c>
      <c r="AO144" s="131">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c r="A145" s="104"/>
      <c r="B145" s="117" t="s">
        <v>103</v>
      </c>
      <c r="C145" s="44"/>
      <c r="D145" s="131">
        <f>IF(D$135=$B145,0,IF(D$135&gt;$B145,'User Input'!D160,-'User Input'!D160))</f>
        <v>0</v>
      </c>
      <c r="E145" s="131">
        <f>IF(E$135=$B145,0,IF(E$135&gt;$B145,'User Input'!E160,-'User Input'!E160))</f>
        <v>0</v>
      </c>
      <c r="F145" s="131">
        <f>IF(F$135=$B145,0,IF(F$135&gt;$B145,'User Input'!F160,-'User Input'!F160))</f>
        <v>0</v>
      </c>
      <c r="G145" s="131">
        <f>IF(G$135=$B145,0,IF(G$135&gt;$B145,'User Input'!G160,-'User Input'!G160))</f>
        <v>0</v>
      </c>
      <c r="H145" s="131">
        <f>IF(H$135=$B145,0,IF(H$135&gt;$B145,'User Input'!H160,-'User Input'!H160))</f>
        <v>0</v>
      </c>
      <c r="I145" s="131">
        <f>IF(I$135=$B145,0,IF(I$135&gt;$B145,'User Input'!I160,-'User Input'!I160))</f>
        <v>0</v>
      </c>
      <c r="J145" s="131">
        <f>IF(J$135=$B145,0,IF(J$135&gt;$B145,'User Input'!J160,-'User Input'!J160))</f>
        <v>0</v>
      </c>
      <c r="K145" s="131">
        <f>IF(K$135=$B145,0,IF(K$135&gt;$B145,'User Input'!K160,-'User Input'!K160))</f>
        <v>0</v>
      </c>
      <c r="L145" s="131">
        <f>IF(L$135=$B145,0,IF(L$135&gt;$B145,'User Input'!L160,-'User Input'!L160))</f>
        <v>0</v>
      </c>
      <c r="M145" s="131">
        <f>IF(M$135=$B145,0,IF(M$135&gt;$B145,'User Input'!M160,-'User Input'!M160))</f>
        <v>0</v>
      </c>
      <c r="N145" s="131">
        <f>IF(N$135=$B145,0,IF(N$135&gt;$B145,'User Input'!N160,-'User Input'!N160))</f>
        <v>0</v>
      </c>
      <c r="O145" s="131">
        <f>IF(O$135=$B145,0,IF(O$135&gt;$B145,'User Input'!O160,-'User Input'!O160))</f>
        <v>0</v>
      </c>
      <c r="P145" s="131">
        <f>IF(P$135=$B145,0,IF(P$135&gt;$B145,'User Input'!P160,-'User Input'!P160))</f>
        <v>0</v>
      </c>
      <c r="Q145" s="131">
        <f>IF(Q$135=$B145,0,IF(Q$135&gt;$B145,'User Input'!Q160,-'User Input'!Q160))</f>
        <v>0</v>
      </c>
      <c r="R145" s="131">
        <f>IF(R$135=$B145,0,IF(R$135&gt;$B145,'User Input'!R160,-'User Input'!R160))</f>
        <v>0</v>
      </c>
      <c r="S145" s="131">
        <f>IF(S$135=$B145,0,IF(S$135&gt;$B145,'User Input'!S160,-'User Input'!S160))</f>
        <v>0</v>
      </c>
      <c r="T145" s="131">
        <f>IF(T$135=$B145,0,IF(T$135&gt;$B145,'User Input'!T160,-'User Input'!T160))</f>
        <v>0</v>
      </c>
      <c r="U145" s="131">
        <f>IF(U$135=$B145,0,IF(U$135&gt;$B145,'User Input'!U160,-'User Input'!U160))</f>
        <v>0</v>
      </c>
      <c r="V145" s="131">
        <f>IF(V$135=$B145,0,IF(V$135&gt;$B145,'User Input'!V160,-'User Input'!V160))</f>
        <v>0</v>
      </c>
      <c r="W145" s="131">
        <f>IF(W$135=$B145,0,IF(W$135&gt;$B145,'User Input'!W160,-'User Input'!W160))</f>
        <v>0</v>
      </c>
      <c r="X145" s="131">
        <f>IF(X$135=$B145,0,IF(X$135&gt;$B145,'User Input'!X160,-'User Input'!X160))</f>
        <v>0</v>
      </c>
      <c r="Y145" s="131">
        <f>IF(Y$135=$B145,0,IF(Y$135&gt;$B145,'User Input'!Y160,-'User Input'!Y160))</f>
        <v>0</v>
      </c>
      <c r="Z145" s="131">
        <f>IF(Z$135=$B145,0,IF(Z$135&gt;$B145,'User Input'!Z160,-'User Input'!Z160))</f>
        <v>0</v>
      </c>
      <c r="AA145" s="131">
        <f>IF(AA$135=$B145,0,IF(AA$135&gt;$B145,'User Input'!AA160,-'User Input'!AA160))</f>
        <v>0</v>
      </c>
      <c r="AB145" s="131">
        <f>IF(AB$135=$B145,0,IF(AB$135&gt;$B145,'User Input'!AB160,-'User Input'!AB160))</f>
        <v>0</v>
      </c>
      <c r="AC145" s="131">
        <f>IF(AC$135=$B145,0,IF(AC$135&gt;$B145,'User Input'!AC160,-'User Input'!AC160))</f>
        <v>0</v>
      </c>
      <c r="AD145" s="131">
        <f>IF(AD$135=$B145,0,IF(AD$135&gt;$B145,'User Input'!AD160,-'User Input'!AD160))</f>
        <v>0</v>
      </c>
      <c r="AE145" s="131">
        <f>IF(AE$135=$B145,0,IF(AE$135&gt;$B145,'User Input'!AE160,-'User Input'!AE160))</f>
        <v>0</v>
      </c>
      <c r="AF145" s="131">
        <f>IF(AF$135=$B145,0,IF(AF$135&gt;$B145,'User Input'!AF160,-'User Input'!AF160))</f>
        <v>0</v>
      </c>
      <c r="AG145" s="131">
        <f>IF(AG$135=$B145,0,IF(AG$135&gt;$B145,'User Input'!AG160,-'User Input'!AG160))</f>
        <v>0</v>
      </c>
      <c r="AH145" s="131">
        <f>IF(AH$135=$B145,0,IF(AH$135&gt;$B145,'User Input'!AH160,-'User Input'!AH160))</f>
        <v>0</v>
      </c>
      <c r="AI145" s="131">
        <f>IF(AI$135=$B145,0,IF(AI$135&gt;$B145,'User Input'!AI160,-'User Input'!AI160))</f>
        <v>0</v>
      </c>
      <c r="AJ145" s="131">
        <f>IF(AJ$135=$B145,0,IF(AJ$135&gt;$B145,'User Input'!AJ160,-'User Input'!AJ160))</f>
        <v>0</v>
      </c>
      <c r="AK145" s="131">
        <f>IF(AK$135=$B145,0,IF(AK$135&gt;$B145,'User Input'!AK160,-'User Input'!AK160))</f>
        <v>0</v>
      </c>
      <c r="AL145" s="131">
        <f>IF(AL$135=$B145,0,IF(AL$135&gt;$B145,'User Input'!AL160,-'User Input'!AL160))</f>
        <v>0</v>
      </c>
      <c r="AM145" s="131">
        <f>IF(AM$135=$B145,0,IF(AM$135&gt;$B145,'User Input'!AM160,-'User Input'!AM160))</f>
        <v>0</v>
      </c>
      <c r="AN145" s="131">
        <f>IF(AN$135=$B145,0,IF(AN$135&gt;$B145,'User Input'!AN160,-'User Input'!AN160))</f>
        <v>0</v>
      </c>
      <c r="AO145" s="131">
        <f>IF(AO$135=$B145,0,IF(AO$135&gt;$B145,'User Input'!AO160,-'User Input'!AO160))</f>
        <v>0</v>
      </c>
      <c r="AP145" s="6"/>
      <c r="AQ145" s="6"/>
      <c r="AR145" s="6"/>
      <c r="AS145" s="6"/>
      <c r="AT145" s="6"/>
      <c r="AU145" s="6"/>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row>
    <row r="146" spans="1:95" ht="15" customHeight="1">
      <c r="A146" s="104"/>
      <c r="B146" s="117" t="s">
        <v>104</v>
      </c>
      <c r="C146" s="44"/>
      <c r="D146" s="131">
        <f>IF(D$135=$B146,0,IF(D$135&gt;$B146,'User Input'!D161,-'User Input'!D161))</f>
        <v>0</v>
      </c>
      <c r="E146" s="131">
        <f>IF(E$135=$B146,0,IF(E$135&gt;$B146,'User Input'!E161,-'User Input'!E161))</f>
        <v>0</v>
      </c>
      <c r="F146" s="131">
        <f>IF(F$135=$B146,0,IF(F$135&gt;$B146,'User Input'!F161,-'User Input'!F161))</f>
        <v>0</v>
      </c>
      <c r="G146" s="131">
        <f>IF(G$135=$B146,0,IF(G$135&gt;$B146,'User Input'!G161,-'User Input'!G161))</f>
        <v>0</v>
      </c>
      <c r="H146" s="131">
        <f>IF(H$135=$B146,0,IF(H$135&gt;$B146,'User Input'!H161,-'User Input'!H161))</f>
        <v>0</v>
      </c>
      <c r="I146" s="131">
        <f>IF(I$135=$B146,0,IF(I$135&gt;$B146,'User Input'!I161,-'User Input'!I161))</f>
        <v>0</v>
      </c>
      <c r="J146" s="131">
        <f>IF(J$135=$B146,0,IF(J$135&gt;$B146,'User Input'!J161,-'User Input'!J161))</f>
        <v>0</v>
      </c>
      <c r="K146" s="131">
        <f>IF(K$135=$B146,0,IF(K$135&gt;$B146,'User Input'!K161,-'User Input'!K161))</f>
        <v>0</v>
      </c>
      <c r="L146" s="131">
        <f>IF(L$135=$B146,0,IF(L$135&gt;$B146,'User Input'!L161,-'User Input'!L161))</f>
        <v>0</v>
      </c>
      <c r="M146" s="131">
        <f>IF(M$135=$B146,0,IF(M$135&gt;$B146,'User Input'!M161,-'User Input'!M161))</f>
        <v>0</v>
      </c>
      <c r="N146" s="131">
        <f>IF(N$135=$B146,0,IF(N$135&gt;$B146,'User Input'!N161,-'User Input'!N161))</f>
        <v>0</v>
      </c>
      <c r="O146" s="131">
        <f>IF(O$135=$B146,0,IF(O$135&gt;$B146,'User Input'!O161,-'User Input'!O161))</f>
        <v>0</v>
      </c>
      <c r="P146" s="131">
        <f>IF(P$135=$B146,0,IF(P$135&gt;$B146,'User Input'!P161,-'User Input'!P161))</f>
        <v>0</v>
      </c>
      <c r="Q146" s="131">
        <f>IF(Q$135=$B146,0,IF(Q$135&gt;$B146,'User Input'!Q161,-'User Input'!Q161))</f>
        <v>0</v>
      </c>
      <c r="R146" s="131">
        <f>IF(R$135=$B146,0,IF(R$135&gt;$B146,'User Input'!R161,-'User Input'!R161))</f>
        <v>0</v>
      </c>
      <c r="S146" s="131">
        <f>IF(S$135=$B146,0,IF(S$135&gt;$B146,'User Input'!S161,-'User Input'!S161))</f>
        <v>0</v>
      </c>
      <c r="T146" s="131">
        <f>IF(T$135=$B146,0,IF(T$135&gt;$B146,'User Input'!T161,-'User Input'!T161))</f>
        <v>0</v>
      </c>
      <c r="U146" s="131">
        <f>IF(U$135=$B146,0,IF(U$135&gt;$B146,'User Input'!U161,-'User Input'!U161))</f>
        <v>0</v>
      </c>
      <c r="V146" s="131">
        <f>IF(V$135=$B146,0,IF(V$135&gt;$B146,'User Input'!V161,-'User Input'!V161))</f>
        <v>0</v>
      </c>
      <c r="W146" s="131">
        <f>IF(W$135=$B146,0,IF(W$135&gt;$B146,'User Input'!W161,-'User Input'!W161))</f>
        <v>0</v>
      </c>
      <c r="X146" s="131">
        <f>IF(X$135=$B146,0,IF(X$135&gt;$B146,'User Input'!X161,-'User Input'!X161))</f>
        <v>0</v>
      </c>
      <c r="Y146" s="131">
        <f>IF(Y$135=$B146,0,IF(Y$135&gt;$B146,'User Input'!Y161,-'User Input'!Y161))</f>
        <v>0</v>
      </c>
      <c r="Z146" s="131">
        <f>IF(Z$135=$B146,0,IF(Z$135&gt;$B146,'User Input'!Z161,-'User Input'!Z161))</f>
        <v>0</v>
      </c>
      <c r="AA146" s="131">
        <f>IF(AA$135=$B146,0,IF(AA$135&gt;$B146,'User Input'!AA161,-'User Input'!AA161))</f>
        <v>0</v>
      </c>
      <c r="AB146" s="131">
        <f>IF(AB$135=$B146,0,IF(AB$135&gt;$B146,'User Input'!AB161,-'User Input'!AB161))</f>
        <v>0</v>
      </c>
      <c r="AC146" s="131">
        <f>IF(AC$135=$B146,0,IF(AC$135&gt;$B146,'User Input'!AC161,-'User Input'!AC161))</f>
        <v>0</v>
      </c>
      <c r="AD146" s="131">
        <f>IF(AD$135=$B146,0,IF(AD$135&gt;$B146,'User Input'!AD161,-'User Input'!AD161))</f>
        <v>0</v>
      </c>
      <c r="AE146" s="131">
        <f>IF(AE$135=$B146,0,IF(AE$135&gt;$B146,'User Input'!AE161,-'User Input'!AE161))</f>
        <v>0</v>
      </c>
      <c r="AF146" s="131">
        <f>IF(AF$135=$B146,0,IF(AF$135&gt;$B146,'User Input'!AF161,-'User Input'!AF161))</f>
        <v>0</v>
      </c>
      <c r="AG146" s="131">
        <f>IF(AG$135=$B146,0,IF(AG$135&gt;$B146,'User Input'!AG161,-'User Input'!AG161))</f>
        <v>0</v>
      </c>
      <c r="AH146" s="131">
        <f>IF(AH$135=$B146,0,IF(AH$135&gt;$B146,'User Input'!AH161,-'User Input'!AH161))</f>
        <v>0</v>
      </c>
      <c r="AI146" s="131">
        <f>IF(AI$135=$B146,0,IF(AI$135&gt;$B146,'User Input'!AI161,-'User Input'!AI161))</f>
        <v>0</v>
      </c>
      <c r="AJ146" s="131">
        <f>IF(AJ$135=$B146,0,IF(AJ$135&gt;$B146,'User Input'!AJ161,-'User Input'!AJ161))</f>
        <v>0</v>
      </c>
      <c r="AK146" s="131">
        <f>IF(AK$135=$B146,0,IF(AK$135&gt;$B146,'User Input'!AK161,-'User Input'!AK161))</f>
        <v>0</v>
      </c>
      <c r="AL146" s="131">
        <f>IF(AL$135=$B146,0,IF(AL$135&gt;$B146,'User Input'!AL161,-'User Input'!AL161))</f>
        <v>0</v>
      </c>
      <c r="AM146" s="131">
        <f>IF(AM$135=$B146,0,IF(AM$135&gt;$B146,'User Input'!AM161,-'User Input'!AM161))</f>
        <v>0</v>
      </c>
      <c r="AN146" s="131">
        <f>IF(AN$135=$B146,0,IF(AN$135&gt;$B146,'User Input'!AN161,-'User Input'!AN161))</f>
        <v>0</v>
      </c>
      <c r="AO146" s="131">
        <f>IF(AO$135=$B146,0,IF(AO$135&gt;$B146,'User Input'!AO161,-'User Input'!AO161))</f>
        <v>0</v>
      </c>
      <c r="AP146" s="6"/>
      <c r="AQ146" s="6"/>
      <c r="AR146" s="6"/>
      <c r="AS146" s="6"/>
      <c r="AT146" s="6"/>
      <c r="AU146" s="6"/>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row>
    <row r="147" spans="1:95" ht="15" customHeight="1">
      <c r="A147" s="104"/>
      <c r="B147" s="117" t="s">
        <v>105</v>
      </c>
      <c r="C147" s="44"/>
      <c r="D147" s="131">
        <f>IF(D$135=$B147,0,IF(D$135&gt;$B147,'User Input'!D162,-'User Input'!D162))</f>
        <v>0</v>
      </c>
      <c r="E147" s="131">
        <f>IF(E$135=$B147,0,IF(E$135&gt;$B147,'User Input'!E162,-'User Input'!E162))</f>
        <v>0</v>
      </c>
      <c r="F147" s="131">
        <f>IF(F$135=$B147,0,IF(F$135&gt;$B147,'User Input'!F162,-'User Input'!F162))</f>
        <v>0</v>
      </c>
      <c r="G147" s="131">
        <f>IF(G$135=$B147,0,IF(G$135&gt;$B147,'User Input'!G162,-'User Input'!G162))</f>
        <v>0</v>
      </c>
      <c r="H147" s="131">
        <f>IF(H$135=$B147,0,IF(H$135&gt;$B147,'User Input'!H162,-'User Input'!H162))</f>
        <v>0</v>
      </c>
      <c r="I147" s="131">
        <f>IF(I$135=$B147,0,IF(I$135&gt;$B147,'User Input'!I162,-'User Input'!I162))</f>
        <v>0</v>
      </c>
      <c r="J147" s="131">
        <f>IF(J$135=$B147,0,IF(J$135&gt;$B147,'User Input'!J162,-'User Input'!J162))</f>
        <v>0</v>
      </c>
      <c r="K147" s="131">
        <f>IF(K$135=$B147,0,IF(K$135&gt;$B147,'User Input'!K162,-'User Input'!K162))</f>
        <v>0</v>
      </c>
      <c r="L147" s="131">
        <f>IF(L$135=$B147,0,IF(L$135&gt;$B147,'User Input'!L162,-'User Input'!L162))</f>
        <v>0</v>
      </c>
      <c r="M147" s="131">
        <f>IF(M$135=$B147,0,IF(M$135&gt;$B147,'User Input'!M162,-'User Input'!M162))</f>
        <v>0</v>
      </c>
      <c r="N147" s="131">
        <f>IF(N$135=$B147,0,IF(N$135&gt;$B147,'User Input'!N162,-'User Input'!N162))</f>
        <v>0</v>
      </c>
      <c r="O147" s="131">
        <f>IF(O$135=$B147,0,IF(O$135&gt;$B147,'User Input'!O162,-'User Input'!O162))</f>
        <v>0</v>
      </c>
      <c r="P147" s="131">
        <f>IF(P$135=$B147,0,IF(P$135&gt;$B147,'User Input'!P162,-'User Input'!P162))</f>
        <v>0</v>
      </c>
      <c r="Q147" s="131">
        <f>IF(Q$135=$B147,0,IF(Q$135&gt;$B147,'User Input'!Q162,-'User Input'!Q162))</f>
        <v>0</v>
      </c>
      <c r="R147" s="131">
        <f>IF(R$135=$B147,0,IF(R$135&gt;$B147,'User Input'!R162,-'User Input'!R162))</f>
        <v>0</v>
      </c>
      <c r="S147" s="131">
        <f>IF(S$135=$B147,0,IF(S$135&gt;$B147,'User Input'!S162,-'User Input'!S162))</f>
        <v>0</v>
      </c>
      <c r="T147" s="131">
        <f>IF(T$135=$B147,0,IF(T$135&gt;$B147,'User Input'!T162,-'User Input'!T162))</f>
        <v>0</v>
      </c>
      <c r="U147" s="131">
        <f>IF(U$135=$B147,0,IF(U$135&gt;$B147,'User Input'!U162,-'User Input'!U162))</f>
        <v>0</v>
      </c>
      <c r="V147" s="131">
        <f>IF(V$135=$B147,0,IF(V$135&gt;$B147,'User Input'!V162,-'User Input'!V162))</f>
        <v>0</v>
      </c>
      <c r="W147" s="131">
        <f>IF(W$135=$B147,0,IF(W$135&gt;$B147,'User Input'!W162,-'User Input'!W162))</f>
        <v>0</v>
      </c>
      <c r="X147" s="131">
        <f>IF(X$135=$B147,0,IF(X$135&gt;$B147,'User Input'!X162,-'User Input'!X162))</f>
        <v>0</v>
      </c>
      <c r="Y147" s="131">
        <f>IF(Y$135=$B147,0,IF(Y$135&gt;$B147,'User Input'!Y162,-'User Input'!Y162))</f>
        <v>0</v>
      </c>
      <c r="Z147" s="131">
        <f>IF(Z$135=$B147,0,IF(Z$135&gt;$B147,'User Input'!Z162,-'User Input'!Z162))</f>
        <v>0</v>
      </c>
      <c r="AA147" s="131">
        <f>IF(AA$135=$B147,0,IF(AA$135&gt;$B147,'User Input'!AA162,-'User Input'!AA162))</f>
        <v>0</v>
      </c>
      <c r="AB147" s="131">
        <f>IF(AB$135=$B147,0,IF(AB$135&gt;$B147,'User Input'!AB162,-'User Input'!AB162))</f>
        <v>0</v>
      </c>
      <c r="AC147" s="131">
        <f>IF(AC$135=$B147,0,IF(AC$135&gt;$B147,'User Input'!AC162,-'User Input'!AC162))</f>
        <v>0</v>
      </c>
      <c r="AD147" s="131">
        <f>IF(AD$135=$B147,0,IF(AD$135&gt;$B147,'User Input'!AD162,-'User Input'!AD162))</f>
        <v>0</v>
      </c>
      <c r="AE147" s="131">
        <f>IF(AE$135=$B147,0,IF(AE$135&gt;$B147,'User Input'!AE162,-'User Input'!AE162))</f>
        <v>0</v>
      </c>
      <c r="AF147" s="131">
        <f>IF(AF$135=$B147,0,IF(AF$135&gt;$B147,'User Input'!AF162,-'User Input'!AF162))</f>
        <v>0</v>
      </c>
      <c r="AG147" s="131">
        <f>IF(AG$135=$B147,0,IF(AG$135&gt;$B147,'User Input'!AG162,-'User Input'!AG162))</f>
        <v>0</v>
      </c>
      <c r="AH147" s="131">
        <f>IF(AH$135=$B147,0,IF(AH$135&gt;$B147,'User Input'!AH162,-'User Input'!AH162))</f>
        <v>0</v>
      </c>
      <c r="AI147" s="131">
        <f>IF(AI$135=$B147,0,IF(AI$135&gt;$B147,'User Input'!AI162,-'User Input'!AI162))</f>
        <v>0</v>
      </c>
      <c r="AJ147" s="131">
        <f>IF(AJ$135=$B147,0,IF(AJ$135&gt;$B147,'User Input'!AJ162,-'User Input'!AJ162))</f>
        <v>0</v>
      </c>
      <c r="AK147" s="131">
        <f>IF(AK$135=$B147,0,IF(AK$135&gt;$B147,'User Input'!AK162,-'User Input'!AK162))</f>
        <v>0</v>
      </c>
      <c r="AL147" s="131">
        <f>IF(AL$135=$B147,0,IF(AL$135&gt;$B147,'User Input'!AL162,-'User Input'!AL162))</f>
        <v>0</v>
      </c>
      <c r="AM147" s="131">
        <f>IF(AM$135=$B147,0,IF(AM$135&gt;$B147,'User Input'!AM162,-'User Input'!AM162))</f>
        <v>0</v>
      </c>
      <c r="AN147" s="131">
        <f>IF(AN$135=$B147,0,IF(AN$135&gt;$B147,'User Input'!AN162,-'User Input'!AN162))</f>
        <v>0</v>
      </c>
      <c r="AO147" s="131">
        <f>IF(AO$135=$B147,0,IF(AO$135&gt;$B147,'User Input'!AO162,-'User Input'!AO162))</f>
        <v>0</v>
      </c>
      <c r="AP147" s="6"/>
      <c r="AQ147" s="6"/>
      <c r="AR147" s="6"/>
      <c r="AS147" s="6"/>
      <c r="AT147" s="6"/>
      <c r="AU147" s="6"/>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row>
    <row r="148" spans="1:95" ht="15" customHeight="1">
      <c r="A148" s="104"/>
      <c r="B148" s="117" t="s">
        <v>106</v>
      </c>
      <c r="C148" s="44"/>
      <c r="D148" s="131">
        <f>IF(D$135=$B148,0,IF(D$135&gt;$B148,'User Input'!D163,-'User Input'!D163))</f>
        <v>0</v>
      </c>
      <c r="E148" s="131">
        <f>IF(E$135=$B148,0,IF(E$135&gt;$B148,'User Input'!E163,-'User Input'!E163))</f>
        <v>0</v>
      </c>
      <c r="F148" s="131">
        <f>IF(F$135=$B148,0,IF(F$135&gt;$B148,'User Input'!F163,-'User Input'!F163))</f>
        <v>0</v>
      </c>
      <c r="G148" s="131">
        <f>IF(G$135=$B148,0,IF(G$135&gt;$B148,'User Input'!G163,-'User Input'!G163))</f>
        <v>0</v>
      </c>
      <c r="H148" s="131">
        <f>IF(H$135=$B148,0,IF(H$135&gt;$B148,'User Input'!H163,-'User Input'!H163))</f>
        <v>0</v>
      </c>
      <c r="I148" s="131">
        <f>IF(I$135=$B148,0,IF(I$135&gt;$B148,'User Input'!I163,-'User Input'!I163))</f>
        <v>0</v>
      </c>
      <c r="J148" s="131">
        <f>IF(J$135=$B148,0,IF(J$135&gt;$B148,'User Input'!J163,-'User Input'!J163))</f>
        <v>0</v>
      </c>
      <c r="K148" s="131">
        <f>IF(K$135=$B148,0,IF(K$135&gt;$B148,'User Input'!K163,-'User Input'!K163))</f>
        <v>0</v>
      </c>
      <c r="L148" s="131">
        <f>IF(L$135=$B148,0,IF(L$135&gt;$B148,'User Input'!L163,-'User Input'!L163))</f>
        <v>0</v>
      </c>
      <c r="M148" s="131">
        <f>IF(M$135=$B148,0,IF(M$135&gt;$B148,'User Input'!M163,-'User Input'!M163))</f>
        <v>0</v>
      </c>
      <c r="N148" s="131">
        <f>IF(N$135=$B148,0,IF(N$135&gt;$B148,'User Input'!N163,-'User Input'!N163))</f>
        <v>0</v>
      </c>
      <c r="O148" s="131">
        <f>IF(O$135=$B148,0,IF(O$135&gt;$B148,'User Input'!O163,-'User Input'!O163))</f>
        <v>0</v>
      </c>
      <c r="P148" s="131">
        <f>IF(P$135=$B148,0,IF(P$135&gt;$B148,'User Input'!P163,-'User Input'!P163))</f>
        <v>0</v>
      </c>
      <c r="Q148" s="131">
        <f>IF(Q$135=$B148,0,IF(Q$135&gt;$B148,'User Input'!Q163,-'User Input'!Q163))</f>
        <v>0</v>
      </c>
      <c r="R148" s="131">
        <f>IF(R$135=$B148,0,IF(R$135&gt;$B148,'User Input'!R163,-'User Input'!R163))</f>
        <v>0</v>
      </c>
      <c r="S148" s="131">
        <f>IF(S$135=$B148,0,IF(S$135&gt;$B148,'User Input'!S163,-'User Input'!S163))</f>
        <v>0</v>
      </c>
      <c r="T148" s="131">
        <f>IF(T$135=$B148,0,IF(T$135&gt;$B148,'User Input'!T163,-'User Input'!T163))</f>
        <v>0</v>
      </c>
      <c r="U148" s="131">
        <f>IF(U$135=$B148,0,IF(U$135&gt;$B148,'User Input'!U163,-'User Input'!U163))</f>
        <v>0</v>
      </c>
      <c r="V148" s="131">
        <f>IF(V$135=$B148,0,IF(V$135&gt;$B148,'User Input'!V163,-'User Input'!V163))</f>
        <v>0</v>
      </c>
      <c r="W148" s="131">
        <f>IF(W$135=$B148,0,IF(W$135&gt;$B148,'User Input'!W163,-'User Input'!W163))</f>
        <v>0</v>
      </c>
      <c r="X148" s="131">
        <f>IF(X$135=$B148,0,IF(X$135&gt;$B148,'User Input'!X163,-'User Input'!X163))</f>
        <v>0</v>
      </c>
      <c r="Y148" s="131">
        <f>IF(Y$135=$B148,0,IF(Y$135&gt;$B148,'User Input'!Y163,-'User Input'!Y163))</f>
        <v>0</v>
      </c>
      <c r="Z148" s="131">
        <f>IF(Z$135=$B148,0,IF(Z$135&gt;$B148,'User Input'!Z163,-'User Input'!Z163))</f>
        <v>0</v>
      </c>
      <c r="AA148" s="131">
        <f>IF(AA$135=$B148,0,IF(AA$135&gt;$B148,'User Input'!AA163,-'User Input'!AA163))</f>
        <v>0</v>
      </c>
      <c r="AB148" s="131">
        <f>IF(AB$135=$B148,0,IF(AB$135&gt;$B148,'User Input'!AB163,-'User Input'!AB163))</f>
        <v>0</v>
      </c>
      <c r="AC148" s="131">
        <f>IF(AC$135=$B148,0,IF(AC$135&gt;$B148,'User Input'!AC163,-'User Input'!AC163))</f>
        <v>0</v>
      </c>
      <c r="AD148" s="131">
        <f>IF(AD$135=$B148,0,IF(AD$135&gt;$B148,'User Input'!AD163,-'User Input'!AD163))</f>
        <v>0</v>
      </c>
      <c r="AE148" s="131">
        <f>IF(AE$135=$B148,0,IF(AE$135&gt;$B148,'User Input'!AE163,-'User Input'!AE163))</f>
        <v>0</v>
      </c>
      <c r="AF148" s="131">
        <f>IF(AF$135=$B148,0,IF(AF$135&gt;$B148,'User Input'!AF163,-'User Input'!AF163))</f>
        <v>0</v>
      </c>
      <c r="AG148" s="131">
        <f>IF(AG$135=$B148,0,IF(AG$135&gt;$B148,'User Input'!AG163,-'User Input'!AG163))</f>
        <v>0</v>
      </c>
      <c r="AH148" s="131">
        <f>IF(AH$135=$B148,0,IF(AH$135&gt;$B148,'User Input'!AH163,-'User Input'!AH163))</f>
        <v>0</v>
      </c>
      <c r="AI148" s="131">
        <f>IF(AI$135=$B148,0,IF(AI$135&gt;$B148,'User Input'!AI163,-'User Input'!AI163))</f>
        <v>0</v>
      </c>
      <c r="AJ148" s="131">
        <f>IF(AJ$135=$B148,0,IF(AJ$135&gt;$B148,'User Input'!AJ163,-'User Input'!AJ163))</f>
        <v>0</v>
      </c>
      <c r="AK148" s="131">
        <f>IF(AK$135=$B148,0,IF(AK$135&gt;$B148,'User Input'!AK163,-'User Input'!AK163))</f>
        <v>0</v>
      </c>
      <c r="AL148" s="131">
        <f>IF(AL$135=$B148,0,IF(AL$135&gt;$B148,'User Input'!AL163,-'User Input'!AL163))</f>
        <v>0</v>
      </c>
      <c r="AM148" s="131">
        <f>IF(AM$135=$B148,0,IF(AM$135&gt;$B148,'User Input'!AM163,-'User Input'!AM163))</f>
        <v>0</v>
      </c>
      <c r="AN148" s="131">
        <f>IF(AN$135=$B148,0,IF(AN$135&gt;$B148,'User Input'!AN163,-'User Input'!AN163))</f>
        <v>0</v>
      </c>
      <c r="AO148" s="131">
        <f>IF(AO$135=$B148,0,IF(AO$135&gt;$B148,'User Input'!AO163,-'User Input'!AO163))</f>
        <v>0</v>
      </c>
      <c r="AP148" s="6"/>
      <c r="AQ148" s="6"/>
      <c r="AR148" s="6"/>
      <c r="AS148" s="6"/>
      <c r="AT148" s="6"/>
      <c r="AU148" s="6"/>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row>
    <row r="149" spans="1:95" s="21" customFormat="1" ht="15" customHeight="1">
      <c r="A149" s="6"/>
      <c r="B149" s="117" t="s">
        <v>107</v>
      </c>
      <c r="C149" s="44"/>
      <c r="D149" s="131">
        <f>IF(D$135=$B149,0,IF(D$135&gt;$B149,'User Input'!D164,-'User Input'!D164))</f>
        <v>0</v>
      </c>
      <c r="E149" s="131">
        <f>IF(E$135=$B149,0,IF(E$135&gt;$B149,'User Input'!E164,-'User Input'!E164))</f>
        <v>0</v>
      </c>
      <c r="F149" s="131">
        <f>IF(F$135=$B149,0,IF(F$135&gt;$B149,'User Input'!F164,-'User Input'!F164))</f>
        <v>0</v>
      </c>
      <c r="G149" s="131">
        <f>IF(G$135=$B149,0,IF(G$135&gt;$B149,'User Input'!G164,-'User Input'!G164))</f>
        <v>0</v>
      </c>
      <c r="H149" s="131">
        <f>IF(H$135=$B149,0,IF(H$135&gt;$B149,'User Input'!H164,-'User Input'!H164))</f>
        <v>0</v>
      </c>
      <c r="I149" s="131">
        <f>IF(I$135=$B149,0,IF(I$135&gt;$B149,'User Input'!I164,-'User Input'!I164))</f>
        <v>0</v>
      </c>
      <c r="J149" s="131">
        <f>IF(J$135=$B149,0,IF(J$135&gt;$B149,'User Input'!J164,-'User Input'!J164))</f>
        <v>0</v>
      </c>
      <c r="K149" s="131">
        <f>IF(K$135=$B149,0,IF(K$135&gt;$B149,'User Input'!K164,-'User Input'!K164))</f>
        <v>0</v>
      </c>
      <c r="L149" s="131">
        <f>IF(L$135=$B149,0,IF(L$135&gt;$B149,'User Input'!L164,-'User Input'!L164))</f>
        <v>0</v>
      </c>
      <c r="M149" s="131">
        <f>IF(M$135=$B149,0,IF(M$135&gt;$B149,'User Input'!M164,-'User Input'!M164))</f>
        <v>0</v>
      </c>
      <c r="N149" s="131">
        <f>IF(N$135=$B149,0,IF(N$135&gt;$B149,'User Input'!N164,-'User Input'!N164))</f>
        <v>0</v>
      </c>
      <c r="O149" s="131">
        <f>IF(O$135=$B149,0,IF(O$135&gt;$B149,'User Input'!O164,-'User Input'!O164))</f>
        <v>0</v>
      </c>
      <c r="P149" s="131">
        <f>IF(P$135=$B149,0,IF(P$135&gt;$B149,'User Input'!P164,-'User Input'!P164))</f>
        <v>0</v>
      </c>
      <c r="Q149" s="131">
        <f>IF(Q$135=$B149,0,IF(Q$135&gt;$B149,'User Input'!Q164,-'User Input'!Q164))</f>
        <v>0</v>
      </c>
      <c r="R149" s="131">
        <f>IF(R$135=$B149,0,IF(R$135&gt;$B149,'User Input'!R164,-'User Input'!R164))</f>
        <v>0</v>
      </c>
      <c r="S149" s="131">
        <f>IF(S$135=$B149,0,IF(S$135&gt;$B149,'User Input'!S164,-'User Input'!S164))</f>
        <v>0</v>
      </c>
      <c r="T149" s="131">
        <f>IF(T$135=$B149,0,IF(T$135&gt;$B149,'User Input'!T164,-'User Input'!T164))</f>
        <v>0</v>
      </c>
      <c r="U149" s="131">
        <f>IF(U$135=$B149,0,IF(U$135&gt;$B149,'User Input'!U164,-'User Input'!U164))</f>
        <v>0</v>
      </c>
      <c r="V149" s="131">
        <f>IF(V$135=$B149,0,IF(V$135&gt;$B149,'User Input'!V164,-'User Input'!V164))</f>
        <v>0</v>
      </c>
      <c r="W149" s="131">
        <f>IF(W$135=$B149,0,IF(W$135&gt;$B149,'User Input'!W164,-'User Input'!W164))</f>
        <v>0</v>
      </c>
      <c r="X149" s="131">
        <f>IF(X$135=$B149,0,IF(X$135&gt;$B149,'User Input'!X164,-'User Input'!X164))</f>
        <v>0</v>
      </c>
      <c r="Y149" s="131">
        <f>IF(Y$135=$B149,0,IF(Y$135&gt;$B149,'User Input'!Y164,-'User Input'!Y164))</f>
        <v>0</v>
      </c>
      <c r="Z149" s="131">
        <f>IF(Z$135=$B149,0,IF(Z$135&gt;$B149,'User Input'!Z164,-'User Input'!Z164))</f>
        <v>0</v>
      </c>
      <c r="AA149" s="131">
        <f>IF(AA$135=$B149,0,IF(AA$135&gt;$B149,'User Input'!AA164,-'User Input'!AA164))</f>
        <v>0</v>
      </c>
      <c r="AB149" s="131">
        <f>IF(AB$135=$B149,0,IF(AB$135&gt;$B149,'User Input'!AB164,-'User Input'!AB164))</f>
        <v>0</v>
      </c>
      <c r="AC149" s="131">
        <f>IF(AC$135=$B149,0,IF(AC$135&gt;$B149,'User Input'!AC164,-'User Input'!AC164))</f>
        <v>0</v>
      </c>
      <c r="AD149" s="131">
        <f>IF(AD$135=$B149,0,IF(AD$135&gt;$B149,'User Input'!AD164,-'User Input'!AD164))</f>
        <v>0</v>
      </c>
      <c r="AE149" s="131">
        <f>IF(AE$135=$B149,0,IF(AE$135&gt;$B149,'User Input'!AE164,-'User Input'!AE164))</f>
        <v>0</v>
      </c>
      <c r="AF149" s="131">
        <f>IF(AF$135=$B149,0,IF(AF$135&gt;$B149,'User Input'!AF164,-'User Input'!AF164))</f>
        <v>0</v>
      </c>
      <c r="AG149" s="131">
        <f>IF(AG$135=$B149,0,IF(AG$135&gt;$B149,'User Input'!AG164,-'User Input'!AG164))</f>
        <v>0</v>
      </c>
      <c r="AH149" s="131">
        <f>IF(AH$135=$B149,0,IF(AH$135&gt;$B149,'User Input'!AH164,-'User Input'!AH164))</f>
        <v>0</v>
      </c>
      <c r="AI149" s="131">
        <f>IF(AI$135=$B149,0,IF(AI$135&gt;$B149,'User Input'!AI164,-'User Input'!AI164))</f>
        <v>0</v>
      </c>
      <c r="AJ149" s="131">
        <f>IF(AJ$135=$B149,0,IF(AJ$135&gt;$B149,'User Input'!AJ164,-'User Input'!AJ164))</f>
        <v>0</v>
      </c>
      <c r="AK149" s="131">
        <f>IF(AK$135=$B149,0,IF(AK$135&gt;$B149,'User Input'!AK164,-'User Input'!AK164))</f>
        <v>0</v>
      </c>
      <c r="AL149" s="131">
        <f>IF(AL$135=$B149,0,IF(AL$135&gt;$B149,'User Input'!AL164,-'User Input'!AL164))</f>
        <v>0</v>
      </c>
      <c r="AM149" s="131">
        <f>IF(AM$135=$B149,0,IF(AM$135&gt;$B149,'User Input'!AM164,-'User Input'!AM164))</f>
        <v>0</v>
      </c>
      <c r="AN149" s="131">
        <f>IF(AN$135=$B149,0,IF(AN$135&gt;$B149,'User Input'!AN164,-'User Input'!AN164))</f>
        <v>0</v>
      </c>
      <c r="AO149" s="131">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c r="B150" s="117" t="s">
        <v>108</v>
      </c>
      <c r="C150" s="44"/>
      <c r="D150" s="131">
        <f>IF(D$135=$B150,0,IF(D$135&gt;$B150,'User Input'!D165,-'User Input'!D165))</f>
        <v>0</v>
      </c>
      <c r="E150" s="131">
        <f>IF(E$135=$B150,0,IF(E$135&gt;$B150,'User Input'!E165,-'User Input'!E165))</f>
        <v>0</v>
      </c>
      <c r="F150" s="131">
        <f>IF(F$135=$B150,0,IF(F$135&gt;$B150,'User Input'!F165,-'User Input'!F165))</f>
        <v>0</v>
      </c>
      <c r="G150" s="131">
        <f>IF(G$135=$B150,0,IF(G$135&gt;$B150,'User Input'!G165,-'User Input'!G165))</f>
        <v>0</v>
      </c>
      <c r="H150" s="131">
        <f>IF(H$135=$B150,0,IF(H$135&gt;$B150,'User Input'!H165,-'User Input'!H165))</f>
        <v>0</v>
      </c>
      <c r="I150" s="131">
        <f>IF(I$135=$B150,0,IF(I$135&gt;$B150,'User Input'!I165,-'User Input'!I165))</f>
        <v>0</v>
      </c>
      <c r="J150" s="131">
        <f>IF(J$135=$B150,0,IF(J$135&gt;$B150,'User Input'!J165,-'User Input'!J165))</f>
        <v>0</v>
      </c>
      <c r="K150" s="131">
        <f>IF(K$135=$B150,0,IF(K$135&gt;$B150,'User Input'!K165,-'User Input'!K165))</f>
        <v>0</v>
      </c>
      <c r="L150" s="131">
        <f>IF(L$135=$B150,0,IF(L$135&gt;$B150,'User Input'!L165,-'User Input'!L165))</f>
        <v>0</v>
      </c>
      <c r="M150" s="131">
        <f>IF(M$135=$B150,0,IF(M$135&gt;$B150,'User Input'!M165,-'User Input'!M165))</f>
        <v>0</v>
      </c>
      <c r="N150" s="131">
        <f>IF(N$135=$B150,0,IF(N$135&gt;$B150,'User Input'!N165,-'User Input'!N165))</f>
        <v>0</v>
      </c>
      <c r="O150" s="131">
        <f>IF(O$135=$B150,0,IF(O$135&gt;$B150,'User Input'!O165,-'User Input'!O165))</f>
        <v>0</v>
      </c>
      <c r="P150" s="131">
        <f>IF(P$135=$B150,0,IF(P$135&gt;$B150,'User Input'!P165,-'User Input'!P165))</f>
        <v>0</v>
      </c>
      <c r="Q150" s="131">
        <f>IF(Q$135=$B150,0,IF(Q$135&gt;$B150,'User Input'!Q165,-'User Input'!Q165))</f>
        <v>0</v>
      </c>
      <c r="R150" s="131">
        <f>IF(R$135=$B150,0,IF(R$135&gt;$B150,'User Input'!R165,-'User Input'!R165))</f>
        <v>0</v>
      </c>
      <c r="S150" s="131">
        <f>IF(S$135=$B150,0,IF(S$135&gt;$B150,'User Input'!S165,-'User Input'!S165))</f>
        <v>0</v>
      </c>
      <c r="T150" s="131">
        <f>IF(T$135=$B150,0,IF(T$135&gt;$B150,'User Input'!T165,-'User Input'!T165))</f>
        <v>0</v>
      </c>
      <c r="U150" s="131">
        <f>IF(U$135=$B150,0,IF(U$135&gt;$B150,'User Input'!U165,-'User Input'!U165))</f>
        <v>0</v>
      </c>
      <c r="V150" s="131">
        <f>IF(V$135=$B150,0,IF(V$135&gt;$B150,'User Input'!V165,-'User Input'!V165))</f>
        <v>0</v>
      </c>
      <c r="W150" s="131">
        <f>IF(W$135=$B150,0,IF(W$135&gt;$B150,'User Input'!W165,-'User Input'!W165))</f>
        <v>0</v>
      </c>
      <c r="X150" s="131">
        <f>IF(X$135=$B150,0,IF(X$135&gt;$B150,'User Input'!X165,-'User Input'!X165))</f>
        <v>0</v>
      </c>
      <c r="Y150" s="131">
        <f>IF(Y$135=$B150,0,IF(Y$135&gt;$B150,'User Input'!Y165,-'User Input'!Y165))</f>
        <v>0</v>
      </c>
      <c r="Z150" s="131">
        <f>IF(Z$135=$B150,0,IF(Z$135&gt;$B150,'User Input'!Z165,-'User Input'!Z165))</f>
        <v>0</v>
      </c>
      <c r="AA150" s="131">
        <f>IF(AA$135=$B150,0,IF(AA$135&gt;$B150,'User Input'!AA165,-'User Input'!AA165))</f>
        <v>0</v>
      </c>
      <c r="AB150" s="131">
        <f>IF(AB$135=$B150,0,IF(AB$135&gt;$B150,'User Input'!AB165,-'User Input'!AB165))</f>
        <v>0</v>
      </c>
      <c r="AC150" s="131">
        <f>IF(AC$135=$B150,0,IF(AC$135&gt;$B150,'User Input'!AC165,-'User Input'!AC165))</f>
        <v>0</v>
      </c>
      <c r="AD150" s="131">
        <f>IF(AD$135=$B150,0,IF(AD$135&gt;$B150,'User Input'!AD165,-'User Input'!AD165))</f>
        <v>0</v>
      </c>
      <c r="AE150" s="131">
        <f>IF(AE$135=$B150,0,IF(AE$135&gt;$B150,'User Input'!AE165,-'User Input'!AE165))</f>
        <v>0</v>
      </c>
      <c r="AF150" s="131">
        <f>IF(AF$135=$B150,0,IF(AF$135&gt;$B150,'User Input'!AF165,-'User Input'!AF165))</f>
        <v>0</v>
      </c>
      <c r="AG150" s="131">
        <f>IF(AG$135=$B150,0,IF(AG$135&gt;$B150,'User Input'!AG165,-'User Input'!AG165))</f>
        <v>0</v>
      </c>
      <c r="AH150" s="131">
        <f>IF(AH$135=$B150,0,IF(AH$135&gt;$B150,'User Input'!AH165,-'User Input'!AH165))</f>
        <v>0</v>
      </c>
      <c r="AI150" s="131">
        <f>IF(AI$135=$B150,0,IF(AI$135&gt;$B150,'User Input'!AI165,-'User Input'!AI165))</f>
        <v>0</v>
      </c>
      <c r="AJ150" s="131">
        <f>IF(AJ$135=$B150,0,IF(AJ$135&gt;$B150,'User Input'!AJ165,-'User Input'!AJ165))</f>
        <v>0</v>
      </c>
      <c r="AK150" s="131">
        <f>IF(AK$135=$B150,0,IF(AK$135&gt;$B150,'User Input'!AK165,-'User Input'!AK165))</f>
        <v>0</v>
      </c>
      <c r="AL150" s="131">
        <f>IF(AL$135=$B150,0,IF(AL$135&gt;$B150,'User Input'!AL165,-'User Input'!AL165))</f>
        <v>0</v>
      </c>
      <c r="AM150" s="131">
        <f>IF(AM$135=$B150,0,IF(AM$135&gt;$B150,'User Input'!AM165,-'User Input'!AM165))</f>
        <v>0</v>
      </c>
      <c r="AN150" s="131">
        <f>IF(AN$135=$B150,0,IF(AN$135&gt;$B150,'User Input'!AN165,-'User Input'!AN165))</f>
        <v>0</v>
      </c>
      <c r="AO150" s="131">
        <f>IF(AO$135=$B150,0,IF(AO$135&gt;$B150,'User Input'!AO165,-'User Input'!AO165))</f>
        <v>0</v>
      </c>
    </row>
    <row r="151" spans="1:95" s="6" customFormat="1" ht="15" customHeight="1">
      <c r="B151" s="117" t="s">
        <v>109</v>
      </c>
      <c r="C151" s="44"/>
      <c r="D151" s="131">
        <f>IF(D$135=$B151,0,IF(D$135&gt;$B151,'User Input'!D166,-'User Input'!D166))</f>
        <v>0</v>
      </c>
      <c r="E151" s="131">
        <f>IF(E$135=$B151,0,IF(E$135&gt;$B151,'User Input'!E166,-'User Input'!E166))</f>
        <v>0</v>
      </c>
      <c r="F151" s="131">
        <f>IF(F$135=$B151,0,IF(F$135&gt;$B151,'User Input'!F166,-'User Input'!F166))</f>
        <v>0</v>
      </c>
      <c r="G151" s="131">
        <f>IF(G$135=$B151,0,IF(G$135&gt;$B151,'User Input'!G166,-'User Input'!G166))</f>
        <v>0</v>
      </c>
      <c r="H151" s="131">
        <f>IF(H$135=$B151,0,IF(H$135&gt;$B151,'User Input'!H166,-'User Input'!H166))</f>
        <v>0</v>
      </c>
      <c r="I151" s="131">
        <f>IF(I$135=$B151,0,IF(I$135&gt;$B151,'User Input'!I166,-'User Input'!I166))</f>
        <v>0</v>
      </c>
      <c r="J151" s="131">
        <f>IF(J$135=$B151,0,IF(J$135&gt;$B151,'User Input'!J166,-'User Input'!J166))</f>
        <v>0</v>
      </c>
      <c r="K151" s="131">
        <f>IF(K$135=$B151,0,IF(K$135&gt;$B151,'User Input'!K166,-'User Input'!K166))</f>
        <v>0</v>
      </c>
      <c r="L151" s="131">
        <f>IF(L$135=$B151,0,IF(L$135&gt;$B151,'User Input'!L166,-'User Input'!L166))</f>
        <v>0</v>
      </c>
      <c r="M151" s="131">
        <f>IF(M$135=$B151,0,IF(M$135&gt;$B151,'User Input'!M166,-'User Input'!M166))</f>
        <v>0</v>
      </c>
      <c r="N151" s="131">
        <f>IF(N$135=$B151,0,IF(N$135&gt;$B151,'User Input'!N166,-'User Input'!N166))</f>
        <v>0</v>
      </c>
      <c r="O151" s="131">
        <f>IF(O$135=$B151,0,IF(O$135&gt;$B151,'User Input'!O166,-'User Input'!O166))</f>
        <v>0</v>
      </c>
      <c r="P151" s="131">
        <f>IF(P$135=$B151,0,IF(P$135&gt;$B151,'User Input'!P166,-'User Input'!P166))</f>
        <v>0</v>
      </c>
      <c r="Q151" s="131">
        <f>IF(Q$135=$B151,0,IF(Q$135&gt;$B151,'User Input'!Q166,-'User Input'!Q166))</f>
        <v>0</v>
      </c>
      <c r="R151" s="131">
        <f>IF(R$135=$B151,0,IF(R$135&gt;$B151,'User Input'!R166,-'User Input'!R166))</f>
        <v>0</v>
      </c>
      <c r="S151" s="131">
        <f>IF(S$135=$B151,0,IF(S$135&gt;$B151,'User Input'!S166,-'User Input'!S166))</f>
        <v>0</v>
      </c>
      <c r="T151" s="131">
        <f>IF(T$135=$B151,0,IF(T$135&gt;$B151,'User Input'!T166,-'User Input'!T166))</f>
        <v>0</v>
      </c>
      <c r="U151" s="131">
        <f>IF(U$135=$B151,0,IF(U$135&gt;$B151,'User Input'!U166,-'User Input'!U166))</f>
        <v>0</v>
      </c>
      <c r="V151" s="131">
        <f>IF(V$135=$B151,0,IF(V$135&gt;$B151,'User Input'!V166,-'User Input'!V166))</f>
        <v>0</v>
      </c>
      <c r="W151" s="131">
        <f>IF(W$135=$B151,0,IF(W$135&gt;$B151,'User Input'!W166,-'User Input'!W166))</f>
        <v>0</v>
      </c>
      <c r="X151" s="131">
        <f>IF(X$135=$B151,0,IF(X$135&gt;$B151,'User Input'!X166,-'User Input'!X166))</f>
        <v>0</v>
      </c>
      <c r="Y151" s="131">
        <f>IF(Y$135=$B151,0,IF(Y$135&gt;$B151,'User Input'!Y166,-'User Input'!Y166))</f>
        <v>0</v>
      </c>
      <c r="Z151" s="131">
        <f>IF(Z$135=$B151,0,IF(Z$135&gt;$B151,'User Input'!Z166,-'User Input'!Z166))</f>
        <v>0</v>
      </c>
      <c r="AA151" s="131">
        <f>IF(AA$135=$B151,0,IF(AA$135&gt;$B151,'User Input'!AA166,-'User Input'!AA166))</f>
        <v>0</v>
      </c>
      <c r="AB151" s="131">
        <f>IF(AB$135=$B151,0,IF(AB$135&gt;$B151,'User Input'!AB166,-'User Input'!AB166))</f>
        <v>0</v>
      </c>
      <c r="AC151" s="131">
        <f>IF(AC$135=$B151,0,IF(AC$135&gt;$B151,'User Input'!AC166,-'User Input'!AC166))</f>
        <v>0</v>
      </c>
      <c r="AD151" s="131">
        <f>IF(AD$135=$B151,0,IF(AD$135&gt;$B151,'User Input'!AD166,-'User Input'!AD166))</f>
        <v>0</v>
      </c>
      <c r="AE151" s="131">
        <f>IF(AE$135=$B151,0,IF(AE$135&gt;$B151,'User Input'!AE166,-'User Input'!AE166))</f>
        <v>0</v>
      </c>
      <c r="AF151" s="131">
        <f>IF(AF$135=$B151,0,IF(AF$135&gt;$B151,'User Input'!AF166,-'User Input'!AF166))</f>
        <v>0</v>
      </c>
      <c r="AG151" s="131">
        <f>IF(AG$135=$B151,0,IF(AG$135&gt;$B151,'User Input'!AG166,-'User Input'!AG166))</f>
        <v>0</v>
      </c>
      <c r="AH151" s="131">
        <f>IF(AH$135=$B151,0,IF(AH$135&gt;$B151,'User Input'!AH166,-'User Input'!AH166))</f>
        <v>0</v>
      </c>
      <c r="AI151" s="131">
        <f>IF(AI$135=$B151,0,IF(AI$135&gt;$B151,'User Input'!AI166,-'User Input'!AI166))</f>
        <v>0</v>
      </c>
      <c r="AJ151" s="131">
        <f>IF(AJ$135=$B151,0,IF(AJ$135&gt;$B151,'User Input'!AJ166,-'User Input'!AJ166))</f>
        <v>0</v>
      </c>
      <c r="AK151" s="131">
        <f>IF(AK$135=$B151,0,IF(AK$135&gt;$B151,'User Input'!AK166,-'User Input'!AK166))</f>
        <v>0</v>
      </c>
      <c r="AL151" s="131">
        <f>IF(AL$135=$B151,0,IF(AL$135&gt;$B151,'User Input'!AL166,-'User Input'!AL166))</f>
        <v>0</v>
      </c>
      <c r="AM151" s="131">
        <f>IF(AM$135=$B151,0,IF(AM$135&gt;$B151,'User Input'!AM166,-'User Input'!AM166))</f>
        <v>0</v>
      </c>
      <c r="AN151" s="131">
        <f>IF(AN$135=$B151,0,IF(AN$135&gt;$B151,'User Input'!AN166,-'User Input'!AN166))</f>
        <v>0</v>
      </c>
      <c r="AO151" s="131">
        <f>IF(AO$135=$B151,0,IF(AO$135&gt;$B151,'User Input'!AO166,-'User Input'!AO166))</f>
        <v>0</v>
      </c>
    </row>
    <row r="152" spans="1:95" s="6" customFormat="1" ht="15" customHeight="1">
      <c r="B152" s="117" t="s">
        <v>110</v>
      </c>
      <c r="C152" s="44"/>
      <c r="D152" s="131">
        <f>IF(D$135=$B152,0,IF(D$135&gt;$B152,'User Input'!D167,-'User Input'!D167))</f>
        <v>0</v>
      </c>
      <c r="E152" s="131">
        <f>IF(E$135=$B152,0,IF(E$135&gt;$B152,'User Input'!E167,-'User Input'!E167))</f>
        <v>0</v>
      </c>
      <c r="F152" s="131">
        <f>IF(F$135=$B152,0,IF(F$135&gt;$B152,'User Input'!F167,-'User Input'!F167))</f>
        <v>0</v>
      </c>
      <c r="G152" s="131">
        <f>IF(G$135=$B152,0,IF(G$135&gt;$B152,'User Input'!G167,-'User Input'!G167))</f>
        <v>0</v>
      </c>
      <c r="H152" s="131">
        <f>IF(H$135=$B152,0,IF(H$135&gt;$B152,'User Input'!H167,-'User Input'!H167))</f>
        <v>0</v>
      </c>
      <c r="I152" s="131">
        <f>IF(I$135=$B152,0,IF(I$135&gt;$B152,'User Input'!I167,-'User Input'!I167))</f>
        <v>0</v>
      </c>
      <c r="J152" s="131">
        <f>IF(J$135=$B152,0,IF(J$135&gt;$B152,'User Input'!J167,-'User Input'!J167))</f>
        <v>0</v>
      </c>
      <c r="K152" s="131">
        <f>IF(K$135=$B152,0,IF(K$135&gt;$B152,'User Input'!K167,-'User Input'!K167))</f>
        <v>0</v>
      </c>
      <c r="L152" s="131">
        <f>IF(L$135=$B152,0,IF(L$135&gt;$B152,'User Input'!L167,-'User Input'!L167))</f>
        <v>0</v>
      </c>
      <c r="M152" s="131">
        <f>IF(M$135=$B152,0,IF(M$135&gt;$B152,'User Input'!M167,-'User Input'!M167))</f>
        <v>0</v>
      </c>
      <c r="N152" s="131">
        <f>IF(N$135=$B152,0,IF(N$135&gt;$B152,'User Input'!N167,-'User Input'!N167))</f>
        <v>0</v>
      </c>
      <c r="O152" s="131">
        <f>IF(O$135=$B152,0,IF(O$135&gt;$B152,'User Input'!O167,-'User Input'!O167))</f>
        <v>0</v>
      </c>
      <c r="P152" s="131">
        <f>IF(P$135=$B152,0,IF(P$135&gt;$B152,'User Input'!P167,-'User Input'!P167))</f>
        <v>0</v>
      </c>
      <c r="Q152" s="131">
        <f>IF(Q$135=$B152,0,IF(Q$135&gt;$B152,'User Input'!Q167,-'User Input'!Q167))</f>
        <v>0</v>
      </c>
      <c r="R152" s="131">
        <f>IF(R$135=$B152,0,IF(R$135&gt;$B152,'User Input'!R167,-'User Input'!R167))</f>
        <v>0</v>
      </c>
      <c r="S152" s="131">
        <f>IF(S$135=$B152,0,IF(S$135&gt;$B152,'User Input'!S167,-'User Input'!S167))</f>
        <v>0</v>
      </c>
      <c r="T152" s="131">
        <f>IF(T$135=$B152,0,IF(T$135&gt;$B152,'User Input'!T167,-'User Input'!T167))</f>
        <v>0</v>
      </c>
      <c r="U152" s="131">
        <f>IF(U$135=$B152,0,IF(U$135&gt;$B152,'User Input'!U167,-'User Input'!U167))</f>
        <v>0</v>
      </c>
      <c r="V152" s="131">
        <f>IF(V$135=$B152,0,IF(V$135&gt;$B152,'User Input'!V167,-'User Input'!V167))</f>
        <v>0</v>
      </c>
      <c r="W152" s="131">
        <f>IF(W$135=$B152,0,IF(W$135&gt;$B152,'User Input'!W167,-'User Input'!W167))</f>
        <v>0</v>
      </c>
      <c r="X152" s="131">
        <f>IF(X$135=$B152,0,IF(X$135&gt;$B152,'User Input'!X167,-'User Input'!X167))</f>
        <v>0</v>
      </c>
      <c r="Y152" s="131">
        <f>IF(Y$135=$B152,0,IF(Y$135&gt;$B152,'User Input'!Y167,-'User Input'!Y167))</f>
        <v>0</v>
      </c>
      <c r="Z152" s="131">
        <f>IF(Z$135=$B152,0,IF(Z$135&gt;$B152,'User Input'!Z167,-'User Input'!Z167))</f>
        <v>0</v>
      </c>
      <c r="AA152" s="131">
        <f>IF(AA$135=$B152,0,IF(AA$135&gt;$B152,'User Input'!AA167,-'User Input'!AA167))</f>
        <v>0</v>
      </c>
      <c r="AB152" s="131">
        <f>IF(AB$135=$B152,0,IF(AB$135&gt;$B152,'User Input'!AB167,-'User Input'!AB167))</f>
        <v>0</v>
      </c>
      <c r="AC152" s="131">
        <f>IF(AC$135=$B152,0,IF(AC$135&gt;$B152,'User Input'!AC167,-'User Input'!AC167))</f>
        <v>0</v>
      </c>
      <c r="AD152" s="131">
        <f>IF(AD$135=$B152,0,IF(AD$135&gt;$B152,'User Input'!AD167,-'User Input'!AD167))</f>
        <v>0</v>
      </c>
      <c r="AE152" s="131">
        <f>IF(AE$135=$B152,0,IF(AE$135&gt;$B152,'User Input'!AE167,-'User Input'!AE167))</f>
        <v>0</v>
      </c>
      <c r="AF152" s="131">
        <f>IF(AF$135=$B152,0,IF(AF$135&gt;$B152,'User Input'!AF167,-'User Input'!AF167))</f>
        <v>0</v>
      </c>
      <c r="AG152" s="131">
        <f>IF(AG$135=$B152,0,IF(AG$135&gt;$B152,'User Input'!AG167,-'User Input'!AG167))</f>
        <v>0</v>
      </c>
      <c r="AH152" s="131">
        <f>IF(AH$135=$B152,0,IF(AH$135&gt;$B152,'User Input'!AH167,-'User Input'!AH167))</f>
        <v>0</v>
      </c>
      <c r="AI152" s="131">
        <f>IF(AI$135=$B152,0,IF(AI$135&gt;$B152,'User Input'!AI167,-'User Input'!AI167))</f>
        <v>0</v>
      </c>
      <c r="AJ152" s="131">
        <f>IF(AJ$135=$B152,0,IF(AJ$135&gt;$B152,'User Input'!AJ167,-'User Input'!AJ167))</f>
        <v>0</v>
      </c>
      <c r="AK152" s="131">
        <f>IF(AK$135=$B152,0,IF(AK$135&gt;$B152,'User Input'!AK167,-'User Input'!AK167))</f>
        <v>0</v>
      </c>
      <c r="AL152" s="131">
        <f>IF(AL$135=$B152,0,IF(AL$135&gt;$B152,'User Input'!AL167,-'User Input'!AL167))</f>
        <v>0</v>
      </c>
      <c r="AM152" s="131">
        <f>IF(AM$135=$B152,0,IF(AM$135&gt;$B152,'User Input'!AM167,-'User Input'!AM167))</f>
        <v>0</v>
      </c>
      <c r="AN152" s="131">
        <f>IF(AN$135=$B152,0,IF(AN$135&gt;$B152,'User Input'!AN167,-'User Input'!AN167))</f>
        <v>0</v>
      </c>
      <c r="AO152" s="131">
        <f>IF(AO$135=$B152,0,IF(AO$135&gt;$B152,'User Input'!AO167,-'User Input'!AO167))</f>
        <v>0</v>
      </c>
    </row>
    <row r="153" spans="1:95" s="6" customFormat="1" ht="15" customHeight="1">
      <c r="B153" s="117" t="s">
        <v>111</v>
      </c>
      <c r="C153" s="44"/>
      <c r="D153" s="131">
        <f>IF(D$135=$B153,0,IF(D$135&gt;$B153,'User Input'!D168,-'User Input'!D168))</f>
        <v>0</v>
      </c>
      <c r="E153" s="131">
        <f>IF(E$135=$B153,0,IF(E$135&gt;$B153,'User Input'!E168,-'User Input'!E168))</f>
        <v>0</v>
      </c>
      <c r="F153" s="131">
        <f>IF(F$135=$B153,0,IF(F$135&gt;$B153,'User Input'!F168,-'User Input'!F168))</f>
        <v>0</v>
      </c>
      <c r="G153" s="131">
        <f>IF(G$135=$B153,0,IF(G$135&gt;$B153,'User Input'!G168,-'User Input'!G168))</f>
        <v>0</v>
      </c>
      <c r="H153" s="131">
        <f>IF(H$135=$B153,0,IF(H$135&gt;$B153,'User Input'!H168,-'User Input'!H168))</f>
        <v>0</v>
      </c>
      <c r="I153" s="131">
        <f>IF(I$135=$B153,0,IF(I$135&gt;$B153,'User Input'!I168,-'User Input'!I168))</f>
        <v>0</v>
      </c>
      <c r="J153" s="131">
        <f>IF(J$135=$B153,0,IF(J$135&gt;$B153,'User Input'!J168,-'User Input'!J168))</f>
        <v>0</v>
      </c>
      <c r="K153" s="131">
        <f>IF(K$135=$B153,0,IF(K$135&gt;$B153,'User Input'!K168,-'User Input'!K168))</f>
        <v>0</v>
      </c>
      <c r="L153" s="131">
        <f>IF(L$135=$B153,0,IF(L$135&gt;$B153,'User Input'!L168,-'User Input'!L168))</f>
        <v>0</v>
      </c>
      <c r="M153" s="131">
        <f>IF(M$135=$B153,0,IF(M$135&gt;$B153,'User Input'!M168,-'User Input'!M168))</f>
        <v>0</v>
      </c>
      <c r="N153" s="131">
        <f>IF(N$135=$B153,0,IF(N$135&gt;$B153,'User Input'!N168,-'User Input'!N168))</f>
        <v>0</v>
      </c>
      <c r="O153" s="131">
        <f>IF(O$135=$B153,0,IF(O$135&gt;$B153,'User Input'!O168,-'User Input'!O168))</f>
        <v>0</v>
      </c>
      <c r="P153" s="131">
        <f>IF(P$135=$B153,0,IF(P$135&gt;$B153,'User Input'!P168,-'User Input'!P168))</f>
        <v>0</v>
      </c>
      <c r="Q153" s="131">
        <f>IF(Q$135=$B153,0,IF(Q$135&gt;$B153,'User Input'!Q168,-'User Input'!Q168))</f>
        <v>0</v>
      </c>
      <c r="R153" s="131">
        <f>IF(R$135=$B153,0,IF(R$135&gt;$B153,'User Input'!R168,-'User Input'!R168))</f>
        <v>0</v>
      </c>
      <c r="S153" s="131">
        <f>IF(S$135=$B153,0,IF(S$135&gt;$B153,'User Input'!S168,-'User Input'!S168))</f>
        <v>0</v>
      </c>
      <c r="T153" s="131">
        <f>IF(T$135=$B153,0,IF(T$135&gt;$B153,'User Input'!T168,-'User Input'!T168))</f>
        <v>0</v>
      </c>
      <c r="U153" s="131">
        <f>IF(U$135=$B153,0,IF(U$135&gt;$B153,'User Input'!U168,-'User Input'!U168))</f>
        <v>0</v>
      </c>
      <c r="V153" s="131">
        <f>IF(V$135=$B153,0,IF(V$135&gt;$B153,'User Input'!V168,-'User Input'!V168))</f>
        <v>0</v>
      </c>
      <c r="W153" s="131">
        <f>IF(W$135=$B153,0,IF(W$135&gt;$B153,'User Input'!W168,-'User Input'!W168))</f>
        <v>0</v>
      </c>
      <c r="X153" s="131">
        <f>IF(X$135=$B153,0,IF(X$135&gt;$B153,'User Input'!X168,-'User Input'!X168))</f>
        <v>0</v>
      </c>
      <c r="Y153" s="131">
        <f>IF(Y$135=$B153,0,IF(Y$135&gt;$B153,'User Input'!Y168,-'User Input'!Y168))</f>
        <v>0</v>
      </c>
      <c r="Z153" s="131">
        <f>IF(Z$135=$B153,0,IF(Z$135&gt;$B153,'User Input'!Z168,-'User Input'!Z168))</f>
        <v>0</v>
      </c>
      <c r="AA153" s="131">
        <f>IF(AA$135=$B153,0,IF(AA$135&gt;$B153,'User Input'!AA168,-'User Input'!AA168))</f>
        <v>0</v>
      </c>
      <c r="AB153" s="131">
        <f>IF(AB$135=$B153,0,IF(AB$135&gt;$B153,'User Input'!AB168,-'User Input'!AB168))</f>
        <v>0</v>
      </c>
      <c r="AC153" s="131">
        <f>IF(AC$135=$B153,0,IF(AC$135&gt;$B153,'User Input'!AC168,-'User Input'!AC168))</f>
        <v>0</v>
      </c>
      <c r="AD153" s="131">
        <f>IF(AD$135=$B153,0,IF(AD$135&gt;$B153,'User Input'!AD168,-'User Input'!AD168))</f>
        <v>0</v>
      </c>
      <c r="AE153" s="131">
        <f>IF(AE$135=$B153,0,IF(AE$135&gt;$B153,'User Input'!AE168,-'User Input'!AE168))</f>
        <v>0</v>
      </c>
      <c r="AF153" s="131">
        <f>IF(AF$135=$B153,0,IF(AF$135&gt;$B153,'User Input'!AF168,-'User Input'!AF168))</f>
        <v>0</v>
      </c>
      <c r="AG153" s="131">
        <f>IF(AG$135=$B153,0,IF(AG$135&gt;$B153,'User Input'!AG168,-'User Input'!AG168))</f>
        <v>0</v>
      </c>
      <c r="AH153" s="131">
        <f>IF(AH$135=$B153,0,IF(AH$135&gt;$B153,'User Input'!AH168,-'User Input'!AH168))</f>
        <v>0</v>
      </c>
      <c r="AI153" s="131">
        <f>IF(AI$135=$B153,0,IF(AI$135&gt;$B153,'User Input'!AI168,-'User Input'!AI168))</f>
        <v>0</v>
      </c>
      <c r="AJ153" s="131">
        <f>IF(AJ$135=$B153,0,IF(AJ$135&gt;$B153,'User Input'!AJ168,-'User Input'!AJ168))</f>
        <v>0</v>
      </c>
      <c r="AK153" s="131">
        <f>IF(AK$135=$B153,0,IF(AK$135&gt;$B153,'User Input'!AK168,-'User Input'!AK168))</f>
        <v>0</v>
      </c>
      <c r="AL153" s="131">
        <f>IF(AL$135=$B153,0,IF(AL$135&gt;$B153,'User Input'!AL168,-'User Input'!AL168))</f>
        <v>0</v>
      </c>
      <c r="AM153" s="131">
        <f>IF(AM$135=$B153,0,IF(AM$135&gt;$B153,'User Input'!AM168,-'User Input'!AM168))</f>
        <v>0</v>
      </c>
      <c r="AN153" s="131">
        <f>IF(AN$135=$B153,0,IF(AN$135&gt;$B153,'User Input'!AN168,-'User Input'!AN168))</f>
        <v>0</v>
      </c>
      <c r="AO153" s="131">
        <f>IF(AO$135=$B153,0,IF(AO$135&gt;$B153,'User Input'!AO168,-'User Input'!AO168))</f>
        <v>0</v>
      </c>
    </row>
    <row r="154" spans="1:95" s="6" customFormat="1" ht="15" customHeight="1">
      <c r="B154" s="117" t="s">
        <v>112</v>
      </c>
      <c r="C154" s="44"/>
      <c r="D154" s="131">
        <f>IF(D$135=$B154,0,IF(D$135&gt;$B154,'User Input'!D169,-'User Input'!D169))</f>
        <v>0</v>
      </c>
      <c r="E154" s="131">
        <f>IF(E$135=$B154,0,IF(E$135&gt;$B154,'User Input'!E169,-'User Input'!E169))</f>
        <v>0</v>
      </c>
      <c r="F154" s="131">
        <f>IF(F$135=$B154,0,IF(F$135&gt;$B154,'User Input'!F169,-'User Input'!F169))</f>
        <v>0</v>
      </c>
      <c r="G154" s="131">
        <f>IF(G$135=$B154,0,IF(G$135&gt;$B154,'User Input'!G169,-'User Input'!G169))</f>
        <v>0</v>
      </c>
      <c r="H154" s="131">
        <f>IF(H$135=$B154,0,IF(H$135&gt;$B154,'User Input'!H169,-'User Input'!H169))</f>
        <v>0</v>
      </c>
      <c r="I154" s="131">
        <f>IF(I$135=$B154,0,IF(I$135&gt;$B154,'User Input'!I169,-'User Input'!I169))</f>
        <v>0</v>
      </c>
      <c r="J154" s="131">
        <f>IF(J$135=$B154,0,IF(J$135&gt;$B154,'User Input'!J169,-'User Input'!J169))</f>
        <v>0</v>
      </c>
      <c r="K154" s="131">
        <f>IF(K$135=$B154,0,IF(K$135&gt;$B154,'User Input'!K169,-'User Input'!K169))</f>
        <v>0</v>
      </c>
      <c r="L154" s="131">
        <f>IF(L$135=$B154,0,IF(L$135&gt;$B154,'User Input'!L169,-'User Input'!L169))</f>
        <v>0</v>
      </c>
      <c r="M154" s="131">
        <f>IF(M$135=$B154,0,IF(M$135&gt;$B154,'User Input'!M169,-'User Input'!M169))</f>
        <v>0</v>
      </c>
      <c r="N154" s="131">
        <f>IF(N$135=$B154,0,IF(N$135&gt;$B154,'User Input'!N169,-'User Input'!N169))</f>
        <v>0</v>
      </c>
      <c r="O154" s="131">
        <f>IF(O$135=$B154,0,IF(O$135&gt;$B154,'User Input'!O169,-'User Input'!O169))</f>
        <v>0</v>
      </c>
      <c r="P154" s="131">
        <f>IF(P$135=$B154,0,IF(P$135&gt;$B154,'User Input'!P169,-'User Input'!P169))</f>
        <v>0</v>
      </c>
      <c r="Q154" s="131">
        <f>IF(Q$135=$B154,0,IF(Q$135&gt;$B154,'User Input'!Q169,-'User Input'!Q169))</f>
        <v>0</v>
      </c>
      <c r="R154" s="131">
        <f>IF(R$135=$B154,0,IF(R$135&gt;$B154,'User Input'!R169,-'User Input'!R169))</f>
        <v>0</v>
      </c>
      <c r="S154" s="131">
        <f>IF(S$135=$B154,0,IF(S$135&gt;$B154,'User Input'!S169,-'User Input'!S169))</f>
        <v>0</v>
      </c>
      <c r="T154" s="131">
        <f>IF(T$135=$B154,0,IF(T$135&gt;$B154,'User Input'!T169,-'User Input'!T169))</f>
        <v>0</v>
      </c>
      <c r="U154" s="131">
        <f>IF(U$135=$B154,0,IF(U$135&gt;$B154,'User Input'!U169,-'User Input'!U169))</f>
        <v>0</v>
      </c>
      <c r="V154" s="131">
        <f>IF(V$135=$B154,0,IF(V$135&gt;$B154,'User Input'!V169,-'User Input'!V169))</f>
        <v>0</v>
      </c>
      <c r="W154" s="131">
        <f>IF(W$135=$B154,0,IF(W$135&gt;$B154,'User Input'!W169,-'User Input'!W169))</f>
        <v>0</v>
      </c>
      <c r="X154" s="131">
        <f>IF(X$135=$B154,0,IF(X$135&gt;$B154,'User Input'!X169,-'User Input'!X169))</f>
        <v>0</v>
      </c>
      <c r="Y154" s="131">
        <f>IF(Y$135=$B154,0,IF(Y$135&gt;$B154,'User Input'!Y169,-'User Input'!Y169))</f>
        <v>0</v>
      </c>
      <c r="Z154" s="131">
        <f>IF(Z$135=$B154,0,IF(Z$135&gt;$B154,'User Input'!Z169,-'User Input'!Z169))</f>
        <v>0</v>
      </c>
      <c r="AA154" s="131">
        <f>IF(AA$135=$B154,0,IF(AA$135&gt;$B154,'User Input'!AA169,-'User Input'!AA169))</f>
        <v>0</v>
      </c>
      <c r="AB154" s="131">
        <f>IF(AB$135=$B154,0,IF(AB$135&gt;$B154,'User Input'!AB169,-'User Input'!AB169))</f>
        <v>0</v>
      </c>
      <c r="AC154" s="131">
        <f>IF(AC$135=$B154,0,IF(AC$135&gt;$B154,'User Input'!AC169,-'User Input'!AC169))</f>
        <v>0</v>
      </c>
      <c r="AD154" s="131">
        <f>IF(AD$135=$B154,0,IF(AD$135&gt;$B154,'User Input'!AD169,-'User Input'!AD169))</f>
        <v>0</v>
      </c>
      <c r="AE154" s="131">
        <f>IF(AE$135=$B154,0,IF(AE$135&gt;$B154,'User Input'!AE169,-'User Input'!AE169))</f>
        <v>0</v>
      </c>
      <c r="AF154" s="131">
        <f>IF(AF$135=$B154,0,IF(AF$135&gt;$B154,'User Input'!AF169,-'User Input'!AF169))</f>
        <v>0</v>
      </c>
      <c r="AG154" s="131">
        <f>IF(AG$135=$B154,0,IF(AG$135&gt;$B154,'User Input'!AG169,-'User Input'!AG169))</f>
        <v>0</v>
      </c>
      <c r="AH154" s="131">
        <f>IF(AH$135=$B154,0,IF(AH$135&gt;$B154,'User Input'!AH169,-'User Input'!AH169))</f>
        <v>0</v>
      </c>
      <c r="AI154" s="131">
        <f>IF(AI$135=$B154,0,IF(AI$135&gt;$B154,'User Input'!AI169,-'User Input'!AI169))</f>
        <v>0</v>
      </c>
      <c r="AJ154" s="131">
        <f>IF(AJ$135=$B154,0,IF(AJ$135&gt;$B154,'User Input'!AJ169,-'User Input'!AJ169))</f>
        <v>0</v>
      </c>
      <c r="AK154" s="131">
        <f>IF(AK$135=$B154,0,IF(AK$135&gt;$B154,'User Input'!AK169,-'User Input'!AK169))</f>
        <v>0</v>
      </c>
      <c r="AL154" s="131">
        <f>IF(AL$135=$B154,0,IF(AL$135&gt;$B154,'User Input'!AL169,-'User Input'!AL169))</f>
        <v>0</v>
      </c>
      <c r="AM154" s="131">
        <f>IF(AM$135=$B154,0,IF(AM$135&gt;$B154,'User Input'!AM169,-'User Input'!AM169))</f>
        <v>0</v>
      </c>
      <c r="AN154" s="131">
        <f>IF(AN$135=$B154,0,IF(AN$135&gt;$B154,'User Input'!AN169,-'User Input'!AN169))</f>
        <v>0</v>
      </c>
      <c r="AO154" s="131">
        <f>IF(AO$135=$B154,0,IF(AO$135&gt;$B154,'User Input'!AO169,-'User Input'!AO169))</f>
        <v>0</v>
      </c>
    </row>
    <row r="155" spans="1:95" s="6" customFormat="1" ht="15" customHeight="1">
      <c r="B155" s="117" t="s">
        <v>113</v>
      </c>
      <c r="C155" s="44"/>
      <c r="D155" s="131">
        <f>IF(D$135=$B155,0,IF(D$135&gt;$B155,'User Input'!D170,-'User Input'!D170))</f>
        <v>0</v>
      </c>
      <c r="E155" s="131">
        <f>IF(E$135=$B155,0,IF(E$135&gt;$B155,'User Input'!E170,-'User Input'!E170))</f>
        <v>0</v>
      </c>
      <c r="F155" s="131">
        <f>IF(F$135=$B155,0,IF(F$135&gt;$B155,'User Input'!F170,-'User Input'!F170))</f>
        <v>0</v>
      </c>
      <c r="G155" s="131">
        <f>IF(G$135=$B155,0,IF(G$135&gt;$B155,'User Input'!G170,-'User Input'!G170))</f>
        <v>0</v>
      </c>
      <c r="H155" s="131">
        <f>IF(H$135=$B155,0,IF(H$135&gt;$B155,'User Input'!H170,-'User Input'!H170))</f>
        <v>0</v>
      </c>
      <c r="I155" s="131">
        <f>IF(I$135=$B155,0,IF(I$135&gt;$B155,'User Input'!I170,-'User Input'!I170))</f>
        <v>0</v>
      </c>
      <c r="J155" s="131">
        <f>IF(J$135=$B155,0,IF(J$135&gt;$B155,'User Input'!J170,-'User Input'!J170))</f>
        <v>0</v>
      </c>
      <c r="K155" s="131">
        <f>IF(K$135=$B155,0,IF(K$135&gt;$B155,'User Input'!K170,-'User Input'!K170))</f>
        <v>0</v>
      </c>
      <c r="L155" s="131">
        <f>IF(L$135=$B155,0,IF(L$135&gt;$B155,'User Input'!L170,-'User Input'!L170))</f>
        <v>0</v>
      </c>
      <c r="M155" s="131">
        <f>IF(M$135=$B155,0,IF(M$135&gt;$B155,'User Input'!M170,-'User Input'!M170))</f>
        <v>0</v>
      </c>
      <c r="N155" s="131">
        <f>IF(N$135=$B155,0,IF(N$135&gt;$B155,'User Input'!N170,-'User Input'!N170))</f>
        <v>0</v>
      </c>
      <c r="O155" s="131">
        <f>IF(O$135=$B155,0,IF(O$135&gt;$B155,'User Input'!O170,-'User Input'!O170))</f>
        <v>0</v>
      </c>
      <c r="P155" s="131">
        <f>IF(P$135=$B155,0,IF(P$135&gt;$B155,'User Input'!P170,-'User Input'!P170))</f>
        <v>0</v>
      </c>
      <c r="Q155" s="131">
        <f>IF(Q$135=$B155,0,IF(Q$135&gt;$B155,'User Input'!Q170,-'User Input'!Q170))</f>
        <v>0</v>
      </c>
      <c r="R155" s="131">
        <f>IF(R$135=$B155,0,IF(R$135&gt;$B155,'User Input'!R170,-'User Input'!R170))</f>
        <v>0</v>
      </c>
      <c r="S155" s="131">
        <f>IF(S$135=$B155,0,IF(S$135&gt;$B155,'User Input'!S170,-'User Input'!S170))</f>
        <v>0</v>
      </c>
      <c r="T155" s="131">
        <f>IF(T$135=$B155,0,IF(T$135&gt;$B155,'User Input'!T170,-'User Input'!T170))</f>
        <v>0</v>
      </c>
      <c r="U155" s="131">
        <f>IF(U$135=$B155,0,IF(U$135&gt;$B155,'User Input'!U170,-'User Input'!U170))</f>
        <v>0</v>
      </c>
      <c r="V155" s="131">
        <f>IF(V$135=$B155,0,IF(V$135&gt;$B155,'User Input'!V170,-'User Input'!V170))</f>
        <v>0</v>
      </c>
      <c r="W155" s="131">
        <f>IF(W$135=$B155,0,IF(W$135&gt;$B155,'User Input'!W170,-'User Input'!W170))</f>
        <v>0</v>
      </c>
      <c r="X155" s="131">
        <f>IF(X$135=$B155,0,IF(X$135&gt;$B155,'User Input'!X170,-'User Input'!X170))</f>
        <v>0</v>
      </c>
      <c r="Y155" s="131">
        <f>IF(Y$135=$B155,0,IF(Y$135&gt;$B155,'User Input'!Y170,-'User Input'!Y170))</f>
        <v>0</v>
      </c>
      <c r="Z155" s="131">
        <f>IF(Z$135=$B155,0,IF(Z$135&gt;$B155,'User Input'!Z170,-'User Input'!Z170))</f>
        <v>0</v>
      </c>
      <c r="AA155" s="131">
        <f>IF(AA$135=$B155,0,IF(AA$135&gt;$B155,'User Input'!AA170,-'User Input'!AA170))</f>
        <v>0</v>
      </c>
      <c r="AB155" s="131">
        <f>IF(AB$135=$B155,0,IF(AB$135&gt;$B155,'User Input'!AB170,-'User Input'!AB170))</f>
        <v>0</v>
      </c>
      <c r="AC155" s="131">
        <f>IF(AC$135=$B155,0,IF(AC$135&gt;$B155,'User Input'!AC170,-'User Input'!AC170))</f>
        <v>0</v>
      </c>
      <c r="AD155" s="131">
        <f>IF(AD$135=$B155,0,IF(AD$135&gt;$B155,'User Input'!AD170,-'User Input'!AD170))</f>
        <v>0</v>
      </c>
      <c r="AE155" s="131">
        <f>IF(AE$135=$B155,0,IF(AE$135&gt;$B155,'User Input'!AE170,-'User Input'!AE170))</f>
        <v>0</v>
      </c>
      <c r="AF155" s="131">
        <f>IF(AF$135=$B155,0,IF(AF$135&gt;$B155,'User Input'!AF170,-'User Input'!AF170))</f>
        <v>0</v>
      </c>
      <c r="AG155" s="131">
        <f>IF(AG$135=$B155,0,IF(AG$135&gt;$B155,'User Input'!AG170,-'User Input'!AG170))</f>
        <v>0</v>
      </c>
      <c r="AH155" s="131">
        <f>IF(AH$135=$B155,0,IF(AH$135&gt;$B155,'User Input'!AH170,-'User Input'!AH170))</f>
        <v>0</v>
      </c>
      <c r="AI155" s="131">
        <f>IF(AI$135=$B155,0,IF(AI$135&gt;$B155,'User Input'!AI170,-'User Input'!AI170))</f>
        <v>0</v>
      </c>
      <c r="AJ155" s="131">
        <f>IF(AJ$135=$B155,0,IF(AJ$135&gt;$B155,'User Input'!AJ170,-'User Input'!AJ170))</f>
        <v>0</v>
      </c>
      <c r="AK155" s="131">
        <f>IF(AK$135=$B155,0,IF(AK$135&gt;$B155,'User Input'!AK170,-'User Input'!AK170))</f>
        <v>0</v>
      </c>
      <c r="AL155" s="131">
        <f>IF(AL$135=$B155,0,IF(AL$135&gt;$B155,'User Input'!AL170,-'User Input'!AL170))</f>
        <v>0</v>
      </c>
      <c r="AM155" s="131">
        <f>IF(AM$135=$B155,0,IF(AM$135&gt;$B155,'User Input'!AM170,-'User Input'!AM170))</f>
        <v>0</v>
      </c>
      <c r="AN155" s="131">
        <f>IF(AN$135=$B155,0,IF(AN$135&gt;$B155,'User Input'!AN170,-'User Input'!AN170))</f>
        <v>0</v>
      </c>
      <c r="AO155" s="131">
        <f>IF(AO$135=$B155,0,IF(AO$135&gt;$B155,'User Input'!AO170,-'User Input'!AO170))</f>
        <v>0</v>
      </c>
    </row>
    <row r="156" spans="1:95" s="6" customFormat="1" ht="15" customHeight="1">
      <c r="B156" s="117" t="s">
        <v>114</v>
      </c>
      <c r="C156" s="44"/>
      <c r="D156" s="131">
        <f>IF(D$135=$B156,0,IF(D$135&gt;$B156,'User Input'!D171,-'User Input'!D171))</f>
        <v>0</v>
      </c>
      <c r="E156" s="131">
        <f>IF(E$135=$B156,0,IF(E$135&gt;$B156,'User Input'!E171,-'User Input'!E171))</f>
        <v>0</v>
      </c>
      <c r="F156" s="131">
        <f>IF(F$135=$B156,0,IF(F$135&gt;$B156,'User Input'!F171,-'User Input'!F171))</f>
        <v>0</v>
      </c>
      <c r="G156" s="131">
        <f>IF(G$135=$B156,0,IF(G$135&gt;$B156,'User Input'!G171,-'User Input'!G171))</f>
        <v>0</v>
      </c>
      <c r="H156" s="131">
        <f>IF(H$135=$B156,0,IF(H$135&gt;$B156,'User Input'!H171,-'User Input'!H171))</f>
        <v>0</v>
      </c>
      <c r="I156" s="131">
        <f>IF(I$135=$B156,0,IF(I$135&gt;$B156,'User Input'!I171,-'User Input'!I171))</f>
        <v>0</v>
      </c>
      <c r="J156" s="131">
        <f>IF(J$135=$B156,0,IF(J$135&gt;$B156,'User Input'!J171,-'User Input'!J171))</f>
        <v>0</v>
      </c>
      <c r="K156" s="131">
        <f>IF(K$135=$B156,0,IF(K$135&gt;$B156,'User Input'!K171,-'User Input'!K171))</f>
        <v>0</v>
      </c>
      <c r="L156" s="131">
        <f>IF(L$135=$B156,0,IF(L$135&gt;$B156,'User Input'!L171,-'User Input'!L171))</f>
        <v>0</v>
      </c>
      <c r="M156" s="131">
        <f>IF(M$135=$B156,0,IF(M$135&gt;$B156,'User Input'!M171,-'User Input'!M171))</f>
        <v>0</v>
      </c>
      <c r="N156" s="131">
        <f>IF(N$135=$B156,0,IF(N$135&gt;$B156,'User Input'!N171,-'User Input'!N171))</f>
        <v>0</v>
      </c>
      <c r="O156" s="131">
        <f>IF(O$135=$B156,0,IF(O$135&gt;$B156,'User Input'!O171,-'User Input'!O171))</f>
        <v>0</v>
      </c>
      <c r="P156" s="131">
        <f>IF(P$135=$B156,0,IF(P$135&gt;$B156,'User Input'!P171,-'User Input'!P171))</f>
        <v>0</v>
      </c>
      <c r="Q156" s="131">
        <f>IF(Q$135=$B156,0,IF(Q$135&gt;$B156,'User Input'!Q171,-'User Input'!Q171))</f>
        <v>0</v>
      </c>
      <c r="R156" s="131">
        <f>IF(R$135=$B156,0,IF(R$135&gt;$B156,'User Input'!R171,-'User Input'!R171))</f>
        <v>0</v>
      </c>
      <c r="S156" s="131">
        <f>IF(S$135=$B156,0,IF(S$135&gt;$B156,'User Input'!S171,-'User Input'!S171))</f>
        <v>0</v>
      </c>
      <c r="T156" s="131">
        <f>IF(T$135=$B156,0,IF(T$135&gt;$B156,'User Input'!T171,-'User Input'!T171))</f>
        <v>0</v>
      </c>
      <c r="U156" s="131">
        <f>IF(U$135=$B156,0,IF(U$135&gt;$B156,'User Input'!U171,-'User Input'!U171))</f>
        <v>0</v>
      </c>
      <c r="V156" s="131">
        <f>IF(V$135=$B156,0,IF(V$135&gt;$B156,'User Input'!V171,-'User Input'!V171))</f>
        <v>0</v>
      </c>
      <c r="W156" s="131">
        <f>IF(W$135=$B156,0,IF(W$135&gt;$B156,'User Input'!W171,-'User Input'!W171))</f>
        <v>0</v>
      </c>
      <c r="X156" s="131">
        <f>IF(X$135=$B156,0,IF(X$135&gt;$B156,'User Input'!X171,-'User Input'!X171))</f>
        <v>0</v>
      </c>
      <c r="Y156" s="131">
        <f>IF(Y$135=$B156,0,IF(Y$135&gt;$B156,'User Input'!Y171,-'User Input'!Y171))</f>
        <v>0</v>
      </c>
      <c r="Z156" s="131">
        <f>IF(Z$135=$B156,0,IF(Z$135&gt;$B156,'User Input'!Z171,-'User Input'!Z171))</f>
        <v>0</v>
      </c>
      <c r="AA156" s="131">
        <f>IF(AA$135=$B156,0,IF(AA$135&gt;$B156,'User Input'!AA171,-'User Input'!AA171))</f>
        <v>0</v>
      </c>
      <c r="AB156" s="131">
        <f>IF(AB$135=$B156,0,IF(AB$135&gt;$B156,'User Input'!AB171,-'User Input'!AB171))</f>
        <v>0</v>
      </c>
      <c r="AC156" s="131">
        <f>IF(AC$135=$B156,0,IF(AC$135&gt;$B156,'User Input'!AC171,-'User Input'!AC171))</f>
        <v>0</v>
      </c>
      <c r="AD156" s="131">
        <f>IF(AD$135=$B156,0,IF(AD$135&gt;$B156,'User Input'!AD171,-'User Input'!AD171))</f>
        <v>0</v>
      </c>
      <c r="AE156" s="131">
        <f>IF(AE$135=$B156,0,IF(AE$135&gt;$B156,'User Input'!AE171,-'User Input'!AE171))</f>
        <v>0</v>
      </c>
      <c r="AF156" s="131">
        <f>IF(AF$135=$B156,0,IF(AF$135&gt;$B156,'User Input'!AF171,-'User Input'!AF171))</f>
        <v>0</v>
      </c>
      <c r="AG156" s="131">
        <f>IF(AG$135=$B156,0,IF(AG$135&gt;$B156,'User Input'!AG171,-'User Input'!AG171))</f>
        <v>0</v>
      </c>
      <c r="AH156" s="131">
        <f>IF(AH$135=$B156,0,IF(AH$135&gt;$B156,'User Input'!AH171,-'User Input'!AH171))</f>
        <v>0</v>
      </c>
      <c r="AI156" s="131">
        <f>IF(AI$135=$B156,0,IF(AI$135&gt;$B156,'User Input'!AI171,-'User Input'!AI171))</f>
        <v>0</v>
      </c>
      <c r="AJ156" s="131">
        <f>IF(AJ$135=$B156,0,IF(AJ$135&gt;$B156,'User Input'!AJ171,-'User Input'!AJ171))</f>
        <v>0</v>
      </c>
      <c r="AK156" s="131">
        <f>IF(AK$135=$B156,0,IF(AK$135&gt;$B156,'User Input'!AK171,-'User Input'!AK171))</f>
        <v>0</v>
      </c>
      <c r="AL156" s="131">
        <f>IF(AL$135=$B156,0,IF(AL$135&gt;$B156,'User Input'!AL171,-'User Input'!AL171))</f>
        <v>0</v>
      </c>
      <c r="AM156" s="131">
        <f>IF(AM$135=$B156,0,IF(AM$135&gt;$B156,'User Input'!AM171,-'User Input'!AM171))</f>
        <v>0</v>
      </c>
      <c r="AN156" s="131">
        <f>IF(AN$135=$B156,0,IF(AN$135&gt;$B156,'User Input'!AN171,-'User Input'!AN171))</f>
        <v>0</v>
      </c>
      <c r="AO156" s="131">
        <f>IF(AO$135=$B156,0,IF(AO$135&gt;$B156,'User Input'!AO171,-'User Input'!AO171))</f>
        <v>0</v>
      </c>
    </row>
    <row r="157" spans="1:95" s="6" customFormat="1" ht="15" customHeight="1">
      <c r="B157" s="117" t="s">
        <v>115</v>
      </c>
      <c r="C157" s="44"/>
      <c r="D157" s="131">
        <f>IF(D$135=$B157,0,IF(D$135&gt;$B157,'User Input'!D172,-'User Input'!D172))</f>
        <v>0</v>
      </c>
      <c r="E157" s="131">
        <f>IF(E$135=$B157,0,IF(E$135&gt;$B157,'User Input'!E172,-'User Input'!E172))</f>
        <v>0</v>
      </c>
      <c r="F157" s="131">
        <f>IF(F$135=$B157,0,IF(F$135&gt;$B157,'User Input'!F172,-'User Input'!F172))</f>
        <v>0</v>
      </c>
      <c r="G157" s="131">
        <f>IF(G$135=$B157,0,IF(G$135&gt;$B157,'User Input'!G172,-'User Input'!G172))</f>
        <v>0</v>
      </c>
      <c r="H157" s="131">
        <f>IF(H$135=$B157,0,IF(H$135&gt;$B157,'User Input'!H172,-'User Input'!H172))</f>
        <v>0</v>
      </c>
      <c r="I157" s="131">
        <f>IF(I$135=$B157,0,IF(I$135&gt;$B157,'User Input'!I172,-'User Input'!I172))</f>
        <v>0</v>
      </c>
      <c r="J157" s="131">
        <f>IF(J$135=$B157,0,IF(J$135&gt;$B157,'User Input'!J172,-'User Input'!J172))</f>
        <v>0</v>
      </c>
      <c r="K157" s="131">
        <f>IF(K$135=$B157,0,IF(K$135&gt;$B157,'User Input'!K172,-'User Input'!K172))</f>
        <v>0</v>
      </c>
      <c r="L157" s="131">
        <f>IF(L$135=$B157,0,IF(L$135&gt;$B157,'User Input'!L172,-'User Input'!L172))</f>
        <v>0</v>
      </c>
      <c r="M157" s="131">
        <f>IF(M$135=$B157,0,IF(M$135&gt;$B157,'User Input'!M172,-'User Input'!M172))</f>
        <v>0</v>
      </c>
      <c r="N157" s="131">
        <f>IF(N$135=$B157,0,IF(N$135&gt;$B157,'User Input'!N172,-'User Input'!N172))</f>
        <v>0</v>
      </c>
      <c r="O157" s="131">
        <f>IF(O$135=$B157,0,IF(O$135&gt;$B157,'User Input'!O172,-'User Input'!O172))</f>
        <v>0</v>
      </c>
      <c r="P157" s="131">
        <f>IF(P$135=$B157,0,IF(P$135&gt;$B157,'User Input'!P172,-'User Input'!P172))</f>
        <v>0</v>
      </c>
      <c r="Q157" s="131">
        <f>IF(Q$135=$B157,0,IF(Q$135&gt;$B157,'User Input'!Q172,-'User Input'!Q172))</f>
        <v>0</v>
      </c>
      <c r="R157" s="131">
        <f>IF(R$135=$B157,0,IF(R$135&gt;$B157,'User Input'!R172,-'User Input'!R172))</f>
        <v>0</v>
      </c>
      <c r="S157" s="131">
        <f>IF(S$135=$B157,0,IF(S$135&gt;$B157,'User Input'!S172,-'User Input'!S172))</f>
        <v>0</v>
      </c>
      <c r="T157" s="131">
        <f>IF(T$135=$B157,0,IF(T$135&gt;$B157,'User Input'!T172,-'User Input'!T172))</f>
        <v>0</v>
      </c>
      <c r="U157" s="131">
        <f>IF(U$135=$B157,0,IF(U$135&gt;$B157,'User Input'!U172,-'User Input'!U172))</f>
        <v>0</v>
      </c>
      <c r="V157" s="131">
        <f>IF(V$135=$B157,0,IF(V$135&gt;$B157,'User Input'!V172,-'User Input'!V172))</f>
        <v>0</v>
      </c>
      <c r="W157" s="131">
        <f>IF(W$135=$B157,0,IF(W$135&gt;$B157,'User Input'!W172,-'User Input'!W172))</f>
        <v>0</v>
      </c>
      <c r="X157" s="131">
        <f>IF(X$135=$B157,0,IF(X$135&gt;$B157,'User Input'!X172,-'User Input'!X172))</f>
        <v>0</v>
      </c>
      <c r="Y157" s="131">
        <f>IF(Y$135=$B157,0,IF(Y$135&gt;$B157,'User Input'!Y172,-'User Input'!Y172))</f>
        <v>0</v>
      </c>
      <c r="Z157" s="131">
        <f>IF(Z$135=$B157,0,IF(Z$135&gt;$B157,'User Input'!Z172,-'User Input'!Z172))</f>
        <v>0</v>
      </c>
      <c r="AA157" s="131">
        <f>IF(AA$135=$B157,0,IF(AA$135&gt;$B157,'User Input'!AA172,-'User Input'!AA172))</f>
        <v>0</v>
      </c>
      <c r="AB157" s="131">
        <f>IF(AB$135=$B157,0,IF(AB$135&gt;$B157,'User Input'!AB172,-'User Input'!AB172))</f>
        <v>0</v>
      </c>
      <c r="AC157" s="131">
        <f>IF(AC$135=$B157,0,IF(AC$135&gt;$B157,'User Input'!AC172,-'User Input'!AC172))</f>
        <v>0</v>
      </c>
      <c r="AD157" s="131">
        <f>IF(AD$135=$B157,0,IF(AD$135&gt;$B157,'User Input'!AD172,-'User Input'!AD172))</f>
        <v>0</v>
      </c>
      <c r="AE157" s="131">
        <f>IF(AE$135=$B157,0,IF(AE$135&gt;$B157,'User Input'!AE172,-'User Input'!AE172))</f>
        <v>0</v>
      </c>
      <c r="AF157" s="131">
        <f>IF(AF$135=$B157,0,IF(AF$135&gt;$B157,'User Input'!AF172,-'User Input'!AF172))</f>
        <v>0</v>
      </c>
      <c r="AG157" s="131">
        <f>IF(AG$135=$B157,0,IF(AG$135&gt;$B157,'User Input'!AG172,-'User Input'!AG172))</f>
        <v>0</v>
      </c>
      <c r="AH157" s="131">
        <f>IF(AH$135=$B157,0,IF(AH$135&gt;$B157,'User Input'!AH172,-'User Input'!AH172))</f>
        <v>0</v>
      </c>
      <c r="AI157" s="131">
        <f>IF(AI$135=$B157,0,IF(AI$135&gt;$B157,'User Input'!AI172,-'User Input'!AI172))</f>
        <v>0</v>
      </c>
      <c r="AJ157" s="131">
        <f>IF(AJ$135=$B157,0,IF(AJ$135&gt;$B157,'User Input'!AJ172,-'User Input'!AJ172))</f>
        <v>0</v>
      </c>
      <c r="AK157" s="131">
        <f>IF(AK$135=$B157,0,IF(AK$135&gt;$B157,'User Input'!AK172,-'User Input'!AK172))</f>
        <v>0</v>
      </c>
      <c r="AL157" s="131">
        <f>IF(AL$135=$B157,0,IF(AL$135&gt;$B157,'User Input'!AL172,-'User Input'!AL172))</f>
        <v>0</v>
      </c>
      <c r="AM157" s="131">
        <f>IF(AM$135=$B157,0,IF(AM$135&gt;$B157,'User Input'!AM172,-'User Input'!AM172))</f>
        <v>0</v>
      </c>
      <c r="AN157" s="131">
        <f>IF(AN$135=$B157,0,IF(AN$135&gt;$B157,'User Input'!AN172,-'User Input'!AN172))</f>
        <v>0</v>
      </c>
      <c r="AO157" s="131">
        <f>IF(AO$135=$B157,0,IF(AO$135&gt;$B157,'User Input'!AO172,-'User Input'!AO172))</f>
        <v>0</v>
      </c>
    </row>
    <row r="158" spans="1:95" s="6" customFormat="1" ht="15" customHeight="1">
      <c r="B158" s="117" t="s">
        <v>116</v>
      </c>
      <c r="C158" s="44"/>
      <c r="D158" s="131">
        <f>IF(D$135=$B158,0,IF(D$135&gt;$B158,'User Input'!D173,-'User Input'!D173))</f>
        <v>0</v>
      </c>
      <c r="E158" s="131">
        <f>IF(E$135=$B158,0,IF(E$135&gt;$B158,'User Input'!E173,-'User Input'!E173))</f>
        <v>0</v>
      </c>
      <c r="F158" s="131">
        <f>IF(F$135=$B158,0,IF(F$135&gt;$B158,'User Input'!F173,-'User Input'!F173))</f>
        <v>0</v>
      </c>
      <c r="G158" s="131">
        <f>IF(G$135=$B158,0,IF(G$135&gt;$B158,'User Input'!G173,-'User Input'!G173))</f>
        <v>0</v>
      </c>
      <c r="H158" s="131">
        <f>IF(H$135=$B158,0,IF(H$135&gt;$B158,'User Input'!H173,-'User Input'!H173))</f>
        <v>0</v>
      </c>
      <c r="I158" s="131">
        <f>IF(I$135=$B158,0,IF(I$135&gt;$B158,'User Input'!I173,-'User Input'!I173))</f>
        <v>0</v>
      </c>
      <c r="J158" s="131">
        <f>IF(J$135=$B158,0,IF(J$135&gt;$B158,'User Input'!J173,-'User Input'!J173))</f>
        <v>0</v>
      </c>
      <c r="K158" s="131">
        <f>IF(K$135=$B158,0,IF(K$135&gt;$B158,'User Input'!K173,-'User Input'!K173))</f>
        <v>0</v>
      </c>
      <c r="L158" s="131">
        <f>IF(L$135=$B158,0,IF(L$135&gt;$B158,'User Input'!L173,-'User Input'!L173))</f>
        <v>0</v>
      </c>
      <c r="M158" s="131">
        <f>IF(M$135=$B158,0,IF(M$135&gt;$B158,'User Input'!M173,-'User Input'!M173))</f>
        <v>0</v>
      </c>
      <c r="N158" s="131">
        <f>IF(N$135=$B158,0,IF(N$135&gt;$B158,'User Input'!N173,-'User Input'!N173))</f>
        <v>0</v>
      </c>
      <c r="O158" s="131">
        <f>IF(O$135=$B158,0,IF(O$135&gt;$B158,'User Input'!O173,-'User Input'!O173))</f>
        <v>0</v>
      </c>
      <c r="P158" s="131">
        <f>IF(P$135=$B158,0,IF(P$135&gt;$B158,'User Input'!P173,-'User Input'!P173))</f>
        <v>0</v>
      </c>
      <c r="Q158" s="131">
        <f>IF(Q$135=$B158,0,IF(Q$135&gt;$B158,'User Input'!Q173,-'User Input'!Q173))</f>
        <v>0</v>
      </c>
      <c r="R158" s="131">
        <f>IF(R$135=$B158,0,IF(R$135&gt;$B158,'User Input'!R173,-'User Input'!R173))</f>
        <v>0</v>
      </c>
      <c r="S158" s="131">
        <f>IF(S$135=$B158,0,IF(S$135&gt;$B158,'User Input'!S173,-'User Input'!S173))</f>
        <v>0</v>
      </c>
      <c r="T158" s="131">
        <f>IF(T$135=$B158,0,IF(T$135&gt;$B158,'User Input'!T173,-'User Input'!T173))</f>
        <v>0</v>
      </c>
      <c r="U158" s="131">
        <f>IF(U$135=$B158,0,IF(U$135&gt;$B158,'User Input'!U173,-'User Input'!U173))</f>
        <v>0</v>
      </c>
      <c r="V158" s="131">
        <f>IF(V$135=$B158,0,IF(V$135&gt;$B158,'User Input'!V173,-'User Input'!V173))</f>
        <v>0</v>
      </c>
      <c r="W158" s="131">
        <f>IF(W$135=$B158,0,IF(W$135&gt;$B158,'User Input'!W173,-'User Input'!W173))</f>
        <v>0</v>
      </c>
      <c r="X158" s="131">
        <f>IF(X$135=$B158,0,IF(X$135&gt;$B158,'User Input'!X173,-'User Input'!X173))</f>
        <v>0</v>
      </c>
      <c r="Y158" s="131">
        <f>IF(Y$135=$B158,0,IF(Y$135&gt;$B158,'User Input'!Y173,-'User Input'!Y173))</f>
        <v>0</v>
      </c>
      <c r="Z158" s="131">
        <f>IF(Z$135=$B158,0,IF(Z$135&gt;$B158,'User Input'!Z173,-'User Input'!Z173))</f>
        <v>0</v>
      </c>
      <c r="AA158" s="131">
        <f>IF(AA$135=$B158,0,IF(AA$135&gt;$B158,'User Input'!AA173,-'User Input'!AA173))</f>
        <v>0</v>
      </c>
      <c r="AB158" s="131">
        <f>IF(AB$135=$B158,0,IF(AB$135&gt;$B158,'User Input'!AB173,-'User Input'!AB173))</f>
        <v>0</v>
      </c>
      <c r="AC158" s="131">
        <f>IF(AC$135=$B158,0,IF(AC$135&gt;$B158,'User Input'!AC173,-'User Input'!AC173))</f>
        <v>0</v>
      </c>
      <c r="AD158" s="131">
        <f>IF(AD$135=$B158,0,IF(AD$135&gt;$B158,'User Input'!AD173,-'User Input'!AD173))</f>
        <v>0</v>
      </c>
      <c r="AE158" s="131">
        <f>IF(AE$135=$B158,0,IF(AE$135&gt;$B158,'User Input'!AE173,-'User Input'!AE173))</f>
        <v>0</v>
      </c>
      <c r="AF158" s="131">
        <f>IF(AF$135=$B158,0,IF(AF$135&gt;$B158,'User Input'!AF173,-'User Input'!AF173))</f>
        <v>0</v>
      </c>
      <c r="AG158" s="131">
        <f>IF(AG$135=$B158,0,IF(AG$135&gt;$B158,'User Input'!AG173,-'User Input'!AG173))</f>
        <v>0</v>
      </c>
      <c r="AH158" s="131">
        <f>IF(AH$135=$B158,0,IF(AH$135&gt;$B158,'User Input'!AH173,-'User Input'!AH173))</f>
        <v>0</v>
      </c>
      <c r="AI158" s="131">
        <f>IF(AI$135=$B158,0,IF(AI$135&gt;$B158,'User Input'!AI173,-'User Input'!AI173))</f>
        <v>0</v>
      </c>
      <c r="AJ158" s="131">
        <f>IF(AJ$135=$B158,0,IF(AJ$135&gt;$B158,'User Input'!AJ173,-'User Input'!AJ173))</f>
        <v>0</v>
      </c>
      <c r="AK158" s="131">
        <f>IF(AK$135=$B158,0,IF(AK$135&gt;$B158,'User Input'!AK173,-'User Input'!AK173))</f>
        <v>0</v>
      </c>
      <c r="AL158" s="131">
        <f>IF(AL$135=$B158,0,IF(AL$135&gt;$B158,'User Input'!AL173,-'User Input'!AL173))</f>
        <v>0</v>
      </c>
      <c r="AM158" s="131">
        <f>IF(AM$135=$B158,0,IF(AM$135&gt;$B158,'User Input'!AM173,-'User Input'!AM173))</f>
        <v>0</v>
      </c>
      <c r="AN158" s="131">
        <f>IF(AN$135=$B158,0,IF(AN$135&gt;$B158,'User Input'!AN173,-'User Input'!AN173))</f>
        <v>0</v>
      </c>
      <c r="AO158" s="131">
        <f>IF(AO$135=$B158,0,IF(AO$135&gt;$B158,'User Input'!AO173,-'User Input'!AO173))</f>
        <v>0</v>
      </c>
    </row>
    <row r="159" spans="1:95" s="6" customFormat="1" ht="15" customHeight="1">
      <c r="B159" s="117" t="s">
        <v>117</v>
      </c>
      <c r="C159" s="44"/>
      <c r="D159" s="131">
        <f>IF(D$135=$B159,0,IF(D$135&gt;$B159,'User Input'!D174,-'User Input'!D174))</f>
        <v>0</v>
      </c>
      <c r="E159" s="131">
        <f>IF(E$135=$B159,0,IF(E$135&gt;$B159,'User Input'!E174,-'User Input'!E174))</f>
        <v>0</v>
      </c>
      <c r="F159" s="131">
        <f>IF(F$135=$B159,0,IF(F$135&gt;$B159,'User Input'!F174,-'User Input'!F174))</f>
        <v>0</v>
      </c>
      <c r="G159" s="131">
        <f>IF(G$135=$B159,0,IF(G$135&gt;$B159,'User Input'!G174,-'User Input'!G174))</f>
        <v>0</v>
      </c>
      <c r="H159" s="131">
        <f>IF(H$135=$B159,0,IF(H$135&gt;$B159,'User Input'!H174,-'User Input'!H174))</f>
        <v>0</v>
      </c>
      <c r="I159" s="131">
        <f>IF(I$135=$B159,0,IF(I$135&gt;$B159,'User Input'!I174,-'User Input'!I174))</f>
        <v>0</v>
      </c>
      <c r="J159" s="131">
        <f>IF(J$135=$B159,0,IF(J$135&gt;$B159,'User Input'!J174,-'User Input'!J174))</f>
        <v>0</v>
      </c>
      <c r="K159" s="131">
        <f>IF(K$135=$B159,0,IF(K$135&gt;$B159,'User Input'!K174,-'User Input'!K174))</f>
        <v>0</v>
      </c>
      <c r="L159" s="131">
        <f>IF(L$135=$B159,0,IF(L$135&gt;$B159,'User Input'!L174,-'User Input'!L174))</f>
        <v>0</v>
      </c>
      <c r="M159" s="131">
        <f>IF(M$135=$B159,0,IF(M$135&gt;$B159,'User Input'!M174,-'User Input'!M174))</f>
        <v>0</v>
      </c>
      <c r="N159" s="131">
        <f>IF(N$135=$B159,0,IF(N$135&gt;$B159,'User Input'!N174,-'User Input'!N174))</f>
        <v>0</v>
      </c>
      <c r="O159" s="131">
        <f>IF(O$135=$B159,0,IF(O$135&gt;$B159,'User Input'!O174,-'User Input'!O174))</f>
        <v>0</v>
      </c>
      <c r="P159" s="131">
        <f>IF(P$135=$B159,0,IF(P$135&gt;$B159,'User Input'!P174,-'User Input'!P174))</f>
        <v>0</v>
      </c>
      <c r="Q159" s="131">
        <f>IF(Q$135=$B159,0,IF(Q$135&gt;$B159,'User Input'!Q174,-'User Input'!Q174))</f>
        <v>0</v>
      </c>
      <c r="R159" s="131">
        <f>IF(R$135=$B159,0,IF(R$135&gt;$B159,'User Input'!R174,-'User Input'!R174))</f>
        <v>0</v>
      </c>
      <c r="S159" s="131">
        <f>IF(S$135=$B159,0,IF(S$135&gt;$B159,'User Input'!S174,-'User Input'!S174))</f>
        <v>0</v>
      </c>
      <c r="T159" s="131">
        <f>IF(T$135=$B159,0,IF(T$135&gt;$B159,'User Input'!T174,-'User Input'!T174))</f>
        <v>0</v>
      </c>
      <c r="U159" s="131">
        <f>IF(U$135=$B159,0,IF(U$135&gt;$B159,'User Input'!U174,-'User Input'!U174))</f>
        <v>0</v>
      </c>
      <c r="V159" s="131">
        <f>IF(V$135=$B159,0,IF(V$135&gt;$B159,'User Input'!V174,-'User Input'!V174))</f>
        <v>0</v>
      </c>
      <c r="W159" s="131">
        <f>IF(W$135=$B159,0,IF(W$135&gt;$B159,'User Input'!W174,-'User Input'!W174))</f>
        <v>0</v>
      </c>
      <c r="X159" s="131">
        <f>IF(X$135=$B159,0,IF(X$135&gt;$B159,'User Input'!X174,-'User Input'!X174))</f>
        <v>0</v>
      </c>
      <c r="Y159" s="131">
        <f>IF(Y$135=$B159,0,IF(Y$135&gt;$B159,'User Input'!Y174,-'User Input'!Y174))</f>
        <v>0</v>
      </c>
      <c r="Z159" s="131">
        <f>IF(Z$135=$B159,0,IF(Z$135&gt;$B159,'User Input'!Z174,-'User Input'!Z174))</f>
        <v>0</v>
      </c>
      <c r="AA159" s="131">
        <f>IF(AA$135=$B159,0,IF(AA$135&gt;$B159,'User Input'!AA174,-'User Input'!AA174))</f>
        <v>0</v>
      </c>
      <c r="AB159" s="131">
        <f>IF(AB$135=$B159,0,IF(AB$135&gt;$B159,'User Input'!AB174,-'User Input'!AB174))</f>
        <v>0</v>
      </c>
      <c r="AC159" s="131">
        <f>IF(AC$135=$B159,0,IF(AC$135&gt;$B159,'User Input'!AC174,-'User Input'!AC174))</f>
        <v>0</v>
      </c>
      <c r="AD159" s="131">
        <f>IF(AD$135=$B159,0,IF(AD$135&gt;$B159,'User Input'!AD174,-'User Input'!AD174))</f>
        <v>0</v>
      </c>
      <c r="AE159" s="131">
        <f>IF(AE$135=$B159,0,IF(AE$135&gt;$B159,'User Input'!AE174,-'User Input'!AE174))</f>
        <v>0</v>
      </c>
      <c r="AF159" s="131">
        <f>IF(AF$135=$B159,0,IF(AF$135&gt;$B159,'User Input'!AF174,-'User Input'!AF174))</f>
        <v>0</v>
      </c>
      <c r="AG159" s="131">
        <f>IF(AG$135=$B159,0,IF(AG$135&gt;$B159,'User Input'!AG174,-'User Input'!AG174))</f>
        <v>0</v>
      </c>
      <c r="AH159" s="131">
        <f>IF(AH$135=$B159,0,IF(AH$135&gt;$B159,'User Input'!AH174,-'User Input'!AH174))</f>
        <v>0</v>
      </c>
      <c r="AI159" s="131">
        <f>IF(AI$135=$B159,0,IF(AI$135&gt;$B159,'User Input'!AI174,-'User Input'!AI174))</f>
        <v>0</v>
      </c>
      <c r="AJ159" s="131">
        <f>IF(AJ$135=$B159,0,IF(AJ$135&gt;$B159,'User Input'!AJ174,-'User Input'!AJ174))</f>
        <v>0</v>
      </c>
      <c r="AK159" s="131">
        <f>IF(AK$135=$B159,0,IF(AK$135&gt;$B159,'User Input'!AK174,-'User Input'!AK174))</f>
        <v>0</v>
      </c>
      <c r="AL159" s="131">
        <f>IF(AL$135=$B159,0,IF(AL$135&gt;$B159,'User Input'!AL174,-'User Input'!AL174))</f>
        <v>0</v>
      </c>
      <c r="AM159" s="131">
        <f>IF(AM$135=$B159,0,IF(AM$135&gt;$B159,'User Input'!AM174,-'User Input'!AM174))</f>
        <v>0</v>
      </c>
      <c r="AN159" s="131">
        <f>IF(AN$135=$B159,0,IF(AN$135&gt;$B159,'User Input'!AN174,-'User Input'!AN174))</f>
        <v>0</v>
      </c>
      <c r="AO159" s="131">
        <f>IF(AO$135=$B159,0,IF(AO$135&gt;$B159,'User Input'!AO174,-'User Input'!AO174))</f>
        <v>0</v>
      </c>
    </row>
    <row r="160" spans="1:95" s="6" customFormat="1" ht="15" customHeight="1">
      <c r="B160" s="117" t="s">
        <v>118</v>
      </c>
      <c r="C160" s="44"/>
      <c r="D160" s="131">
        <f>IF(D$135=$B160,0,IF(D$135&gt;$B160,'User Input'!D175,-'User Input'!D175))</f>
        <v>0</v>
      </c>
      <c r="E160" s="131">
        <f>IF(E$135=$B160,0,IF(E$135&gt;$B160,'User Input'!E175,-'User Input'!E175))</f>
        <v>0</v>
      </c>
      <c r="F160" s="131">
        <f>IF(F$135=$B160,0,IF(F$135&gt;$B160,'User Input'!F175,-'User Input'!F175))</f>
        <v>0</v>
      </c>
      <c r="G160" s="131">
        <f>IF(G$135=$B160,0,IF(G$135&gt;$B160,'User Input'!G175,-'User Input'!G175))</f>
        <v>0</v>
      </c>
      <c r="H160" s="131">
        <f>IF(H$135=$B160,0,IF(H$135&gt;$B160,'User Input'!H175,-'User Input'!H175))</f>
        <v>0</v>
      </c>
      <c r="I160" s="131">
        <f>IF(I$135=$B160,0,IF(I$135&gt;$B160,'User Input'!I175,-'User Input'!I175))</f>
        <v>0</v>
      </c>
      <c r="J160" s="131">
        <f>IF(J$135=$B160,0,IF(J$135&gt;$B160,'User Input'!J175,-'User Input'!J175))</f>
        <v>0</v>
      </c>
      <c r="K160" s="131">
        <f>IF(K$135=$B160,0,IF(K$135&gt;$B160,'User Input'!K175,-'User Input'!K175))</f>
        <v>0</v>
      </c>
      <c r="L160" s="131">
        <f>IF(L$135=$B160,0,IF(L$135&gt;$B160,'User Input'!L175,-'User Input'!L175))</f>
        <v>0</v>
      </c>
      <c r="M160" s="131">
        <f>IF(M$135=$B160,0,IF(M$135&gt;$B160,'User Input'!M175,-'User Input'!M175))</f>
        <v>0</v>
      </c>
      <c r="N160" s="131">
        <f>IF(N$135=$B160,0,IF(N$135&gt;$B160,'User Input'!N175,-'User Input'!N175))</f>
        <v>0</v>
      </c>
      <c r="O160" s="131">
        <f>IF(O$135=$B160,0,IF(O$135&gt;$B160,'User Input'!O175,-'User Input'!O175))</f>
        <v>0</v>
      </c>
      <c r="P160" s="131">
        <f>IF(P$135=$B160,0,IF(P$135&gt;$B160,'User Input'!P175,-'User Input'!P175))</f>
        <v>0</v>
      </c>
      <c r="Q160" s="131">
        <f>IF(Q$135=$B160,0,IF(Q$135&gt;$B160,'User Input'!Q175,-'User Input'!Q175))</f>
        <v>0</v>
      </c>
      <c r="R160" s="131">
        <f>IF(R$135=$B160,0,IF(R$135&gt;$B160,'User Input'!R175,-'User Input'!R175))</f>
        <v>0</v>
      </c>
      <c r="S160" s="131">
        <f>IF(S$135=$B160,0,IF(S$135&gt;$B160,'User Input'!S175,-'User Input'!S175))</f>
        <v>0</v>
      </c>
      <c r="T160" s="131">
        <f>IF(T$135=$B160,0,IF(T$135&gt;$B160,'User Input'!T175,-'User Input'!T175))</f>
        <v>0</v>
      </c>
      <c r="U160" s="131">
        <f>IF(U$135=$B160,0,IF(U$135&gt;$B160,'User Input'!U175,-'User Input'!U175))</f>
        <v>0</v>
      </c>
      <c r="V160" s="131">
        <f>IF(V$135=$B160,0,IF(V$135&gt;$B160,'User Input'!V175,-'User Input'!V175))</f>
        <v>0</v>
      </c>
      <c r="W160" s="131">
        <f>IF(W$135=$B160,0,IF(W$135&gt;$B160,'User Input'!W175,-'User Input'!W175))</f>
        <v>0</v>
      </c>
      <c r="X160" s="131">
        <f>IF(X$135=$B160,0,IF(X$135&gt;$B160,'User Input'!X175,-'User Input'!X175))</f>
        <v>0</v>
      </c>
      <c r="Y160" s="131">
        <f>IF(Y$135=$B160,0,IF(Y$135&gt;$B160,'User Input'!Y175,-'User Input'!Y175))</f>
        <v>0</v>
      </c>
      <c r="Z160" s="131">
        <f>IF(Z$135=$B160,0,IF(Z$135&gt;$B160,'User Input'!Z175,-'User Input'!Z175))</f>
        <v>0</v>
      </c>
      <c r="AA160" s="131">
        <f>IF(AA$135=$B160,0,IF(AA$135&gt;$B160,'User Input'!AA175,-'User Input'!AA175))</f>
        <v>0</v>
      </c>
      <c r="AB160" s="131">
        <f>IF(AB$135=$B160,0,IF(AB$135&gt;$B160,'User Input'!AB175,-'User Input'!AB175))</f>
        <v>0</v>
      </c>
      <c r="AC160" s="131">
        <f>IF(AC$135=$B160,0,IF(AC$135&gt;$B160,'User Input'!AC175,-'User Input'!AC175))</f>
        <v>0</v>
      </c>
      <c r="AD160" s="131">
        <f>IF(AD$135=$B160,0,IF(AD$135&gt;$B160,'User Input'!AD175,-'User Input'!AD175))</f>
        <v>0</v>
      </c>
      <c r="AE160" s="131">
        <f>IF(AE$135=$B160,0,IF(AE$135&gt;$B160,'User Input'!AE175,-'User Input'!AE175))</f>
        <v>0</v>
      </c>
      <c r="AF160" s="131">
        <f>IF(AF$135=$B160,0,IF(AF$135&gt;$B160,'User Input'!AF175,-'User Input'!AF175))</f>
        <v>0</v>
      </c>
      <c r="AG160" s="131">
        <f>IF(AG$135=$B160,0,IF(AG$135&gt;$B160,'User Input'!AG175,-'User Input'!AG175))</f>
        <v>0</v>
      </c>
      <c r="AH160" s="131">
        <f>IF(AH$135=$B160,0,IF(AH$135&gt;$B160,'User Input'!AH175,-'User Input'!AH175))</f>
        <v>0</v>
      </c>
      <c r="AI160" s="131">
        <f>IF(AI$135=$B160,0,IF(AI$135&gt;$B160,'User Input'!AI175,-'User Input'!AI175))</f>
        <v>0</v>
      </c>
      <c r="AJ160" s="131">
        <f>IF(AJ$135=$B160,0,IF(AJ$135&gt;$B160,'User Input'!AJ175,-'User Input'!AJ175))</f>
        <v>0</v>
      </c>
      <c r="AK160" s="131">
        <f>IF(AK$135=$B160,0,IF(AK$135&gt;$B160,'User Input'!AK175,-'User Input'!AK175))</f>
        <v>0</v>
      </c>
      <c r="AL160" s="131">
        <f>IF(AL$135=$B160,0,IF(AL$135&gt;$B160,'User Input'!AL175,-'User Input'!AL175))</f>
        <v>0</v>
      </c>
      <c r="AM160" s="131">
        <f>IF(AM$135=$B160,0,IF(AM$135&gt;$B160,'User Input'!AM175,-'User Input'!AM175))</f>
        <v>0</v>
      </c>
      <c r="AN160" s="131">
        <f>IF(AN$135=$B160,0,IF(AN$135&gt;$B160,'User Input'!AN175,-'User Input'!AN175))</f>
        <v>0</v>
      </c>
      <c r="AO160" s="131">
        <f>IF(AO$135=$B160,0,IF(AO$135&gt;$B160,'User Input'!AO175,-'User Input'!AO175))</f>
        <v>0</v>
      </c>
    </row>
    <row r="161" spans="1:95" s="6" customFormat="1" ht="15" customHeight="1">
      <c r="B161" s="117" t="s">
        <v>119</v>
      </c>
      <c r="C161" s="44"/>
      <c r="D161" s="131">
        <f>IF(D$135=$B161,0,IF(D$135&gt;$B161,'User Input'!D176,-'User Input'!D176))</f>
        <v>0</v>
      </c>
      <c r="E161" s="131">
        <f>IF(E$135=$B161,0,IF(E$135&gt;$B161,'User Input'!E176,-'User Input'!E176))</f>
        <v>0</v>
      </c>
      <c r="F161" s="131">
        <f>IF(F$135=$B161,0,IF(F$135&gt;$B161,'User Input'!F176,-'User Input'!F176))</f>
        <v>0</v>
      </c>
      <c r="G161" s="131">
        <f>IF(G$135=$B161,0,IF(G$135&gt;$B161,'User Input'!G176,-'User Input'!G176))</f>
        <v>0</v>
      </c>
      <c r="H161" s="131">
        <f>IF(H$135=$B161,0,IF(H$135&gt;$B161,'User Input'!H176,-'User Input'!H176))</f>
        <v>0</v>
      </c>
      <c r="I161" s="131">
        <f>IF(I$135=$B161,0,IF(I$135&gt;$B161,'User Input'!I176,-'User Input'!I176))</f>
        <v>0</v>
      </c>
      <c r="J161" s="131">
        <f>IF(J$135=$B161,0,IF(J$135&gt;$B161,'User Input'!J176,-'User Input'!J176))</f>
        <v>0</v>
      </c>
      <c r="K161" s="131">
        <f>IF(K$135=$B161,0,IF(K$135&gt;$B161,'User Input'!K176,-'User Input'!K176))</f>
        <v>0</v>
      </c>
      <c r="L161" s="131">
        <f>IF(L$135=$B161,0,IF(L$135&gt;$B161,'User Input'!L176,-'User Input'!L176))</f>
        <v>0</v>
      </c>
      <c r="M161" s="131">
        <f>IF(M$135=$B161,0,IF(M$135&gt;$B161,'User Input'!M176,-'User Input'!M176))</f>
        <v>0</v>
      </c>
      <c r="N161" s="131">
        <f>IF(N$135=$B161,0,IF(N$135&gt;$B161,'User Input'!N176,-'User Input'!N176))</f>
        <v>0</v>
      </c>
      <c r="O161" s="131">
        <f>IF(O$135=$B161,0,IF(O$135&gt;$B161,'User Input'!O176,-'User Input'!O176))</f>
        <v>0</v>
      </c>
      <c r="P161" s="131">
        <f>IF(P$135=$B161,0,IF(P$135&gt;$B161,'User Input'!P176,-'User Input'!P176))</f>
        <v>0</v>
      </c>
      <c r="Q161" s="131">
        <f>IF(Q$135=$B161,0,IF(Q$135&gt;$B161,'User Input'!Q176,-'User Input'!Q176))</f>
        <v>0</v>
      </c>
      <c r="R161" s="131">
        <f>IF(R$135=$B161,0,IF(R$135&gt;$B161,'User Input'!R176,-'User Input'!R176))</f>
        <v>0</v>
      </c>
      <c r="S161" s="131">
        <f>IF(S$135=$B161,0,IF(S$135&gt;$B161,'User Input'!S176,-'User Input'!S176))</f>
        <v>0</v>
      </c>
      <c r="T161" s="131">
        <f>IF(T$135=$B161,0,IF(T$135&gt;$B161,'User Input'!T176,-'User Input'!T176))</f>
        <v>0</v>
      </c>
      <c r="U161" s="131">
        <f>IF(U$135=$B161,0,IF(U$135&gt;$B161,'User Input'!U176,-'User Input'!U176))</f>
        <v>0</v>
      </c>
      <c r="V161" s="131">
        <f>IF(V$135=$B161,0,IF(V$135&gt;$B161,'User Input'!V176,-'User Input'!V176))</f>
        <v>0</v>
      </c>
      <c r="W161" s="131">
        <f>IF(W$135=$B161,0,IF(W$135&gt;$B161,'User Input'!W176,-'User Input'!W176))</f>
        <v>0</v>
      </c>
      <c r="X161" s="131">
        <f>IF(X$135=$B161,0,IF(X$135&gt;$B161,'User Input'!X176,-'User Input'!X176))</f>
        <v>0</v>
      </c>
      <c r="Y161" s="131">
        <f>IF(Y$135=$B161,0,IF(Y$135&gt;$B161,'User Input'!Y176,-'User Input'!Y176))</f>
        <v>0</v>
      </c>
      <c r="Z161" s="131">
        <f>IF(Z$135=$B161,0,IF(Z$135&gt;$B161,'User Input'!Z176,-'User Input'!Z176))</f>
        <v>0</v>
      </c>
      <c r="AA161" s="131">
        <f>IF(AA$135=$B161,0,IF(AA$135&gt;$B161,'User Input'!AA176,-'User Input'!AA176))</f>
        <v>0</v>
      </c>
      <c r="AB161" s="131">
        <f>IF(AB$135=$B161,0,IF(AB$135&gt;$B161,'User Input'!AB176,-'User Input'!AB176))</f>
        <v>0</v>
      </c>
      <c r="AC161" s="131">
        <f>IF(AC$135=$B161,0,IF(AC$135&gt;$B161,'User Input'!AC176,-'User Input'!AC176))</f>
        <v>0</v>
      </c>
      <c r="AD161" s="131">
        <f>IF(AD$135=$B161,0,IF(AD$135&gt;$B161,'User Input'!AD176,-'User Input'!AD176))</f>
        <v>0</v>
      </c>
      <c r="AE161" s="131">
        <f>IF(AE$135=$B161,0,IF(AE$135&gt;$B161,'User Input'!AE176,-'User Input'!AE176))</f>
        <v>0</v>
      </c>
      <c r="AF161" s="131">
        <f>IF(AF$135=$B161,0,IF(AF$135&gt;$B161,'User Input'!AF176,-'User Input'!AF176))</f>
        <v>0</v>
      </c>
      <c r="AG161" s="131">
        <f>IF(AG$135=$B161,0,IF(AG$135&gt;$B161,'User Input'!AG176,-'User Input'!AG176))</f>
        <v>0</v>
      </c>
      <c r="AH161" s="131">
        <f>IF(AH$135=$B161,0,IF(AH$135&gt;$B161,'User Input'!AH176,-'User Input'!AH176))</f>
        <v>0</v>
      </c>
      <c r="AI161" s="131">
        <f>IF(AI$135=$B161,0,IF(AI$135&gt;$B161,'User Input'!AI176,-'User Input'!AI176))</f>
        <v>0</v>
      </c>
      <c r="AJ161" s="131">
        <f>IF(AJ$135=$B161,0,IF(AJ$135&gt;$B161,'User Input'!AJ176,-'User Input'!AJ176))</f>
        <v>0</v>
      </c>
      <c r="AK161" s="131">
        <f>IF(AK$135=$B161,0,IF(AK$135&gt;$B161,'User Input'!AK176,-'User Input'!AK176))</f>
        <v>0</v>
      </c>
      <c r="AL161" s="131">
        <f>IF(AL$135=$B161,0,IF(AL$135&gt;$B161,'User Input'!AL176,-'User Input'!AL176))</f>
        <v>0</v>
      </c>
      <c r="AM161" s="131">
        <f>IF(AM$135=$B161,0,IF(AM$135&gt;$B161,'User Input'!AM176,-'User Input'!AM176))</f>
        <v>0</v>
      </c>
      <c r="AN161" s="131">
        <f>IF(AN$135=$B161,0,IF(AN$135&gt;$B161,'User Input'!AN176,-'User Input'!AN176))</f>
        <v>0</v>
      </c>
      <c r="AO161" s="131">
        <f>IF(AO$135=$B161,0,IF(AO$135&gt;$B161,'User Input'!AO176,-'User Input'!AO176))</f>
        <v>0</v>
      </c>
    </row>
    <row r="162" spans="1:95" s="6" customFormat="1" ht="15" customHeight="1">
      <c r="B162" s="117" t="s">
        <v>120</v>
      </c>
      <c r="C162" s="44"/>
      <c r="D162" s="131">
        <f>IF(D$135=$B162,0,IF(D$135&gt;$B162,'User Input'!D177,-'User Input'!D177))</f>
        <v>0</v>
      </c>
      <c r="E162" s="131">
        <f>IF(E$135=$B162,0,IF(E$135&gt;$B162,'User Input'!E177,-'User Input'!E177))</f>
        <v>0</v>
      </c>
      <c r="F162" s="131">
        <f>IF(F$135=$B162,0,IF(F$135&gt;$B162,'User Input'!F177,-'User Input'!F177))</f>
        <v>0</v>
      </c>
      <c r="G162" s="131">
        <f>IF(G$135=$B162,0,IF(G$135&gt;$B162,'User Input'!G177,-'User Input'!G177))</f>
        <v>0</v>
      </c>
      <c r="H162" s="131">
        <f>IF(H$135=$B162,0,IF(H$135&gt;$B162,'User Input'!H177,-'User Input'!H177))</f>
        <v>0</v>
      </c>
      <c r="I162" s="131">
        <f>IF(I$135=$B162,0,IF(I$135&gt;$B162,'User Input'!I177,-'User Input'!I177))</f>
        <v>0</v>
      </c>
      <c r="J162" s="131">
        <f>IF(J$135=$B162,0,IF(J$135&gt;$B162,'User Input'!J177,-'User Input'!J177))</f>
        <v>0</v>
      </c>
      <c r="K162" s="131">
        <f>IF(K$135=$B162,0,IF(K$135&gt;$B162,'User Input'!K177,-'User Input'!K177))</f>
        <v>0</v>
      </c>
      <c r="L162" s="131">
        <f>IF(L$135=$B162,0,IF(L$135&gt;$B162,'User Input'!L177,-'User Input'!L177))</f>
        <v>0</v>
      </c>
      <c r="M162" s="131">
        <f>IF(M$135=$B162,0,IF(M$135&gt;$B162,'User Input'!M177,-'User Input'!M177))</f>
        <v>0</v>
      </c>
      <c r="N162" s="131">
        <f>IF(N$135=$B162,0,IF(N$135&gt;$B162,'User Input'!N177,-'User Input'!N177))</f>
        <v>0</v>
      </c>
      <c r="O162" s="131">
        <f>IF(O$135=$B162,0,IF(O$135&gt;$B162,'User Input'!O177,-'User Input'!O177))</f>
        <v>0</v>
      </c>
      <c r="P162" s="131">
        <f>IF(P$135=$B162,0,IF(P$135&gt;$B162,'User Input'!P177,-'User Input'!P177))</f>
        <v>0</v>
      </c>
      <c r="Q162" s="131">
        <f>IF(Q$135=$B162,0,IF(Q$135&gt;$B162,'User Input'!Q177,-'User Input'!Q177))</f>
        <v>0</v>
      </c>
      <c r="R162" s="131">
        <f>IF(R$135=$B162,0,IF(R$135&gt;$B162,'User Input'!R177,-'User Input'!R177))</f>
        <v>0</v>
      </c>
      <c r="S162" s="131">
        <f>IF(S$135=$B162,0,IF(S$135&gt;$B162,'User Input'!S177,-'User Input'!S177))</f>
        <v>0</v>
      </c>
      <c r="T162" s="131">
        <f>IF(T$135=$B162,0,IF(T$135&gt;$B162,'User Input'!T177,-'User Input'!T177))</f>
        <v>0</v>
      </c>
      <c r="U162" s="131">
        <f>IF(U$135=$B162,0,IF(U$135&gt;$B162,'User Input'!U177,-'User Input'!U177))</f>
        <v>0</v>
      </c>
      <c r="V162" s="131">
        <f>IF(V$135=$B162,0,IF(V$135&gt;$B162,'User Input'!V177,-'User Input'!V177))</f>
        <v>0</v>
      </c>
      <c r="W162" s="131">
        <f>IF(W$135=$B162,0,IF(W$135&gt;$B162,'User Input'!W177,-'User Input'!W177))</f>
        <v>0</v>
      </c>
      <c r="X162" s="131">
        <f>IF(X$135=$B162,0,IF(X$135&gt;$B162,'User Input'!X177,-'User Input'!X177))</f>
        <v>0</v>
      </c>
      <c r="Y162" s="131">
        <f>IF(Y$135=$B162,0,IF(Y$135&gt;$B162,'User Input'!Y177,-'User Input'!Y177))</f>
        <v>0</v>
      </c>
      <c r="Z162" s="131">
        <f>IF(Z$135=$B162,0,IF(Z$135&gt;$B162,'User Input'!Z177,-'User Input'!Z177))</f>
        <v>0</v>
      </c>
      <c r="AA162" s="131">
        <f>IF(AA$135=$B162,0,IF(AA$135&gt;$B162,'User Input'!AA177,-'User Input'!AA177))</f>
        <v>0</v>
      </c>
      <c r="AB162" s="131">
        <f>IF(AB$135=$B162,0,IF(AB$135&gt;$B162,'User Input'!AB177,-'User Input'!AB177))</f>
        <v>0</v>
      </c>
      <c r="AC162" s="131">
        <f>IF(AC$135=$B162,0,IF(AC$135&gt;$B162,'User Input'!AC177,-'User Input'!AC177))</f>
        <v>0</v>
      </c>
      <c r="AD162" s="131">
        <f>IF(AD$135=$B162,0,IF(AD$135&gt;$B162,'User Input'!AD177,-'User Input'!AD177))</f>
        <v>0</v>
      </c>
      <c r="AE162" s="131">
        <f>IF(AE$135=$B162,0,IF(AE$135&gt;$B162,'User Input'!AE177,-'User Input'!AE177))</f>
        <v>0</v>
      </c>
      <c r="AF162" s="131">
        <f>IF(AF$135=$B162,0,IF(AF$135&gt;$B162,'User Input'!AF177,-'User Input'!AF177))</f>
        <v>0</v>
      </c>
      <c r="AG162" s="131">
        <f>IF(AG$135=$B162,0,IF(AG$135&gt;$B162,'User Input'!AG177,-'User Input'!AG177))</f>
        <v>0</v>
      </c>
      <c r="AH162" s="131">
        <f>IF(AH$135=$B162,0,IF(AH$135&gt;$B162,'User Input'!AH177,-'User Input'!AH177))</f>
        <v>0</v>
      </c>
      <c r="AI162" s="131">
        <f>IF(AI$135=$B162,0,IF(AI$135&gt;$B162,'User Input'!AI177,-'User Input'!AI177))</f>
        <v>0</v>
      </c>
      <c r="AJ162" s="131">
        <f>IF(AJ$135=$B162,0,IF(AJ$135&gt;$B162,'User Input'!AJ177,-'User Input'!AJ177))</f>
        <v>0</v>
      </c>
      <c r="AK162" s="131">
        <f>IF(AK$135=$B162,0,IF(AK$135&gt;$B162,'User Input'!AK177,-'User Input'!AK177))</f>
        <v>0</v>
      </c>
      <c r="AL162" s="131">
        <f>IF(AL$135=$B162,0,IF(AL$135&gt;$B162,'User Input'!AL177,-'User Input'!AL177))</f>
        <v>0</v>
      </c>
      <c r="AM162" s="131">
        <f>IF(AM$135=$B162,0,IF(AM$135&gt;$B162,'User Input'!AM177,-'User Input'!AM177))</f>
        <v>0</v>
      </c>
      <c r="AN162" s="131">
        <f>IF(AN$135=$B162,0,IF(AN$135&gt;$B162,'User Input'!AN177,-'User Input'!AN177))</f>
        <v>0</v>
      </c>
      <c r="AO162" s="131">
        <f>IF(AO$135=$B162,0,IF(AO$135&gt;$B162,'User Input'!AO177,-'User Input'!AO177))</f>
        <v>0</v>
      </c>
    </row>
    <row r="163" spans="1:95" s="6" customFormat="1" ht="15" customHeight="1">
      <c r="B163" s="117" t="s">
        <v>121</v>
      </c>
      <c r="C163" s="44"/>
      <c r="D163" s="131">
        <f>IF(D$135=$B163,0,IF(D$135&gt;$B163,'User Input'!D178,-'User Input'!D178))</f>
        <v>0</v>
      </c>
      <c r="E163" s="131">
        <f>IF(E$135=$B163,0,IF(E$135&gt;$B163,'User Input'!E178,-'User Input'!E178))</f>
        <v>0</v>
      </c>
      <c r="F163" s="131">
        <f>IF(F$135=$B163,0,IF(F$135&gt;$B163,'User Input'!F178,-'User Input'!F178))</f>
        <v>0</v>
      </c>
      <c r="G163" s="131">
        <f>IF(G$135=$B163,0,IF(G$135&gt;$B163,'User Input'!G178,-'User Input'!G178))</f>
        <v>0</v>
      </c>
      <c r="H163" s="131">
        <f>IF(H$135=$B163,0,IF(H$135&gt;$B163,'User Input'!H178,-'User Input'!H178))</f>
        <v>0</v>
      </c>
      <c r="I163" s="131">
        <f>IF(I$135=$B163,0,IF(I$135&gt;$B163,'User Input'!I178,-'User Input'!I178))</f>
        <v>0</v>
      </c>
      <c r="J163" s="131">
        <f>IF(J$135=$B163,0,IF(J$135&gt;$B163,'User Input'!J178,-'User Input'!J178))</f>
        <v>0</v>
      </c>
      <c r="K163" s="131">
        <f>IF(K$135=$B163,0,IF(K$135&gt;$B163,'User Input'!K178,-'User Input'!K178))</f>
        <v>0</v>
      </c>
      <c r="L163" s="131">
        <f>IF(L$135=$B163,0,IF(L$135&gt;$B163,'User Input'!L178,-'User Input'!L178))</f>
        <v>0</v>
      </c>
      <c r="M163" s="131">
        <f>IF(M$135=$B163,0,IF(M$135&gt;$B163,'User Input'!M178,-'User Input'!M178))</f>
        <v>0</v>
      </c>
      <c r="N163" s="131">
        <f>IF(N$135=$B163,0,IF(N$135&gt;$B163,'User Input'!N178,-'User Input'!N178))</f>
        <v>0</v>
      </c>
      <c r="O163" s="131">
        <f>IF(O$135=$B163,0,IF(O$135&gt;$B163,'User Input'!O178,-'User Input'!O178))</f>
        <v>0</v>
      </c>
      <c r="P163" s="131">
        <f>IF(P$135=$B163,0,IF(P$135&gt;$B163,'User Input'!P178,-'User Input'!P178))</f>
        <v>0</v>
      </c>
      <c r="Q163" s="131">
        <f>IF(Q$135=$B163,0,IF(Q$135&gt;$B163,'User Input'!Q178,-'User Input'!Q178))</f>
        <v>0</v>
      </c>
      <c r="R163" s="131">
        <f>IF(R$135=$B163,0,IF(R$135&gt;$B163,'User Input'!R178,-'User Input'!R178))</f>
        <v>0</v>
      </c>
      <c r="S163" s="131">
        <f>IF(S$135=$B163,0,IF(S$135&gt;$B163,'User Input'!S178,-'User Input'!S178))</f>
        <v>0</v>
      </c>
      <c r="T163" s="131">
        <f>IF(T$135=$B163,0,IF(T$135&gt;$B163,'User Input'!T178,-'User Input'!T178))</f>
        <v>0</v>
      </c>
      <c r="U163" s="131">
        <f>IF(U$135=$B163,0,IF(U$135&gt;$B163,'User Input'!U178,-'User Input'!U178))</f>
        <v>0</v>
      </c>
      <c r="V163" s="131">
        <f>IF(V$135=$B163,0,IF(V$135&gt;$B163,'User Input'!V178,-'User Input'!V178))</f>
        <v>0</v>
      </c>
      <c r="W163" s="131">
        <f>IF(W$135=$B163,0,IF(W$135&gt;$B163,'User Input'!W178,-'User Input'!W178))</f>
        <v>0</v>
      </c>
      <c r="X163" s="131">
        <f>IF(X$135=$B163,0,IF(X$135&gt;$B163,'User Input'!X178,-'User Input'!X178))</f>
        <v>0</v>
      </c>
      <c r="Y163" s="131">
        <f>IF(Y$135=$B163,0,IF(Y$135&gt;$B163,'User Input'!Y178,-'User Input'!Y178))</f>
        <v>0</v>
      </c>
      <c r="Z163" s="131">
        <f>IF(Z$135=$B163,0,IF(Z$135&gt;$B163,'User Input'!Z178,-'User Input'!Z178))</f>
        <v>0</v>
      </c>
      <c r="AA163" s="131">
        <f>IF(AA$135=$B163,0,IF(AA$135&gt;$B163,'User Input'!AA178,-'User Input'!AA178))</f>
        <v>0</v>
      </c>
      <c r="AB163" s="131">
        <f>IF(AB$135=$B163,0,IF(AB$135&gt;$B163,'User Input'!AB178,-'User Input'!AB178))</f>
        <v>0</v>
      </c>
      <c r="AC163" s="131">
        <f>IF(AC$135=$B163,0,IF(AC$135&gt;$B163,'User Input'!AC178,-'User Input'!AC178))</f>
        <v>0</v>
      </c>
      <c r="AD163" s="131">
        <f>IF(AD$135=$B163,0,IF(AD$135&gt;$B163,'User Input'!AD178,-'User Input'!AD178))</f>
        <v>0</v>
      </c>
      <c r="AE163" s="131">
        <f>IF(AE$135=$B163,0,IF(AE$135&gt;$B163,'User Input'!AE178,-'User Input'!AE178))</f>
        <v>0</v>
      </c>
      <c r="AF163" s="131">
        <f>IF(AF$135=$B163,0,IF(AF$135&gt;$B163,'User Input'!AF178,-'User Input'!AF178))</f>
        <v>0</v>
      </c>
      <c r="AG163" s="131">
        <f>IF(AG$135=$B163,0,IF(AG$135&gt;$B163,'User Input'!AG178,-'User Input'!AG178))</f>
        <v>0</v>
      </c>
      <c r="AH163" s="131">
        <f>IF(AH$135=$B163,0,IF(AH$135&gt;$B163,'User Input'!AH178,-'User Input'!AH178))</f>
        <v>0</v>
      </c>
      <c r="AI163" s="131">
        <f>IF(AI$135=$B163,0,IF(AI$135&gt;$B163,'User Input'!AI178,-'User Input'!AI178))</f>
        <v>0</v>
      </c>
      <c r="AJ163" s="131">
        <f>IF(AJ$135=$B163,0,IF(AJ$135&gt;$B163,'User Input'!AJ178,-'User Input'!AJ178))</f>
        <v>0</v>
      </c>
      <c r="AK163" s="131">
        <f>IF(AK$135=$B163,0,IF(AK$135&gt;$B163,'User Input'!AK178,-'User Input'!AK178))</f>
        <v>0</v>
      </c>
      <c r="AL163" s="131">
        <f>IF(AL$135=$B163,0,IF(AL$135&gt;$B163,'User Input'!AL178,-'User Input'!AL178))</f>
        <v>0</v>
      </c>
      <c r="AM163" s="131">
        <f>IF(AM$135=$B163,0,IF(AM$135&gt;$B163,'User Input'!AM178,-'User Input'!AM178))</f>
        <v>0</v>
      </c>
      <c r="AN163" s="131">
        <f>IF(AN$135=$B163,0,IF(AN$135&gt;$B163,'User Input'!AN178,-'User Input'!AN178))</f>
        <v>0</v>
      </c>
      <c r="AO163" s="131">
        <f>IF(AO$135=$B163,0,IF(AO$135&gt;$B163,'User Input'!AO178,-'User Input'!AO178))</f>
        <v>0</v>
      </c>
    </row>
    <row r="164" spans="1:95" s="6" customFormat="1" ht="15" customHeight="1">
      <c r="B164" s="117" t="s">
        <v>122</v>
      </c>
      <c r="C164" s="44"/>
      <c r="D164" s="131">
        <f>IF(D$135=$B164,0,IF(D$135&gt;$B164,'User Input'!D179,-'User Input'!D179))</f>
        <v>0</v>
      </c>
      <c r="E164" s="131">
        <f>IF(E$135=$B164,0,IF(E$135&gt;$B164,'User Input'!E179,-'User Input'!E179))</f>
        <v>0</v>
      </c>
      <c r="F164" s="131">
        <f>IF(F$135=$B164,0,IF(F$135&gt;$B164,'User Input'!F179,-'User Input'!F179))</f>
        <v>0</v>
      </c>
      <c r="G164" s="131">
        <f>IF(G$135=$B164,0,IF(G$135&gt;$B164,'User Input'!G179,-'User Input'!G179))</f>
        <v>0</v>
      </c>
      <c r="H164" s="131">
        <f>IF(H$135=$B164,0,IF(H$135&gt;$B164,'User Input'!H179,-'User Input'!H179))</f>
        <v>0</v>
      </c>
      <c r="I164" s="131">
        <f>IF(I$135=$B164,0,IF(I$135&gt;$B164,'User Input'!I179,-'User Input'!I179))</f>
        <v>0</v>
      </c>
      <c r="J164" s="131">
        <f>IF(J$135=$B164,0,IF(J$135&gt;$B164,'User Input'!J179,-'User Input'!J179))</f>
        <v>0</v>
      </c>
      <c r="K164" s="131">
        <f>IF(K$135=$B164,0,IF(K$135&gt;$B164,'User Input'!K179,-'User Input'!K179))</f>
        <v>0</v>
      </c>
      <c r="L164" s="131">
        <f>IF(L$135=$B164,0,IF(L$135&gt;$B164,'User Input'!L179,-'User Input'!L179))</f>
        <v>0</v>
      </c>
      <c r="M164" s="131">
        <f>IF(M$135=$B164,0,IF(M$135&gt;$B164,'User Input'!M179,-'User Input'!M179))</f>
        <v>0</v>
      </c>
      <c r="N164" s="131">
        <f>IF(N$135=$B164,0,IF(N$135&gt;$B164,'User Input'!N179,-'User Input'!N179))</f>
        <v>0</v>
      </c>
      <c r="O164" s="131">
        <f>IF(O$135=$B164,0,IF(O$135&gt;$B164,'User Input'!O179,-'User Input'!O179))</f>
        <v>0</v>
      </c>
      <c r="P164" s="131">
        <f>IF(P$135=$B164,0,IF(P$135&gt;$B164,'User Input'!P179,-'User Input'!P179))</f>
        <v>0</v>
      </c>
      <c r="Q164" s="131">
        <f>IF(Q$135=$B164,0,IF(Q$135&gt;$B164,'User Input'!Q179,-'User Input'!Q179))</f>
        <v>0</v>
      </c>
      <c r="R164" s="131">
        <f>IF(R$135=$B164,0,IF(R$135&gt;$B164,'User Input'!R179,-'User Input'!R179))</f>
        <v>0</v>
      </c>
      <c r="S164" s="131">
        <f>IF(S$135=$B164,0,IF(S$135&gt;$B164,'User Input'!S179,-'User Input'!S179))</f>
        <v>0</v>
      </c>
      <c r="T164" s="131">
        <f>IF(T$135=$B164,0,IF(T$135&gt;$B164,'User Input'!T179,-'User Input'!T179))</f>
        <v>0</v>
      </c>
      <c r="U164" s="131">
        <f>IF(U$135=$B164,0,IF(U$135&gt;$B164,'User Input'!U179,-'User Input'!U179))</f>
        <v>0</v>
      </c>
      <c r="V164" s="131">
        <f>IF(V$135=$B164,0,IF(V$135&gt;$B164,'User Input'!V179,-'User Input'!V179))</f>
        <v>0</v>
      </c>
      <c r="W164" s="131">
        <f>IF(W$135=$B164,0,IF(W$135&gt;$B164,'User Input'!W179,-'User Input'!W179))</f>
        <v>0</v>
      </c>
      <c r="X164" s="131">
        <f>IF(X$135=$B164,0,IF(X$135&gt;$B164,'User Input'!X179,-'User Input'!X179))</f>
        <v>0</v>
      </c>
      <c r="Y164" s="131">
        <f>IF(Y$135=$B164,0,IF(Y$135&gt;$B164,'User Input'!Y179,-'User Input'!Y179))</f>
        <v>0</v>
      </c>
      <c r="Z164" s="131">
        <f>IF(Z$135=$B164,0,IF(Z$135&gt;$B164,'User Input'!Z179,-'User Input'!Z179))</f>
        <v>0</v>
      </c>
      <c r="AA164" s="131">
        <f>IF(AA$135=$B164,0,IF(AA$135&gt;$B164,'User Input'!AA179,-'User Input'!AA179))</f>
        <v>0</v>
      </c>
      <c r="AB164" s="131">
        <f>IF(AB$135=$B164,0,IF(AB$135&gt;$B164,'User Input'!AB179,-'User Input'!AB179))</f>
        <v>0</v>
      </c>
      <c r="AC164" s="131">
        <f>IF(AC$135=$B164,0,IF(AC$135&gt;$B164,'User Input'!AC179,-'User Input'!AC179))</f>
        <v>0</v>
      </c>
      <c r="AD164" s="131">
        <f>IF(AD$135=$B164,0,IF(AD$135&gt;$B164,'User Input'!AD179,-'User Input'!AD179))</f>
        <v>0</v>
      </c>
      <c r="AE164" s="131">
        <f>IF(AE$135=$B164,0,IF(AE$135&gt;$B164,'User Input'!AE179,-'User Input'!AE179))</f>
        <v>0</v>
      </c>
      <c r="AF164" s="131">
        <f>IF(AF$135=$B164,0,IF(AF$135&gt;$B164,'User Input'!AF179,-'User Input'!AF179))</f>
        <v>0</v>
      </c>
      <c r="AG164" s="131">
        <f>IF(AG$135=$B164,0,IF(AG$135&gt;$B164,'User Input'!AG179,-'User Input'!AG179))</f>
        <v>0</v>
      </c>
      <c r="AH164" s="131">
        <f>IF(AH$135=$B164,0,IF(AH$135&gt;$B164,'User Input'!AH179,-'User Input'!AH179))</f>
        <v>0</v>
      </c>
      <c r="AI164" s="131">
        <f>IF(AI$135=$B164,0,IF(AI$135&gt;$B164,'User Input'!AI179,-'User Input'!AI179))</f>
        <v>0</v>
      </c>
      <c r="AJ164" s="131">
        <f>IF(AJ$135=$B164,0,IF(AJ$135&gt;$B164,'User Input'!AJ179,-'User Input'!AJ179))</f>
        <v>0</v>
      </c>
      <c r="AK164" s="131">
        <f>IF(AK$135=$B164,0,IF(AK$135&gt;$B164,'User Input'!AK179,-'User Input'!AK179))</f>
        <v>0</v>
      </c>
      <c r="AL164" s="131">
        <f>IF(AL$135=$B164,0,IF(AL$135&gt;$B164,'User Input'!AL179,-'User Input'!AL179))</f>
        <v>0</v>
      </c>
      <c r="AM164" s="131">
        <f>IF(AM$135=$B164,0,IF(AM$135&gt;$B164,'User Input'!AM179,-'User Input'!AM179))</f>
        <v>0</v>
      </c>
      <c r="AN164" s="131">
        <f>IF(AN$135=$B164,0,IF(AN$135&gt;$B164,'User Input'!AN179,-'User Input'!AN179))</f>
        <v>0</v>
      </c>
      <c r="AO164" s="131">
        <f>IF(AO$135=$B164,0,IF(AO$135&gt;$B164,'User Input'!AO179,-'User Input'!AO179))</f>
        <v>0</v>
      </c>
    </row>
    <row r="165" spans="1:95" s="6" customFormat="1" ht="15" customHeight="1">
      <c r="B165" s="117" t="s">
        <v>123</v>
      </c>
      <c r="C165" s="44"/>
      <c r="D165" s="131">
        <f>IF(D$135=$B165,0,IF(D$135&gt;$B165,'User Input'!D180,-'User Input'!D180))</f>
        <v>0</v>
      </c>
      <c r="E165" s="131">
        <f>IF(E$135=$B165,0,IF(E$135&gt;$B165,'User Input'!E180,-'User Input'!E180))</f>
        <v>0</v>
      </c>
      <c r="F165" s="131">
        <f>IF(F$135=$B165,0,IF(F$135&gt;$B165,'User Input'!F180,-'User Input'!F180))</f>
        <v>0</v>
      </c>
      <c r="G165" s="131">
        <f>IF(G$135=$B165,0,IF(G$135&gt;$B165,'User Input'!G180,-'User Input'!G180))</f>
        <v>0</v>
      </c>
      <c r="H165" s="131">
        <f>IF(H$135=$B165,0,IF(H$135&gt;$B165,'User Input'!H180,-'User Input'!H180))</f>
        <v>0</v>
      </c>
      <c r="I165" s="131">
        <f>IF(I$135=$B165,0,IF(I$135&gt;$B165,'User Input'!I180,-'User Input'!I180))</f>
        <v>0</v>
      </c>
      <c r="J165" s="131">
        <f>IF(J$135=$B165,0,IF(J$135&gt;$B165,'User Input'!J180,-'User Input'!J180))</f>
        <v>0</v>
      </c>
      <c r="K165" s="131">
        <f>IF(K$135=$B165,0,IF(K$135&gt;$B165,'User Input'!K180,-'User Input'!K180))</f>
        <v>0</v>
      </c>
      <c r="L165" s="131">
        <f>IF(L$135=$B165,0,IF(L$135&gt;$B165,'User Input'!L180,-'User Input'!L180))</f>
        <v>0</v>
      </c>
      <c r="M165" s="131">
        <f>IF(M$135=$B165,0,IF(M$135&gt;$B165,'User Input'!M180,-'User Input'!M180))</f>
        <v>0</v>
      </c>
      <c r="N165" s="131">
        <f>IF(N$135=$B165,0,IF(N$135&gt;$B165,'User Input'!N180,-'User Input'!N180))</f>
        <v>0</v>
      </c>
      <c r="O165" s="131">
        <f>IF(O$135=$B165,0,IF(O$135&gt;$B165,'User Input'!O180,-'User Input'!O180))</f>
        <v>0</v>
      </c>
      <c r="P165" s="131">
        <f>IF(P$135=$B165,0,IF(P$135&gt;$B165,'User Input'!P180,-'User Input'!P180))</f>
        <v>0</v>
      </c>
      <c r="Q165" s="131">
        <f>IF(Q$135=$B165,0,IF(Q$135&gt;$B165,'User Input'!Q180,-'User Input'!Q180))</f>
        <v>0</v>
      </c>
      <c r="R165" s="131">
        <f>IF(R$135=$B165,0,IF(R$135&gt;$B165,'User Input'!R180,-'User Input'!R180))</f>
        <v>0</v>
      </c>
      <c r="S165" s="131">
        <f>IF(S$135=$B165,0,IF(S$135&gt;$B165,'User Input'!S180,-'User Input'!S180))</f>
        <v>0</v>
      </c>
      <c r="T165" s="131">
        <f>IF(T$135=$B165,0,IF(T$135&gt;$B165,'User Input'!T180,-'User Input'!T180))</f>
        <v>0</v>
      </c>
      <c r="U165" s="131">
        <f>IF(U$135=$B165,0,IF(U$135&gt;$B165,'User Input'!U180,-'User Input'!U180))</f>
        <v>0</v>
      </c>
      <c r="V165" s="131">
        <f>IF(V$135=$B165,0,IF(V$135&gt;$B165,'User Input'!V180,-'User Input'!V180))</f>
        <v>0</v>
      </c>
      <c r="W165" s="131">
        <f>IF(W$135=$B165,0,IF(W$135&gt;$B165,'User Input'!W180,-'User Input'!W180))</f>
        <v>0</v>
      </c>
      <c r="X165" s="131">
        <f>IF(X$135=$B165,0,IF(X$135&gt;$B165,'User Input'!X180,-'User Input'!X180))</f>
        <v>0</v>
      </c>
      <c r="Y165" s="131">
        <f>IF(Y$135=$B165,0,IF(Y$135&gt;$B165,'User Input'!Y180,-'User Input'!Y180))</f>
        <v>0</v>
      </c>
      <c r="Z165" s="131">
        <f>IF(Z$135=$B165,0,IF(Z$135&gt;$B165,'User Input'!Z180,-'User Input'!Z180))</f>
        <v>0</v>
      </c>
      <c r="AA165" s="131">
        <f>IF(AA$135=$B165,0,IF(AA$135&gt;$B165,'User Input'!AA180,-'User Input'!AA180))</f>
        <v>0</v>
      </c>
      <c r="AB165" s="131">
        <f>IF(AB$135=$B165,0,IF(AB$135&gt;$B165,'User Input'!AB180,-'User Input'!AB180))</f>
        <v>0</v>
      </c>
      <c r="AC165" s="131">
        <f>IF(AC$135=$B165,0,IF(AC$135&gt;$B165,'User Input'!AC180,-'User Input'!AC180))</f>
        <v>0</v>
      </c>
      <c r="AD165" s="131">
        <f>IF(AD$135=$B165,0,IF(AD$135&gt;$B165,'User Input'!AD180,-'User Input'!AD180))</f>
        <v>0</v>
      </c>
      <c r="AE165" s="131">
        <f>IF(AE$135=$B165,0,IF(AE$135&gt;$B165,'User Input'!AE180,-'User Input'!AE180))</f>
        <v>0</v>
      </c>
      <c r="AF165" s="131">
        <f>IF(AF$135=$B165,0,IF(AF$135&gt;$B165,'User Input'!AF180,-'User Input'!AF180))</f>
        <v>0</v>
      </c>
      <c r="AG165" s="131">
        <f>IF(AG$135=$B165,0,IF(AG$135&gt;$B165,'User Input'!AG180,-'User Input'!AG180))</f>
        <v>0</v>
      </c>
      <c r="AH165" s="131">
        <f>IF(AH$135=$B165,0,IF(AH$135&gt;$B165,'User Input'!AH180,-'User Input'!AH180))</f>
        <v>0</v>
      </c>
      <c r="AI165" s="131">
        <f>IF(AI$135=$B165,0,IF(AI$135&gt;$B165,'User Input'!AI180,-'User Input'!AI180))</f>
        <v>0</v>
      </c>
      <c r="AJ165" s="131">
        <f>IF(AJ$135=$B165,0,IF(AJ$135&gt;$B165,'User Input'!AJ180,-'User Input'!AJ180))</f>
        <v>0</v>
      </c>
      <c r="AK165" s="131">
        <f>IF(AK$135=$B165,0,IF(AK$135&gt;$B165,'User Input'!AK180,-'User Input'!AK180))</f>
        <v>0</v>
      </c>
      <c r="AL165" s="131">
        <f>IF(AL$135=$B165,0,IF(AL$135&gt;$B165,'User Input'!AL180,-'User Input'!AL180))</f>
        <v>0</v>
      </c>
      <c r="AM165" s="131">
        <f>IF(AM$135=$B165,0,IF(AM$135&gt;$B165,'User Input'!AM180,-'User Input'!AM180))</f>
        <v>0</v>
      </c>
      <c r="AN165" s="131">
        <f>IF(AN$135=$B165,0,IF(AN$135&gt;$B165,'User Input'!AN180,-'User Input'!AN180))</f>
        <v>0</v>
      </c>
      <c r="AO165" s="131">
        <f>IF(AO$135=$B165,0,IF(AO$135&gt;$B165,'User Input'!AO180,-'User Input'!AO180))</f>
        <v>0</v>
      </c>
    </row>
    <row r="166" spans="1:95" s="6" customFormat="1" ht="15" customHeight="1">
      <c r="B166" s="117" t="s">
        <v>124</v>
      </c>
      <c r="C166" s="44"/>
      <c r="D166" s="131">
        <f>IF(D$135=$B166,0,IF(D$135&gt;$B166,'User Input'!D181,-'User Input'!D181))</f>
        <v>0</v>
      </c>
      <c r="E166" s="131">
        <f>IF(E$135=$B166,0,IF(E$135&gt;$B166,'User Input'!E181,-'User Input'!E181))</f>
        <v>0</v>
      </c>
      <c r="F166" s="131">
        <f>IF(F$135=$B166,0,IF(F$135&gt;$B166,'User Input'!F181,-'User Input'!F181))</f>
        <v>0</v>
      </c>
      <c r="G166" s="131">
        <f>IF(G$135=$B166,0,IF(G$135&gt;$B166,'User Input'!G181,-'User Input'!G181))</f>
        <v>0</v>
      </c>
      <c r="H166" s="131">
        <f>IF(H$135=$B166,0,IF(H$135&gt;$B166,'User Input'!H181,-'User Input'!H181))</f>
        <v>0</v>
      </c>
      <c r="I166" s="131">
        <f>IF(I$135=$B166,0,IF(I$135&gt;$B166,'User Input'!I181,-'User Input'!I181))</f>
        <v>0</v>
      </c>
      <c r="J166" s="131">
        <f>IF(J$135=$B166,0,IF(J$135&gt;$B166,'User Input'!J181,-'User Input'!J181))</f>
        <v>0</v>
      </c>
      <c r="K166" s="131">
        <f>IF(K$135=$B166,0,IF(K$135&gt;$B166,'User Input'!K181,-'User Input'!K181))</f>
        <v>0</v>
      </c>
      <c r="L166" s="131">
        <f>IF(L$135=$B166,0,IF(L$135&gt;$B166,'User Input'!L181,-'User Input'!L181))</f>
        <v>0</v>
      </c>
      <c r="M166" s="131">
        <f>IF(M$135=$B166,0,IF(M$135&gt;$B166,'User Input'!M181,-'User Input'!M181))</f>
        <v>0</v>
      </c>
      <c r="N166" s="131">
        <f>IF(N$135=$B166,0,IF(N$135&gt;$B166,'User Input'!N181,-'User Input'!N181))</f>
        <v>0</v>
      </c>
      <c r="O166" s="131">
        <f>IF(O$135=$B166,0,IF(O$135&gt;$B166,'User Input'!O181,-'User Input'!O181))</f>
        <v>0</v>
      </c>
      <c r="P166" s="131">
        <f>IF(P$135=$B166,0,IF(P$135&gt;$B166,'User Input'!P181,-'User Input'!P181))</f>
        <v>0</v>
      </c>
      <c r="Q166" s="131">
        <f>IF(Q$135=$B166,0,IF(Q$135&gt;$B166,'User Input'!Q181,-'User Input'!Q181))</f>
        <v>0</v>
      </c>
      <c r="R166" s="131">
        <f>IF(R$135=$B166,0,IF(R$135&gt;$B166,'User Input'!R181,-'User Input'!R181))</f>
        <v>0</v>
      </c>
      <c r="S166" s="131">
        <f>IF(S$135=$B166,0,IF(S$135&gt;$B166,'User Input'!S181,-'User Input'!S181))</f>
        <v>0</v>
      </c>
      <c r="T166" s="131">
        <f>IF(T$135=$B166,0,IF(T$135&gt;$B166,'User Input'!T181,-'User Input'!T181))</f>
        <v>0</v>
      </c>
      <c r="U166" s="131">
        <f>IF(U$135=$B166,0,IF(U$135&gt;$B166,'User Input'!U181,-'User Input'!U181))</f>
        <v>0</v>
      </c>
      <c r="V166" s="131">
        <f>IF(V$135=$B166,0,IF(V$135&gt;$B166,'User Input'!V181,-'User Input'!V181))</f>
        <v>0</v>
      </c>
      <c r="W166" s="131">
        <f>IF(W$135=$B166,0,IF(W$135&gt;$B166,'User Input'!W181,-'User Input'!W181))</f>
        <v>0</v>
      </c>
      <c r="X166" s="131">
        <f>IF(X$135=$B166,0,IF(X$135&gt;$B166,'User Input'!X181,-'User Input'!X181))</f>
        <v>0</v>
      </c>
      <c r="Y166" s="131">
        <f>IF(Y$135=$B166,0,IF(Y$135&gt;$B166,'User Input'!Y181,-'User Input'!Y181))</f>
        <v>0</v>
      </c>
      <c r="Z166" s="131">
        <f>IF(Z$135=$B166,0,IF(Z$135&gt;$B166,'User Input'!Z181,-'User Input'!Z181))</f>
        <v>0</v>
      </c>
      <c r="AA166" s="131">
        <f>IF(AA$135=$B166,0,IF(AA$135&gt;$B166,'User Input'!AA181,-'User Input'!AA181))</f>
        <v>0</v>
      </c>
      <c r="AB166" s="131">
        <f>IF(AB$135=$B166,0,IF(AB$135&gt;$B166,'User Input'!AB181,-'User Input'!AB181))</f>
        <v>0</v>
      </c>
      <c r="AC166" s="131">
        <f>IF(AC$135=$B166,0,IF(AC$135&gt;$B166,'User Input'!AC181,-'User Input'!AC181))</f>
        <v>0</v>
      </c>
      <c r="AD166" s="131">
        <f>IF(AD$135=$B166,0,IF(AD$135&gt;$B166,'User Input'!AD181,-'User Input'!AD181))</f>
        <v>0</v>
      </c>
      <c r="AE166" s="131">
        <f>IF(AE$135=$B166,0,IF(AE$135&gt;$B166,'User Input'!AE181,-'User Input'!AE181))</f>
        <v>0</v>
      </c>
      <c r="AF166" s="131">
        <f>IF(AF$135=$B166,0,IF(AF$135&gt;$B166,'User Input'!AF181,-'User Input'!AF181))</f>
        <v>0</v>
      </c>
      <c r="AG166" s="131">
        <f>IF(AG$135=$B166,0,IF(AG$135&gt;$B166,'User Input'!AG181,-'User Input'!AG181))</f>
        <v>0</v>
      </c>
      <c r="AH166" s="131">
        <f>IF(AH$135=$B166,0,IF(AH$135&gt;$B166,'User Input'!AH181,-'User Input'!AH181))</f>
        <v>0</v>
      </c>
      <c r="AI166" s="131">
        <f>IF(AI$135=$B166,0,IF(AI$135&gt;$B166,'User Input'!AI181,-'User Input'!AI181))</f>
        <v>0</v>
      </c>
      <c r="AJ166" s="131">
        <f>IF(AJ$135=$B166,0,IF(AJ$135&gt;$B166,'User Input'!AJ181,-'User Input'!AJ181))</f>
        <v>0</v>
      </c>
      <c r="AK166" s="131">
        <f>IF(AK$135=$B166,0,IF(AK$135&gt;$B166,'User Input'!AK181,-'User Input'!AK181))</f>
        <v>0</v>
      </c>
      <c r="AL166" s="131">
        <f>IF(AL$135=$B166,0,IF(AL$135&gt;$B166,'User Input'!AL181,-'User Input'!AL181))</f>
        <v>0</v>
      </c>
      <c r="AM166" s="131">
        <f>IF(AM$135=$B166,0,IF(AM$135&gt;$B166,'User Input'!AM181,-'User Input'!AM181))</f>
        <v>0</v>
      </c>
      <c r="AN166" s="131">
        <f>IF(AN$135=$B166,0,IF(AN$135&gt;$B166,'User Input'!AN181,-'User Input'!AN181))</f>
        <v>0</v>
      </c>
      <c r="AO166" s="131">
        <f>IF(AO$135=$B166,0,IF(AO$135&gt;$B166,'User Input'!AO181,-'User Input'!AO181))</f>
        <v>0</v>
      </c>
    </row>
    <row r="167" spans="1:95" s="6" customFormat="1" ht="15" customHeight="1">
      <c r="B167" s="117" t="s">
        <v>125</v>
      </c>
      <c r="C167" s="44"/>
      <c r="D167" s="131">
        <f>IF(D$135=$B167,0,IF(D$135&gt;$B167,'User Input'!D182,-'User Input'!D182))</f>
        <v>0</v>
      </c>
      <c r="E167" s="131">
        <f>IF(E$135=$B167,0,IF(E$135&gt;$B167,'User Input'!E182,-'User Input'!E182))</f>
        <v>0</v>
      </c>
      <c r="F167" s="131">
        <f>IF(F$135=$B167,0,IF(F$135&gt;$B167,'User Input'!F182,-'User Input'!F182))</f>
        <v>0</v>
      </c>
      <c r="G167" s="131">
        <f>IF(G$135=$B167,0,IF(G$135&gt;$B167,'User Input'!G182,-'User Input'!G182))</f>
        <v>0</v>
      </c>
      <c r="H167" s="131">
        <f>IF(H$135=$B167,0,IF(H$135&gt;$B167,'User Input'!H182,-'User Input'!H182))</f>
        <v>0</v>
      </c>
      <c r="I167" s="131">
        <f>IF(I$135=$B167,0,IF(I$135&gt;$B167,'User Input'!I182,-'User Input'!I182))</f>
        <v>0</v>
      </c>
      <c r="J167" s="131">
        <f>IF(J$135=$B167,0,IF(J$135&gt;$B167,'User Input'!J182,-'User Input'!J182))</f>
        <v>0</v>
      </c>
      <c r="K167" s="131">
        <f>IF(K$135=$B167,0,IF(K$135&gt;$B167,'User Input'!K182,-'User Input'!K182))</f>
        <v>0</v>
      </c>
      <c r="L167" s="131">
        <f>IF(L$135=$B167,0,IF(L$135&gt;$B167,'User Input'!L182,-'User Input'!L182))</f>
        <v>0</v>
      </c>
      <c r="M167" s="131">
        <f>IF(M$135=$B167,0,IF(M$135&gt;$B167,'User Input'!M182,-'User Input'!M182))</f>
        <v>0</v>
      </c>
      <c r="N167" s="131">
        <f>IF(N$135=$B167,0,IF(N$135&gt;$B167,'User Input'!N182,-'User Input'!N182))</f>
        <v>0</v>
      </c>
      <c r="O167" s="131">
        <f>IF(O$135=$B167,0,IF(O$135&gt;$B167,'User Input'!O182,-'User Input'!O182))</f>
        <v>0</v>
      </c>
      <c r="P167" s="131">
        <f>IF(P$135=$B167,0,IF(P$135&gt;$B167,'User Input'!P182,-'User Input'!P182))</f>
        <v>0</v>
      </c>
      <c r="Q167" s="131">
        <f>IF(Q$135=$B167,0,IF(Q$135&gt;$B167,'User Input'!Q182,-'User Input'!Q182))</f>
        <v>0</v>
      </c>
      <c r="R167" s="131">
        <f>IF(R$135=$B167,0,IF(R$135&gt;$B167,'User Input'!R182,-'User Input'!R182))</f>
        <v>0</v>
      </c>
      <c r="S167" s="131">
        <f>IF(S$135=$B167,0,IF(S$135&gt;$B167,'User Input'!S182,-'User Input'!S182))</f>
        <v>0</v>
      </c>
      <c r="T167" s="131">
        <f>IF(T$135=$B167,0,IF(T$135&gt;$B167,'User Input'!T182,-'User Input'!T182))</f>
        <v>0</v>
      </c>
      <c r="U167" s="131">
        <f>IF(U$135=$B167,0,IF(U$135&gt;$B167,'User Input'!U182,-'User Input'!U182))</f>
        <v>0</v>
      </c>
      <c r="V167" s="131">
        <f>IF(V$135=$B167,0,IF(V$135&gt;$B167,'User Input'!V182,-'User Input'!V182))</f>
        <v>0</v>
      </c>
      <c r="W167" s="131">
        <f>IF(W$135=$B167,0,IF(W$135&gt;$B167,'User Input'!W182,-'User Input'!W182))</f>
        <v>0</v>
      </c>
      <c r="X167" s="131">
        <f>IF(X$135=$B167,0,IF(X$135&gt;$B167,'User Input'!X182,-'User Input'!X182))</f>
        <v>0</v>
      </c>
      <c r="Y167" s="131">
        <f>IF(Y$135=$B167,0,IF(Y$135&gt;$B167,'User Input'!Y182,-'User Input'!Y182))</f>
        <v>0</v>
      </c>
      <c r="Z167" s="131">
        <f>IF(Z$135=$B167,0,IF(Z$135&gt;$B167,'User Input'!Z182,-'User Input'!Z182))</f>
        <v>0</v>
      </c>
      <c r="AA167" s="131">
        <f>IF(AA$135=$B167,0,IF(AA$135&gt;$B167,'User Input'!AA182,-'User Input'!AA182))</f>
        <v>0</v>
      </c>
      <c r="AB167" s="131">
        <f>IF(AB$135=$B167,0,IF(AB$135&gt;$B167,'User Input'!AB182,-'User Input'!AB182))</f>
        <v>0</v>
      </c>
      <c r="AC167" s="131">
        <f>IF(AC$135=$B167,0,IF(AC$135&gt;$B167,'User Input'!AC182,-'User Input'!AC182))</f>
        <v>0</v>
      </c>
      <c r="AD167" s="131">
        <f>IF(AD$135=$B167,0,IF(AD$135&gt;$B167,'User Input'!AD182,-'User Input'!AD182))</f>
        <v>0</v>
      </c>
      <c r="AE167" s="131">
        <f>IF(AE$135=$B167,0,IF(AE$135&gt;$B167,'User Input'!AE182,-'User Input'!AE182))</f>
        <v>0</v>
      </c>
      <c r="AF167" s="131">
        <f>IF(AF$135=$B167,0,IF(AF$135&gt;$B167,'User Input'!AF182,-'User Input'!AF182))</f>
        <v>0</v>
      </c>
      <c r="AG167" s="131">
        <f>IF(AG$135=$B167,0,IF(AG$135&gt;$B167,'User Input'!AG182,-'User Input'!AG182))</f>
        <v>0</v>
      </c>
      <c r="AH167" s="131">
        <f>IF(AH$135=$B167,0,IF(AH$135&gt;$B167,'User Input'!AH182,-'User Input'!AH182))</f>
        <v>0</v>
      </c>
      <c r="AI167" s="131">
        <f>IF(AI$135=$B167,0,IF(AI$135&gt;$B167,'User Input'!AI182,-'User Input'!AI182))</f>
        <v>0</v>
      </c>
      <c r="AJ167" s="131">
        <f>IF(AJ$135=$B167,0,IF(AJ$135&gt;$B167,'User Input'!AJ182,-'User Input'!AJ182))</f>
        <v>0</v>
      </c>
      <c r="AK167" s="131">
        <f>IF(AK$135=$B167,0,IF(AK$135&gt;$B167,'User Input'!AK182,-'User Input'!AK182))</f>
        <v>0</v>
      </c>
      <c r="AL167" s="131">
        <f>IF(AL$135=$B167,0,IF(AL$135&gt;$B167,'User Input'!AL182,-'User Input'!AL182))</f>
        <v>0</v>
      </c>
      <c r="AM167" s="131">
        <f>IF(AM$135=$B167,0,IF(AM$135&gt;$B167,'User Input'!AM182,-'User Input'!AM182))</f>
        <v>0</v>
      </c>
      <c r="AN167" s="131">
        <f>IF(AN$135=$B167,0,IF(AN$135&gt;$B167,'User Input'!AN182,-'User Input'!AN182))</f>
        <v>0</v>
      </c>
      <c r="AO167" s="131">
        <f>IF(AO$135=$B167,0,IF(AO$135&gt;$B167,'User Input'!AO182,-'User Input'!AO182))</f>
        <v>0</v>
      </c>
    </row>
    <row r="168" spans="1:95" s="6" customFormat="1" ht="15" customHeight="1">
      <c r="B168" s="117" t="s">
        <v>126</v>
      </c>
      <c r="C168" s="44"/>
      <c r="D168" s="131">
        <f>IF(D$135=$B168,0,IF(D$135&gt;$B168,'User Input'!D183,-'User Input'!D183))</f>
        <v>0</v>
      </c>
      <c r="E168" s="131">
        <f>IF(E$135=$B168,0,IF(E$135&gt;$B168,'User Input'!E183,-'User Input'!E183))</f>
        <v>0</v>
      </c>
      <c r="F168" s="131">
        <f>IF(F$135=$B168,0,IF(F$135&gt;$B168,'User Input'!F183,-'User Input'!F183))</f>
        <v>0</v>
      </c>
      <c r="G168" s="131">
        <f>IF(G$135=$B168,0,IF(G$135&gt;$B168,'User Input'!G183,-'User Input'!G183))</f>
        <v>0</v>
      </c>
      <c r="H168" s="131">
        <f>IF(H$135=$B168,0,IF(H$135&gt;$B168,'User Input'!H183,-'User Input'!H183))</f>
        <v>0</v>
      </c>
      <c r="I168" s="131">
        <f>IF(I$135=$B168,0,IF(I$135&gt;$B168,'User Input'!I183,-'User Input'!I183))</f>
        <v>0</v>
      </c>
      <c r="J168" s="131">
        <f>IF(J$135=$B168,0,IF(J$135&gt;$B168,'User Input'!J183,-'User Input'!J183))</f>
        <v>0</v>
      </c>
      <c r="K168" s="131">
        <f>IF(K$135=$B168,0,IF(K$135&gt;$B168,'User Input'!K183,-'User Input'!K183))</f>
        <v>0</v>
      </c>
      <c r="L168" s="131">
        <f>IF(L$135=$B168,0,IF(L$135&gt;$B168,'User Input'!L183,-'User Input'!L183))</f>
        <v>0</v>
      </c>
      <c r="M168" s="131">
        <f>IF(M$135=$B168,0,IF(M$135&gt;$B168,'User Input'!M183,-'User Input'!M183))</f>
        <v>0</v>
      </c>
      <c r="N168" s="131">
        <f>IF(N$135=$B168,0,IF(N$135&gt;$B168,'User Input'!N183,-'User Input'!N183))</f>
        <v>0</v>
      </c>
      <c r="O168" s="131">
        <f>IF(O$135=$B168,0,IF(O$135&gt;$B168,'User Input'!O183,-'User Input'!O183))</f>
        <v>0</v>
      </c>
      <c r="P168" s="131">
        <f>IF(P$135=$B168,0,IF(P$135&gt;$B168,'User Input'!P183,-'User Input'!P183))</f>
        <v>0</v>
      </c>
      <c r="Q168" s="131">
        <f>IF(Q$135=$B168,0,IF(Q$135&gt;$B168,'User Input'!Q183,-'User Input'!Q183))</f>
        <v>0</v>
      </c>
      <c r="R168" s="131">
        <f>IF(R$135=$B168,0,IF(R$135&gt;$B168,'User Input'!R183,-'User Input'!R183))</f>
        <v>0</v>
      </c>
      <c r="S168" s="131">
        <f>IF(S$135=$B168,0,IF(S$135&gt;$B168,'User Input'!S183,-'User Input'!S183))</f>
        <v>0</v>
      </c>
      <c r="T168" s="131">
        <f>IF(T$135=$B168,0,IF(T$135&gt;$B168,'User Input'!T183,-'User Input'!T183))</f>
        <v>0</v>
      </c>
      <c r="U168" s="131">
        <f>IF(U$135=$B168,0,IF(U$135&gt;$B168,'User Input'!U183,-'User Input'!U183))</f>
        <v>0</v>
      </c>
      <c r="V168" s="131">
        <f>IF(V$135=$B168,0,IF(V$135&gt;$B168,'User Input'!V183,-'User Input'!V183))</f>
        <v>0</v>
      </c>
      <c r="W168" s="131">
        <f>IF(W$135=$B168,0,IF(W$135&gt;$B168,'User Input'!W183,-'User Input'!W183))</f>
        <v>0</v>
      </c>
      <c r="X168" s="131">
        <f>IF(X$135=$B168,0,IF(X$135&gt;$B168,'User Input'!X183,-'User Input'!X183))</f>
        <v>0</v>
      </c>
      <c r="Y168" s="131">
        <f>IF(Y$135=$B168,0,IF(Y$135&gt;$B168,'User Input'!Y183,-'User Input'!Y183))</f>
        <v>0</v>
      </c>
      <c r="Z168" s="131">
        <f>IF(Z$135=$B168,0,IF(Z$135&gt;$B168,'User Input'!Z183,-'User Input'!Z183))</f>
        <v>0</v>
      </c>
      <c r="AA168" s="131">
        <f>IF(AA$135=$B168,0,IF(AA$135&gt;$B168,'User Input'!AA183,-'User Input'!AA183))</f>
        <v>0</v>
      </c>
      <c r="AB168" s="131">
        <f>IF(AB$135=$B168,0,IF(AB$135&gt;$B168,'User Input'!AB183,-'User Input'!AB183))</f>
        <v>0</v>
      </c>
      <c r="AC168" s="131">
        <f>IF(AC$135=$B168,0,IF(AC$135&gt;$B168,'User Input'!AC183,-'User Input'!AC183))</f>
        <v>0</v>
      </c>
      <c r="AD168" s="131">
        <f>IF(AD$135=$B168,0,IF(AD$135&gt;$B168,'User Input'!AD183,-'User Input'!AD183))</f>
        <v>0</v>
      </c>
      <c r="AE168" s="131">
        <f>IF(AE$135=$B168,0,IF(AE$135&gt;$B168,'User Input'!AE183,-'User Input'!AE183))</f>
        <v>0</v>
      </c>
      <c r="AF168" s="131">
        <f>IF(AF$135=$B168,0,IF(AF$135&gt;$B168,'User Input'!AF183,-'User Input'!AF183))</f>
        <v>0</v>
      </c>
      <c r="AG168" s="131">
        <f>IF(AG$135=$B168,0,IF(AG$135&gt;$B168,'User Input'!AG183,-'User Input'!AG183))</f>
        <v>0</v>
      </c>
      <c r="AH168" s="131">
        <f>IF(AH$135=$B168,0,IF(AH$135&gt;$B168,'User Input'!AH183,-'User Input'!AH183))</f>
        <v>0</v>
      </c>
      <c r="AI168" s="131">
        <f>IF(AI$135=$B168,0,IF(AI$135&gt;$B168,'User Input'!AI183,-'User Input'!AI183))</f>
        <v>0</v>
      </c>
      <c r="AJ168" s="131">
        <f>IF(AJ$135=$B168,0,IF(AJ$135&gt;$B168,'User Input'!AJ183,-'User Input'!AJ183))</f>
        <v>0</v>
      </c>
      <c r="AK168" s="131">
        <f>IF(AK$135=$B168,0,IF(AK$135&gt;$B168,'User Input'!AK183,-'User Input'!AK183))</f>
        <v>0</v>
      </c>
      <c r="AL168" s="131">
        <f>IF(AL$135=$B168,0,IF(AL$135&gt;$B168,'User Input'!AL183,-'User Input'!AL183))</f>
        <v>0</v>
      </c>
      <c r="AM168" s="131">
        <f>IF(AM$135=$B168,0,IF(AM$135&gt;$B168,'User Input'!AM183,-'User Input'!AM183))</f>
        <v>0</v>
      </c>
      <c r="AN168" s="131">
        <f>IF(AN$135=$B168,0,IF(AN$135&gt;$B168,'User Input'!AN183,-'User Input'!AN183))</f>
        <v>0</v>
      </c>
      <c r="AO168" s="131">
        <f>IF(AO$135=$B168,0,IF(AO$135&gt;$B168,'User Input'!AO183,-'User Input'!AO183))</f>
        <v>0</v>
      </c>
    </row>
    <row r="169" spans="1:95" s="6" customFormat="1" ht="15" customHeight="1">
      <c r="B169" s="117" t="s">
        <v>127</v>
      </c>
      <c r="C169" s="44"/>
      <c r="D169" s="131">
        <f>IF(D$135=$B169,0,IF(D$135&gt;$B169,'User Input'!D184,-'User Input'!D184))</f>
        <v>0</v>
      </c>
      <c r="E169" s="131">
        <f>IF(E$135=$B169,0,IF(E$135&gt;$B169,'User Input'!E184,-'User Input'!E184))</f>
        <v>0</v>
      </c>
      <c r="F169" s="131">
        <f>IF(F$135=$B169,0,IF(F$135&gt;$B169,'User Input'!F184,-'User Input'!F184))</f>
        <v>0</v>
      </c>
      <c r="G169" s="131">
        <f>IF(G$135=$B169,0,IF(G$135&gt;$B169,'User Input'!G184,-'User Input'!G184))</f>
        <v>0</v>
      </c>
      <c r="H169" s="131">
        <f>IF(H$135=$B169,0,IF(H$135&gt;$B169,'User Input'!H184,-'User Input'!H184))</f>
        <v>0</v>
      </c>
      <c r="I169" s="131">
        <f>IF(I$135=$B169,0,IF(I$135&gt;$B169,'User Input'!I184,-'User Input'!I184))</f>
        <v>0</v>
      </c>
      <c r="J169" s="131">
        <f>IF(J$135=$B169,0,IF(J$135&gt;$B169,'User Input'!J184,-'User Input'!J184))</f>
        <v>0</v>
      </c>
      <c r="K169" s="131">
        <f>IF(K$135=$B169,0,IF(K$135&gt;$B169,'User Input'!K184,-'User Input'!K184))</f>
        <v>0</v>
      </c>
      <c r="L169" s="131">
        <f>IF(L$135=$B169,0,IF(L$135&gt;$B169,'User Input'!L184,-'User Input'!L184))</f>
        <v>0</v>
      </c>
      <c r="M169" s="131">
        <f>IF(M$135=$B169,0,IF(M$135&gt;$B169,'User Input'!M184,-'User Input'!M184))</f>
        <v>0</v>
      </c>
      <c r="N169" s="131">
        <f>IF(N$135=$B169,0,IF(N$135&gt;$B169,'User Input'!N184,-'User Input'!N184))</f>
        <v>0</v>
      </c>
      <c r="O169" s="131">
        <f>IF(O$135=$B169,0,IF(O$135&gt;$B169,'User Input'!O184,-'User Input'!O184))</f>
        <v>0</v>
      </c>
      <c r="P169" s="131">
        <f>IF(P$135=$B169,0,IF(P$135&gt;$B169,'User Input'!P184,-'User Input'!P184))</f>
        <v>0</v>
      </c>
      <c r="Q169" s="131">
        <f>IF(Q$135=$B169,0,IF(Q$135&gt;$B169,'User Input'!Q184,-'User Input'!Q184))</f>
        <v>0</v>
      </c>
      <c r="R169" s="131">
        <f>IF(R$135=$B169,0,IF(R$135&gt;$B169,'User Input'!R184,-'User Input'!R184))</f>
        <v>0</v>
      </c>
      <c r="S169" s="131">
        <f>IF(S$135=$B169,0,IF(S$135&gt;$B169,'User Input'!S184,-'User Input'!S184))</f>
        <v>0</v>
      </c>
      <c r="T169" s="131">
        <f>IF(T$135=$B169,0,IF(T$135&gt;$B169,'User Input'!T184,-'User Input'!T184))</f>
        <v>0</v>
      </c>
      <c r="U169" s="131">
        <f>IF(U$135=$B169,0,IF(U$135&gt;$B169,'User Input'!U184,-'User Input'!U184))</f>
        <v>0</v>
      </c>
      <c r="V169" s="131">
        <f>IF(V$135=$B169,0,IF(V$135&gt;$B169,'User Input'!V184,-'User Input'!V184))</f>
        <v>0</v>
      </c>
      <c r="W169" s="131">
        <f>IF(W$135=$B169,0,IF(W$135&gt;$B169,'User Input'!W184,-'User Input'!W184))</f>
        <v>0</v>
      </c>
      <c r="X169" s="131">
        <f>IF(X$135=$B169,0,IF(X$135&gt;$B169,'User Input'!X184,-'User Input'!X184))</f>
        <v>0</v>
      </c>
      <c r="Y169" s="131">
        <f>IF(Y$135=$B169,0,IF(Y$135&gt;$B169,'User Input'!Y184,-'User Input'!Y184))</f>
        <v>0</v>
      </c>
      <c r="Z169" s="131">
        <f>IF(Z$135=$B169,0,IF(Z$135&gt;$B169,'User Input'!Z184,-'User Input'!Z184))</f>
        <v>0</v>
      </c>
      <c r="AA169" s="131">
        <f>IF(AA$135=$B169,0,IF(AA$135&gt;$B169,'User Input'!AA184,-'User Input'!AA184))</f>
        <v>0</v>
      </c>
      <c r="AB169" s="131">
        <f>IF(AB$135=$B169,0,IF(AB$135&gt;$B169,'User Input'!AB184,-'User Input'!AB184))</f>
        <v>0</v>
      </c>
      <c r="AC169" s="131">
        <f>IF(AC$135=$B169,0,IF(AC$135&gt;$B169,'User Input'!AC184,-'User Input'!AC184))</f>
        <v>0</v>
      </c>
      <c r="AD169" s="131">
        <f>IF(AD$135=$B169,0,IF(AD$135&gt;$B169,'User Input'!AD184,-'User Input'!AD184))</f>
        <v>0</v>
      </c>
      <c r="AE169" s="131">
        <f>IF(AE$135=$B169,0,IF(AE$135&gt;$B169,'User Input'!AE184,-'User Input'!AE184))</f>
        <v>0</v>
      </c>
      <c r="AF169" s="131">
        <f>IF(AF$135=$B169,0,IF(AF$135&gt;$B169,'User Input'!AF184,-'User Input'!AF184))</f>
        <v>0</v>
      </c>
      <c r="AG169" s="131">
        <f>IF(AG$135=$B169,0,IF(AG$135&gt;$B169,'User Input'!AG184,-'User Input'!AG184))</f>
        <v>0</v>
      </c>
      <c r="AH169" s="131">
        <f>IF(AH$135=$B169,0,IF(AH$135&gt;$B169,'User Input'!AH184,-'User Input'!AH184))</f>
        <v>0</v>
      </c>
      <c r="AI169" s="131">
        <f>IF(AI$135=$B169,0,IF(AI$135&gt;$B169,'User Input'!AI184,-'User Input'!AI184))</f>
        <v>0</v>
      </c>
      <c r="AJ169" s="131">
        <f>IF(AJ$135=$B169,0,IF(AJ$135&gt;$B169,'User Input'!AJ184,-'User Input'!AJ184))</f>
        <v>0</v>
      </c>
      <c r="AK169" s="131">
        <f>IF(AK$135=$B169,0,IF(AK$135&gt;$B169,'User Input'!AK184,-'User Input'!AK184))</f>
        <v>0</v>
      </c>
      <c r="AL169" s="131">
        <f>IF(AL$135=$B169,0,IF(AL$135&gt;$B169,'User Input'!AL184,-'User Input'!AL184))</f>
        <v>0</v>
      </c>
      <c r="AM169" s="131">
        <f>IF(AM$135=$B169,0,IF(AM$135&gt;$B169,'User Input'!AM184,-'User Input'!AM184))</f>
        <v>0</v>
      </c>
      <c r="AN169" s="131">
        <f>IF(AN$135=$B169,0,IF(AN$135&gt;$B169,'User Input'!AN184,-'User Input'!AN184))</f>
        <v>0</v>
      </c>
      <c r="AO169" s="131">
        <f>IF(AO$135=$B169,0,IF(AO$135&gt;$B169,'User Input'!AO184,-'User Input'!AO184))</f>
        <v>0</v>
      </c>
    </row>
    <row r="170" spans="1:95" s="6" customFormat="1" ht="15" customHeight="1">
      <c r="B170" s="117" t="s">
        <v>128</v>
      </c>
      <c r="C170" s="44"/>
      <c r="D170" s="131">
        <f>IF(D$135=$B170,0,IF(D$135&gt;$B170,'User Input'!D185,-'User Input'!D185))</f>
        <v>0</v>
      </c>
      <c r="E170" s="131">
        <f>IF(E$135=$B170,0,IF(E$135&gt;$B170,'User Input'!E185,-'User Input'!E185))</f>
        <v>0</v>
      </c>
      <c r="F170" s="131">
        <f>IF(F$135=$B170,0,IF(F$135&gt;$B170,'User Input'!F185,-'User Input'!F185))</f>
        <v>0</v>
      </c>
      <c r="G170" s="131">
        <f>IF(G$135=$B170,0,IF(G$135&gt;$B170,'User Input'!G185,-'User Input'!G185))</f>
        <v>0</v>
      </c>
      <c r="H170" s="131">
        <f>IF(H$135=$B170,0,IF(H$135&gt;$B170,'User Input'!H185,-'User Input'!H185))</f>
        <v>0</v>
      </c>
      <c r="I170" s="131">
        <f>IF(I$135=$B170,0,IF(I$135&gt;$B170,'User Input'!I185,-'User Input'!I185))</f>
        <v>0</v>
      </c>
      <c r="J170" s="131">
        <f>IF(J$135=$B170,0,IF(J$135&gt;$B170,'User Input'!J185,-'User Input'!J185))</f>
        <v>0</v>
      </c>
      <c r="K170" s="131">
        <f>IF(K$135=$B170,0,IF(K$135&gt;$B170,'User Input'!K185,-'User Input'!K185))</f>
        <v>0</v>
      </c>
      <c r="L170" s="131">
        <f>IF(L$135=$B170,0,IF(L$135&gt;$B170,'User Input'!L185,-'User Input'!L185))</f>
        <v>0</v>
      </c>
      <c r="M170" s="131">
        <f>IF(M$135=$B170,0,IF(M$135&gt;$B170,'User Input'!M185,-'User Input'!M185))</f>
        <v>0</v>
      </c>
      <c r="N170" s="131">
        <f>IF(N$135=$B170,0,IF(N$135&gt;$B170,'User Input'!N185,-'User Input'!N185))</f>
        <v>0</v>
      </c>
      <c r="O170" s="131">
        <f>IF(O$135=$B170,0,IF(O$135&gt;$B170,'User Input'!O185,-'User Input'!O185))</f>
        <v>0</v>
      </c>
      <c r="P170" s="131">
        <f>IF(P$135=$B170,0,IF(P$135&gt;$B170,'User Input'!P185,-'User Input'!P185))</f>
        <v>0</v>
      </c>
      <c r="Q170" s="131">
        <f>IF(Q$135=$B170,0,IF(Q$135&gt;$B170,'User Input'!Q185,-'User Input'!Q185))</f>
        <v>0</v>
      </c>
      <c r="R170" s="131">
        <f>IF(R$135=$B170,0,IF(R$135&gt;$B170,'User Input'!R185,-'User Input'!R185))</f>
        <v>0</v>
      </c>
      <c r="S170" s="131">
        <f>IF(S$135=$B170,0,IF(S$135&gt;$B170,'User Input'!S185,-'User Input'!S185))</f>
        <v>0</v>
      </c>
      <c r="T170" s="131">
        <f>IF(T$135=$B170,0,IF(T$135&gt;$B170,'User Input'!T185,-'User Input'!T185))</f>
        <v>0</v>
      </c>
      <c r="U170" s="131">
        <f>IF(U$135=$B170,0,IF(U$135&gt;$B170,'User Input'!U185,-'User Input'!U185))</f>
        <v>0</v>
      </c>
      <c r="V170" s="131">
        <f>IF(V$135=$B170,0,IF(V$135&gt;$B170,'User Input'!V185,-'User Input'!V185))</f>
        <v>0</v>
      </c>
      <c r="W170" s="131">
        <f>IF(W$135=$B170,0,IF(W$135&gt;$B170,'User Input'!W185,-'User Input'!W185))</f>
        <v>0</v>
      </c>
      <c r="X170" s="131">
        <f>IF(X$135=$B170,0,IF(X$135&gt;$B170,'User Input'!X185,-'User Input'!X185))</f>
        <v>0</v>
      </c>
      <c r="Y170" s="131">
        <f>IF(Y$135=$B170,0,IF(Y$135&gt;$B170,'User Input'!Y185,-'User Input'!Y185))</f>
        <v>0</v>
      </c>
      <c r="Z170" s="131">
        <f>IF(Z$135=$B170,0,IF(Z$135&gt;$B170,'User Input'!Z185,-'User Input'!Z185))</f>
        <v>0</v>
      </c>
      <c r="AA170" s="131">
        <f>IF(AA$135=$B170,0,IF(AA$135&gt;$B170,'User Input'!AA185,-'User Input'!AA185))</f>
        <v>0</v>
      </c>
      <c r="AB170" s="131">
        <f>IF(AB$135=$B170,0,IF(AB$135&gt;$B170,'User Input'!AB185,-'User Input'!AB185))</f>
        <v>0</v>
      </c>
      <c r="AC170" s="131">
        <f>IF(AC$135=$B170,0,IF(AC$135&gt;$B170,'User Input'!AC185,-'User Input'!AC185))</f>
        <v>0</v>
      </c>
      <c r="AD170" s="131">
        <f>IF(AD$135=$B170,0,IF(AD$135&gt;$B170,'User Input'!AD185,-'User Input'!AD185))</f>
        <v>0</v>
      </c>
      <c r="AE170" s="131">
        <f>IF(AE$135=$B170,0,IF(AE$135&gt;$B170,'User Input'!AE185,-'User Input'!AE185))</f>
        <v>0</v>
      </c>
      <c r="AF170" s="131">
        <f>IF(AF$135=$B170,0,IF(AF$135&gt;$B170,'User Input'!AF185,-'User Input'!AF185))</f>
        <v>0</v>
      </c>
      <c r="AG170" s="131">
        <f>IF(AG$135=$B170,0,IF(AG$135&gt;$B170,'User Input'!AG185,-'User Input'!AG185))</f>
        <v>0</v>
      </c>
      <c r="AH170" s="131">
        <f>IF(AH$135=$B170,0,IF(AH$135&gt;$B170,'User Input'!AH185,-'User Input'!AH185))</f>
        <v>0</v>
      </c>
      <c r="AI170" s="131">
        <f>IF(AI$135=$B170,0,IF(AI$135&gt;$B170,'User Input'!AI185,-'User Input'!AI185))</f>
        <v>0</v>
      </c>
      <c r="AJ170" s="131">
        <f>IF(AJ$135=$B170,0,IF(AJ$135&gt;$B170,'User Input'!AJ185,-'User Input'!AJ185))</f>
        <v>0</v>
      </c>
      <c r="AK170" s="131">
        <f>IF(AK$135=$B170,0,IF(AK$135&gt;$B170,'User Input'!AK185,-'User Input'!AK185))</f>
        <v>0</v>
      </c>
      <c r="AL170" s="131">
        <f>IF(AL$135=$B170,0,IF(AL$135&gt;$B170,'User Input'!AL185,-'User Input'!AL185))</f>
        <v>0</v>
      </c>
      <c r="AM170" s="131">
        <f>IF(AM$135=$B170,0,IF(AM$135&gt;$B170,'User Input'!AM185,-'User Input'!AM185))</f>
        <v>0</v>
      </c>
      <c r="AN170" s="131">
        <f>IF(AN$135=$B170,0,IF(AN$135&gt;$B170,'User Input'!AN185,-'User Input'!AN185))</f>
        <v>0</v>
      </c>
      <c r="AO170" s="131">
        <f>IF(AO$135=$B170,0,IF(AO$135&gt;$B170,'User Input'!AO185,-'User Input'!AO185))</f>
        <v>0</v>
      </c>
    </row>
    <row r="171" spans="1:95" s="6" customFormat="1" ht="15" customHeight="1">
      <c r="B171" s="117" t="s">
        <v>129</v>
      </c>
      <c r="C171" s="44"/>
      <c r="D171" s="131">
        <f>IF(D$135=$B171,0,IF(D$135&gt;$B171,'User Input'!D186,-'User Input'!D186))</f>
        <v>0</v>
      </c>
      <c r="E171" s="131">
        <f>IF(E$135=$B171,0,IF(E$135&gt;$B171,'User Input'!E186,-'User Input'!E186))</f>
        <v>0</v>
      </c>
      <c r="F171" s="131">
        <f>IF(F$135=$B171,0,IF(F$135&gt;$B171,'User Input'!F186,-'User Input'!F186))</f>
        <v>0</v>
      </c>
      <c r="G171" s="131">
        <f>IF(G$135=$B171,0,IF(G$135&gt;$B171,'User Input'!G186,-'User Input'!G186))</f>
        <v>0</v>
      </c>
      <c r="H171" s="131">
        <f>IF(H$135=$B171,0,IF(H$135&gt;$B171,'User Input'!H186,-'User Input'!H186))</f>
        <v>0</v>
      </c>
      <c r="I171" s="131">
        <f>IF(I$135=$B171,0,IF(I$135&gt;$B171,'User Input'!I186,-'User Input'!I186))</f>
        <v>0</v>
      </c>
      <c r="J171" s="131">
        <f>IF(J$135=$B171,0,IF(J$135&gt;$B171,'User Input'!J186,-'User Input'!J186))</f>
        <v>0</v>
      </c>
      <c r="K171" s="131">
        <f>IF(K$135=$B171,0,IF(K$135&gt;$B171,'User Input'!K186,-'User Input'!K186))</f>
        <v>0</v>
      </c>
      <c r="L171" s="131">
        <f>IF(L$135=$B171,0,IF(L$135&gt;$B171,'User Input'!L186,-'User Input'!L186))</f>
        <v>0</v>
      </c>
      <c r="M171" s="131">
        <f>IF(M$135=$B171,0,IF(M$135&gt;$B171,'User Input'!M186,-'User Input'!M186))</f>
        <v>0</v>
      </c>
      <c r="N171" s="131">
        <f>IF(N$135=$B171,0,IF(N$135&gt;$B171,'User Input'!N186,-'User Input'!N186))</f>
        <v>0</v>
      </c>
      <c r="O171" s="131">
        <f>IF(O$135=$B171,0,IF(O$135&gt;$B171,'User Input'!O186,-'User Input'!O186))</f>
        <v>0</v>
      </c>
      <c r="P171" s="131">
        <f>IF(P$135=$B171,0,IF(P$135&gt;$B171,'User Input'!P186,-'User Input'!P186))</f>
        <v>0</v>
      </c>
      <c r="Q171" s="131">
        <f>IF(Q$135=$B171,0,IF(Q$135&gt;$B171,'User Input'!Q186,-'User Input'!Q186))</f>
        <v>0</v>
      </c>
      <c r="R171" s="131">
        <f>IF(R$135=$B171,0,IF(R$135&gt;$B171,'User Input'!R186,-'User Input'!R186))</f>
        <v>0</v>
      </c>
      <c r="S171" s="131">
        <f>IF(S$135=$B171,0,IF(S$135&gt;$B171,'User Input'!S186,-'User Input'!S186))</f>
        <v>0</v>
      </c>
      <c r="T171" s="131">
        <f>IF(T$135=$B171,0,IF(T$135&gt;$B171,'User Input'!T186,-'User Input'!T186))</f>
        <v>0</v>
      </c>
      <c r="U171" s="131">
        <f>IF(U$135=$B171,0,IF(U$135&gt;$B171,'User Input'!U186,-'User Input'!U186))</f>
        <v>0</v>
      </c>
      <c r="V171" s="131">
        <f>IF(V$135=$B171,0,IF(V$135&gt;$B171,'User Input'!V186,-'User Input'!V186))</f>
        <v>0</v>
      </c>
      <c r="W171" s="131">
        <f>IF(W$135=$B171,0,IF(W$135&gt;$B171,'User Input'!W186,-'User Input'!W186))</f>
        <v>0</v>
      </c>
      <c r="X171" s="131">
        <f>IF(X$135=$B171,0,IF(X$135&gt;$B171,'User Input'!X186,-'User Input'!X186))</f>
        <v>0</v>
      </c>
      <c r="Y171" s="131">
        <f>IF(Y$135=$B171,0,IF(Y$135&gt;$B171,'User Input'!Y186,-'User Input'!Y186))</f>
        <v>0</v>
      </c>
      <c r="Z171" s="131">
        <f>IF(Z$135=$B171,0,IF(Z$135&gt;$B171,'User Input'!Z186,-'User Input'!Z186))</f>
        <v>0</v>
      </c>
      <c r="AA171" s="131">
        <f>IF(AA$135=$B171,0,IF(AA$135&gt;$B171,'User Input'!AA186,-'User Input'!AA186))</f>
        <v>0</v>
      </c>
      <c r="AB171" s="131">
        <f>IF(AB$135=$B171,0,IF(AB$135&gt;$B171,'User Input'!AB186,-'User Input'!AB186))</f>
        <v>0</v>
      </c>
      <c r="AC171" s="131">
        <f>IF(AC$135=$B171,0,IF(AC$135&gt;$B171,'User Input'!AC186,-'User Input'!AC186))</f>
        <v>0</v>
      </c>
      <c r="AD171" s="131">
        <f>IF(AD$135=$B171,0,IF(AD$135&gt;$B171,'User Input'!AD186,-'User Input'!AD186))</f>
        <v>0</v>
      </c>
      <c r="AE171" s="131">
        <f>IF(AE$135=$B171,0,IF(AE$135&gt;$B171,'User Input'!AE186,-'User Input'!AE186))</f>
        <v>0</v>
      </c>
      <c r="AF171" s="131">
        <f>IF(AF$135=$B171,0,IF(AF$135&gt;$B171,'User Input'!AF186,-'User Input'!AF186))</f>
        <v>0</v>
      </c>
      <c r="AG171" s="131">
        <f>IF(AG$135=$B171,0,IF(AG$135&gt;$B171,'User Input'!AG186,-'User Input'!AG186))</f>
        <v>0</v>
      </c>
      <c r="AH171" s="131">
        <f>IF(AH$135=$B171,0,IF(AH$135&gt;$B171,'User Input'!AH186,-'User Input'!AH186))</f>
        <v>0</v>
      </c>
      <c r="AI171" s="131">
        <f>IF(AI$135=$B171,0,IF(AI$135&gt;$B171,'User Input'!AI186,-'User Input'!AI186))</f>
        <v>0</v>
      </c>
      <c r="AJ171" s="131">
        <f>IF(AJ$135=$B171,0,IF(AJ$135&gt;$B171,'User Input'!AJ186,-'User Input'!AJ186))</f>
        <v>0</v>
      </c>
      <c r="AK171" s="131">
        <f>IF(AK$135=$B171,0,IF(AK$135&gt;$B171,'User Input'!AK186,-'User Input'!AK186))</f>
        <v>0</v>
      </c>
      <c r="AL171" s="131">
        <f>IF(AL$135=$B171,0,IF(AL$135&gt;$B171,'User Input'!AL186,-'User Input'!AL186))</f>
        <v>0</v>
      </c>
      <c r="AM171" s="131">
        <f>IF(AM$135=$B171,0,IF(AM$135&gt;$B171,'User Input'!AM186,-'User Input'!AM186))</f>
        <v>0</v>
      </c>
      <c r="AN171" s="131">
        <f>IF(AN$135=$B171,0,IF(AN$135&gt;$B171,'User Input'!AN186,-'User Input'!AN186))</f>
        <v>0</v>
      </c>
      <c r="AO171" s="131">
        <f>IF(AO$135=$B171,0,IF(AO$135&gt;$B171,'User Input'!AO186,-'User Input'!AO186))</f>
        <v>0</v>
      </c>
    </row>
    <row r="172" spans="1:95" s="6" customFormat="1" ht="15" customHeight="1">
      <c r="B172" s="117" t="s">
        <v>130</v>
      </c>
      <c r="C172" s="44"/>
      <c r="D172" s="131">
        <f>IF(D$135=$B172,0,IF(D$135&gt;$B172,'User Input'!D187,-'User Input'!D187))</f>
        <v>0</v>
      </c>
      <c r="E172" s="131">
        <f>IF(E$135=$B172,0,IF(E$135&gt;$B172,'User Input'!E187,-'User Input'!E187))</f>
        <v>0</v>
      </c>
      <c r="F172" s="131">
        <f>IF(F$135=$B172,0,IF(F$135&gt;$B172,'User Input'!F187,-'User Input'!F187))</f>
        <v>0</v>
      </c>
      <c r="G172" s="131">
        <f>IF(G$135=$B172,0,IF(G$135&gt;$B172,'User Input'!G187,-'User Input'!G187))</f>
        <v>0</v>
      </c>
      <c r="H172" s="131">
        <f>IF(H$135=$B172,0,IF(H$135&gt;$B172,'User Input'!H187,-'User Input'!H187))</f>
        <v>0</v>
      </c>
      <c r="I172" s="131">
        <f>IF(I$135=$B172,0,IF(I$135&gt;$B172,'User Input'!I187,-'User Input'!I187))</f>
        <v>0</v>
      </c>
      <c r="J172" s="131">
        <f>IF(J$135=$B172,0,IF(J$135&gt;$B172,'User Input'!J187,-'User Input'!J187))</f>
        <v>0</v>
      </c>
      <c r="K172" s="131">
        <f>IF(K$135=$B172,0,IF(K$135&gt;$B172,'User Input'!K187,-'User Input'!K187))</f>
        <v>0</v>
      </c>
      <c r="L172" s="131">
        <f>IF(L$135=$B172,0,IF(L$135&gt;$B172,'User Input'!L187,-'User Input'!L187))</f>
        <v>0</v>
      </c>
      <c r="M172" s="131">
        <f>IF(M$135=$B172,0,IF(M$135&gt;$B172,'User Input'!M187,-'User Input'!M187))</f>
        <v>0</v>
      </c>
      <c r="N172" s="131">
        <f>IF(N$135=$B172,0,IF(N$135&gt;$B172,'User Input'!N187,-'User Input'!N187))</f>
        <v>0</v>
      </c>
      <c r="O172" s="131">
        <f>IF(O$135=$B172,0,IF(O$135&gt;$B172,'User Input'!O187,-'User Input'!O187))</f>
        <v>0</v>
      </c>
      <c r="P172" s="131">
        <f>IF(P$135=$B172,0,IF(P$135&gt;$B172,'User Input'!P187,-'User Input'!P187))</f>
        <v>0</v>
      </c>
      <c r="Q172" s="131">
        <f>IF(Q$135=$B172,0,IF(Q$135&gt;$B172,'User Input'!Q187,-'User Input'!Q187))</f>
        <v>0</v>
      </c>
      <c r="R172" s="131">
        <f>IF(R$135=$B172,0,IF(R$135&gt;$B172,'User Input'!R187,-'User Input'!R187))</f>
        <v>0</v>
      </c>
      <c r="S172" s="131">
        <f>IF(S$135=$B172,0,IF(S$135&gt;$B172,'User Input'!S187,-'User Input'!S187))</f>
        <v>0</v>
      </c>
      <c r="T172" s="131">
        <f>IF(T$135=$B172,0,IF(T$135&gt;$B172,'User Input'!T187,-'User Input'!T187))</f>
        <v>0</v>
      </c>
      <c r="U172" s="131">
        <f>IF(U$135=$B172,0,IF(U$135&gt;$B172,'User Input'!U187,-'User Input'!U187))</f>
        <v>0</v>
      </c>
      <c r="V172" s="131">
        <f>IF(V$135=$B172,0,IF(V$135&gt;$B172,'User Input'!V187,-'User Input'!V187))</f>
        <v>0</v>
      </c>
      <c r="W172" s="131">
        <f>IF(W$135=$B172,0,IF(W$135&gt;$B172,'User Input'!W187,-'User Input'!W187))</f>
        <v>0</v>
      </c>
      <c r="X172" s="131">
        <f>IF(X$135=$B172,0,IF(X$135&gt;$B172,'User Input'!X187,-'User Input'!X187))</f>
        <v>0</v>
      </c>
      <c r="Y172" s="131">
        <f>IF(Y$135=$B172,0,IF(Y$135&gt;$B172,'User Input'!Y187,-'User Input'!Y187))</f>
        <v>0</v>
      </c>
      <c r="Z172" s="131">
        <f>IF(Z$135=$B172,0,IF(Z$135&gt;$B172,'User Input'!Z187,-'User Input'!Z187))</f>
        <v>0</v>
      </c>
      <c r="AA172" s="131">
        <f>IF(AA$135=$B172,0,IF(AA$135&gt;$B172,'User Input'!AA187,-'User Input'!AA187))</f>
        <v>0</v>
      </c>
      <c r="AB172" s="131">
        <f>IF(AB$135=$B172,0,IF(AB$135&gt;$B172,'User Input'!AB187,-'User Input'!AB187))</f>
        <v>0</v>
      </c>
      <c r="AC172" s="131">
        <f>IF(AC$135=$B172,0,IF(AC$135&gt;$B172,'User Input'!AC187,-'User Input'!AC187))</f>
        <v>0</v>
      </c>
      <c r="AD172" s="131">
        <f>IF(AD$135=$B172,0,IF(AD$135&gt;$B172,'User Input'!AD187,-'User Input'!AD187))</f>
        <v>0</v>
      </c>
      <c r="AE172" s="131">
        <f>IF(AE$135=$B172,0,IF(AE$135&gt;$B172,'User Input'!AE187,-'User Input'!AE187))</f>
        <v>0</v>
      </c>
      <c r="AF172" s="131">
        <f>IF(AF$135=$B172,0,IF(AF$135&gt;$B172,'User Input'!AF187,-'User Input'!AF187))</f>
        <v>0</v>
      </c>
      <c r="AG172" s="131">
        <f>IF(AG$135=$B172,0,IF(AG$135&gt;$B172,'User Input'!AG187,-'User Input'!AG187))</f>
        <v>0</v>
      </c>
      <c r="AH172" s="131">
        <f>IF(AH$135=$B172,0,IF(AH$135&gt;$B172,'User Input'!AH187,-'User Input'!AH187))</f>
        <v>0</v>
      </c>
      <c r="AI172" s="131">
        <f>IF(AI$135=$B172,0,IF(AI$135&gt;$B172,'User Input'!AI187,-'User Input'!AI187))</f>
        <v>0</v>
      </c>
      <c r="AJ172" s="131">
        <f>IF(AJ$135=$B172,0,IF(AJ$135&gt;$B172,'User Input'!AJ187,-'User Input'!AJ187))</f>
        <v>0</v>
      </c>
      <c r="AK172" s="131">
        <f>IF(AK$135=$B172,0,IF(AK$135&gt;$B172,'User Input'!AK187,-'User Input'!AK187))</f>
        <v>0</v>
      </c>
      <c r="AL172" s="131">
        <f>IF(AL$135=$B172,0,IF(AL$135&gt;$B172,'User Input'!AL187,-'User Input'!AL187))</f>
        <v>0</v>
      </c>
      <c r="AM172" s="131">
        <f>IF(AM$135=$B172,0,IF(AM$135&gt;$B172,'User Input'!AM187,-'User Input'!AM187))</f>
        <v>0</v>
      </c>
      <c r="AN172" s="131">
        <f>IF(AN$135=$B172,0,IF(AN$135&gt;$B172,'User Input'!AN187,-'User Input'!AN187))</f>
        <v>0</v>
      </c>
      <c r="AO172" s="131">
        <f>IF(AO$135=$B172,0,IF(AO$135&gt;$B172,'User Input'!AO187,-'User Input'!AO187))</f>
        <v>0</v>
      </c>
    </row>
    <row r="173" spans="1:95" s="6" customFormat="1" ht="15" customHeight="1">
      <c r="B173" s="117" t="s">
        <v>131</v>
      </c>
      <c r="C173" s="44"/>
      <c r="D173" s="131">
        <f>IF(D$135=$B173,0,IF(D$135&gt;$B173,'User Input'!D188,-'User Input'!D188))</f>
        <v>0</v>
      </c>
      <c r="E173" s="131">
        <f>IF(E$135=$B173,0,IF(E$135&gt;$B173,'User Input'!E188,-'User Input'!E188))</f>
        <v>0</v>
      </c>
      <c r="F173" s="131">
        <f>IF(F$135=$B173,0,IF(F$135&gt;$B173,'User Input'!F188,-'User Input'!F188))</f>
        <v>0</v>
      </c>
      <c r="G173" s="131">
        <f>IF(G$135=$B173,0,IF(G$135&gt;$B173,'User Input'!G188,-'User Input'!G188))</f>
        <v>0</v>
      </c>
      <c r="H173" s="131">
        <f>IF(H$135=$B173,0,IF(H$135&gt;$B173,'User Input'!H188,-'User Input'!H188))</f>
        <v>0</v>
      </c>
      <c r="I173" s="131">
        <f>IF(I$135=$B173,0,IF(I$135&gt;$B173,'User Input'!I188,-'User Input'!I188))</f>
        <v>0</v>
      </c>
      <c r="J173" s="131">
        <f>IF(J$135=$B173,0,IF(J$135&gt;$B173,'User Input'!J188,-'User Input'!J188))</f>
        <v>0</v>
      </c>
      <c r="K173" s="131">
        <f>IF(K$135=$B173,0,IF(K$135&gt;$B173,'User Input'!K188,-'User Input'!K188))</f>
        <v>0</v>
      </c>
      <c r="L173" s="131">
        <f>IF(L$135=$B173,0,IF(L$135&gt;$B173,'User Input'!L188,-'User Input'!L188))</f>
        <v>0</v>
      </c>
      <c r="M173" s="131">
        <f>IF(M$135=$B173,0,IF(M$135&gt;$B173,'User Input'!M188,-'User Input'!M188))</f>
        <v>0</v>
      </c>
      <c r="N173" s="131">
        <f>IF(N$135=$B173,0,IF(N$135&gt;$B173,'User Input'!N188,-'User Input'!N188))</f>
        <v>0</v>
      </c>
      <c r="O173" s="131">
        <f>IF(O$135=$B173,0,IF(O$135&gt;$B173,'User Input'!O188,-'User Input'!O188))</f>
        <v>0</v>
      </c>
      <c r="P173" s="131">
        <f>IF(P$135=$B173,0,IF(P$135&gt;$B173,'User Input'!P188,-'User Input'!P188))</f>
        <v>0</v>
      </c>
      <c r="Q173" s="131">
        <f>IF(Q$135=$B173,0,IF(Q$135&gt;$B173,'User Input'!Q188,-'User Input'!Q188))</f>
        <v>0</v>
      </c>
      <c r="R173" s="131">
        <f>IF(R$135=$B173,0,IF(R$135&gt;$B173,'User Input'!R188,-'User Input'!R188))</f>
        <v>0</v>
      </c>
      <c r="S173" s="131">
        <f>IF(S$135=$B173,0,IF(S$135&gt;$B173,'User Input'!S188,-'User Input'!S188))</f>
        <v>0</v>
      </c>
      <c r="T173" s="131">
        <f>IF(T$135=$B173,0,IF(T$135&gt;$B173,'User Input'!T188,-'User Input'!T188))</f>
        <v>0</v>
      </c>
      <c r="U173" s="131">
        <f>IF(U$135=$B173,0,IF(U$135&gt;$B173,'User Input'!U188,-'User Input'!U188))</f>
        <v>0</v>
      </c>
      <c r="V173" s="131">
        <f>IF(V$135=$B173,0,IF(V$135&gt;$B173,'User Input'!V188,-'User Input'!V188))</f>
        <v>0</v>
      </c>
      <c r="W173" s="131">
        <f>IF(W$135=$B173,0,IF(W$135&gt;$B173,'User Input'!W188,-'User Input'!W188))</f>
        <v>0</v>
      </c>
      <c r="X173" s="131">
        <f>IF(X$135=$B173,0,IF(X$135&gt;$B173,'User Input'!X188,-'User Input'!X188))</f>
        <v>0</v>
      </c>
      <c r="Y173" s="131">
        <f>IF(Y$135=$B173,0,IF(Y$135&gt;$B173,'User Input'!Y188,-'User Input'!Y188))</f>
        <v>0</v>
      </c>
      <c r="Z173" s="131">
        <f>IF(Z$135=$B173,0,IF(Z$135&gt;$B173,'User Input'!Z188,-'User Input'!Z188))</f>
        <v>0</v>
      </c>
      <c r="AA173" s="131">
        <f>IF(AA$135=$B173,0,IF(AA$135&gt;$B173,'User Input'!AA188,-'User Input'!AA188))</f>
        <v>0</v>
      </c>
      <c r="AB173" s="131">
        <f>IF(AB$135=$B173,0,IF(AB$135&gt;$B173,'User Input'!AB188,-'User Input'!AB188))</f>
        <v>0</v>
      </c>
      <c r="AC173" s="131">
        <f>IF(AC$135=$B173,0,IF(AC$135&gt;$B173,'User Input'!AC188,-'User Input'!AC188))</f>
        <v>0</v>
      </c>
      <c r="AD173" s="131">
        <f>IF(AD$135=$B173,0,IF(AD$135&gt;$B173,'User Input'!AD188,-'User Input'!AD188))</f>
        <v>0</v>
      </c>
      <c r="AE173" s="131">
        <f>IF(AE$135=$B173,0,IF(AE$135&gt;$B173,'User Input'!AE188,-'User Input'!AE188))</f>
        <v>0</v>
      </c>
      <c r="AF173" s="131">
        <f>IF(AF$135=$B173,0,IF(AF$135&gt;$B173,'User Input'!AF188,-'User Input'!AF188))</f>
        <v>0</v>
      </c>
      <c r="AG173" s="131">
        <f>IF(AG$135=$B173,0,IF(AG$135&gt;$B173,'User Input'!AG188,-'User Input'!AG188))</f>
        <v>0</v>
      </c>
      <c r="AH173" s="131">
        <f>IF(AH$135=$B173,0,IF(AH$135&gt;$B173,'User Input'!AH188,-'User Input'!AH188))</f>
        <v>0</v>
      </c>
      <c r="AI173" s="131">
        <f>IF(AI$135=$B173,0,IF(AI$135&gt;$B173,'User Input'!AI188,-'User Input'!AI188))</f>
        <v>0</v>
      </c>
      <c r="AJ173" s="131">
        <f>IF(AJ$135=$B173,0,IF(AJ$135&gt;$B173,'User Input'!AJ188,-'User Input'!AJ188))</f>
        <v>0</v>
      </c>
      <c r="AK173" s="131">
        <f>IF(AK$135=$B173,0,IF(AK$135&gt;$B173,'User Input'!AK188,-'User Input'!AK188))</f>
        <v>0</v>
      </c>
      <c r="AL173" s="131">
        <f>IF(AL$135=$B173,0,IF(AL$135&gt;$B173,'User Input'!AL188,-'User Input'!AL188))</f>
        <v>0</v>
      </c>
      <c r="AM173" s="131">
        <f>IF(AM$135=$B173,0,IF(AM$135&gt;$B173,'User Input'!AM188,-'User Input'!AM188))</f>
        <v>0</v>
      </c>
      <c r="AN173" s="131">
        <f>IF(AN$135=$B173,0,IF(AN$135&gt;$B173,'User Input'!AN188,-'User Input'!AN188))</f>
        <v>0</v>
      </c>
      <c r="AO173" s="131">
        <f>IF(AO$135=$B173,0,IF(AO$135&gt;$B173,'User Input'!AO188,-'User Input'!AO188))</f>
        <v>0</v>
      </c>
    </row>
    <row r="174" spans="1:95" ht="14.45">
      <c r="A174" s="55"/>
      <c r="B174" s="117" t="s">
        <v>132</v>
      </c>
      <c r="C174" s="74"/>
      <c r="D174" s="131">
        <f>IF(D$135=$B174,0,IF(D$135&gt;$B174,'User Input'!D189,-'User Input'!D189))</f>
        <v>0</v>
      </c>
      <c r="E174" s="131">
        <f>IF(E$135=$B174,0,IF(E$135&gt;$B174,'User Input'!E189,-'User Input'!E189))</f>
        <v>0</v>
      </c>
      <c r="F174" s="131">
        <f>IF(F$135=$B174,0,IF(F$135&gt;$B174,'User Input'!F189,-'User Input'!F189))</f>
        <v>0</v>
      </c>
      <c r="G174" s="131">
        <f>IF(G$135=$B174,0,IF(G$135&gt;$B174,'User Input'!G189,-'User Input'!G189))</f>
        <v>0</v>
      </c>
      <c r="H174" s="131">
        <f>IF(H$135=$B174,0,IF(H$135&gt;$B174,'User Input'!H189,-'User Input'!H189))</f>
        <v>0</v>
      </c>
      <c r="I174" s="131">
        <f>IF(I$135=$B174,0,IF(I$135&gt;$B174,'User Input'!I189,-'User Input'!I189))</f>
        <v>0</v>
      </c>
      <c r="J174" s="131">
        <f>IF(J$135=$B174,0,IF(J$135&gt;$B174,'User Input'!J189,-'User Input'!J189))</f>
        <v>0</v>
      </c>
      <c r="K174" s="131">
        <f>IF(K$135=$B174,0,IF(K$135&gt;$B174,'User Input'!K189,-'User Input'!K189))</f>
        <v>0</v>
      </c>
      <c r="L174" s="131">
        <f>IF(L$135=$B174,0,IF(L$135&gt;$B174,'User Input'!L189,-'User Input'!L189))</f>
        <v>0</v>
      </c>
      <c r="M174" s="131">
        <f>IF(M$135=$B174,0,IF(M$135&gt;$B174,'User Input'!M189,-'User Input'!M189))</f>
        <v>0</v>
      </c>
      <c r="N174" s="131">
        <f>IF(N$135=$B174,0,IF(N$135&gt;$B174,'User Input'!N189,-'User Input'!N189))</f>
        <v>0</v>
      </c>
      <c r="O174" s="131">
        <f>IF(O$135=$B174,0,IF(O$135&gt;$B174,'User Input'!O189,-'User Input'!O189))</f>
        <v>0</v>
      </c>
      <c r="P174" s="131">
        <f>IF(P$135=$B174,0,IF(P$135&gt;$B174,'User Input'!P189,-'User Input'!P189))</f>
        <v>0</v>
      </c>
      <c r="Q174" s="131">
        <f>IF(Q$135=$B174,0,IF(Q$135&gt;$B174,'User Input'!Q189,-'User Input'!Q189))</f>
        <v>0</v>
      </c>
      <c r="R174" s="131">
        <f>IF(R$135=$B174,0,IF(R$135&gt;$B174,'User Input'!R189,-'User Input'!R189))</f>
        <v>0</v>
      </c>
      <c r="S174" s="131">
        <f>IF(S$135=$B174,0,IF(S$135&gt;$B174,'User Input'!S189,-'User Input'!S189))</f>
        <v>0</v>
      </c>
      <c r="T174" s="131">
        <f>IF(T$135=$B174,0,IF(T$135&gt;$B174,'User Input'!T189,-'User Input'!T189))</f>
        <v>0</v>
      </c>
      <c r="U174" s="131">
        <f>IF(U$135=$B174,0,IF(U$135&gt;$B174,'User Input'!U189,-'User Input'!U189))</f>
        <v>0</v>
      </c>
      <c r="V174" s="131">
        <f>IF(V$135=$B174,0,IF(V$135&gt;$B174,'User Input'!V189,-'User Input'!V189))</f>
        <v>0</v>
      </c>
      <c r="W174" s="131">
        <f>IF(W$135=$B174,0,IF(W$135&gt;$B174,'User Input'!W189,-'User Input'!W189))</f>
        <v>0</v>
      </c>
      <c r="X174" s="131">
        <f>IF(X$135=$B174,0,IF(X$135&gt;$B174,'User Input'!X189,-'User Input'!X189))</f>
        <v>0</v>
      </c>
      <c r="Y174" s="131">
        <f>IF(Y$135=$B174,0,IF(Y$135&gt;$B174,'User Input'!Y189,-'User Input'!Y189))</f>
        <v>0</v>
      </c>
      <c r="Z174" s="131">
        <f>IF(Z$135=$B174,0,IF(Z$135&gt;$B174,'User Input'!Z189,-'User Input'!Z189))</f>
        <v>0</v>
      </c>
      <c r="AA174" s="131">
        <f>IF(AA$135=$B174,0,IF(AA$135&gt;$B174,'User Input'!AA189,-'User Input'!AA189))</f>
        <v>0</v>
      </c>
      <c r="AB174" s="131">
        <f>IF(AB$135=$B174,0,IF(AB$135&gt;$B174,'User Input'!AB189,-'User Input'!AB189))</f>
        <v>0</v>
      </c>
      <c r="AC174" s="131">
        <f>IF(AC$135=$B174,0,IF(AC$135&gt;$B174,'User Input'!AC189,-'User Input'!AC189))</f>
        <v>0</v>
      </c>
      <c r="AD174" s="131">
        <f>IF(AD$135=$B174,0,IF(AD$135&gt;$B174,'User Input'!AD189,-'User Input'!AD189))</f>
        <v>0</v>
      </c>
      <c r="AE174" s="131">
        <f>IF(AE$135=$B174,0,IF(AE$135&gt;$B174,'User Input'!AE189,-'User Input'!AE189))</f>
        <v>0</v>
      </c>
      <c r="AF174" s="131">
        <f>IF(AF$135=$B174,0,IF(AF$135&gt;$B174,'User Input'!AF189,-'User Input'!AF189))</f>
        <v>0</v>
      </c>
      <c r="AG174" s="131">
        <f>IF(AG$135=$B174,0,IF(AG$135&gt;$B174,'User Input'!AG189,-'User Input'!AG189))</f>
        <v>0</v>
      </c>
      <c r="AH174" s="131">
        <f>IF(AH$135=$B174,0,IF(AH$135&gt;$B174,'User Input'!AH189,-'User Input'!AH189))</f>
        <v>0</v>
      </c>
      <c r="AI174" s="131">
        <f>IF(AI$135=$B174,0,IF(AI$135&gt;$B174,'User Input'!AI189,-'User Input'!AI189))</f>
        <v>0</v>
      </c>
      <c r="AJ174" s="131">
        <f>IF(AJ$135=$B174,0,IF(AJ$135&gt;$B174,'User Input'!AJ189,-'User Input'!AJ189))</f>
        <v>0</v>
      </c>
      <c r="AK174" s="131">
        <f>IF(AK$135=$B174,0,IF(AK$135&gt;$B174,'User Input'!AK189,-'User Input'!AK189))</f>
        <v>0</v>
      </c>
      <c r="AL174" s="131">
        <f>IF(AL$135=$B174,0,IF(AL$135&gt;$B174,'User Input'!AL189,-'User Input'!AL189))</f>
        <v>0</v>
      </c>
      <c r="AM174" s="131">
        <f>IF(AM$135=$B174,0,IF(AM$135&gt;$B174,'User Input'!AM189,-'User Input'!AM189))</f>
        <v>0</v>
      </c>
      <c r="AN174" s="131">
        <f>IF(AN$135=$B174,0,IF(AN$135&gt;$B174,'User Input'!AN189,-'User Input'!AN189))</f>
        <v>0</v>
      </c>
      <c r="AO174" s="131">
        <f>IF(AO$135=$B174,0,IF(AO$135&gt;$B174,'User Input'!AO189,-'User Input'!AO189))</f>
        <v>0</v>
      </c>
      <c r="AP174" s="6"/>
      <c r="AQ174" s="6"/>
      <c r="AR174" s="6"/>
      <c r="AS174" s="6"/>
      <c r="AT174" s="6"/>
      <c r="AU174" s="6"/>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3"/>
    </row>
    <row r="175" spans="1:95" s="6" customFormat="1" ht="15" customHeight="1">
      <c r="B175" s="119"/>
      <c r="C175" s="50"/>
      <c r="D175" s="133"/>
      <c r="E175" s="133"/>
      <c r="F175" s="133"/>
      <c r="G175" s="133"/>
      <c r="H175" s="133"/>
      <c r="I175" s="133"/>
      <c r="J175" s="133"/>
      <c r="K175" s="133"/>
      <c r="L175" s="133"/>
      <c r="M175" s="133"/>
      <c r="N175" s="133"/>
      <c r="O175" s="133"/>
      <c r="P175" s="133"/>
      <c r="Q175" s="133"/>
      <c r="R175" s="16"/>
    </row>
    <row r="176" spans="1:95" s="6" customFormat="1" ht="15" customHeight="1">
      <c r="B176" s="134" t="s">
        <v>197</v>
      </c>
      <c r="C176" s="50"/>
      <c r="D176" s="133">
        <f>SUM(D138:D150)</f>
        <v>0</v>
      </c>
      <c r="E176" s="133">
        <f>SUM(E139:E150)</f>
        <v>0</v>
      </c>
      <c r="F176" s="133">
        <f>SUM(F140:F150)</f>
        <v>0</v>
      </c>
      <c r="G176" s="133">
        <f>SUM(G141:G150)</f>
        <v>0</v>
      </c>
      <c r="H176" s="133">
        <f>SUM(H142:H150)</f>
        <v>0</v>
      </c>
      <c r="I176" s="133">
        <f>SUM(I143:I150)</f>
        <v>0</v>
      </c>
      <c r="J176" s="133">
        <f>SUM(J144:J150)</f>
        <v>0</v>
      </c>
      <c r="K176" s="133">
        <f>SUM(K145:K150)</f>
        <v>0</v>
      </c>
      <c r="L176" s="133">
        <f>SUM(L146:L150)</f>
        <v>0</v>
      </c>
      <c r="M176" s="133">
        <f>SUM(M147:M150)</f>
        <v>0</v>
      </c>
      <c r="N176" s="133">
        <f>SUM(N148:N150)</f>
        <v>0</v>
      </c>
      <c r="O176" s="133">
        <f>SUM(O149:O150)</f>
        <v>0</v>
      </c>
      <c r="P176" s="133">
        <f>SUM(P150)</f>
        <v>0</v>
      </c>
      <c r="Q176" s="133">
        <f>SUM(Q148:Q150)</f>
        <v>0</v>
      </c>
      <c r="R176" s="16" t="s">
        <v>198</v>
      </c>
    </row>
    <row r="177" spans="1:95" s="6" customFormat="1" ht="15" customHeight="1">
      <c r="B177" s="119"/>
      <c r="C177" s="50"/>
      <c r="D177" s="133"/>
      <c r="E177" s="133"/>
      <c r="F177" s="133"/>
      <c r="G177" s="133"/>
      <c r="H177" s="133"/>
      <c r="I177" s="133"/>
      <c r="J177" s="133"/>
      <c r="K177" s="133"/>
      <c r="L177" s="133"/>
      <c r="M177" s="133"/>
      <c r="N177" s="133"/>
      <c r="O177" s="133"/>
      <c r="P177" s="133"/>
      <c r="Q177" s="133"/>
      <c r="R177" s="16"/>
    </row>
    <row r="178" spans="1:95" s="6" customFormat="1" ht="15" customHeight="1">
      <c r="B178" s="134" t="s">
        <v>199</v>
      </c>
      <c r="C178" s="50"/>
      <c r="D178" s="133">
        <f>SUMIF($D$94:$AN$130,"&gt;0",$D$94:$AN$130)</f>
        <v>0</v>
      </c>
      <c r="E178" s="16" t="s">
        <v>200</v>
      </c>
      <c r="F178" s="133"/>
      <c r="G178" s="133"/>
      <c r="H178" s="133"/>
      <c r="I178" s="135"/>
      <c r="J178" s="133"/>
      <c r="K178" s="133"/>
      <c r="L178" s="133"/>
      <c r="M178" s="133"/>
      <c r="N178" s="133"/>
      <c r="O178" s="133"/>
      <c r="P178" s="133"/>
      <c r="Q178" s="133"/>
      <c r="R178" s="16"/>
    </row>
    <row r="179" spans="1:95" s="6" customFormat="1" ht="15" customHeight="1">
      <c r="B179" s="134" t="s">
        <v>201</v>
      </c>
      <c r="C179" s="50"/>
      <c r="D179" s="133">
        <f>-SUMIF($D$94:$AN$130,"&lt;0",$D$94:$AN$130)</f>
        <v>0</v>
      </c>
      <c r="E179" s="16" t="s">
        <v>202</v>
      </c>
      <c r="F179" s="133"/>
      <c r="G179" s="133"/>
      <c r="H179" s="133"/>
      <c r="I179" s="133"/>
      <c r="J179" s="133"/>
      <c r="K179" s="133"/>
      <c r="L179" s="133"/>
      <c r="M179" s="133"/>
      <c r="N179" s="133"/>
      <c r="O179" s="133"/>
      <c r="P179" s="133"/>
      <c r="Q179" s="133"/>
      <c r="R179" s="16"/>
    </row>
    <row r="180" spans="1:95" s="6" customFormat="1" ht="15" customHeight="1">
      <c r="B180" s="134" t="s">
        <v>203</v>
      </c>
      <c r="C180" s="50"/>
      <c r="D180" s="136" t="str">
        <f>IF(C198=0,"n/a",SUMIF($D$137:$AN$173,"&gt;0",$D$137:$AN$173))</f>
        <v>n/a</v>
      </c>
      <c r="E180" s="16" t="s">
        <v>204</v>
      </c>
      <c r="F180" s="133"/>
      <c r="G180" s="133"/>
      <c r="H180" s="133"/>
      <c r="I180" s="133"/>
      <c r="J180" s="133"/>
      <c r="K180" s="133"/>
      <c r="L180" s="133"/>
      <c r="M180" s="133"/>
      <c r="N180" s="133"/>
      <c r="O180" s="133"/>
      <c r="P180" s="133"/>
      <c r="Q180" s="133"/>
      <c r="R180" s="16"/>
    </row>
    <row r="181" spans="1:95" s="6" customFormat="1" ht="15" customHeight="1">
      <c r="B181" s="134" t="s">
        <v>205</v>
      </c>
      <c r="C181" s="50"/>
      <c r="D181" s="136" t="str">
        <f>IF(C198=0,"n/a",-SUMIF($D$137:$AN$173,"&lt;0",$D$137:$AN$173))</f>
        <v>n/a</v>
      </c>
      <c r="E181" s="16" t="s">
        <v>206</v>
      </c>
      <c r="F181" s="133"/>
      <c r="G181" s="133"/>
      <c r="H181" s="133"/>
      <c r="I181" s="133"/>
      <c r="J181" s="133"/>
      <c r="K181" s="133"/>
      <c r="L181" s="133"/>
      <c r="M181" s="133"/>
      <c r="N181" s="133"/>
      <c r="O181" s="133"/>
      <c r="P181" s="133"/>
      <c r="Q181" s="133"/>
      <c r="R181" s="16"/>
    </row>
    <row r="182" spans="1:95" ht="1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row>
    <row r="183" spans="1:95" s="2" customFormat="1" ht="18.600000000000001">
      <c r="B183" s="2" t="s">
        <v>207</v>
      </c>
    </row>
    <row r="184" spans="1:95" s="4" customFormat="1" ht="1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c r="A185" s="50"/>
      <c r="B185" s="104" t="s">
        <v>208</v>
      </c>
      <c r="C185" s="11" t="str">
        <f>Scheme_type_in</f>
        <v>road</v>
      </c>
      <c r="D185" s="3" t="s">
        <v>209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c r="A186" s="50"/>
      <c r="B186" s="104"/>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c r="A187" s="50"/>
      <c r="B187" s="104" t="s">
        <v>140</v>
      </c>
      <c r="C187" s="11">
        <f>(Scheme_type="Road")*1</f>
        <v>1</v>
      </c>
      <c r="D187" s="3" t="s">
        <v>210</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c r="A188" s="50"/>
      <c r="B188" s="104" t="s">
        <v>155</v>
      </c>
      <c r="C188" s="11">
        <f>(Scheme_type="Rail")*1</f>
        <v>0</v>
      </c>
      <c r="D188" s="3" t="s">
        <v>211</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c r="A189" s="50"/>
      <c r="B189" s="104" t="s">
        <v>161</v>
      </c>
      <c r="C189" s="11">
        <f>(Scheme_type="Aviation")*1</f>
        <v>0</v>
      </c>
      <c r="D189" s="3" t="s">
        <v>212</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c r="A190" s="50"/>
      <c r="B190" s="104"/>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c r="A191" s="104"/>
      <c r="B191" s="104" t="s">
        <v>213</v>
      </c>
      <c r="C191" s="66" t="str">
        <f>Night_noise_impact_in</f>
        <v>yes</v>
      </c>
      <c r="D191" s="3" t="s">
        <v>214</v>
      </c>
      <c r="E191" s="3"/>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row>
    <row r="192" spans="1:95" ht="15" customHeight="1">
      <c r="A192" s="104"/>
      <c r="B192" s="104"/>
      <c r="C192" s="66"/>
      <c r="D192" s="3"/>
      <c r="E192" s="3"/>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row>
    <row r="193" spans="1:95" ht="15" customHeight="1">
      <c r="A193" s="104"/>
      <c r="B193" s="104" t="s">
        <v>215</v>
      </c>
      <c r="C193" s="11">
        <f>(Night_noise_impact="yes")*1</f>
        <v>1</v>
      </c>
      <c r="D193" s="3" t="s">
        <v>216</v>
      </c>
      <c r="E193" s="3"/>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row>
    <row r="194" spans="1:95" ht="15" customHeight="1">
      <c r="A194" s="104"/>
      <c r="B194" s="104" t="s">
        <v>217</v>
      </c>
      <c r="C194" s="11">
        <f>(Night_noise_impact="no")*1</f>
        <v>0</v>
      </c>
      <c r="D194" s="3" t="s">
        <v>218</v>
      </c>
      <c r="E194" s="3"/>
      <c r="F194" s="104"/>
      <c r="G194" s="104"/>
      <c r="H194" s="104"/>
      <c r="I194" s="125"/>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row>
    <row r="195" spans="1:95" ht="15" customHeight="1">
      <c r="A195" s="104"/>
      <c r="B195" s="104"/>
      <c r="C195" s="11"/>
      <c r="D195" s="3"/>
      <c r="E195" s="3"/>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row>
    <row r="196" spans="1:95" ht="15" customHeight="1">
      <c r="A196" s="104"/>
      <c r="B196" s="104" t="s">
        <v>219</v>
      </c>
      <c r="C196" s="66" t="str">
        <f>Night_noise_modelling_in</f>
        <v>no</v>
      </c>
      <c r="D196" s="3" t="s">
        <v>220</v>
      </c>
      <c r="E196" s="3"/>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row>
    <row r="197" spans="1:95" ht="15" customHeight="1">
      <c r="A197" s="104"/>
      <c r="B197" s="104"/>
      <c r="C197" s="102"/>
      <c r="D197" s="3"/>
      <c r="E197" s="3"/>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row>
    <row r="198" spans="1:95" ht="15" customHeight="1">
      <c r="A198" s="104"/>
      <c r="B198" s="104" t="s">
        <v>221</v>
      </c>
      <c r="C198" s="11">
        <f>(Night_noise_modelling="yes")*1</f>
        <v>0</v>
      </c>
      <c r="D198" s="3" t="s">
        <v>222</v>
      </c>
      <c r="E198" s="3"/>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row>
    <row r="199" spans="1:95" ht="15" customHeight="1">
      <c r="A199" s="104"/>
      <c r="B199" s="104" t="s">
        <v>223</v>
      </c>
      <c r="C199" s="11">
        <f>(Night_noise_modelling="no")*1</f>
        <v>1</v>
      </c>
      <c r="D199" s="3" t="s">
        <v>224</v>
      </c>
      <c r="E199" s="3"/>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row>
    <row r="200" spans="1:95" s="4" customFormat="1" ht="1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c r="B201" s="8" t="s">
        <v>143</v>
      </c>
      <c r="C201" s="9"/>
      <c r="D201" s="10"/>
      <c r="E201" s="10"/>
    </row>
    <row r="202" spans="1:95" ht="15" customHeight="1">
      <c r="A202" s="104"/>
      <c r="B202" s="104"/>
      <c r="C202" s="66"/>
      <c r="D202" s="3"/>
      <c r="E202" s="3"/>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5"/>
      <c r="AQ202" s="15"/>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row>
    <row r="203" spans="1:95" ht="15" customHeight="1">
      <c r="A203" s="104"/>
      <c r="B203" s="137" t="s">
        <v>225</v>
      </c>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5"/>
      <c r="AQ203" s="15"/>
      <c r="AR203" s="17"/>
      <c r="AS203" s="3"/>
      <c r="AT203" s="3"/>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row>
    <row r="204" spans="1:95" ht="15" customHeight="1">
      <c r="A204" s="104"/>
      <c r="B204" s="137"/>
      <c r="C204" s="65" t="s">
        <v>226</v>
      </c>
      <c r="D204" s="12" t="s">
        <v>95</v>
      </c>
      <c r="E204" s="13" t="s">
        <v>96</v>
      </c>
      <c r="F204" s="98" t="s">
        <v>97</v>
      </c>
      <c r="G204" s="98" t="s">
        <v>98</v>
      </c>
      <c r="H204" s="98" t="s">
        <v>99</v>
      </c>
      <c r="I204" s="98" t="s">
        <v>100</v>
      </c>
      <c r="J204" s="98" t="s">
        <v>101</v>
      </c>
      <c r="K204" s="98" t="s">
        <v>102</v>
      </c>
      <c r="L204" s="98" t="s">
        <v>103</v>
      </c>
      <c r="M204" s="98" t="s">
        <v>104</v>
      </c>
      <c r="N204" s="98" t="s">
        <v>105</v>
      </c>
      <c r="O204" s="98" t="s">
        <v>106</v>
      </c>
      <c r="P204" s="98" t="s">
        <v>107</v>
      </c>
      <c r="Q204" s="98" t="s">
        <v>108</v>
      </c>
      <c r="R204" s="98" t="s">
        <v>109</v>
      </c>
      <c r="S204" s="98" t="s">
        <v>110</v>
      </c>
      <c r="T204" s="98" t="s">
        <v>111</v>
      </c>
      <c r="U204" s="98" t="s">
        <v>112</v>
      </c>
      <c r="V204" s="98" t="s">
        <v>113</v>
      </c>
      <c r="W204" s="98" t="s">
        <v>114</v>
      </c>
      <c r="X204" s="98" t="s">
        <v>115</v>
      </c>
      <c r="Y204" s="98" t="s">
        <v>116</v>
      </c>
      <c r="Z204" s="98" t="s">
        <v>117</v>
      </c>
      <c r="AA204" s="98" t="s">
        <v>118</v>
      </c>
      <c r="AB204" s="98" t="s">
        <v>119</v>
      </c>
      <c r="AC204" s="98" t="s">
        <v>120</v>
      </c>
      <c r="AD204" s="98" t="s">
        <v>121</v>
      </c>
      <c r="AE204" s="98" t="s">
        <v>122</v>
      </c>
      <c r="AF204" s="98" t="s">
        <v>123</v>
      </c>
      <c r="AG204" s="98" t="s">
        <v>124</v>
      </c>
      <c r="AH204" s="98" t="s">
        <v>125</v>
      </c>
      <c r="AI204" s="98" t="s">
        <v>126</v>
      </c>
      <c r="AJ204" s="98" t="s">
        <v>127</v>
      </c>
      <c r="AK204" s="98" t="s">
        <v>128</v>
      </c>
      <c r="AL204" s="98" t="s">
        <v>129</v>
      </c>
      <c r="AM204" s="98" t="s">
        <v>130</v>
      </c>
      <c r="AN204" s="98" t="s">
        <v>131</v>
      </c>
      <c r="AO204" s="98" t="s">
        <v>132</v>
      </c>
      <c r="AP204" s="15"/>
      <c r="AQ204" s="15"/>
      <c r="AR204" s="17"/>
      <c r="AS204" s="3"/>
      <c r="AT204" s="3"/>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row>
    <row r="205" spans="1:95" ht="15" customHeight="1">
      <c r="A205" s="104"/>
      <c r="B205" s="104" t="s">
        <v>227</v>
      </c>
      <c r="C205" s="104">
        <f>Road_mask*Night_impact_mask*Night_modelling_mask</f>
        <v>0</v>
      </c>
      <c r="D205" s="123">
        <f t="shared" ref="D205:AN205" si="0">Sleep_disturbance_values_road_1dB_night_in</f>
        <v>0</v>
      </c>
      <c r="E205" s="123">
        <f t="shared" si="0"/>
        <v>40.649321279491133</v>
      </c>
      <c r="F205" s="123">
        <f t="shared" si="0"/>
        <v>44.646204189657283</v>
      </c>
      <c r="G205" s="123">
        <f t="shared" si="0"/>
        <v>48.643087099820569</v>
      </c>
      <c r="H205" s="123">
        <f t="shared" si="0"/>
        <v>52.639970009987202</v>
      </c>
      <c r="I205" s="123">
        <f t="shared" si="0"/>
        <v>56.63685292015191</v>
      </c>
      <c r="J205" s="123">
        <f t="shared" si="0"/>
        <v>60.633735830317114</v>
      </c>
      <c r="K205" s="123">
        <f t="shared" si="0"/>
        <v>64.630618740482319</v>
      </c>
      <c r="L205" s="123">
        <f t="shared" si="0"/>
        <v>68.627501650645129</v>
      </c>
      <c r="M205" s="123">
        <f t="shared" si="0"/>
        <v>72.624384560812729</v>
      </c>
      <c r="N205" s="123">
        <f t="shared" si="0"/>
        <v>76.621267470977443</v>
      </c>
      <c r="O205" s="123">
        <f t="shared" si="0"/>
        <v>80.618150381142158</v>
      </c>
      <c r="P205" s="123">
        <f t="shared" si="0"/>
        <v>84.615033291307824</v>
      </c>
      <c r="Q205" s="123">
        <f t="shared" si="0"/>
        <v>88.611916201470635</v>
      </c>
      <c r="R205" s="123">
        <f t="shared" si="0"/>
        <v>92.608799111637268</v>
      </c>
      <c r="S205" s="123">
        <f t="shared" si="0"/>
        <v>96.605682021802934</v>
      </c>
      <c r="T205" s="123">
        <f t="shared" si="0"/>
        <v>100.60256493196765</v>
      </c>
      <c r="U205" s="123">
        <f t="shared" si="0"/>
        <v>104.59944784213044</v>
      </c>
      <c r="V205" s="123">
        <f t="shared" si="0"/>
        <v>108.59633075229804</v>
      </c>
      <c r="W205" s="123">
        <f t="shared" si="0"/>
        <v>112.59321366246276</v>
      </c>
      <c r="X205" s="123">
        <f t="shared" si="0"/>
        <v>116.59009657262747</v>
      </c>
      <c r="Y205" s="123">
        <f t="shared" si="0"/>
        <v>120.58697948279317</v>
      </c>
      <c r="Z205" s="123">
        <f t="shared" si="0"/>
        <v>120.58697948279317</v>
      </c>
      <c r="AA205" s="123">
        <f t="shared" si="0"/>
        <v>120.58697948279317</v>
      </c>
      <c r="AB205" s="123">
        <f t="shared" si="0"/>
        <v>120.58697948279317</v>
      </c>
      <c r="AC205" s="123">
        <f t="shared" si="0"/>
        <v>120.58697948279317</v>
      </c>
      <c r="AD205" s="123">
        <f t="shared" si="0"/>
        <v>120.58697948279317</v>
      </c>
      <c r="AE205" s="123">
        <f t="shared" si="0"/>
        <v>120.58697948279317</v>
      </c>
      <c r="AF205" s="123">
        <f t="shared" si="0"/>
        <v>120.58697948279317</v>
      </c>
      <c r="AG205" s="123">
        <f t="shared" si="0"/>
        <v>120.58697948279317</v>
      </c>
      <c r="AH205" s="123">
        <f t="shared" si="0"/>
        <v>120.58697948279317</v>
      </c>
      <c r="AI205" s="123">
        <f t="shared" si="0"/>
        <v>120.58697948279317</v>
      </c>
      <c r="AJ205" s="123">
        <f t="shared" si="0"/>
        <v>120.58697948279317</v>
      </c>
      <c r="AK205" s="123">
        <f t="shared" si="0"/>
        <v>120.58697948279317</v>
      </c>
      <c r="AL205" s="123">
        <f t="shared" si="0"/>
        <v>120.58697948279317</v>
      </c>
      <c r="AM205" s="123">
        <f t="shared" si="0"/>
        <v>120.58697948279317</v>
      </c>
      <c r="AN205" s="123">
        <f t="shared" si="0"/>
        <v>120.58697948279317</v>
      </c>
      <c r="AO205" s="123">
        <f>Sleep_disturbance_values_road_1dB_night_in</f>
        <v>120.58697948279317</v>
      </c>
      <c r="AP205" s="15"/>
      <c r="AQ205" s="15"/>
      <c r="AR205" s="17"/>
      <c r="AS205" s="3"/>
      <c r="AT205" s="3"/>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row>
    <row r="206" spans="1:95" ht="15" customHeight="1">
      <c r="A206" s="104"/>
      <c r="B206" s="104" t="s">
        <v>228</v>
      </c>
      <c r="C206" s="102">
        <f>Rail_mask*Night_impact_mask*Night_modelling_mask</f>
        <v>0</v>
      </c>
      <c r="D206" s="123">
        <f t="shared" ref="D206:AO206" si="1">Sleep_disturbance_values_rail_1dB_night_in</f>
        <v>0</v>
      </c>
      <c r="E206" s="123">
        <f t="shared" si="1"/>
        <v>18.92064120562334</v>
      </c>
      <c r="F206" s="123">
        <f t="shared" si="1"/>
        <v>20.962117739146279</v>
      </c>
      <c r="G206" s="123">
        <f t="shared" si="1"/>
        <v>23.003594272669464</v>
      </c>
      <c r="H206" s="123">
        <f t="shared" si="1"/>
        <v>25.045070806192165</v>
      </c>
      <c r="I206" s="123">
        <f t="shared" si="1"/>
        <v>27.086547339715352</v>
      </c>
      <c r="J206" s="123">
        <f t="shared" si="1"/>
        <v>29.128023873239005</v>
      </c>
      <c r="K206" s="123">
        <f t="shared" si="1"/>
        <v>31.16950040676123</v>
      </c>
      <c r="L206" s="123">
        <f t="shared" si="1"/>
        <v>33.210976940284894</v>
      </c>
      <c r="M206" s="123">
        <f t="shared" si="1"/>
        <v>35.252453473807599</v>
      </c>
      <c r="N206" s="123">
        <f t="shared" si="1"/>
        <v>37.293930007330289</v>
      </c>
      <c r="O206" s="123">
        <f t="shared" si="1"/>
        <v>39.335406540853953</v>
      </c>
      <c r="P206" s="123">
        <f t="shared" si="1"/>
        <v>41.376883074377126</v>
      </c>
      <c r="Q206" s="123">
        <f t="shared" si="1"/>
        <v>43.418359607899838</v>
      </c>
      <c r="R206" s="123">
        <f t="shared" si="1"/>
        <v>45.459836141423018</v>
      </c>
      <c r="S206" s="123">
        <f t="shared" si="1"/>
        <v>47.501312674946675</v>
      </c>
      <c r="T206" s="123">
        <f t="shared" si="1"/>
        <v>49.54278920846842</v>
      </c>
      <c r="U206" s="123">
        <f t="shared" si="1"/>
        <v>51.58426574199256</v>
      </c>
      <c r="V206" s="123">
        <f t="shared" si="1"/>
        <v>53.625742275514781</v>
      </c>
      <c r="W206" s="123">
        <f t="shared" si="1"/>
        <v>55.667218809038907</v>
      </c>
      <c r="X206" s="123">
        <f t="shared" si="1"/>
        <v>57.708695342562109</v>
      </c>
      <c r="Y206" s="123">
        <f t="shared" si="1"/>
        <v>59.75017187608384</v>
      </c>
      <c r="Z206" s="123">
        <f t="shared" si="1"/>
        <v>59.75017187608384</v>
      </c>
      <c r="AA206" s="123">
        <f t="shared" si="1"/>
        <v>59.75017187608384</v>
      </c>
      <c r="AB206" s="123">
        <f t="shared" si="1"/>
        <v>59.75017187608384</v>
      </c>
      <c r="AC206" s="123">
        <f t="shared" si="1"/>
        <v>59.75017187608384</v>
      </c>
      <c r="AD206" s="123">
        <f t="shared" si="1"/>
        <v>59.75017187608384</v>
      </c>
      <c r="AE206" s="123">
        <f t="shared" si="1"/>
        <v>59.75017187608384</v>
      </c>
      <c r="AF206" s="123">
        <f t="shared" si="1"/>
        <v>59.75017187608384</v>
      </c>
      <c r="AG206" s="123">
        <f t="shared" si="1"/>
        <v>59.75017187608384</v>
      </c>
      <c r="AH206" s="123">
        <f t="shared" si="1"/>
        <v>59.75017187608384</v>
      </c>
      <c r="AI206" s="123">
        <f t="shared" si="1"/>
        <v>59.75017187608384</v>
      </c>
      <c r="AJ206" s="123">
        <f t="shared" si="1"/>
        <v>59.75017187608384</v>
      </c>
      <c r="AK206" s="123">
        <f t="shared" si="1"/>
        <v>59.75017187608384</v>
      </c>
      <c r="AL206" s="123">
        <f t="shared" si="1"/>
        <v>59.75017187608384</v>
      </c>
      <c r="AM206" s="123">
        <f t="shared" si="1"/>
        <v>59.75017187608384</v>
      </c>
      <c r="AN206" s="123">
        <f t="shared" si="1"/>
        <v>59.75017187608384</v>
      </c>
      <c r="AO206" s="123">
        <f t="shared" si="1"/>
        <v>59.75017187608384</v>
      </c>
      <c r="AP206" s="15"/>
      <c r="AQ206" s="15"/>
      <c r="AR206" s="17"/>
      <c r="AS206" s="3"/>
      <c r="AT206" s="3"/>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row>
    <row r="207" spans="1:95" ht="15" customHeight="1">
      <c r="A207" s="104"/>
      <c r="B207" s="104" t="s">
        <v>229</v>
      </c>
      <c r="C207" s="102">
        <f>Aviation_mask*Night_impact_mask*Night_modelling_mask</f>
        <v>0</v>
      </c>
      <c r="D207" s="123">
        <f t="shared" ref="D207:AO207" si="2">Sleep_disturbance_values_aviation_1dB_night_in</f>
        <v>0</v>
      </c>
      <c r="E207" s="123">
        <f t="shared" si="2"/>
        <v>52.801351554138378</v>
      </c>
      <c r="F207" s="123">
        <f t="shared" si="2"/>
        <v>56.787475694694308</v>
      </c>
      <c r="G207" s="123">
        <f t="shared" si="2"/>
        <v>60.773599835247886</v>
      </c>
      <c r="H207" s="123">
        <f t="shared" si="2"/>
        <v>64.759723975802856</v>
      </c>
      <c r="I207" s="123">
        <f t="shared" si="2"/>
        <v>68.745848116358829</v>
      </c>
      <c r="J207" s="123">
        <f t="shared" si="2"/>
        <v>72.73197225691284</v>
      </c>
      <c r="K207" s="123">
        <f t="shared" si="2"/>
        <v>76.718096397468798</v>
      </c>
      <c r="L207" s="123">
        <f t="shared" si="2"/>
        <v>80.704220538022838</v>
      </c>
      <c r="M207" s="123">
        <f t="shared" si="2"/>
        <v>84.690344678578782</v>
      </c>
      <c r="N207" s="123">
        <f t="shared" si="2"/>
        <v>88.676468819132836</v>
      </c>
      <c r="O207" s="123">
        <f t="shared" si="2"/>
        <v>92.662592959687828</v>
      </c>
      <c r="P207" s="123">
        <f t="shared" si="2"/>
        <v>96.648717100242806</v>
      </c>
      <c r="Q207" s="123">
        <f t="shared" si="2"/>
        <v>100.63484124079781</v>
      </c>
      <c r="R207" s="123">
        <f t="shared" si="2"/>
        <v>104.62096538135278</v>
      </c>
      <c r="S207" s="123">
        <f t="shared" si="2"/>
        <v>108.60708952190681</v>
      </c>
      <c r="T207" s="123">
        <f t="shared" si="2"/>
        <v>112.59321366246371</v>
      </c>
      <c r="U207" s="123">
        <f t="shared" si="2"/>
        <v>116.5793378030168</v>
      </c>
      <c r="V207" s="123">
        <f t="shared" si="2"/>
        <v>120.56546194357276</v>
      </c>
      <c r="W207" s="123">
        <f t="shared" si="2"/>
        <v>124.55158608412681</v>
      </c>
      <c r="X207" s="123">
        <f t="shared" si="2"/>
        <v>128.5377102246818</v>
      </c>
      <c r="Y207" s="123">
        <f t="shared" si="2"/>
        <v>132.52383436523775</v>
      </c>
      <c r="Z207" s="123">
        <f t="shared" si="2"/>
        <v>132.52383436523775</v>
      </c>
      <c r="AA207" s="123">
        <f t="shared" si="2"/>
        <v>132.52383436523775</v>
      </c>
      <c r="AB207" s="123">
        <f t="shared" si="2"/>
        <v>132.52383436523775</v>
      </c>
      <c r="AC207" s="123">
        <f t="shared" si="2"/>
        <v>132.52383436523775</v>
      </c>
      <c r="AD207" s="123">
        <f t="shared" si="2"/>
        <v>132.52383436523775</v>
      </c>
      <c r="AE207" s="123">
        <f t="shared" si="2"/>
        <v>132.52383436523775</v>
      </c>
      <c r="AF207" s="123">
        <f t="shared" si="2"/>
        <v>132.52383436523775</v>
      </c>
      <c r="AG207" s="123">
        <f t="shared" si="2"/>
        <v>132.52383436523775</v>
      </c>
      <c r="AH207" s="123">
        <f t="shared" si="2"/>
        <v>132.52383436523775</v>
      </c>
      <c r="AI207" s="123">
        <f t="shared" si="2"/>
        <v>132.52383436523775</v>
      </c>
      <c r="AJ207" s="123">
        <f t="shared" si="2"/>
        <v>132.52383436523775</v>
      </c>
      <c r="AK207" s="123">
        <f t="shared" si="2"/>
        <v>132.52383436523775</v>
      </c>
      <c r="AL207" s="123">
        <f t="shared" si="2"/>
        <v>132.52383436523775</v>
      </c>
      <c r="AM207" s="123">
        <f t="shared" si="2"/>
        <v>132.52383436523775</v>
      </c>
      <c r="AN207" s="123">
        <f t="shared" si="2"/>
        <v>132.52383436523775</v>
      </c>
      <c r="AO207" s="123">
        <f t="shared" si="2"/>
        <v>132.52383436523775</v>
      </c>
      <c r="AP207" s="15"/>
      <c r="AQ207" s="15"/>
      <c r="AR207" s="17"/>
      <c r="AS207" s="3"/>
      <c r="AT207" s="3"/>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row>
    <row r="208" spans="1:95" ht="15" customHeight="1">
      <c r="A208" s="104"/>
      <c r="B208" s="104" t="s">
        <v>230</v>
      </c>
      <c r="C208" s="104">
        <f>Road_mask*Night_impact_mask*Non_night_modelling_mask</f>
        <v>1</v>
      </c>
      <c r="D208" s="123">
        <f t="shared" ref="D208:AO208" si="3">Sleep_disturbance_values_road_1dB_16hr_in</f>
        <v>0</v>
      </c>
      <c r="E208" s="123">
        <f t="shared" si="3"/>
        <v>0</v>
      </c>
      <c r="F208" s="123">
        <f t="shared" si="3"/>
        <v>0</v>
      </c>
      <c r="G208" s="123">
        <f t="shared" si="3"/>
        <v>0</v>
      </c>
      <c r="H208" s="123">
        <f t="shared" si="3"/>
        <v>0</v>
      </c>
      <c r="I208" s="123">
        <f t="shared" si="3"/>
        <v>0</v>
      </c>
      <c r="J208" s="123">
        <f t="shared" si="3"/>
        <v>0</v>
      </c>
      <c r="K208" s="123">
        <f t="shared" si="3"/>
        <v>0</v>
      </c>
      <c r="L208" s="123">
        <f t="shared" si="3"/>
        <v>35.793006335329174</v>
      </c>
      <c r="M208" s="123">
        <f t="shared" si="3"/>
        <v>39.030481492564789</v>
      </c>
      <c r="N208" s="123">
        <f t="shared" si="3"/>
        <v>42.267956649796119</v>
      </c>
      <c r="O208" s="123">
        <f t="shared" si="3"/>
        <v>45.505431807031265</v>
      </c>
      <c r="P208" s="123">
        <f t="shared" si="3"/>
        <v>48.742906964264492</v>
      </c>
      <c r="Q208" s="123">
        <f t="shared" si="3"/>
        <v>51.980382121497712</v>
      </c>
      <c r="R208" s="123">
        <f t="shared" si="3"/>
        <v>55.217857278731429</v>
      </c>
      <c r="S208" s="123">
        <f t="shared" si="3"/>
        <v>58.455332435965126</v>
      </c>
      <c r="T208" s="123">
        <f t="shared" si="3"/>
        <v>61.692807593200278</v>
      </c>
      <c r="U208" s="123">
        <f t="shared" si="3"/>
        <v>64.930282750431616</v>
      </c>
      <c r="V208" s="123">
        <f t="shared" si="3"/>
        <v>68.167757907667692</v>
      </c>
      <c r="W208" s="123">
        <f t="shared" si="3"/>
        <v>71.405233064900941</v>
      </c>
      <c r="X208" s="123">
        <f t="shared" si="3"/>
        <v>74.642708222135127</v>
      </c>
      <c r="Y208" s="123">
        <f t="shared" si="3"/>
        <v>77.880183379366443</v>
      </c>
      <c r="Z208" s="123">
        <f t="shared" si="3"/>
        <v>81.117658536601596</v>
      </c>
      <c r="AA208" s="123">
        <f t="shared" si="3"/>
        <v>84.355133693834816</v>
      </c>
      <c r="AB208" s="123">
        <f t="shared" si="3"/>
        <v>87.59260885106805</v>
      </c>
      <c r="AC208" s="123">
        <f t="shared" si="3"/>
        <v>90.830084008303203</v>
      </c>
      <c r="AD208" s="123">
        <f t="shared" si="3"/>
        <v>94.067559165536423</v>
      </c>
      <c r="AE208" s="123">
        <f t="shared" si="3"/>
        <v>97.305034322769643</v>
      </c>
      <c r="AF208" s="123">
        <f t="shared" si="3"/>
        <v>100.54250948000291</v>
      </c>
      <c r="AG208" s="123">
        <f t="shared" si="3"/>
        <v>103.77998463723898</v>
      </c>
      <c r="AH208" s="123">
        <f t="shared" si="3"/>
        <v>107.01745979447031</v>
      </c>
      <c r="AI208" s="123">
        <f t="shared" si="3"/>
        <v>107.01745979447031</v>
      </c>
      <c r="AJ208" s="123">
        <f t="shared" si="3"/>
        <v>107.01745979447031</v>
      </c>
      <c r="AK208" s="123">
        <f t="shared" si="3"/>
        <v>107.01745979447031</v>
      </c>
      <c r="AL208" s="123">
        <f t="shared" si="3"/>
        <v>107.01745979447031</v>
      </c>
      <c r="AM208" s="123">
        <f t="shared" si="3"/>
        <v>107.01745979447031</v>
      </c>
      <c r="AN208" s="123">
        <f t="shared" si="3"/>
        <v>107.01745979447031</v>
      </c>
      <c r="AO208" s="123">
        <f t="shared" si="3"/>
        <v>107.01745979447031</v>
      </c>
      <c r="AP208" s="15"/>
      <c r="AQ208" s="15"/>
      <c r="AR208" s="17"/>
      <c r="AS208" s="3"/>
      <c r="AT208" s="3"/>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row>
    <row r="209" spans="1:95" ht="15" customHeight="1">
      <c r="A209" s="104"/>
      <c r="B209" s="104"/>
      <c r="C209" s="102"/>
      <c r="D209" s="3"/>
      <c r="E209" s="3"/>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5"/>
      <c r="AQ209" s="15"/>
      <c r="AR209" s="17"/>
      <c r="AS209" s="3"/>
      <c r="AT209" s="3"/>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row>
    <row r="210" spans="1:95" ht="15" customHeight="1">
      <c r="A210" s="104"/>
      <c r="B210" s="137" t="str">
        <f>IF(Night_modelling_mask=1,("Noise change in the interval, (dB Lnight)"),("Noise change in the interval, (dB Leq, 16hr)"))</f>
        <v>Noise change in the interval, (dB Leq, 16hr)</v>
      </c>
      <c r="C210" s="104"/>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row>
    <row r="211" spans="1:95" ht="15" customHeight="1">
      <c r="A211" s="104"/>
      <c r="B211" s="137"/>
      <c r="C211" s="104"/>
      <c r="D211" s="12" t="s">
        <v>95</v>
      </c>
      <c r="E211" s="13" t="s">
        <v>96</v>
      </c>
      <c r="F211" s="98" t="s">
        <v>97</v>
      </c>
      <c r="G211" s="98" t="s">
        <v>98</v>
      </c>
      <c r="H211" s="98" t="s">
        <v>99</v>
      </c>
      <c r="I211" s="98" t="s">
        <v>100</v>
      </c>
      <c r="J211" s="98" t="s">
        <v>101</v>
      </c>
      <c r="K211" s="98" t="s">
        <v>102</v>
      </c>
      <c r="L211" s="98" t="s">
        <v>103</v>
      </c>
      <c r="M211" s="98" t="s">
        <v>104</v>
      </c>
      <c r="N211" s="98" t="s">
        <v>105</v>
      </c>
      <c r="O211" s="98" t="s">
        <v>106</v>
      </c>
      <c r="P211" s="98" t="s">
        <v>107</v>
      </c>
      <c r="Q211" s="98" t="s">
        <v>108</v>
      </c>
      <c r="R211" s="98" t="s">
        <v>109</v>
      </c>
      <c r="S211" s="98" t="s">
        <v>110</v>
      </c>
      <c r="T211" s="98" t="s">
        <v>111</v>
      </c>
      <c r="U211" s="98" t="s">
        <v>112</v>
      </c>
      <c r="V211" s="98" t="s">
        <v>113</v>
      </c>
      <c r="W211" s="98" t="s">
        <v>114</v>
      </c>
      <c r="X211" s="98" t="s">
        <v>115</v>
      </c>
      <c r="Y211" s="98" t="s">
        <v>116</v>
      </c>
      <c r="Z211" s="98" t="s">
        <v>117</v>
      </c>
      <c r="AA211" s="98" t="s">
        <v>118</v>
      </c>
      <c r="AB211" s="98" t="s">
        <v>119</v>
      </c>
      <c r="AC211" s="98" t="s">
        <v>120</v>
      </c>
      <c r="AD211" s="98" t="s">
        <v>121</v>
      </c>
      <c r="AE211" s="98" t="s">
        <v>122</v>
      </c>
      <c r="AF211" s="98" t="s">
        <v>123</v>
      </c>
      <c r="AG211" s="98" t="s">
        <v>124</v>
      </c>
      <c r="AH211" s="98" t="s">
        <v>125</v>
      </c>
      <c r="AI211" s="98" t="s">
        <v>126</v>
      </c>
      <c r="AJ211" s="98" t="s">
        <v>127</v>
      </c>
      <c r="AK211" s="98" t="s">
        <v>128</v>
      </c>
      <c r="AL211" s="98" t="s">
        <v>129</v>
      </c>
      <c r="AM211" s="98" t="s">
        <v>130</v>
      </c>
      <c r="AN211" s="98" t="s">
        <v>131</v>
      </c>
      <c r="AO211" s="98" t="s">
        <v>132</v>
      </c>
      <c r="AP211" s="15"/>
      <c r="AQ211" s="15"/>
      <c r="AR211" s="17"/>
      <c r="AS211" s="3"/>
      <c r="AT211" s="3"/>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row>
    <row r="212" spans="1:95" ht="15" customHeight="1">
      <c r="A212" s="104"/>
      <c r="B212" s="104" t="s">
        <v>231</v>
      </c>
      <c r="C212" s="104"/>
      <c r="D212" s="123">
        <f>Sleep_disturbance_values_road_1dB_night*Road_Lnight_mask+Sleep_disturbance_values_rail_1dB_night*Rail_Lnight_mask+Sleep_disturbance_values_aviation_1dB_night*Aviation_Lnight_mask+Sleep_disturbance_values_road_1dB_16hr*Road_L16h_mask</f>
        <v>0</v>
      </c>
      <c r="E212" s="123">
        <f t="shared" ref="E212:AO212" si="4">Sleep_disturbance_values_road_1dB_night*Road_Lnight_mask+Sleep_disturbance_values_rail_1dB_night*Rail_Lnight_mask+Sleep_disturbance_values_aviation_1dB_night*Aviation_Lnight_mask+Sleep_disturbance_values_road_1dB_16hr*Road_L16h_mask</f>
        <v>0</v>
      </c>
      <c r="F212" s="123">
        <f>Sleep_disturbance_values_road_1dB_night*Road_Lnight_mask+Sleep_disturbance_values_rail_1dB_night*Rail_Lnight_mask+Sleep_disturbance_values_aviation_1dB_night*Aviation_Lnight_mask+Sleep_disturbance_values_road_1dB_16hr*Road_L16h_mask</f>
        <v>0</v>
      </c>
      <c r="G212" s="123">
        <f t="shared" si="4"/>
        <v>0</v>
      </c>
      <c r="H212" s="123">
        <f>Sleep_disturbance_values_road_1dB_night*Road_Lnight_mask+Sleep_disturbance_values_rail_1dB_night*Rail_Lnight_mask+Sleep_disturbance_values_aviation_1dB_night*Aviation_Lnight_mask+Sleep_disturbance_values_road_1dB_16hr*Road_L16h_mask</f>
        <v>0</v>
      </c>
      <c r="I212" s="123">
        <f t="shared" si="4"/>
        <v>0</v>
      </c>
      <c r="J212" s="123">
        <f t="shared" si="4"/>
        <v>0</v>
      </c>
      <c r="K212" s="123">
        <f>Sleep_disturbance_values_road_1dB_night*Road_Lnight_mask+Sleep_disturbance_values_rail_1dB_night*Rail_Lnight_mask+Sleep_disturbance_values_aviation_1dB_night*Aviation_Lnight_mask+Sleep_disturbance_values_road_1dB_16hr*Road_L16h_mask</f>
        <v>0</v>
      </c>
      <c r="L212" s="123">
        <f t="shared" si="4"/>
        <v>35.793006335329174</v>
      </c>
      <c r="M212" s="123">
        <f t="shared" si="4"/>
        <v>39.030481492564789</v>
      </c>
      <c r="N212" s="123">
        <f t="shared" si="4"/>
        <v>42.267956649796119</v>
      </c>
      <c r="O212" s="123">
        <f>Sleep_disturbance_values_road_1dB_night*Road_Lnight_mask+Sleep_disturbance_values_rail_1dB_night*Rail_Lnight_mask+Sleep_disturbance_values_aviation_1dB_night*Aviation_Lnight_mask+Sleep_disturbance_values_road_1dB_16hr*Road_L16h_mask</f>
        <v>45.505431807031265</v>
      </c>
      <c r="P212" s="123">
        <f t="shared" si="4"/>
        <v>48.742906964264492</v>
      </c>
      <c r="Q212" s="123">
        <f t="shared" si="4"/>
        <v>51.980382121497712</v>
      </c>
      <c r="R212" s="123">
        <f t="shared" si="4"/>
        <v>55.217857278731429</v>
      </c>
      <c r="S212" s="123">
        <f t="shared" si="4"/>
        <v>58.455332435965126</v>
      </c>
      <c r="T212" s="123">
        <f t="shared" si="4"/>
        <v>61.692807593200278</v>
      </c>
      <c r="U212" s="123">
        <f t="shared" si="4"/>
        <v>64.930282750431616</v>
      </c>
      <c r="V212" s="123">
        <f t="shared" si="4"/>
        <v>68.167757907667692</v>
      </c>
      <c r="W212" s="123">
        <f t="shared" si="4"/>
        <v>71.405233064900941</v>
      </c>
      <c r="X212" s="123">
        <f t="shared" si="4"/>
        <v>74.642708222135127</v>
      </c>
      <c r="Y212" s="123">
        <f t="shared" si="4"/>
        <v>77.880183379366443</v>
      </c>
      <c r="Z212" s="123">
        <f t="shared" si="4"/>
        <v>81.117658536601596</v>
      </c>
      <c r="AA212" s="123">
        <f t="shared" si="4"/>
        <v>84.355133693834816</v>
      </c>
      <c r="AB212" s="123">
        <f t="shared" si="4"/>
        <v>87.59260885106805</v>
      </c>
      <c r="AC212" s="123">
        <f t="shared" si="4"/>
        <v>90.830084008303203</v>
      </c>
      <c r="AD212" s="123">
        <f t="shared" si="4"/>
        <v>94.067559165536423</v>
      </c>
      <c r="AE212" s="123">
        <f t="shared" si="4"/>
        <v>97.305034322769643</v>
      </c>
      <c r="AF212" s="123">
        <f t="shared" si="4"/>
        <v>100.54250948000291</v>
      </c>
      <c r="AG212" s="123">
        <f t="shared" si="4"/>
        <v>103.77998463723898</v>
      </c>
      <c r="AH212" s="123">
        <f t="shared" si="4"/>
        <v>107.01745979447031</v>
      </c>
      <c r="AI212" s="123">
        <f t="shared" si="4"/>
        <v>107.01745979447031</v>
      </c>
      <c r="AJ212" s="123">
        <f t="shared" si="4"/>
        <v>107.01745979447031</v>
      </c>
      <c r="AK212" s="123">
        <f t="shared" si="4"/>
        <v>107.01745979447031</v>
      </c>
      <c r="AL212" s="123">
        <f t="shared" si="4"/>
        <v>107.01745979447031</v>
      </c>
      <c r="AM212" s="123">
        <f t="shared" si="4"/>
        <v>107.01745979447031</v>
      </c>
      <c r="AN212" s="123">
        <f t="shared" si="4"/>
        <v>107.01745979447031</v>
      </c>
      <c r="AO212" s="123">
        <f t="shared" si="4"/>
        <v>107.01745979447031</v>
      </c>
      <c r="AP212" s="15"/>
      <c r="AQ212" s="15"/>
      <c r="AR212" s="17"/>
      <c r="AS212" s="3"/>
      <c r="AT212" s="3"/>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row>
    <row r="213" spans="1:95" ht="15" customHeight="1">
      <c r="A213" s="104"/>
      <c r="B213" s="104"/>
      <c r="C213" s="10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5"/>
      <c r="AQ213" s="15"/>
      <c r="AR213" s="17"/>
      <c r="AS213" s="3"/>
      <c r="AT213" s="3"/>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row>
    <row r="214" spans="1:95" s="15" customFormat="1" ht="15" customHeight="1">
      <c r="A214" s="17"/>
      <c r="B214" s="119"/>
      <c r="C214" s="49" t="s">
        <v>94</v>
      </c>
      <c r="D214" s="71" t="s">
        <v>95</v>
      </c>
      <c r="E214" s="71" t="s">
        <v>96</v>
      </c>
      <c r="F214" s="71" t="s">
        <v>97</v>
      </c>
      <c r="G214" s="71" t="s">
        <v>98</v>
      </c>
      <c r="H214" s="71" t="s">
        <v>99</v>
      </c>
      <c r="I214" s="71" t="s">
        <v>100</v>
      </c>
      <c r="J214" s="71" t="s">
        <v>101</v>
      </c>
      <c r="K214" s="71" t="s">
        <v>102</v>
      </c>
      <c r="L214" s="71" t="s">
        <v>103</v>
      </c>
      <c r="M214" s="71" t="s">
        <v>104</v>
      </c>
      <c r="N214" s="71" t="s">
        <v>105</v>
      </c>
      <c r="O214" s="71" t="s">
        <v>106</v>
      </c>
      <c r="P214" s="71" t="s">
        <v>107</v>
      </c>
      <c r="Q214" s="71" t="s">
        <v>108</v>
      </c>
      <c r="R214" s="71" t="s">
        <v>109</v>
      </c>
      <c r="S214" s="71" t="s">
        <v>110</v>
      </c>
      <c r="T214" s="71" t="s">
        <v>111</v>
      </c>
      <c r="U214" s="71" t="s">
        <v>112</v>
      </c>
      <c r="V214" s="71" t="s">
        <v>113</v>
      </c>
      <c r="W214" s="71" t="s">
        <v>114</v>
      </c>
      <c r="X214" s="71" t="s">
        <v>115</v>
      </c>
      <c r="Y214" s="71" t="s">
        <v>116</v>
      </c>
      <c r="Z214" s="71" t="s">
        <v>117</v>
      </c>
      <c r="AA214" s="71" t="s">
        <v>118</v>
      </c>
      <c r="AB214" s="71" t="s">
        <v>119</v>
      </c>
      <c r="AC214" s="71" t="s">
        <v>120</v>
      </c>
      <c r="AD214" s="71" t="s">
        <v>121</v>
      </c>
      <c r="AE214" s="71" t="s">
        <v>122</v>
      </c>
      <c r="AF214" s="71" t="s">
        <v>123</v>
      </c>
      <c r="AG214" s="71" t="s">
        <v>124</v>
      </c>
      <c r="AH214" s="71" t="s">
        <v>125</v>
      </c>
      <c r="AI214" s="71" t="s">
        <v>126</v>
      </c>
      <c r="AJ214" s="71" t="s">
        <v>127</v>
      </c>
      <c r="AK214" s="71" t="s">
        <v>128</v>
      </c>
      <c r="AL214" s="71" t="s">
        <v>129</v>
      </c>
      <c r="AM214" s="71" t="s">
        <v>130</v>
      </c>
      <c r="AN214" s="71" t="s">
        <v>131</v>
      </c>
      <c r="AO214" s="71"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c r="A215" s="17"/>
      <c r="B215" s="49" t="s">
        <v>133</v>
      </c>
      <c r="C215" s="138"/>
      <c r="D215" s="138"/>
      <c r="E215" s="138"/>
      <c r="F215" s="138"/>
      <c r="G215" s="138"/>
      <c r="H215" s="138"/>
      <c r="I215" s="138"/>
      <c r="J215" s="138"/>
      <c r="K215" s="138"/>
      <c r="L215" s="138"/>
      <c r="M215" s="138"/>
      <c r="N215" s="138"/>
      <c r="O215" s="138"/>
      <c r="P215" s="138"/>
      <c r="Q215" s="139"/>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row>
    <row r="216" spans="1:95" s="15" customFormat="1" ht="15" customHeight="1">
      <c r="A216" s="17"/>
      <c r="B216" s="69" t="s">
        <v>95</v>
      </c>
      <c r="C216" s="130"/>
      <c r="D216" s="140">
        <f>IF(D$214=$B216,0,IF(D$214&gt;$B216,-0.5*D$212-0.5*C$212+C216,0.5*HLOOKUP($B216,$D$211:$AO$212,2,FALSE)+0.5*HLOOKUP($B215,$D$211:$AO$212,2,FALSE)+D215))</f>
        <v>0</v>
      </c>
      <c r="E216" s="140">
        <f t="shared" ref="E216:AO216" si="5">IF(E$214=$B216,0,IF(E$214&gt;$B216,-0.5*E$212-0.5*D$212+D216,0.5*HLOOKUP($B216,$D$211:$AO$212,2,FALSE)+0.5*HLOOKUP($B215,$D$211:$AO$212,2,FALSE)+E215))</f>
        <v>0</v>
      </c>
      <c r="F216" s="140">
        <f t="shared" si="5"/>
        <v>0</v>
      </c>
      <c r="G216" s="140">
        <f t="shared" si="5"/>
        <v>0</v>
      </c>
      <c r="H216" s="140">
        <f t="shared" si="5"/>
        <v>0</v>
      </c>
      <c r="I216" s="140">
        <f t="shared" si="5"/>
        <v>0</v>
      </c>
      <c r="J216" s="140">
        <f t="shared" si="5"/>
        <v>0</v>
      </c>
      <c r="K216" s="140">
        <f t="shared" si="5"/>
        <v>0</v>
      </c>
      <c r="L216" s="140">
        <f t="shared" si="5"/>
        <v>-17.896503167664587</v>
      </c>
      <c r="M216" s="140">
        <f t="shared" si="5"/>
        <v>-55.308247081611569</v>
      </c>
      <c r="N216" s="140">
        <f t="shared" si="5"/>
        <v>-95.957466152792023</v>
      </c>
      <c r="O216" s="140">
        <f t="shared" si="5"/>
        <v>-139.84416038120571</v>
      </c>
      <c r="P216" s="140">
        <f t="shared" si="5"/>
        <v>-186.96832976685357</v>
      </c>
      <c r="Q216" s="140">
        <f t="shared" si="5"/>
        <v>-237.32997430973467</v>
      </c>
      <c r="R216" s="140">
        <f t="shared" si="5"/>
        <v>-290.92909400984922</v>
      </c>
      <c r="S216" s="140">
        <f t="shared" si="5"/>
        <v>-347.76568886719747</v>
      </c>
      <c r="T216" s="140">
        <f t="shared" si="5"/>
        <v>-407.8397588817802</v>
      </c>
      <c r="U216" s="140">
        <f t="shared" si="5"/>
        <v>-471.15130405359616</v>
      </c>
      <c r="V216" s="140">
        <f t="shared" si="5"/>
        <v>-537.70032438264582</v>
      </c>
      <c r="W216" s="140">
        <f t="shared" si="5"/>
        <v>-607.48681986893007</v>
      </c>
      <c r="X216" s="140">
        <f t="shared" si="5"/>
        <v>-680.51079051244812</v>
      </c>
      <c r="Y216" s="140">
        <f t="shared" si="5"/>
        <v>-756.77223631319885</v>
      </c>
      <c r="Z216" s="140">
        <f t="shared" si="5"/>
        <v>-836.2711572711828</v>
      </c>
      <c r="AA216" s="140">
        <f t="shared" si="5"/>
        <v>-919.00755338640101</v>
      </c>
      <c r="AB216" s="140">
        <f t="shared" si="5"/>
        <v>-1004.9814246588525</v>
      </c>
      <c r="AC216" s="140">
        <f t="shared" si="5"/>
        <v>-1094.1927710885382</v>
      </c>
      <c r="AD216" s="140">
        <f t="shared" si="5"/>
        <v>-1186.641592675458</v>
      </c>
      <c r="AE216" s="140">
        <f t="shared" si="5"/>
        <v>-1282.327889419611</v>
      </c>
      <c r="AF216" s="140">
        <f t="shared" si="5"/>
        <v>-1381.2516613209973</v>
      </c>
      <c r="AG216" s="140">
        <f t="shared" si="5"/>
        <v>-1483.4129083796183</v>
      </c>
      <c r="AH216" s="140">
        <f t="shared" si="5"/>
        <v>-1588.8116305954729</v>
      </c>
      <c r="AI216" s="140">
        <f t="shared" si="5"/>
        <v>-1695.8290903899433</v>
      </c>
      <c r="AJ216" s="140">
        <f t="shared" si="5"/>
        <v>-1802.8465501844137</v>
      </c>
      <c r="AK216" s="140">
        <f t="shared" si="5"/>
        <v>-1909.864009978884</v>
      </c>
      <c r="AL216" s="140">
        <f t="shared" si="5"/>
        <v>-2016.8814697733544</v>
      </c>
      <c r="AM216" s="140">
        <f t="shared" si="5"/>
        <v>-2123.8989295678248</v>
      </c>
      <c r="AN216" s="140">
        <f t="shared" si="5"/>
        <v>-2230.9163893622949</v>
      </c>
      <c r="AO216" s="140">
        <f t="shared" si="5"/>
        <v>-2337.9338491567651</v>
      </c>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row>
    <row r="217" spans="1:95" s="15" customFormat="1" ht="15" customHeight="1">
      <c r="A217" s="17"/>
      <c r="B217" s="117" t="s">
        <v>96</v>
      </c>
      <c r="C217" s="141"/>
      <c r="D217" s="140">
        <f t="shared" ref="D217:AO217" si="6">IF(D$214=$B217,0,IF(D$214&gt;$B217,-0.5*D$212-0.5*C$212+C217,0.5*HLOOKUP($B217,$D$211:$AO$212,2,FALSE)+0.5*HLOOKUP($B216,$D$211:$AO$212,2,FALSE)+D216))</f>
        <v>0</v>
      </c>
      <c r="E217" s="140">
        <f t="shared" si="6"/>
        <v>0</v>
      </c>
      <c r="F217" s="140">
        <f t="shared" si="6"/>
        <v>0</v>
      </c>
      <c r="G217" s="140">
        <f t="shared" si="6"/>
        <v>0</v>
      </c>
      <c r="H217" s="140">
        <f t="shared" si="6"/>
        <v>0</v>
      </c>
      <c r="I217" s="140">
        <f t="shared" si="6"/>
        <v>0</v>
      </c>
      <c r="J217" s="140">
        <f t="shared" si="6"/>
        <v>0</v>
      </c>
      <c r="K217" s="140">
        <f t="shared" si="6"/>
        <v>0</v>
      </c>
      <c r="L217" s="140">
        <f t="shared" si="6"/>
        <v>-17.896503167664587</v>
      </c>
      <c r="M217" s="140">
        <f t="shared" si="6"/>
        <v>-55.308247081611569</v>
      </c>
      <c r="N217" s="140">
        <f t="shared" si="6"/>
        <v>-95.957466152792023</v>
      </c>
      <c r="O217" s="140">
        <f t="shared" si="6"/>
        <v>-139.84416038120571</v>
      </c>
      <c r="P217" s="140">
        <f t="shared" si="6"/>
        <v>-186.96832976685357</v>
      </c>
      <c r="Q217" s="140">
        <f t="shared" si="6"/>
        <v>-237.32997430973467</v>
      </c>
      <c r="R217" s="140">
        <f t="shared" si="6"/>
        <v>-290.92909400984922</v>
      </c>
      <c r="S217" s="140">
        <f t="shared" si="6"/>
        <v>-347.76568886719747</v>
      </c>
      <c r="T217" s="140">
        <f t="shared" si="6"/>
        <v>-407.8397588817802</v>
      </c>
      <c r="U217" s="140">
        <f t="shared" si="6"/>
        <v>-471.15130405359616</v>
      </c>
      <c r="V217" s="140">
        <f t="shared" si="6"/>
        <v>-537.70032438264582</v>
      </c>
      <c r="W217" s="140">
        <f t="shared" si="6"/>
        <v>-607.48681986893007</v>
      </c>
      <c r="X217" s="140">
        <f t="shared" si="6"/>
        <v>-680.51079051244812</v>
      </c>
      <c r="Y217" s="140">
        <f t="shared" si="6"/>
        <v>-756.77223631319885</v>
      </c>
      <c r="Z217" s="140">
        <f t="shared" si="6"/>
        <v>-836.2711572711828</v>
      </c>
      <c r="AA217" s="140">
        <f t="shared" si="6"/>
        <v>-919.00755338640101</v>
      </c>
      <c r="AB217" s="140">
        <f t="shared" si="6"/>
        <v>-1004.9814246588525</v>
      </c>
      <c r="AC217" s="140">
        <f t="shared" si="6"/>
        <v>-1094.1927710885382</v>
      </c>
      <c r="AD217" s="140">
        <f t="shared" si="6"/>
        <v>-1186.641592675458</v>
      </c>
      <c r="AE217" s="140">
        <f t="shared" si="6"/>
        <v>-1282.327889419611</v>
      </c>
      <c r="AF217" s="140">
        <f t="shared" si="6"/>
        <v>-1381.2516613209973</v>
      </c>
      <c r="AG217" s="140">
        <f t="shared" si="6"/>
        <v>-1483.4129083796183</v>
      </c>
      <c r="AH217" s="140">
        <f t="shared" si="6"/>
        <v>-1588.8116305954729</v>
      </c>
      <c r="AI217" s="140">
        <f t="shared" si="6"/>
        <v>-1695.8290903899433</v>
      </c>
      <c r="AJ217" s="140">
        <f t="shared" si="6"/>
        <v>-1802.8465501844137</v>
      </c>
      <c r="AK217" s="140">
        <f t="shared" si="6"/>
        <v>-1909.864009978884</v>
      </c>
      <c r="AL217" s="140">
        <f t="shared" si="6"/>
        <v>-2016.8814697733544</v>
      </c>
      <c r="AM217" s="140">
        <f t="shared" si="6"/>
        <v>-2123.8989295678248</v>
      </c>
      <c r="AN217" s="140">
        <f t="shared" si="6"/>
        <v>-2230.9163893622949</v>
      </c>
      <c r="AO217" s="140">
        <f t="shared" si="6"/>
        <v>-2337.9338491567651</v>
      </c>
      <c r="AP217" s="100"/>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row>
    <row r="218" spans="1:95" s="15" customFormat="1" ht="15" customHeight="1">
      <c r="A218" s="17"/>
      <c r="B218" s="117" t="s">
        <v>97</v>
      </c>
      <c r="C218" s="141"/>
      <c r="D218" s="140">
        <f t="shared" ref="D218:AO218" si="7">IF(D$214=$B218,0,IF(D$214&gt;$B218,-0.5*D$212-0.5*C$212+C218,0.5*HLOOKUP($B218,$D$211:$AO$212,2,FALSE)+0.5*HLOOKUP($B217,$D$211:$AO$212,2,FALSE)+D217))</f>
        <v>0</v>
      </c>
      <c r="E218" s="140">
        <f t="shared" si="7"/>
        <v>0</v>
      </c>
      <c r="F218" s="140">
        <f t="shared" si="7"/>
        <v>0</v>
      </c>
      <c r="G218" s="140">
        <f t="shared" si="7"/>
        <v>0</v>
      </c>
      <c r="H218" s="140">
        <f t="shared" si="7"/>
        <v>0</v>
      </c>
      <c r="I218" s="140">
        <f t="shared" si="7"/>
        <v>0</v>
      </c>
      <c r="J218" s="140">
        <f t="shared" si="7"/>
        <v>0</v>
      </c>
      <c r="K218" s="140">
        <f t="shared" si="7"/>
        <v>0</v>
      </c>
      <c r="L218" s="140">
        <f t="shared" si="7"/>
        <v>-17.896503167664587</v>
      </c>
      <c r="M218" s="140">
        <f t="shared" si="7"/>
        <v>-55.308247081611569</v>
      </c>
      <c r="N218" s="140">
        <f t="shared" si="7"/>
        <v>-95.957466152792023</v>
      </c>
      <c r="O218" s="140">
        <f t="shared" si="7"/>
        <v>-139.84416038120571</v>
      </c>
      <c r="P218" s="140">
        <f t="shared" si="7"/>
        <v>-186.96832976685357</v>
      </c>
      <c r="Q218" s="140">
        <f t="shared" si="7"/>
        <v>-237.32997430973467</v>
      </c>
      <c r="R218" s="140">
        <f t="shared" si="7"/>
        <v>-290.92909400984922</v>
      </c>
      <c r="S218" s="140">
        <f t="shared" si="7"/>
        <v>-347.76568886719747</v>
      </c>
      <c r="T218" s="140">
        <f t="shared" si="7"/>
        <v>-407.8397588817802</v>
      </c>
      <c r="U218" s="140">
        <f t="shared" si="7"/>
        <v>-471.15130405359616</v>
      </c>
      <c r="V218" s="140">
        <f t="shared" si="7"/>
        <v>-537.70032438264582</v>
      </c>
      <c r="W218" s="140">
        <f t="shared" si="7"/>
        <v>-607.48681986893007</v>
      </c>
      <c r="X218" s="140">
        <f t="shared" si="7"/>
        <v>-680.51079051244812</v>
      </c>
      <c r="Y218" s="140">
        <f t="shared" si="7"/>
        <v>-756.77223631319885</v>
      </c>
      <c r="Z218" s="140">
        <f t="shared" si="7"/>
        <v>-836.2711572711828</v>
      </c>
      <c r="AA218" s="140">
        <f t="shared" si="7"/>
        <v>-919.00755338640101</v>
      </c>
      <c r="AB218" s="140">
        <f t="shared" si="7"/>
        <v>-1004.9814246588525</v>
      </c>
      <c r="AC218" s="140">
        <f t="shared" si="7"/>
        <v>-1094.1927710885382</v>
      </c>
      <c r="AD218" s="140">
        <f t="shared" si="7"/>
        <v>-1186.641592675458</v>
      </c>
      <c r="AE218" s="140">
        <f t="shared" si="7"/>
        <v>-1282.327889419611</v>
      </c>
      <c r="AF218" s="140">
        <f t="shared" si="7"/>
        <v>-1381.2516613209973</v>
      </c>
      <c r="AG218" s="140">
        <f t="shared" si="7"/>
        <v>-1483.4129083796183</v>
      </c>
      <c r="AH218" s="140">
        <f t="shared" si="7"/>
        <v>-1588.8116305954729</v>
      </c>
      <c r="AI218" s="140">
        <f t="shared" si="7"/>
        <v>-1695.8290903899433</v>
      </c>
      <c r="AJ218" s="140">
        <f t="shared" si="7"/>
        <v>-1802.8465501844137</v>
      </c>
      <c r="AK218" s="140">
        <f t="shared" si="7"/>
        <v>-1909.864009978884</v>
      </c>
      <c r="AL218" s="140">
        <f t="shared" si="7"/>
        <v>-2016.8814697733544</v>
      </c>
      <c r="AM218" s="140">
        <f t="shared" si="7"/>
        <v>-2123.8989295678248</v>
      </c>
      <c r="AN218" s="140">
        <f t="shared" si="7"/>
        <v>-2230.9163893622949</v>
      </c>
      <c r="AO218" s="140">
        <f t="shared" si="7"/>
        <v>-2337.9338491567651</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c r="A219" s="17"/>
      <c r="B219" s="117" t="s">
        <v>98</v>
      </c>
      <c r="C219" s="141"/>
      <c r="D219" s="140">
        <f t="shared" ref="D219:AO219" si="8">IF(D$214=$B219,0,IF(D$214&gt;$B219,-0.5*D$212-0.5*C$212+C219,0.5*HLOOKUP($B219,$D$211:$AO$212,2,FALSE)+0.5*HLOOKUP($B218,$D$211:$AO$212,2,FALSE)+D218))</f>
        <v>0</v>
      </c>
      <c r="E219" s="140">
        <f t="shared" si="8"/>
        <v>0</v>
      </c>
      <c r="F219" s="140">
        <f t="shared" si="8"/>
        <v>0</v>
      </c>
      <c r="G219" s="140">
        <f t="shared" si="8"/>
        <v>0</v>
      </c>
      <c r="H219" s="140">
        <f t="shared" si="8"/>
        <v>0</v>
      </c>
      <c r="I219" s="140">
        <f t="shared" si="8"/>
        <v>0</v>
      </c>
      <c r="J219" s="140">
        <f t="shared" si="8"/>
        <v>0</v>
      </c>
      <c r="K219" s="140">
        <f t="shared" si="8"/>
        <v>0</v>
      </c>
      <c r="L219" s="140">
        <f t="shared" si="8"/>
        <v>-17.896503167664587</v>
      </c>
      <c r="M219" s="140">
        <f t="shared" si="8"/>
        <v>-55.308247081611569</v>
      </c>
      <c r="N219" s="140">
        <f t="shared" si="8"/>
        <v>-95.957466152792023</v>
      </c>
      <c r="O219" s="140">
        <f t="shared" si="8"/>
        <v>-139.84416038120571</v>
      </c>
      <c r="P219" s="140">
        <f t="shared" si="8"/>
        <v>-186.96832976685357</v>
      </c>
      <c r="Q219" s="140">
        <f t="shared" si="8"/>
        <v>-237.32997430973467</v>
      </c>
      <c r="R219" s="140">
        <f t="shared" si="8"/>
        <v>-290.92909400984922</v>
      </c>
      <c r="S219" s="140">
        <f t="shared" si="8"/>
        <v>-347.76568886719747</v>
      </c>
      <c r="T219" s="140">
        <f t="shared" si="8"/>
        <v>-407.8397588817802</v>
      </c>
      <c r="U219" s="140">
        <f t="shared" si="8"/>
        <v>-471.15130405359616</v>
      </c>
      <c r="V219" s="140">
        <f t="shared" si="8"/>
        <v>-537.70032438264582</v>
      </c>
      <c r="W219" s="140">
        <f t="shared" si="8"/>
        <v>-607.48681986893007</v>
      </c>
      <c r="X219" s="140">
        <f t="shared" si="8"/>
        <v>-680.51079051244812</v>
      </c>
      <c r="Y219" s="140">
        <f t="shared" si="8"/>
        <v>-756.77223631319885</v>
      </c>
      <c r="Z219" s="140">
        <f t="shared" si="8"/>
        <v>-836.2711572711828</v>
      </c>
      <c r="AA219" s="140">
        <f t="shared" si="8"/>
        <v>-919.00755338640101</v>
      </c>
      <c r="AB219" s="140">
        <f t="shared" si="8"/>
        <v>-1004.9814246588525</v>
      </c>
      <c r="AC219" s="140">
        <f t="shared" si="8"/>
        <v>-1094.1927710885382</v>
      </c>
      <c r="AD219" s="140">
        <f t="shared" si="8"/>
        <v>-1186.641592675458</v>
      </c>
      <c r="AE219" s="140">
        <f t="shared" si="8"/>
        <v>-1282.327889419611</v>
      </c>
      <c r="AF219" s="140">
        <f t="shared" si="8"/>
        <v>-1381.2516613209973</v>
      </c>
      <c r="AG219" s="140">
        <f t="shared" si="8"/>
        <v>-1483.4129083796183</v>
      </c>
      <c r="AH219" s="140">
        <f t="shared" si="8"/>
        <v>-1588.8116305954729</v>
      </c>
      <c r="AI219" s="140">
        <f t="shared" si="8"/>
        <v>-1695.8290903899433</v>
      </c>
      <c r="AJ219" s="140">
        <f t="shared" si="8"/>
        <v>-1802.8465501844137</v>
      </c>
      <c r="AK219" s="140">
        <f t="shared" si="8"/>
        <v>-1909.864009978884</v>
      </c>
      <c r="AL219" s="140">
        <f t="shared" si="8"/>
        <v>-2016.8814697733544</v>
      </c>
      <c r="AM219" s="140">
        <f t="shared" si="8"/>
        <v>-2123.8989295678248</v>
      </c>
      <c r="AN219" s="140">
        <f t="shared" si="8"/>
        <v>-2230.9163893622949</v>
      </c>
      <c r="AO219" s="140">
        <f t="shared" si="8"/>
        <v>-2337.9338491567651</v>
      </c>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row>
    <row r="220" spans="1:95" s="15" customFormat="1" ht="15" customHeight="1">
      <c r="A220" s="17"/>
      <c r="B220" s="117" t="s">
        <v>99</v>
      </c>
      <c r="C220" s="141"/>
      <c r="D220" s="140">
        <f t="shared" ref="D220:AO220" si="9">IF(D$214=$B220,0,IF(D$214&gt;$B220,-0.5*D$212-0.5*C$212+C220,0.5*HLOOKUP($B220,$D$211:$AO$212,2,FALSE)+0.5*HLOOKUP($B219,$D$211:$AO$212,2,FALSE)+D219))</f>
        <v>0</v>
      </c>
      <c r="E220" s="140">
        <f t="shared" si="9"/>
        <v>0</v>
      </c>
      <c r="F220" s="140">
        <f t="shared" si="9"/>
        <v>0</v>
      </c>
      <c r="G220" s="140">
        <f t="shared" si="9"/>
        <v>0</v>
      </c>
      <c r="H220" s="140">
        <f t="shared" si="9"/>
        <v>0</v>
      </c>
      <c r="I220" s="140">
        <f t="shared" si="9"/>
        <v>0</v>
      </c>
      <c r="J220" s="140">
        <f t="shared" si="9"/>
        <v>0</v>
      </c>
      <c r="K220" s="140">
        <f t="shared" si="9"/>
        <v>0</v>
      </c>
      <c r="L220" s="140">
        <f t="shared" si="9"/>
        <v>-17.896503167664587</v>
      </c>
      <c r="M220" s="140">
        <f t="shared" si="9"/>
        <v>-55.308247081611569</v>
      </c>
      <c r="N220" s="140">
        <f t="shared" si="9"/>
        <v>-95.957466152792023</v>
      </c>
      <c r="O220" s="140">
        <f t="shared" si="9"/>
        <v>-139.84416038120571</v>
      </c>
      <c r="P220" s="140">
        <f t="shared" si="9"/>
        <v>-186.96832976685357</v>
      </c>
      <c r="Q220" s="140">
        <f t="shared" si="9"/>
        <v>-237.32997430973467</v>
      </c>
      <c r="R220" s="140">
        <f t="shared" si="9"/>
        <v>-290.92909400984922</v>
      </c>
      <c r="S220" s="140">
        <f t="shared" si="9"/>
        <v>-347.76568886719747</v>
      </c>
      <c r="T220" s="140">
        <f t="shared" si="9"/>
        <v>-407.8397588817802</v>
      </c>
      <c r="U220" s="140">
        <f t="shared" si="9"/>
        <v>-471.15130405359616</v>
      </c>
      <c r="V220" s="140">
        <f t="shared" si="9"/>
        <v>-537.70032438264582</v>
      </c>
      <c r="W220" s="140">
        <f t="shared" si="9"/>
        <v>-607.48681986893007</v>
      </c>
      <c r="X220" s="140">
        <f t="shared" si="9"/>
        <v>-680.51079051244812</v>
      </c>
      <c r="Y220" s="140">
        <f t="shared" si="9"/>
        <v>-756.77223631319885</v>
      </c>
      <c r="Z220" s="140">
        <f t="shared" si="9"/>
        <v>-836.2711572711828</v>
      </c>
      <c r="AA220" s="140">
        <f t="shared" si="9"/>
        <v>-919.00755338640101</v>
      </c>
      <c r="AB220" s="140">
        <f t="shared" si="9"/>
        <v>-1004.9814246588525</v>
      </c>
      <c r="AC220" s="140">
        <f t="shared" si="9"/>
        <v>-1094.1927710885382</v>
      </c>
      <c r="AD220" s="140">
        <f t="shared" si="9"/>
        <v>-1186.641592675458</v>
      </c>
      <c r="AE220" s="140">
        <f t="shared" si="9"/>
        <v>-1282.327889419611</v>
      </c>
      <c r="AF220" s="140">
        <f t="shared" si="9"/>
        <v>-1381.2516613209973</v>
      </c>
      <c r="AG220" s="140">
        <f t="shared" si="9"/>
        <v>-1483.4129083796183</v>
      </c>
      <c r="AH220" s="140">
        <f t="shared" si="9"/>
        <v>-1588.8116305954729</v>
      </c>
      <c r="AI220" s="140">
        <f t="shared" si="9"/>
        <v>-1695.8290903899433</v>
      </c>
      <c r="AJ220" s="140">
        <f t="shared" si="9"/>
        <v>-1802.8465501844137</v>
      </c>
      <c r="AK220" s="140">
        <f t="shared" si="9"/>
        <v>-1909.864009978884</v>
      </c>
      <c r="AL220" s="140">
        <f t="shared" si="9"/>
        <v>-2016.8814697733544</v>
      </c>
      <c r="AM220" s="140">
        <f t="shared" si="9"/>
        <v>-2123.8989295678248</v>
      </c>
      <c r="AN220" s="140">
        <f t="shared" si="9"/>
        <v>-2230.9163893622949</v>
      </c>
      <c r="AO220" s="140">
        <f t="shared" si="9"/>
        <v>-2337.9338491567651</v>
      </c>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row>
    <row r="221" spans="1:95" s="15" customFormat="1" ht="15" customHeight="1">
      <c r="A221" s="17"/>
      <c r="B221" s="117" t="s">
        <v>100</v>
      </c>
      <c r="C221" s="141"/>
      <c r="D221" s="140">
        <f t="shared" ref="D221:AO221" si="10">IF(D$214=$B221,0,IF(D$214&gt;$B221,-0.5*D$212-0.5*C$212+C221,0.5*HLOOKUP($B221,$D$211:$AO$212,2,FALSE)+0.5*HLOOKUP($B220,$D$211:$AO$212,2,FALSE)+D220))</f>
        <v>0</v>
      </c>
      <c r="E221" s="140">
        <f t="shared" si="10"/>
        <v>0</v>
      </c>
      <c r="F221" s="140">
        <f t="shared" si="10"/>
        <v>0</v>
      </c>
      <c r="G221" s="140">
        <f t="shared" si="10"/>
        <v>0</v>
      </c>
      <c r="H221" s="140">
        <f t="shared" si="10"/>
        <v>0</v>
      </c>
      <c r="I221" s="140">
        <f t="shared" si="10"/>
        <v>0</v>
      </c>
      <c r="J221" s="140">
        <f t="shared" si="10"/>
        <v>0</v>
      </c>
      <c r="K221" s="140">
        <f t="shared" si="10"/>
        <v>0</v>
      </c>
      <c r="L221" s="140">
        <f t="shared" si="10"/>
        <v>-17.896503167664587</v>
      </c>
      <c r="M221" s="140">
        <f t="shared" si="10"/>
        <v>-55.308247081611569</v>
      </c>
      <c r="N221" s="140">
        <f t="shared" si="10"/>
        <v>-95.957466152792023</v>
      </c>
      <c r="O221" s="140">
        <f t="shared" si="10"/>
        <v>-139.84416038120571</v>
      </c>
      <c r="P221" s="140">
        <f t="shared" si="10"/>
        <v>-186.96832976685357</v>
      </c>
      <c r="Q221" s="140">
        <f t="shared" si="10"/>
        <v>-237.32997430973467</v>
      </c>
      <c r="R221" s="140">
        <f t="shared" si="10"/>
        <v>-290.92909400984922</v>
      </c>
      <c r="S221" s="140">
        <f t="shared" si="10"/>
        <v>-347.76568886719747</v>
      </c>
      <c r="T221" s="140">
        <f t="shared" si="10"/>
        <v>-407.8397588817802</v>
      </c>
      <c r="U221" s="140">
        <f t="shared" si="10"/>
        <v>-471.15130405359616</v>
      </c>
      <c r="V221" s="140">
        <f t="shared" si="10"/>
        <v>-537.70032438264582</v>
      </c>
      <c r="W221" s="140">
        <f t="shared" si="10"/>
        <v>-607.48681986893007</v>
      </c>
      <c r="X221" s="140">
        <f t="shared" si="10"/>
        <v>-680.51079051244812</v>
      </c>
      <c r="Y221" s="140">
        <f t="shared" si="10"/>
        <v>-756.77223631319885</v>
      </c>
      <c r="Z221" s="140">
        <f t="shared" si="10"/>
        <v>-836.2711572711828</v>
      </c>
      <c r="AA221" s="140">
        <f t="shared" si="10"/>
        <v>-919.00755338640101</v>
      </c>
      <c r="AB221" s="140">
        <f t="shared" si="10"/>
        <v>-1004.9814246588525</v>
      </c>
      <c r="AC221" s="140">
        <f t="shared" si="10"/>
        <v>-1094.1927710885382</v>
      </c>
      <c r="AD221" s="140">
        <f t="shared" si="10"/>
        <v>-1186.641592675458</v>
      </c>
      <c r="AE221" s="140">
        <f t="shared" si="10"/>
        <v>-1282.327889419611</v>
      </c>
      <c r="AF221" s="140">
        <f t="shared" si="10"/>
        <v>-1381.2516613209973</v>
      </c>
      <c r="AG221" s="140">
        <f t="shared" si="10"/>
        <v>-1483.4129083796183</v>
      </c>
      <c r="AH221" s="140">
        <f t="shared" si="10"/>
        <v>-1588.8116305954729</v>
      </c>
      <c r="AI221" s="140">
        <f t="shared" si="10"/>
        <v>-1695.8290903899433</v>
      </c>
      <c r="AJ221" s="140">
        <f t="shared" si="10"/>
        <v>-1802.8465501844137</v>
      </c>
      <c r="AK221" s="140">
        <f t="shared" si="10"/>
        <v>-1909.864009978884</v>
      </c>
      <c r="AL221" s="140">
        <f t="shared" si="10"/>
        <v>-2016.8814697733544</v>
      </c>
      <c r="AM221" s="140">
        <f t="shared" si="10"/>
        <v>-2123.8989295678248</v>
      </c>
      <c r="AN221" s="140">
        <f t="shared" si="10"/>
        <v>-2230.9163893622949</v>
      </c>
      <c r="AO221" s="140">
        <f t="shared" si="10"/>
        <v>-2337.9338491567651</v>
      </c>
      <c r="AP221" s="17"/>
      <c r="AQ221" s="17"/>
      <c r="AR221" s="17"/>
      <c r="AS221" s="17"/>
      <c r="AT221" s="17"/>
      <c r="AU221" s="17"/>
      <c r="AV221" s="17"/>
      <c r="AW221" s="17"/>
      <c r="AX221" s="17"/>
      <c r="AY221" s="17"/>
      <c r="AZ221" s="17"/>
      <c r="BA221" s="17"/>
      <c r="BB221" s="17"/>
      <c r="BC221" s="17"/>
    </row>
    <row r="222" spans="1:95" s="15" customFormat="1" ht="15" customHeight="1">
      <c r="A222" s="17"/>
      <c r="B222" s="117" t="s">
        <v>101</v>
      </c>
      <c r="C222" s="141"/>
      <c r="D222" s="140">
        <f t="shared" ref="D222:AO222" si="11">IF(D$214=$B222,0,IF(D$214&gt;$B222,-0.5*D$212-0.5*C$212+C222,0.5*HLOOKUP($B222,$D$211:$AO$212,2,FALSE)+0.5*HLOOKUP($B221,$D$211:$AO$212,2,FALSE)+D221))</f>
        <v>0</v>
      </c>
      <c r="E222" s="140">
        <f t="shared" si="11"/>
        <v>0</v>
      </c>
      <c r="F222" s="140">
        <f t="shared" si="11"/>
        <v>0</v>
      </c>
      <c r="G222" s="140">
        <f t="shared" si="11"/>
        <v>0</v>
      </c>
      <c r="H222" s="140">
        <f t="shared" si="11"/>
        <v>0</v>
      </c>
      <c r="I222" s="140">
        <f t="shared" si="11"/>
        <v>0</v>
      </c>
      <c r="J222" s="140">
        <f t="shared" si="11"/>
        <v>0</v>
      </c>
      <c r="K222" s="140">
        <f t="shared" si="11"/>
        <v>0</v>
      </c>
      <c r="L222" s="140">
        <f t="shared" si="11"/>
        <v>-17.896503167664587</v>
      </c>
      <c r="M222" s="140">
        <f t="shared" si="11"/>
        <v>-55.308247081611569</v>
      </c>
      <c r="N222" s="140">
        <f t="shared" si="11"/>
        <v>-95.957466152792023</v>
      </c>
      <c r="O222" s="140">
        <f t="shared" si="11"/>
        <v>-139.84416038120571</v>
      </c>
      <c r="P222" s="140">
        <f t="shared" si="11"/>
        <v>-186.96832976685357</v>
      </c>
      <c r="Q222" s="140">
        <f t="shared" si="11"/>
        <v>-237.32997430973467</v>
      </c>
      <c r="R222" s="140">
        <f t="shared" si="11"/>
        <v>-290.92909400984922</v>
      </c>
      <c r="S222" s="140">
        <f t="shared" si="11"/>
        <v>-347.76568886719747</v>
      </c>
      <c r="T222" s="140">
        <f t="shared" si="11"/>
        <v>-407.8397588817802</v>
      </c>
      <c r="U222" s="140">
        <f t="shared" si="11"/>
        <v>-471.15130405359616</v>
      </c>
      <c r="V222" s="140">
        <f t="shared" si="11"/>
        <v>-537.70032438264582</v>
      </c>
      <c r="W222" s="140">
        <f t="shared" si="11"/>
        <v>-607.48681986893007</v>
      </c>
      <c r="X222" s="140">
        <f t="shared" si="11"/>
        <v>-680.51079051244812</v>
      </c>
      <c r="Y222" s="140">
        <f t="shared" si="11"/>
        <v>-756.77223631319885</v>
      </c>
      <c r="Z222" s="140">
        <f t="shared" si="11"/>
        <v>-836.2711572711828</v>
      </c>
      <c r="AA222" s="140">
        <f t="shared" si="11"/>
        <v>-919.00755338640101</v>
      </c>
      <c r="AB222" s="140">
        <f t="shared" si="11"/>
        <v>-1004.9814246588525</v>
      </c>
      <c r="AC222" s="140">
        <f t="shared" si="11"/>
        <v>-1094.1927710885382</v>
      </c>
      <c r="AD222" s="140">
        <f t="shared" si="11"/>
        <v>-1186.641592675458</v>
      </c>
      <c r="AE222" s="140">
        <f t="shared" si="11"/>
        <v>-1282.327889419611</v>
      </c>
      <c r="AF222" s="140">
        <f t="shared" si="11"/>
        <v>-1381.2516613209973</v>
      </c>
      <c r="AG222" s="140">
        <f t="shared" si="11"/>
        <v>-1483.4129083796183</v>
      </c>
      <c r="AH222" s="140">
        <f t="shared" si="11"/>
        <v>-1588.8116305954729</v>
      </c>
      <c r="AI222" s="140">
        <f t="shared" si="11"/>
        <v>-1695.8290903899433</v>
      </c>
      <c r="AJ222" s="140">
        <f t="shared" si="11"/>
        <v>-1802.8465501844137</v>
      </c>
      <c r="AK222" s="140">
        <f t="shared" si="11"/>
        <v>-1909.864009978884</v>
      </c>
      <c r="AL222" s="140">
        <f t="shared" si="11"/>
        <v>-2016.8814697733544</v>
      </c>
      <c r="AM222" s="140">
        <f t="shared" si="11"/>
        <v>-2123.8989295678248</v>
      </c>
      <c r="AN222" s="140">
        <f t="shared" si="11"/>
        <v>-2230.9163893622949</v>
      </c>
      <c r="AO222" s="140">
        <f t="shared" si="11"/>
        <v>-2337.9338491567651</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c r="A223" s="17"/>
      <c r="B223" s="117" t="s">
        <v>102</v>
      </c>
      <c r="C223" s="141"/>
      <c r="D223" s="140">
        <f t="shared" ref="D223:AO223" si="12">IF(D$214=$B223,0,IF(D$214&gt;$B223,-0.5*D$212-0.5*C$212+C223,0.5*HLOOKUP($B223,$D$211:$AO$212,2,FALSE)+0.5*HLOOKUP($B222,$D$211:$AO$212,2,FALSE)+D222))</f>
        <v>0</v>
      </c>
      <c r="E223" s="140">
        <f t="shared" si="12"/>
        <v>0</v>
      </c>
      <c r="F223" s="140">
        <f t="shared" si="12"/>
        <v>0</v>
      </c>
      <c r="G223" s="140">
        <f t="shared" si="12"/>
        <v>0</v>
      </c>
      <c r="H223" s="140">
        <f t="shared" si="12"/>
        <v>0</v>
      </c>
      <c r="I223" s="140">
        <f t="shared" si="12"/>
        <v>0</v>
      </c>
      <c r="J223" s="140">
        <f t="shared" si="12"/>
        <v>0</v>
      </c>
      <c r="K223" s="140">
        <f t="shared" si="12"/>
        <v>0</v>
      </c>
      <c r="L223" s="140">
        <f t="shared" si="12"/>
        <v>-17.896503167664587</v>
      </c>
      <c r="M223" s="140">
        <f t="shared" si="12"/>
        <v>-55.308247081611569</v>
      </c>
      <c r="N223" s="140">
        <f t="shared" si="12"/>
        <v>-95.957466152792023</v>
      </c>
      <c r="O223" s="140">
        <f t="shared" si="12"/>
        <v>-139.84416038120571</v>
      </c>
      <c r="P223" s="140">
        <f t="shared" si="12"/>
        <v>-186.96832976685357</v>
      </c>
      <c r="Q223" s="140">
        <f t="shared" si="12"/>
        <v>-237.32997430973467</v>
      </c>
      <c r="R223" s="140">
        <f t="shared" si="12"/>
        <v>-290.92909400984922</v>
      </c>
      <c r="S223" s="140">
        <f t="shared" si="12"/>
        <v>-347.76568886719747</v>
      </c>
      <c r="T223" s="140">
        <f t="shared" si="12"/>
        <v>-407.8397588817802</v>
      </c>
      <c r="U223" s="140">
        <f t="shared" si="12"/>
        <v>-471.15130405359616</v>
      </c>
      <c r="V223" s="140">
        <f t="shared" si="12"/>
        <v>-537.70032438264582</v>
      </c>
      <c r="W223" s="140">
        <f t="shared" si="12"/>
        <v>-607.48681986893007</v>
      </c>
      <c r="X223" s="140">
        <f t="shared" si="12"/>
        <v>-680.51079051244812</v>
      </c>
      <c r="Y223" s="140">
        <f t="shared" si="12"/>
        <v>-756.77223631319885</v>
      </c>
      <c r="Z223" s="140">
        <f t="shared" si="12"/>
        <v>-836.2711572711828</v>
      </c>
      <c r="AA223" s="140">
        <f t="shared" si="12"/>
        <v>-919.00755338640101</v>
      </c>
      <c r="AB223" s="140">
        <f t="shared" si="12"/>
        <v>-1004.9814246588525</v>
      </c>
      <c r="AC223" s="140">
        <f t="shared" si="12"/>
        <v>-1094.1927710885382</v>
      </c>
      <c r="AD223" s="140">
        <f t="shared" si="12"/>
        <v>-1186.641592675458</v>
      </c>
      <c r="AE223" s="140">
        <f t="shared" si="12"/>
        <v>-1282.327889419611</v>
      </c>
      <c r="AF223" s="140">
        <f t="shared" si="12"/>
        <v>-1381.2516613209973</v>
      </c>
      <c r="AG223" s="140">
        <f t="shared" si="12"/>
        <v>-1483.4129083796183</v>
      </c>
      <c r="AH223" s="140">
        <f t="shared" si="12"/>
        <v>-1588.8116305954729</v>
      </c>
      <c r="AI223" s="140">
        <f t="shared" si="12"/>
        <v>-1695.8290903899433</v>
      </c>
      <c r="AJ223" s="140">
        <f t="shared" si="12"/>
        <v>-1802.8465501844137</v>
      </c>
      <c r="AK223" s="140">
        <f t="shared" si="12"/>
        <v>-1909.864009978884</v>
      </c>
      <c r="AL223" s="140">
        <f t="shared" si="12"/>
        <v>-2016.8814697733544</v>
      </c>
      <c r="AM223" s="140">
        <f t="shared" si="12"/>
        <v>-2123.8989295678248</v>
      </c>
      <c r="AN223" s="140">
        <f t="shared" si="12"/>
        <v>-2230.9163893622949</v>
      </c>
      <c r="AO223" s="140">
        <f t="shared" si="12"/>
        <v>-2337.9338491567651</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c r="A224" s="104"/>
      <c r="B224" s="117" t="s">
        <v>103</v>
      </c>
      <c r="C224" s="141"/>
      <c r="D224" s="140">
        <f t="shared" ref="D224:AO224" si="13">IF(D$214=$B224,0,IF(D$214&gt;$B224,-0.5*D$212-0.5*C$212+C224,0.5*HLOOKUP($B224,$D$211:$AO$212,2,FALSE)+0.5*HLOOKUP($B223,$D$211:$AO$212,2,FALSE)+D223))</f>
        <v>17.896503167664587</v>
      </c>
      <c r="E224" s="140">
        <f t="shared" si="13"/>
        <v>17.896503167664587</v>
      </c>
      <c r="F224" s="140">
        <f t="shared" si="13"/>
        <v>17.896503167664587</v>
      </c>
      <c r="G224" s="140">
        <f t="shared" si="13"/>
        <v>17.896503167664587</v>
      </c>
      <c r="H224" s="140">
        <f t="shared" si="13"/>
        <v>17.896503167664587</v>
      </c>
      <c r="I224" s="140">
        <f t="shared" si="13"/>
        <v>17.896503167664587</v>
      </c>
      <c r="J224" s="140">
        <f t="shared" si="13"/>
        <v>17.896503167664587</v>
      </c>
      <c r="K224" s="140">
        <f t="shared" si="13"/>
        <v>17.896503167664587</v>
      </c>
      <c r="L224" s="140">
        <f t="shared" si="13"/>
        <v>0</v>
      </c>
      <c r="M224" s="140">
        <f t="shared" si="13"/>
        <v>-37.411743913946978</v>
      </c>
      <c r="N224" s="140">
        <f t="shared" si="13"/>
        <v>-78.060962985127432</v>
      </c>
      <c r="O224" s="140">
        <f t="shared" si="13"/>
        <v>-121.94765721354112</v>
      </c>
      <c r="P224" s="140">
        <f t="shared" si="13"/>
        <v>-169.071826599189</v>
      </c>
      <c r="Q224" s="140">
        <f t="shared" si="13"/>
        <v>-219.43347114207009</v>
      </c>
      <c r="R224" s="140">
        <f t="shared" si="13"/>
        <v>-273.03259084218467</v>
      </c>
      <c r="S224" s="140">
        <f t="shared" si="13"/>
        <v>-329.86918569953298</v>
      </c>
      <c r="T224" s="140">
        <f t="shared" si="13"/>
        <v>-389.94325571411571</v>
      </c>
      <c r="U224" s="140">
        <f t="shared" si="13"/>
        <v>-453.25480088593167</v>
      </c>
      <c r="V224" s="140">
        <f t="shared" si="13"/>
        <v>-519.80382121498133</v>
      </c>
      <c r="W224" s="140">
        <f t="shared" si="13"/>
        <v>-589.59031670126569</v>
      </c>
      <c r="X224" s="140">
        <f t="shared" si="13"/>
        <v>-662.61428734478375</v>
      </c>
      <c r="Y224" s="140">
        <f t="shared" si="13"/>
        <v>-738.87573314553447</v>
      </c>
      <c r="Z224" s="140">
        <f t="shared" si="13"/>
        <v>-818.37465410351842</v>
      </c>
      <c r="AA224" s="140">
        <f t="shared" si="13"/>
        <v>-901.11105021873664</v>
      </c>
      <c r="AB224" s="140">
        <f t="shared" si="13"/>
        <v>-987.08492149118808</v>
      </c>
      <c r="AC224" s="140">
        <f t="shared" si="13"/>
        <v>-1076.2962679208738</v>
      </c>
      <c r="AD224" s="140">
        <f t="shared" si="13"/>
        <v>-1168.7450895077936</v>
      </c>
      <c r="AE224" s="140">
        <f t="shared" si="13"/>
        <v>-1264.4313862519466</v>
      </c>
      <c r="AF224" s="140">
        <f t="shared" si="13"/>
        <v>-1363.3551581533329</v>
      </c>
      <c r="AG224" s="140">
        <f t="shared" si="13"/>
        <v>-1465.516405211954</v>
      </c>
      <c r="AH224" s="140">
        <f t="shared" si="13"/>
        <v>-1570.9151274278086</v>
      </c>
      <c r="AI224" s="140">
        <f t="shared" si="13"/>
        <v>-1677.9325872222789</v>
      </c>
      <c r="AJ224" s="140">
        <f t="shared" si="13"/>
        <v>-1784.9500470167493</v>
      </c>
      <c r="AK224" s="140">
        <f t="shared" si="13"/>
        <v>-1891.9675068112197</v>
      </c>
      <c r="AL224" s="140">
        <f t="shared" si="13"/>
        <v>-1998.98496660569</v>
      </c>
      <c r="AM224" s="140">
        <f t="shared" si="13"/>
        <v>-2106.0024264001604</v>
      </c>
      <c r="AN224" s="140">
        <f t="shared" si="13"/>
        <v>-2213.0198861946305</v>
      </c>
      <c r="AO224" s="140">
        <f t="shared" si="13"/>
        <v>-2320.0373459891007</v>
      </c>
      <c r="AP224" s="104"/>
      <c r="BL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row>
    <row r="225" spans="1:96" ht="15" customHeight="1">
      <c r="A225" s="104"/>
      <c r="B225" s="117" t="s">
        <v>104</v>
      </c>
      <c r="C225" s="141"/>
      <c r="D225" s="140">
        <f t="shared" ref="D225:AO225" si="14">IF(D$214=$B225,0,IF(D$214&gt;$B225,-0.5*D$212-0.5*C$212+C225,0.5*HLOOKUP($B225,$D$211:$AO$212,2,FALSE)+0.5*HLOOKUP($B224,$D$211:$AO$212,2,FALSE)+D224))</f>
        <v>55.308247081611569</v>
      </c>
      <c r="E225" s="140">
        <f t="shared" si="14"/>
        <v>55.308247081611569</v>
      </c>
      <c r="F225" s="140">
        <f t="shared" si="14"/>
        <v>55.308247081611569</v>
      </c>
      <c r="G225" s="140">
        <f t="shared" si="14"/>
        <v>55.308247081611569</v>
      </c>
      <c r="H225" s="140">
        <f t="shared" si="14"/>
        <v>55.308247081611569</v>
      </c>
      <c r="I225" s="140">
        <f t="shared" si="14"/>
        <v>55.308247081611569</v>
      </c>
      <c r="J225" s="140">
        <f t="shared" si="14"/>
        <v>55.308247081611569</v>
      </c>
      <c r="K225" s="140">
        <f t="shared" si="14"/>
        <v>55.308247081611569</v>
      </c>
      <c r="L225" s="140">
        <f t="shared" si="14"/>
        <v>37.411743913946978</v>
      </c>
      <c r="M225" s="140">
        <f t="shared" si="14"/>
        <v>0</v>
      </c>
      <c r="N225" s="140">
        <f t="shared" si="14"/>
        <v>-40.649219071180454</v>
      </c>
      <c r="O225" s="140">
        <f t="shared" si="14"/>
        <v>-84.535913299594142</v>
      </c>
      <c r="P225" s="140">
        <f t="shared" si="14"/>
        <v>-131.660082685242</v>
      </c>
      <c r="Q225" s="140">
        <f t="shared" si="14"/>
        <v>-182.0217272281231</v>
      </c>
      <c r="R225" s="140">
        <f t="shared" si="14"/>
        <v>-235.62084692823765</v>
      </c>
      <c r="S225" s="140">
        <f t="shared" si="14"/>
        <v>-292.45744178558596</v>
      </c>
      <c r="T225" s="140">
        <f t="shared" si="14"/>
        <v>-352.53151180016869</v>
      </c>
      <c r="U225" s="140">
        <f t="shared" si="14"/>
        <v>-415.84305697198465</v>
      </c>
      <c r="V225" s="140">
        <f t="shared" si="14"/>
        <v>-482.39207730103431</v>
      </c>
      <c r="W225" s="140">
        <f t="shared" si="14"/>
        <v>-552.17857278731867</v>
      </c>
      <c r="X225" s="140">
        <f t="shared" si="14"/>
        <v>-625.20254343083673</v>
      </c>
      <c r="Y225" s="140">
        <f t="shared" si="14"/>
        <v>-701.46398923158745</v>
      </c>
      <c r="Z225" s="140">
        <f t="shared" si="14"/>
        <v>-780.9629101895714</v>
      </c>
      <c r="AA225" s="140">
        <f t="shared" si="14"/>
        <v>-863.69930630478962</v>
      </c>
      <c r="AB225" s="140">
        <f t="shared" si="14"/>
        <v>-949.67317757724106</v>
      </c>
      <c r="AC225" s="140">
        <f t="shared" si="14"/>
        <v>-1038.8845240069268</v>
      </c>
      <c r="AD225" s="140">
        <f t="shared" si="14"/>
        <v>-1131.3333455938466</v>
      </c>
      <c r="AE225" s="140">
        <f t="shared" si="14"/>
        <v>-1227.0196423379996</v>
      </c>
      <c r="AF225" s="140">
        <f t="shared" si="14"/>
        <v>-1325.9434142393859</v>
      </c>
      <c r="AG225" s="140">
        <f t="shared" si="14"/>
        <v>-1428.1046612980069</v>
      </c>
      <c r="AH225" s="140">
        <f t="shared" si="14"/>
        <v>-1533.5033835138615</v>
      </c>
      <c r="AI225" s="140">
        <f t="shared" si="14"/>
        <v>-1640.5208433083319</v>
      </c>
      <c r="AJ225" s="140">
        <f t="shared" si="14"/>
        <v>-1747.5383031028023</v>
      </c>
      <c r="AK225" s="140">
        <f t="shared" si="14"/>
        <v>-1854.5557628972726</v>
      </c>
      <c r="AL225" s="140">
        <f t="shared" si="14"/>
        <v>-1961.573222691743</v>
      </c>
      <c r="AM225" s="140">
        <f t="shared" si="14"/>
        <v>-2068.5906824862132</v>
      </c>
      <c r="AN225" s="140">
        <f t="shared" si="14"/>
        <v>-2175.6081422806833</v>
      </c>
      <c r="AO225" s="140">
        <f t="shared" si="14"/>
        <v>-2282.6256020751534</v>
      </c>
      <c r="AP225" s="104"/>
      <c r="BL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row>
    <row r="226" spans="1:96" ht="15" customHeight="1">
      <c r="A226" s="104"/>
      <c r="B226" s="117" t="s">
        <v>105</v>
      </c>
      <c r="C226" s="141"/>
      <c r="D226" s="140">
        <f t="shared" ref="D226:AO226" si="15">IF(D$214=$B226,0,IF(D$214&gt;$B226,-0.5*D$212-0.5*C$212+C226,0.5*HLOOKUP($B226,$D$211:$AO$212,2,FALSE)+0.5*HLOOKUP($B225,$D$211:$AO$212,2,FALSE)+D225))</f>
        <v>95.957466152792023</v>
      </c>
      <c r="E226" s="140">
        <f t="shared" si="15"/>
        <v>95.957466152792023</v>
      </c>
      <c r="F226" s="140">
        <f t="shared" si="15"/>
        <v>95.957466152792023</v>
      </c>
      <c r="G226" s="140">
        <f t="shared" si="15"/>
        <v>95.957466152792023</v>
      </c>
      <c r="H226" s="140">
        <f t="shared" si="15"/>
        <v>95.957466152792023</v>
      </c>
      <c r="I226" s="140">
        <f t="shared" si="15"/>
        <v>95.957466152792023</v>
      </c>
      <c r="J226" s="140">
        <f t="shared" si="15"/>
        <v>95.957466152792023</v>
      </c>
      <c r="K226" s="140">
        <f t="shared" si="15"/>
        <v>95.957466152792023</v>
      </c>
      <c r="L226" s="140">
        <f t="shared" si="15"/>
        <v>78.060962985127432</v>
      </c>
      <c r="M226" s="140">
        <f t="shared" si="15"/>
        <v>40.649219071180454</v>
      </c>
      <c r="N226" s="140">
        <f t="shared" si="15"/>
        <v>0</v>
      </c>
      <c r="O226" s="140">
        <f t="shared" si="15"/>
        <v>-43.886694228413688</v>
      </c>
      <c r="P226" s="140">
        <f t="shared" si="15"/>
        <v>-91.010863614061563</v>
      </c>
      <c r="Q226" s="140">
        <f t="shared" si="15"/>
        <v>-141.37250815694267</v>
      </c>
      <c r="R226" s="140">
        <f t="shared" si="15"/>
        <v>-194.97162785705723</v>
      </c>
      <c r="S226" s="140">
        <f t="shared" si="15"/>
        <v>-251.8082227144055</v>
      </c>
      <c r="T226" s="140">
        <f t="shared" si="15"/>
        <v>-311.8822927289882</v>
      </c>
      <c r="U226" s="140">
        <f t="shared" si="15"/>
        <v>-375.19383790080417</v>
      </c>
      <c r="V226" s="140">
        <f t="shared" si="15"/>
        <v>-441.74285822985382</v>
      </c>
      <c r="W226" s="140">
        <f t="shared" si="15"/>
        <v>-511.52935371613813</v>
      </c>
      <c r="X226" s="140">
        <f t="shared" si="15"/>
        <v>-584.55332435965613</v>
      </c>
      <c r="Y226" s="140">
        <f t="shared" si="15"/>
        <v>-660.81477016040685</v>
      </c>
      <c r="Z226" s="140">
        <f t="shared" si="15"/>
        <v>-740.31369111839081</v>
      </c>
      <c r="AA226" s="140">
        <f t="shared" si="15"/>
        <v>-823.05008723360902</v>
      </c>
      <c r="AB226" s="140">
        <f t="shared" si="15"/>
        <v>-909.02395850606047</v>
      </c>
      <c r="AC226" s="140">
        <f t="shared" si="15"/>
        <v>-998.23530493574606</v>
      </c>
      <c r="AD226" s="140">
        <f t="shared" si="15"/>
        <v>-1090.6841265226658</v>
      </c>
      <c r="AE226" s="140">
        <f t="shared" si="15"/>
        <v>-1186.3704232668188</v>
      </c>
      <c r="AF226" s="140">
        <f t="shared" si="15"/>
        <v>-1285.2941951682051</v>
      </c>
      <c r="AG226" s="140">
        <f t="shared" si="15"/>
        <v>-1387.4554422268261</v>
      </c>
      <c r="AH226" s="140">
        <f t="shared" si="15"/>
        <v>-1492.8541644426807</v>
      </c>
      <c r="AI226" s="140">
        <f t="shared" si="15"/>
        <v>-1599.8716242371511</v>
      </c>
      <c r="AJ226" s="140">
        <f t="shared" si="15"/>
        <v>-1706.8890840316215</v>
      </c>
      <c r="AK226" s="140">
        <f t="shared" si="15"/>
        <v>-1813.9065438260918</v>
      </c>
      <c r="AL226" s="140">
        <f t="shared" si="15"/>
        <v>-1920.9240036205622</v>
      </c>
      <c r="AM226" s="140">
        <f t="shared" si="15"/>
        <v>-2027.9414634150326</v>
      </c>
      <c r="AN226" s="140">
        <f t="shared" si="15"/>
        <v>-2134.9589232095027</v>
      </c>
      <c r="AO226" s="140">
        <f t="shared" si="15"/>
        <v>-2241.9763830039728</v>
      </c>
      <c r="AP226" s="104"/>
      <c r="BL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row>
    <row r="227" spans="1:96" ht="15" customHeight="1">
      <c r="A227" s="104"/>
      <c r="B227" s="117" t="s">
        <v>106</v>
      </c>
      <c r="C227" s="141"/>
      <c r="D227" s="140">
        <f t="shared" ref="D227:AO227" si="16">IF(D$214=$B227,0,IF(D$214&gt;$B227,-0.5*D$212-0.5*C$212+C227,0.5*HLOOKUP($B227,$D$211:$AO$212,2,FALSE)+0.5*HLOOKUP($B226,$D$211:$AO$212,2,FALSE)+D226))</f>
        <v>139.84416038120571</v>
      </c>
      <c r="E227" s="140">
        <f t="shared" si="16"/>
        <v>139.84416038120571</v>
      </c>
      <c r="F227" s="140">
        <f t="shared" si="16"/>
        <v>139.84416038120571</v>
      </c>
      <c r="G227" s="140">
        <f t="shared" si="16"/>
        <v>139.84416038120571</v>
      </c>
      <c r="H227" s="140">
        <f t="shared" si="16"/>
        <v>139.84416038120571</v>
      </c>
      <c r="I227" s="140">
        <f t="shared" si="16"/>
        <v>139.84416038120571</v>
      </c>
      <c r="J227" s="140">
        <f t="shared" si="16"/>
        <v>139.84416038120571</v>
      </c>
      <c r="K227" s="140">
        <f t="shared" si="16"/>
        <v>139.84416038120571</v>
      </c>
      <c r="L227" s="140">
        <f t="shared" si="16"/>
        <v>121.94765721354112</v>
      </c>
      <c r="M227" s="140">
        <f t="shared" si="16"/>
        <v>84.535913299594142</v>
      </c>
      <c r="N227" s="140">
        <f t="shared" si="16"/>
        <v>43.886694228413688</v>
      </c>
      <c r="O227" s="140">
        <f t="shared" si="16"/>
        <v>0</v>
      </c>
      <c r="P227" s="140">
        <f t="shared" si="16"/>
        <v>-47.124169385647875</v>
      </c>
      <c r="Q227" s="140">
        <f t="shared" si="16"/>
        <v>-97.485813928528984</v>
      </c>
      <c r="R227" s="140">
        <f t="shared" si="16"/>
        <v>-151.08493362864357</v>
      </c>
      <c r="S227" s="140">
        <f t="shared" si="16"/>
        <v>-207.92152848599184</v>
      </c>
      <c r="T227" s="140">
        <f t="shared" si="16"/>
        <v>-267.99559850057454</v>
      </c>
      <c r="U227" s="140">
        <f t="shared" si="16"/>
        <v>-331.30714367239051</v>
      </c>
      <c r="V227" s="140">
        <f t="shared" si="16"/>
        <v>-397.85616400144016</v>
      </c>
      <c r="W227" s="140">
        <f t="shared" si="16"/>
        <v>-467.64265948772447</v>
      </c>
      <c r="X227" s="140">
        <f t="shared" si="16"/>
        <v>-540.66663013124253</v>
      </c>
      <c r="Y227" s="140">
        <f t="shared" si="16"/>
        <v>-616.92807593199336</v>
      </c>
      <c r="Z227" s="140">
        <f t="shared" si="16"/>
        <v>-696.42699688997732</v>
      </c>
      <c r="AA227" s="140">
        <f t="shared" si="16"/>
        <v>-779.16339300519553</v>
      </c>
      <c r="AB227" s="140">
        <f t="shared" si="16"/>
        <v>-865.13726427764698</v>
      </c>
      <c r="AC227" s="140">
        <f t="shared" si="16"/>
        <v>-954.34861070733257</v>
      </c>
      <c r="AD227" s="140">
        <f t="shared" si="16"/>
        <v>-1046.7974322942523</v>
      </c>
      <c r="AE227" s="140">
        <f t="shared" si="16"/>
        <v>-1142.4837290384053</v>
      </c>
      <c r="AF227" s="140">
        <f t="shared" si="16"/>
        <v>-1241.4075009397916</v>
      </c>
      <c r="AG227" s="140">
        <f t="shared" si="16"/>
        <v>-1343.5687479984126</v>
      </c>
      <c r="AH227" s="140">
        <f t="shared" si="16"/>
        <v>-1448.9674702142672</v>
      </c>
      <c r="AI227" s="140">
        <f t="shared" si="16"/>
        <v>-1555.9849300087376</v>
      </c>
      <c r="AJ227" s="140">
        <f t="shared" si="16"/>
        <v>-1663.002389803208</v>
      </c>
      <c r="AK227" s="140">
        <f t="shared" si="16"/>
        <v>-1770.0198495976783</v>
      </c>
      <c r="AL227" s="140">
        <f t="shared" si="16"/>
        <v>-1877.0373093921487</v>
      </c>
      <c r="AM227" s="140">
        <f t="shared" si="16"/>
        <v>-1984.0547691866191</v>
      </c>
      <c r="AN227" s="140">
        <f t="shared" si="16"/>
        <v>-2091.0722289810892</v>
      </c>
      <c r="AO227" s="140">
        <f t="shared" si="16"/>
        <v>-2198.0896887755594</v>
      </c>
      <c r="AP227" s="104"/>
      <c r="BL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3"/>
    </row>
    <row r="228" spans="1:96" ht="15" customHeight="1">
      <c r="A228" s="104"/>
      <c r="B228" s="117" t="s">
        <v>107</v>
      </c>
      <c r="C228" s="141"/>
      <c r="D228" s="140">
        <f t="shared" ref="D228:AO228" si="17">IF(D$214=$B228,0,IF(D$214&gt;$B228,-0.5*D$212-0.5*C$212+C228,0.5*HLOOKUP($B228,$D$211:$AO$212,2,FALSE)+0.5*HLOOKUP($B227,$D$211:$AO$212,2,FALSE)+D227))</f>
        <v>186.96832976685357</v>
      </c>
      <c r="E228" s="140">
        <f t="shared" si="17"/>
        <v>186.96832976685357</v>
      </c>
      <c r="F228" s="140">
        <f t="shared" si="17"/>
        <v>186.96832976685357</v>
      </c>
      <c r="G228" s="140">
        <f t="shared" si="17"/>
        <v>186.96832976685357</v>
      </c>
      <c r="H228" s="140">
        <f t="shared" si="17"/>
        <v>186.96832976685357</v>
      </c>
      <c r="I228" s="140">
        <f t="shared" si="17"/>
        <v>186.96832976685357</v>
      </c>
      <c r="J228" s="140">
        <f t="shared" si="17"/>
        <v>186.96832976685357</v>
      </c>
      <c r="K228" s="140">
        <f t="shared" si="17"/>
        <v>186.96832976685357</v>
      </c>
      <c r="L228" s="140">
        <f t="shared" si="17"/>
        <v>169.071826599189</v>
      </c>
      <c r="M228" s="140">
        <f t="shared" si="17"/>
        <v>131.660082685242</v>
      </c>
      <c r="N228" s="140">
        <f t="shared" si="17"/>
        <v>91.010863614061563</v>
      </c>
      <c r="O228" s="140">
        <f t="shared" si="17"/>
        <v>47.124169385647875</v>
      </c>
      <c r="P228" s="140">
        <f t="shared" si="17"/>
        <v>0</v>
      </c>
      <c r="Q228" s="140">
        <f t="shared" si="17"/>
        <v>-50.361644542881102</v>
      </c>
      <c r="R228" s="140">
        <f t="shared" si="17"/>
        <v>-103.96076424299568</v>
      </c>
      <c r="S228" s="140">
        <f t="shared" si="17"/>
        <v>-160.79735910034395</v>
      </c>
      <c r="T228" s="140">
        <f t="shared" si="17"/>
        <v>-220.87142911492666</v>
      </c>
      <c r="U228" s="140">
        <f t="shared" si="17"/>
        <v>-284.18297428674259</v>
      </c>
      <c r="V228" s="140">
        <f t="shared" si="17"/>
        <v>-350.73199461579225</v>
      </c>
      <c r="W228" s="140">
        <f t="shared" si="17"/>
        <v>-420.51849010207656</v>
      </c>
      <c r="X228" s="140">
        <f t="shared" si="17"/>
        <v>-493.54246074559455</v>
      </c>
      <c r="Y228" s="140">
        <f t="shared" si="17"/>
        <v>-569.80390654634539</v>
      </c>
      <c r="Z228" s="140">
        <f t="shared" si="17"/>
        <v>-649.30282750432934</v>
      </c>
      <c r="AA228" s="140">
        <f t="shared" si="17"/>
        <v>-732.03922361954756</v>
      </c>
      <c r="AB228" s="140">
        <f t="shared" si="17"/>
        <v>-818.013094891999</v>
      </c>
      <c r="AC228" s="140">
        <f t="shared" si="17"/>
        <v>-907.22444132168459</v>
      </c>
      <c r="AD228" s="140">
        <f t="shared" si="17"/>
        <v>-999.67326290860444</v>
      </c>
      <c r="AE228" s="140">
        <f t="shared" si="17"/>
        <v>-1095.3595596527575</v>
      </c>
      <c r="AF228" s="140">
        <f t="shared" si="17"/>
        <v>-1194.2833315541438</v>
      </c>
      <c r="AG228" s="140">
        <f t="shared" si="17"/>
        <v>-1296.4445786127649</v>
      </c>
      <c r="AH228" s="140">
        <f t="shared" si="17"/>
        <v>-1401.8433008286195</v>
      </c>
      <c r="AI228" s="140">
        <f t="shared" si="17"/>
        <v>-1508.8607606230898</v>
      </c>
      <c r="AJ228" s="140">
        <f t="shared" si="17"/>
        <v>-1615.8782204175602</v>
      </c>
      <c r="AK228" s="140">
        <f t="shared" si="17"/>
        <v>-1722.8956802120306</v>
      </c>
      <c r="AL228" s="140">
        <f t="shared" si="17"/>
        <v>-1829.913140006501</v>
      </c>
      <c r="AM228" s="140">
        <f t="shared" si="17"/>
        <v>-1936.9305998009713</v>
      </c>
      <c r="AN228" s="140">
        <f t="shared" si="17"/>
        <v>-2043.9480595954417</v>
      </c>
      <c r="AO228" s="140">
        <f t="shared" si="17"/>
        <v>-2150.9655193899121</v>
      </c>
      <c r="AP228" s="104"/>
      <c r="BL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row>
    <row r="229" spans="1:96" ht="15" customHeight="1">
      <c r="A229" s="104"/>
      <c r="B229" s="117" t="s">
        <v>108</v>
      </c>
      <c r="C229" s="141"/>
      <c r="D229" s="140">
        <f t="shared" ref="D229:AO229" si="18">IF(D$214=$B229,0,IF(D$214&gt;$B229,-0.5*D$212-0.5*C$212+C229,0.5*HLOOKUP($B229,$D$211:$AO$212,2,FALSE)+0.5*HLOOKUP($B228,$D$211:$AO$212,2,FALSE)+D228))</f>
        <v>237.32997430973467</v>
      </c>
      <c r="E229" s="140">
        <f t="shared" si="18"/>
        <v>237.32997430973467</v>
      </c>
      <c r="F229" s="140">
        <f t="shared" si="18"/>
        <v>237.32997430973467</v>
      </c>
      <c r="G229" s="140">
        <f t="shared" si="18"/>
        <v>237.32997430973467</v>
      </c>
      <c r="H229" s="140">
        <f t="shared" si="18"/>
        <v>237.32997430973467</v>
      </c>
      <c r="I229" s="140">
        <f t="shared" si="18"/>
        <v>237.32997430973467</v>
      </c>
      <c r="J229" s="140">
        <f t="shared" si="18"/>
        <v>237.32997430973467</v>
      </c>
      <c r="K229" s="140">
        <f t="shared" si="18"/>
        <v>237.32997430973467</v>
      </c>
      <c r="L229" s="140">
        <f t="shared" si="18"/>
        <v>219.43347114207009</v>
      </c>
      <c r="M229" s="140">
        <f t="shared" si="18"/>
        <v>182.0217272281231</v>
      </c>
      <c r="N229" s="140">
        <f t="shared" si="18"/>
        <v>141.37250815694267</v>
      </c>
      <c r="O229" s="140">
        <f t="shared" si="18"/>
        <v>97.485813928528984</v>
      </c>
      <c r="P229" s="140">
        <f t="shared" si="18"/>
        <v>50.361644542881102</v>
      </c>
      <c r="Q229" s="140">
        <f t="shared" si="18"/>
        <v>0</v>
      </c>
      <c r="R229" s="140">
        <f t="shared" si="18"/>
        <v>-53.599119700114571</v>
      </c>
      <c r="S229" s="140">
        <f t="shared" si="18"/>
        <v>-110.43571455746284</v>
      </c>
      <c r="T229" s="140">
        <f t="shared" si="18"/>
        <v>-170.50978457204553</v>
      </c>
      <c r="U229" s="140">
        <f t="shared" si="18"/>
        <v>-233.8213297438615</v>
      </c>
      <c r="V229" s="140">
        <f t="shared" si="18"/>
        <v>-300.37035007291115</v>
      </c>
      <c r="W229" s="140">
        <f t="shared" si="18"/>
        <v>-370.15684555919546</v>
      </c>
      <c r="X229" s="140">
        <f t="shared" si="18"/>
        <v>-443.18081620271346</v>
      </c>
      <c r="Y229" s="140">
        <f t="shared" si="18"/>
        <v>-519.44226200346429</v>
      </c>
      <c r="Z229" s="140">
        <f t="shared" si="18"/>
        <v>-598.94118296144825</v>
      </c>
      <c r="AA229" s="140">
        <f t="shared" si="18"/>
        <v>-681.67757907666646</v>
      </c>
      <c r="AB229" s="140">
        <f t="shared" si="18"/>
        <v>-767.65145034911791</v>
      </c>
      <c r="AC229" s="140">
        <f t="shared" si="18"/>
        <v>-856.8627967788035</v>
      </c>
      <c r="AD229" s="140">
        <f t="shared" si="18"/>
        <v>-949.31161836572335</v>
      </c>
      <c r="AE229" s="140">
        <f t="shared" si="18"/>
        <v>-1044.9979151098764</v>
      </c>
      <c r="AF229" s="140">
        <f t="shared" si="18"/>
        <v>-1143.9216870112627</v>
      </c>
      <c r="AG229" s="140">
        <f t="shared" si="18"/>
        <v>-1246.0829340698838</v>
      </c>
      <c r="AH229" s="140">
        <f t="shared" si="18"/>
        <v>-1351.4816562857384</v>
      </c>
      <c r="AI229" s="140">
        <f t="shared" si="18"/>
        <v>-1458.4991160802088</v>
      </c>
      <c r="AJ229" s="140">
        <f t="shared" si="18"/>
        <v>-1565.5165758746791</v>
      </c>
      <c r="AK229" s="140">
        <f t="shared" si="18"/>
        <v>-1672.5340356691495</v>
      </c>
      <c r="AL229" s="140">
        <f t="shared" si="18"/>
        <v>-1779.5514954636199</v>
      </c>
      <c r="AM229" s="140">
        <f t="shared" si="18"/>
        <v>-1886.5689552580902</v>
      </c>
      <c r="AN229" s="140">
        <f t="shared" si="18"/>
        <v>-1993.5864150525606</v>
      </c>
      <c r="AO229" s="140">
        <f t="shared" si="18"/>
        <v>-2100.603874847031</v>
      </c>
      <c r="AP229" s="104"/>
      <c r="AQ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3"/>
    </row>
    <row r="230" spans="1:96" ht="15" customHeight="1">
      <c r="A230" s="104"/>
      <c r="B230" s="117" t="s">
        <v>109</v>
      </c>
      <c r="C230" s="141"/>
      <c r="D230" s="140">
        <f t="shared" ref="D230:AO230" si="19">IF(D$214=$B230,0,IF(D$214&gt;$B230,-0.5*D$212-0.5*C$212+C230,0.5*HLOOKUP($B230,$D$211:$AO$212,2,FALSE)+0.5*HLOOKUP($B229,$D$211:$AO$212,2,FALSE)+D229))</f>
        <v>290.92909400984922</v>
      </c>
      <c r="E230" s="140">
        <f t="shared" si="19"/>
        <v>290.92909400984922</v>
      </c>
      <c r="F230" s="140">
        <f t="shared" si="19"/>
        <v>290.92909400984922</v>
      </c>
      <c r="G230" s="140">
        <f t="shared" si="19"/>
        <v>290.92909400984922</v>
      </c>
      <c r="H230" s="140">
        <f t="shared" si="19"/>
        <v>290.92909400984922</v>
      </c>
      <c r="I230" s="140">
        <f t="shared" si="19"/>
        <v>290.92909400984922</v>
      </c>
      <c r="J230" s="140">
        <f t="shared" si="19"/>
        <v>290.92909400984922</v>
      </c>
      <c r="K230" s="140">
        <f t="shared" si="19"/>
        <v>290.92909400984922</v>
      </c>
      <c r="L230" s="140">
        <f t="shared" si="19"/>
        <v>273.03259084218467</v>
      </c>
      <c r="M230" s="140">
        <f t="shared" si="19"/>
        <v>235.62084692823765</v>
      </c>
      <c r="N230" s="140">
        <f t="shared" si="19"/>
        <v>194.97162785705723</v>
      </c>
      <c r="O230" s="140">
        <f t="shared" si="19"/>
        <v>151.08493362864357</v>
      </c>
      <c r="P230" s="140">
        <f t="shared" si="19"/>
        <v>103.96076424299568</v>
      </c>
      <c r="Q230" s="140">
        <f t="shared" si="19"/>
        <v>53.599119700114571</v>
      </c>
      <c r="R230" s="140">
        <f t="shared" si="19"/>
        <v>0</v>
      </c>
      <c r="S230" s="140">
        <f t="shared" si="19"/>
        <v>-56.836594857348274</v>
      </c>
      <c r="T230" s="140">
        <f t="shared" si="19"/>
        <v>-116.91066487193098</v>
      </c>
      <c r="U230" s="140">
        <f t="shared" si="19"/>
        <v>-180.22221004374694</v>
      </c>
      <c r="V230" s="140">
        <f t="shared" si="19"/>
        <v>-246.77123037279659</v>
      </c>
      <c r="W230" s="140">
        <f t="shared" si="19"/>
        <v>-316.5577258590809</v>
      </c>
      <c r="X230" s="140">
        <f t="shared" si="19"/>
        <v>-389.5816965025989</v>
      </c>
      <c r="Y230" s="140">
        <f t="shared" si="19"/>
        <v>-465.84314230334968</v>
      </c>
      <c r="Z230" s="140">
        <f t="shared" si="19"/>
        <v>-545.34206326133369</v>
      </c>
      <c r="AA230" s="140">
        <f t="shared" si="19"/>
        <v>-628.0784593765519</v>
      </c>
      <c r="AB230" s="140">
        <f t="shared" si="19"/>
        <v>-714.05233064900335</v>
      </c>
      <c r="AC230" s="140">
        <f t="shared" si="19"/>
        <v>-803.26367707868894</v>
      </c>
      <c r="AD230" s="140">
        <f t="shared" si="19"/>
        <v>-895.71249866560879</v>
      </c>
      <c r="AE230" s="140">
        <f t="shared" si="19"/>
        <v>-991.39879540976176</v>
      </c>
      <c r="AF230" s="140">
        <f t="shared" si="19"/>
        <v>-1090.3225673111481</v>
      </c>
      <c r="AG230" s="140">
        <f t="shared" si="19"/>
        <v>-1192.4838143697691</v>
      </c>
      <c r="AH230" s="140">
        <f t="shared" si="19"/>
        <v>-1297.8825365856237</v>
      </c>
      <c r="AI230" s="140">
        <f t="shared" si="19"/>
        <v>-1404.8999963800941</v>
      </c>
      <c r="AJ230" s="140">
        <f t="shared" si="19"/>
        <v>-1511.9174561745644</v>
      </c>
      <c r="AK230" s="140">
        <f t="shared" si="19"/>
        <v>-1618.9349159690348</v>
      </c>
      <c r="AL230" s="140">
        <f t="shared" si="19"/>
        <v>-1725.9523757635052</v>
      </c>
      <c r="AM230" s="140">
        <f t="shared" si="19"/>
        <v>-1832.9698355579756</v>
      </c>
      <c r="AN230" s="140">
        <f t="shared" si="19"/>
        <v>-1939.9872953524459</v>
      </c>
      <c r="AO230" s="140">
        <f t="shared" si="19"/>
        <v>-2047.0047551469163</v>
      </c>
      <c r="AP230" s="104"/>
      <c r="AQ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3"/>
    </row>
    <row r="231" spans="1:96" ht="15" customHeight="1">
      <c r="A231" s="104"/>
      <c r="B231" s="117" t="s">
        <v>110</v>
      </c>
      <c r="C231" s="141"/>
      <c r="D231" s="140">
        <f t="shared" ref="D231:AO231" si="20">IF(D$214=$B231,0,IF(D$214&gt;$B231,-0.5*D$212-0.5*C$212+C231,0.5*HLOOKUP($B231,$D$211:$AO$212,2,FALSE)+0.5*HLOOKUP($B230,$D$211:$AO$212,2,FALSE)+D230))</f>
        <v>347.76568886719747</v>
      </c>
      <c r="E231" s="140">
        <f t="shared" si="20"/>
        <v>347.76568886719747</v>
      </c>
      <c r="F231" s="140">
        <f t="shared" si="20"/>
        <v>347.76568886719747</v>
      </c>
      <c r="G231" s="140">
        <f t="shared" si="20"/>
        <v>347.76568886719747</v>
      </c>
      <c r="H231" s="140">
        <f t="shared" si="20"/>
        <v>347.76568886719747</v>
      </c>
      <c r="I231" s="140">
        <f t="shared" si="20"/>
        <v>347.76568886719747</v>
      </c>
      <c r="J231" s="140">
        <f t="shared" si="20"/>
        <v>347.76568886719747</v>
      </c>
      <c r="K231" s="140">
        <f t="shared" si="20"/>
        <v>347.76568886719747</v>
      </c>
      <c r="L231" s="140">
        <f t="shared" si="20"/>
        <v>329.86918569953298</v>
      </c>
      <c r="M231" s="140">
        <f t="shared" si="20"/>
        <v>292.45744178558596</v>
      </c>
      <c r="N231" s="140">
        <f t="shared" si="20"/>
        <v>251.8082227144055</v>
      </c>
      <c r="O231" s="140">
        <f t="shared" si="20"/>
        <v>207.92152848599184</v>
      </c>
      <c r="P231" s="140">
        <f t="shared" si="20"/>
        <v>160.79735910034395</v>
      </c>
      <c r="Q231" s="140">
        <f t="shared" si="20"/>
        <v>110.43571455746284</v>
      </c>
      <c r="R231" s="140">
        <f t="shared" si="20"/>
        <v>56.836594857348274</v>
      </c>
      <c r="S231" s="140">
        <f t="shared" si="20"/>
        <v>0</v>
      </c>
      <c r="T231" s="140">
        <f t="shared" si="20"/>
        <v>-60.074070014582702</v>
      </c>
      <c r="U231" s="140">
        <f t="shared" si="20"/>
        <v>-123.38561518639865</v>
      </c>
      <c r="V231" s="140">
        <f t="shared" si="20"/>
        <v>-189.93463551544829</v>
      </c>
      <c r="W231" s="140">
        <f t="shared" si="20"/>
        <v>-259.7211310017326</v>
      </c>
      <c r="X231" s="140">
        <f t="shared" si="20"/>
        <v>-332.74510164525066</v>
      </c>
      <c r="Y231" s="140">
        <f t="shared" si="20"/>
        <v>-409.00654744600143</v>
      </c>
      <c r="Z231" s="140">
        <f t="shared" si="20"/>
        <v>-488.50546840398545</v>
      </c>
      <c r="AA231" s="140">
        <f t="shared" si="20"/>
        <v>-571.24186451920366</v>
      </c>
      <c r="AB231" s="140">
        <f t="shared" si="20"/>
        <v>-657.21573579165511</v>
      </c>
      <c r="AC231" s="140">
        <f t="shared" si="20"/>
        <v>-746.4270822213407</v>
      </c>
      <c r="AD231" s="140">
        <f t="shared" si="20"/>
        <v>-838.87590380826055</v>
      </c>
      <c r="AE231" s="140">
        <f t="shared" si="20"/>
        <v>-934.56220055241351</v>
      </c>
      <c r="AF231" s="140">
        <f t="shared" si="20"/>
        <v>-1033.4859724537998</v>
      </c>
      <c r="AG231" s="140">
        <f t="shared" si="20"/>
        <v>-1135.6472195124209</v>
      </c>
      <c r="AH231" s="140">
        <f t="shared" si="20"/>
        <v>-1241.0459417282755</v>
      </c>
      <c r="AI231" s="140">
        <f t="shared" si="20"/>
        <v>-1348.0634015227458</v>
      </c>
      <c r="AJ231" s="140">
        <f t="shared" si="20"/>
        <v>-1455.0808613172162</v>
      </c>
      <c r="AK231" s="140">
        <f t="shared" si="20"/>
        <v>-1562.0983211116866</v>
      </c>
      <c r="AL231" s="140">
        <f t="shared" si="20"/>
        <v>-1669.1157809061569</v>
      </c>
      <c r="AM231" s="140">
        <f t="shared" si="20"/>
        <v>-1776.1332407006273</v>
      </c>
      <c r="AN231" s="140">
        <f t="shared" si="20"/>
        <v>-1883.1507004950977</v>
      </c>
      <c r="AO231" s="140">
        <f t="shared" si="20"/>
        <v>-1990.168160289568</v>
      </c>
      <c r="AP231" s="104"/>
      <c r="AQ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3"/>
    </row>
    <row r="232" spans="1:96" ht="15" customHeight="1">
      <c r="A232" s="104"/>
      <c r="B232" s="117" t="s">
        <v>111</v>
      </c>
      <c r="C232" s="141"/>
      <c r="D232" s="140">
        <f t="shared" ref="D232:AO232" si="21">IF(D$214=$B232,0,IF(D$214&gt;$B232,-0.5*D$212-0.5*C$212+C232,0.5*HLOOKUP($B232,$D$211:$AO$212,2,FALSE)+0.5*HLOOKUP($B231,$D$211:$AO$212,2,FALSE)+D231))</f>
        <v>407.8397588817802</v>
      </c>
      <c r="E232" s="140">
        <f t="shared" si="21"/>
        <v>407.8397588817802</v>
      </c>
      <c r="F232" s="140">
        <f t="shared" si="21"/>
        <v>407.8397588817802</v>
      </c>
      <c r="G232" s="140">
        <f t="shared" si="21"/>
        <v>407.8397588817802</v>
      </c>
      <c r="H232" s="140">
        <f t="shared" si="21"/>
        <v>407.8397588817802</v>
      </c>
      <c r="I232" s="140">
        <f t="shared" si="21"/>
        <v>407.8397588817802</v>
      </c>
      <c r="J232" s="140">
        <f t="shared" si="21"/>
        <v>407.8397588817802</v>
      </c>
      <c r="K232" s="140">
        <f t="shared" si="21"/>
        <v>407.8397588817802</v>
      </c>
      <c r="L232" s="140">
        <f t="shared" si="21"/>
        <v>389.94325571411571</v>
      </c>
      <c r="M232" s="140">
        <f t="shared" si="21"/>
        <v>352.53151180016869</v>
      </c>
      <c r="N232" s="140">
        <f t="shared" si="21"/>
        <v>311.8822927289882</v>
      </c>
      <c r="O232" s="140">
        <f t="shared" si="21"/>
        <v>267.99559850057454</v>
      </c>
      <c r="P232" s="140">
        <f t="shared" si="21"/>
        <v>220.87142911492666</v>
      </c>
      <c r="Q232" s="140">
        <f t="shared" si="21"/>
        <v>170.50978457204553</v>
      </c>
      <c r="R232" s="140">
        <f t="shared" si="21"/>
        <v>116.91066487193098</v>
      </c>
      <c r="S232" s="140">
        <f t="shared" si="21"/>
        <v>60.074070014582702</v>
      </c>
      <c r="T232" s="140">
        <f t="shared" si="21"/>
        <v>0</v>
      </c>
      <c r="U232" s="140">
        <f t="shared" si="21"/>
        <v>-63.311545171815951</v>
      </c>
      <c r="V232" s="140">
        <f t="shared" si="21"/>
        <v>-129.86056550086562</v>
      </c>
      <c r="W232" s="140">
        <f t="shared" si="21"/>
        <v>-199.64706098714993</v>
      </c>
      <c r="X232" s="140">
        <f t="shared" si="21"/>
        <v>-272.67103163066793</v>
      </c>
      <c r="Y232" s="140">
        <f t="shared" si="21"/>
        <v>-348.9324774314187</v>
      </c>
      <c r="Z232" s="140">
        <f t="shared" si="21"/>
        <v>-428.43139838940272</v>
      </c>
      <c r="AA232" s="140">
        <f t="shared" si="21"/>
        <v>-511.16779450462093</v>
      </c>
      <c r="AB232" s="140">
        <f t="shared" si="21"/>
        <v>-597.14166577707238</v>
      </c>
      <c r="AC232" s="140">
        <f t="shared" si="21"/>
        <v>-686.35301220675797</v>
      </c>
      <c r="AD232" s="140">
        <f t="shared" si="21"/>
        <v>-778.80183379367782</v>
      </c>
      <c r="AE232" s="140">
        <f t="shared" si="21"/>
        <v>-874.48813053783078</v>
      </c>
      <c r="AF232" s="140">
        <f t="shared" si="21"/>
        <v>-973.4119024392171</v>
      </c>
      <c r="AG232" s="140">
        <f t="shared" si="21"/>
        <v>-1075.5731494978381</v>
      </c>
      <c r="AH232" s="140">
        <f t="shared" si="21"/>
        <v>-1180.9718717136927</v>
      </c>
      <c r="AI232" s="140">
        <f t="shared" si="21"/>
        <v>-1287.9893315081631</v>
      </c>
      <c r="AJ232" s="140">
        <f t="shared" si="21"/>
        <v>-1395.0067913026335</v>
      </c>
      <c r="AK232" s="140">
        <f t="shared" si="21"/>
        <v>-1502.0242510971038</v>
      </c>
      <c r="AL232" s="140">
        <f t="shared" si="21"/>
        <v>-1609.0417108915742</v>
      </c>
      <c r="AM232" s="140">
        <f t="shared" si="21"/>
        <v>-1716.0591706860446</v>
      </c>
      <c r="AN232" s="140">
        <f t="shared" si="21"/>
        <v>-1823.076630480515</v>
      </c>
      <c r="AO232" s="140">
        <f t="shared" si="21"/>
        <v>-1930.0940902749853</v>
      </c>
      <c r="AP232" s="104"/>
      <c r="AQ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3"/>
    </row>
    <row r="233" spans="1:96" ht="15" customHeight="1">
      <c r="A233" s="104"/>
      <c r="B233" s="117" t="s">
        <v>112</v>
      </c>
      <c r="C233" s="141"/>
      <c r="D233" s="140">
        <f t="shared" ref="D233:AO233" si="22">IF(D$214=$B233,0,IF(D$214&gt;$B233,-0.5*D$212-0.5*C$212+C233,0.5*HLOOKUP($B233,$D$211:$AO$212,2,FALSE)+0.5*HLOOKUP($B232,$D$211:$AO$212,2,FALSE)+D232))</f>
        <v>471.15130405359616</v>
      </c>
      <c r="E233" s="140">
        <f t="shared" si="22"/>
        <v>471.15130405359616</v>
      </c>
      <c r="F233" s="140">
        <f t="shared" si="22"/>
        <v>471.15130405359616</v>
      </c>
      <c r="G233" s="140">
        <f t="shared" si="22"/>
        <v>471.15130405359616</v>
      </c>
      <c r="H233" s="140">
        <f t="shared" si="22"/>
        <v>471.15130405359616</v>
      </c>
      <c r="I233" s="140">
        <f t="shared" si="22"/>
        <v>471.15130405359616</v>
      </c>
      <c r="J233" s="140">
        <f t="shared" si="22"/>
        <v>471.15130405359616</v>
      </c>
      <c r="K233" s="140">
        <f t="shared" si="22"/>
        <v>471.15130405359616</v>
      </c>
      <c r="L233" s="140">
        <f t="shared" si="22"/>
        <v>453.25480088593167</v>
      </c>
      <c r="M233" s="140">
        <f t="shared" si="22"/>
        <v>415.84305697198465</v>
      </c>
      <c r="N233" s="140">
        <f t="shared" si="22"/>
        <v>375.19383790080417</v>
      </c>
      <c r="O233" s="140">
        <f t="shared" si="22"/>
        <v>331.30714367239051</v>
      </c>
      <c r="P233" s="140">
        <f t="shared" si="22"/>
        <v>284.18297428674259</v>
      </c>
      <c r="Q233" s="140">
        <f t="shared" si="22"/>
        <v>233.8213297438615</v>
      </c>
      <c r="R233" s="140">
        <f t="shared" si="22"/>
        <v>180.22221004374694</v>
      </c>
      <c r="S233" s="140">
        <f t="shared" si="22"/>
        <v>123.38561518639865</v>
      </c>
      <c r="T233" s="140">
        <f t="shared" si="22"/>
        <v>63.311545171815951</v>
      </c>
      <c r="U233" s="140">
        <f t="shared" si="22"/>
        <v>0</v>
      </c>
      <c r="V233" s="140">
        <f t="shared" si="22"/>
        <v>-66.549020329049654</v>
      </c>
      <c r="W233" s="140">
        <f t="shared" si="22"/>
        <v>-136.33551581533396</v>
      </c>
      <c r="X233" s="140">
        <f t="shared" si="22"/>
        <v>-209.35948645885199</v>
      </c>
      <c r="Y233" s="140">
        <f t="shared" si="22"/>
        <v>-285.6209322596028</v>
      </c>
      <c r="Z233" s="140">
        <f t="shared" si="22"/>
        <v>-365.11985321758681</v>
      </c>
      <c r="AA233" s="140">
        <f t="shared" si="22"/>
        <v>-447.85624933280502</v>
      </c>
      <c r="AB233" s="140">
        <f t="shared" si="22"/>
        <v>-533.83012060525641</v>
      </c>
      <c r="AC233" s="140">
        <f t="shared" si="22"/>
        <v>-623.041467034942</v>
      </c>
      <c r="AD233" s="140">
        <f t="shared" si="22"/>
        <v>-715.49028862186185</v>
      </c>
      <c r="AE233" s="140">
        <f t="shared" si="22"/>
        <v>-811.17658536601493</v>
      </c>
      <c r="AF233" s="140">
        <f t="shared" si="22"/>
        <v>-910.10035726740125</v>
      </c>
      <c r="AG233" s="140">
        <f t="shared" si="22"/>
        <v>-1012.2616043260222</v>
      </c>
      <c r="AH233" s="140">
        <f t="shared" si="22"/>
        <v>-1117.6603265418769</v>
      </c>
      <c r="AI233" s="140">
        <f t="shared" si="22"/>
        <v>-1224.6777863363473</v>
      </c>
      <c r="AJ233" s="140">
        <f t="shared" si="22"/>
        <v>-1331.6952461308176</v>
      </c>
      <c r="AK233" s="140">
        <f t="shared" si="22"/>
        <v>-1438.712705925288</v>
      </c>
      <c r="AL233" s="140">
        <f t="shared" si="22"/>
        <v>-1545.7301657197584</v>
      </c>
      <c r="AM233" s="140">
        <f t="shared" si="22"/>
        <v>-1652.7476255142287</v>
      </c>
      <c r="AN233" s="140">
        <f t="shared" si="22"/>
        <v>-1759.7650853086991</v>
      </c>
      <c r="AO233" s="140">
        <f t="shared" si="22"/>
        <v>-1866.7825451031695</v>
      </c>
      <c r="AP233" s="104"/>
      <c r="AQ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3"/>
    </row>
    <row r="234" spans="1:96" ht="15" customHeight="1">
      <c r="A234" s="104"/>
      <c r="B234" s="117" t="s">
        <v>113</v>
      </c>
      <c r="C234" s="141"/>
      <c r="D234" s="140">
        <f t="shared" ref="D234:AO234" si="23">IF(D$214=$B234,0,IF(D$214&gt;$B234,-0.5*D$212-0.5*C$212+C234,0.5*HLOOKUP($B234,$D$211:$AO$212,2,FALSE)+0.5*HLOOKUP($B233,$D$211:$AO$212,2,FALSE)+D233))</f>
        <v>537.70032438264582</v>
      </c>
      <c r="E234" s="140">
        <f t="shared" si="23"/>
        <v>537.70032438264582</v>
      </c>
      <c r="F234" s="140">
        <f t="shared" si="23"/>
        <v>537.70032438264582</v>
      </c>
      <c r="G234" s="140">
        <f t="shared" si="23"/>
        <v>537.70032438264582</v>
      </c>
      <c r="H234" s="140">
        <f t="shared" si="23"/>
        <v>537.70032438264582</v>
      </c>
      <c r="I234" s="140">
        <f t="shared" si="23"/>
        <v>537.70032438264582</v>
      </c>
      <c r="J234" s="140">
        <f t="shared" si="23"/>
        <v>537.70032438264582</v>
      </c>
      <c r="K234" s="140">
        <f t="shared" si="23"/>
        <v>537.70032438264582</v>
      </c>
      <c r="L234" s="140">
        <f t="shared" si="23"/>
        <v>519.80382121498133</v>
      </c>
      <c r="M234" s="140">
        <f t="shared" si="23"/>
        <v>482.39207730103431</v>
      </c>
      <c r="N234" s="140">
        <f t="shared" si="23"/>
        <v>441.74285822985382</v>
      </c>
      <c r="O234" s="140">
        <f t="shared" si="23"/>
        <v>397.85616400144016</v>
      </c>
      <c r="P234" s="140">
        <f t="shared" si="23"/>
        <v>350.73199461579225</v>
      </c>
      <c r="Q234" s="140">
        <f t="shared" si="23"/>
        <v>300.37035007291115</v>
      </c>
      <c r="R234" s="140">
        <f t="shared" si="23"/>
        <v>246.77123037279659</v>
      </c>
      <c r="S234" s="140">
        <f t="shared" si="23"/>
        <v>189.93463551544829</v>
      </c>
      <c r="T234" s="140">
        <f t="shared" si="23"/>
        <v>129.86056550086562</v>
      </c>
      <c r="U234" s="140">
        <f t="shared" si="23"/>
        <v>66.549020329049654</v>
      </c>
      <c r="V234" s="140">
        <f t="shared" si="23"/>
        <v>0</v>
      </c>
      <c r="W234" s="140">
        <f t="shared" si="23"/>
        <v>-69.786495486284309</v>
      </c>
      <c r="X234" s="140">
        <f t="shared" si="23"/>
        <v>-142.81046612980234</v>
      </c>
      <c r="Y234" s="140">
        <f t="shared" si="23"/>
        <v>-219.07191193055311</v>
      </c>
      <c r="Z234" s="140">
        <f t="shared" si="23"/>
        <v>-298.5708328885371</v>
      </c>
      <c r="AA234" s="140">
        <f t="shared" si="23"/>
        <v>-381.30722900375531</v>
      </c>
      <c r="AB234" s="140">
        <f t="shared" si="23"/>
        <v>-467.28110027620676</v>
      </c>
      <c r="AC234" s="140">
        <f t="shared" si="23"/>
        <v>-556.49244670589235</v>
      </c>
      <c r="AD234" s="140">
        <f t="shared" si="23"/>
        <v>-648.9412682928122</v>
      </c>
      <c r="AE234" s="140">
        <f t="shared" si="23"/>
        <v>-744.62756503696528</v>
      </c>
      <c r="AF234" s="140">
        <f t="shared" si="23"/>
        <v>-843.5513369383516</v>
      </c>
      <c r="AG234" s="140">
        <f t="shared" si="23"/>
        <v>-945.71258399697251</v>
      </c>
      <c r="AH234" s="140">
        <f t="shared" si="23"/>
        <v>-1051.1113062128272</v>
      </c>
      <c r="AI234" s="140">
        <f t="shared" si="23"/>
        <v>-1158.1287660072976</v>
      </c>
      <c r="AJ234" s="140">
        <f t="shared" si="23"/>
        <v>-1265.146225801768</v>
      </c>
      <c r="AK234" s="140">
        <f t="shared" si="23"/>
        <v>-1372.1636855962383</v>
      </c>
      <c r="AL234" s="140">
        <f t="shared" si="23"/>
        <v>-1479.1811453907087</v>
      </c>
      <c r="AM234" s="140">
        <f t="shared" si="23"/>
        <v>-1586.1986051851791</v>
      </c>
      <c r="AN234" s="140">
        <f t="shared" si="23"/>
        <v>-1693.2160649796494</v>
      </c>
      <c r="AO234" s="140">
        <f t="shared" si="23"/>
        <v>-1800.2335247741198</v>
      </c>
      <c r="AP234" s="104"/>
      <c r="AQ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3"/>
    </row>
    <row r="235" spans="1:96" ht="15" customHeight="1">
      <c r="A235" s="104"/>
      <c r="B235" s="117" t="s">
        <v>114</v>
      </c>
      <c r="C235" s="141"/>
      <c r="D235" s="140">
        <f t="shared" ref="D235:AO235" si="24">IF(D$214=$B235,0,IF(D$214&gt;$B235,-0.5*D$212-0.5*C$212+C235,0.5*HLOOKUP($B235,$D$211:$AO$212,2,FALSE)+0.5*HLOOKUP($B234,$D$211:$AO$212,2,FALSE)+D234))</f>
        <v>607.48681986893007</v>
      </c>
      <c r="E235" s="140">
        <f t="shared" si="24"/>
        <v>607.48681986893007</v>
      </c>
      <c r="F235" s="140">
        <f t="shared" si="24"/>
        <v>607.48681986893007</v>
      </c>
      <c r="G235" s="140">
        <f t="shared" si="24"/>
        <v>607.48681986893007</v>
      </c>
      <c r="H235" s="140">
        <f t="shared" si="24"/>
        <v>607.48681986893007</v>
      </c>
      <c r="I235" s="140">
        <f t="shared" si="24"/>
        <v>607.48681986893007</v>
      </c>
      <c r="J235" s="140">
        <f t="shared" si="24"/>
        <v>607.48681986893007</v>
      </c>
      <c r="K235" s="140">
        <f t="shared" si="24"/>
        <v>607.48681986893007</v>
      </c>
      <c r="L235" s="140">
        <f t="shared" si="24"/>
        <v>589.59031670126569</v>
      </c>
      <c r="M235" s="140">
        <f t="shared" si="24"/>
        <v>552.17857278731867</v>
      </c>
      <c r="N235" s="140">
        <f t="shared" si="24"/>
        <v>511.52935371613813</v>
      </c>
      <c r="O235" s="140">
        <f t="shared" si="24"/>
        <v>467.64265948772447</v>
      </c>
      <c r="P235" s="140">
        <f t="shared" si="24"/>
        <v>420.51849010207656</v>
      </c>
      <c r="Q235" s="140">
        <f t="shared" si="24"/>
        <v>370.15684555919546</v>
      </c>
      <c r="R235" s="140">
        <f t="shared" si="24"/>
        <v>316.5577258590809</v>
      </c>
      <c r="S235" s="140">
        <f t="shared" si="24"/>
        <v>259.7211310017326</v>
      </c>
      <c r="T235" s="140">
        <f t="shared" si="24"/>
        <v>199.64706098714993</v>
      </c>
      <c r="U235" s="140">
        <f t="shared" si="24"/>
        <v>136.33551581533396</v>
      </c>
      <c r="V235" s="140">
        <f t="shared" si="24"/>
        <v>69.786495486284309</v>
      </c>
      <c r="W235" s="140">
        <f t="shared" si="24"/>
        <v>0</v>
      </c>
      <c r="X235" s="140">
        <f t="shared" si="24"/>
        <v>-73.023970643518027</v>
      </c>
      <c r="Y235" s="140">
        <f t="shared" si="24"/>
        <v>-149.2854164442688</v>
      </c>
      <c r="Z235" s="140">
        <f t="shared" si="24"/>
        <v>-228.78433740225282</v>
      </c>
      <c r="AA235" s="140">
        <f t="shared" si="24"/>
        <v>-311.52073351747106</v>
      </c>
      <c r="AB235" s="140">
        <f t="shared" si="24"/>
        <v>-397.49460478992251</v>
      </c>
      <c r="AC235" s="140">
        <f t="shared" si="24"/>
        <v>-486.7059512196081</v>
      </c>
      <c r="AD235" s="140">
        <f t="shared" si="24"/>
        <v>-579.15477280652794</v>
      </c>
      <c r="AE235" s="140">
        <f t="shared" si="24"/>
        <v>-674.84106955068091</v>
      </c>
      <c r="AF235" s="140">
        <f t="shared" si="24"/>
        <v>-773.76484145206723</v>
      </c>
      <c r="AG235" s="140">
        <f t="shared" si="24"/>
        <v>-875.92608851068815</v>
      </c>
      <c r="AH235" s="140">
        <f t="shared" si="24"/>
        <v>-981.32481072654275</v>
      </c>
      <c r="AI235" s="140">
        <f t="shared" si="24"/>
        <v>-1088.342270521013</v>
      </c>
      <c r="AJ235" s="140">
        <f t="shared" si="24"/>
        <v>-1195.3597303154834</v>
      </c>
      <c r="AK235" s="140">
        <f t="shared" si="24"/>
        <v>-1302.3771901099537</v>
      </c>
      <c r="AL235" s="140">
        <f t="shared" si="24"/>
        <v>-1409.3946499044241</v>
      </c>
      <c r="AM235" s="140">
        <f t="shared" si="24"/>
        <v>-1516.4121096988945</v>
      </c>
      <c r="AN235" s="140">
        <f t="shared" si="24"/>
        <v>-1623.4295694933649</v>
      </c>
      <c r="AO235" s="140">
        <f t="shared" si="24"/>
        <v>-1730.4470292878352</v>
      </c>
      <c r="AP235" s="104"/>
      <c r="AQ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3"/>
    </row>
    <row r="236" spans="1:96" ht="15" customHeight="1">
      <c r="A236" s="104"/>
      <c r="B236" s="117" t="s">
        <v>115</v>
      </c>
      <c r="C236" s="141"/>
      <c r="D236" s="140">
        <f t="shared" ref="D236:AO236" si="25">IF(D$214=$B236,0,IF(D$214&gt;$B236,-0.5*D$212-0.5*C$212+C236,0.5*HLOOKUP($B236,$D$211:$AO$212,2,FALSE)+0.5*HLOOKUP($B235,$D$211:$AO$212,2,FALSE)+D235))</f>
        <v>680.51079051244812</v>
      </c>
      <c r="E236" s="140">
        <f t="shared" si="25"/>
        <v>680.51079051244812</v>
      </c>
      <c r="F236" s="140">
        <f t="shared" si="25"/>
        <v>680.51079051244812</v>
      </c>
      <c r="G236" s="140">
        <f t="shared" si="25"/>
        <v>680.51079051244812</v>
      </c>
      <c r="H236" s="140">
        <f t="shared" si="25"/>
        <v>680.51079051244812</v>
      </c>
      <c r="I236" s="140">
        <f t="shared" si="25"/>
        <v>680.51079051244812</v>
      </c>
      <c r="J236" s="140">
        <f t="shared" si="25"/>
        <v>680.51079051244812</v>
      </c>
      <c r="K236" s="140">
        <f t="shared" si="25"/>
        <v>680.51079051244812</v>
      </c>
      <c r="L236" s="140">
        <f t="shared" si="25"/>
        <v>662.61428734478375</v>
      </c>
      <c r="M236" s="140">
        <f t="shared" si="25"/>
        <v>625.20254343083673</v>
      </c>
      <c r="N236" s="140">
        <f t="shared" si="25"/>
        <v>584.55332435965613</v>
      </c>
      <c r="O236" s="140">
        <f t="shared" si="25"/>
        <v>540.66663013124253</v>
      </c>
      <c r="P236" s="140">
        <f t="shared" si="25"/>
        <v>493.54246074559455</v>
      </c>
      <c r="Q236" s="140">
        <f t="shared" si="25"/>
        <v>443.18081620271346</v>
      </c>
      <c r="R236" s="140">
        <f t="shared" si="25"/>
        <v>389.5816965025989</v>
      </c>
      <c r="S236" s="140">
        <f t="shared" si="25"/>
        <v>332.74510164525066</v>
      </c>
      <c r="T236" s="140">
        <f t="shared" si="25"/>
        <v>272.67103163066793</v>
      </c>
      <c r="U236" s="140">
        <f t="shared" si="25"/>
        <v>209.35948645885199</v>
      </c>
      <c r="V236" s="140">
        <f t="shared" si="25"/>
        <v>142.81046612980234</v>
      </c>
      <c r="W236" s="140">
        <f t="shared" si="25"/>
        <v>73.023970643518027</v>
      </c>
      <c r="X236" s="140">
        <f t="shared" si="25"/>
        <v>0</v>
      </c>
      <c r="Y236" s="140">
        <f t="shared" si="25"/>
        <v>-76.261445800750778</v>
      </c>
      <c r="Z236" s="140">
        <f t="shared" si="25"/>
        <v>-155.76036675873479</v>
      </c>
      <c r="AA236" s="140">
        <f t="shared" si="25"/>
        <v>-238.496762873953</v>
      </c>
      <c r="AB236" s="140">
        <f t="shared" si="25"/>
        <v>-324.47063414640445</v>
      </c>
      <c r="AC236" s="140">
        <f t="shared" si="25"/>
        <v>-413.68198057609004</v>
      </c>
      <c r="AD236" s="140">
        <f t="shared" si="25"/>
        <v>-506.13080216300989</v>
      </c>
      <c r="AE236" s="140">
        <f t="shared" si="25"/>
        <v>-601.81709890716297</v>
      </c>
      <c r="AF236" s="140">
        <f t="shared" si="25"/>
        <v>-700.74087080854929</v>
      </c>
      <c r="AG236" s="140">
        <f t="shared" si="25"/>
        <v>-802.9021178671702</v>
      </c>
      <c r="AH236" s="140">
        <f t="shared" si="25"/>
        <v>-908.30084008302481</v>
      </c>
      <c r="AI236" s="140">
        <f t="shared" si="25"/>
        <v>-1015.3182998774951</v>
      </c>
      <c r="AJ236" s="140">
        <f t="shared" si="25"/>
        <v>-1122.3357596719654</v>
      </c>
      <c r="AK236" s="140">
        <f t="shared" si="25"/>
        <v>-1229.3532194664358</v>
      </c>
      <c r="AL236" s="140">
        <f t="shared" si="25"/>
        <v>-1336.3706792609062</v>
      </c>
      <c r="AM236" s="140">
        <f t="shared" si="25"/>
        <v>-1443.3881390553765</v>
      </c>
      <c r="AN236" s="140">
        <f t="shared" si="25"/>
        <v>-1550.4055988498469</v>
      </c>
      <c r="AO236" s="140">
        <f t="shared" si="25"/>
        <v>-1657.4230586443173</v>
      </c>
      <c r="AP236" s="104"/>
      <c r="AQ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3"/>
    </row>
    <row r="237" spans="1:96" ht="15" customHeight="1">
      <c r="A237" s="104"/>
      <c r="B237" s="117" t="s">
        <v>116</v>
      </c>
      <c r="C237" s="141"/>
      <c r="D237" s="140">
        <f t="shared" ref="D237:AO237" si="26">IF(D$214=$B237,0,IF(D$214&gt;$B237,-0.5*D$212-0.5*C$212+C237,0.5*HLOOKUP($B237,$D$211:$AO$212,2,FALSE)+0.5*HLOOKUP($B236,$D$211:$AO$212,2,FALSE)+D236))</f>
        <v>756.77223631319885</v>
      </c>
      <c r="E237" s="140">
        <f t="shared" si="26"/>
        <v>756.77223631319885</v>
      </c>
      <c r="F237" s="140">
        <f t="shared" si="26"/>
        <v>756.77223631319885</v>
      </c>
      <c r="G237" s="140">
        <f t="shared" si="26"/>
        <v>756.77223631319885</v>
      </c>
      <c r="H237" s="140">
        <f t="shared" si="26"/>
        <v>756.77223631319885</v>
      </c>
      <c r="I237" s="140">
        <f t="shared" si="26"/>
        <v>756.77223631319885</v>
      </c>
      <c r="J237" s="140">
        <f t="shared" si="26"/>
        <v>756.77223631319885</v>
      </c>
      <c r="K237" s="140">
        <f t="shared" si="26"/>
        <v>756.77223631319885</v>
      </c>
      <c r="L237" s="140">
        <f t="shared" si="26"/>
        <v>738.87573314553447</v>
      </c>
      <c r="M237" s="140">
        <f t="shared" si="26"/>
        <v>701.46398923158745</v>
      </c>
      <c r="N237" s="140">
        <f t="shared" si="26"/>
        <v>660.81477016040685</v>
      </c>
      <c r="O237" s="140">
        <f t="shared" si="26"/>
        <v>616.92807593199336</v>
      </c>
      <c r="P237" s="140">
        <f t="shared" si="26"/>
        <v>569.80390654634539</v>
      </c>
      <c r="Q237" s="140">
        <f t="shared" si="26"/>
        <v>519.44226200346429</v>
      </c>
      <c r="R237" s="140">
        <f t="shared" si="26"/>
        <v>465.84314230334968</v>
      </c>
      <c r="S237" s="140">
        <f t="shared" si="26"/>
        <v>409.00654744600143</v>
      </c>
      <c r="T237" s="140">
        <f t="shared" si="26"/>
        <v>348.9324774314187</v>
      </c>
      <c r="U237" s="140">
        <f t="shared" si="26"/>
        <v>285.6209322596028</v>
      </c>
      <c r="V237" s="140">
        <f t="shared" si="26"/>
        <v>219.07191193055311</v>
      </c>
      <c r="W237" s="140">
        <f t="shared" si="26"/>
        <v>149.2854164442688</v>
      </c>
      <c r="X237" s="140">
        <f t="shared" si="26"/>
        <v>76.261445800750778</v>
      </c>
      <c r="Y237" s="140">
        <f t="shared" si="26"/>
        <v>0</v>
      </c>
      <c r="Z237" s="140">
        <f t="shared" si="26"/>
        <v>-79.498920957984012</v>
      </c>
      <c r="AA237" s="140">
        <f t="shared" si="26"/>
        <v>-162.23531707320222</v>
      </c>
      <c r="AB237" s="140">
        <f t="shared" si="26"/>
        <v>-248.20918834565367</v>
      </c>
      <c r="AC237" s="140">
        <f t="shared" si="26"/>
        <v>-337.42053477533932</v>
      </c>
      <c r="AD237" s="140">
        <f t="shared" si="26"/>
        <v>-429.86935636225917</v>
      </c>
      <c r="AE237" s="140">
        <f t="shared" si="26"/>
        <v>-525.55565310641214</v>
      </c>
      <c r="AF237" s="140">
        <f t="shared" si="26"/>
        <v>-624.47942500779845</v>
      </c>
      <c r="AG237" s="140">
        <f t="shared" si="26"/>
        <v>-726.64067206641937</v>
      </c>
      <c r="AH237" s="140">
        <f t="shared" si="26"/>
        <v>-832.03939428227397</v>
      </c>
      <c r="AI237" s="140">
        <f t="shared" si="26"/>
        <v>-939.05685407674423</v>
      </c>
      <c r="AJ237" s="140">
        <f t="shared" si="26"/>
        <v>-1046.0743138712146</v>
      </c>
      <c r="AK237" s="140">
        <f t="shared" si="26"/>
        <v>-1153.091773665685</v>
      </c>
      <c r="AL237" s="140">
        <f t="shared" si="26"/>
        <v>-1260.1092334601553</v>
      </c>
      <c r="AM237" s="140">
        <f t="shared" si="26"/>
        <v>-1367.1266932546257</v>
      </c>
      <c r="AN237" s="140">
        <f t="shared" si="26"/>
        <v>-1474.1441530490961</v>
      </c>
      <c r="AO237" s="140">
        <f t="shared" si="26"/>
        <v>-1581.1616128435664</v>
      </c>
      <c r="AP237" s="104"/>
      <c r="AQ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3"/>
    </row>
    <row r="238" spans="1:96" ht="15" customHeight="1">
      <c r="A238" s="104"/>
      <c r="B238" s="117" t="s">
        <v>117</v>
      </c>
      <c r="C238" s="141"/>
      <c r="D238" s="140">
        <f t="shared" ref="D238:AO238" si="27">IF(D$214=$B238,0,IF(D$214&gt;$B238,-0.5*D$212-0.5*C$212+C238,0.5*HLOOKUP($B238,$D$211:$AO$212,2,FALSE)+0.5*HLOOKUP($B237,$D$211:$AO$212,2,FALSE)+D237))</f>
        <v>836.2711572711828</v>
      </c>
      <c r="E238" s="140">
        <f t="shared" si="27"/>
        <v>836.2711572711828</v>
      </c>
      <c r="F238" s="140">
        <f t="shared" si="27"/>
        <v>836.2711572711828</v>
      </c>
      <c r="G238" s="140">
        <f t="shared" si="27"/>
        <v>836.2711572711828</v>
      </c>
      <c r="H238" s="140">
        <f t="shared" si="27"/>
        <v>836.2711572711828</v>
      </c>
      <c r="I238" s="140">
        <f t="shared" si="27"/>
        <v>836.2711572711828</v>
      </c>
      <c r="J238" s="140">
        <f t="shared" si="27"/>
        <v>836.2711572711828</v>
      </c>
      <c r="K238" s="140">
        <f t="shared" si="27"/>
        <v>836.2711572711828</v>
      </c>
      <c r="L238" s="140">
        <f t="shared" si="27"/>
        <v>818.37465410351842</v>
      </c>
      <c r="M238" s="140">
        <f t="shared" si="27"/>
        <v>780.9629101895714</v>
      </c>
      <c r="N238" s="140">
        <f t="shared" si="27"/>
        <v>740.31369111839081</v>
      </c>
      <c r="O238" s="140">
        <f t="shared" si="27"/>
        <v>696.42699688997732</v>
      </c>
      <c r="P238" s="140">
        <f t="shared" si="27"/>
        <v>649.30282750432934</v>
      </c>
      <c r="Q238" s="140">
        <f t="shared" si="27"/>
        <v>598.94118296144825</v>
      </c>
      <c r="R238" s="140">
        <f t="shared" si="27"/>
        <v>545.34206326133369</v>
      </c>
      <c r="S238" s="140">
        <f t="shared" si="27"/>
        <v>488.50546840398545</v>
      </c>
      <c r="T238" s="140">
        <f t="shared" si="27"/>
        <v>428.43139838940272</v>
      </c>
      <c r="U238" s="140">
        <f t="shared" si="27"/>
        <v>365.11985321758681</v>
      </c>
      <c r="V238" s="140">
        <f t="shared" si="27"/>
        <v>298.5708328885371</v>
      </c>
      <c r="W238" s="140">
        <f t="shared" si="27"/>
        <v>228.78433740225282</v>
      </c>
      <c r="X238" s="140">
        <f t="shared" si="27"/>
        <v>155.76036675873479</v>
      </c>
      <c r="Y238" s="140">
        <f t="shared" si="27"/>
        <v>79.498920957984012</v>
      </c>
      <c r="Z238" s="140">
        <f t="shared" si="27"/>
        <v>0</v>
      </c>
      <c r="AA238" s="140">
        <f t="shared" si="27"/>
        <v>-82.736396115218213</v>
      </c>
      <c r="AB238" s="140">
        <f t="shared" si="27"/>
        <v>-168.71026738766966</v>
      </c>
      <c r="AC238" s="140">
        <f t="shared" si="27"/>
        <v>-257.92161381735525</v>
      </c>
      <c r="AD238" s="140">
        <f t="shared" si="27"/>
        <v>-350.3704354042751</v>
      </c>
      <c r="AE238" s="140">
        <f t="shared" si="27"/>
        <v>-446.05673214842813</v>
      </c>
      <c r="AF238" s="140">
        <f t="shared" si="27"/>
        <v>-544.98050404981439</v>
      </c>
      <c r="AG238" s="140">
        <f t="shared" si="27"/>
        <v>-647.1417511084353</v>
      </c>
      <c r="AH238" s="140">
        <f t="shared" si="27"/>
        <v>-752.54047332428991</v>
      </c>
      <c r="AI238" s="140">
        <f t="shared" si="27"/>
        <v>-859.55793311876027</v>
      </c>
      <c r="AJ238" s="140">
        <f t="shared" si="27"/>
        <v>-966.57539291323064</v>
      </c>
      <c r="AK238" s="140">
        <f t="shared" si="27"/>
        <v>-1073.592852707701</v>
      </c>
      <c r="AL238" s="140">
        <f t="shared" si="27"/>
        <v>-1180.6103125021714</v>
      </c>
      <c r="AM238" s="140">
        <f t="shared" si="27"/>
        <v>-1287.6277722966418</v>
      </c>
      <c r="AN238" s="140">
        <f t="shared" si="27"/>
        <v>-1394.6452320911121</v>
      </c>
      <c r="AO238" s="140">
        <f t="shared" si="27"/>
        <v>-1501.6626918855825</v>
      </c>
      <c r="AP238" s="104"/>
      <c r="AQ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3"/>
    </row>
    <row r="239" spans="1:96" ht="15" customHeight="1">
      <c r="A239" s="104"/>
      <c r="B239" s="117" t="s">
        <v>118</v>
      </c>
      <c r="C239" s="141"/>
      <c r="D239" s="140">
        <f t="shared" ref="D239:AO239" si="28">IF(D$214=$B239,0,IF(D$214&gt;$B239,-0.5*D$212-0.5*C$212+C239,0.5*HLOOKUP($B239,$D$211:$AO$212,2,FALSE)+0.5*HLOOKUP($B238,$D$211:$AO$212,2,FALSE)+D238))</f>
        <v>919.00755338640101</v>
      </c>
      <c r="E239" s="140">
        <f t="shared" si="28"/>
        <v>919.00755338640101</v>
      </c>
      <c r="F239" s="140">
        <f t="shared" si="28"/>
        <v>919.00755338640101</v>
      </c>
      <c r="G239" s="140">
        <f t="shared" si="28"/>
        <v>919.00755338640101</v>
      </c>
      <c r="H239" s="140">
        <f t="shared" si="28"/>
        <v>919.00755338640101</v>
      </c>
      <c r="I239" s="140">
        <f t="shared" si="28"/>
        <v>919.00755338640101</v>
      </c>
      <c r="J239" s="140">
        <f t="shared" si="28"/>
        <v>919.00755338640101</v>
      </c>
      <c r="K239" s="140">
        <f t="shared" si="28"/>
        <v>919.00755338640101</v>
      </c>
      <c r="L239" s="140">
        <f t="shared" si="28"/>
        <v>901.11105021873664</v>
      </c>
      <c r="M239" s="140">
        <f t="shared" si="28"/>
        <v>863.69930630478962</v>
      </c>
      <c r="N239" s="140">
        <f t="shared" si="28"/>
        <v>823.05008723360902</v>
      </c>
      <c r="O239" s="140">
        <f t="shared" si="28"/>
        <v>779.16339300519553</v>
      </c>
      <c r="P239" s="140">
        <f t="shared" si="28"/>
        <v>732.03922361954756</v>
      </c>
      <c r="Q239" s="140">
        <f t="shared" si="28"/>
        <v>681.67757907666646</v>
      </c>
      <c r="R239" s="140">
        <f t="shared" si="28"/>
        <v>628.0784593765519</v>
      </c>
      <c r="S239" s="140">
        <f t="shared" si="28"/>
        <v>571.24186451920366</v>
      </c>
      <c r="T239" s="140">
        <f t="shared" si="28"/>
        <v>511.16779450462093</v>
      </c>
      <c r="U239" s="140">
        <f t="shared" si="28"/>
        <v>447.85624933280502</v>
      </c>
      <c r="V239" s="140">
        <f t="shared" si="28"/>
        <v>381.30722900375531</v>
      </c>
      <c r="W239" s="140">
        <f t="shared" si="28"/>
        <v>311.52073351747106</v>
      </c>
      <c r="X239" s="140">
        <f t="shared" si="28"/>
        <v>238.496762873953</v>
      </c>
      <c r="Y239" s="140">
        <f t="shared" si="28"/>
        <v>162.23531707320222</v>
      </c>
      <c r="Z239" s="140">
        <f t="shared" si="28"/>
        <v>82.736396115218213</v>
      </c>
      <c r="AA239" s="140">
        <f t="shared" si="28"/>
        <v>0</v>
      </c>
      <c r="AB239" s="140">
        <f t="shared" si="28"/>
        <v>-85.973871272451433</v>
      </c>
      <c r="AC239" s="140">
        <f t="shared" si="28"/>
        <v>-175.18521770213704</v>
      </c>
      <c r="AD239" s="140">
        <f t="shared" si="28"/>
        <v>-267.63403928905689</v>
      </c>
      <c r="AE239" s="140">
        <f t="shared" si="28"/>
        <v>-363.32033603320991</v>
      </c>
      <c r="AF239" s="140">
        <f t="shared" si="28"/>
        <v>-462.24410793459617</v>
      </c>
      <c r="AG239" s="140">
        <f t="shared" si="28"/>
        <v>-564.40535499321709</v>
      </c>
      <c r="AH239" s="140">
        <f t="shared" si="28"/>
        <v>-669.80407720907169</v>
      </c>
      <c r="AI239" s="140">
        <f t="shared" si="28"/>
        <v>-776.82153700354206</v>
      </c>
      <c r="AJ239" s="140">
        <f t="shared" si="28"/>
        <v>-883.83899679801243</v>
      </c>
      <c r="AK239" s="140">
        <f t="shared" si="28"/>
        <v>-990.8564565924828</v>
      </c>
      <c r="AL239" s="140">
        <f t="shared" si="28"/>
        <v>-1097.8739163869532</v>
      </c>
      <c r="AM239" s="140">
        <f t="shared" si="28"/>
        <v>-1204.8913761814235</v>
      </c>
      <c r="AN239" s="140">
        <f t="shared" si="28"/>
        <v>-1311.9088359758939</v>
      </c>
      <c r="AO239" s="140">
        <f t="shared" si="28"/>
        <v>-1418.9262957703643</v>
      </c>
      <c r="AP239" s="104"/>
      <c r="AQ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3"/>
    </row>
    <row r="240" spans="1:96" ht="15" customHeight="1">
      <c r="A240" s="104"/>
      <c r="B240" s="117" t="s">
        <v>119</v>
      </c>
      <c r="C240" s="141"/>
      <c r="D240" s="140">
        <f t="shared" ref="D240:AO240" si="29">IF(D$214=$B240,0,IF(D$214&gt;$B240,-0.5*D$212-0.5*C$212+C240,0.5*HLOOKUP($B240,$D$211:$AO$212,2,FALSE)+0.5*HLOOKUP($B239,$D$211:$AO$212,2,FALSE)+D239))</f>
        <v>1004.9814246588525</v>
      </c>
      <c r="E240" s="140">
        <f t="shared" si="29"/>
        <v>1004.9814246588525</v>
      </c>
      <c r="F240" s="140">
        <f t="shared" si="29"/>
        <v>1004.9814246588525</v>
      </c>
      <c r="G240" s="140">
        <f t="shared" si="29"/>
        <v>1004.9814246588525</v>
      </c>
      <c r="H240" s="140">
        <f t="shared" si="29"/>
        <v>1004.9814246588525</v>
      </c>
      <c r="I240" s="140">
        <f t="shared" si="29"/>
        <v>1004.9814246588525</v>
      </c>
      <c r="J240" s="140">
        <f t="shared" si="29"/>
        <v>1004.9814246588525</v>
      </c>
      <c r="K240" s="140">
        <f t="shared" si="29"/>
        <v>1004.9814246588525</v>
      </c>
      <c r="L240" s="140">
        <f t="shared" si="29"/>
        <v>987.08492149118808</v>
      </c>
      <c r="M240" s="140">
        <f t="shared" si="29"/>
        <v>949.67317757724106</v>
      </c>
      <c r="N240" s="140">
        <f t="shared" si="29"/>
        <v>909.02395850606047</v>
      </c>
      <c r="O240" s="140">
        <f t="shared" si="29"/>
        <v>865.13726427764698</v>
      </c>
      <c r="P240" s="140">
        <f t="shared" si="29"/>
        <v>818.013094891999</v>
      </c>
      <c r="Q240" s="140">
        <f t="shared" si="29"/>
        <v>767.65145034911791</v>
      </c>
      <c r="R240" s="140">
        <f t="shared" si="29"/>
        <v>714.05233064900335</v>
      </c>
      <c r="S240" s="140">
        <f t="shared" si="29"/>
        <v>657.21573579165511</v>
      </c>
      <c r="T240" s="140">
        <f t="shared" si="29"/>
        <v>597.14166577707238</v>
      </c>
      <c r="U240" s="140">
        <f t="shared" si="29"/>
        <v>533.83012060525641</v>
      </c>
      <c r="V240" s="140">
        <f t="shared" si="29"/>
        <v>467.28110027620676</v>
      </c>
      <c r="W240" s="140">
        <f t="shared" si="29"/>
        <v>397.49460478992251</v>
      </c>
      <c r="X240" s="140">
        <f t="shared" si="29"/>
        <v>324.47063414640445</v>
      </c>
      <c r="Y240" s="140">
        <f t="shared" si="29"/>
        <v>248.20918834565367</v>
      </c>
      <c r="Z240" s="140">
        <f t="shared" si="29"/>
        <v>168.71026738766966</v>
      </c>
      <c r="AA240" s="140">
        <f t="shared" si="29"/>
        <v>85.973871272451433</v>
      </c>
      <c r="AB240" s="140">
        <f t="shared" si="29"/>
        <v>0</v>
      </c>
      <c r="AC240" s="140">
        <f t="shared" si="29"/>
        <v>-89.211346429685619</v>
      </c>
      <c r="AD240" s="140">
        <f t="shared" si="29"/>
        <v>-181.66016801660544</v>
      </c>
      <c r="AE240" s="140">
        <f t="shared" si="29"/>
        <v>-277.34646476075847</v>
      </c>
      <c r="AF240" s="140">
        <f t="shared" si="29"/>
        <v>-376.27023666214473</v>
      </c>
      <c r="AG240" s="140">
        <f t="shared" si="29"/>
        <v>-478.43148372076564</v>
      </c>
      <c r="AH240" s="140">
        <f t="shared" si="29"/>
        <v>-583.83020593662025</v>
      </c>
      <c r="AI240" s="140">
        <f t="shared" si="29"/>
        <v>-690.8476657310905</v>
      </c>
      <c r="AJ240" s="140">
        <f t="shared" si="29"/>
        <v>-797.86512552556087</v>
      </c>
      <c r="AK240" s="140">
        <f t="shared" si="29"/>
        <v>-904.88258532003124</v>
      </c>
      <c r="AL240" s="140">
        <f t="shared" si="29"/>
        <v>-1011.9000451145016</v>
      </c>
      <c r="AM240" s="140">
        <f t="shared" si="29"/>
        <v>-1118.917504908972</v>
      </c>
      <c r="AN240" s="140">
        <f t="shared" si="29"/>
        <v>-1225.9349647034423</v>
      </c>
      <c r="AO240" s="140">
        <f t="shared" si="29"/>
        <v>-1332.9524244979127</v>
      </c>
      <c r="AP240" s="104"/>
      <c r="AQ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3"/>
    </row>
    <row r="241" spans="1:96" ht="15" customHeight="1">
      <c r="A241" s="104"/>
      <c r="B241" s="117" t="s">
        <v>120</v>
      </c>
      <c r="C241" s="141"/>
      <c r="D241" s="140">
        <f t="shared" ref="D241:AO241" si="30">IF(D$214=$B241,0,IF(D$214&gt;$B241,-0.5*D$212-0.5*C$212+C241,0.5*HLOOKUP($B241,$D$211:$AO$212,2,FALSE)+0.5*HLOOKUP($B240,$D$211:$AO$212,2,FALSE)+D240))</f>
        <v>1094.1927710885382</v>
      </c>
      <c r="E241" s="140">
        <f t="shared" si="30"/>
        <v>1094.1927710885382</v>
      </c>
      <c r="F241" s="140">
        <f t="shared" si="30"/>
        <v>1094.1927710885382</v>
      </c>
      <c r="G241" s="140">
        <f t="shared" si="30"/>
        <v>1094.1927710885382</v>
      </c>
      <c r="H241" s="140">
        <f t="shared" si="30"/>
        <v>1094.1927710885382</v>
      </c>
      <c r="I241" s="140">
        <f t="shared" si="30"/>
        <v>1094.1927710885382</v>
      </c>
      <c r="J241" s="140">
        <f t="shared" si="30"/>
        <v>1094.1927710885382</v>
      </c>
      <c r="K241" s="140">
        <f t="shared" si="30"/>
        <v>1094.1927710885382</v>
      </c>
      <c r="L241" s="140">
        <f t="shared" si="30"/>
        <v>1076.2962679208738</v>
      </c>
      <c r="M241" s="140">
        <f t="shared" si="30"/>
        <v>1038.8845240069268</v>
      </c>
      <c r="N241" s="140">
        <f t="shared" si="30"/>
        <v>998.23530493574606</v>
      </c>
      <c r="O241" s="140">
        <f t="shared" si="30"/>
        <v>954.34861070733257</v>
      </c>
      <c r="P241" s="140">
        <f t="shared" si="30"/>
        <v>907.22444132168459</v>
      </c>
      <c r="Q241" s="140">
        <f t="shared" si="30"/>
        <v>856.8627967788035</v>
      </c>
      <c r="R241" s="140">
        <f t="shared" si="30"/>
        <v>803.26367707868894</v>
      </c>
      <c r="S241" s="140">
        <f t="shared" si="30"/>
        <v>746.4270822213407</v>
      </c>
      <c r="T241" s="140">
        <f t="shared" si="30"/>
        <v>686.35301220675797</v>
      </c>
      <c r="U241" s="140">
        <f t="shared" si="30"/>
        <v>623.041467034942</v>
      </c>
      <c r="V241" s="140">
        <f t="shared" si="30"/>
        <v>556.49244670589235</v>
      </c>
      <c r="W241" s="140">
        <f t="shared" si="30"/>
        <v>486.7059512196081</v>
      </c>
      <c r="X241" s="140">
        <f t="shared" si="30"/>
        <v>413.68198057609004</v>
      </c>
      <c r="Y241" s="140">
        <f t="shared" si="30"/>
        <v>337.42053477533932</v>
      </c>
      <c r="Z241" s="140">
        <f t="shared" si="30"/>
        <v>257.92161381735525</v>
      </c>
      <c r="AA241" s="140">
        <f t="shared" si="30"/>
        <v>175.18521770213704</v>
      </c>
      <c r="AB241" s="140">
        <f t="shared" si="30"/>
        <v>89.211346429685619</v>
      </c>
      <c r="AC241" s="140">
        <f t="shared" si="30"/>
        <v>0</v>
      </c>
      <c r="AD241" s="140">
        <f t="shared" si="30"/>
        <v>-92.44882158691982</v>
      </c>
      <c r="AE241" s="140">
        <f t="shared" si="30"/>
        <v>-188.13511833107285</v>
      </c>
      <c r="AF241" s="140">
        <f t="shared" si="30"/>
        <v>-287.05889023245913</v>
      </c>
      <c r="AG241" s="140">
        <f t="shared" si="30"/>
        <v>-389.22013729108005</v>
      </c>
      <c r="AH241" s="140">
        <f t="shared" si="30"/>
        <v>-494.61885950693471</v>
      </c>
      <c r="AI241" s="140">
        <f t="shared" si="30"/>
        <v>-601.63631930140502</v>
      </c>
      <c r="AJ241" s="140">
        <f t="shared" si="30"/>
        <v>-708.65377909587528</v>
      </c>
      <c r="AK241" s="140">
        <f t="shared" si="30"/>
        <v>-815.67123889034565</v>
      </c>
      <c r="AL241" s="140">
        <f t="shared" si="30"/>
        <v>-922.68869868481602</v>
      </c>
      <c r="AM241" s="140">
        <f t="shared" si="30"/>
        <v>-1029.7061584792864</v>
      </c>
      <c r="AN241" s="140">
        <f t="shared" si="30"/>
        <v>-1136.7236182737568</v>
      </c>
      <c r="AO241" s="140">
        <f t="shared" si="30"/>
        <v>-1243.7410780682271</v>
      </c>
      <c r="AP241" s="104"/>
      <c r="AQ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3"/>
    </row>
    <row r="242" spans="1:96" ht="15" customHeight="1">
      <c r="A242" s="104"/>
      <c r="B242" s="117" t="s">
        <v>121</v>
      </c>
      <c r="C242" s="141"/>
      <c r="D242" s="140">
        <f t="shared" ref="D242:AO242" si="31">IF(D$214=$B242,0,IF(D$214&gt;$B242,-0.5*D$212-0.5*C$212+C242,0.5*HLOOKUP($B242,$D$211:$AO$212,2,FALSE)+0.5*HLOOKUP($B241,$D$211:$AO$212,2,FALSE)+D241))</f>
        <v>1186.641592675458</v>
      </c>
      <c r="E242" s="140">
        <f t="shared" si="31"/>
        <v>1186.641592675458</v>
      </c>
      <c r="F242" s="140">
        <f t="shared" si="31"/>
        <v>1186.641592675458</v>
      </c>
      <c r="G242" s="140">
        <f t="shared" si="31"/>
        <v>1186.641592675458</v>
      </c>
      <c r="H242" s="140">
        <f t="shared" si="31"/>
        <v>1186.641592675458</v>
      </c>
      <c r="I242" s="140">
        <f t="shared" si="31"/>
        <v>1186.641592675458</v>
      </c>
      <c r="J242" s="140">
        <f t="shared" si="31"/>
        <v>1186.641592675458</v>
      </c>
      <c r="K242" s="140">
        <f t="shared" si="31"/>
        <v>1186.641592675458</v>
      </c>
      <c r="L242" s="140">
        <f t="shared" si="31"/>
        <v>1168.7450895077936</v>
      </c>
      <c r="M242" s="140">
        <f t="shared" si="31"/>
        <v>1131.3333455938466</v>
      </c>
      <c r="N242" s="140">
        <f t="shared" si="31"/>
        <v>1090.6841265226658</v>
      </c>
      <c r="O242" s="140">
        <f t="shared" si="31"/>
        <v>1046.7974322942523</v>
      </c>
      <c r="P242" s="140">
        <f t="shared" si="31"/>
        <v>999.67326290860444</v>
      </c>
      <c r="Q242" s="140">
        <f t="shared" si="31"/>
        <v>949.31161836572335</v>
      </c>
      <c r="R242" s="140">
        <f t="shared" si="31"/>
        <v>895.71249866560879</v>
      </c>
      <c r="S242" s="140">
        <f t="shared" si="31"/>
        <v>838.87590380826055</v>
      </c>
      <c r="T242" s="140">
        <f t="shared" si="31"/>
        <v>778.80183379367782</v>
      </c>
      <c r="U242" s="140">
        <f t="shared" si="31"/>
        <v>715.49028862186185</v>
      </c>
      <c r="V242" s="140">
        <f t="shared" si="31"/>
        <v>648.9412682928122</v>
      </c>
      <c r="W242" s="140">
        <f t="shared" si="31"/>
        <v>579.15477280652794</v>
      </c>
      <c r="X242" s="140">
        <f t="shared" si="31"/>
        <v>506.13080216300989</v>
      </c>
      <c r="Y242" s="140">
        <f t="shared" si="31"/>
        <v>429.86935636225917</v>
      </c>
      <c r="Z242" s="140">
        <f t="shared" si="31"/>
        <v>350.3704354042751</v>
      </c>
      <c r="AA242" s="140">
        <f t="shared" si="31"/>
        <v>267.63403928905689</v>
      </c>
      <c r="AB242" s="140">
        <f t="shared" si="31"/>
        <v>181.66016801660544</v>
      </c>
      <c r="AC242" s="140">
        <f t="shared" si="31"/>
        <v>92.44882158691982</v>
      </c>
      <c r="AD242" s="140">
        <f t="shared" si="31"/>
        <v>0</v>
      </c>
      <c r="AE242" s="140">
        <f t="shared" si="31"/>
        <v>-95.686296744153026</v>
      </c>
      <c r="AF242" s="140">
        <f t="shared" si="31"/>
        <v>-194.61006864553929</v>
      </c>
      <c r="AG242" s="140">
        <f t="shared" si="31"/>
        <v>-296.7713157041602</v>
      </c>
      <c r="AH242" s="140">
        <f t="shared" si="31"/>
        <v>-402.17003792001486</v>
      </c>
      <c r="AI242" s="140">
        <f t="shared" si="31"/>
        <v>-509.18749771448518</v>
      </c>
      <c r="AJ242" s="140">
        <f t="shared" si="31"/>
        <v>-616.20495750895543</v>
      </c>
      <c r="AK242" s="140">
        <f t="shared" si="31"/>
        <v>-723.2224173034258</v>
      </c>
      <c r="AL242" s="140">
        <f t="shared" si="31"/>
        <v>-830.23987709789617</v>
      </c>
      <c r="AM242" s="140">
        <f t="shared" si="31"/>
        <v>-937.25733689236654</v>
      </c>
      <c r="AN242" s="140">
        <f t="shared" si="31"/>
        <v>-1044.2747966868369</v>
      </c>
      <c r="AO242" s="140">
        <f t="shared" si="31"/>
        <v>-1151.2922564813073</v>
      </c>
      <c r="AP242" s="104"/>
      <c r="AQ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3"/>
    </row>
    <row r="243" spans="1:96" ht="15" customHeight="1">
      <c r="A243" s="104"/>
      <c r="B243" s="117" t="s">
        <v>122</v>
      </c>
      <c r="C243" s="141"/>
      <c r="D243" s="140">
        <f t="shared" ref="D243:AO243" si="32">IF(D$214=$B243,0,IF(D$214&gt;$B243,-0.5*D$212-0.5*C$212+C243,0.5*HLOOKUP($B243,$D$211:$AO$212,2,FALSE)+0.5*HLOOKUP($B242,$D$211:$AO$212,2,FALSE)+D242))</f>
        <v>1282.327889419611</v>
      </c>
      <c r="E243" s="140">
        <f t="shared" si="32"/>
        <v>1282.327889419611</v>
      </c>
      <c r="F243" s="140">
        <f t="shared" si="32"/>
        <v>1282.327889419611</v>
      </c>
      <c r="G243" s="140">
        <f t="shared" si="32"/>
        <v>1282.327889419611</v>
      </c>
      <c r="H243" s="140">
        <f t="shared" si="32"/>
        <v>1282.327889419611</v>
      </c>
      <c r="I243" s="140">
        <f t="shared" si="32"/>
        <v>1282.327889419611</v>
      </c>
      <c r="J243" s="140">
        <f t="shared" si="32"/>
        <v>1282.327889419611</v>
      </c>
      <c r="K243" s="140">
        <f t="shared" si="32"/>
        <v>1282.327889419611</v>
      </c>
      <c r="L243" s="140">
        <f t="shared" si="32"/>
        <v>1264.4313862519466</v>
      </c>
      <c r="M243" s="140">
        <f t="shared" si="32"/>
        <v>1227.0196423379996</v>
      </c>
      <c r="N243" s="140">
        <f t="shared" si="32"/>
        <v>1186.3704232668188</v>
      </c>
      <c r="O243" s="140">
        <f t="shared" si="32"/>
        <v>1142.4837290384053</v>
      </c>
      <c r="P243" s="140">
        <f t="shared" si="32"/>
        <v>1095.3595596527575</v>
      </c>
      <c r="Q243" s="140">
        <f t="shared" si="32"/>
        <v>1044.9979151098764</v>
      </c>
      <c r="R243" s="140">
        <f t="shared" si="32"/>
        <v>991.39879540976176</v>
      </c>
      <c r="S243" s="140">
        <f t="shared" si="32"/>
        <v>934.56220055241351</v>
      </c>
      <c r="T243" s="140">
        <f t="shared" si="32"/>
        <v>874.48813053783078</v>
      </c>
      <c r="U243" s="140">
        <f t="shared" si="32"/>
        <v>811.17658536601493</v>
      </c>
      <c r="V243" s="140">
        <f t="shared" si="32"/>
        <v>744.62756503696528</v>
      </c>
      <c r="W243" s="140">
        <f t="shared" si="32"/>
        <v>674.84106955068091</v>
      </c>
      <c r="X243" s="140">
        <f t="shared" si="32"/>
        <v>601.81709890716297</v>
      </c>
      <c r="Y243" s="140">
        <f t="shared" si="32"/>
        <v>525.55565310641214</v>
      </c>
      <c r="Z243" s="140">
        <f t="shared" si="32"/>
        <v>446.05673214842813</v>
      </c>
      <c r="AA243" s="140">
        <f t="shared" si="32"/>
        <v>363.32033603320991</v>
      </c>
      <c r="AB243" s="140">
        <f t="shared" si="32"/>
        <v>277.34646476075847</v>
      </c>
      <c r="AC243" s="140">
        <f t="shared" si="32"/>
        <v>188.13511833107285</v>
      </c>
      <c r="AD243" s="140">
        <f t="shared" si="32"/>
        <v>95.686296744153026</v>
      </c>
      <c r="AE243" s="140">
        <f t="shared" si="32"/>
        <v>0</v>
      </c>
      <c r="AF243" s="140">
        <f t="shared" si="32"/>
        <v>-98.923771901386274</v>
      </c>
      <c r="AG243" s="140">
        <f t="shared" si="32"/>
        <v>-201.08501896000723</v>
      </c>
      <c r="AH243" s="140">
        <f t="shared" si="32"/>
        <v>-306.48374117586189</v>
      </c>
      <c r="AI243" s="140">
        <f t="shared" si="32"/>
        <v>-413.50120097033221</v>
      </c>
      <c r="AJ243" s="140">
        <f t="shared" si="32"/>
        <v>-520.51866076480246</v>
      </c>
      <c r="AK243" s="140">
        <f t="shared" si="32"/>
        <v>-627.53612055927283</v>
      </c>
      <c r="AL243" s="140">
        <f t="shared" si="32"/>
        <v>-734.5535803537432</v>
      </c>
      <c r="AM243" s="140">
        <f t="shared" si="32"/>
        <v>-841.57104014821357</v>
      </c>
      <c r="AN243" s="140">
        <f t="shared" si="32"/>
        <v>-948.58849994268394</v>
      </c>
      <c r="AO243" s="140">
        <f t="shared" si="32"/>
        <v>-1055.6059597371543</v>
      </c>
      <c r="AP243" s="104"/>
      <c r="AQ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3"/>
    </row>
    <row r="244" spans="1:96" ht="15" customHeight="1">
      <c r="A244" s="104"/>
      <c r="B244" s="117" t="s">
        <v>123</v>
      </c>
      <c r="C244" s="141"/>
      <c r="D244" s="140">
        <f t="shared" ref="D244:AO244" si="33">IF(D$214=$B244,0,IF(D$214&gt;$B244,-0.5*D$212-0.5*C$212+C244,0.5*HLOOKUP($B244,$D$211:$AO$212,2,FALSE)+0.5*HLOOKUP($B243,$D$211:$AO$212,2,FALSE)+D243))</f>
        <v>1381.2516613209973</v>
      </c>
      <c r="E244" s="140">
        <f t="shared" si="33"/>
        <v>1381.2516613209973</v>
      </c>
      <c r="F244" s="140">
        <f t="shared" si="33"/>
        <v>1381.2516613209973</v>
      </c>
      <c r="G244" s="140">
        <f t="shared" si="33"/>
        <v>1381.2516613209973</v>
      </c>
      <c r="H244" s="140">
        <f t="shared" si="33"/>
        <v>1381.2516613209973</v>
      </c>
      <c r="I244" s="140">
        <f t="shared" si="33"/>
        <v>1381.2516613209973</v>
      </c>
      <c r="J244" s="140">
        <f t="shared" si="33"/>
        <v>1381.2516613209973</v>
      </c>
      <c r="K244" s="140">
        <f t="shared" si="33"/>
        <v>1381.2516613209973</v>
      </c>
      <c r="L244" s="140">
        <f t="shared" si="33"/>
        <v>1363.3551581533329</v>
      </c>
      <c r="M244" s="140">
        <f t="shared" si="33"/>
        <v>1325.9434142393859</v>
      </c>
      <c r="N244" s="140">
        <f t="shared" si="33"/>
        <v>1285.2941951682051</v>
      </c>
      <c r="O244" s="140">
        <f t="shared" si="33"/>
        <v>1241.4075009397916</v>
      </c>
      <c r="P244" s="140">
        <f t="shared" si="33"/>
        <v>1194.2833315541438</v>
      </c>
      <c r="Q244" s="140">
        <f t="shared" si="33"/>
        <v>1143.9216870112627</v>
      </c>
      <c r="R244" s="140">
        <f t="shared" si="33"/>
        <v>1090.3225673111481</v>
      </c>
      <c r="S244" s="140">
        <f t="shared" si="33"/>
        <v>1033.4859724537998</v>
      </c>
      <c r="T244" s="140">
        <f t="shared" si="33"/>
        <v>973.4119024392171</v>
      </c>
      <c r="U244" s="140">
        <f t="shared" si="33"/>
        <v>910.10035726740125</v>
      </c>
      <c r="V244" s="140">
        <f t="shared" si="33"/>
        <v>843.5513369383516</v>
      </c>
      <c r="W244" s="140">
        <f t="shared" si="33"/>
        <v>773.76484145206723</v>
      </c>
      <c r="X244" s="140">
        <f t="shared" si="33"/>
        <v>700.74087080854929</v>
      </c>
      <c r="Y244" s="140">
        <f t="shared" si="33"/>
        <v>624.47942500779845</v>
      </c>
      <c r="Z244" s="140">
        <f t="shared" si="33"/>
        <v>544.98050404981439</v>
      </c>
      <c r="AA244" s="140">
        <f t="shared" si="33"/>
        <v>462.24410793459617</v>
      </c>
      <c r="AB244" s="140">
        <f t="shared" si="33"/>
        <v>376.27023666214473</v>
      </c>
      <c r="AC244" s="140">
        <f t="shared" si="33"/>
        <v>287.05889023245913</v>
      </c>
      <c r="AD244" s="140">
        <f t="shared" si="33"/>
        <v>194.61006864553929</v>
      </c>
      <c r="AE244" s="140">
        <f t="shared" si="33"/>
        <v>98.923771901386274</v>
      </c>
      <c r="AF244" s="140">
        <f t="shared" si="33"/>
        <v>0</v>
      </c>
      <c r="AG244" s="140">
        <f t="shared" si="33"/>
        <v>-102.16124705862094</v>
      </c>
      <c r="AH244" s="140">
        <f t="shared" si="33"/>
        <v>-207.55996927447558</v>
      </c>
      <c r="AI244" s="140">
        <f t="shared" si="33"/>
        <v>-314.57742906894589</v>
      </c>
      <c r="AJ244" s="140">
        <f t="shared" si="33"/>
        <v>-421.5948888634162</v>
      </c>
      <c r="AK244" s="140">
        <f t="shared" si="33"/>
        <v>-528.61234865788651</v>
      </c>
      <c r="AL244" s="140">
        <f t="shared" si="33"/>
        <v>-635.62980845235688</v>
      </c>
      <c r="AM244" s="140">
        <f t="shared" si="33"/>
        <v>-742.64726824682725</v>
      </c>
      <c r="AN244" s="140">
        <f t="shared" si="33"/>
        <v>-849.66472804129762</v>
      </c>
      <c r="AO244" s="140">
        <f t="shared" si="33"/>
        <v>-956.68218783576799</v>
      </c>
      <c r="AP244" s="104"/>
      <c r="AQ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3"/>
    </row>
    <row r="245" spans="1:96" ht="15" customHeight="1">
      <c r="A245" s="104"/>
      <c r="B245" s="117" t="s">
        <v>124</v>
      </c>
      <c r="C245" s="141"/>
      <c r="D245" s="140">
        <f t="shared" ref="D245:AO245" si="34">IF(D$214=$B245,0,IF(D$214&gt;$B245,-0.5*D$212-0.5*C$212+C245,0.5*HLOOKUP($B245,$D$211:$AO$212,2,FALSE)+0.5*HLOOKUP($B244,$D$211:$AO$212,2,FALSE)+D244))</f>
        <v>1483.4129083796183</v>
      </c>
      <c r="E245" s="140">
        <f t="shared" si="34"/>
        <v>1483.4129083796183</v>
      </c>
      <c r="F245" s="140">
        <f t="shared" si="34"/>
        <v>1483.4129083796183</v>
      </c>
      <c r="G245" s="140">
        <f t="shared" si="34"/>
        <v>1483.4129083796183</v>
      </c>
      <c r="H245" s="140">
        <f t="shared" si="34"/>
        <v>1483.4129083796183</v>
      </c>
      <c r="I245" s="140">
        <f t="shared" si="34"/>
        <v>1483.4129083796183</v>
      </c>
      <c r="J245" s="140">
        <f t="shared" si="34"/>
        <v>1483.4129083796183</v>
      </c>
      <c r="K245" s="140">
        <f t="shared" si="34"/>
        <v>1483.4129083796183</v>
      </c>
      <c r="L245" s="140">
        <f t="shared" si="34"/>
        <v>1465.516405211954</v>
      </c>
      <c r="M245" s="140">
        <f t="shared" si="34"/>
        <v>1428.1046612980069</v>
      </c>
      <c r="N245" s="140">
        <f t="shared" si="34"/>
        <v>1387.4554422268261</v>
      </c>
      <c r="O245" s="140">
        <f t="shared" si="34"/>
        <v>1343.5687479984126</v>
      </c>
      <c r="P245" s="140">
        <f t="shared" si="34"/>
        <v>1296.4445786127649</v>
      </c>
      <c r="Q245" s="140">
        <f t="shared" si="34"/>
        <v>1246.0829340698838</v>
      </c>
      <c r="R245" s="140">
        <f t="shared" si="34"/>
        <v>1192.4838143697691</v>
      </c>
      <c r="S245" s="140">
        <f t="shared" si="34"/>
        <v>1135.6472195124209</v>
      </c>
      <c r="T245" s="140">
        <f t="shared" si="34"/>
        <v>1075.5731494978381</v>
      </c>
      <c r="U245" s="140">
        <f t="shared" si="34"/>
        <v>1012.2616043260222</v>
      </c>
      <c r="V245" s="140">
        <f t="shared" si="34"/>
        <v>945.71258399697251</v>
      </c>
      <c r="W245" s="140">
        <f t="shared" si="34"/>
        <v>875.92608851068815</v>
      </c>
      <c r="X245" s="140">
        <f t="shared" si="34"/>
        <v>802.9021178671702</v>
      </c>
      <c r="Y245" s="140">
        <f t="shared" si="34"/>
        <v>726.64067206641937</v>
      </c>
      <c r="Z245" s="140">
        <f t="shared" si="34"/>
        <v>647.1417511084353</v>
      </c>
      <c r="AA245" s="140">
        <f t="shared" si="34"/>
        <v>564.40535499321709</v>
      </c>
      <c r="AB245" s="140">
        <f t="shared" si="34"/>
        <v>478.43148372076564</v>
      </c>
      <c r="AC245" s="140">
        <f t="shared" si="34"/>
        <v>389.22013729108005</v>
      </c>
      <c r="AD245" s="140">
        <f t="shared" si="34"/>
        <v>296.7713157041602</v>
      </c>
      <c r="AE245" s="140">
        <f t="shared" si="34"/>
        <v>201.08501896000723</v>
      </c>
      <c r="AF245" s="140">
        <f t="shared" si="34"/>
        <v>102.16124705862094</v>
      </c>
      <c r="AG245" s="140">
        <f t="shared" si="34"/>
        <v>0</v>
      </c>
      <c r="AH245" s="140">
        <f t="shared" si="34"/>
        <v>-105.39872221585465</v>
      </c>
      <c r="AI245" s="140">
        <f t="shared" si="34"/>
        <v>-212.41618201032497</v>
      </c>
      <c r="AJ245" s="140">
        <f t="shared" si="34"/>
        <v>-319.43364180479529</v>
      </c>
      <c r="AK245" s="140">
        <f t="shared" si="34"/>
        <v>-426.4511015992656</v>
      </c>
      <c r="AL245" s="140">
        <f t="shared" si="34"/>
        <v>-533.46856139373585</v>
      </c>
      <c r="AM245" s="140">
        <f t="shared" si="34"/>
        <v>-640.48602118820622</v>
      </c>
      <c r="AN245" s="140">
        <f t="shared" si="34"/>
        <v>-747.50348098267659</v>
      </c>
      <c r="AO245" s="140">
        <f t="shared" si="34"/>
        <v>-854.52094077714696</v>
      </c>
      <c r="AP245" s="104"/>
      <c r="AQ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3"/>
    </row>
    <row r="246" spans="1:96" ht="15" customHeight="1">
      <c r="A246" s="104"/>
      <c r="B246" s="117" t="s">
        <v>125</v>
      </c>
      <c r="C246" s="141"/>
      <c r="D246" s="140">
        <f t="shared" ref="D246:AO246" si="35">IF(D$214=$B246,0,IF(D$214&gt;$B246,-0.5*D$212-0.5*C$212+C246,0.5*HLOOKUP($B246,$D$211:$AO$212,2,FALSE)+0.5*HLOOKUP($B245,$D$211:$AO$212,2,FALSE)+D245))</f>
        <v>1588.8116305954729</v>
      </c>
      <c r="E246" s="140">
        <f t="shared" si="35"/>
        <v>1588.8116305954729</v>
      </c>
      <c r="F246" s="140">
        <f t="shared" si="35"/>
        <v>1588.8116305954729</v>
      </c>
      <c r="G246" s="140">
        <f t="shared" si="35"/>
        <v>1588.8116305954729</v>
      </c>
      <c r="H246" s="140">
        <f t="shared" si="35"/>
        <v>1588.8116305954729</v>
      </c>
      <c r="I246" s="140">
        <f t="shared" si="35"/>
        <v>1588.8116305954729</v>
      </c>
      <c r="J246" s="140">
        <f t="shared" si="35"/>
        <v>1588.8116305954729</v>
      </c>
      <c r="K246" s="140">
        <f t="shared" si="35"/>
        <v>1588.8116305954729</v>
      </c>
      <c r="L246" s="140">
        <f t="shared" si="35"/>
        <v>1570.9151274278086</v>
      </c>
      <c r="M246" s="140">
        <f t="shared" si="35"/>
        <v>1533.5033835138615</v>
      </c>
      <c r="N246" s="140">
        <f t="shared" si="35"/>
        <v>1492.8541644426807</v>
      </c>
      <c r="O246" s="140">
        <f t="shared" si="35"/>
        <v>1448.9674702142672</v>
      </c>
      <c r="P246" s="140">
        <f t="shared" si="35"/>
        <v>1401.8433008286195</v>
      </c>
      <c r="Q246" s="140">
        <f t="shared" si="35"/>
        <v>1351.4816562857384</v>
      </c>
      <c r="R246" s="140">
        <f t="shared" si="35"/>
        <v>1297.8825365856237</v>
      </c>
      <c r="S246" s="140">
        <f t="shared" si="35"/>
        <v>1241.0459417282755</v>
      </c>
      <c r="T246" s="140">
        <f t="shared" si="35"/>
        <v>1180.9718717136927</v>
      </c>
      <c r="U246" s="140">
        <f t="shared" si="35"/>
        <v>1117.6603265418769</v>
      </c>
      <c r="V246" s="140">
        <f t="shared" si="35"/>
        <v>1051.1113062128272</v>
      </c>
      <c r="W246" s="140">
        <f t="shared" si="35"/>
        <v>981.32481072654275</v>
      </c>
      <c r="X246" s="140">
        <f t="shared" si="35"/>
        <v>908.30084008302481</v>
      </c>
      <c r="Y246" s="140">
        <f t="shared" si="35"/>
        <v>832.03939428227397</v>
      </c>
      <c r="Z246" s="140">
        <f t="shared" si="35"/>
        <v>752.54047332428991</v>
      </c>
      <c r="AA246" s="140">
        <f t="shared" si="35"/>
        <v>669.80407720907169</v>
      </c>
      <c r="AB246" s="140">
        <f t="shared" si="35"/>
        <v>583.83020593662025</v>
      </c>
      <c r="AC246" s="140">
        <f t="shared" si="35"/>
        <v>494.61885950693471</v>
      </c>
      <c r="AD246" s="140">
        <f t="shared" si="35"/>
        <v>402.17003792001486</v>
      </c>
      <c r="AE246" s="140">
        <f t="shared" si="35"/>
        <v>306.48374117586189</v>
      </c>
      <c r="AF246" s="140">
        <f t="shared" si="35"/>
        <v>207.55996927447558</v>
      </c>
      <c r="AG246" s="140">
        <f t="shared" si="35"/>
        <v>105.39872221585465</v>
      </c>
      <c r="AH246" s="140">
        <f t="shared" si="35"/>
        <v>0</v>
      </c>
      <c r="AI246" s="140">
        <f t="shared" si="35"/>
        <v>-107.01745979447031</v>
      </c>
      <c r="AJ246" s="140">
        <f t="shared" si="35"/>
        <v>-214.03491958894062</v>
      </c>
      <c r="AK246" s="140">
        <f t="shared" si="35"/>
        <v>-321.05237938341094</v>
      </c>
      <c r="AL246" s="140">
        <f t="shared" si="35"/>
        <v>-428.06983917788125</v>
      </c>
      <c r="AM246" s="140">
        <f t="shared" si="35"/>
        <v>-535.08729897235162</v>
      </c>
      <c r="AN246" s="140">
        <f t="shared" si="35"/>
        <v>-642.10475876682199</v>
      </c>
      <c r="AO246" s="140">
        <f t="shared" si="35"/>
        <v>-749.12221856129236</v>
      </c>
      <c r="AP246" s="104"/>
      <c r="AQ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3"/>
    </row>
    <row r="247" spans="1:96" ht="15" customHeight="1">
      <c r="A247" s="104"/>
      <c r="B247" s="117" t="s">
        <v>126</v>
      </c>
      <c r="C247" s="141"/>
      <c r="D247" s="140">
        <f t="shared" ref="D247:AO247" si="36">IF(D$214=$B247,0,IF(D$214&gt;$B247,-0.5*D$212-0.5*C$212+C247,0.5*HLOOKUP($B247,$D$211:$AO$212,2,FALSE)+0.5*HLOOKUP($B246,$D$211:$AO$212,2,FALSE)+D246))</f>
        <v>1695.8290903899433</v>
      </c>
      <c r="E247" s="140">
        <f t="shared" si="36"/>
        <v>1695.8290903899433</v>
      </c>
      <c r="F247" s="140">
        <f t="shared" si="36"/>
        <v>1695.8290903899433</v>
      </c>
      <c r="G247" s="140">
        <f t="shared" si="36"/>
        <v>1695.8290903899433</v>
      </c>
      <c r="H247" s="140">
        <f t="shared" si="36"/>
        <v>1695.8290903899433</v>
      </c>
      <c r="I247" s="140">
        <f t="shared" si="36"/>
        <v>1695.8290903899433</v>
      </c>
      <c r="J247" s="140">
        <f t="shared" si="36"/>
        <v>1695.8290903899433</v>
      </c>
      <c r="K247" s="140">
        <f t="shared" si="36"/>
        <v>1695.8290903899433</v>
      </c>
      <c r="L247" s="140">
        <f t="shared" si="36"/>
        <v>1677.9325872222789</v>
      </c>
      <c r="M247" s="140">
        <f t="shared" si="36"/>
        <v>1640.5208433083319</v>
      </c>
      <c r="N247" s="140">
        <f t="shared" si="36"/>
        <v>1599.8716242371511</v>
      </c>
      <c r="O247" s="140">
        <f t="shared" si="36"/>
        <v>1555.9849300087376</v>
      </c>
      <c r="P247" s="140">
        <f t="shared" si="36"/>
        <v>1508.8607606230898</v>
      </c>
      <c r="Q247" s="140">
        <f t="shared" si="36"/>
        <v>1458.4991160802088</v>
      </c>
      <c r="R247" s="140">
        <f t="shared" si="36"/>
        <v>1404.8999963800941</v>
      </c>
      <c r="S247" s="140">
        <f t="shared" si="36"/>
        <v>1348.0634015227458</v>
      </c>
      <c r="T247" s="140">
        <f t="shared" si="36"/>
        <v>1287.9893315081631</v>
      </c>
      <c r="U247" s="140">
        <f t="shared" si="36"/>
        <v>1224.6777863363473</v>
      </c>
      <c r="V247" s="140">
        <f t="shared" si="36"/>
        <v>1158.1287660072976</v>
      </c>
      <c r="W247" s="140">
        <f t="shared" si="36"/>
        <v>1088.342270521013</v>
      </c>
      <c r="X247" s="140">
        <f t="shared" si="36"/>
        <v>1015.3182998774951</v>
      </c>
      <c r="Y247" s="140">
        <f t="shared" si="36"/>
        <v>939.05685407674423</v>
      </c>
      <c r="Z247" s="140">
        <f t="shared" si="36"/>
        <v>859.55793311876027</v>
      </c>
      <c r="AA247" s="140">
        <f t="shared" si="36"/>
        <v>776.82153700354206</v>
      </c>
      <c r="AB247" s="140">
        <f t="shared" si="36"/>
        <v>690.8476657310905</v>
      </c>
      <c r="AC247" s="140">
        <f t="shared" si="36"/>
        <v>601.63631930140502</v>
      </c>
      <c r="AD247" s="140">
        <f t="shared" si="36"/>
        <v>509.18749771448518</v>
      </c>
      <c r="AE247" s="140">
        <f t="shared" si="36"/>
        <v>413.50120097033221</v>
      </c>
      <c r="AF247" s="140">
        <f t="shared" si="36"/>
        <v>314.57742906894589</v>
      </c>
      <c r="AG247" s="140">
        <f t="shared" si="36"/>
        <v>212.41618201032497</v>
      </c>
      <c r="AH247" s="140">
        <f t="shared" si="36"/>
        <v>107.01745979447031</v>
      </c>
      <c r="AI247" s="140">
        <f t="shared" si="36"/>
        <v>0</v>
      </c>
      <c r="AJ247" s="140">
        <f t="shared" si="36"/>
        <v>-107.01745979447031</v>
      </c>
      <c r="AK247" s="140">
        <f t="shared" si="36"/>
        <v>-214.03491958894062</v>
      </c>
      <c r="AL247" s="140">
        <f t="shared" si="36"/>
        <v>-321.05237938341094</v>
      </c>
      <c r="AM247" s="140">
        <f t="shared" si="36"/>
        <v>-428.06983917788125</v>
      </c>
      <c r="AN247" s="140">
        <f t="shared" si="36"/>
        <v>-535.08729897235162</v>
      </c>
      <c r="AO247" s="140">
        <f t="shared" si="36"/>
        <v>-642.10475876682199</v>
      </c>
      <c r="AP247" s="104"/>
      <c r="AQ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3"/>
    </row>
    <row r="248" spans="1:96" ht="15" customHeight="1">
      <c r="A248" s="104"/>
      <c r="B248" s="117" t="s">
        <v>127</v>
      </c>
      <c r="C248" s="141"/>
      <c r="D248" s="140">
        <f t="shared" ref="D248:AO248" si="37">IF(D$214=$B248,0,IF(D$214&gt;$B248,-0.5*D$212-0.5*C$212+C248,0.5*HLOOKUP($B248,$D$211:$AO$212,2,FALSE)+0.5*HLOOKUP($B247,$D$211:$AO$212,2,FALSE)+D247))</f>
        <v>1802.8465501844137</v>
      </c>
      <c r="E248" s="140">
        <f t="shared" si="37"/>
        <v>1802.8465501844137</v>
      </c>
      <c r="F248" s="140">
        <f t="shared" si="37"/>
        <v>1802.8465501844137</v>
      </c>
      <c r="G248" s="140">
        <f t="shared" si="37"/>
        <v>1802.8465501844137</v>
      </c>
      <c r="H248" s="140">
        <f t="shared" si="37"/>
        <v>1802.8465501844137</v>
      </c>
      <c r="I248" s="140">
        <f t="shared" si="37"/>
        <v>1802.8465501844137</v>
      </c>
      <c r="J248" s="140">
        <f t="shared" si="37"/>
        <v>1802.8465501844137</v>
      </c>
      <c r="K248" s="140">
        <f t="shared" si="37"/>
        <v>1802.8465501844137</v>
      </c>
      <c r="L248" s="140">
        <f t="shared" si="37"/>
        <v>1784.9500470167493</v>
      </c>
      <c r="M248" s="140">
        <f t="shared" si="37"/>
        <v>1747.5383031028023</v>
      </c>
      <c r="N248" s="140">
        <f t="shared" si="37"/>
        <v>1706.8890840316215</v>
      </c>
      <c r="O248" s="140">
        <f t="shared" si="37"/>
        <v>1663.002389803208</v>
      </c>
      <c r="P248" s="140">
        <f t="shared" si="37"/>
        <v>1615.8782204175602</v>
      </c>
      <c r="Q248" s="140">
        <f t="shared" si="37"/>
        <v>1565.5165758746791</v>
      </c>
      <c r="R248" s="140">
        <f t="shared" si="37"/>
        <v>1511.9174561745644</v>
      </c>
      <c r="S248" s="140">
        <f t="shared" si="37"/>
        <v>1455.0808613172162</v>
      </c>
      <c r="T248" s="140">
        <f t="shared" si="37"/>
        <v>1395.0067913026335</v>
      </c>
      <c r="U248" s="140">
        <f t="shared" si="37"/>
        <v>1331.6952461308176</v>
      </c>
      <c r="V248" s="140">
        <f t="shared" si="37"/>
        <v>1265.146225801768</v>
      </c>
      <c r="W248" s="140">
        <f t="shared" si="37"/>
        <v>1195.3597303154834</v>
      </c>
      <c r="X248" s="140">
        <f t="shared" si="37"/>
        <v>1122.3357596719654</v>
      </c>
      <c r="Y248" s="140">
        <f t="shared" si="37"/>
        <v>1046.0743138712146</v>
      </c>
      <c r="Z248" s="140">
        <f t="shared" si="37"/>
        <v>966.57539291323064</v>
      </c>
      <c r="AA248" s="140">
        <f t="shared" si="37"/>
        <v>883.83899679801243</v>
      </c>
      <c r="AB248" s="140">
        <f t="shared" si="37"/>
        <v>797.86512552556087</v>
      </c>
      <c r="AC248" s="140">
        <f t="shared" si="37"/>
        <v>708.65377909587528</v>
      </c>
      <c r="AD248" s="140">
        <f t="shared" si="37"/>
        <v>616.20495750895543</v>
      </c>
      <c r="AE248" s="140">
        <f t="shared" si="37"/>
        <v>520.51866076480246</v>
      </c>
      <c r="AF248" s="140">
        <f t="shared" si="37"/>
        <v>421.5948888634162</v>
      </c>
      <c r="AG248" s="140">
        <f t="shared" si="37"/>
        <v>319.43364180479529</v>
      </c>
      <c r="AH248" s="140">
        <f t="shared" si="37"/>
        <v>214.03491958894062</v>
      </c>
      <c r="AI248" s="140">
        <f t="shared" si="37"/>
        <v>107.01745979447031</v>
      </c>
      <c r="AJ248" s="140">
        <f t="shared" si="37"/>
        <v>0</v>
      </c>
      <c r="AK248" s="140">
        <f t="shared" si="37"/>
        <v>-107.01745979447031</v>
      </c>
      <c r="AL248" s="140">
        <f t="shared" si="37"/>
        <v>-214.03491958894062</v>
      </c>
      <c r="AM248" s="140">
        <f t="shared" si="37"/>
        <v>-321.05237938341094</v>
      </c>
      <c r="AN248" s="140">
        <f t="shared" si="37"/>
        <v>-428.06983917788125</v>
      </c>
      <c r="AO248" s="140">
        <f t="shared" si="37"/>
        <v>-535.08729897235162</v>
      </c>
      <c r="AP248" s="104"/>
      <c r="AQ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3"/>
    </row>
    <row r="249" spans="1:96" ht="15" customHeight="1">
      <c r="A249" s="104"/>
      <c r="B249" s="117" t="s">
        <v>128</v>
      </c>
      <c r="C249" s="141"/>
      <c r="D249" s="140">
        <f t="shared" ref="D249:AO249" si="38">IF(D$214=$B249,0,IF(D$214&gt;$B249,-0.5*D$212-0.5*C$212+C249,0.5*HLOOKUP($B249,$D$211:$AO$212,2,FALSE)+0.5*HLOOKUP($B248,$D$211:$AO$212,2,FALSE)+D248))</f>
        <v>1909.864009978884</v>
      </c>
      <c r="E249" s="140">
        <f t="shared" si="38"/>
        <v>1909.864009978884</v>
      </c>
      <c r="F249" s="140">
        <f t="shared" si="38"/>
        <v>1909.864009978884</v>
      </c>
      <c r="G249" s="140">
        <f t="shared" si="38"/>
        <v>1909.864009978884</v>
      </c>
      <c r="H249" s="140">
        <f t="shared" si="38"/>
        <v>1909.864009978884</v>
      </c>
      <c r="I249" s="140">
        <f t="shared" si="38"/>
        <v>1909.864009978884</v>
      </c>
      <c r="J249" s="140">
        <f t="shared" si="38"/>
        <v>1909.864009978884</v>
      </c>
      <c r="K249" s="140">
        <f t="shared" si="38"/>
        <v>1909.864009978884</v>
      </c>
      <c r="L249" s="140">
        <f t="shared" si="38"/>
        <v>1891.9675068112197</v>
      </c>
      <c r="M249" s="140">
        <f t="shared" si="38"/>
        <v>1854.5557628972726</v>
      </c>
      <c r="N249" s="140">
        <f t="shared" si="38"/>
        <v>1813.9065438260918</v>
      </c>
      <c r="O249" s="140">
        <f t="shared" si="38"/>
        <v>1770.0198495976783</v>
      </c>
      <c r="P249" s="140">
        <f t="shared" si="38"/>
        <v>1722.8956802120306</v>
      </c>
      <c r="Q249" s="140">
        <f t="shared" si="38"/>
        <v>1672.5340356691495</v>
      </c>
      <c r="R249" s="140">
        <f t="shared" si="38"/>
        <v>1618.9349159690348</v>
      </c>
      <c r="S249" s="140">
        <f t="shared" si="38"/>
        <v>1562.0983211116866</v>
      </c>
      <c r="T249" s="140">
        <f t="shared" si="38"/>
        <v>1502.0242510971038</v>
      </c>
      <c r="U249" s="140">
        <f t="shared" si="38"/>
        <v>1438.712705925288</v>
      </c>
      <c r="V249" s="140">
        <f t="shared" si="38"/>
        <v>1372.1636855962383</v>
      </c>
      <c r="W249" s="140">
        <f t="shared" si="38"/>
        <v>1302.3771901099537</v>
      </c>
      <c r="X249" s="140">
        <f t="shared" si="38"/>
        <v>1229.3532194664358</v>
      </c>
      <c r="Y249" s="140">
        <f t="shared" si="38"/>
        <v>1153.091773665685</v>
      </c>
      <c r="Z249" s="140">
        <f t="shared" si="38"/>
        <v>1073.592852707701</v>
      </c>
      <c r="AA249" s="140">
        <f t="shared" si="38"/>
        <v>990.8564565924828</v>
      </c>
      <c r="AB249" s="140">
        <f t="shared" si="38"/>
        <v>904.88258532003124</v>
      </c>
      <c r="AC249" s="140">
        <f t="shared" si="38"/>
        <v>815.67123889034565</v>
      </c>
      <c r="AD249" s="140">
        <f t="shared" si="38"/>
        <v>723.2224173034258</v>
      </c>
      <c r="AE249" s="140">
        <f t="shared" si="38"/>
        <v>627.53612055927283</v>
      </c>
      <c r="AF249" s="140">
        <f t="shared" si="38"/>
        <v>528.61234865788651</v>
      </c>
      <c r="AG249" s="140">
        <f t="shared" si="38"/>
        <v>426.4511015992656</v>
      </c>
      <c r="AH249" s="140">
        <f t="shared" si="38"/>
        <v>321.05237938341094</v>
      </c>
      <c r="AI249" s="140">
        <f t="shared" si="38"/>
        <v>214.03491958894062</v>
      </c>
      <c r="AJ249" s="140">
        <f t="shared" si="38"/>
        <v>107.01745979447031</v>
      </c>
      <c r="AK249" s="140">
        <f t="shared" si="38"/>
        <v>0</v>
      </c>
      <c r="AL249" s="140">
        <f t="shared" si="38"/>
        <v>-107.01745979447031</v>
      </c>
      <c r="AM249" s="140">
        <f t="shared" si="38"/>
        <v>-214.03491958894062</v>
      </c>
      <c r="AN249" s="140">
        <f t="shared" si="38"/>
        <v>-321.05237938341094</v>
      </c>
      <c r="AO249" s="140">
        <f t="shared" si="38"/>
        <v>-428.06983917788125</v>
      </c>
      <c r="AP249" s="104"/>
      <c r="AQ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3"/>
    </row>
    <row r="250" spans="1:96" ht="15" customHeight="1">
      <c r="A250" s="104"/>
      <c r="B250" s="117" t="s">
        <v>129</v>
      </c>
      <c r="C250" s="141"/>
      <c r="D250" s="140">
        <f t="shared" ref="D250:AO250" si="39">IF(D$214=$B250,0,IF(D$214&gt;$B250,-0.5*D$212-0.5*C$212+C250,0.5*HLOOKUP($B250,$D$211:$AO$212,2,FALSE)+0.5*HLOOKUP($B249,$D$211:$AO$212,2,FALSE)+D249))</f>
        <v>2016.8814697733544</v>
      </c>
      <c r="E250" s="140">
        <f t="shared" si="39"/>
        <v>2016.8814697733544</v>
      </c>
      <c r="F250" s="140">
        <f t="shared" si="39"/>
        <v>2016.8814697733544</v>
      </c>
      <c r="G250" s="140">
        <f t="shared" si="39"/>
        <v>2016.8814697733544</v>
      </c>
      <c r="H250" s="140">
        <f t="shared" si="39"/>
        <v>2016.8814697733544</v>
      </c>
      <c r="I250" s="140">
        <f t="shared" si="39"/>
        <v>2016.8814697733544</v>
      </c>
      <c r="J250" s="140">
        <f t="shared" si="39"/>
        <v>2016.8814697733544</v>
      </c>
      <c r="K250" s="140">
        <f t="shared" si="39"/>
        <v>2016.8814697733544</v>
      </c>
      <c r="L250" s="140">
        <f t="shared" si="39"/>
        <v>1998.98496660569</v>
      </c>
      <c r="M250" s="140">
        <f t="shared" si="39"/>
        <v>1961.573222691743</v>
      </c>
      <c r="N250" s="140">
        <f t="shared" si="39"/>
        <v>1920.9240036205622</v>
      </c>
      <c r="O250" s="140">
        <f t="shared" si="39"/>
        <v>1877.0373093921487</v>
      </c>
      <c r="P250" s="140">
        <f t="shared" si="39"/>
        <v>1829.913140006501</v>
      </c>
      <c r="Q250" s="140">
        <f t="shared" si="39"/>
        <v>1779.5514954636199</v>
      </c>
      <c r="R250" s="140">
        <f t="shared" si="39"/>
        <v>1725.9523757635052</v>
      </c>
      <c r="S250" s="140">
        <f t="shared" si="39"/>
        <v>1669.1157809061569</v>
      </c>
      <c r="T250" s="140">
        <f t="shared" si="39"/>
        <v>1609.0417108915742</v>
      </c>
      <c r="U250" s="140">
        <f t="shared" si="39"/>
        <v>1545.7301657197584</v>
      </c>
      <c r="V250" s="140">
        <f t="shared" si="39"/>
        <v>1479.1811453907087</v>
      </c>
      <c r="W250" s="140">
        <f t="shared" si="39"/>
        <v>1409.3946499044241</v>
      </c>
      <c r="X250" s="140">
        <f t="shared" si="39"/>
        <v>1336.3706792609062</v>
      </c>
      <c r="Y250" s="140">
        <f t="shared" si="39"/>
        <v>1260.1092334601553</v>
      </c>
      <c r="Z250" s="140">
        <f t="shared" si="39"/>
        <v>1180.6103125021714</v>
      </c>
      <c r="AA250" s="140">
        <f t="shared" si="39"/>
        <v>1097.8739163869532</v>
      </c>
      <c r="AB250" s="140">
        <f t="shared" si="39"/>
        <v>1011.9000451145016</v>
      </c>
      <c r="AC250" s="140">
        <f t="shared" si="39"/>
        <v>922.68869868481602</v>
      </c>
      <c r="AD250" s="140">
        <f t="shared" si="39"/>
        <v>830.23987709789617</v>
      </c>
      <c r="AE250" s="140">
        <f t="shared" si="39"/>
        <v>734.5535803537432</v>
      </c>
      <c r="AF250" s="140">
        <f t="shared" si="39"/>
        <v>635.62980845235688</v>
      </c>
      <c r="AG250" s="140">
        <f t="shared" si="39"/>
        <v>533.46856139373585</v>
      </c>
      <c r="AH250" s="140">
        <f t="shared" si="39"/>
        <v>428.06983917788125</v>
      </c>
      <c r="AI250" s="140">
        <f t="shared" si="39"/>
        <v>321.05237938341094</v>
      </c>
      <c r="AJ250" s="140">
        <f t="shared" si="39"/>
        <v>214.03491958894062</v>
      </c>
      <c r="AK250" s="140">
        <f t="shared" si="39"/>
        <v>107.01745979447031</v>
      </c>
      <c r="AL250" s="140">
        <f t="shared" si="39"/>
        <v>0</v>
      </c>
      <c r="AM250" s="140">
        <f t="shared" si="39"/>
        <v>-107.01745979447031</v>
      </c>
      <c r="AN250" s="140">
        <f t="shared" si="39"/>
        <v>-214.03491958894062</v>
      </c>
      <c r="AO250" s="140">
        <f t="shared" si="39"/>
        <v>-321.05237938341094</v>
      </c>
      <c r="AP250" s="104"/>
      <c r="AQ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3"/>
    </row>
    <row r="251" spans="1:96" ht="15" customHeight="1">
      <c r="A251" s="104"/>
      <c r="B251" s="117" t="s">
        <v>130</v>
      </c>
      <c r="C251" s="141"/>
      <c r="D251" s="140">
        <f t="shared" ref="D251:AO251" si="40">IF(D$214=$B251,0,IF(D$214&gt;$B251,-0.5*D$212-0.5*C$212+C251,0.5*HLOOKUP($B251,$D$211:$AO$212,2,FALSE)+0.5*HLOOKUP($B250,$D$211:$AO$212,2,FALSE)+D250))</f>
        <v>2123.8989295678248</v>
      </c>
      <c r="E251" s="140">
        <f t="shared" si="40"/>
        <v>2123.8989295678248</v>
      </c>
      <c r="F251" s="140">
        <f t="shared" si="40"/>
        <v>2123.8989295678248</v>
      </c>
      <c r="G251" s="140">
        <f t="shared" si="40"/>
        <v>2123.8989295678248</v>
      </c>
      <c r="H251" s="140">
        <f t="shared" si="40"/>
        <v>2123.8989295678248</v>
      </c>
      <c r="I251" s="140">
        <f t="shared" si="40"/>
        <v>2123.8989295678248</v>
      </c>
      <c r="J251" s="140">
        <f t="shared" si="40"/>
        <v>2123.8989295678248</v>
      </c>
      <c r="K251" s="140">
        <f t="shared" si="40"/>
        <v>2123.8989295678248</v>
      </c>
      <c r="L251" s="140">
        <f t="shared" si="40"/>
        <v>2106.0024264001604</v>
      </c>
      <c r="M251" s="140">
        <f t="shared" si="40"/>
        <v>2068.5906824862132</v>
      </c>
      <c r="N251" s="140">
        <f t="shared" si="40"/>
        <v>2027.9414634150326</v>
      </c>
      <c r="O251" s="140">
        <f t="shared" si="40"/>
        <v>1984.0547691866191</v>
      </c>
      <c r="P251" s="140">
        <f t="shared" si="40"/>
        <v>1936.9305998009713</v>
      </c>
      <c r="Q251" s="140">
        <f t="shared" si="40"/>
        <v>1886.5689552580902</v>
      </c>
      <c r="R251" s="140">
        <f t="shared" si="40"/>
        <v>1832.9698355579756</v>
      </c>
      <c r="S251" s="140">
        <f t="shared" si="40"/>
        <v>1776.1332407006273</v>
      </c>
      <c r="T251" s="140">
        <f t="shared" si="40"/>
        <v>1716.0591706860446</v>
      </c>
      <c r="U251" s="140">
        <f t="shared" si="40"/>
        <v>1652.7476255142287</v>
      </c>
      <c r="V251" s="140">
        <f t="shared" si="40"/>
        <v>1586.1986051851791</v>
      </c>
      <c r="W251" s="140">
        <f t="shared" si="40"/>
        <v>1516.4121096988945</v>
      </c>
      <c r="X251" s="140">
        <f t="shared" si="40"/>
        <v>1443.3881390553765</v>
      </c>
      <c r="Y251" s="140">
        <f t="shared" si="40"/>
        <v>1367.1266932546257</v>
      </c>
      <c r="Z251" s="140">
        <f t="shared" si="40"/>
        <v>1287.6277722966418</v>
      </c>
      <c r="AA251" s="140">
        <f t="shared" si="40"/>
        <v>1204.8913761814235</v>
      </c>
      <c r="AB251" s="140">
        <f t="shared" si="40"/>
        <v>1118.917504908972</v>
      </c>
      <c r="AC251" s="140">
        <f t="shared" si="40"/>
        <v>1029.7061584792864</v>
      </c>
      <c r="AD251" s="140">
        <f t="shared" si="40"/>
        <v>937.25733689236654</v>
      </c>
      <c r="AE251" s="140">
        <f t="shared" si="40"/>
        <v>841.57104014821357</v>
      </c>
      <c r="AF251" s="140">
        <f t="shared" si="40"/>
        <v>742.64726824682725</v>
      </c>
      <c r="AG251" s="140">
        <f t="shared" si="40"/>
        <v>640.48602118820622</v>
      </c>
      <c r="AH251" s="140">
        <f t="shared" si="40"/>
        <v>535.08729897235162</v>
      </c>
      <c r="AI251" s="140">
        <f t="shared" si="40"/>
        <v>428.06983917788125</v>
      </c>
      <c r="AJ251" s="140">
        <f t="shared" si="40"/>
        <v>321.05237938341094</v>
      </c>
      <c r="AK251" s="140">
        <f t="shared" si="40"/>
        <v>214.03491958894062</v>
      </c>
      <c r="AL251" s="140">
        <f t="shared" si="40"/>
        <v>107.01745979447031</v>
      </c>
      <c r="AM251" s="140">
        <f t="shared" si="40"/>
        <v>0</v>
      </c>
      <c r="AN251" s="140">
        <f t="shared" si="40"/>
        <v>-107.01745979447031</v>
      </c>
      <c r="AO251" s="140">
        <f t="shared" si="40"/>
        <v>-214.03491958894062</v>
      </c>
      <c r="AP251" s="104"/>
      <c r="AQ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3"/>
    </row>
    <row r="252" spans="1:96" ht="15" customHeight="1">
      <c r="A252" s="104"/>
      <c r="B252" s="117" t="s">
        <v>131</v>
      </c>
      <c r="C252" s="141"/>
      <c r="D252" s="140">
        <f t="shared" ref="D252:AO252" si="41">IF(D$214=$B252,0,IF(D$214&gt;$B252,-0.5*D$212-0.5*C$212+C252,0.5*HLOOKUP($B252,$D$211:$AO$212,2,FALSE)+0.5*HLOOKUP($B251,$D$211:$AO$212,2,FALSE)+D251))</f>
        <v>2230.9163893622949</v>
      </c>
      <c r="E252" s="140">
        <f t="shared" si="41"/>
        <v>2230.9163893622949</v>
      </c>
      <c r="F252" s="140">
        <f t="shared" si="41"/>
        <v>2230.9163893622949</v>
      </c>
      <c r="G252" s="140">
        <f t="shared" si="41"/>
        <v>2230.9163893622949</v>
      </c>
      <c r="H252" s="140">
        <f t="shared" si="41"/>
        <v>2230.9163893622949</v>
      </c>
      <c r="I252" s="140">
        <f t="shared" si="41"/>
        <v>2230.9163893622949</v>
      </c>
      <c r="J252" s="140">
        <f t="shared" si="41"/>
        <v>2230.9163893622949</v>
      </c>
      <c r="K252" s="140">
        <f t="shared" si="41"/>
        <v>2230.9163893622949</v>
      </c>
      <c r="L252" s="140">
        <f t="shared" si="41"/>
        <v>2213.0198861946305</v>
      </c>
      <c r="M252" s="140">
        <f t="shared" si="41"/>
        <v>2175.6081422806833</v>
      </c>
      <c r="N252" s="140">
        <f t="shared" si="41"/>
        <v>2134.9589232095027</v>
      </c>
      <c r="O252" s="140">
        <f t="shared" si="41"/>
        <v>2091.0722289810892</v>
      </c>
      <c r="P252" s="140">
        <f t="shared" si="41"/>
        <v>2043.9480595954417</v>
      </c>
      <c r="Q252" s="140">
        <f t="shared" si="41"/>
        <v>1993.5864150525606</v>
      </c>
      <c r="R252" s="140">
        <f t="shared" si="41"/>
        <v>1939.9872953524459</v>
      </c>
      <c r="S252" s="140">
        <f t="shared" si="41"/>
        <v>1883.1507004950977</v>
      </c>
      <c r="T252" s="140">
        <f t="shared" si="41"/>
        <v>1823.076630480515</v>
      </c>
      <c r="U252" s="140">
        <f t="shared" si="41"/>
        <v>1759.7650853086991</v>
      </c>
      <c r="V252" s="140">
        <f t="shared" si="41"/>
        <v>1693.2160649796494</v>
      </c>
      <c r="W252" s="140">
        <f t="shared" si="41"/>
        <v>1623.4295694933649</v>
      </c>
      <c r="X252" s="140">
        <f t="shared" si="41"/>
        <v>1550.4055988498469</v>
      </c>
      <c r="Y252" s="140">
        <f t="shared" si="41"/>
        <v>1474.1441530490961</v>
      </c>
      <c r="Z252" s="140">
        <f t="shared" si="41"/>
        <v>1394.6452320911121</v>
      </c>
      <c r="AA252" s="140">
        <f t="shared" si="41"/>
        <v>1311.9088359758939</v>
      </c>
      <c r="AB252" s="140">
        <f t="shared" si="41"/>
        <v>1225.9349647034423</v>
      </c>
      <c r="AC252" s="140">
        <f t="shared" si="41"/>
        <v>1136.7236182737568</v>
      </c>
      <c r="AD252" s="140">
        <f t="shared" si="41"/>
        <v>1044.2747966868369</v>
      </c>
      <c r="AE252" s="140">
        <f t="shared" si="41"/>
        <v>948.58849994268394</v>
      </c>
      <c r="AF252" s="140">
        <f t="shared" si="41"/>
        <v>849.66472804129762</v>
      </c>
      <c r="AG252" s="140">
        <f t="shared" si="41"/>
        <v>747.50348098267659</v>
      </c>
      <c r="AH252" s="140">
        <f t="shared" si="41"/>
        <v>642.10475876682199</v>
      </c>
      <c r="AI252" s="140">
        <f t="shared" si="41"/>
        <v>535.08729897235162</v>
      </c>
      <c r="AJ252" s="140">
        <f t="shared" si="41"/>
        <v>428.06983917788125</v>
      </c>
      <c r="AK252" s="140">
        <f t="shared" si="41"/>
        <v>321.05237938341094</v>
      </c>
      <c r="AL252" s="140">
        <f t="shared" si="41"/>
        <v>214.03491958894062</v>
      </c>
      <c r="AM252" s="140">
        <f t="shared" si="41"/>
        <v>107.01745979447031</v>
      </c>
      <c r="AN252" s="140">
        <f t="shared" si="41"/>
        <v>0</v>
      </c>
      <c r="AO252" s="140">
        <f t="shared" si="41"/>
        <v>-107.01745979447031</v>
      </c>
      <c r="AP252" s="104"/>
      <c r="AQ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3"/>
    </row>
    <row r="253" spans="1:96" ht="15" customHeight="1">
      <c r="A253" s="104"/>
      <c r="B253" s="117" t="s">
        <v>132</v>
      </c>
      <c r="C253" s="141"/>
      <c r="D253" s="140">
        <f t="shared" ref="D253:AO253" si="42">IF(D$214=$B253,0,IF(D$214&gt;$B253,-0.5*D$212-0.5*C$212+C253,0.5*HLOOKUP($B253,$D$211:$AO$212,2,FALSE)+0.5*HLOOKUP($B252,$D$211:$AO$212,2,FALSE)+D252))</f>
        <v>2337.9338491567651</v>
      </c>
      <c r="E253" s="140">
        <f t="shared" si="42"/>
        <v>2337.9338491567651</v>
      </c>
      <c r="F253" s="140">
        <f t="shared" si="42"/>
        <v>2337.9338491567651</v>
      </c>
      <c r="G253" s="140">
        <f t="shared" si="42"/>
        <v>2337.9338491567651</v>
      </c>
      <c r="H253" s="140">
        <f t="shared" si="42"/>
        <v>2337.9338491567651</v>
      </c>
      <c r="I253" s="140">
        <f t="shared" si="42"/>
        <v>2337.9338491567651</v>
      </c>
      <c r="J253" s="140">
        <f t="shared" si="42"/>
        <v>2337.9338491567651</v>
      </c>
      <c r="K253" s="140">
        <f t="shared" si="42"/>
        <v>2337.9338491567651</v>
      </c>
      <c r="L253" s="140">
        <f t="shared" si="42"/>
        <v>2320.0373459891007</v>
      </c>
      <c r="M253" s="140">
        <f t="shared" si="42"/>
        <v>2282.6256020751534</v>
      </c>
      <c r="N253" s="140">
        <f t="shared" si="42"/>
        <v>2241.9763830039728</v>
      </c>
      <c r="O253" s="140">
        <f t="shared" si="42"/>
        <v>2198.0896887755594</v>
      </c>
      <c r="P253" s="140">
        <f t="shared" si="42"/>
        <v>2150.9655193899121</v>
      </c>
      <c r="Q253" s="140">
        <f t="shared" si="42"/>
        <v>2100.603874847031</v>
      </c>
      <c r="R253" s="140">
        <f t="shared" si="42"/>
        <v>2047.0047551469163</v>
      </c>
      <c r="S253" s="140">
        <f t="shared" si="42"/>
        <v>1990.168160289568</v>
      </c>
      <c r="T253" s="140">
        <f t="shared" si="42"/>
        <v>1930.0940902749853</v>
      </c>
      <c r="U253" s="140">
        <f t="shared" si="42"/>
        <v>1866.7825451031695</v>
      </c>
      <c r="V253" s="140">
        <f t="shared" si="42"/>
        <v>1800.2335247741198</v>
      </c>
      <c r="W253" s="140">
        <f t="shared" si="42"/>
        <v>1730.4470292878352</v>
      </c>
      <c r="X253" s="140">
        <f t="shared" si="42"/>
        <v>1657.4230586443173</v>
      </c>
      <c r="Y253" s="140">
        <f t="shared" si="42"/>
        <v>1581.1616128435664</v>
      </c>
      <c r="Z253" s="140">
        <f t="shared" si="42"/>
        <v>1501.6626918855825</v>
      </c>
      <c r="AA253" s="140">
        <f t="shared" si="42"/>
        <v>1418.9262957703643</v>
      </c>
      <c r="AB253" s="140">
        <f t="shared" si="42"/>
        <v>1332.9524244979127</v>
      </c>
      <c r="AC253" s="140">
        <f t="shared" si="42"/>
        <v>1243.7410780682271</v>
      </c>
      <c r="AD253" s="140">
        <f t="shared" si="42"/>
        <v>1151.2922564813073</v>
      </c>
      <c r="AE253" s="140">
        <f t="shared" si="42"/>
        <v>1055.6059597371543</v>
      </c>
      <c r="AF253" s="140">
        <f t="shared" si="42"/>
        <v>956.68218783576799</v>
      </c>
      <c r="AG253" s="140">
        <f t="shared" si="42"/>
        <v>854.52094077714696</v>
      </c>
      <c r="AH253" s="140">
        <f t="shared" si="42"/>
        <v>749.12221856129236</v>
      </c>
      <c r="AI253" s="140">
        <f t="shared" si="42"/>
        <v>642.10475876682199</v>
      </c>
      <c r="AJ253" s="140">
        <f t="shared" si="42"/>
        <v>535.08729897235162</v>
      </c>
      <c r="AK253" s="140">
        <f t="shared" si="42"/>
        <v>428.06983917788125</v>
      </c>
      <c r="AL253" s="140">
        <f t="shared" si="42"/>
        <v>321.05237938341094</v>
      </c>
      <c r="AM253" s="140">
        <f t="shared" si="42"/>
        <v>214.03491958894062</v>
      </c>
      <c r="AN253" s="140">
        <f t="shared" si="42"/>
        <v>107.01745979447031</v>
      </c>
      <c r="AO253" s="140">
        <f t="shared" si="42"/>
        <v>0</v>
      </c>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3"/>
    </row>
    <row r="254" spans="1:96" ht="1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3"/>
    </row>
    <row r="255" spans="1:96" s="7" customFormat="1" ht="15.6">
      <c r="B255" s="8" t="s">
        <v>145</v>
      </c>
      <c r="C255" s="9"/>
      <c r="D255" s="10"/>
      <c r="E255" s="10"/>
    </row>
    <row r="256" spans="1:96" ht="15" customHeight="1">
      <c r="A256" s="104"/>
      <c r="B256" s="104"/>
      <c r="C256" s="102"/>
      <c r="D256" s="3"/>
      <c r="E256" s="3"/>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row>
    <row r="257" spans="1:95" ht="15" customHeight="1">
      <c r="A257" s="104"/>
      <c r="B257" s="137" t="s">
        <v>141</v>
      </c>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3"/>
      <c r="AQ257" s="3"/>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row>
    <row r="258" spans="1:95" ht="15" customHeight="1">
      <c r="A258" s="104"/>
      <c r="B258" s="137"/>
      <c r="C258" s="65" t="s">
        <v>226</v>
      </c>
      <c r="D258" s="12" t="s">
        <v>95</v>
      </c>
      <c r="E258" s="13" t="s">
        <v>96</v>
      </c>
      <c r="F258" s="98" t="s">
        <v>97</v>
      </c>
      <c r="G258" s="98" t="s">
        <v>98</v>
      </c>
      <c r="H258" s="98" t="s">
        <v>99</v>
      </c>
      <c r="I258" s="98" t="s">
        <v>100</v>
      </c>
      <c r="J258" s="98" t="s">
        <v>101</v>
      </c>
      <c r="K258" s="98" t="s">
        <v>102</v>
      </c>
      <c r="L258" s="98" t="s">
        <v>103</v>
      </c>
      <c r="M258" s="98" t="s">
        <v>104</v>
      </c>
      <c r="N258" s="98" t="s">
        <v>105</v>
      </c>
      <c r="O258" s="98" t="s">
        <v>106</v>
      </c>
      <c r="P258" s="98" t="s">
        <v>107</v>
      </c>
      <c r="Q258" s="98" t="s">
        <v>108</v>
      </c>
      <c r="R258" s="98" t="s">
        <v>109</v>
      </c>
      <c r="S258" s="98" t="s">
        <v>110</v>
      </c>
      <c r="T258" s="98" t="s">
        <v>111</v>
      </c>
      <c r="U258" s="98" t="s">
        <v>112</v>
      </c>
      <c r="V258" s="98" t="s">
        <v>113</v>
      </c>
      <c r="W258" s="98" t="s">
        <v>114</v>
      </c>
      <c r="X258" s="98" t="s">
        <v>115</v>
      </c>
      <c r="Y258" s="98" t="s">
        <v>116</v>
      </c>
      <c r="Z258" s="98" t="s">
        <v>117</v>
      </c>
      <c r="AA258" s="98" t="s">
        <v>118</v>
      </c>
      <c r="AB258" s="98" t="s">
        <v>119</v>
      </c>
      <c r="AC258" s="98" t="s">
        <v>120</v>
      </c>
      <c r="AD258" s="98" t="s">
        <v>121</v>
      </c>
      <c r="AE258" s="98" t="s">
        <v>122</v>
      </c>
      <c r="AF258" s="98" t="s">
        <v>123</v>
      </c>
      <c r="AG258" s="98" t="s">
        <v>124</v>
      </c>
      <c r="AH258" s="98" t="s">
        <v>125</v>
      </c>
      <c r="AI258" s="98" t="s">
        <v>126</v>
      </c>
      <c r="AJ258" s="98" t="s">
        <v>127</v>
      </c>
      <c r="AK258" s="98" t="s">
        <v>128</v>
      </c>
      <c r="AL258" s="98" t="s">
        <v>129</v>
      </c>
      <c r="AM258" s="98" t="s">
        <v>130</v>
      </c>
      <c r="AN258" s="98" t="s">
        <v>131</v>
      </c>
      <c r="AO258" s="98" t="s">
        <v>132</v>
      </c>
      <c r="AP258" s="3"/>
      <c r="AQ258" s="3"/>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row>
    <row r="259" spans="1:95" ht="15" customHeight="1">
      <c r="A259" s="104"/>
      <c r="B259" s="104" t="s">
        <v>232</v>
      </c>
      <c r="C259" s="104">
        <f>Road_mask</f>
        <v>1</v>
      </c>
      <c r="D259" s="123">
        <f t="shared" ref="D259:AO259" si="43">Amenity_values_road_1dB_in</f>
        <v>0</v>
      </c>
      <c r="E259" s="123">
        <f t="shared" si="43"/>
        <v>15.75250418251146</v>
      </c>
      <c r="F259" s="123">
        <f t="shared" si="43"/>
        <v>16.043132138682893</v>
      </c>
      <c r="G259" s="123">
        <f t="shared" si="43"/>
        <v>16.51091306963162</v>
      </c>
      <c r="H259" s="123">
        <f t="shared" si="43"/>
        <v>17.155846975357974</v>
      </c>
      <c r="I259" s="123">
        <f t="shared" si="43"/>
        <v>17.977933855861671</v>
      </c>
      <c r="J259" s="123">
        <f t="shared" si="43"/>
        <v>18.977173711142761</v>
      </c>
      <c r="K259" s="123">
        <f t="shared" si="43"/>
        <v>20.15356654120118</v>
      </c>
      <c r="L259" s="123">
        <f t="shared" si="43"/>
        <v>21.507112346037218</v>
      </c>
      <c r="M259" s="123">
        <f t="shared" si="43"/>
        <v>23.037811125650592</v>
      </c>
      <c r="N259" s="123">
        <f t="shared" si="43"/>
        <v>24.745662880041444</v>
      </c>
      <c r="O259" s="123">
        <f t="shared" si="43"/>
        <v>26.630667609209318</v>
      </c>
      <c r="P259" s="123">
        <f t="shared" si="43"/>
        <v>28.692825313155193</v>
      </c>
      <c r="Q259" s="123">
        <f t="shared" si="43"/>
        <v>30.93213599187829</v>
      </c>
      <c r="R259" s="123">
        <f t="shared" si="43"/>
        <v>33.348599645378705</v>
      </c>
      <c r="S259" s="123">
        <f t="shared" si="43"/>
        <v>35.942216273656349</v>
      </c>
      <c r="T259" s="123">
        <f t="shared" si="43"/>
        <v>38.712985876711841</v>
      </c>
      <c r="U259" s="123">
        <f t="shared" si="43"/>
        <v>41.66090845454471</v>
      </c>
      <c r="V259" s="123">
        <f t="shared" si="43"/>
        <v>44.785984007154397</v>
      </c>
      <c r="W259" s="123">
        <f t="shared" si="43"/>
        <v>48.088212534542421</v>
      </c>
      <c r="X259" s="123">
        <f t="shared" si="43"/>
        <v>51.567594036707277</v>
      </c>
      <c r="Y259" s="123">
        <f t="shared" si="43"/>
        <v>55.224128513649632</v>
      </c>
      <c r="Z259" s="123">
        <f t="shared" si="43"/>
        <v>59.057815965369493</v>
      </c>
      <c r="AA259" s="123">
        <f t="shared" si="43"/>
        <v>63.068656391866874</v>
      </c>
      <c r="AB259" s="123">
        <f t="shared" si="43"/>
        <v>67.256649793141492</v>
      </c>
      <c r="AC259" s="123">
        <f t="shared" si="43"/>
        <v>71.621796169193615</v>
      </c>
      <c r="AD259" s="123">
        <f t="shared" si="43"/>
        <v>76.164095520021732</v>
      </c>
      <c r="AE259" s="123">
        <f t="shared" si="43"/>
        <v>80.883547845629977</v>
      </c>
      <c r="AF259" s="123">
        <f t="shared" si="43"/>
        <v>85.780153146014499</v>
      </c>
      <c r="AG259" s="123">
        <f t="shared" si="43"/>
        <v>90.853911421175695</v>
      </c>
      <c r="AH259" s="123">
        <f t="shared" si="43"/>
        <v>96.104822671115755</v>
      </c>
      <c r="AI259" s="123">
        <f t="shared" si="43"/>
        <v>101.53288689583169</v>
      </c>
      <c r="AJ259" s="123">
        <f t="shared" si="43"/>
        <v>101.53288689583169</v>
      </c>
      <c r="AK259" s="123">
        <f t="shared" si="43"/>
        <v>101.53288689583169</v>
      </c>
      <c r="AL259" s="123">
        <f t="shared" si="43"/>
        <v>101.53288689583169</v>
      </c>
      <c r="AM259" s="123">
        <f t="shared" si="43"/>
        <v>101.53288689583169</v>
      </c>
      <c r="AN259" s="123">
        <f t="shared" si="43"/>
        <v>101.53288689583169</v>
      </c>
      <c r="AO259" s="123">
        <f t="shared" si="43"/>
        <v>101.53288689583169</v>
      </c>
      <c r="AP259" s="3"/>
      <c r="AQ259" s="3"/>
      <c r="AR259" s="3"/>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row>
    <row r="260" spans="1:95" ht="15" customHeight="1">
      <c r="A260" s="104"/>
      <c r="B260" s="104" t="s">
        <v>233</v>
      </c>
      <c r="C260" s="102">
        <f>Rail_mask</f>
        <v>0</v>
      </c>
      <c r="D260" s="123">
        <f t="shared" ref="D260:AO260" si="44">Amenity_values_rail_1dB_in</f>
        <v>0</v>
      </c>
      <c r="E260" s="123">
        <f t="shared" si="44"/>
        <v>5.4303852154371208</v>
      </c>
      <c r="F260" s="123">
        <f t="shared" si="44"/>
        <v>5.4946150700096226</v>
      </c>
      <c r="G260" s="123">
        <f t="shared" si="44"/>
        <v>5.725736495741633</v>
      </c>
      <c r="H260" s="123">
        <f t="shared" si="44"/>
        <v>6.1237494926331273</v>
      </c>
      <c r="I260" s="123">
        <f t="shared" si="44"/>
        <v>6.6886540606841178</v>
      </c>
      <c r="J260" s="123">
        <f t="shared" si="44"/>
        <v>7.4204501998946135</v>
      </c>
      <c r="K260" s="123">
        <f t="shared" si="44"/>
        <v>8.3191379102645993</v>
      </c>
      <c r="L260" s="123">
        <f t="shared" si="44"/>
        <v>9.384717191794099</v>
      </c>
      <c r="M260" s="123">
        <f t="shared" si="44"/>
        <v>10.617188044483084</v>
      </c>
      <c r="N260" s="123">
        <f t="shared" si="44"/>
        <v>12.016550468331546</v>
      </c>
      <c r="O260" s="123">
        <f t="shared" si="44"/>
        <v>13.582804463339542</v>
      </c>
      <c r="P260" s="123">
        <f t="shared" si="44"/>
        <v>15.315950029507013</v>
      </c>
      <c r="Q260" s="123">
        <f t="shared" si="44"/>
        <v>17.215987166833969</v>
      </c>
      <c r="R260" s="123">
        <f t="shared" si="44"/>
        <v>19.282915875320466</v>
      </c>
      <c r="S260" s="123">
        <f t="shared" si="44"/>
        <v>21.516736154966402</v>
      </c>
      <c r="T260" s="123">
        <f t="shared" si="44"/>
        <v>23.917448005771845</v>
      </c>
      <c r="U260" s="123">
        <f t="shared" si="44"/>
        <v>26.485051427736874</v>
      </c>
      <c r="V260" s="123">
        <f t="shared" si="44"/>
        <v>29.219546420861295</v>
      </c>
      <c r="W260" s="123">
        <f t="shared" si="44"/>
        <v>32.120932985145274</v>
      </c>
      <c r="X260" s="123">
        <f t="shared" si="44"/>
        <v>35.189211120588666</v>
      </c>
      <c r="Y260" s="123">
        <f t="shared" si="44"/>
        <v>38.424380827191712</v>
      </c>
      <c r="Z260" s="123">
        <f t="shared" si="44"/>
        <v>41.826442104954054</v>
      </c>
      <c r="AA260" s="123">
        <f t="shared" si="44"/>
        <v>45.395394953876071</v>
      </c>
      <c r="AB260" s="123">
        <f t="shared" si="44"/>
        <v>49.131239373957392</v>
      </c>
      <c r="AC260" s="123">
        <f t="shared" si="44"/>
        <v>53.033975365198465</v>
      </c>
      <c r="AD260" s="123">
        <f t="shared" si="44"/>
        <v>57.103602927598907</v>
      </c>
      <c r="AE260" s="123">
        <f t="shared" si="44"/>
        <v>61.340122061158894</v>
      </c>
      <c r="AF260" s="123">
        <f t="shared" si="44"/>
        <v>65.743532765878157</v>
      </c>
      <c r="AG260" s="123">
        <f t="shared" si="44"/>
        <v>70.313835041757045</v>
      </c>
      <c r="AH260" s="123">
        <f t="shared" si="44"/>
        <v>75.051028888795429</v>
      </c>
      <c r="AI260" s="123">
        <f t="shared" si="44"/>
        <v>79.955114306993835</v>
      </c>
      <c r="AJ260" s="123">
        <f t="shared" si="44"/>
        <v>79.955114306993835</v>
      </c>
      <c r="AK260" s="123">
        <f t="shared" si="44"/>
        <v>79.955114306993835</v>
      </c>
      <c r="AL260" s="123">
        <f t="shared" si="44"/>
        <v>79.955114306993835</v>
      </c>
      <c r="AM260" s="123">
        <f t="shared" si="44"/>
        <v>79.955114306993835</v>
      </c>
      <c r="AN260" s="123">
        <f t="shared" si="44"/>
        <v>79.955114306993835</v>
      </c>
      <c r="AO260" s="123">
        <f t="shared" si="44"/>
        <v>79.955114306993835</v>
      </c>
      <c r="AP260" s="3"/>
      <c r="AQ260" s="3"/>
      <c r="AR260" s="3"/>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row>
    <row r="261" spans="1:95" ht="15" customHeight="1">
      <c r="A261" s="104"/>
      <c r="B261" s="104" t="s">
        <v>234</v>
      </c>
      <c r="C261" s="102">
        <f>Aviation_mask</f>
        <v>0</v>
      </c>
      <c r="D261" s="123">
        <f t="shared" ref="D261:AO261" si="45">Amenity_values_aviation_1dB_in</f>
        <v>0</v>
      </c>
      <c r="E261" s="123">
        <f t="shared" si="45"/>
        <v>21.737954517514069</v>
      </c>
      <c r="F261" s="123">
        <f t="shared" si="45"/>
        <v>24.674800449465938</v>
      </c>
      <c r="G261" s="123">
        <f t="shared" si="45"/>
        <v>27.590438541065591</v>
      </c>
      <c r="H261" s="123">
        <f t="shared" si="45"/>
        <v>30.484868792313058</v>
      </c>
      <c r="I261" s="123">
        <f t="shared" si="45"/>
        <v>33.358091203208296</v>
      </c>
      <c r="J261" s="123">
        <f t="shared" si="45"/>
        <v>36.210105773751344</v>
      </c>
      <c r="K261" s="123">
        <f t="shared" si="45"/>
        <v>39.040912503942195</v>
      </c>
      <c r="L261" s="123">
        <f t="shared" si="45"/>
        <v>41.850511393780842</v>
      </c>
      <c r="M261" s="123">
        <f t="shared" si="45"/>
        <v>44.638902443267263</v>
      </c>
      <c r="N261" s="123">
        <f>Amenity_values_aviation_1dB_in</f>
        <v>47.406085652401487</v>
      </c>
      <c r="O261" s="123">
        <f t="shared" si="45"/>
        <v>50.152061021183471</v>
      </c>
      <c r="P261" s="123">
        <f t="shared" si="45"/>
        <v>52.876828549613357</v>
      </c>
      <c r="Q261" s="123">
        <f t="shared" si="45"/>
        <v>55.580388237690855</v>
      </c>
      <c r="R261" s="123">
        <f t="shared" si="45"/>
        <v>58.262740085416354</v>
      </c>
      <c r="S261" s="123">
        <f t="shared" si="45"/>
        <v>60.923884092789493</v>
      </c>
      <c r="T261" s="123">
        <f t="shared" si="45"/>
        <v>63.563820259810512</v>
      </c>
      <c r="U261" s="123">
        <f t="shared" si="45"/>
        <v>66.182548586479285</v>
      </c>
      <c r="V261" s="123">
        <f t="shared" si="45"/>
        <v>68.780069072795797</v>
      </c>
      <c r="W261" s="123">
        <f t="shared" si="45"/>
        <v>71.356381718760048</v>
      </c>
      <c r="X261" s="123">
        <f t="shared" si="45"/>
        <v>73.911486524372492</v>
      </c>
      <c r="Y261" s="123">
        <f t="shared" si="45"/>
        <v>76.445383489632405</v>
      </c>
      <c r="Z261" s="123">
        <f t="shared" si="45"/>
        <v>78.958072614539901</v>
      </c>
      <c r="AA261" s="123">
        <f t="shared" si="45"/>
        <v>81.449553899095577</v>
      </c>
      <c r="AB261" s="123">
        <f t="shared" si="45"/>
        <v>83.919827343299005</v>
      </c>
      <c r="AC261" s="123">
        <f t="shared" si="45"/>
        <v>86.368892947150044</v>
      </c>
      <c r="AD261" s="123">
        <f t="shared" si="45"/>
        <v>88.796750710648851</v>
      </c>
      <c r="AE261" s="123">
        <f t="shared" si="45"/>
        <v>91.203400633795653</v>
      </c>
      <c r="AF261" s="123">
        <f t="shared" si="45"/>
        <v>93.588842716590477</v>
      </c>
      <c r="AG261" s="123">
        <f t="shared" si="45"/>
        <v>95.953076959032515</v>
      </c>
      <c r="AH261" s="123">
        <f t="shared" si="45"/>
        <v>98.296103361122306</v>
      </c>
      <c r="AI261" s="123">
        <f t="shared" si="45"/>
        <v>100.61792192286069</v>
      </c>
      <c r="AJ261" s="123">
        <f t="shared" si="45"/>
        <v>100.61792192286069</v>
      </c>
      <c r="AK261" s="123">
        <f t="shared" si="45"/>
        <v>100.61792192286069</v>
      </c>
      <c r="AL261" s="123">
        <f t="shared" si="45"/>
        <v>100.61792192286069</v>
      </c>
      <c r="AM261" s="123">
        <f t="shared" si="45"/>
        <v>100.61792192286069</v>
      </c>
      <c r="AN261" s="123">
        <f t="shared" si="45"/>
        <v>100.61792192286069</v>
      </c>
      <c r="AO261" s="123">
        <f t="shared" si="45"/>
        <v>100.61792192286069</v>
      </c>
      <c r="AP261" s="3"/>
      <c r="AQ261" s="3"/>
      <c r="AR261" s="3"/>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row>
    <row r="262" spans="1:95" ht="15" customHeight="1">
      <c r="A262" s="10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3"/>
      <c r="AQ262" s="3"/>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row>
    <row r="263" spans="1:95" ht="15" customHeight="1">
      <c r="A263" s="104"/>
      <c r="B263" s="137" t="s">
        <v>141</v>
      </c>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3"/>
      <c r="AQ263" s="3"/>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row>
    <row r="264" spans="1:95" ht="15" customHeight="1">
      <c r="A264" s="104"/>
      <c r="B264" s="137"/>
      <c r="C264" s="104"/>
      <c r="D264" s="12" t="s">
        <v>95</v>
      </c>
      <c r="E264" s="13" t="s">
        <v>96</v>
      </c>
      <c r="F264" s="98" t="s">
        <v>97</v>
      </c>
      <c r="G264" s="98" t="s">
        <v>98</v>
      </c>
      <c r="H264" s="98" t="s">
        <v>99</v>
      </c>
      <c r="I264" s="98" t="s">
        <v>100</v>
      </c>
      <c r="J264" s="98" t="s">
        <v>101</v>
      </c>
      <c r="K264" s="98" t="s">
        <v>102</v>
      </c>
      <c r="L264" s="98" t="s">
        <v>103</v>
      </c>
      <c r="M264" s="98" t="s">
        <v>104</v>
      </c>
      <c r="N264" s="98" t="s">
        <v>105</v>
      </c>
      <c r="O264" s="98" t="s">
        <v>106</v>
      </c>
      <c r="P264" s="98" t="s">
        <v>107</v>
      </c>
      <c r="Q264" s="98" t="s">
        <v>108</v>
      </c>
      <c r="R264" s="98" t="s">
        <v>109</v>
      </c>
      <c r="S264" s="98" t="s">
        <v>110</v>
      </c>
      <c r="T264" s="98" t="s">
        <v>111</v>
      </c>
      <c r="U264" s="98" t="s">
        <v>112</v>
      </c>
      <c r="V264" s="98" t="s">
        <v>113</v>
      </c>
      <c r="W264" s="98" t="s">
        <v>114</v>
      </c>
      <c r="X264" s="98" t="s">
        <v>115</v>
      </c>
      <c r="Y264" s="98" t="s">
        <v>116</v>
      </c>
      <c r="Z264" s="98" t="s">
        <v>117</v>
      </c>
      <c r="AA264" s="98" t="s">
        <v>118</v>
      </c>
      <c r="AB264" s="98" t="s">
        <v>119</v>
      </c>
      <c r="AC264" s="98" t="s">
        <v>120</v>
      </c>
      <c r="AD264" s="98" t="s">
        <v>121</v>
      </c>
      <c r="AE264" s="98" t="s">
        <v>122</v>
      </c>
      <c r="AF264" s="98" t="s">
        <v>123</v>
      </c>
      <c r="AG264" s="98" t="s">
        <v>124</v>
      </c>
      <c r="AH264" s="98" t="s">
        <v>125</v>
      </c>
      <c r="AI264" s="98" t="s">
        <v>126</v>
      </c>
      <c r="AJ264" s="98" t="s">
        <v>127</v>
      </c>
      <c r="AK264" s="98" t="s">
        <v>128</v>
      </c>
      <c r="AL264" s="98" t="s">
        <v>129</v>
      </c>
      <c r="AM264" s="98" t="s">
        <v>130</v>
      </c>
      <c r="AN264" s="98" t="s">
        <v>131</v>
      </c>
      <c r="AO264" s="98" t="s">
        <v>132</v>
      </c>
      <c r="AP264" s="3"/>
      <c r="AQ264" s="3"/>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row>
    <row r="265" spans="1:95" ht="15" customHeight="1">
      <c r="A265" s="104"/>
      <c r="B265" s="104" t="s">
        <v>231</v>
      </c>
      <c r="C265" s="104"/>
      <c r="D265" s="123">
        <f>Amenity_values_road_1dB*Road_mask +Amenity_values_rail_1dB*Rail_mask +Amenity_values_aviation_1dB*Aviation_mask</f>
        <v>0</v>
      </c>
      <c r="E265" s="123">
        <f>Amenity_values_road_1dB*Road_mask +Amenity_values_rail_1dB*Rail_mask +Amenity_values_aviation_1dB*Aviation_mask</f>
        <v>15.75250418251146</v>
      </c>
      <c r="F265" s="123">
        <f t="shared" ref="F265:AO265" si="46">Amenity_values_road_1dB*Road_mask +Amenity_values_rail_1dB*Rail_mask +Amenity_values_aviation_1dB*Aviation_mask</f>
        <v>16.043132138682893</v>
      </c>
      <c r="G265" s="123">
        <f t="shared" si="46"/>
        <v>16.51091306963162</v>
      </c>
      <c r="H265" s="123">
        <f t="shared" si="46"/>
        <v>17.155846975357974</v>
      </c>
      <c r="I265" s="123">
        <f t="shared" si="46"/>
        <v>17.977933855861671</v>
      </c>
      <c r="J265" s="123">
        <f t="shared" si="46"/>
        <v>18.977173711142761</v>
      </c>
      <c r="K265" s="123">
        <f t="shared" si="46"/>
        <v>20.15356654120118</v>
      </c>
      <c r="L265" s="123">
        <f t="shared" si="46"/>
        <v>21.507112346037218</v>
      </c>
      <c r="M265" s="123">
        <f t="shared" si="46"/>
        <v>23.037811125650592</v>
      </c>
      <c r="N265" s="123">
        <f t="shared" si="46"/>
        <v>24.745662880041444</v>
      </c>
      <c r="O265" s="123">
        <f t="shared" si="46"/>
        <v>26.630667609209318</v>
      </c>
      <c r="P265" s="123">
        <f t="shared" si="46"/>
        <v>28.692825313155193</v>
      </c>
      <c r="Q265" s="123">
        <f t="shared" si="46"/>
        <v>30.93213599187829</v>
      </c>
      <c r="R265" s="123">
        <f t="shared" si="46"/>
        <v>33.348599645378705</v>
      </c>
      <c r="S265" s="123">
        <f t="shared" si="46"/>
        <v>35.942216273656349</v>
      </c>
      <c r="T265" s="123">
        <f t="shared" si="46"/>
        <v>38.712985876711841</v>
      </c>
      <c r="U265" s="123">
        <f t="shared" si="46"/>
        <v>41.66090845454471</v>
      </c>
      <c r="V265" s="123">
        <f t="shared" si="46"/>
        <v>44.785984007154397</v>
      </c>
      <c r="W265" s="123">
        <f t="shared" si="46"/>
        <v>48.088212534542421</v>
      </c>
      <c r="X265" s="123">
        <f t="shared" si="46"/>
        <v>51.567594036707277</v>
      </c>
      <c r="Y265" s="123">
        <f t="shared" si="46"/>
        <v>55.224128513649632</v>
      </c>
      <c r="Z265" s="123">
        <f t="shared" si="46"/>
        <v>59.057815965369493</v>
      </c>
      <c r="AA265" s="123">
        <f t="shared" si="46"/>
        <v>63.068656391866874</v>
      </c>
      <c r="AB265" s="123">
        <f t="shared" si="46"/>
        <v>67.256649793141492</v>
      </c>
      <c r="AC265" s="123">
        <f t="shared" si="46"/>
        <v>71.621796169193615</v>
      </c>
      <c r="AD265" s="123">
        <f t="shared" si="46"/>
        <v>76.164095520021732</v>
      </c>
      <c r="AE265" s="123">
        <f t="shared" si="46"/>
        <v>80.883547845629977</v>
      </c>
      <c r="AF265" s="123">
        <f t="shared" si="46"/>
        <v>85.780153146014499</v>
      </c>
      <c r="AG265" s="123">
        <f t="shared" si="46"/>
        <v>90.853911421175695</v>
      </c>
      <c r="AH265" s="123">
        <f t="shared" si="46"/>
        <v>96.104822671115755</v>
      </c>
      <c r="AI265" s="123">
        <f t="shared" si="46"/>
        <v>101.53288689583169</v>
      </c>
      <c r="AJ265" s="123">
        <f t="shared" si="46"/>
        <v>101.53288689583169</v>
      </c>
      <c r="AK265" s="123">
        <f t="shared" si="46"/>
        <v>101.53288689583169</v>
      </c>
      <c r="AL265" s="123">
        <f t="shared" si="46"/>
        <v>101.53288689583169</v>
      </c>
      <c r="AM265" s="123">
        <f t="shared" si="46"/>
        <v>101.53288689583169</v>
      </c>
      <c r="AN265" s="123">
        <f t="shared" si="46"/>
        <v>101.53288689583169</v>
      </c>
      <c r="AO265" s="123">
        <f t="shared" si="46"/>
        <v>101.53288689583169</v>
      </c>
      <c r="AP265" s="3"/>
      <c r="AQ265" s="3"/>
      <c r="AR265" s="3"/>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row>
    <row r="266" spans="1:95" ht="15" customHeight="1">
      <c r="A266" s="10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3"/>
      <c r="AQ266" s="3"/>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row>
    <row r="267" spans="1:95" s="15" customFormat="1" ht="15" customHeight="1">
      <c r="A267" s="17"/>
      <c r="B267" s="119"/>
      <c r="C267" s="49" t="s">
        <v>94</v>
      </c>
      <c r="D267" s="71" t="s">
        <v>95</v>
      </c>
      <c r="E267" s="113" t="s">
        <v>96</v>
      </c>
      <c r="F267" s="113" t="s">
        <v>97</v>
      </c>
      <c r="G267" s="113" t="s">
        <v>98</v>
      </c>
      <c r="H267" s="113" t="s">
        <v>99</v>
      </c>
      <c r="I267" s="113" t="s">
        <v>100</v>
      </c>
      <c r="J267" s="113" t="s">
        <v>101</v>
      </c>
      <c r="K267" s="113" t="s">
        <v>102</v>
      </c>
      <c r="L267" s="113" t="s">
        <v>103</v>
      </c>
      <c r="M267" s="113" t="s">
        <v>104</v>
      </c>
      <c r="N267" s="113" t="s">
        <v>105</v>
      </c>
      <c r="O267" s="113" t="s">
        <v>106</v>
      </c>
      <c r="P267" s="113" t="s">
        <v>107</v>
      </c>
      <c r="Q267" s="113" t="s">
        <v>108</v>
      </c>
      <c r="R267" s="113" t="s">
        <v>109</v>
      </c>
      <c r="S267" s="113" t="s">
        <v>110</v>
      </c>
      <c r="T267" s="113" t="s">
        <v>111</v>
      </c>
      <c r="U267" s="113" t="s">
        <v>112</v>
      </c>
      <c r="V267" s="113" t="s">
        <v>113</v>
      </c>
      <c r="W267" s="113" t="s">
        <v>114</v>
      </c>
      <c r="X267" s="113" t="s">
        <v>115</v>
      </c>
      <c r="Y267" s="113" t="s">
        <v>116</v>
      </c>
      <c r="Z267" s="113" t="s">
        <v>117</v>
      </c>
      <c r="AA267" s="113" t="s">
        <v>118</v>
      </c>
      <c r="AB267" s="113" t="s">
        <v>119</v>
      </c>
      <c r="AC267" s="113" t="s">
        <v>120</v>
      </c>
      <c r="AD267" s="113" t="s">
        <v>121</v>
      </c>
      <c r="AE267" s="113" t="s">
        <v>122</v>
      </c>
      <c r="AF267" s="113" t="s">
        <v>123</v>
      </c>
      <c r="AG267" s="113" t="s">
        <v>124</v>
      </c>
      <c r="AH267" s="113" t="s">
        <v>125</v>
      </c>
      <c r="AI267" s="113" t="s">
        <v>126</v>
      </c>
      <c r="AJ267" s="113" t="s">
        <v>127</v>
      </c>
      <c r="AK267" s="113" t="s">
        <v>128</v>
      </c>
      <c r="AL267" s="113" t="s">
        <v>129</v>
      </c>
      <c r="AM267" s="113" t="s">
        <v>130</v>
      </c>
      <c r="AN267" s="113" t="s">
        <v>131</v>
      </c>
      <c r="AO267" s="113"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c r="A268" s="17"/>
      <c r="B268" s="49" t="s">
        <v>133</v>
      </c>
      <c r="C268" s="138"/>
      <c r="D268" s="138"/>
      <c r="E268" s="138"/>
      <c r="F268" s="138"/>
      <c r="G268" s="138"/>
      <c r="H268" s="138"/>
      <c r="I268" s="138"/>
      <c r="J268" s="138"/>
      <c r="K268" s="138"/>
      <c r="L268" s="138"/>
      <c r="M268" s="138"/>
      <c r="N268" s="138"/>
      <c r="O268" s="138"/>
      <c r="P268" s="138"/>
      <c r="Q268" s="139"/>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row>
    <row r="269" spans="1:95" s="15" customFormat="1" ht="15" customHeight="1">
      <c r="A269" s="17"/>
      <c r="B269" s="69" t="s">
        <v>95</v>
      </c>
      <c r="C269" s="130"/>
      <c r="D269" s="140">
        <f>IF(D$267=$B269,0,IF(D$267&gt;$B269,-0.5*D$265-0.5*C$265+C269,0.5*HLOOKUP($B269,$D$264:$AO$265,2,FALSE)+0.5*HLOOKUP($B268,$D$264:$AO$265,2,FALSE)+D268))</f>
        <v>0</v>
      </c>
      <c r="E269" s="140">
        <f t="shared" ref="E269:AO269" si="47">IF(E$267=$B269,0,IF(E$267&gt;$B269,-0.5*E$265-0.5*D$265+D269,0.5*HLOOKUP($B269,$D$264:$AO$265,2,FALSE)+0.5*HLOOKUP($B268,$D$264:$AO$265,2,FALSE)+E268))</f>
        <v>-7.8762520912557301</v>
      </c>
      <c r="F269" s="140">
        <f t="shared" si="47"/>
        <v>-23.774070251852905</v>
      </c>
      <c r="G269" s="140">
        <f t="shared" si="47"/>
        <v>-40.051092856010158</v>
      </c>
      <c r="H269" s="140">
        <f t="shared" si="47"/>
        <v>-56.884472878504951</v>
      </c>
      <c r="I269" s="140">
        <f t="shared" si="47"/>
        <v>-74.45136329411477</v>
      </c>
      <c r="J269" s="140">
        <f t="shared" si="47"/>
        <v>-92.928917077616987</v>
      </c>
      <c r="K269" s="140">
        <f t="shared" si="47"/>
        <v>-112.49428720378896</v>
      </c>
      <c r="L269" s="140">
        <f t="shared" si="47"/>
        <v>-133.32462664740817</v>
      </c>
      <c r="M269" s="140">
        <f t="shared" si="47"/>
        <v>-155.59708838325207</v>
      </c>
      <c r="N269" s="140">
        <f t="shared" si="47"/>
        <v>-179.48882538609809</v>
      </c>
      <c r="O269" s="140">
        <f t="shared" si="47"/>
        <v>-205.17699063072348</v>
      </c>
      <c r="P269" s="140">
        <f t="shared" si="47"/>
        <v>-232.83873709190573</v>
      </c>
      <c r="Q269" s="140">
        <f t="shared" si="47"/>
        <v>-262.65121774442247</v>
      </c>
      <c r="R269" s="140">
        <f t="shared" si="47"/>
        <v>-294.79158556305094</v>
      </c>
      <c r="S269" s="140">
        <f t="shared" si="47"/>
        <v>-329.43699352256846</v>
      </c>
      <c r="T269" s="140">
        <f t="shared" si="47"/>
        <v>-366.76459459775253</v>
      </c>
      <c r="U269" s="140">
        <f t="shared" si="47"/>
        <v>-406.95154176338082</v>
      </c>
      <c r="V269" s="140">
        <f t="shared" si="47"/>
        <v>-450.17498799423038</v>
      </c>
      <c r="W269" s="140">
        <f t="shared" si="47"/>
        <v>-496.6120862650788</v>
      </c>
      <c r="X269" s="140">
        <f t="shared" si="47"/>
        <v>-546.43998955070367</v>
      </c>
      <c r="Y269" s="140">
        <f t="shared" si="47"/>
        <v>-599.83585082588218</v>
      </c>
      <c r="Z269" s="140">
        <f t="shared" si="47"/>
        <v>-656.97682306539173</v>
      </c>
      <c r="AA269" s="140">
        <f t="shared" si="47"/>
        <v>-718.04005924400985</v>
      </c>
      <c r="AB269" s="140">
        <f t="shared" si="47"/>
        <v>-783.20271233651408</v>
      </c>
      <c r="AC269" s="140">
        <f t="shared" si="47"/>
        <v>-852.6419353176816</v>
      </c>
      <c r="AD269" s="140">
        <f t="shared" si="47"/>
        <v>-926.53488116228925</v>
      </c>
      <c r="AE269" s="140">
        <f t="shared" si="47"/>
        <v>-1005.0587028451151</v>
      </c>
      <c r="AF269" s="140">
        <f t="shared" si="47"/>
        <v>-1088.3905533409375</v>
      </c>
      <c r="AG269" s="140">
        <f t="shared" si="47"/>
        <v>-1176.7075856245326</v>
      </c>
      <c r="AH269" s="140">
        <f t="shared" si="47"/>
        <v>-1270.1869526706782</v>
      </c>
      <c r="AI269" s="140">
        <f t="shared" si="47"/>
        <v>-1369.0058074541519</v>
      </c>
      <c r="AJ269" s="140">
        <f t="shared" si="47"/>
        <v>-1470.5386943499836</v>
      </c>
      <c r="AK269" s="140">
        <f t="shared" si="47"/>
        <v>-1572.0715812458154</v>
      </c>
      <c r="AL269" s="140">
        <f t="shared" si="47"/>
        <v>-1673.6044681416472</v>
      </c>
      <c r="AM269" s="140">
        <f t="shared" si="47"/>
        <v>-1775.137355037479</v>
      </c>
      <c r="AN269" s="140">
        <f t="shared" si="47"/>
        <v>-1876.6702419333108</v>
      </c>
      <c r="AO269" s="140">
        <f t="shared" si="47"/>
        <v>-1978.2031288291425</v>
      </c>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row>
    <row r="270" spans="1:95" s="15" customFormat="1" ht="15" customHeight="1">
      <c r="A270" s="17"/>
      <c r="B270" s="117" t="s">
        <v>96</v>
      </c>
      <c r="C270" s="141"/>
      <c r="D270" s="140">
        <f t="shared" ref="D270:AO270" si="48">IF(D$267=$B270,0,IF(D$267&gt;$B270,-0.5*D$265-0.5*C$265+C270,0.5*HLOOKUP($B270,$D$264:$AO$265,2,FALSE)+0.5*HLOOKUP($B269,$D$264:$AO$265,2,FALSE)+D269))</f>
        <v>7.8762520912557301</v>
      </c>
      <c r="E270" s="140">
        <f t="shared" si="48"/>
        <v>0</v>
      </c>
      <c r="F270" s="140">
        <f t="shared" si="48"/>
        <v>-15.897818160597176</v>
      </c>
      <c r="G270" s="140">
        <f t="shared" si="48"/>
        <v>-32.174840764754435</v>
      </c>
      <c r="H270" s="140">
        <f t="shared" si="48"/>
        <v>-49.008220787249229</v>
      </c>
      <c r="I270" s="140">
        <f t="shared" si="48"/>
        <v>-66.575111202859048</v>
      </c>
      <c r="J270" s="140">
        <f t="shared" si="48"/>
        <v>-85.052664986361265</v>
      </c>
      <c r="K270" s="140">
        <f t="shared" si="48"/>
        <v>-104.61803511253324</v>
      </c>
      <c r="L270" s="140">
        <f t="shared" si="48"/>
        <v>-125.44837455615243</v>
      </c>
      <c r="M270" s="140">
        <f t="shared" si="48"/>
        <v>-147.72083629199633</v>
      </c>
      <c r="N270" s="140">
        <f t="shared" si="48"/>
        <v>-171.61257329484235</v>
      </c>
      <c r="O270" s="140">
        <f t="shared" si="48"/>
        <v>-197.30073853946772</v>
      </c>
      <c r="P270" s="140">
        <f t="shared" si="48"/>
        <v>-224.96248500064996</v>
      </c>
      <c r="Q270" s="140">
        <f t="shared" si="48"/>
        <v>-254.7749656531667</v>
      </c>
      <c r="R270" s="140">
        <f t="shared" si="48"/>
        <v>-286.91533347179518</v>
      </c>
      <c r="S270" s="140">
        <f t="shared" si="48"/>
        <v>-321.56074143131269</v>
      </c>
      <c r="T270" s="140">
        <f t="shared" si="48"/>
        <v>-358.88834250649677</v>
      </c>
      <c r="U270" s="140">
        <f t="shared" si="48"/>
        <v>-399.07528967212505</v>
      </c>
      <c r="V270" s="140">
        <f t="shared" si="48"/>
        <v>-442.29873590297461</v>
      </c>
      <c r="W270" s="140">
        <f t="shared" si="48"/>
        <v>-488.73583417382304</v>
      </c>
      <c r="X270" s="140">
        <f t="shared" si="48"/>
        <v>-538.56373745944791</v>
      </c>
      <c r="Y270" s="140">
        <f t="shared" si="48"/>
        <v>-591.95959873462641</v>
      </c>
      <c r="Z270" s="140">
        <f t="shared" si="48"/>
        <v>-649.10057097413596</v>
      </c>
      <c r="AA270" s="140">
        <f t="shared" si="48"/>
        <v>-710.16380715275409</v>
      </c>
      <c r="AB270" s="140">
        <f t="shared" si="48"/>
        <v>-775.32646024525832</v>
      </c>
      <c r="AC270" s="140">
        <f t="shared" si="48"/>
        <v>-844.76568322642584</v>
      </c>
      <c r="AD270" s="140">
        <f t="shared" si="48"/>
        <v>-918.65862907103349</v>
      </c>
      <c r="AE270" s="140">
        <f t="shared" si="48"/>
        <v>-997.18245075385937</v>
      </c>
      <c r="AF270" s="140">
        <f t="shared" si="48"/>
        <v>-1080.5143012496817</v>
      </c>
      <c r="AG270" s="140">
        <f t="shared" si="48"/>
        <v>-1168.8313335332768</v>
      </c>
      <c r="AH270" s="140">
        <f t="shared" si="48"/>
        <v>-1262.3107005794225</v>
      </c>
      <c r="AI270" s="140">
        <f t="shared" si="48"/>
        <v>-1361.1295553628961</v>
      </c>
      <c r="AJ270" s="140">
        <f t="shared" si="48"/>
        <v>-1462.6624422587279</v>
      </c>
      <c r="AK270" s="140">
        <f t="shared" si="48"/>
        <v>-1564.1953291545597</v>
      </c>
      <c r="AL270" s="140">
        <f t="shared" si="48"/>
        <v>-1665.7282160503914</v>
      </c>
      <c r="AM270" s="140">
        <f t="shared" si="48"/>
        <v>-1767.2611029462232</v>
      </c>
      <c r="AN270" s="140">
        <f t="shared" si="48"/>
        <v>-1868.793989842055</v>
      </c>
      <c r="AO270" s="140">
        <f t="shared" si="48"/>
        <v>-1970.3268767378868</v>
      </c>
      <c r="AP270" s="100"/>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17"/>
      <c r="CD270" s="17"/>
      <c r="CE270" s="17"/>
      <c r="CF270" s="17"/>
      <c r="CG270" s="17"/>
      <c r="CH270" s="17"/>
      <c r="CI270" s="17"/>
      <c r="CJ270" s="17"/>
      <c r="CK270" s="17"/>
      <c r="CL270" s="17"/>
      <c r="CM270" s="17"/>
      <c r="CN270" s="17"/>
      <c r="CO270" s="17"/>
      <c r="CP270" s="17"/>
      <c r="CQ270" s="17"/>
    </row>
    <row r="271" spans="1:95" s="15" customFormat="1" ht="15" customHeight="1">
      <c r="A271" s="17"/>
      <c r="B271" s="117" t="s">
        <v>97</v>
      </c>
      <c r="C271" s="141"/>
      <c r="D271" s="140">
        <f t="shared" ref="D271:AO271" si="49">IF(D$267=$B271,0,IF(D$267&gt;$B271,-0.5*D$265-0.5*C$265+C271,0.5*HLOOKUP($B271,$D$264:$AO$265,2,FALSE)+0.5*HLOOKUP($B270,$D$264:$AO$265,2,FALSE)+D270))</f>
        <v>23.774070251852905</v>
      </c>
      <c r="E271" s="140">
        <f t="shared" si="49"/>
        <v>15.897818160597176</v>
      </c>
      <c r="F271" s="140">
        <f t="shared" si="49"/>
        <v>0</v>
      </c>
      <c r="G271" s="140">
        <f t="shared" si="49"/>
        <v>-16.277022604157256</v>
      </c>
      <c r="H271" s="140">
        <f t="shared" si="49"/>
        <v>-33.110402626652053</v>
      </c>
      <c r="I271" s="140">
        <f t="shared" si="49"/>
        <v>-50.67729304226188</v>
      </c>
      <c r="J271" s="140">
        <f t="shared" si="49"/>
        <v>-69.154846825764096</v>
      </c>
      <c r="K271" s="140">
        <f t="shared" si="49"/>
        <v>-88.720216951936067</v>
      </c>
      <c r="L271" s="140">
        <f t="shared" si="49"/>
        <v>-109.55055639555526</v>
      </c>
      <c r="M271" s="140">
        <f t="shared" si="49"/>
        <v>-131.82301813139918</v>
      </c>
      <c r="N271" s="140">
        <f t="shared" si="49"/>
        <v>-155.71475513424519</v>
      </c>
      <c r="O271" s="140">
        <f t="shared" si="49"/>
        <v>-181.40292037887059</v>
      </c>
      <c r="P271" s="140">
        <f t="shared" si="49"/>
        <v>-209.06466684005284</v>
      </c>
      <c r="Q271" s="140">
        <f t="shared" si="49"/>
        <v>-238.87714749256958</v>
      </c>
      <c r="R271" s="140">
        <f t="shared" si="49"/>
        <v>-271.01751531119805</v>
      </c>
      <c r="S271" s="140">
        <f t="shared" si="49"/>
        <v>-305.66292327071557</v>
      </c>
      <c r="T271" s="140">
        <f t="shared" si="49"/>
        <v>-342.99052434589964</v>
      </c>
      <c r="U271" s="140">
        <f t="shared" si="49"/>
        <v>-383.17747151152793</v>
      </c>
      <c r="V271" s="140">
        <f t="shared" si="49"/>
        <v>-426.40091774237749</v>
      </c>
      <c r="W271" s="140">
        <f t="shared" si="49"/>
        <v>-472.83801601322591</v>
      </c>
      <c r="X271" s="140">
        <f t="shared" si="49"/>
        <v>-522.66591929885078</v>
      </c>
      <c r="Y271" s="140">
        <f t="shared" si="49"/>
        <v>-576.06178057402929</v>
      </c>
      <c r="Z271" s="140">
        <f t="shared" si="49"/>
        <v>-633.20275281353884</v>
      </c>
      <c r="AA271" s="140">
        <f t="shared" si="49"/>
        <v>-694.26598899215696</v>
      </c>
      <c r="AB271" s="140">
        <f t="shared" si="49"/>
        <v>-759.42864208466119</v>
      </c>
      <c r="AC271" s="140">
        <f t="shared" si="49"/>
        <v>-828.86786506582871</v>
      </c>
      <c r="AD271" s="140">
        <f t="shared" si="49"/>
        <v>-902.76081091043636</v>
      </c>
      <c r="AE271" s="140">
        <f t="shared" si="49"/>
        <v>-981.28463259326224</v>
      </c>
      <c r="AF271" s="140">
        <f t="shared" si="49"/>
        <v>-1064.6164830890846</v>
      </c>
      <c r="AG271" s="140">
        <f t="shared" si="49"/>
        <v>-1152.9335153726797</v>
      </c>
      <c r="AH271" s="140">
        <f t="shared" si="49"/>
        <v>-1246.4128824188253</v>
      </c>
      <c r="AI271" s="140">
        <f t="shared" si="49"/>
        <v>-1345.231737202299</v>
      </c>
      <c r="AJ271" s="140">
        <f t="shared" si="49"/>
        <v>-1446.7646240981308</v>
      </c>
      <c r="AK271" s="140">
        <f t="shared" si="49"/>
        <v>-1548.2975109939625</v>
      </c>
      <c r="AL271" s="140">
        <f t="shared" si="49"/>
        <v>-1649.8303978897943</v>
      </c>
      <c r="AM271" s="140">
        <f t="shared" si="49"/>
        <v>-1751.3632847856261</v>
      </c>
      <c r="AN271" s="140">
        <f t="shared" si="49"/>
        <v>-1852.8961716814579</v>
      </c>
      <c r="AO271" s="140">
        <f t="shared" si="49"/>
        <v>-1954.4290585772897</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c r="A272" s="17"/>
      <c r="B272" s="117" t="s">
        <v>98</v>
      </c>
      <c r="C272" s="141"/>
      <c r="D272" s="140">
        <f t="shared" ref="D272:AO272" si="50">IF(D$267=$B272,0,IF(D$267&gt;$B272,-0.5*D$265-0.5*C$265+C272,0.5*HLOOKUP($B272,$D$264:$AO$265,2,FALSE)+0.5*HLOOKUP($B271,$D$264:$AO$265,2,FALSE)+D271))</f>
        <v>40.051092856010158</v>
      </c>
      <c r="E272" s="140">
        <f t="shared" si="50"/>
        <v>32.174840764754435</v>
      </c>
      <c r="F272" s="140">
        <f t="shared" si="50"/>
        <v>16.277022604157256</v>
      </c>
      <c r="G272" s="140">
        <f t="shared" si="50"/>
        <v>0</v>
      </c>
      <c r="H272" s="140">
        <f t="shared" si="50"/>
        <v>-16.833380022494797</v>
      </c>
      <c r="I272" s="140">
        <f t="shared" si="50"/>
        <v>-34.40027043810462</v>
      </c>
      <c r="J272" s="140">
        <f t="shared" si="50"/>
        <v>-52.877824221606836</v>
      </c>
      <c r="K272" s="140">
        <f t="shared" si="50"/>
        <v>-72.443194347778814</v>
      </c>
      <c r="L272" s="140">
        <f t="shared" si="50"/>
        <v>-93.273533791398009</v>
      </c>
      <c r="M272" s="140">
        <f t="shared" si="50"/>
        <v>-115.54599552724191</v>
      </c>
      <c r="N272" s="140">
        <f t="shared" si="50"/>
        <v>-139.43773253008794</v>
      </c>
      <c r="O272" s="140">
        <f t="shared" si="50"/>
        <v>-165.12589777471334</v>
      </c>
      <c r="P272" s="140">
        <f t="shared" si="50"/>
        <v>-192.78764423589558</v>
      </c>
      <c r="Q272" s="140">
        <f t="shared" si="50"/>
        <v>-222.60012488841232</v>
      </c>
      <c r="R272" s="140">
        <f t="shared" si="50"/>
        <v>-254.74049270704083</v>
      </c>
      <c r="S272" s="140">
        <f t="shared" si="50"/>
        <v>-289.38590066655837</v>
      </c>
      <c r="T272" s="140">
        <f t="shared" si="50"/>
        <v>-326.71350174174245</v>
      </c>
      <c r="U272" s="140">
        <f t="shared" si="50"/>
        <v>-366.90044890737073</v>
      </c>
      <c r="V272" s="140">
        <f t="shared" si="50"/>
        <v>-410.12389513822029</v>
      </c>
      <c r="W272" s="140">
        <f t="shared" si="50"/>
        <v>-456.56099340906871</v>
      </c>
      <c r="X272" s="140">
        <f t="shared" si="50"/>
        <v>-506.38889669469359</v>
      </c>
      <c r="Y272" s="140">
        <f t="shared" si="50"/>
        <v>-559.78475796987209</v>
      </c>
      <c r="Z272" s="140">
        <f t="shared" si="50"/>
        <v>-616.92573020938164</v>
      </c>
      <c r="AA272" s="140">
        <f t="shared" si="50"/>
        <v>-677.98896638799988</v>
      </c>
      <c r="AB272" s="140">
        <f t="shared" si="50"/>
        <v>-743.15161948050411</v>
      </c>
      <c r="AC272" s="140">
        <f t="shared" si="50"/>
        <v>-812.59084246167163</v>
      </c>
      <c r="AD272" s="140">
        <f t="shared" si="50"/>
        <v>-886.48378830627928</v>
      </c>
      <c r="AE272" s="140">
        <f t="shared" si="50"/>
        <v>-965.00760998910516</v>
      </c>
      <c r="AF272" s="140">
        <f t="shared" si="50"/>
        <v>-1048.3394604849275</v>
      </c>
      <c r="AG272" s="140">
        <f t="shared" si="50"/>
        <v>-1136.6564927685226</v>
      </c>
      <c r="AH272" s="140">
        <f t="shared" si="50"/>
        <v>-1230.1358598146683</v>
      </c>
      <c r="AI272" s="140">
        <f t="shared" si="50"/>
        <v>-1328.9547145981419</v>
      </c>
      <c r="AJ272" s="140">
        <f t="shared" si="50"/>
        <v>-1430.4876014939737</v>
      </c>
      <c r="AK272" s="140">
        <f t="shared" si="50"/>
        <v>-1532.0204883898055</v>
      </c>
      <c r="AL272" s="140">
        <f t="shared" si="50"/>
        <v>-1633.5533752856372</v>
      </c>
      <c r="AM272" s="140">
        <f t="shared" si="50"/>
        <v>-1735.086262181469</v>
      </c>
      <c r="AN272" s="140">
        <f t="shared" si="50"/>
        <v>-1836.6191490773008</v>
      </c>
      <c r="AO272" s="140">
        <f t="shared" si="50"/>
        <v>-1938.1520359731326</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c r="A273" s="17"/>
      <c r="B273" s="117" t="s">
        <v>99</v>
      </c>
      <c r="C273" s="141"/>
      <c r="D273" s="140">
        <f t="shared" ref="D273:AO273" si="51">IF(D$267=$B273,0,IF(D$267&gt;$B273,-0.5*D$265-0.5*C$265+C273,0.5*HLOOKUP($B273,$D$264:$AO$265,2,FALSE)+0.5*HLOOKUP($B272,$D$264:$AO$265,2,FALSE)+D272))</f>
        <v>56.884472878504951</v>
      </c>
      <c r="E273" s="140">
        <f t="shared" si="51"/>
        <v>49.008220787249229</v>
      </c>
      <c r="F273" s="140">
        <f t="shared" si="51"/>
        <v>33.110402626652053</v>
      </c>
      <c r="G273" s="140">
        <f t="shared" si="51"/>
        <v>16.833380022494797</v>
      </c>
      <c r="H273" s="140">
        <f t="shared" si="51"/>
        <v>0</v>
      </c>
      <c r="I273" s="140">
        <f t="shared" si="51"/>
        <v>-17.566890415609823</v>
      </c>
      <c r="J273" s="140">
        <f t="shared" si="51"/>
        <v>-36.044444199112036</v>
      </c>
      <c r="K273" s="140">
        <f t="shared" si="51"/>
        <v>-55.609814325284006</v>
      </c>
      <c r="L273" s="140">
        <f t="shared" si="51"/>
        <v>-76.440153768903201</v>
      </c>
      <c r="M273" s="140">
        <f t="shared" si="51"/>
        <v>-98.712615504747106</v>
      </c>
      <c r="N273" s="140">
        <f t="shared" si="51"/>
        <v>-122.60435250759312</v>
      </c>
      <c r="O273" s="140">
        <f t="shared" si="51"/>
        <v>-148.29251775221849</v>
      </c>
      <c r="P273" s="140">
        <f t="shared" si="51"/>
        <v>-175.95426421340073</v>
      </c>
      <c r="Q273" s="140">
        <f t="shared" si="51"/>
        <v>-205.76674486591747</v>
      </c>
      <c r="R273" s="140">
        <f t="shared" si="51"/>
        <v>-237.90711268454598</v>
      </c>
      <c r="S273" s="140">
        <f t="shared" si="51"/>
        <v>-272.55252064406352</v>
      </c>
      <c r="T273" s="140">
        <f t="shared" si="51"/>
        <v>-309.8801217192476</v>
      </c>
      <c r="U273" s="140">
        <f t="shared" si="51"/>
        <v>-350.06706888487588</v>
      </c>
      <c r="V273" s="140">
        <f t="shared" si="51"/>
        <v>-393.29051511572544</v>
      </c>
      <c r="W273" s="140">
        <f t="shared" si="51"/>
        <v>-439.72761338657386</v>
      </c>
      <c r="X273" s="140">
        <f t="shared" si="51"/>
        <v>-489.55551667219873</v>
      </c>
      <c r="Y273" s="140">
        <f t="shared" si="51"/>
        <v>-542.95137794737718</v>
      </c>
      <c r="Z273" s="140">
        <f t="shared" si="51"/>
        <v>-600.09235018688673</v>
      </c>
      <c r="AA273" s="140">
        <f t="shared" si="51"/>
        <v>-661.15558636550486</v>
      </c>
      <c r="AB273" s="140">
        <f t="shared" si="51"/>
        <v>-726.31823945800909</v>
      </c>
      <c r="AC273" s="140">
        <f t="shared" si="51"/>
        <v>-795.75746243917661</v>
      </c>
      <c r="AD273" s="140">
        <f t="shared" si="51"/>
        <v>-869.65040828378426</v>
      </c>
      <c r="AE273" s="140">
        <f t="shared" si="51"/>
        <v>-948.17422996661014</v>
      </c>
      <c r="AF273" s="140">
        <f t="shared" si="51"/>
        <v>-1031.5060804624325</v>
      </c>
      <c r="AG273" s="140">
        <f t="shared" si="51"/>
        <v>-1119.8231127460276</v>
      </c>
      <c r="AH273" s="140">
        <f t="shared" si="51"/>
        <v>-1213.3024797921732</v>
      </c>
      <c r="AI273" s="140">
        <f t="shared" si="51"/>
        <v>-1312.1213345756469</v>
      </c>
      <c r="AJ273" s="140">
        <f t="shared" si="51"/>
        <v>-1413.6542214714786</v>
      </c>
      <c r="AK273" s="140">
        <f t="shared" si="51"/>
        <v>-1515.1871083673104</v>
      </c>
      <c r="AL273" s="140">
        <f t="shared" si="51"/>
        <v>-1616.7199952631422</v>
      </c>
      <c r="AM273" s="140">
        <f t="shared" si="51"/>
        <v>-1718.252882158974</v>
      </c>
      <c r="AN273" s="140">
        <f t="shared" si="51"/>
        <v>-1819.7857690548058</v>
      </c>
      <c r="AO273" s="140">
        <f t="shared" si="51"/>
        <v>-1921.3186559506375</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c r="A274" s="17"/>
      <c r="B274" s="117" t="s">
        <v>100</v>
      </c>
      <c r="C274" s="141"/>
      <c r="D274" s="140">
        <f t="shared" ref="D274:AO274" si="52">IF(D$267=$B274,0,IF(D$267&gt;$B274,-0.5*D$265-0.5*C$265+C274,0.5*HLOOKUP($B274,$D$264:$AO$265,2,FALSE)+0.5*HLOOKUP($B273,$D$264:$AO$265,2,FALSE)+D273))</f>
        <v>74.45136329411477</v>
      </c>
      <c r="E274" s="140">
        <f t="shared" si="52"/>
        <v>66.575111202859048</v>
      </c>
      <c r="F274" s="140">
        <f t="shared" si="52"/>
        <v>50.67729304226188</v>
      </c>
      <c r="G274" s="140">
        <f t="shared" si="52"/>
        <v>34.40027043810462</v>
      </c>
      <c r="H274" s="140">
        <f t="shared" si="52"/>
        <v>17.566890415609823</v>
      </c>
      <c r="I274" s="140">
        <f t="shared" si="52"/>
        <v>0</v>
      </c>
      <c r="J274" s="140">
        <f t="shared" si="52"/>
        <v>-18.477553783502216</v>
      </c>
      <c r="K274" s="140">
        <f t="shared" si="52"/>
        <v>-38.042923909674187</v>
      </c>
      <c r="L274" s="140">
        <f t="shared" si="52"/>
        <v>-58.873263353293382</v>
      </c>
      <c r="M274" s="140">
        <f t="shared" si="52"/>
        <v>-81.145725089137287</v>
      </c>
      <c r="N274" s="140">
        <f t="shared" si="52"/>
        <v>-105.0374620919833</v>
      </c>
      <c r="O274" s="140">
        <f t="shared" si="52"/>
        <v>-130.72562733660868</v>
      </c>
      <c r="P274" s="140">
        <f t="shared" si="52"/>
        <v>-158.38737379779093</v>
      </c>
      <c r="Q274" s="140">
        <f t="shared" si="52"/>
        <v>-188.19985445030767</v>
      </c>
      <c r="R274" s="140">
        <f t="shared" si="52"/>
        <v>-220.34022226893617</v>
      </c>
      <c r="S274" s="140">
        <f t="shared" si="52"/>
        <v>-254.98563022845372</v>
      </c>
      <c r="T274" s="140">
        <f t="shared" si="52"/>
        <v>-292.31323130363779</v>
      </c>
      <c r="U274" s="140">
        <f t="shared" si="52"/>
        <v>-332.50017846926607</v>
      </c>
      <c r="V274" s="140">
        <f t="shared" si="52"/>
        <v>-375.72362470011564</v>
      </c>
      <c r="W274" s="140">
        <f t="shared" si="52"/>
        <v>-422.16072297096406</v>
      </c>
      <c r="X274" s="140">
        <f t="shared" si="52"/>
        <v>-471.98862625658893</v>
      </c>
      <c r="Y274" s="140">
        <f t="shared" si="52"/>
        <v>-525.38448753176738</v>
      </c>
      <c r="Z274" s="140">
        <f t="shared" si="52"/>
        <v>-582.52545977127693</v>
      </c>
      <c r="AA274" s="140">
        <f t="shared" si="52"/>
        <v>-643.58869594989505</v>
      </c>
      <c r="AB274" s="140">
        <f t="shared" si="52"/>
        <v>-708.75134904239928</v>
      </c>
      <c r="AC274" s="140">
        <f t="shared" si="52"/>
        <v>-778.1905720235668</v>
      </c>
      <c r="AD274" s="140">
        <f t="shared" si="52"/>
        <v>-852.08351786817445</v>
      </c>
      <c r="AE274" s="140">
        <f t="shared" si="52"/>
        <v>-930.60733955100034</v>
      </c>
      <c r="AF274" s="140">
        <f t="shared" si="52"/>
        <v>-1013.9391900468225</v>
      </c>
      <c r="AG274" s="140">
        <f t="shared" si="52"/>
        <v>-1102.2562223304176</v>
      </c>
      <c r="AH274" s="140">
        <f t="shared" si="52"/>
        <v>-1195.7355893765632</v>
      </c>
      <c r="AI274" s="140">
        <f t="shared" si="52"/>
        <v>-1294.5544441600368</v>
      </c>
      <c r="AJ274" s="140">
        <f t="shared" si="52"/>
        <v>-1396.0873310558686</v>
      </c>
      <c r="AK274" s="140">
        <f t="shared" si="52"/>
        <v>-1497.6202179517004</v>
      </c>
      <c r="AL274" s="140">
        <f t="shared" si="52"/>
        <v>-1599.1531048475322</v>
      </c>
      <c r="AM274" s="140">
        <f t="shared" si="52"/>
        <v>-1700.685991743364</v>
      </c>
      <c r="AN274" s="140">
        <f t="shared" si="52"/>
        <v>-1802.2188786391957</v>
      </c>
      <c r="AO274" s="140">
        <f t="shared" si="52"/>
        <v>-1903.7517655350275</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c r="A275" s="17"/>
      <c r="B275" s="117" t="s">
        <v>101</v>
      </c>
      <c r="C275" s="141"/>
      <c r="D275" s="140">
        <f t="shared" ref="D275:AO275" si="53">IF(D$267=$B275,0,IF(D$267&gt;$B275,-0.5*D$265-0.5*C$265+C275,0.5*HLOOKUP($B275,$D$264:$AO$265,2,FALSE)+0.5*HLOOKUP($B274,$D$264:$AO$265,2,FALSE)+D274))</f>
        <v>92.928917077616987</v>
      </c>
      <c r="E275" s="140">
        <f t="shared" si="53"/>
        <v>85.052664986361265</v>
      </c>
      <c r="F275" s="140">
        <f t="shared" si="53"/>
        <v>69.154846825764096</v>
      </c>
      <c r="G275" s="140">
        <f t="shared" si="53"/>
        <v>52.877824221606836</v>
      </c>
      <c r="H275" s="140">
        <f t="shared" si="53"/>
        <v>36.044444199112036</v>
      </c>
      <c r="I275" s="140">
        <f t="shared" si="53"/>
        <v>18.477553783502216</v>
      </c>
      <c r="J275" s="140">
        <f t="shared" si="53"/>
        <v>0</v>
      </c>
      <c r="K275" s="140">
        <f t="shared" si="53"/>
        <v>-19.56537012617197</v>
      </c>
      <c r="L275" s="140">
        <f t="shared" si="53"/>
        <v>-40.395709569791165</v>
      </c>
      <c r="M275" s="140">
        <f t="shared" si="53"/>
        <v>-62.66817130563507</v>
      </c>
      <c r="N275" s="140">
        <f t="shared" si="53"/>
        <v>-86.559908308481084</v>
      </c>
      <c r="O275" s="140">
        <f t="shared" si="53"/>
        <v>-112.24807355310647</v>
      </c>
      <c r="P275" s="140">
        <f t="shared" si="53"/>
        <v>-139.90982001428873</v>
      </c>
      <c r="Q275" s="140">
        <f t="shared" si="53"/>
        <v>-169.72230066680547</v>
      </c>
      <c r="R275" s="140">
        <f t="shared" si="53"/>
        <v>-201.86266848543397</v>
      </c>
      <c r="S275" s="140">
        <f t="shared" si="53"/>
        <v>-236.50807644495148</v>
      </c>
      <c r="T275" s="140">
        <f t="shared" si="53"/>
        <v>-273.83567752013556</v>
      </c>
      <c r="U275" s="140">
        <f t="shared" si="53"/>
        <v>-314.02262468576384</v>
      </c>
      <c r="V275" s="140">
        <f t="shared" si="53"/>
        <v>-357.24607091661341</v>
      </c>
      <c r="W275" s="140">
        <f t="shared" si="53"/>
        <v>-403.68316918746183</v>
      </c>
      <c r="X275" s="140">
        <f t="shared" si="53"/>
        <v>-453.5110724730867</v>
      </c>
      <c r="Y275" s="140">
        <f t="shared" si="53"/>
        <v>-506.90693374826515</v>
      </c>
      <c r="Z275" s="140">
        <f t="shared" si="53"/>
        <v>-564.0479059877747</v>
      </c>
      <c r="AA275" s="140">
        <f t="shared" si="53"/>
        <v>-625.11114216639294</v>
      </c>
      <c r="AB275" s="140">
        <f t="shared" si="53"/>
        <v>-690.27379525889717</v>
      </c>
      <c r="AC275" s="140">
        <f t="shared" si="53"/>
        <v>-759.71301824006468</v>
      </c>
      <c r="AD275" s="140">
        <f t="shared" si="53"/>
        <v>-833.60596408467234</v>
      </c>
      <c r="AE275" s="140">
        <f t="shared" si="53"/>
        <v>-912.12978576749822</v>
      </c>
      <c r="AF275" s="140">
        <f t="shared" si="53"/>
        <v>-995.46163626332043</v>
      </c>
      <c r="AG275" s="140">
        <f t="shared" si="53"/>
        <v>-1083.7786685469155</v>
      </c>
      <c r="AH275" s="140">
        <f t="shared" si="53"/>
        <v>-1177.2580355930611</v>
      </c>
      <c r="AI275" s="140">
        <f t="shared" si="53"/>
        <v>-1276.0768903765347</v>
      </c>
      <c r="AJ275" s="140">
        <f t="shared" si="53"/>
        <v>-1377.6097772723665</v>
      </c>
      <c r="AK275" s="140">
        <f t="shared" si="53"/>
        <v>-1479.1426641681983</v>
      </c>
      <c r="AL275" s="140">
        <f t="shared" si="53"/>
        <v>-1580.6755510640301</v>
      </c>
      <c r="AM275" s="140">
        <f t="shared" si="53"/>
        <v>-1682.2084379598618</v>
      </c>
      <c r="AN275" s="140">
        <f t="shared" si="53"/>
        <v>-1783.7413248556936</v>
      </c>
      <c r="AO275" s="140">
        <f t="shared" si="53"/>
        <v>-1885.2742117515254</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c r="A276" s="17"/>
      <c r="B276" s="117" t="s">
        <v>102</v>
      </c>
      <c r="C276" s="141"/>
      <c r="D276" s="140">
        <f t="shared" ref="D276:AO276" si="54">IF(D$267=$B276,0,IF(D$267&gt;$B276,-0.5*D$265-0.5*C$265+C276,0.5*HLOOKUP($B276,$D$264:$AO$265,2,FALSE)+0.5*HLOOKUP($B275,$D$264:$AO$265,2,FALSE)+D275))</f>
        <v>112.49428720378896</v>
      </c>
      <c r="E276" s="140">
        <f t="shared" si="54"/>
        <v>104.61803511253324</v>
      </c>
      <c r="F276" s="140">
        <f t="shared" si="54"/>
        <v>88.720216951936067</v>
      </c>
      <c r="G276" s="140">
        <f t="shared" si="54"/>
        <v>72.443194347778814</v>
      </c>
      <c r="H276" s="140">
        <f t="shared" si="54"/>
        <v>55.609814325284006</v>
      </c>
      <c r="I276" s="140">
        <f t="shared" si="54"/>
        <v>38.042923909674187</v>
      </c>
      <c r="J276" s="140">
        <f t="shared" si="54"/>
        <v>19.56537012617197</v>
      </c>
      <c r="K276" s="140">
        <f t="shared" si="54"/>
        <v>0</v>
      </c>
      <c r="L276" s="140">
        <f t="shared" si="54"/>
        <v>-20.830339443619199</v>
      </c>
      <c r="M276" s="140">
        <f t="shared" si="54"/>
        <v>-43.1028011794631</v>
      </c>
      <c r="N276" s="140">
        <f t="shared" si="54"/>
        <v>-66.994538182309114</v>
      </c>
      <c r="O276" s="140">
        <f t="shared" si="54"/>
        <v>-92.682703426934495</v>
      </c>
      <c r="P276" s="140">
        <f t="shared" si="54"/>
        <v>-120.34444988811674</v>
      </c>
      <c r="Q276" s="140">
        <f t="shared" si="54"/>
        <v>-150.15693054063348</v>
      </c>
      <c r="R276" s="140">
        <f t="shared" si="54"/>
        <v>-182.29729835926199</v>
      </c>
      <c r="S276" s="140">
        <f t="shared" si="54"/>
        <v>-216.94270631877953</v>
      </c>
      <c r="T276" s="140">
        <f t="shared" si="54"/>
        <v>-254.27030739396361</v>
      </c>
      <c r="U276" s="140">
        <f t="shared" si="54"/>
        <v>-294.45725455959189</v>
      </c>
      <c r="V276" s="140">
        <f t="shared" si="54"/>
        <v>-337.68070079044145</v>
      </c>
      <c r="W276" s="140">
        <f t="shared" si="54"/>
        <v>-384.11779906128987</v>
      </c>
      <c r="X276" s="140">
        <f t="shared" si="54"/>
        <v>-433.94570234691474</v>
      </c>
      <c r="Y276" s="140">
        <f t="shared" si="54"/>
        <v>-487.34156362209319</v>
      </c>
      <c r="Z276" s="140">
        <f t="shared" si="54"/>
        <v>-544.48253586160274</v>
      </c>
      <c r="AA276" s="140">
        <f t="shared" si="54"/>
        <v>-605.54577204022098</v>
      </c>
      <c r="AB276" s="140">
        <f t="shared" si="54"/>
        <v>-670.70842513272521</v>
      </c>
      <c r="AC276" s="140">
        <f t="shared" si="54"/>
        <v>-740.14764811389273</v>
      </c>
      <c r="AD276" s="140">
        <f t="shared" si="54"/>
        <v>-814.04059395850038</v>
      </c>
      <c r="AE276" s="140">
        <f t="shared" si="54"/>
        <v>-892.56441564132626</v>
      </c>
      <c r="AF276" s="140">
        <f t="shared" si="54"/>
        <v>-975.89626613714847</v>
      </c>
      <c r="AG276" s="140">
        <f t="shared" si="54"/>
        <v>-1064.2132984207435</v>
      </c>
      <c r="AH276" s="140">
        <f t="shared" si="54"/>
        <v>-1157.6926654668891</v>
      </c>
      <c r="AI276" s="140">
        <f t="shared" si="54"/>
        <v>-1256.5115202503628</v>
      </c>
      <c r="AJ276" s="140">
        <f t="shared" si="54"/>
        <v>-1358.0444071461945</v>
      </c>
      <c r="AK276" s="140">
        <f t="shared" si="54"/>
        <v>-1459.5772940420263</v>
      </c>
      <c r="AL276" s="140">
        <f t="shared" si="54"/>
        <v>-1561.1101809378581</v>
      </c>
      <c r="AM276" s="140">
        <f t="shared" si="54"/>
        <v>-1662.6430678336899</v>
      </c>
      <c r="AN276" s="140">
        <f t="shared" si="54"/>
        <v>-1764.1759547295217</v>
      </c>
      <c r="AO276" s="140">
        <f t="shared" si="54"/>
        <v>-1865.7088416253534</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c r="A277" s="104"/>
      <c r="B277" s="117" t="s">
        <v>103</v>
      </c>
      <c r="C277" s="141"/>
      <c r="D277" s="140">
        <f t="shared" ref="D277:AO277" si="55">IF(D$267=$B277,0,IF(D$267&gt;$B277,-0.5*D$265-0.5*C$265+C277,0.5*HLOOKUP($B277,$D$264:$AO$265,2,FALSE)+0.5*HLOOKUP($B276,$D$264:$AO$265,2,FALSE)+D276))</f>
        <v>133.32462664740817</v>
      </c>
      <c r="E277" s="140">
        <f t="shared" si="55"/>
        <v>125.44837455615243</v>
      </c>
      <c r="F277" s="140">
        <f t="shared" si="55"/>
        <v>109.55055639555526</v>
      </c>
      <c r="G277" s="140">
        <f t="shared" si="55"/>
        <v>93.273533791398009</v>
      </c>
      <c r="H277" s="140">
        <f t="shared" si="55"/>
        <v>76.440153768903201</v>
      </c>
      <c r="I277" s="140">
        <f t="shared" si="55"/>
        <v>58.873263353293382</v>
      </c>
      <c r="J277" s="140">
        <f t="shared" si="55"/>
        <v>40.395709569791165</v>
      </c>
      <c r="K277" s="140">
        <f t="shared" si="55"/>
        <v>20.830339443619199</v>
      </c>
      <c r="L277" s="140">
        <f t="shared" si="55"/>
        <v>0</v>
      </c>
      <c r="M277" s="140">
        <f t="shared" si="55"/>
        <v>-22.272461735843905</v>
      </c>
      <c r="N277" s="140">
        <f t="shared" si="55"/>
        <v>-46.164198738689919</v>
      </c>
      <c r="O277" s="140">
        <f t="shared" si="55"/>
        <v>-71.8523639833153</v>
      </c>
      <c r="P277" s="140">
        <f t="shared" si="55"/>
        <v>-99.514110444497561</v>
      </c>
      <c r="Q277" s="140">
        <f t="shared" si="55"/>
        <v>-129.3265910970143</v>
      </c>
      <c r="R277" s="140">
        <f t="shared" si="55"/>
        <v>-161.46695891564281</v>
      </c>
      <c r="S277" s="140">
        <f t="shared" si="55"/>
        <v>-196.11236687516032</v>
      </c>
      <c r="T277" s="140">
        <f t="shared" si="55"/>
        <v>-233.4399679503444</v>
      </c>
      <c r="U277" s="140">
        <f t="shared" si="55"/>
        <v>-273.62691511597268</v>
      </c>
      <c r="V277" s="140">
        <f t="shared" si="55"/>
        <v>-316.85036134682224</v>
      </c>
      <c r="W277" s="140">
        <f t="shared" si="55"/>
        <v>-363.28745961767066</v>
      </c>
      <c r="X277" s="140">
        <f t="shared" si="55"/>
        <v>-413.11536290329553</v>
      </c>
      <c r="Y277" s="140">
        <f t="shared" si="55"/>
        <v>-466.51122417847398</v>
      </c>
      <c r="Z277" s="140">
        <f t="shared" si="55"/>
        <v>-523.65219641798353</v>
      </c>
      <c r="AA277" s="140">
        <f t="shared" si="55"/>
        <v>-584.71543259660166</v>
      </c>
      <c r="AB277" s="140">
        <f t="shared" si="55"/>
        <v>-649.87808568910589</v>
      </c>
      <c r="AC277" s="140">
        <f t="shared" si="55"/>
        <v>-719.31730867027341</v>
      </c>
      <c r="AD277" s="140">
        <f t="shared" si="55"/>
        <v>-793.21025451488106</v>
      </c>
      <c r="AE277" s="140">
        <f t="shared" si="55"/>
        <v>-871.73407619770694</v>
      </c>
      <c r="AF277" s="140">
        <f t="shared" si="55"/>
        <v>-955.06592669352915</v>
      </c>
      <c r="AG277" s="140">
        <f t="shared" si="55"/>
        <v>-1043.3829589771242</v>
      </c>
      <c r="AH277" s="140">
        <f t="shared" si="55"/>
        <v>-1136.8623260232698</v>
      </c>
      <c r="AI277" s="140">
        <f t="shared" si="55"/>
        <v>-1235.6811808067434</v>
      </c>
      <c r="AJ277" s="140">
        <f t="shared" si="55"/>
        <v>-1337.2140677025752</v>
      </c>
      <c r="AK277" s="140">
        <f t="shared" si="55"/>
        <v>-1438.746954598407</v>
      </c>
      <c r="AL277" s="140">
        <f t="shared" si="55"/>
        <v>-1540.2798414942388</v>
      </c>
      <c r="AM277" s="140">
        <f t="shared" si="55"/>
        <v>-1641.8127283900706</v>
      </c>
      <c r="AN277" s="140">
        <f t="shared" si="55"/>
        <v>-1743.3456152859023</v>
      </c>
      <c r="AO277" s="140">
        <f t="shared" si="55"/>
        <v>-1844.8785021817341</v>
      </c>
      <c r="AP277" s="17"/>
      <c r="AQ277" s="17"/>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row>
    <row r="278" spans="1:96" ht="15" customHeight="1">
      <c r="A278" s="104"/>
      <c r="B278" s="117" t="s">
        <v>104</v>
      </c>
      <c r="C278" s="141"/>
      <c r="D278" s="140">
        <f t="shared" ref="D278:AO278" si="56">IF(D$267=$B278,0,IF(D$267&gt;$B278,-0.5*D$265-0.5*C$265+C278,0.5*HLOOKUP($B278,$D$264:$AO$265,2,FALSE)+0.5*HLOOKUP($B277,$D$264:$AO$265,2,FALSE)+D277))</f>
        <v>155.59708838325207</v>
      </c>
      <c r="E278" s="140">
        <f t="shared" si="56"/>
        <v>147.72083629199633</v>
      </c>
      <c r="F278" s="140">
        <f t="shared" si="56"/>
        <v>131.82301813139918</v>
      </c>
      <c r="G278" s="140">
        <f t="shared" si="56"/>
        <v>115.54599552724191</v>
      </c>
      <c r="H278" s="140">
        <f t="shared" si="56"/>
        <v>98.712615504747106</v>
      </c>
      <c r="I278" s="140">
        <f t="shared" si="56"/>
        <v>81.145725089137287</v>
      </c>
      <c r="J278" s="140">
        <f t="shared" si="56"/>
        <v>62.66817130563507</v>
      </c>
      <c r="K278" s="140">
        <f t="shared" si="56"/>
        <v>43.1028011794631</v>
      </c>
      <c r="L278" s="140">
        <f t="shared" si="56"/>
        <v>22.272461735843905</v>
      </c>
      <c r="M278" s="140">
        <f t="shared" si="56"/>
        <v>0</v>
      </c>
      <c r="N278" s="140">
        <f t="shared" si="56"/>
        <v>-23.891737002846018</v>
      </c>
      <c r="O278" s="140">
        <f t="shared" si="56"/>
        <v>-49.579902247471395</v>
      </c>
      <c r="P278" s="140">
        <f t="shared" si="56"/>
        <v>-77.241648708653656</v>
      </c>
      <c r="Q278" s="140">
        <f t="shared" si="56"/>
        <v>-107.0541293611704</v>
      </c>
      <c r="R278" s="140">
        <f t="shared" si="56"/>
        <v>-139.1944971797989</v>
      </c>
      <c r="S278" s="140">
        <f t="shared" si="56"/>
        <v>-173.83990513931644</v>
      </c>
      <c r="T278" s="140">
        <f t="shared" si="56"/>
        <v>-211.16750621450052</v>
      </c>
      <c r="U278" s="140">
        <f t="shared" si="56"/>
        <v>-251.3544533801288</v>
      </c>
      <c r="V278" s="140">
        <f t="shared" si="56"/>
        <v>-294.57789961097836</v>
      </c>
      <c r="W278" s="140">
        <f t="shared" si="56"/>
        <v>-341.01499788182679</v>
      </c>
      <c r="X278" s="140">
        <f t="shared" si="56"/>
        <v>-390.84290116745166</v>
      </c>
      <c r="Y278" s="140">
        <f t="shared" si="56"/>
        <v>-444.2387624426301</v>
      </c>
      <c r="Z278" s="140">
        <f t="shared" si="56"/>
        <v>-501.37973468213966</v>
      </c>
      <c r="AA278" s="140">
        <f t="shared" si="56"/>
        <v>-562.4429708607579</v>
      </c>
      <c r="AB278" s="140">
        <f t="shared" si="56"/>
        <v>-627.60562395326212</v>
      </c>
      <c r="AC278" s="140">
        <f t="shared" si="56"/>
        <v>-697.04484693442964</v>
      </c>
      <c r="AD278" s="140">
        <f t="shared" si="56"/>
        <v>-770.9377927790373</v>
      </c>
      <c r="AE278" s="140">
        <f t="shared" si="56"/>
        <v>-849.46161446186318</v>
      </c>
      <c r="AF278" s="140">
        <f t="shared" si="56"/>
        <v>-932.79346495768539</v>
      </c>
      <c r="AG278" s="140">
        <f t="shared" si="56"/>
        <v>-1021.1104972412804</v>
      </c>
      <c r="AH278" s="140">
        <f t="shared" si="56"/>
        <v>-1114.5898642874261</v>
      </c>
      <c r="AI278" s="140">
        <f t="shared" si="56"/>
        <v>-1213.4087190708997</v>
      </c>
      <c r="AJ278" s="140">
        <f t="shared" si="56"/>
        <v>-1314.9416059667315</v>
      </c>
      <c r="AK278" s="140">
        <f t="shared" si="56"/>
        <v>-1416.4744928625632</v>
      </c>
      <c r="AL278" s="140">
        <f t="shared" si="56"/>
        <v>-1518.007379758395</v>
      </c>
      <c r="AM278" s="140">
        <f t="shared" si="56"/>
        <v>-1619.5402666542268</v>
      </c>
      <c r="AN278" s="140">
        <f t="shared" si="56"/>
        <v>-1721.0731535500586</v>
      </c>
      <c r="AO278" s="140">
        <f t="shared" si="56"/>
        <v>-1822.6060404458904</v>
      </c>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row>
    <row r="279" spans="1:96" ht="15" customHeight="1">
      <c r="A279" s="104"/>
      <c r="B279" s="117" t="s">
        <v>105</v>
      </c>
      <c r="C279" s="141"/>
      <c r="D279" s="140">
        <f t="shared" ref="D279:AO279" si="57">IF(D$267=$B279,0,IF(D$267&gt;$B279,-0.5*D$265-0.5*C$265+C279,0.5*HLOOKUP($B279,$D$264:$AO$265,2,FALSE)+0.5*HLOOKUP($B278,$D$264:$AO$265,2,FALSE)+D278))</f>
        <v>179.48882538609809</v>
      </c>
      <c r="E279" s="140">
        <f t="shared" si="57"/>
        <v>171.61257329484235</v>
      </c>
      <c r="F279" s="140">
        <f t="shared" si="57"/>
        <v>155.71475513424519</v>
      </c>
      <c r="G279" s="140">
        <f t="shared" si="57"/>
        <v>139.43773253008794</v>
      </c>
      <c r="H279" s="140">
        <f t="shared" si="57"/>
        <v>122.60435250759312</v>
      </c>
      <c r="I279" s="140">
        <f t="shared" si="57"/>
        <v>105.0374620919833</v>
      </c>
      <c r="J279" s="140">
        <f t="shared" si="57"/>
        <v>86.559908308481084</v>
      </c>
      <c r="K279" s="140">
        <f t="shared" si="57"/>
        <v>66.994538182309114</v>
      </c>
      <c r="L279" s="140">
        <f t="shared" si="57"/>
        <v>46.164198738689919</v>
      </c>
      <c r="M279" s="140">
        <f t="shared" si="57"/>
        <v>23.891737002846018</v>
      </c>
      <c r="N279" s="140">
        <f t="shared" si="57"/>
        <v>0</v>
      </c>
      <c r="O279" s="140">
        <f t="shared" si="57"/>
        <v>-25.688165244625381</v>
      </c>
      <c r="P279" s="140">
        <f t="shared" si="57"/>
        <v>-53.349911705807635</v>
      </c>
      <c r="Q279" s="140">
        <f t="shared" si="57"/>
        <v>-83.162392358324382</v>
      </c>
      <c r="R279" s="140">
        <f t="shared" si="57"/>
        <v>-115.30276017695289</v>
      </c>
      <c r="S279" s="140">
        <f t="shared" si="57"/>
        <v>-149.94816813647043</v>
      </c>
      <c r="T279" s="140">
        <f t="shared" si="57"/>
        <v>-187.27576921165451</v>
      </c>
      <c r="U279" s="140">
        <f t="shared" si="57"/>
        <v>-227.46271637728279</v>
      </c>
      <c r="V279" s="140">
        <f t="shared" si="57"/>
        <v>-270.68616260813235</v>
      </c>
      <c r="W279" s="140">
        <f t="shared" si="57"/>
        <v>-317.12326087898077</v>
      </c>
      <c r="X279" s="140">
        <f t="shared" si="57"/>
        <v>-366.95116416460564</v>
      </c>
      <c r="Y279" s="140">
        <f t="shared" si="57"/>
        <v>-420.34702543978409</v>
      </c>
      <c r="Z279" s="140">
        <f t="shared" si="57"/>
        <v>-477.48799767929364</v>
      </c>
      <c r="AA279" s="140">
        <f t="shared" si="57"/>
        <v>-538.55123385791182</v>
      </c>
      <c r="AB279" s="140">
        <f t="shared" si="57"/>
        <v>-603.71388695041605</v>
      </c>
      <c r="AC279" s="140">
        <f t="shared" si="57"/>
        <v>-673.15310993158357</v>
      </c>
      <c r="AD279" s="140">
        <f t="shared" si="57"/>
        <v>-747.04605577619122</v>
      </c>
      <c r="AE279" s="140">
        <f t="shared" si="57"/>
        <v>-825.56987745901711</v>
      </c>
      <c r="AF279" s="140">
        <f t="shared" si="57"/>
        <v>-908.90172795483932</v>
      </c>
      <c r="AG279" s="140">
        <f t="shared" si="57"/>
        <v>-997.21876023843447</v>
      </c>
      <c r="AH279" s="140">
        <f t="shared" si="57"/>
        <v>-1090.6981272845801</v>
      </c>
      <c r="AI279" s="140">
        <f t="shared" si="57"/>
        <v>-1189.5169820680537</v>
      </c>
      <c r="AJ279" s="140">
        <f t="shared" si="57"/>
        <v>-1291.0498689638855</v>
      </c>
      <c r="AK279" s="140">
        <f t="shared" si="57"/>
        <v>-1392.5827558597173</v>
      </c>
      <c r="AL279" s="140">
        <f t="shared" si="57"/>
        <v>-1494.1156427555491</v>
      </c>
      <c r="AM279" s="140">
        <f t="shared" si="57"/>
        <v>-1595.6485296513808</v>
      </c>
      <c r="AN279" s="140">
        <f t="shared" si="57"/>
        <v>-1697.1814165472126</v>
      </c>
      <c r="AO279" s="140">
        <f t="shared" si="57"/>
        <v>-1798.7143034430444</v>
      </c>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row>
    <row r="280" spans="1:96" ht="15" customHeight="1">
      <c r="A280" s="104"/>
      <c r="B280" s="117" t="s">
        <v>106</v>
      </c>
      <c r="C280" s="141"/>
      <c r="D280" s="140">
        <f t="shared" ref="D280:AO280" si="58">IF(D$267=$B280,0,IF(D$267&gt;$B280,-0.5*D$265-0.5*C$265+C280,0.5*HLOOKUP($B280,$D$264:$AO$265,2,FALSE)+0.5*HLOOKUP($B279,$D$264:$AO$265,2,FALSE)+D279))</f>
        <v>205.17699063072348</v>
      </c>
      <c r="E280" s="140">
        <f t="shared" si="58"/>
        <v>197.30073853946772</v>
      </c>
      <c r="F280" s="140">
        <f t="shared" si="58"/>
        <v>181.40292037887059</v>
      </c>
      <c r="G280" s="140">
        <f t="shared" si="58"/>
        <v>165.12589777471334</v>
      </c>
      <c r="H280" s="140">
        <f t="shared" si="58"/>
        <v>148.29251775221849</v>
      </c>
      <c r="I280" s="140">
        <f t="shared" si="58"/>
        <v>130.72562733660868</v>
      </c>
      <c r="J280" s="140">
        <f t="shared" si="58"/>
        <v>112.24807355310647</v>
      </c>
      <c r="K280" s="140">
        <f t="shared" si="58"/>
        <v>92.682703426934495</v>
      </c>
      <c r="L280" s="140">
        <f t="shared" si="58"/>
        <v>71.8523639833153</v>
      </c>
      <c r="M280" s="140">
        <f t="shared" si="58"/>
        <v>49.579902247471395</v>
      </c>
      <c r="N280" s="140">
        <f t="shared" si="58"/>
        <v>25.688165244625381</v>
      </c>
      <c r="O280" s="140">
        <f t="shared" si="58"/>
        <v>0</v>
      </c>
      <c r="P280" s="140">
        <f t="shared" si="58"/>
        <v>-27.661746461182254</v>
      </c>
      <c r="Q280" s="140">
        <f t="shared" si="58"/>
        <v>-57.474227113698994</v>
      </c>
      <c r="R280" s="140">
        <f t="shared" si="58"/>
        <v>-89.614594932327492</v>
      </c>
      <c r="S280" s="140">
        <f t="shared" si="58"/>
        <v>-124.26000289184502</v>
      </c>
      <c r="T280" s="140">
        <f t="shared" si="58"/>
        <v>-161.58760396702911</v>
      </c>
      <c r="U280" s="140">
        <f t="shared" si="58"/>
        <v>-201.77455113265739</v>
      </c>
      <c r="V280" s="140">
        <f t="shared" si="58"/>
        <v>-244.99799736350695</v>
      </c>
      <c r="W280" s="140">
        <f t="shared" si="58"/>
        <v>-291.43509563435538</v>
      </c>
      <c r="X280" s="140">
        <f t="shared" si="58"/>
        <v>-341.26299891998025</v>
      </c>
      <c r="Y280" s="140">
        <f t="shared" si="58"/>
        <v>-394.6588601951587</v>
      </c>
      <c r="Z280" s="140">
        <f t="shared" si="58"/>
        <v>-451.79983243466825</v>
      </c>
      <c r="AA280" s="140">
        <f t="shared" si="58"/>
        <v>-512.86306861328649</v>
      </c>
      <c r="AB280" s="140">
        <f t="shared" si="58"/>
        <v>-578.02572170579072</v>
      </c>
      <c r="AC280" s="140">
        <f t="shared" si="58"/>
        <v>-647.46494468695823</v>
      </c>
      <c r="AD280" s="140">
        <f t="shared" si="58"/>
        <v>-721.35789053156589</v>
      </c>
      <c r="AE280" s="140">
        <f t="shared" si="58"/>
        <v>-799.88171221439177</v>
      </c>
      <c r="AF280" s="140">
        <f t="shared" si="58"/>
        <v>-883.21356271021398</v>
      </c>
      <c r="AG280" s="140">
        <f t="shared" si="58"/>
        <v>-971.53059499380902</v>
      </c>
      <c r="AH280" s="140">
        <f t="shared" si="58"/>
        <v>-1065.0099620399546</v>
      </c>
      <c r="AI280" s="140">
        <f t="shared" si="58"/>
        <v>-1163.8288168234283</v>
      </c>
      <c r="AJ280" s="140">
        <f t="shared" si="58"/>
        <v>-1265.36170371926</v>
      </c>
      <c r="AK280" s="140">
        <f t="shared" si="58"/>
        <v>-1366.8945906150918</v>
      </c>
      <c r="AL280" s="140">
        <f t="shared" si="58"/>
        <v>-1468.4274775109236</v>
      </c>
      <c r="AM280" s="140">
        <f t="shared" si="58"/>
        <v>-1569.9603644067554</v>
      </c>
      <c r="AN280" s="140">
        <f t="shared" si="58"/>
        <v>-1671.4932513025872</v>
      </c>
      <c r="AO280" s="140">
        <f t="shared" si="58"/>
        <v>-1773.0261381984189</v>
      </c>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3"/>
    </row>
    <row r="281" spans="1:96" ht="15" customHeight="1">
      <c r="A281" s="104"/>
      <c r="B281" s="117" t="s">
        <v>107</v>
      </c>
      <c r="C281" s="141"/>
      <c r="D281" s="140">
        <f t="shared" ref="D281:AO281" si="59">IF(D$267=$B281,0,IF(D$267&gt;$B281,-0.5*D$265-0.5*C$265+C281,0.5*HLOOKUP($B281,$D$264:$AO$265,2,FALSE)+0.5*HLOOKUP($B280,$D$264:$AO$265,2,FALSE)+D280))</f>
        <v>232.83873709190573</v>
      </c>
      <c r="E281" s="140">
        <f t="shared" si="59"/>
        <v>224.96248500064996</v>
      </c>
      <c r="F281" s="140">
        <f t="shared" si="59"/>
        <v>209.06466684005284</v>
      </c>
      <c r="G281" s="140">
        <f t="shared" si="59"/>
        <v>192.78764423589558</v>
      </c>
      <c r="H281" s="140">
        <f t="shared" si="59"/>
        <v>175.95426421340073</v>
      </c>
      <c r="I281" s="140">
        <f t="shared" si="59"/>
        <v>158.38737379779093</v>
      </c>
      <c r="J281" s="140">
        <f t="shared" si="59"/>
        <v>139.90982001428873</v>
      </c>
      <c r="K281" s="140">
        <f t="shared" si="59"/>
        <v>120.34444988811674</v>
      </c>
      <c r="L281" s="140">
        <f t="shared" si="59"/>
        <v>99.514110444497561</v>
      </c>
      <c r="M281" s="140">
        <f t="shared" si="59"/>
        <v>77.241648708653656</v>
      </c>
      <c r="N281" s="140">
        <f t="shared" si="59"/>
        <v>53.349911705807635</v>
      </c>
      <c r="O281" s="140">
        <f t="shared" si="59"/>
        <v>27.661746461182254</v>
      </c>
      <c r="P281" s="140">
        <f t="shared" si="59"/>
        <v>0</v>
      </c>
      <c r="Q281" s="140">
        <f t="shared" si="59"/>
        <v>-29.81248065251674</v>
      </c>
      <c r="R281" s="140">
        <f t="shared" si="59"/>
        <v>-61.952848471145238</v>
      </c>
      <c r="S281" s="140">
        <f t="shared" si="59"/>
        <v>-96.598256430662758</v>
      </c>
      <c r="T281" s="140">
        <f t="shared" si="59"/>
        <v>-133.92585750584686</v>
      </c>
      <c r="U281" s="140">
        <f t="shared" si="59"/>
        <v>-174.11280467147515</v>
      </c>
      <c r="V281" s="140">
        <f t="shared" si="59"/>
        <v>-217.33625090232471</v>
      </c>
      <c r="W281" s="140">
        <f t="shared" si="59"/>
        <v>-263.77334917317313</v>
      </c>
      <c r="X281" s="140">
        <f t="shared" si="59"/>
        <v>-313.601252458798</v>
      </c>
      <c r="Y281" s="140">
        <f t="shared" si="59"/>
        <v>-366.99711373397645</v>
      </c>
      <c r="Z281" s="140">
        <f t="shared" si="59"/>
        <v>-424.138085973486</v>
      </c>
      <c r="AA281" s="140">
        <f t="shared" si="59"/>
        <v>-485.20132215210418</v>
      </c>
      <c r="AB281" s="140">
        <f t="shared" si="59"/>
        <v>-550.36397524460835</v>
      </c>
      <c r="AC281" s="140">
        <f t="shared" si="59"/>
        <v>-619.80319822577587</v>
      </c>
      <c r="AD281" s="140">
        <f t="shared" si="59"/>
        <v>-693.69614407038353</v>
      </c>
      <c r="AE281" s="140">
        <f t="shared" si="59"/>
        <v>-772.21996575320941</v>
      </c>
      <c r="AF281" s="140">
        <f t="shared" si="59"/>
        <v>-855.55181624903162</v>
      </c>
      <c r="AG281" s="140">
        <f t="shared" si="59"/>
        <v>-943.86884853262677</v>
      </c>
      <c r="AH281" s="140">
        <f t="shared" si="59"/>
        <v>-1037.3482155787724</v>
      </c>
      <c r="AI281" s="140">
        <f t="shared" si="59"/>
        <v>-1136.167070362246</v>
      </c>
      <c r="AJ281" s="140">
        <f t="shared" si="59"/>
        <v>-1237.6999572580778</v>
      </c>
      <c r="AK281" s="140">
        <f t="shared" si="59"/>
        <v>-1339.2328441539096</v>
      </c>
      <c r="AL281" s="140">
        <f t="shared" si="59"/>
        <v>-1440.7657310497414</v>
      </c>
      <c r="AM281" s="140">
        <f t="shared" si="59"/>
        <v>-1542.2986179455731</v>
      </c>
      <c r="AN281" s="140">
        <f t="shared" si="59"/>
        <v>-1643.8315048414049</v>
      </c>
      <c r="AO281" s="140">
        <f t="shared" si="59"/>
        <v>-1745.3643917372367</v>
      </c>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3"/>
    </row>
    <row r="282" spans="1:96" ht="15" customHeight="1">
      <c r="A282" s="104"/>
      <c r="B282" s="117" t="s">
        <v>108</v>
      </c>
      <c r="C282" s="141"/>
      <c r="D282" s="140">
        <f t="shared" ref="D282:AO282" si="60">IF(D$267=$B282,0,IF(D$267&gt;$B282,-0.5*D$265-0.5*C$265+C282,0.5*HLOOKUP($B282,$D$264:$AO$265,2,FALSE)+0.5*HLOOKUP($B281,$D$264:$AO$265,2,FALSE)+D281))</f>
        <v>262.65121774442247</v>
      </c>
      <c r="E282" s="140">
        <f t="shared" si="60"/>
        <v>254.7749656531667</v>
      </c>
      <c r="F282" s="140">
        <f t="shared" si="60"/>
        <v>238.87714749256958</v>
      </c>
      <c r="G282" s="140">
        <f t="shared" si="60"/>
        <v>222.60012488841232</v>
      </c>
      <c r="H282" s="140">
        <f t="shared" si="60"/>
        <v>205.76674486591747</v>
      </c>
      <c r="I282" s="140">
        <f t="shared" si="60"/>
        <v>188.19985445030767</v>
      </c>
      <c r="J282" s="140">
        <f t="shared" si="60"/>
        <v>169.72230066680547</v>
      </c>
      <c r="K282" s="140">
        <f t="shared" si="60"/>
        <v>150.15693054063348</v>
      </c>
      <c r="L282" s="140">
        <f t="shared" si="60"/>
        <v>129.3265910970143</v>
      </c>
      <c r="M282" s="140">
        <f t="shared" si="60"/>
        <v>107.0541293611704</v>
      </c>
      <c r="N282" s="140">
        <f t="shared" si="60"/>
        <v>83.162392358324382</v>
      </c>
      <c r="O282" s="140">
        <f t="shared" si="60"/>
        <v>57.474227113698994</v>
      </c>
      <c r="P282" s="140">
        <f t="shared" si="60"/>
        <v>29.81248065251674</v>
      </c>
      <c r="Q282" s="140">
        <f t="shared" si="60"/>
        <v>0</v>
      </c>
      <c r="R282" s="140">
        <f t="shared" si="60"/>
        <v>-32.140367818628498</v>
      </c>
      <c r="S282" s="140">
        <f t="shared" si="60"/>
        <v>-66.785775778146018</v>
      </c>
      <c r="T282" s="140">
        <f t="shared" si="60"/>
        <v>-104.11337685333011</v>
      </c>
      <c r="U282" s="140">
        <f t="shared" si="60"/>
        <v>-144.30032401895838</v>
      </c>
      <c r="V282" s="140">
        <f t="shared" si="60"/>
        <v>-187.52377024980794</v>
      </c>
      <c r="W282" s="140">
        <f t="shared" si="60"/>
        <v>-233.96086852065633</v>
      </c>
      <c r="X282" s="140">
        <f t="shared" si="60"/>
        <v>-283.7887718062812</v>
      </c>
      <c r="Y282" s="140">
        <f t="shared" si="60"/>
        <v>-337.18463308145965</v>
      </c>
      <c r="Z282" s="140">
        <f t="shared" si="60"/>
        <v>-394.3256053209692</v>
      </c>
      <c r="AA282" s="140">
        <f t="shared" si="60"/>
        <v>-455.38884149958739</v>
      </c>
      <c r="AB282" s="140">
        <f t="shared" si="60"/>
        <v>-520.55149459209156</v>
      </c>
      <c r="AC282" s="140">
        <f t="shared" si="60"/>
        <v>-589.99071757325908</v>
      </c>
      <c r="AD282" s="140">
        <f t="shared" si="60"/>
        <v>-663.88366341786673</v>
      </c>
      <c r="AE282" s="140">
        <f t="shared" si="60"/>
        <v>-742.40748510069261</v>
      </c>
      <c r="AF282" s="140">
        <f t="shared" si="60"/>
        <v>-825.73933559651482</v>
      </c>
      <c r="AG282" s="140">
        <f t="shared" si="60"/>
        <v>-914.05636788010997</v>
      </c>
      <c r="AH282" s="140">
        <f t="shared" si="60"/>
        <v>-1007.5357349262557</v>
      </c>
      <c r="AI282" s="140">
        <f t="shared" si="60"/>
        <v>-1106.3545897097295</v>
      </c>
      <c r="AJ282" s="140">
        <f t="shared" si="60"/>
        <v>-1207.8874766055612</v>
      </c>
      <c r="AK282" s="140">
        <f t="shared" si="60"/>
        <v>-1309.420363501393</v>
      </c>
      <c r="AL282" s="140">
        <f t="shared" si="60"/>
        <v>-1410.9532503972248</v>
      </c>
      <c r="AM282" s="140">
        <f t="shared" si="60"/>
        <v>-1512.4861372930566</v>
      </c>
      <c r="AN282" s="140">
        <f t="shared" si="60"/>
        <v>-1614.0190241888884</v>
      </c>
      <c r="AO282" s="140">
        <f t="shared" si="60"/>
        <v>-1715.5519110847201</v>
      </c>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3"/>
    </row>
    <row r="283" spans="1:96" ht="15" customHeight="1">
      <c r="A283" s="104"/>
      <c r="B283" s="117" t="s">
        <v>109</v>
      </c>
      <c r="C283" s="141"/>
      <c r="D283" s="140">
        <f t="shared" ref="D283:AO283" si="61">IF(D$267=$B283,0,IF(D$267&gt;$B283,-0.5*D$265-0.5*C$265+C283,0.5*HLOOKUP($B283,$D$264:$AO$265,2,FALSE)+0.5*HLOOKUP($B282,$D$264:$AO$265,2,FALSE)+D282))</f>
        <v>294.79158556305094</v>
      </c>
      <c r="E283" s="140">
        <f t="shared" si="61"/>
        <v>286.91533347179518</v>
      </c>
      <c r="F283" s="140">
        <f t="shared" si="61"/>
        <v>271.01751531119805</v>
      </c>
      <c r="G283" s="140">
        <f t="shared" si="61"/>
        <v>254.74049270704083</v>
      </c>
      <c r="H283" s="140">
        <f t="shared" si="61"/>
        <v>237.90711268454598</v>
      </c>
      <c r="I283" s="140">
        <f t="shared" si="61"/>
        <v>220.34022226893617</v>
      </c>
      <c r="J283" s="140">
        <f t="shared" si="61"/>
        <v>201.86266848543397</v>
      </c>
      <c r="K283" s="140">
        <f t="shared" si="61"/>
        <v>182.29729835926199</v>
      </c>
      <c r="L283" s="140">
        <f t="shared" si="61"/>
        <v>161.46695891564281</v>
      </c>
      <c r="M283" s="140">
        <f t="shared" si="61"/>
        <v>139.1944971797989</v>
      </c>
      <c r="N283" s="140">
        <f t="shared" si="61"/>
        <v>115.30276017695289</v>
      </c>
      <c r="O283" s="140">
        <f t="shared" si="61"/>
        <v>89.614594932327492</v>
      </c>
      <c r="P283" s="140">
        <f t="shared" si="61"/>
        <v>61.952848471145238</v>
      </c>
      <c r="Q283" s="140">
        <f t="shared" si="61"/>
        <v>32.140367818628498</v>
      </c>
      <c r="R283" s="140">
        <f t="shared" si="61"/>
        <v>0</v>
      </c>
      <c r="S283" s="140">
        <f t="shared" si="61"/>
        <v>-34.645407959517527</v>
      </c>
      <c r="T283" s="140">
        <f t="shared" si="61"/>
        <v>-71.973009034701619</v>
      </c>
      <c r="U283" s="140">
        <f t="shared" si="61"/>
        <v>-112.1599562003299</v>
      </c>
      <c r="V283" s="140">
        <f t="shared" si="61"/>
        <v>-155.38340243117946</v>
      </c>
      <c r="W283" s="140">
        <f t="shared" si="61"/>
        <v>-201.82050070202786</v>
      </c>
      <c r="X283" s="140">
        <f t="shared" si="61"/>
        <v>-251.6484039876527</v>
      </c>
      <c r="Y283" s="140">
        <f t="shared" si="61"/>
        <v>-305.04426526283117</v>
      </c>
      <c r="Z283" s="140">
        <f t="shared" si="61"/>
        <v>-362.18523750234073</v>
      </c>
      <c r="AA283" s="140">
        <f t="shared" si="61"/>
        <v>-423.24847368095891</v>
      </c>
      <c r="AB283" s="140">
        <f t="shared" si="61"/>
        <v>-488.41112677346308</v>
      </c>
      <c r="AC283" s="140">
        <f t="shared" si="61"/>
        <v>-557.85034975463066</v>
      </c>
      <c r="AD283" s="140">
        <f t="shared" si="61"/>
        <v>-631.74329559923831</v>
      </c>
      <c r="AE283" s="140">
        <f t="shared" si="61"/>
        <v>-710.26711728206419</v>
      </c>
      <c r="AF283" s="140">
        <f t="shared" si="61"/>
        <v>-793.5989677778864</v>
      </c>
      <c r="AG283" s="140">
        <f t="shared" si="61"/>
        <v>-881.91600006148155</v>
      </c>
      <c r="AH283" s="140">
        <f t="shared" si="61"/>
        <v>-975.39536710762729</v>
      </c>
      <c r="AI283" s="140">
        <f t="shared" si="61"/>
        <v>-1074.214221891101</v>
      </c>
      <c r="AJ283" s="140">
        <f t="shared" si="61"/>
        <v>-1175.7471087869328</v>
      </c>
      <c r="AK283" s="140">
        <f t="shared" si="61"/>
        <v>-1277.2799956827646</v>
      </c>
      <c r="AL283" s="140">
        <f t="shared" si="61"/>
        <v>-1378.8128825785964</v>
      </c>
      <c r="AM283" s="140">
        <f t="shared" si="61"/>
        <v>-1480.3457694744282</v>
      </c>
      <c r="AN283" s="140">
        <f t="shared" si="61"/>
        <v>-1581.8786563702599</v>
      </c>
      <c r="AO283" s="140">
        <f t="shared" si="61"/>
        <v>-1683.4115432660917</v>
      </c>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3"/>
    </row>
    <row r="284" spans="1:96" ht="15" customHeight="1">
      <c r="A284" s="104"/>
      <c r="B284" s="117" t="s">
        <v>110</v>
      </c>
      <c r="C284" s="141"/>
      <c r="D284" s="140">
        <f t="shared" ref="D284:AO284" si="62">IF(D$267=$B284,0,IF(D$267&gt;$B284,-0.5*D$265-0.5*C$265+C284,0.5*HLOOKUP($B284,$D$264:$AO$265,2,FALSE)+0.5*HLOOKUP($B283,$D$264:$AO$265,2,FALSE)+D283))</f>
        <v>329.43699352256846</v>
      </c>
      <c r="E284" s="140">
        <f t="shared" si="62"/>
        <v>321.56074143131269</v>
      </c>
      <c r="F284" s="140">
        <f t="shared" si="62"/>
        <v>305.66292327071557</v>
      </c>
      <c r="G284" s="140">
        <f t="shared" si="62"/>
        <v>289.38590066655837</v>
      </c>
      <c r="H284" s="140">
        <f t="shared" si="62"/>
        <v>272.55252064406352</v>
      </c>
      <c r="I284" s="140">
        <f t="shared" si="62"/>
        <v>254.98563022845372</v>
      </c>
      <c r="J284" s="140">
        <f t="shared" si="62"/>
        <v>236.50807644495148</v>
      </c>
      <c r="K284" s="140">
        <f t="shared" si="62"/>
        <v>216.94270631877953</v>
      </c>
      <c r="L284" s="140">
        <f t="shared" si="62"/>
        <v>196.11236687516032</v>
      </c>
      <c r="M284" s="140">
        <f t="shared" si="62"/>
        <v>173.83990513931644</v>
      </c>
      <c r="N284" s="140">
        <f t="shared" si="62"/>
        <v>149.94816813647043</v>
      </c>
      <c r="O284" s="140">
        <f t="shared" si="62"/>
        <v>124.26000289184502</v>
      </c>
      <c r="P284" s="140">
        <f t="shared" si="62"/>
        <v>96.598256430662758</v>
      </c>
      <c r="Q284" s="140">
        <f t="shared" si="62"/>
        <v>66.785775778146018</v>
      </c>
      <c r="R284" s="140">
        <f t="shared" si="62"/>
        <v>34.645407959517527</v>
      </c>
      <c r="S284" s="140">
        <f t="shared" si="62"/>
        <v>0</v>
      </c>
      <c r="T284" s="140">
        <f t="shared" si="62"/>
        <v>-37.327601075184091</v>
      </c>
      <c r="U284" s="140">
        <f t="shared" si="62"/>
        <v>-77.51454824081236</v>
      </c>
      <c r="V284" s="140">
        <f t="shared" si="62"/>
        <v>-120.73799447166192</v>
      </c>
      <c r="W284" s="140">
        <f t="shared" si="62"/>
        <v>-167.17509274251034</v>
      </c>
      <c r="X284" s="140">
        <f t="shared" si="62"/>
        <v>-217.00299602813519</v>
      </c>
      <c r="Y284" s="140">
        <f t="shared" si="62"/>
        <v>-270.39885730331366</v>
      </c>
      <c r="Z284" s="140">
        <f t="shared" si="62"/>
        <v>-327.53982954282321</v>
      </c>
      <c r="AA284" s="140">
        <f t="shared" si="62"/>
        <v>-388.6030657214414</v>
      </c>
      <c r="AB284" s="140">
        <f t="shared" si="62"/>
        <v>-453.76571881394557</v>
      </c>
      <c r="AC284" s="140">
        <f t="shared" si="62"/>
        <v>-523.20494179511309</v>
      </c>
      <c r="AD284" s="140">
        <f t="shared" si="62"/>
        <v>-597.09788763972074</v>
      </c>
      <c r="AE284" s="140">
        <f t="shared" si="62"/>
        <v>-675.62170932254662</v>
      </c>
      <c r="AF284" s="140">
        <f t="shared" si="62"/>
        <v>-758.95355981836883</v>
      </c>
      <c r="AG284" s="140">
        <f t="shared" si="62"/>
        <v>-847.27059210196398</v>
      </c>
      <c r="AH284" s="140">
        <f t="shared" si="62"/>
        <v>-940.74995914810972</v>
      </c>
      <c r="AI284" s="140">
        <f t="shared" si="62"/>
        <v>-1039.5688139315835</v>
      </c>
      <c r="AJ284" s="140">
        <f t="shared" si="62"/>
        <v>-1141.1017008274152</v>
      </c>
      <c r="AK284" s="140">
        <f t="shared" si="62"/>
        <v>-1242.634587723247</v>
      </c>
      <c r="AL284" s="140">
        <f t="shared" si="62"/>
        <v>-1344.1674746190788</v>
      </c>
      <c r="AM284" s="140">
        <f t="shared" si="62"/>
        <v>-1445.7003615149106</v>
      </c>
      <c r="AN284" s="140">
        <f t="shared" si="62"/>
        <v>-1547.2332484107424</v>
      </c>
      <c r="AO284" s="140">
        <f t="shared" si="62"/>
        <v>-1648.7661353065741</v>
      </c>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3"/>
    </row>
    <row r="285" spans="1:96" ht="15" customHeight="1">
      <c r="A285" s="104"/>
      <c r="B285" s="117" t="s">
        <v>111</v>
      </c>
      <c r="C285" s="141"/>
      <c r="D285" s="140">
        <f t="shared" ref="D285:AO285" si="63">IF(D$267=$B285,0,IF(D$267&gt;$B285,-0.5*D$265-0.5*C$265+C285,0.5*HLOOKUP($B285,$D$264:$AO$265,2,FALSE)+0.5*HLOOKUP($B284,$D$264:$AO$265,2,FALSE)+D284))</f>
        <v>366.76459459775253</v>
      </c>
      <c r="E285" s="140">
        <f t="shared" si="63"/>
        <v>358.88834250649677</v>
      </c>
      <c r="F285" s="140">
        <f t="shared" si="63"/>
        <v>342.99052434589964</v>
      </c>
      <c r="G285" s="140">
        <f t="shared" si="63"/>
        <v>326.71350174174245</v>
      </c>
      <c r="H285" s="140">
        <f t="shared" si="63"/>
        <v>309.8801217192476</v>
      </c>
      <c r="I285" s="140">
        <f t="shared" si="63"/>
        <v>292.31323130363779</v>
      </c>
      <c r="J285" s="140">
        <f t="shared" si="63"/>
        <v>273.83567752013556</v>
      </c>
      <c r="K285" s="140">
        <f t="shared" si="63"/>
        <v>254.27030739396361</v>
      </c>
      <c r="L285" s="140">
        <f t="shared" si="63"/>
        <v>233.4399679503444</v>
      </c>
      <c r="M285" s="140">
        <f t="shared" si="63"/>
        <v>211.16750621450052</v>
      </c>
      <c r="N285" s="140">
        <f t="shared" si="63"/>
        <v>187.27576921165451</v>
      </c>
      <c r="O285" s="140">
        <f t="shared" si="63"/>
        <v>161.58760396702911</v>
      </c>
      <c r="P285" s="140">
        <f t="shared" si="63"/>
        <v>133.92585750584686</v>
      </c>
      <c r="Q285" s="140">
        <f t="shared" si="63"/>
        <v>104.11337685333011</v>
      </c>
      <c r="R285" s="140">
        <f t="shared" si="63"/>
        <v>71.973009034701619</v>
      </c>
      <c r="S285" s="140">
        <f t="shared" si="63"/>
        <v>37.327601075184091</v>
      </c>
      <c r="T285" s="140">
        <f t="shared" si="63"/>
        <v>0</v>
      </c>
      <c r="U285" s="140">
        <f t="shared" si="63"/>
        <v>-40.186947165628276</v>
      </c>
      <c r="V285" s="140">
        <f t="shared" si="63"/>
        <v>-83.410393396477829</v>
      </c>
      <c r="W285" s="140">
        <f t="shared" si="63"/>
        <v>-129.84749166732624</v>
      </c>
      <c r="X285" s="140">
        <f t="shared" si="63"/>
        <v>-179.67539495295108</v>
      </c>
      <c r="Y285" s="140">
        <f t="shared" si="63"/>
        <v>-233.07125622812953</v>
      </c>
      <c r="Z285" s="140">
        <f t="shared" si="63"/>
        <v>-290.21222846763908</v>
      </c>
      <c r="AA285" s="140">
        <f t="shared" si="63"/>
        <v>-351.27546464625726</v>
      </c>
      <c r="AB285" s="140">
        <f t="shared" si="63"/>
        <v>-416.43811773876143</v>
      </c>
      <c r="AC285" s="140">
        <f t="shared" si="63"/>
        <v>-485.87734071992895</v>
      </c>
      <c r="AD285" s="140">
        <f t="shared" si="63"/>
        <v>-559.7702865645366</v>
      </c>
      <c r="AE285" s="140">
        <f t="shared" si="63"/>
        <v>-638.29410824736249</v>
      </c>
      <c r="AF285" s="140">
        <f t="shared" si="63"/>
        <v>-721.6259587431847</v>
      </c>
      <c r="AG285" s="140">
        <f t="shared" si="63"/>
        <v>-809.94299102677974</v>
      </c>
      <c r="AH285" s="140">
        <f t="shared" si="63"/>
        <v>-903.42235807292548</v>
      </c>
      <c r="AI285" s="140">
        <f t="shared" si="63"/>
        <v>-1002.2412128563992</v>
      </c>
      <c r="AJ285" s="140">
        <f t="shared" si="63"/>
        <v>-1103.774099752231</v>
      </c>
      <c r="AK285" s="140">
        <f t="shared" si="63"/>
        <v>-1205.3069866480628</v>
      </c>
      <c r="AL285" s="140">
        <f t="shared" si="63"/>
        <v>-1306.8398735438946</v>
      </c>
      <c r="AM285" s="140">
        <f t="shared" si="63"/>
        <v>-1408.3727604397263</v>
      </c>
      <c r="AN285" s="140">
        <f t="shared" si="63"/>
        <v>-1509.9056473355581</v>
      </c>
      <c r="AO285" s="140">
        <f t="shared" si="63"/>
        <v>-1611.4385342313899</v>
      </c>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3"/>
    </row>
    <row r="286" spans="1:96" ht="15" customHeight="1">
      <c r="A286" s="104"/>
      <c r="B286" s="117" t="s">
        <v>112</v>
      </c>
      <c r="C286" s="141"/>
      <c r="D286" s="140">
        <f t="shared" ref="D286:AO286" si="64">IF(D$267=$B286,0,IF(D$267&gt;$B286,-0.5*D$265-0.5*C$265+C286,0.5*HLOOKUP($B286,$D$264:$AO$265,2,FALSE)+0.5*HLOOKUP($B285,$D$264:$AO$265,2,FALSE)+D285))</f>
        <v>406.95154176338082</v>
      </c>
      <c r="E286" s="140">
        <f t="shared" si="64"/>
        <v>399.07528967212505</v>
      </c>
      <c r="F286" s="140">
        <f t="shared" si="64"/>
        <v>383.17747151152793</v>
      </c>
      <c r="G286" s="140">
        <f t="shared" si="64"/>
        <v>366.90044890737073</v>
      </c>
      <c r="H286" s="140">
        <f t="shared" si="64"/>
        <v>350.06706888487588</v>
      </c>
      <c r="I286" s="140">
        <f t="shared" si="64"/>
        <v>332.50017846926607</v>
      </c>
      <c r="J286" s="140">
        <f t="shared" si="64"/>
        <v>314.02262468576384</v>
      </c>
      <c r="K286" s="140">
        <f t="shared" si="64"/>
        <v>294.45725455959189</v>
      </c>
      <c r="L286" s="140">
        <f t="shared" si="64"/>
        <v>273.62691511597268</v>
      </c>
      <c r="M286" s="140">
        <f t="shared" si="64"/>
        <v>251.3544533801288</v>
      </c>
      <c r="N286" s="140">
        <f t="shared" si="64"/>
        <v>227.46271637728279</v>
      </c>
      <c r="O286" s="140">
        <f t="shared" si="64"/>
        <v>201.77455113265739</v>
      </c>
      <c r="P286" s="140">
        <f t="shared" si="64"/>
        <v>174.11280467147515</v>
      </c>
      <c r="Q286" s="140">
        <f t="shared" si="64"/>
        <v>144.30032401895838</v>
      </c>
      <c r="R286" s="140">
        <f t="shared" si="64"/>
        <v>112.1599562003299</v>
      </c>
      <c r="S286" s="140">
        <f t="shared" si="64"/>
        <v>77.51454824081236</v>
      </c>
      <c r="T286" s="140">
        <f t="shared" si="64"/>
        <v>40.186947165628276</v>
      </c>
      <c r="U286" s="140">
        <f t="shared" si="64"/>
        <v>0</v>
      </c>
      <c r="V286" s="140">
        <f t="shared" si="64"/>
        <v>-43.223446230849554</v>
      </c>
      <c r="W286" s="140">
        <f t="shared" si="64"/>
        <v>-89.660544501697956</v>
      </c>
      <c r="X286" s="140">
        <f t="shared" si="64"/>
        <v>-139.4884477873228</v>
      </c>
      <c r="Y286" s="140">
        <f t="shared" si="64"/>
        <v>-192.88430906250125</v>
      </c>
      <c r="Z286" s="140">
        <f t="shared" si="64"/>
        <v>-250.0252813020108</v>
      </c>
      <c r="AA286" s="140">
        <f t="shared" si="64"/>
        <v>-311.08851748062898</v>
      </c>
      <c r="AB286" s="140">
        <f t="shared" si="64"/>
        <v>-376.25117057313315</v>
      </c>
      <c r="AC286" s="140">
        <f t="shared" si="64"/>
        <v>-445.69039355430073</v>
      </c>
      <c r="AD286" s="140">
        <f t="shared" si="64"/>
        <v>-519.58333939890838</v>
      </c>
      <c r="AE286" s="140">
        <f t="shared" si="64"/>
        <v>-598.10716108173426</v>
      </c>
      <c r="AF286" s="140">
        <f t="shared" si="64"/>
        <v>-681.43901157755647</v>
      </c>
      <c r="AG286" s="140">
        <f t="shared" si="64"/>
        <v>-769.75604386115151</v>
      </c>
      <c r="AH286" s="140">
        <f t="shared" si="64"/>
        <v>-863.23541090729725</v>
      </c>
      <c r="AI286" s="140">
        <f t="shared" si="64"/>
        <v>-962.05426569077099</v>
      </c>
      <c r="AJ286" s="140">
        <f t="shared" si="64"/>
        <v>-1063.5871525866028</v>
      </c>
      <c r="AK286" s="140">
        <f t="shared" si="64"/>
        <v>-1165.1200394824345</v>
      </c>
      <c r="AL286" s="140">
        <f t="shared" si="64"/>
        <v>-1266.6529263782663</v>
      </c>
      <c r="AM286" s="140">
        <f t="shared" si="64"/>
        <v>-1368.1858132740981</v>
      </c>
      <c r="AN286" s="140">
        <f t="shared" si="64"/>
        <v>-1469.7187001699299</v>
      </c>
      <c r="AO286" s="140">
        <f t="shared" si="64"/>
        <v>-1571.2515870657617</v>
      </c>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3"/>
    </row>
    <row r="287" spans="1:96" ht="15" customHeight="1">
      <c r="A287" s="104"/>
      <c r="B287" s="117" t="s">
        <v>113</v>
      </c>
      <c r="C287" s="141"/>
      <c r="D287" s="140">
        <f t="shared" ref="D287:AO287" si="65">IF(D$267=$B287,0,IF(D$267&gt;$B287,-0.5*D$265-0.5*C$265+C287,0.5*HLOOKUP($B287,$D$264:$AO$265,2,FALSE)+0.5*HLOOKUP($B286,$D$264:$AO$265,2,FALSE)+D286))</f>
        <v>450.17498799423038</v>
      </c>
      <c r="E287" s="140">
        <f t="shared" si="65"/>
        <v>442.29873590297461</v>
      </c>
      <c r="F287" s="140">
        <f t="shared" si="65"/>
        <v>426.40091774237749</v>
      </c>
      <c r="G287" s="140">
        <f t="shared" si="65"/>
        <v>410.12389513822029</v>
      </c>
      <c r="H287" s="140">
        <f t="shared" si="65"/>
        <v>393.29051511572544</v>
      </c>
      <c r="I287" s="140">
        <f t="shared" si="65"/>
        <v>375.72362470011564</v>
      </c>
      <c r="J287" s="140">
        <f t="shared" si="65"/>
        <v>357.24607091661341</v>
      </c>
      <c r="K287" s="140">
        <f t="shared" si="65"/>
        <v>337.68070079044145</v>
      </c>
      <c r="L287" s="140">
        <f t="shared" si="65"/>
        <v>316.85036134682224</v>
      </c>
      <c r="M287" s="140">
        <f t="shared" si="65"/>
        <v>294.57789961097836</v>
      </c>
      <c r="N287" s="140">
        <f t="shared" si="65"/>
        <v>270.68616260813235</v>
      </c>
      <c r="O287" s="140">
        <f t="shared" si="65"/>
        <v>244.99799736350695</v>
      </c>
      <c r="P287" s="140">
        <f t="shared" si="65"/>
        <v>217.33625090232471</v>
      </c>
      <c r="Q287" s="140">
        <f t="shared" si="65"/>
        <v>187.52377024980794</v>
      </c>
      <c r="R287" s="140">
        <f t="shared" si="65"/>
        <v>155.38340243117946</v>
      </c>
      <c r="S287" s="140">
        <f t="shared" si="65"/>
        <v>120.73799447166192</v>
      </c>
      <c r="T287" s="140">
        <f t="shared" si="65"/>
        <v>83.410393396477829</v>
      </c>
      <c r="U287" s="140">
        <f t="shared" si="65"/>
        <v>43.223446230849554</v>
      </c>
      <c r="V287" s="140">
        <f t="shared" si="65"/>
        <v>0</v>
      </c>
      <c r="W287" s="140">
        <f t="shared" si="65"/>
        <v>-46.437098270848409</v>
      </c>
      <c r="X287" s="140">
        <f t="shared" si="65"/>
        <v>-96.265001556473266</v>
      </c>
      <c r="Y287" s="140">
        <f t="shared" si="65"/>
        <v>-149.66086283165171</v>
      </c>
      <c r="Z287" s="140">
        <f t="shared" si="65"/>
        <v>-206.80183507116129</v>
      </c>
      <c r="AA287" s="140">
        <f t="shared" si="65"/>
        <v>-267.86507124977948</v>
      </c>
      <c r="AB287" s="140">
        <f t="shared" si="65"/>
        <v>-333.02772434228365</v>
      </c>
      <c r="AC287" s="140">
        <f t="shared" si="65"/>
        <v>-402.46694732345122</v>
      </c>
      <c r="AD287" s="140">
        <f t="shared" si="65"/>
        <v>-476.35989316805887</v>
      </c>
      <c r="AE287" s="140">
        <f t="shared" si="65"/>
        <v>-554.88371485088476</v>
      </c>
      <c r="AF287" s="140">
        <f t="shared" si="65"/>
        <v>-638.21556534670697</v>
      </c>
      <c r="AG287" s="140">
        <f t="shared" si="65"/>
        <v>-726.53259763030201</v>
      </c>
      <c r="AH287" s="140">
        <f t="shared" si="65"/>
        <v>-820.01196467644775</v>
      </c>
      <c r="AI287" s="140">
        <f t="shared" si="65"/>
        <v>-918.83081945992149</v>
      </c>
      <c r="AJ287" s="140">
        <f t="shared" si="65"/>
        <v>-1020.3637063557532</v>
      </c>
      <c r="AK287" s="140">
        <f t="shared" si="65"/>
        <v>-1121.8965932515848</v>
      </c>
      <c r="AL287" s="140">
        <f t="shared" si="65"/>
        <v>-1223.4294801474166</v>
      </c>
      <c r="AM287" s="140">
        <f t="shared" si="65"/>
        <v>-1324.9623670432484</v>
      </c>
      <c r="AN287" s="140">
        <f t="shared" si="65"/>
        <v>-1426.4952539390802</v>
      </c>
      <c r="AO287" s="140">
        <f t="shared" si="65"/>
        <v>-1528.0281408349119</v>
      </c>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3"/>
    </row>
    <row r="288" spans="1:96" ht="15" customHeight="1">
      <c r="A288" s="104"/>
      <c r="B288" s="117" t="s">
        <v>114</v>
      </c>
      <c r="C288" s="141"/>
      <c r="D288" s="140">
        <f t="shared" ref="D288:AO288" si="66">IF(D$267=$B288,0,IF(D$267&gt;$B288,-0.5*D$265-0.5*C$265+C288,0.5*HLOOKUP($B288,$D$264:$AO$265,2,FALSE)+0.5*HLOOKUP($B287,$D$264:$AO$265,2,FALSE)+D287))</f>
        <v>496.6120862650788</v>
      </c>
      <c r="E288" s="140">
        <f t="shared" si="66"/>
        <v>488.73583417382304</v>
      </c>
      <c r="F288" s="140">
        <f t="shared" si="66"/>
        <v>472.83801601322591</v>
      </c>
      <c r="G288" s="140">
        <f t="shared" si="66"/>
        <v>456.56099340906871</v>
      </c>
      <c r="H288" s="140">
        <f t="shared" si="66"/>
        <v>439.72761338657386</v>
      </c>
      <c r="I288" s="140">
        <f t="shared" si="66"/>
        <v>422.16072297096406</v>
      </c>
      <c r="J288" s="140">
        <f t="shared" si="66"/>
        <v>403.68316918746183</v>
      </c>
      <c r="K288" s="140">
        <f t="shared" si="66"/>
        <v>384.11779906128987</v>
      </c>
      <c r="L288" s="140">
        <f t="shared" si="66"/>
        <v>363.28745961767066</v>
      </c>
      <c r="M288" s="140">
        <f t="shared" si="66"/>
        <v>341.01499788182679</v>
      </c>
      <c r="N288" s="140">
        <f t="shared" si="66"/>
        <v>317.12326087898077</v>
      </c>
      <c r="O288" s="140">
        <f t="shared" si="66"/>
        <v>291.43509563435538</v>
      </c>
      <c r="P288" s="140">
        <f t="shared" si="66"/>
        <v>263.77334917317313</v>
      </c>
      <c r="Q288" s="140">
        <f t="shared" si="66"/>
        <v>233.96086852065633</v>
      </c>
      <c r="R288" s="140">
        <f t="shared" si="66"/>
        <v>201.82050070202786</v>
      </c>
      <c r="S288" s="140">
        <f t="shared" si="66"/>
        <v>167.17509274251034</v>
      </c>
      <c r="T288" s="140">
        <f t="shared" si="66"/>
        <v>129.84749166732624</v>
      </c>
      <c r="U288" s="140">
        <f t="shared" si="66"/>
        <v>89.660544501697956</v>
      </c>
      <c r="V288" s="140">
        <f t="shared" si="66"/>
        <v>46.437098270848409</v>
      </c>
      <c r="W288" s="140">
        <f t="shared" si="66"/>
        <v>0</v>
      </c>
      <c r="X288" s="140">
        <f t="shared" si="66"/>
        <v>-49.827903285624849</v>
      </c>
      <c r="Y288" s="140">
        <f t="shared" si="66"/>
        <v>-103.2237645608033</v>
      </c>
      <c r="Z288" s="140">
        <f t="shared" si="66"/>
        <v>-160.36473680031287</v>
      </c>
      <c r="AA288" s="140">
        <f t="shared" si="66"/>
        <v>-221.42797297893105</v>
      </c>
      <c r="AB288" s="140">
        <f t="shared" si="66"/>
        <v>-286.59062607143522</v>
      </c>
      <c r="AC288" s="140">
        <f t="shared" si="66"/>
        <v>-356.0298490526028</v>
      </c>
      <c r="AD288" s="140">
        <f t="shared" si="66"/>
        <v>-429.92279489721045</v>
      </c>
      <c r="AE288" s="140">
        <f t="shared" si="66"/>
        <v>-508.44661658003633</v>
      </c>
      <c r="AF288" s="140">
        <f t="shared" si="66"/>
        <v>-591.77846707585854</v>
      </c>
      <c r="AG288" s="140">
        <f t="shared" si="66"/>
        <v>-680.0954993594537</v>
      </c>
      <c r="AH288" s="140">
        <f t="shared" si="66"/>
        <v>-773.57486640559944</v>
      </c>
      <c r="AI288" s="140">
        <f t="shared" si="66"/>
        <v>-872.39372118907318</v>
      </c>
      <c r="AJ288" s="140">
        <f t="shared" si="66"/>
        <v>-973.92660808490484</v>
      </c>
      <c r="AK288" s="140">
        <f t="shared" si="66"/>
        <v>-1075.4594949807365</v>
      </c>
      <c r="AL288" s="140">
        <f t="shared" si="66"/>
        <v>-1176.9923818765683</v>
      </c>
      <c r="AM288" s="140">
        <f t="shared" si="66"/>
        <v>-1278.5252687724001</v>
      </c>
      <c r="AN288" s="140">
        <f t="shared" si="66"/>
        <v>-1380.0581556682318</v>
      </c>
      <c r="AO288" s="140">
        <f t="shared" si="66"/>
        <v>-1481.5910425640636</v>
      </c>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3"/>
    </row>
    <row r="289" spans="1:95" ht="15" customHeight="1">
      <c r="A289" s="104"/>
      <c r="B289" s="117" t="s">
        <v>115</v>
      </c>
      <c r="C289" s="141"/>
      <c r="D289" s="140">
        <f t="shared" ref="D289:AO289" si="67">IF(D$267=$B289,0,IF(D$267&gt;$B289,-0.5*D$265-0.5*C$265+C289,0.5*HLOOKUP($B289,$D$264:$AO$265,2,FALSE)+0.5*HLOOKUP($B288,$D$264:$AO$265,2,FALSE)+D288))</f>
        <v>546.43998955070367</v>
      </c>
      <c r="E289" s="140">
        <f t="shared" si="67"/>
        <v>538.56373745944791</v>
      </c>
      <c r="F289" s="140">
        <f t="shared" si="67"/>
        <v>522.66591929885078</v>
      </c>
      <c r="G289" s="140">
        <f t="shared" si="67"/>
        <v>506.38889669469359</v>
      </c>
      <c r="H289" s="140">
        <f t="shared" si="67"/>
        <v>489.55551667219873</v>
      </c>
      <c r="I289" s="140">
        <f t="shared" si="67"/>
        <v>471.98862625658893</v>
      </c>
      <c r="J289" s="140">
        <f t="shared" si="67"/>
        <v>453.5110724730867</v>
      </c>
      <c r="K289" s="140">
        <f t="shared" si="67"/>
        <v>433.94570234691474</v>
      </c>
      <c r="L289" s="140">
        <f t="shared" si="67"/>
        <v>413.11536290329553</v>
      </c>
      <c r="M289" s="140">
        <f t="shared" si="67"/>
        <v>390.84290116745166</v>
      </c>
      <c r="N289" s="140">
        <f t="shared" si="67"/>
        <v>366.95116416460564</v>
      </c>
      <c r="O289" s="140">
        <f t="shared" si="67"/>
        <v>341.26299891998025</v>
      </c>
      <c r="P289" s="140">
        <f t="shared" si="67"/>
        <v>313.601252458798</v>
      </c>
      <c r="Q289" s="140">
        <f t="shared" si="67"/>
        <v>283.7887718062812</v>
      </c>
      <c r="R289" s="140">
        <f t="shared" si="67"/>
        <v>251.6484039876527</v>
      </c>
      <c r="S289" s="140">
        <f t="shared" si="67"/>
        <v>217.00299602813519</v>
      </c>
      <c r="T289" s="140">
        <f t="shared" si="67"/>
        <v>179.67539495295108</v>
      </c>
      <c r="U289" s="140">
        <f t="shared" si="67"/>
        <v>139.4884477873228</v>
      </c>
      <c r="V289" s="140">
        <f t="shared" si="67"/>
        <v>96.265001556473266</v>
      </c>
      <c r="W289" s="140">
        <f t="shared" si="67"/>
        <v>49.827903285624849</v>
      </c>
      <c r="X289" s="140">
        <f t="shared" si="67"/>
        <v>0</v>
      </c>
      <c r="Y289" s="140">
        <f t="shared" si="67"/>
        <v>-53.395861275178454</v>
      </c>
      <c r="Z289" s="140">
        <f t="shared" si="67"/>
        <v>-110.53683351468803</v>
      </c>
      <c r="AA289" s="140">
        <f t="shared" si="67"/>
        <v>-171.60006969330621</v>
      </c>
      <c r="AB289" s="140">
        <f t="shared" si="67"/>
        <v>-236.76272278581041</v>
      </c>
      <c r="AC289" s="140">
        <f t="shared" si="67"/>
        <v>-306.20194576697793</v>
      </c>
      <c r="AD289" s="140">
        <f t="shared" si="67"/>
        <v>-380.09489161158558</v>
      </c>
      <c r="AE289" s="140">
        <f t="shared" si="67"/>
        <v>-458.61871329441146</v>
      </c>
      <c r="AF289" s="140">
        <f t="shared" si="67"/>
        <v>-541.95056379023367</v>
      </c>
      <c r="AG289" s="140">
        <f t="shared" si="67"/>
        <v>-630.26759607382883</v>
      </c>
      <c r="AH289" s="140">
        <f t="shared" si="67"/>
        <v>-723.74696311997457</v>
      </c>
      <c r="AI289" s="140">
        <f t="shared" si="67"/>
        <v>-822.56581790344831</v>
      </c>
      <c r="AJ289" s="140">
        <f t="shared" si="67"/>
        <v>-924.09870479927997</v>
      </c>
      <c r="AK289" s="140">
        <f t="shared" si="67"/>
        <v>-1025.6315916951116</v>
      </c>
      <c r="AL289" s="140">
        <f t="shared" si="67"/>
        <v>-1127.1644785909434</v>
      </c>
      <c r="AM289" s="140">
        <f t="shared" si="67"/>
        <v>-1228.6973654867752</v>
      </c>
      <c r="AN289" s="140">
        <f t="shared" si="67"/>
        <v>-1330.230252382607</v>
      </c>
      <c r="AO289" s="140">
        <f t="shared" si="67"/>
        <v>-1431.7631392784388</v>
      </c>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3"/>
    </row>
    <row r="290" spans="1:95" ht="15" customHeight="1">
      <c r="A290" s="104"/>
      <c r="B290" s="117" t="s">
        <v>116</v>
      </c>
      <c r="C290" s="141"/>
      <c r="D290" s="140">
        <f t="shared" ref="D290:AO290" si="68">IF(D$267=$B290,0,IF(D$267&gt;$B290,-0.5*D$265-0.5*C$265+C290,0.5*HLOOKUP($B290,$D$264:$AO$265,2,FALSE)+0.5*HLOOKUP($B289,$D$264:$AO$265,2,FALSE)+D289))</f>
        <v>599.83585082588218</v>
      </c>
      <c r="E290" s="140">
        <f t="shared" si="68"/>
        <v>591.95959873462641</v>
      </c>
      <c r="F290" s="140">
        <f t="shared" si="68"/>
        <v>576.06178057402929</v>
      </c>
      <c r="G290" s="140">
        <f t="shared" si="68"/>
        <v>559.78475796987209</v>
      </c>
      <c r="H290" s="140">
        <f t="shared" si="68"/>
        <v>542.95137794737718</v>
      </c>
      <c r="I290" s="140">
        <f t="shared" si="68"/>
        <v>525.38448753176738</v>
      </c>
      <c r="J290" s="140">
        <f t="shared" si="68"/>
        <v>506.90693374826515</v>
      </c>
      <c r="K290" s="140">
        <f t="shared" si="68"/>
        <v>487.34156362209319</v>
      </c>
      <c r="L290" s="140">
        <f t="shared" si="68"/>
        <v>466.51122417847398</v>
      </c>
      <c r="M290" s="140">
        <f t="shared" si="68"/>
        <v>444.2387624426301</v>
      </c>
      <c r="N290" s="140">
        <f t="shared" si="68"/>
        <v>420.34702543978409</v>
      </c>
      <c r="O290" s="140">
        <f t="shared" si="68"/>
        <v>394.6588601951587</v>
      </c>
      <c r="P290" s="140">
        <f t="shared" si="68"/>
        <v>366.99711373397645</v>
      </c>
      <c r="Q290" s="140">
        <f t="shared" si="68"/>
        <v>337.18463308145965</v>
      </c>
      <c r="R290" s="140">
        <f t="shared" si="68"/>
        <v>305.04426526283117</v>
      </c>
      <c r="S290" s="140">
        <f t="shared" si="68"/>
        <v>270.39885730331366</v>
      </c>
      <c r="T290" s="140">
        <f t="shared" si="68"/>
        <v>233.07125622812953</v>
      </c>
      <c r="U290" s="140">
        <f t="shared" si="68"/>
        <v>192.88430906250125</v>
      </c>
      <c r="V290" s="140">
        <f t="shared" si="68"/>
        <v>149.66086283165171</v>
      </c>
      <c r="W290" s="140">
        <f t="shared" si="68"/>
        <v>103.2237645608033</v>
      </c>
      <c r="X290" s="140">
        <f t="shared" si="68"/>
        <v>53.395861275178454</v>
      </c>
      <c r="Y290" s="140">
        <f t="shared" si="68"/>
        <v>0</v>
      </c>
      <c r="Z290" s="140">
        <f t="shared" si="68"/>
        <v>-57.140972239509566</v>
      </c>
      <c r="AA290" s="140">
        <f t="shared" si="68"/>
        <v>-118.20420841812775</v>
      </c>
      <c r="AB290" s="140">
        <f t="shared" si="68"/>
        <v>-183.36686151063194</v>
      </c>
      <c r="AC290" s="140">
        <f t="shared" si="68"/>
        <v>-252.80608449179948</v>
      </c>
      <c r="AD290" s="140">
        <f t="shared" si="68"/>
        <v>-326.69903033640719</v>
      </c>
      <c r="AE290" s="140">
        <f t="shared" si="68"/>
        <v>-405.22285201923307</v>
      </c>
      <c r="AF290" s="140">
        <f t="shared" si="68"/>
        <v>-488.55470251505528</v>
      </c>
      <c r="AG290" s="140">
        <f t="shared" si="68"/>
        <v>-576.87173479865032</v>
      </c>
      <c r="AH290" s="140">
        <f t="shared" si="68"/>
        <v>-670.35110184479606</v>
      </c>
      <c r="AI290" s="140">
        <f t="shared" si="68"/>
        <v>-769.1699566282698</v>
      </c>
      <c r="AJ290" s="140">
        <f t="shared" si="68"/>
        <v>-870.70284352410147</v>
      </c>
      <c r="AK290" s="140">
        <f t="shared" si="68"/>
        <v>-972.23573041993313</v>
      </c>
      <c r="AL290" s="140">
        <f t="shared" si="68"/>
        <v>-1073.7686173157649</v>
      </c>
      <c r="AM290" s="140">
        <f t="shared" si="68"/>
        <v>-1175.3015042115967</v>
      </c>
      <c r="AN290" s="140">
        <f t="shared" si="68"/>
        <v>-1276.8343911074285</v>
      </c>
      <c r="AO290" s="140">
        <f t="shared" si="68"/>
        <v>-1378.3672780032603</v>
      </c>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3"/>
    </row>
    <row r="291" spans="1:95" ht="15" customHeight="1">
      <c r="A291" s="104"/>
      <c r="B291" s="117" t="s">
        <v>117</v>
      </c>
      <c r="C291" s="141"/>
      <c r="D291" s="140">
        <f t="shared" ref="D291:AO291" si="69">IF(D$267=$B291,0,IF(D$267&gt;$B291,-0.5*D$265-0.5*C$265+C291,0.5*HLOOKUP($B291,$D$264:$AO$265,2,FALSE)+0.5*HLOOKUP($B290,$D$264:$AO$265,2,FALSE)+D290))</f>
        <v>656.97682306539173</v>
      </c>
      <c r="E291" s="140">
        <f t="shared" si="69"/>
        <v>649.10057097413596</v>
      </c>
      <c r="F291" s="140">
        <f t="shared" si="69"/>
        <v>633.20275281353884</v>
      </c>
      <c r="G291" s="140">
        <f t="shared" si="69"/>
        <v>616.92573020938164</v>
      </c>
      <c r="H291" s="140">
        <f t="shared" si="69"/>
        <v>600.09235018688673</v>
      </c>
      <c r="I291" s="140">
        <f t="shared" si="69"/>
        <v>582.52545977127693</v>
      </c>
      <c r="J291" s="140">
        <f t="shared" si="69"/>
        <v>564.0479059877747</v>
      </c>
      <c r="K291" s="140">
        <f t="shared" si="69"/>
        <v>544.48253586160274</v>
      </c>
      <c r="L291" s="140">
        <f t="shared" si="69"/>
        <v>523.65219641798353</v>
      </c>
      <c r="M291" s="140">
        <f t="shared" si="69"/>
        <v>501.37973468213966</v>
      </c>
      <c r="N291" s="140">
        <f t="shared" si="69"/>
        <v>477.48799767929364</v>
      </c>
      <c r="O291" s="140">
        <f t="shared" si="69"/>
        <v>451.79983243466825</v>
      </c>
      <c r="P291" s="140">
        <f t="shared" si="69"/>
        <v>424.138085973486</v>
      </c>
      <c r="Q291" s="140">
        <f t="shared" si="69"/>
        <v>394.3256053209692</v>
      </c>
      <c r="R291" s="140">
        <f t="shared" si="69"/>
        <v>362.18523750234073</v>
      </c>
      <c r="S291" s="140">
        <f t="shared" si="69"/>
        <v>327.53982954282321</v>
      </c>
      <c r="T291" s="140">
        <f t="shared" si="69"/>
        <v>290.21222846763908</v>
      </c>
      <c r="U291" s="140">
        <f t="shared" si="69"/>
        <v>250.0252813020108</v>
      </c>
      <c r="V291" s="140">
        <f t="shared" si="69"/>
        <v>206.80183507116129</v>
      </c>
      <c r="W291" s="140">
        <f t="shared" si="69"/>
        <v>160.36473680031287</v>
      </c>
      <c r="X291" s="140">
        <f t="shared" si="69"/>
        <v>110.53683351468803</v>
      </c>
      <c r="Y291" s="140">
        <f t="shared" si="69"/>
        <v>57.140972239509566</v>
      </c>
      <c r="Z291" s="140">
        <f t="shared" si="69"/>
        <v>0</v>
      </c>
      <c r="AA291" s="140">
        <f t="shared" si="69"/>
        <v>-61.063236178618183</v>
      </c>
      <c r="AB291" s="140">
        <f t="shared" si="69"/>
        <v>-126.22588927112237</v>
      </c>
      <c r="AC291" s="140">
        <f t="shared" si="69"/>
        <v>-195.66511225228993</v>
      </c>
      <c r="AD291" s="140">
        <f t="shared" si="69"/>
        <v>-269.55805809689764</v>
      </c>
      <c r="AE291" s="140">
        <f t="shared" si="69"/>
        <v>-348.08187977972352</v>
      </c>
      <c r="AF291" s="140">
        <f t="shared" si="69"/>
        <v>-431.41373027554573</v>
      </c>
      <c r="AG291" s="140">
        <f t="shared" si="69"/>
        <v>-519.73076255914089</v>
      </c>
      <c r="AH291" s="140">
        <f t="shared" si="69"/>
        <v>-613.21012960528662</v>
      </c>
      <c r="AI291" s="140">
        <f t="shared" si="69"/>
        <v>-712.02898438876036</v>
      </c>
      <c r="AJ291" s="140">
        <f t="shared" si="69"/>
        <v>-813.56187128459203</v>
      </c>
      <c r="AK291" s="140">
        <f t="shared" si="69"/>
        <v>-915.0947581804237</v>
      </c>
      <c r="AL291" s="140">
        <f t="shared" si="69"/>
        <v>-1016.6276450762554</v>
      </c>
      <c r="AM291" s="140">
        <f t="shared" si="69"/>
        <v>-1118.160531972087</v>
      </c>
      <c r="AN291" s="140">
        <f t="shared" si="69"/>
        <v>-1219.6934188679188</v>
      </c>
      <c r="AO291" s="140">
        <f t="shared" si="69"/>
        <v>-1321.2263057637506</v>
      </c>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3"/>
    </row>
    <row r="292" spans="1:95" ht="15" customHeight="1">
      <c r="A292" s="104"/>
      <c r="B292" s="117" t="s">
        <v>118</v>
      </c>
      <c r="C292" s="141"/>
      <c r="D292" s="140">
        <f t="shared" ref="D292:AO292" si="70">IF(D$267=$B292,0,IF(D$267&gt;$B292,-0.5*D$265-0.5*C$265+C292,0.5*HLOOKUP($B292,$D$264:$AO$265,2,FALSE)+0.5*HLOOKUP($B291,$D$264:$AO$265,2,FALSE)+D291))</f>
        <v>718.04005924400985</v>
      </c>
      <c r="E292" s="140">
        <f t="shared" si="70"/>
        <v>710.16380715275409</v>
      </c>
      <c r="F292" s="140">
        <f t="shared" si="70"/>
        <v>694.26598899215696</v>
      </c>
      <c r="G292" s="140">
        <f t="shared" si="70"/>
        <v>677.98896638799988</v>
      </c>
      <c r="H292" s="140">
        <f t="shared" si="70"/>
        <v>661.15558636550486</v>
      </c>
      <c r="I292" s="140">
        <f t="shared" si="70"/>
        <v>643.58869594989505</v>
      </c>
      <c r="J292" s="140">
        <f t="shared" si="70"/>
        <v>625.11114216639294</v>
      </c>
      <c r="K292" s="140">
        <f t="shared" si="70"/>
        <v>605.54577204022098</v>
      </c>
      <c r="L292" s="140">
        <f t="shared" si="70"/>
        <v>584.71543259660166</v>
      </c>
      <c r="M292" s="140">
        <f t="shared" si="70"/>
        <v>562.4429708607579</v>
      </c>
      <c r="N292" s="140">
        <f t="shared" si="70"/>
        <v>538.55123385791182</v>
      </c>
      <c r="O292" s="140">
        <f t="shared" si="70"/>
        <v>512.86306861328649</v>
      </c>
      <c r="P292" s="140">
        <f t="shared" si="70"/>
        <v>485.20132215210418</v>
      </c>
      <c r="Q292" s="140">
        <f t="shared" si="70"/>
        <v>455.38884149958739</v>
      </c>
      <c r="R292" s="140">
        <f t="shared" si="70"/>
        <v>423.24847368095891</v>
      </c>
      <c r="S292" s="140">
        <f t="shared" si="70"/>
        <v>388.6030657214414</v>
      </c>
      <c r="T292" s="140">
        <f t="shared" si="70"/>
        <v>351.27546464625726</v>
      </c>
      <c r="U292" s="140">
        <f t="shared" si="70"/>
        <v>311.08851748062898</v>
      </c>
      <c r="V292" s="140">
        <f t="shared" si="70"/>
        <v>267.86507124977948</v>
      </c>
      <c r="W292" s="140">
        <f t="shared" si="70"/>
        <v>221.42797297893105</v>
      </c>
      <c r="X292" s="140">
        <f t="shared" si="70"/>
        <v>171.60006969330621</v>
      </c>
      <c r="Y292" s="140">
        <f t="shared" si="70"/>
        <v>118.20420841812775</v>
      </c>
      <c r="Z292" s="140">
        <f t="shared" si="70"/>
        <v>61.063236178618183</v>
      </c>
      <c r="AA292" s="140">
        <f t="shared" si="70"/>
        <v>0</v>
      </c>
      <c r="AB292" s="140">
        <f t="shared" si="70"/>
        <v>-65.162653092504186</v>
      </c>
      <c r="AC292" s="140">
        <f t="shared" si="70"/>
        <v>-134.60187607367175</v>
      </c>
      <c r="AD292" s="140">
        <f t="shared" si="70"/>
        <v>-208.49482191827943</v>
      </c>
      <c r="AE292" s="140">
        <f t="shared" si="70"/>
        <v>-287.01864360110528</v>
      </c>
      <c r="AF292" s="140">
        <f t="shared" si="70"/>
        <v>-370.35049409692749</v>
      </c>
      <c r="AG292" s="140">
        <f t="shared" si="70"/>
        <v>-458.66752638052259</v>
      </c>
      <c r="AH292" s="140">
        <f t="shared" si="70"/>
        <v>-552.14689342666827</v>
      </c>
      <c r="AI292" s="140">
        <f t="shared" si="70"/>
        <v>-650.96574821014201</v>
      </c>
      <c r="AJ292" s="140">
        <f t="shared" si="70"/>
        <v>-752.49863510597368</v>
      </c>
      <c r="AK292" s="140">
        <f t="shared" si="70"/>
        <v>-854.03152200180534</v>
      </c>
      <c r="AL292" s="140">
        <f t="shared" si="70"/>
        <v>-955.56440889763701</v>
      </c>
      <c r="AM292" s="140">
        <f t="shared" si="70"/>
        <v>-1057.0972957934687</v>
      </c>
      <c r="AN292" s="140">
        <f t="shared" si="70"/>
        <v>-1158.6301826893005</v>
      </c>
      <c r="AO292" s="140">
        <f t="shared" si="70"/>
        <v>-1260.1630695851322</v>
      </c>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3"/>
    </row>
    <row r="293" spans="1:95" ht="15" customHeight="1">
      <c r="A293" s="104"/>
      <c r="B293" s="117" t="s">
        <v>119</v>
      </c>
      <c r="C293" s="141"/>
      <c r="D293" s="140">
        <f t="shared" ref="D293:AO293" si="71">IF(D$267=$B293,0,IF(D$267&gt;$B293,-0.5*D$265-0.5*C$265+C293,0.5*HLOOKUP($B293,$D$264:$AO$265,2,FALSE)+0.5*HLOOKUP($B292,$D$264:$AO$265,2,FALSE)+D292))</f>
        <v>783.20271233651408</v>
      </c>
      <c r="E293" s="140">
        <f t="shared" si="71"/>
        <v>775.32646024525832</v>
      </c>
      <c r="F293" s="140">
        <f t="shared" si="71"/>
        <v>759.42864208466119</v>
      </c>
      <c r="G293" s="140">
        <f t="shared" si="71"/>
        <v>743.15161948050411</v>
      </c>
      <c r="H293" s="140">
        <f t="shared" si="71"/>
        <v>726.31823945800909</v>
      </c>
      <c r="I293" s="140">
        <f t="shared" si="71"/>
        <v>708.75134904239928</v>
      </c>
      <c r="J293" s="140">
        <f t="shared" si="71"/>
        <v>690.27379525889717</v>
      </c>
      <c r="K293" s="140">
        <f t="shared" si="71"/>
        <v>670.70842513272521</v>
      </c>
      <c r="L293" s="140">
        <f t="shared" si="71"/>
        <v>649.87808568910589</v>
      </c>
      <c r="M293" s="140">
        <f t="shared" si="71"/>
        <v>627.60562395326212</v>
      </c>
      <c r="N293" s="140">
        <f t="shared" si="71"/>
        <v>603.71388695041605</v>
      </c>
      <c r="O293" s="140">
        <f t="shared" si="71"/>
        <v>578.02572170579072</v>
      </c>
      <c r="P293" s="140">
        <f t="shared" si="71"/>
        <v>550.36397524460835</v>
      </c>
      <c r="Q293" s="140">
        <f t="shared" si="71"/>
        <v>520.55149459209156</v>
      </c>
      <c r="R293" s="140">
        <f t="shared" si="71"/>
        <v>488.41112677346308</v>
      </c>
      <c r="S293" s="140">
        <f t="shared" si="71"/>
        <v>453.76571881394557</v>
      </c>
      <c r="T293" s="140">
        <f t="shared" si="71"/>
        <v>416.43811773876143</v>
      </c>
      <c r="U293" s="140">
        <f t="shared" si="71"/>
        <v>376.25117057313315</v>
      </c>
      <c r="V293" s="140">
        <f t="shared" si="71"/>
        <v>333.02772434228365</v>
      </c>
      <c r="W293" s="140">
        <f t="shared" si="71"/>
        <v>286.59062607143522</v>
      </c>
      <c r="X293" s="140">
        <f t="shared" si="71"/>
        <v>236.76272278581041</v>
      </c>
      <c r="Y293" s="140">
        <f t="shared" si="71"/>
        <v>183.36686151063194</v>
      </c>
      <c r="Z293" s="140">
        <f t="shared" si="71"/>
        <v>126.22588927112237</v>
      </c>
      <c r="AA293" s="140">
        <f t="shared" si="71"/>
        <v>65.162653092504186</v>
      </c>
      <c r="AB293" s="140">
        <f t="shared" si="71"/>
        <v>0</v>
      </c>
      <c r="AC293" s="140">
        <f t="shared" si="71"/>
        <v>-69.439222981167546</v>
      </c>
      <c r="AD293" s="140">
        <f t="shared" si="71"/>
        <v>-143.33216882577523</v>
      </c>
      <c r="AE293" s="140">
        <f t="shared" si="71"/>
        <v>-221.85599050860108</v>
      </c>
      <c r="AF293" s="140">
        <f t="shared" si="71"/>
        <v>-305.18784100442332</v>
      </c>
      <c r="AG293" s="140">
        <f t="shared" si="71"/>
        <v>-393.50487328801842</v>
      </c>
      <c r="AH293" s="140">
        <f t="shared" si="71"/>
        <v>-486.98424033416416</v>
      </c>
      <c r="AI293" s="140">
        <f t="shared" si="71"/>
        <v>-585.80309511763789</v>
      </c>
      <c r="AJ293" s="140">
        <f t="shared" si="71"/>
        <v>-687.33598201346956</v>
      </c>
      <c r="AK293" s="140">
        <f t="shared" si="71"/>
        <v>-788.86886890930123</v>
      </c>
      <c r="AL293" s="140">
        <f t="shared" si="71"/>
        <v>-890.40175580513289</v>
      </c>
      <c r="AM293" s="140">
        <f t="shared" si="71"/>
        <v>-991.93464270096456</v>
      </c>
      <c r="AN293" s="140">
        <f t="shared" si="71"/>
        <v>-1093.4675295967963</v>
      </c>
      <c r="AO293" s="140">
        <f t="shared" si="71"/>
        <v>-1195.0004164926281</v>
      </c>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3"/>
    </row>
    <row r="294" spans="1:95" ht="15" customHeight="1">
      <c r="A294" s="104"/>
      <c r="B294" s="117" t="s">
        <v>120</v>
      </c>
      <c r="C294" s="141"/>
      <c r="D294" s="140">
        <f t="shared" ref="D294:AO294" si="72">IF(D$267=$B294,0,IF(D$267&gt;$B294,-0.5*D$265-0.5*C$265+C294,0.5*HLOOKUP($B294,$D$264:$AO$265,2,FALSE)+0.5*HLOOKUP($B293,$D$264:$AO$265,2,FALSE)+D293))</f>
        <v>852.6419353176816</v>
      </c>
      <c r="E294" s="140">
        <f t="shared" si="72"/>
        <v>844.76568322642584</v>
      </c>
      <c r="F294" s="140">
        <f t="shared" si="72"/>
        <v>828.86786506582871</v>
      </c>
      <c r="G294" s="140">
        <f t="shared" si="72"/>
        <v>812.59084246167163</v>
      </c>
      <c r="H294" s="140">
        <f t="shared" si="72"/>
        <v>795.75746243917661</v>
      </c>
      <c r="I294" s="140">
        <f t="shared" si="72"/>
        <v>778.1905720235668</v>
      </c>
      <c r="J294" s="140">
        <f t="shared" si="72"/>
        <v>759.71301824006468</v>
      </c>
      <c r="K294" s="140">
        <f t="shared" si="72"/>
        <v>740.14764811389273</v>
      </c>
      <c r="L294" s="140">
        <f t="shared" si="72"/>
        <v>719.31730867027341</v>
      </c>
      <c r="M294" s="140">
        <f t="shared" si="72"/>
        <v>697.04484693442964</v>
      </c>
      <c r="N294" s="140">
        <f t="shared" si="72"/>
        <v>673.15310993158357</v>
      </c>
      <c r="O294" s="140">
        <f t="shared" si="72"/>
        <v>647.46494468695823</v>
      </c>
      <c r="P294" s="140">
        <f t="shared" si="72"/>
        <v>619.80319822577587</v>
      </c>
      <c r="Q294" s="140">
        <f t="shared" si="72"/>
        <v>589.99071757325908</v>
      </c>
      <c r="R294" s="140">
        <f t="shared" si="72"/>
        <v>557.85034975463066</v>
      </c>
      <c r="S294" s="140">
        <f t="shared" si="72"/>
        <v>523.20494179511309</v>
      </c>
      <c r="T294" s="140">
        <f t="shared" si="72"/>
        <v>485.87734071992895</v>
      </c>
      <c r="U294" s="140">
        <f t="shared" si="72"/>
        <v>445.69039355430073</v>
      </c>
      <c r="V294" s="140">
        <f t="shared" si="72"/>
        <v>402.46694732345122</v>
      </c>
      <c r="W294" s="140">
        <f t="shared" si="72"/>
        <v>356.0298490526028</v>
      </c>
      <c r="X294" s="140">
        <f t="shared" si="72"/>
        <v>306.20194576697793</v>
      </c>
      <c r="Y294" s="140">
        <f t="shared" si="72"/>
        <v>252.80608449179948</v>
      </c>
      <c r="Z294" s="140">
        <f t="shared" si="72"/>
        <v>195.66511225228993</v>
      </c>
      <c r="AA294" s="140">
        <f t="shared" si="72"/>
        <v>134.60187607367175</v>
      </c>
      <c r="AB294" s="140">
        <f t="shared" si="72"/>
        <v>69.439222981167546</v>
      </c>
      <c r="AC294" s="140">
        <f t="shared" si="72"/>
        <v>0</v>
      </c>
      <c r="AD294" s="140">
        <f t="shared" si="72"/>
        <v>-73.892945844607681</v>
      </c>
      <c r="AE294" s="140">
        <f t="shared" si="72"/>
        <v>-152.41676752743354</v>
      </c>
      <c r="AF294" s="140">
        <f t="shared" si="72"/>
        <v>-235.74861802325577</v>
      </c>
      <c r="AG294" s="140">
        <f t="shared" si="72"/>
        <v>-324.0656503068509</v>
      </c>
      <c r="AH294" s="140">
        <f t="shared" si="72"/>
        <v>-417.54501735299664</v>
      </c>
      <c r="AI294" s="140">
        <f t="shared" si="72"/>
        <v>-516.36387213647038</v>
      </c>
      <c r="AJ294" s="140">
        <f t="shared" si="72"/>
        <v>-617.89675903230204</v>
      </c>
      <c r="AK294" s="140">
        <f t="shared" si="72"/>
        <v>-719.42964592813371</v>
      </c>
      <c r="AL294" s="140">
        <f t="shared" si="72"/>
        <v>-820.96253282396538</v>
      </c>
      <c r="AM294" s="140">
        <f t="shared" si="72"/>
        <v>-922.49541971979704</v>
      </c>
      <c r="AN294" s="140">
        <f t="shared" si="72"/>
        <v>-1024.0283066156287</v>
      </c>
      <c r="AO294" s="140">
        <f t="shared" si="72"/>
        <v>-1125.5611935114605</v>
      </c>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3"/>
    </row>
    <row r="295" spans="1:95" ht="15" customHeight="1">
      <c r="A295" s="104"/>
      <c r="B295" s="117" t="s">
        <v>121</v>
      </c>
      <c r="C295" s="141"/>
      <c r="D295" s="140">
        <f t="shared" ref="D295:AO295" si="73">IF(D$267=$B295,0,IF(D$267&gt;$B295,-0.5*D$265-0.5*C$265+C295,0.5*HLOOKUP($B295,$D$264:$AO$265,2,FALSE)+0.5*HLOOKUP($B294,$D$264:$AO$265,2,FALSE)+D294))</f>
        <v>926.53488116228925</v>
      </c>
      <c r="E295" s="140">
        <f t="shared" si="73"/>
        <v>918.65862907103349</v>
      </c>
      <c r="F295" s="140">
        <f t="shared" si="73"/>
        <v>902.76081091043636</v>
      </c>
      <c r="G295" s="140">
        <f t="shared" si="73"/>
        <v>886.48378830627928</v>
      </c>
      <c r="H295" s="140">
        <f t="shared" si="73"/>
        <v>869.65040828378426</v>
      </c>
      <c r="I295" s="140">
        <f t="shared" si="73"/>
        <v>852.08351786817445</v>
      </c>
      <c r="J295" s="140">
        <f t="shared" si="73"/>
        <v>833.60596408467234</v>
      </c>
      <c r="K295" s="140">
        <f t="shared" si="73"/>
        <v>814.04059395850038</v>
      </c>
      <c r="L295" s="140">
        <f t="shared" si="73"/>
        <v>793.21025451488106</v>
      </c>
      <c r="M295" s="140">
        <f t="shared" si="73"/>
        <v>770.9377927790373</v>
      </c>
      <c r="N295" s="140">
        <f t="shared" si="73"/>
        <v>747.04605577619122</v>
      </c>
      <c r="O295" s="140">
        <f t="shared" si="73"/>
        <v>721.35789053156589</v>
      </c>
      <c r="P295" s="140">
        <f t="shared" si="73"/>
        <v>693.69614407038353</v>
      </c>
      <c r="Q295" s="140">
        <f t="shared" si="73"/>
        <v>663.88366341786673</v>
      </c>
      <c r="R295" s="140">
        <f t="shared" si="73"/>
        <v>631.74329559923831</v>
      </c>
      <c r="S295" s="140">
        <f t="shared" si="73"/>
        <v>597.09788763972074</v>
      </c>
      <c r="T295" s="140">
        <f t="shared" si="73"/>
        <v>559.7702865645366</v>
      </c>
      <c r="U295" s="140">
        <f t="shared" si="73"/>
        <v>519.58333939890838</v>
      </c>
      <c r="V295" s="140">
        <f t="shared" si="73"/>
        <v>476.35989316805887</v>
      </c>
      <c r="W295" s="140">
        <f t="shared" si="73"/>
        <v>429.92279489721045</v>
      </c>
      <c r="X295" s="140">
        <f t="shared" si="73"/>
        <v>380.09489161158558</v>
      </c>
      <c r="Y295" s="140">
        <f t="shared" si="73"/>
        <v>326.69903033640719</v>
      </c>
      <c r="Z295" s="140">
        <f t="shared" si="73"/>
        <v>269.55805809689764</v>
      </c>
      <c r="AA295" s="140">
        <f t="shared" si="73"/>
        <v>208.49482191827943</v>
      </c>
      <c r="AB295" s="140">
        <f t="shared" si="73"/>
        <v>143.33216882577523</v>
      </c>
      <c r="AC295" s="140">
        <f t="shared" si="73"/>
        <v>73.892945844607681</v>
      </c>
      <c r="AD295" s="140">
        <f t="shared" si="73"/>
        <v>0</v>
      </c>
      <c r="AE295" s="140">
        <f t="shared" si="73"/>
        <v>-78.523821682825854</v>
      </c>
      <c r="AF295" s="140">
        <f t="shared" si="73"/>
        <v>-161.85567217864809</v>
      </c>
      <c r="AG295" s="140">
        <f t="shared" si="73"/>
        <v>-250.17270446224319</v>
      </c>
      <c r="AH295" s="140">
        <f t="shared" si="73"/>
        <v>-343.65207150838893</v>
      </c>
      <c r="AI295" s="140">
        <f t="shared" si="73"/>
        <v>-442.47092629186267</v>
      </c>
      <c r="AJ295" s="140">
        <f t="shared" si="73"/>
        <v>-544.00381318769439</v>
      </c>
      <c r="AK295" s="140">
        <f t="shared" si="73"/>
        <v>-645.53670008352606</v>
      </c>
      <c r="AL295" s="140">
        <f t="shared" si="73"/>
        <v>-747.06958697935772</v>
      </c>
      <c r="AM295" s="140">
        <f t="shared" si="73"/>
        <v>-848.60247387518939</v>
      </c>
      <c r="AN295" s="140">
        <f t="shared" si="73"/>
        <v>-950.13536077102106</v>
      </c>
      <c r="AO295" s="140">
        <f t="shared" si="73"/>
        <v>-1051.6682476668527</v>
      </c>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3"/>
    </row>
    <row r="296" spans="1:95" ht="15" customHeight="1">
      <c r="A296" s="104"/>
      <c r="B296" s="117" t="s">
        <v>122</v>
      </c>
      <c r="C296" s="141"/>
      <c r="D296" s="140">
        <f t="shared" ref="D296:AO296" si="74">IF(D$267=$B296,0,IF(D$267&gt;$B296,-0.5*D$265-0.5*C$265+C296,0.5*HLOOKUP($B296,$D$264:$AO$265,2,FALSE)+0.5*HLOOKUP($B295,$D$264:$AO$265,2,FALSE)+D295))</f>
        <v>1005.0587028451151</v>
      </c>
      <c r="E296" s="140">
        <f t="shared" si="74"/>
        <v>997.18245075385937</v>
      </c>
      <c r="F296" s="140">
        <f t="shared" si="74"/>
        <v>981.28463259326224</v>
      </c>
      <c r="G296" s="140">
        <f t="shared" si="74"/>
        <v>965.00760998910516</v>
      </c>
      <c r="H296" s="140">
        <f t="shared" si="74"/>
        <v>948.17422996661014</v>
      </c>
      <c r="I296" s="140">
        <f t="shared" si="74"/>
        <v>930.60733955100034</v>
      </c>
      <c r="J296" s="140">
        <f t="shared" si="74"/>
        <v>912.12978576749822</v>
      </c>
      <c r="K296" s="140">
        <f t="shared" si="74"/>
        <v>892.56441564132626</v>
      </c>
      <c r="L296" s="140">
        <f t="shared" si="74"/>
        <v>871.73407619770694</v>
      </c>
      <c r="M296" s="140">
        <f t="shared" si="74"/>
        <v>849.46161446186318</v>
      </c>
      <c r="N296" s="140">
        <f t="shared" si="74"/>
        <v>825.56987745901711</v>
      </c>
      <c r="O296" s="140">
        <f t="shared" si="74"/>
        <v>799.88171221439177</v>
      </c>
      <c r="P296" s="140">
        <f t="shared" si="74"/>
        <v>772.21996575320941</v>
      </c>
      <c r="Q296" s="140">
        <f t="shared" si="74"/>
        <v>742.40748510069261</v>
      </c>
      <c r="R296" s="140">
        <f t="shared" si="74"/>
        <v>710.26711728206419</v>
      </c>
      <c r="S296" s="140">
        <f t="shared" si="74"/>
        <v>675.62170932254662</v>
      </c>
      <c r="T296" s="140">
        <f t="shared" si="74"/>
        <v>638.29410824736249</v>
      </c>
      <c r="U296" s="140">
        <f t="shared" si="74"/>
        <v>598.10716108173426</v>
      </c>
      <c r="V296" s="140">
        <f t="shared" si="74"/>
        <v>554.88371485088476</v>
      </c>
      <c r="W296" s="140">
        <f t="shared" si="74"/>
        <v>508.44661658003633</v>
      </c>
      <c r="X296" s="140">
        <f t="shared" si="74"/>
        <v>458.61871329441146</v>
      </c>
      <c r="Y296" s="140">
        <f t="shared" si="74"/>
        <v>405.22285201923307</v>
      </c>
      <c r="Z296" s="140">
        <f t="shared" si="74"/>
        <v>348.08187977972352</v>
      </c>
      <c r="AA296" s="140">
        <f t="shared" si="74"/>
        <v>287.01864360110528</v>
      </c>
      <c r="AB296" s="140">
        <f t="shared" si="74"/>
        <v>221.85599050860108</v>
      </c>
      <c r="AC296" s="140">
        <f t="shared" si="74"/>
        <v>152.41676752743354</v>
      </c>
      <c r="AD296" s="140">
        <f t="shared" si="74"/>
        <v>78.523821682825854</v>
      </c>
      <c r="AE296" s="140">
        <f t="shared" si="74"/>
        <v>0</v>
      </c>
      <c r="AF296" s="140">
        <f t="shared" si="74"/>
        <v>-83.331850495822238</v>
      </c>
      <c r="AG296" s="140">
        <f t="shared" si="74"/>
        <v>-171.64888277941733</v>
      </c>
      <c r="AH296" s="140">
        <f t="shared" si="74"/>
        <v>-265.12824982556305</v>
      </c>
      <c r="AI296" s="140">
        <f t="shared" si="74"/>
        <v>-363.94710460903678</v>
      </c>
      <c r="AJ296" s="140">
        <f t="shared" si="74"/>
        <v>-465.47999150486851</v>
      </c>
      <c r="AK296" s="140">
        <f t="shared" si="74"/>
        <v>-567.01287840070017</v>
      </c>
      <c r="AL296" s="140">
        <f t="shared" si="74"/>
        <v>-668.54576529653184</v>
      </c>
      <c r="AM296" s="140">
        <f t="shared" si="74"/>
        <v>-770.07865219236351</v>
      </c>
      <c r="AN296" s="140">
        <f t="shared" si="74"/>
        <v>-871.61153908819517</v>
      </c>
      <c r="AO296" s="140">
        <f t="shared" si="74"/>
        <v>-973.14442598402684</v>
      </c>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3"/>
    </row>
    <row r="297" spans="1:95" ht="15" customHeight="1">
      <c r="A297" s="104"/>
      <c r="B297" s="117" t="s">
        <v>123</v>
      </c>
      <c r="C297" s="141"/>
      <c r="D297" s="140">
        <f t="shared" ref="D297:AO297" si="75">IF(D$267=$B297,0,IF(D$267&gt;$B297,-0.5*D$265-0.5*C$265+C297,0.5*HLOOKUP($B297,$D$264:$AO$265,2,FALSE)+0.5*HLOOKUP($B296,$D$264:$AO$265,2,FALSE)+D296))</f>
        <v>1088.3905533409375</v>
      </c>
      <c r="E297" s="140">
        <f t="shared" si="75"/>
        <v>1080.5143012496817</v>
      </c>
      <c r="F297" s="140">
        <f t="shared" si="75"/>
        <v>1064.6164830890846</v>
      </c>
      <c r="G297" s="140">
        <f t="shared" si="75"/>
        <v>1048.3394604849275</v>
      </c>
      <c r="H297" s="140">
        <f t="shared" si="75"/>
        <v>1031.5060804624325</v>
      </c>
      <c r="I297" s="140">
        <f t="shared" si="75"/>
        <v>1013.9391900468225</v>
      </c>
      <c r="J297" s="140">
        <f t="shared" si="75"/>
        <v>995.46163626332043</v>
      </c>
      <c r="K297" s="140">
        <f t="shared" si="75"/>
        <v>975.89626613714847</v>
      </c>
      <c r="L297" s="140">
        <f t="shared" si="75"/>
        <v>955.06592669352915</v>
      </c>
      <c r="M297" s="140">
        <f t="shared" si="75"/>
        <v>932.79346495768539</v>
      </c>
      <c r="N297" s="140">
        <f t="shared" si="75"/>
        <v>908.90172795483932</v>
      </c>
      <c r="O297" s="140">
        <f t="shared" si="75"/>
        <v>883.21356271021398</v>
      </c>
      <c r="P297" s="140">
        <f t="shared" si="75"/>
        <v>855.55181624903162</v>
      </c>
      <c r="Q297" s="140">
        <f t="shared" si="75"/>
        <v>825.73933559651482</v>
      </c>
      <c r="R297" s="140">
        <f t="shared" si="75"/>
        <v>793.5989677778864</v>
      </c>
      <c r="S297" s="140">
        <f t="shared" si="75"/>
        <v>758.95355981836883</v>
      </c>
      <c r="T297" s="140">
        <f t="shared" si="75"/>
        <v>721.6259587431847</v>
      </c>
      <c r="U297" s="140">
        <f t="shared" si="75"/>
        <v>681.43901157755647</v>
      </c>
      <c r="V297" s="140">
        <f t="shared" si="75"/>
        <v>638.21556534670697</v>
      </c>
      <c r="W297" s="140">
        <f t="shared" si="75"/>
        <v>591.77846707585854</v>
      </c>
      <c r="X297" s="140">
        <f t="shared" si="75"/>
        <v>541.95056379023367</v>
      </c>
      <c r="Y297" s="140">
        <f t="shared" si="75"/>
        <v>488.55470251505528</v>
      </c>
      <c r="Z297" s="140">
        <f t="shared" si="75"/>
        <v>431.41373027554573</v>
      </c>
      <c r="AA297" s="140">
        <f t="shared" si="75"/>
        <v>370.35049409692749</v>
      </c>
      <c r="AB297" s="140">
        <f t="shared" si="75"/>
        <v>305.18784100442332</v>
      </c>
      <c r="AC297" s="140">
        <f t="shared" si="75"/>
        <v>235.74861802325577</v>
      </c>
      <c r="AD297" s="140">
        <f t="shared" si="75"/>
        <v>161.85567217864809</v>
      </c>
      <c r="AE297" s="140">
        <f t="shared" si="75"/>
        <v>83.331850495822238</v>
      </c>
      <c r="AF297" s="140">
        <f t="shared" si="75"/>
        <v>0</v>
      </c>
      <c r="AG297" s="140">
        <f t="shared" si="75"/>
        <v>-88.317032283595097</v>
      </c>
      <c r="AH297" s="140">
        <f t="shared" si="75"/>
        <v>-181.79639932974084</v>
      </c>
      <c r="AI297" s="140">
        <f t="shared" si="75"/>
        <v>-280.61525411321458</v>
      </c>
      <c r="AJ297" s="140">
        <f t="shared" si="75"/>
        <v>-382.1481410090463</v>
      </c>
      <c r="AK297" s="140">
        <f t="shared" si="75"/>
        <v>-483.68102790487796</v>
      </c>
      <c r="AL297" s="140">
        <f t="shared" si="75"/>
        <v>-585.21391480070963</v>
      </c>
      <c r="AM297" s="140">
        <f t="shared" si="75"/>
        <v>-686.7468016965413</v>
      </c>
      <c r="AN297" s="140">
        <f t="shared" si="75"/>
        <v>-788.27968859237296</v>
      </c>
      <c r="AO297" s="140">
        <f t="shared" si="75"/>
        <v>-889.81257548820463</v>
      </c>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3"/>
    </row>
    <row r="298" spans="1:95" ht="15" customHeight="1">
      <c r="A298" s="104"/>
      <c r="B298" s="117" t="s">
        <v>124</v>
      </c>
      <c r="C298" s="141"/>
      <c r="D298" s="140">
        <f t="shared" ref="D298:AO298" si="76">IF(D$267=$B298,0,IF(D$267&gt;$B298,-0.5*D$265-0.5*C$265+C298,0.5*HLOOKUP($B298,$D$264:$AO$265,2,FALSE)+0.5*HLOOKUP($B297,$D$264:$AO$265,2,FALSE)+D297))</f>
        <v>1176.7075856245326</v>
      </c>
      <c r="E298" s="140">
        <f t="shared" si="76"/>
        <v>1168.8313335332768</v>
      </c>
      <c r="F298" s="140">
        <f t="shared" si="76"/>
        <v>1152.9335153726797</v>
      </c>
      <c r="G298" s="140">
        <f t="shared" si="76"/>
        <v>1136.6564927685226</v>
      </c>
      <c r="H298" s="140">
        <f t="shared" si="76"/>
        <v>1119.8231127460276</v>
      </c>
      <c r="I298" s="140">
        <f t="shared" si="76"/>
        <v>1102.2562223304176</v>
      </c>
      <c r="J298" s="140">
        <f t="shared" si="76"/>
        <v>1083.7786685469155</v>
      </c>
      <c r="K298" s="140">
        <f t="shared" si="76"/>
        <v>1064.2132984207435</v>
      </c>
      <c r="L298" s="140">
        <f t="shared" si="76"/>
        <v>1043.3829589771242</v>
      </c>
      <c r="M298" s="140">
        <f t="shared" si="76"/>
        <v>1021.1104972412804</v>
      </c>
      <c r="N298" s="140">
        <f t="shared" si="76"/>
        <v>997.21876023843447</v>
      </c>
      <c r="O298" s="140">
        <f t="shared" si="76"/>
        <v>971.53059499380902</v>
      </c>
      <c r="P298" s="140">
        <f t="shared" si="76"/>
        <v>943.86884853262677</v>
      </c>
      <c r="Q298" s="140">
        <f t="shared" si="76"/>
        <v>914.05636788010997</v>
      </c>
      <c r="R298" s="140">
        <f t="shared" si="76"/>
        <v>881.91600006148155</v>
      </c>
      <c r="S298" s="140">
        <f t="shared" si="76"/>
        <v>847.27059210196398</v>
      </c>
      <c r="T298" s="140">
        <f t="shared" si="76"/>
        <v>809.94299102677974</v>
      </c>
      <c r="U298" s="140">
        <f t="shared" si="76"/>
        <v>769.75604386115151</v>
      </c>
      <c r="V298" s="140">
        <f t="shared" si="76"/>
        <v>726.53259763030201</v>
      </c>
      <c r="W298" s="140">
        <f t="shared" si="76"/>
        <v>680.0954993594537</v>
      </c>
      <c r="X298" s="140">
        <f t="shared" si="76"/>
        <v>630.26759607382883</v>
      </c>
      <c r="Y298" s="140">
        <f t="shared" si="76"/>
        <v>576.87173479865032</v>
      </c>
      <c r="Z298" s="140">
        <f t="shared" si="76"/>
        <v>519.73076255914089</v>
      </c>
      <c r="AA298" s="140">
        <f t="shared" si="76"/>
        <v>458.66752638052259</v>
      </c>
      <c r="AB298" s="140">
        <f t="shared" si="76"/>
        <v>393.50487328801842</v>
      </c>
      <c r="AC298" s="140">
        <f t="shared" si="76"/>
        <v>324.0656503068509</v>
      </c>
      <c r="AD298" s="140">
        <f t="shared" si="76"/>
        <v>250.17270446224319</v>
      </c>
      <c r="AE298" s="140">
        <f t="shared" si="76"/>
        <v>171.64888277941733</v>
      </c>
      <c r="AF298" s="140">
        <f t="shared" si="76"/>
        <v>88.317032283595097</v>
      </c>
      <c r="AG298" s="140">
        <f t="shared" si="76"/>
        <v>0</v>
      </c>
      <c r="AH298" s="140">
        <f t="shared" si="76"/>
        <v>-93.479367046145725</v>
      </c>
      <c r="AI298" s="140">
        <f t="shared" si="76"/>
        <v>-192.29822182961945</v>
      </c>
      <c r="AJ298" s="140">
        <f t="shared" si="76"/>
        <v>-293.83110872545114</v>
      </c>
      <c r="AK298" s="140">
        <f t="shared" si="76"/>
        <v>-395.36399562128281</v>
      </c>
      <c r="AL298" s="140">
        <f t="shared" si="76"/>
        <v>-496.89688251711448</v>
      </c>
      <c r="AM298" s="140">
        <f t="shared" si="76"/>
        <v>-598.42976941294614</v>
      </c>
      <c r="AN298" s="140">
        <f t="shared" si="76"/>
        <v>-699.96265630877781</v>
      </c>
      <c r="AO298" s="140">
        <f t="shared" si="76"/>
        <v>-801.49554320460948</v>
      </c>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3"/>
    </row>
    <row r="299" spans="1:95" ht="15" customHeight="1">
      <c r="A299" s="104"/>
      <c r="B299" s="117" t="s">
        <v>125</v>
      </c>
      <c r="C299" s="141"/>
      <c r="D299" s="140">
        <f t="shared" ref="D299:AO299" si="77">IF(D$267=$B299,0,IF(D$267&gt;$B299,-0.5*D$265-0.5*C$265+C299,0.5*HLOOKUP($B299,$D$264:$AO$265,2,FALSE)+0.5*HLOOKUP($B298,$D$264:$AO$265,2,FALSE)+D298))</f>
        <v>1270.1869526706782</v>
      </c>
      <c r="E299" s="140">
        <f t="shared" si="77"/>
        <v>1262.3107005794225</v>
      </c>
      <c r="F299" s="140">
        <f t="shared" si="77"/>
        <v>1246.4128824188253</v>
      </c>
      <c r="G299" s="140">
        <f t="shared" si="77"/>
        <v>1230.1358598146683</v>
      </c>
      <c r="H299" s="140">
        <f t="shared" si="77"/>
        <v>1213.3024797921732</v>
      </c>
      <c r="I299" s="140">
        <f t="shared" si="77"/>
        <v>1195.7355893765632</v>
      </c>
      <c r="J299" s="140">
        <f t="shared" si="77"/>
        <v>1177.2580355930611</v>
      </c>
      <c r="K299" s="140">
        <f t="shared" si="77"/>
        <v>1157.6926654668891</v>
      </c>
      <c r="L299" s="140">
        <f t="shared" si="77"/>
        <v>1136.8623260232698</v>
      </c>
      <c r="M299" s="140">
        <f t="shared" si="77"/>
        <v>1114.5898642874261</v>
      </c>
      <c r="N299" s="140">
        <f t="shared" si="77"/>
        <v>1090.6981272845801</v>
      </c>
      <c r="O299" s="140">
        <f t="shared" si="77"/>
        <v>1065.0099620399546</v>
      </c>
      <c r="P299" s="140">
        <f t="shared" si="77"/>
        <v>1037.3482155787724</v>
      </c>
      <c r="Q299" s="140">
        <f t="shared" si="77"/>
        <v>1007.5357349262557</v>
      </c>
      <c r="R299" s="140">
        <f t="shared" si="77"/>
        <v>975.39536710762729</v>
      </c>
      <c r="S299" s="140">
        <f t="shared" si="77"/>
        <v>940.74995914810972</v>
      </c>
      <c r="T299" s="140">
        <f t="shared" si="77"/>
        <v>903.42235807292548</v>
      </c>
      <c r="U299" s="140">
        <f t="shared" si="77"/>
        <v>863.23541090729725</v>
      </c>
      <c r="V299" s="140">
        <f t="shared" si="77"/>
        <v>820.01196467644775</v>
      </c>
      <c r="W299" s="140">
        <f t="shared" si="77"/>
        <v>773.57486640559944</v>
      </c>
      <c r="X299" s="140">
        <f t="shared" si="77"/>
        <v>723.74696311997457</v>
      </c>
      <c r="Y299" s="140">
        <f t="shared" si="77"/>
        <v>670.35110184479606</v>
      </c>
      <c r="Z299" s="140">
        <f t="shared" si="77"/>
        <v>613.21012960528662</v>
      </c>
      <c r="AA299" s="140">
        <f t="shared" si="77"/>
        <v>552.14689342666827</v>
      </c>
      <c r="AB299" s="140">
        <f t="shared" si="77"/>
        <v>486.98424033416416</v>
      </c>
      <c r="AC299" s="140">
        <f t="shared" si="77"/>
        <v>417.54501735299664</v>
      </c>
      <c r="AD299" s="140">
        <f t="shared" si="77"/>
        <v>343.65207150838893</v>
      </c>
      <c r="AE299" s="140">
        <f t="shared" si="77"/>
        <v>265.12824982556305</v>
      </c>
      <c r="AF299" s="140">
        <f t="shared" si="77"/>
        <v>181.79639932974084</v>
      </c>
      <c r="AG299" s="140">
        <f t="shared" si="77"/>
        <v>93.479367046145725</v>
      </c>
      <c r="AH299" s="140">
        <f t="shared" si="77"/>
        <v>0</v>
      </c>
      <c r="AI299" s="140">
        <f t="shared" si="77"/>
        <v>-98.818854783473725</v>
      </c>
      <c r="AJ299" s="140">
        <f t="shared" si="77"/>
        <v>-200.35174167930541</v>
      </c>
      <c r="AK299" s="140">
        <f t="shared" si="77"/>
        <v>-301.88462857513707</v>
      </c>
      <c r="AL299" s="140">
        <f t="shared" si="77"/>
        <v>-403.41751547096874</v>
      </c>
      <c r="AM299" s="140">
        <f t="shared" si="77"/>
        <v>-504.9504023668004</v>
      </c>
      <c r="AN299" s="140">
        <f t="shared" si="77"/>
        <v>-606.48328926263207</v>
      </c>
      <c r="AO299" s="140">
        <f t="shared" si="77"/>
        <v>-708.01617615846374</v>
      </c>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3"/>
    </row>
    <row r="300" spans="1:95" ht="15" customHeight="1">
      <c r="A300" s="104"/>
      <c r="B300" s="117" t="s">
        <v>126</v>
      </c>
      <c r="C300" s="141"/>
      <c r="D300" s="140">
        <f t="shared" ref="D300:AO300" si="78">IF(D$267=$B300,0,IF(D$267&gt;$B300,-0.5*D$265-0.5*C$265+C300,0.5*HLOOKUP($B300,$D$264:$AO$265,2,FALSE)+0.5*HLOOKUP($B299,$D$264:$AO$265,2,FALSE)+D299))</f>
        <v>1369.0058074541519</v>
      </c>
      <c r="E300" s="140">
        <f t="shared" si="78"/>
        <v>1361.1295553628961</v>
      </c>
      <c r="F300" s="140">
        <f t="shared" si="78"/>
        <v>1345.231737202299</v>
      </c>
      <c r="G300" s="140">
        <f t="shared" si="78"/>
        <v>1328.9547145981419</v>
      </c>
      <c r="H300" s="140">
        <f t="shared" si="78"/>
        <v>1312.1213345756469</v>
      </c>
      <c r="I300" s="140">
        <f t="shared" si="78"/>
        <v>1294.5544441600368</v>
      </c>
      <c r="J300" s="140">
        <f t="shared" si="78"/>
        <v>1276.0768903765347</v>
      </c>
      <c r="K300" s="140">
        <f t="shared" si="78"/>
        <v>1256.5115202503628</v>
      </c>
      <c r="L300" s="140">
        <f t="shared" si="78"/>
        <v>1235.6811808067434</v>
      </c>
      <c r="M300" s="140">
        <f t="shared" si="78"/>
        <v>1213.4087190708997</v>
      </c>
      <c r="N300" s="140">
        <f t="shared" si="78"/>
        <v>1189.5169820680537</v>
      </c>
      <c r="O300" s="140">
        <f t="shared" si="78"/>
        <v>1163.8288168234283</v>
      </c>
      <c r="P300" s="140">
        <f t="shared" si="78"/>
        <v>1136.167070362246</v>
      </c>
      <c r="Q300" s="140">
        <f t="shared" si="78"/>
        <v>1106.3545897097295</v>
      </c>
      <c r="R300" s="140">
        <f t="shared" si="78"/>
        <v>1074.214221891101</v>
      </c>
      <c r="S300" s="140">
        <f t="shared" si="78"/>
        <v>1039.5688139315835</v>
      </c>
      <c r="T300" s="140">
        <f t="shared" si="78"/>
        <v>1002.2412128563992</v>
      </c>
      <c r="U300" s="140">
        <f t="shared" si="78"/>
        <v>962.05426569077099</v>
      </c>
      <c r="V300" s="140">
        <f t="shared" si="78"/>
        <v>918.83081945992149</v>
      </c>
      <c r="W300" s="140">
        <f t="shared" si="78"/>
        <v>872.39372118907318</v>
      </c>
      <c r="X300" s="140">
        <f t="shared" si="78"/>
        <v>822.56581790344831</v>
      </c>
      <c r="Y300" s="140">
        <f t="shared" si="78"/>
        <v>769.1699566282698</v>
      </c>
      <c r="Z300" s="140">
        <f t="shared" si="78"/>
        <v>712.02898438876036</v>
      </c>
      <c r="AA300" s="140">
        <f t="shared" si="78"/>
        <v>650.96574821014201</v>
      </c>
      <c r="AB300" s="140">
        <f t="shared" si="78"/>
        <v>585.80309511763789</v>
      </c>
      <c r="AC300" s="140">
        <f t="shared" si="78"/>
        <v>516.36387213647038</v>
      </c>
      <c r="AD300" s="140">
        <f t="shared" si="78"/>
        <v>442.47092629186267</v>
      </c>
      <c r="AE300" s="140">
        <f t="shared" si="78"/>
        <v>363.94710460903678</v>
      </c>
      <c r="AF300" s="140">
        <f t="shared" si="78"/>
        <v>280.61525411321458</v>
      </c>
      <c r="AG300" s="140">
        <f t="shared" si="78"/>
        <v>192.29822182961945</v>
      </c>
      <c r="AH300" s="140">
        <f t="shared" si="78"/>
        <v>98.818854783473725</v>
      </c>
      <c r="AI300" s="140">
        <f t="shared" si="78"/>
        <v>0</v>
      </c>
      <c r="AJ300" s="140">
        <f t="shared" si="78"/>
        <v>-101.53288689583169</v>
      </c>
      <c r="AK300" s="140">
        <f t="shared" si="78"/>
        <v>-203.06577379166339</v>
      </c>
      <c r="AL300" s="140">
        <f t="shared" si="78"/>
        <v>-304.59866068749511</v>
      </c>
      <c r="AM300" s="140">
        <f t="shared" si="78"/>
        <v>-406.13154758332678</v>
      </c>
      <c r="AN300" s="140">
        <f t="shared" si="78"/>
        <v>-507.66443447915844</v>
      </c>
      <c r="AO300" s="140">
        <f t="shared" si="78"/>
        <v>-609.19732137499011</v>
      </c>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3"/>
    </row>
    <row r="301" spans="1:95" ht="15" customHeight="1">
      <c r="A301" s="104"/>
      <c r="B301" s="117" t="s">
        <v>127</v>
      </c>
      <c r="C301" s="141"/>
      <c r="D301" s="140">
        <f t="shared" ref="D301:AO301" si="79">IF(D$267=$B301,0,IF(D$267&gt;$B301,-0.5*D$265-0.5*C$265+C301,0.5*HLOOKUP($B301,$D$264:$AO$265,2,FALSE)+0.5*HLOOKUP($B300,$D$264:$AO$265,2,FALSE)+D300))</f>
        <v>1470.5386943499836</v>
      </c>
      <c r="E301" s="140">
        <f t="shared" si="79"/>
        <v>1462.6624422587279</v>
      </c>
      <c r="F301" s="140">
        <f t="shared" si="79"/>
        <v>1446.7646240981308</v>
      </c>
      <c r="G301" s="140">
        <f t="shared" si="79"/>
        <v>1430.4876014939737</v>
      </c>
      <c r="H301" s="140">
        <f t="shared" si="79"/>
        <v>1413.6542214714786</v>
      </c>
      <c r="I301" s="140">
        <f t="shared" si="79"/>
        <v>1396.0873310558686</v>
      </c>
      <c r="J301" s="140">
        <f t="shared" si="79"/>
        <v>1377.6097772723665</v>
      </c>
      <c r="K301" s="140">
        <f t="shared" si="79"/>
        <v>1358.0444071461945</v>
      </c>
      <c r="L301" s="140">
        <f t="shared" si="79"/>
        <v>1337.2140677025752</v>
      </c>
      <c r="M301" s="140">
        <f t="shared" si="79"/>
        <v>1314.9416059667315</v>
      </c>
      <c r="N301" s="140">
        <f t="shared" si="79"/>
        <v>1291.0498689638855</v>
      </c>
      <c r="O301" s="140">
        <f t="shared" si="79"/>
        <v>1265.36170371926</v>
      </c>
      <c r="P301" s="140">
        <f t="shared" si="79"/>
        <v>1237.6999572580778</v>
      </c>
      <c r="Q301" s="140">
        <f t="shared" si="79"/>
        <v>1207.8874766055612</v>
      </c>
      <c r="R301" s="140">
        <f t="shared" si="79"/>
        <v>1175.7471087869328</v>
      </c>
      <c r="S301" s="140">
        <f t="shared" si="79"/>
        <v>1141.1017008274152</v>
      </c>
      <c r="T301" s="140">
        <f t="shared" si="79"/>
        <v>1103.774099752231</v>
      </c>
      <c r="U301" s="140">
        <f t="shared" si="79"/>
        <v>1063.5871525866028</v>
      </c>
      <c r="V301" s="140">
        <f t="shared" si="79"/>
        <v>1020.3637063557532</v>
      </c>
      <c r="W301" s="140">
        <f t="shared" si="79"/>
        <v>973.92660808490484</v>
      </c>
      <c r="X301" s="140">
        <f t="shared" si="79"/>
        <v>924.09870479927997</v>
      </c>
      <c r="Y301" s="140">
        <f t="shared" si="79"/>
        <v>870.70284352410147</v>
      </c>
      <c r="Z301" s="140">
        <f t="shared" si="79"/>
        <v>813.56187128459203</v>
      </c>
      <c r="AA301" s="140">
        <f t="shared" si="79"/>
        <v>752.49863510597368</v>
      </c>
      <c r="AB301" s="140">
        <f t="shared" si="79"/>
        <v>687.33598201346956</v>
      </c>
      <c r="AC301" s="140">
        <f t="shared" si="79"/>
        <v>617.89675903230204</v>
      </c>
      <c r="AD301" s="140">
        <f t="shared" si="79"/>
        <v>544.00381318769439</v>
      </c>
      <c r="AE301" s="140">
        <f t="shared" si="79"/>
        <v>465.47999150486851</v>
      </c>
      <c r="AF301" s="140">
        <f t="shared" si="79"/>
        <v>382.1481410090463</v>
      </c>
      <c r="AG301" s="140">
        <f t="shared" si="79"/>
        <v>293.83110872545114</v>
      </c>
      <c r="AH301" s="140">
        <f t="shared" si="79"/>
        <v>200.35174167930541</v>
      </c>
      <c r="AI301" s="140">
        <f t="shared" si="79"/>
        <v>101.53288689583169</v>
      </c>
      <c r="AJ301" s="140">
        <f t="shared" si="79"/>
        <v>0</v>
      </c>
      <c r="AK301" s="140">
        <f t="shared" si="79"/>
        <v>-101.53288689583169</v>
      </c>
      <c r="AL301" s="140">
        <f t="shared" si="79"/>
        <v>-203.06577379166339</v>
      </c>
      <c r="AM301" s="140">
        <f t="shared" si="79"/>
        <v>-304.59866068749511</v>
      </c>
      <c r="AN301" s="140">
        <f t="shared" si="79"/>
        <v>-406.13154758332678</v>
      </c>
      <c r="AO301" s="140">
        <f t="shared" si="79"/>
        <v>-507.66443447915844</v>
      </c>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3"/>
    </row>
    <row r="302" spans="1:95" ht="15" customHeight="1">
      <c r="A302" s="104"/>
      <c r="B302" s="117" t="s">
        <v>128</v>
      </c>
      <c r="C302" s="141"/>
      <c r="D302" s="140">
        <f t="shared" ref="D302:AO302" si="80">IF(D$267=$B302,0,IF(D$267&gt;$B302,-0.5*D$265-0.5*C$265+C302,0.5*HLOOKUP($B302,$D$264:$AO$265,2,FALSE)+0.5*HLOOKUP($B301,$D$264:$AO$265,2,FALSE)+D301))</f>
        <v>1572.0715812458154</v>
      </c>
      <c r="E302" s="140">
        <f t="shared" si="80"/>
        <v>1564.1953291545597</v>
      </c>
      <c r="F302" s="140">
        <f t="shared" si="80"/>
        <v>1548.2975109939625</v>
      </c>
      <c r="G302" s="140">
        <f t="shared" si="80"/>
        <v>1532.0204883898055</v>
      </c>
      <c r="H302" s="140">
        <f t="shared" si="80"/>
        <v>1515.1871083673104</v>
      </c>
      <c r="I302" s="140">
        <f t="shared" si="80"/>
        <v>1497.6202179517004</v>
      </c>
      <c r="J302" s="140">
        <f t="shared" si="80"/>
        <v>1479.1426641681983</v>
      </c>
      <c r="K302" s="140">
        <f t="shared" si="80"/>
        <v>1459.5772940420263</v>
      </c>
      <c r="L302" s="140">
        <f t="shared" si="80"/>
        <v>1438.746954598407</v>
      </c>
      <c r="M302" s="140">
        <f t="shared" si="80"/>
        <v>1416.4744928625632</v>
      </c>
      <c r="N302" s="140">
        <f t="shared" si="80"/>
        <v>1392.5827558597173</v>
      </c>
      <c r="O302" s="140">
        <f t="shared" si="80"/>
        <v>1366.8945906150918</v>
      </c>
      <c r="P302" s="140">
        <f t="shared" si="80"/>
        <v>1339.2328441539096</v>
      </c>
      <c r="Q302" s="140">
        <f t="shared" si="80"/>
        <v>1309.420363501393</v>
      </c>
      <c r="R302" s="140">
        <f t="shared" si="80"/>
        <v>1277.2799956827646</v>
      </c>
      <c r="S302" s="140">
        <f t="shared" si="80"/>
        <v>1242.634587723247</v>
      </c>
      <c r="T302" s="140">
        <f t="shared" si="80"/>
        <v>1205.3069866480628</v>
      </c>
      <c r="U302" s="140">
        <f t="shared" si="80"/>
        <v>1165.1200394824345</v>
      </c>
      <c r="V302" s="140">
        <f t="shared" si="80"/>
        <v>1121.8965932515848</v>
      </c>
      <c r="W302" s="140">
        <f t="shared" si="80"/>
        <v>1075.4594949807365</v>
      </c>
      <c r="X302" s="140">
        <f t="shared" si="80"/>
        <v>1025.6315916951116</v>
      </c>
      <c r="Y302" s="140">
        <f t="shared" si="80"/>
        <v>972.23573041993313</v>
      </c>
      <c r="Z302" s="140">
        <f t="shared" si="80"/>
        <v>915.0947581804237</v>
      </c>
      <c r="AA302" s="140">
        <f t="shared" si="80"/>
        <v>854.03152200180534</v>
      </c>
      <c r="AB302" s="140">
        <f t="shared" si="80"/>
        <v>788.86886890930123</v>
      </c>
      <c r="AC302" s="140">
        <f t="shared" si="80"/>
        <v>719.42964592813371</v>
      </c>
      <c r="AD302" s="140">
        <f t="shared" si="80"/>
        <v>645.53670008352606</v>
      </c>
      <c r="AE302" s="140">
        <f t="shared" si="80"/>
        <v>567.01287840070017</v>
      </c>
      <c r="AF302" s="140">
        <f t="shared" si="80"/>
        <v>483.68102790487796</v>
      </c>
      <c r="AG302" s="140">
        <f t="shared" si="80"/>
        <v>395.36399562128281</v>
      </c>
      <c r="AH302" s="140">
        <f t="shared" si="80"/>
        <v>301.88462857513707</v>
      </c>
      <c r="AI302" s="140">
        <f t="shared" si="80"/>
        <v>203.06577379166339</v>
      </c>
      <c r="AJ302" s="140">
        <f t="shared" si="80"/>
        <v>101.53288689583169</v>
      </c>
      <c r="AK302" s="140">
        <f t="shared" si="80"/>
        <v>0</v>
      </c>
      <c r="AL302" s="140">
        <f t="shared" si="80"/>
        <v>-101.53288689583169</v>
      </c>
      <c r="AM302" s="140">
        <f t="shared" si="80"/>
        <v>-203.06577379166339</v>
      </c>
      <c r="AN302" s="140">
        <f t="shared" si="80"/>
        <v>-304.59866068749511</v>
      </c>
      <c r="AO302" s="140">
        <f t="shared" si="80"/>
        <v>-406.13154758332678</v>
      </c>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3"/>
    </row>
    <row r="303" spans="1:95" ht="15" customHeight="1">
      <c r="A303" s="104"/>
      <c r="B303" s="117" t="s">
        <v>129</v>
      </c>
      <c r="C303" s="141"/>
      <c r="D303" s="140">
        <f t="shared" ref="D303:AO303" si="81">IF(D$267=$B303,0,IF(D$267&gt;$B303,-0.5*D$265-0.5*C$265+C303,0.5*HLOOKUP($B303,$D$264:$AO$265,2,FALSE)+0.5*HLOOKUP($B302,$D$264:$AO$265,2,FALSE)+D302))</f>
        <v>1673.6044681416472</v>
      </c>
      <c r="E303" s="140">
        <f t="shared" si="81"/>
        <v>1665.7282160503914</v>
      </c>
      <c r="F303" s="140">
        <f t="shared" si="81"/>
        <v>1649.8303978897943</v>
      </c>
      <c r="G303" s="140">
        <f t="shared" si="81"/>
        <v>1633.5533752856372</v>
      </c>
      <c r="H303" s="140">
        <f t="shared" si="81"/>
        <v>1616.7199952631422</v>
      </c>
      <c r="I303" s="140">
        <f t="shared" si="81"/>
        <v>1599.1531048475322</v>
      </c>
      <c r="J303" s="140">
        <f t="shared" si="81"/>
        <v>1580.6755510640301</v>
      </c>
      <c r="K303" s="140">
        <f t="shared" si="81"/>
        <v>1561.1101809378581</v>
      </c>
      <c r="L303" s="140">
        <f t="shared" si="81"/>
        <v>1540.2798414942388</v>
      </c>
      <c r="M303" s="140">
        <f t="shared" si="81"/>
        <v>1518.007379758395</v>
      </c>
      <c r="N303" s="140">
        <f t="shared" si="81"/>
        <v>1494.1156427555491</v>
      </c>
      <c r="O303" s="140">
        <f t="shared" si="81"/>
        <v>1468.4274775109236</v>
      </c>
      <c r="P303" s="140">
        <f t="shared" si="81"/>
        <v>1440.7657310497414</v>
      </c>
      <c r="Q303" s="140">
        <f t="shared" si="81"/>
        <v>1410.9532503972248</v>
      </c>
      <c r="R303" s="140">
        <f t="shared" si="81"/>
        <v>1378.8128825785964</v>
      </c>
      <c r="S303" s="140">
        <f t="shared" si="81"/>
        <v>1344.1674746190788</v>
      </c>
      <c r="T303" s="140">
        <f t="shared" si="81"/>
        <v>1306.8398735438946</v>
      </c>
      <c r="U303" s="140">
        <f t="shared" si="81"/>
        <v>1266.6529263782663</v>
      </c>
      <c r="V303" s="140">
        <f t="shared" si="81"/>
        <v>1223.4294801474166</v>
      </c>
      <c r="W303" s="140">
        <f t="shared" si="81"/>
        <v>1176.9923818765683</v>
      </c>
      <c r="X303" s="140">
        <f t="shared" si="81"/>
        <v>1127.1644785909434</v>
      </c>
      <c r="Y303" s="140">
        <f t="shared" si="81"/>
        <v>1073.7686173157649</v>
      </c>
      <c r="Z303" s="140">
        <f t="shared" si="81"/>
        <v>1016.6276450762554</v>
      </c>
      <c r="AA303" s="140">
        <f t="shared" si="81"/>
        <v>955.56440889763701</v>
      </c>
      <c r="AB303" s="140">
        <f t="shared" si="81"/>
        <v>890.40175580513289</v>
      </c>
      <c r="AC303" s="140">
        <f t="shared" si="81"/>
        <v>820.96253282396538</v>
      </c>
      <c r="AD303" s="140">
        <f t="shared" si="81"/>
        <v>747.06958697935772</v>
      </c>
      <c r="AE303" s="140">
        <f t="shared" si="81"/>
        <v>668.54576529653184</v>
      </c>
      <c r="AF303" s="140">
        <f t="shared" si="81"/>
        <v>585.21391480070963</v>
      </c>
      <c r="AG303" s="140">
        <f t="shared" si="81"/>
        <v>496.89688251711448</v>
      </c>
      <c r="AH303" s="140">
        <f t="shared" si="81"/>
        <v>403.41751547096874</v>
      </c>
      <c r="AI303" s="140">
        <f t="shared" si="81"/>
        <v>304.59866068749511</v>
      </c>
      <c r="AJ303" s="140">
        <f t="shared" si="81"/>
        <v>203.06577379166339</v>
      </c>
      <c r="AK303" s="140">
        <f t="shared" si="81"/>
        <v>101.53288689583169</v>
      </c>
      <c r="AL303" s="140">
        <f t="shared" si="81"/>
        <v>0</v>
      </c>
      <c r="AM303" s="140">
        <f t="shared" si="81"/>
        <v>-101.53288689583169</v>
      </c>
      <c r="AN303" s="140">
        <f t="shared" si="81"/>
        <v>-203.06577379166339</v>
      </c>
      <c r="AO303" s="140">
        <f t="shared" si="81"/>
        <v>-304.59866068749511</v>
      </c>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3"/>
    </row>
    <row r="304" spans="1:95" ht="15" customHeight="1">
      <c r="A304" s="104"/>
      <c r="B304" s="117" t="s">
        <v>130</v>
      </c>
      <c r="C304" s="141"/>
      <c r="D304" s="140">
        <f t="shared" ref="D304:AO304" si="82">IF(D$267=$B304,0,IF(D$267&gt;$B304,-0.5*D$265-0.5*C$265+C304,0.5*HLOOKUP($B304,$D$264:$AO$265,2,FALSE)+0.5*HLOOKUP($B303,$D$264:$AO$265,2,FALSE)+D303))</f>
        <v>1775.137355037479</v>
      </c>
      <c r="E304" s="140">
        <f t="shared" si="82"/>
        <v>1767.2611029462232</v>
      </c>
      <c r="F304" s="140">
        <f t="shared" si="82"/>
        <v>1751.3632847856261</v>
      </c>
      <c r="G304" s="140">
        <f t="shared" si="82"/>
        <v>1735.086262181469</v>
      </c>
      <c r="H304" s="140">
        <f t="shared" si="82"/>
        <v>1718.252882158974</v>
      </c>
      <c r="I304" s="140">
        <f t="shared" si="82"/>
        <v>1700.685991743364</v>
      </c>
      <c r="J304" s="140">
        <f t="shared" si="82"/>
        <v>1682.2084379598618</v>
      </c>
      <c r="K304" s="140">
        <f t="shared" si="82"/>
        <v>1662.6430678336899</v>
      </c>
      <c r="L304" s="140">
        <f t="shared" si="82"/>
        <v>1641.8127283900706</v>
      </c>
      <c r="M304" s="140">
        <f t="shared" si="82"/>
        <v>1619.5402666542268</v>
      </c>
      <c r="N304" s="140">
        <f t="shared" si="82"/>
        <v>1595.6485296513808</v>
      </c>
      <c r="O304" s="140">
        <f t="shared" si="82"/>
        <v>1569.9603644067554</v>
      </c>
      <c r="P304" s="140">
        <f t="shared" si="82"/>
        <v>1542.2986179455731</v>
      </c>
      <c r="Q304" s="140">
        <f t="shared" si="82"/>
        <v>1512.4861372930566</v>
      </c>
      <c r="R304" s="140">
        <f t="shared" si="82"/>
        <v>1480.3457694744282</v>
      </c>
      <c r="S304" s="140">
        <f t="shared" si="82"/>
        <v>1445.7003615149106</v>
      </c>
      <c r="T304" s="140">
        <f t="shared" si="82"/>
        <v>1408.3727604397263</v>
      </c>
      <c r="U304" s="140">
        <f t="shared" si="82"/>
        <v>1368.1858132740981</v>
      </c>
      <c r="V304" s="140">
        <f t="shared" si="82"/>
        <v>1324.9623670432484</v>
      </c>
      <c r="W304" s="140">
        <f t="shared" si="82"/>
        <v>1278.5252687724001</v>
      </c>
      <c r="X304" s="140">
        <f t="shared" si="82"/>
        <v>1228.6973654867752</v>
      </c>
      <c r="Y304" s="140">
        <f t="shared" si="82"/>
        <v>1175.3015042115967</v>
      </c>
      <c r="Z304" s="140">
        <f t="shared" si="82"/>
        <v>1118.160531972087</v>
      </c>
      <c r="AA304" s="140">
        <f t="shared" si="82"/>
        <v>1057.0972957934687</v>
      </c>
      <c r="AB304" s="140">
        <f t="shared" si="82"/>
        <v>991.93464270096456</v>
      </c>
      <c r="AC304" s="140">
        <f t="shared" si="82"/>
        <v>922.49541971979704</v>
      </c>
      <c r="AD304" s="140">
        <f t="shared" si="82"/>
        <v>848.60247387518939</v>
      </c>
      <c r="AE304" s="140">
        <f t="shared" si="82"/>
        <v>770.07865219236351</v>
      </c>
      <c r="AF304" s="140">
        <f t="shared" si="82"/>
        <v>686.7468016965413</v>
      </c>
      <c r="AG304" s="140">
        <f t="shared" si="82"/>
        <v>598.42976941294614</v>
      </c>
      <c r="AH304" s="140">
        <f t="shared" si="82"/>
        <v>504.9504023668004</v>
      </c>
      <c r="AI304" s="140">
        <f t="shared" si="82"/>
        <v>406.13154758332678</v>
      </c>
      <c r="AJ304" s="140">
        <f t="shared" si="82"/>
        <v>304.59866068749511</v>
      </c>
      <c r="AK304" s="140">
        <f t="shared" si="82"/>
        <v>203.06577379166339</v>
      </c>
      <c r="AL304" s="140">
        <f t="shared" si="82"/>
        <v>101.53288689583169</v>
      </c>
      <c r="AM304" s="140">
        <f t="shared" si="82"/>
        <v>0</v>
      </c>
      <c r="AN304" s="140">
        <f t="shared" si="82"/>
        <v>-101.53288689583169</v>
      </c>
      <c r="AO304" s="140">
        <f t="shared" si="82"/>
        <v>-203.06577379166339</v>
      </c>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3"/>
    </row>
    <row r="305" spans="1:95" ht="15" customHeight="1">
      <c r="A305" s="104"/>
      <c r="B305" s="117" t="s">
        <v>131</v>
      </c>
      <c r="C305" s="141"/>
      <c r="D305" s="140">
        <f t="shared" ref="D305:AO305" si="83">IF(D$267=$B305,0,IF(D$267&gt;$B305,-0.5*D$265-0.5*C$265+C305,0.5*HLOOKUP($B305,$D$264:$AO$265,2,FALSE)+0.5*HLOOKUP($B304,$D$264:$AO$265,2,FALSE)+D304))</f>
        <v>1876.6702419333108</v>
      </c>
      <c r="E305" s="140">
        <f t="shared" si="83"/>
        <v>1868.793989842055</v>
      </c>
      <c r="F305" s="140">
        <f t="shared" si="83"/>
        <v>1852.8961716814579</v>
      </c>
      <c r="G305" s="140">
        <f t="shared" si="83"/>
        <v>1836.6191490773008</v>
      </c>
      <c r="H305" s="140">
        <f t="shared" si="83"/>
        <v>1819.7857690548058</v>
      </c>
      <c r="I305" s="140">
        <f t="shared" si="83"/>
        <v>1802.2188786391957</v>
      </c>
      <c r="J305" s="140">
        <f t="shared" si="83"/>
        <v>1783.7413248556936</v>
      </c>
      <c r="K305" s="140">
        <f t="shared" si="83"/>
        <v>1764.1759547295217</v>
      </c>
      <c r="L305" s="140">
        <f t="shared" si="83"/>
        <v>1743.3456152859023</v>
      </c>
      <c r="M305" s="140">
        <f t="shared" si="83"/>
        <v>1721.0731535500586</v>
      </c>
      <c r="N305" s="140">
        <f t="shared" si="83"/>
        <v>1697.1814165472126</v>
      </c>
      <c r="O305" s="140">
        <f t="shared" si="83"/>
        <v>1671.4932513025872</v>
      </c>
      <c r="P305" s="140">
        <f t="shared" si="83"/>
        <v>1643.8315048414049</v>
      </c>
      <c r="Q305" s="140">
        <f t="shared" si="83"/>
        <v>1614.0190241888884</v>
      </c>
      <c r="R305" s="140">
        <f t="shared" si="83"/>
        <v>1581.8786563702599</v>
      </c>
      <c r="S305" s="140">
        <f t="shared" si="83"/>
        <v>1547.2332484107424</v>
      </c>
      <c r="T305" s="140">
        <f t="shared" si="83"/>
        <v>1509.9056473355581</v>
      </c>
      <c r="U305" s="140">
        <f t="shared" si="83"/>
        <v>1469.7187001699299</v>
      </c>
      <c r="V305" s="140">
        <f t="shared" si="83"/>
        <v>1426.4952539390802</v>
      </c>
      <c r="W305" s="140">
        <f t="shared" si="83"/>
        <v>1380.0581556682318</v>
      </c>
      <c r="X305" s="140">
        <f t="shared" si="83"/>
        <v>1330.230252382607</v>
      </c>
      <c r="Y305" s="140">
        <f t="shared" si="83"/>
        <v>1276.8343911074285</v>
      </c>
      <c r="Z305" s="140">
        <f t="shared" si="83"/>
        <v>1219.6934188679188</v>
      </c>
      <c r="AA305" s="140">
        <f t="shared" si="83"/>
        <v>1158.6301826893005</v>
      </c>
      <c r="AB305" s="140">
        <f t="shared" si="83"/>
        <v>1093.4675295967963</v>
      </c>
      <c r="AC305" s="140">
        <f t="shared" si="83"/>
        <v>1024.0283066156287</v>
      </c>
      <c r="AD305" s="140">
        <f t="shared" si="83"/>
        <v>950.13536077102106</v>
      </c>
      <c r="AE305" s="140">
        <f t="shared" si="83"/>
        <v>871.61153908819517</v>
      </c>
      <c r="AF305" s="140">
        <f t="shared" si="83"/>
        <v>788.27968859237296</v>
      </c>
      <c r="AG305" s="140">
        <f t="shared" si="83"/>
        <v>699.96265630877781</v>
      </c>
      <c r="AH305" s="140">
        <f t="shared" si="83"/>
        <v>606.48328926263207</v>
      </c>
      <c r="AI305" s="140">
        <f t="shared" si="83"/>
        <v>507.66443447915844</v>
      </c>
      <c r="AJ305" s="140">
        <f t="shared" si="83"/>
        <v>406.13154758332678</v>
      </c>
      <c r="AK305" s="140">
        <f t="shared" si="83"/>
        <v>304.59866068749511</v>
      </c>
      <c r="AL305" s="140">
        <f t="shared" si="83"/>
        <v>203.06577379166339</v>
      </c>
      <c r="AM305" s="140">
        <f t="shared" si="83"/>
        <v>101.53288689583169</v>
      </c>
      <c r="AN305" s="140">
        <f t="shared" si="83"/>
        <v>0</v>
      </c>
      <c r="AO305" s="140">
        <f t="shared" si="83"/>
        <v>-101.53288689583169</v>
      </c>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3"/>
    </row>
    <row r="306" spans="1:95" ht="15" customHeight="1">
      <c r="A306" s="104"/>
      <c r="B306" s="117" t="s">
        <v>132</v>
      </c>
      <c r="C306" s="141"/>
      <c r="D306" s="140">
        <f t="shared" ref="D306:AO306" si="84">IF(D$267=$B306,0,IF(D$267&gt;$B306,-0.5*D$265-0.5*C$265+C306,0.5*HLOOKUP($B306,$D$264:$AO$265,2,FALSE)+0.5*HLOOKUP($B305,$D$264:$AO$265,2,FALSE)+D305))</f>
        <v>1978.2031288291425</v>
      </c>
      <c r="E306" s="140">
        <f t="shared" si="84"/>
        <v>1970.3268767378868</v>
      </c>
      <c r="F306" s="140">
        <f t="shared" si="84"/>
        <v>1954.4290585772897</v>
      </c>
      <c r="G306" s="140">
        <f t="shared" si="84"/>
        <v>1938.1520359731326</v>
      </c>
      <c r="H306" s="140">
        <f t="shared" si="84"/>
        <v>1921.3186559506375</v>
      </c>
      <c r="I306" s="140">
        <f t="shared" si="84"/>
        <v>1903.7517655350275</v>
      </c>
      <c r="J306" s="140">
        <f t="shared" si="84"/>
        <v>1885.2742117515254</v>
      </c>
      <c r="K306" s="140">
        <f t="shared" si="84"/>
        <v>1865.7088416253534</v>
      </c>
      <c r="L306" s="140">
        <f t="shared" si="84"/>
        <v>1844.8785021817341</v>
      </c>
      <c r="M306" s="140">
        <f t="shared" si="84"/>
        <v>1822.6060404458904</v>
      </c>
      <c r="N306" s="140">
        <f t="shared" si="84"/>
        <v>1798.7143034430444</v>
      </c>
      <c r="O306" s="140">
        <f t="shared" si="84"/>
        <v>1773.0261381984189</v>
      </c>
      <c r="P306" s="140">
        <f t="shared" si="84"/>
        <v>1745.3643917372367</v>
      </c>
      <c r="Q306" s="140">
        <f t="shared" si="84"/>
        <v>1715.5519110847201</v>
      </c>
      <c r="R306" s="140">
        <f t="shared" si="84"/>
        <v>1683.4115432660917</v>
      </c>
      <c r="S306" s="140">
        <f t="shared" si="84"/>
        <v>1648.7661353065741</v>
      </c>
      <c r="T306" s="140">
        <f t="shared" si="84"/>
        <v>1611.4385342313899</v>
      </c>
      <c r="U306" s="140">
        <f t="shared" si="84"/>
        <v>1571.2515870657617</v>
      </c>
      <c r="V306" s="140">
        <f t="shared" si="84"/>
        <v>1528.0281408349119</v>
      </c>
      <c r="W306" s="140">
        <f t="shared" si="84"/>
        <v>1481.5910425640636</v>
      </c>
      <c r="X306" s="140">
        <f t="shared" si="84"/>
        <v>1431.7631392784388</v>
      </c>
      <c r="Y306" s="140">
        <f t="shared" si="84"/>
        <v>1378.3672780032603</v>
      </c>
      <c r="Z306" s="140">
        <f t="shared" si="84"/>
        <v>1321.2263057637506</v>
      </c>
      <c r="AA306" s="140">
        <f t="shared" si="84"/>
        <v>1260.1630695851322</v>
      </c>
      <c r="AB306" s="140">
        <f t="shared" si="84"/>
        <v>1195.0004164926281</v>
      </c>
      <c r="AC306" s="140">
        <f t="shared" si="84"/>
        <v>1125.5611935114605</v>
      </c>
      <c r="AD306" s="140">
        <f t="shared" si="84"/>
        <v>1051.6682476668527</v>
      </c>
      <c r="AE306" s="140">
        <f t="shared" si="84"/>
        <v>973.14442598402684</v>
      </c>
      <c r="AF306" s="140">
        <f t="shared" si="84"/>
        <v>889.81257548820463</v>
      </c>
      <c r="AG306" s="140">
        <f t="shared" si="84"/>
        <v>801.49554320460948</v>
      </c>
      <c r="AH306" s="140">
        <f t="shared" si="84"/>
        <v>708.01617615846374</v>
      </c>
      <c r="AI306" s="140">
        <f t="shared" si="84"/>
        <v>609.19732137499011</v>
      </c>
      <c r="AJ306" s="140">
        <f t="shared" si="84"/>
        <v>507.66443447915844</v>
      </c>
      <c r="AK306" s="140">
        <f t="shared" si="84"/>
        <v>406.13154758332678</v>
      </c>
      <c r="AL306" s="140">
        <f t="shared" si="84"/>
        <v>304.59866068749511</v>
      </c>
      <c r="AM306" s="140">
        <f t="shared" si="84"/>
        <v>203.06577379166339</v>
      </c>
      <c r="AN306" s="140">
        <f t="shared" si="84"/>
        <v>101.53288689583169</v>
      </c>
      <c r="AO306" s="140">
        <f t="shared" si="84"/>
        <v>0</v>
      </c>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3"/>
    </row>
    <row r="307" spans="1:95" ht="15" customHeight="1">
      <c r="A307" s="104"/>
      <c r="B307" s="119"/>
      <c r="C307" s="104"/>
      <c r="D307" s="124"/>
      <c r="E307" s="124"/>
      <c r="F307" s="124"/>
      <c r="G307" s="124"/>
      <c r="H307" s="124"/>
      <c r="I307" s="124"/>
      <c r="J307" s="124"/>
      <c r="K307" s="124"/>
      <c r="L307" s="124"/>
      <c r="M307" s="124"/>
      <c r="N307" s="124"/>
      <c r="O307" s="124"/>
      <c r="P307" s="124"/>
      <c r="Q307" s="124"/>
      <c r="R307" s="16"/>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3"/>
    </row>
    <row r="308" spans="1:95" s="7" customFormat="1" ht="15.6">
      <c r="B308" s="8" t="s">
        <v>147</v>
      </c>
      <c r="C308" s="9"/>
      <c r="D308" s="10"/>
      <c r="E308" s="10"/>
    </row>
    <row r="309" spans="1:95" ht="15" customHeight="1">
      <c r="A309" s="104"/>
      <c r="B309" s="104"/>
      <c r="C309" s="102"/>
      <c r="D309" s="3"/>
      <c r="E309" s="3"/>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row>
    <row r="310" spans="1:95" ht="15" customHeight="1">
      <c r="A310" s="104"/>
      <c r="B310" s="137" t="s">
        <v>141</v>
      </c>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7"/>
      <c r="AQ310" s="17"/>
      <c r="AR310" s="17"/>
      <c r="AS310" s="17"/>
      <c r="AT310" s="17"/>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row>
    <row r="311" spans="1:95" ht="15" customHeight="1">
      <c r="A311" s="104"/>
      <c r="B311" s="137"/>
      <c r="C311" s="65" t="s">
        <v>226</v>
      </c>
      <c r="D311" s="12" t="s">
        <v>95</v>
      </c>
      <c r="E311" s="13" t="s">
        <v>96</v>
      </c>
      <c r="F311" s="98" t="s">
        <v>97</v>
      </c>
      <c r="G311" s="98" t="s">
        <v>98</v>
      </c>
      <c r="H311" s="98" t="s">
        <v>99</v>
      </c>
      <c r="I311" s="98" t="s">
        <v>100</v>
      </c>
      <c r="J311" s="98" t="s">
        <v>101</v>
      </c>
      <c r="K311" s="98" t="s">
        <v>102</v>
      </c>
      <c r="L311" s="98" t="s">
        <v>103</v>
      </c>
      <c r="M311" s="98" t="s">
        <v>104</v>
      </c>
      <c r="N311" s="98" t="s">
        <v>105</v>
      </c>
      <c r="O311" s="98" t="s">
        <v>106</v>
      </c>
      <c r="P311" s="98" t="s">
        <v>107</v>
      </c>
      <c r="Q311" s="98" t="s">
        <v>108</v>
      </c>
      <c r="R311" s="98" t="s">
        <v>109</v>
      </c>
      <c r="S311" s="98" t="s">
        <v>110</v>
      </c>
      <c r="T311" s="98" t="s">
        <v>111</v>
      </c>
      <c r="U311" s="98" t="s">
        <v>112</v>
      </c>
      <c r="V311" s="98" t="s">
        <v>113</v>
      </c>
      <c r="W311" s="98" t="s">
        <v>114</v>
      </c>
      <c r="X311" s="98" t="s">
        <v>115</v>
      </c>
      <c r="Y311" s="98" t="s">
        <v>116</v>
      </c>
      <c r="Z311" s="98" t="s">
        <v>117</v>
      </c>
      <c r="AA311" s="98" t="s">
        <v>118</v>
      </c>
      <c r="AB311" s="98" t="s">
        <v>119</v>
      </c>
      <c r="AC311" s="98" t="s">
        <v>120</v>
      </c>
      <c r="AD311" s="98" t="s">
        <v>121</v>
      </c>
      <c r="AE311" s="98" t="s">
        <v>122</v>
      </c>
      <c r="AF311" s="98" t="s">
        <v>123</v>
      </c>
      <c r="AG311" s="98" t="s">
        <v>124</v>
      </c>
      <c r="AH311" s="98" t="s">
        <v>125</v>
      </c>
      <c r="AI311" s="98" t="s">
        <v>126</v>
      </c>
      <c r="AJ311" s="98" t="s">
        <v>127</v>
      </c>
      <c r="AK311" s="98" t="s">
        <v>128</v>
      </c>
      <c r="AL311" s="98" t="s">
        <v>129</v>
      </c>
      <c r="AM311" s="98" t="s">
        <v>130</v>
      </c>
      <c r="AN311" s="98" t="s">
        <v>131</v>
      </c>
      <c r="AO311" s="98" t="s">
        <v>132</v>
      </c>
      <c r="AP311" s="17"/>
      <c r="AQ311" s="17"/>
      <c r="AR311" s="17"/>
      <c r="AS311" s="17"/>
      <c r="AT311" s="17"/>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row>
    <row r="312" spans="1:95" ht="15" customHeight="1">
      <c r="A312" s="104"/>
      <c r="B312" s="104" t="s">
        <v>232</v>
      </c>
      <c r="C312" s="104">
        <f>Road_mask</f>
        <v>1</v>
      </c>
      <c r="D312" s="123">
        <f t="shared" ref="D312:AO312" si="85">AMI_values_road_1dB_in</f>
        <v>0</v>
      </c>
      <c r="E312" s="123">
        <f t="shared" si="85"/>
        <v>0</v>
      </c>
      <c r="F312" s="123">
        <f t="shared" si="85"/>
        <v>0</v>
      </c>
      <c r="G312" s="123">
        <f t="shared" si="85"/>
        <v>0</v>
      </c>
      <c r="H312" s="123">
        <f t="shared" si="85"/>
        <v>0</v>
      </c>
      <c r="I312" s="123">
        <f t="shared" si="85"/>
        <v>0</v>
      </c>
      <c r="J312" s="123">
        <f t="shared" si="85"/>
        <v>0</v>
      </c>
      <c r="K312" s="123">
        <f t="shared" si="85"/>
        <v>0</v>
      </c>
      <c r="L312" s="123">
        <f t="shared" si="85"/>
        <v>0</v>
      </c>
      <c r="M312" s="123">
        <f t="shared" si="85"/>
        <v>0</v>
      </c>
      <c r="N312" s="123">
        <f t="shared" si="85"/>
        <v>0</v>
      </c>
      <c r="O312" s="123">
        <f t="shared" si="85"/>
        <v>0</v>
      </c>
      <c r="P312" s="123">
        <f t="shared" si="85"/>
        <v>2.164381954163582</v>
      </c>
      <c r="Q312" s="123">
        <f t="shared" si="85"/>
        <v>4.2792453069303944</v>
      </c>
      <c r="R312" s="123">
        <f t="shared" si="85"/>
        <v>6.0593636738623884</v>
      </c>
      <c r="S312" s="123">
        <f t="shared" si="85"/>
        <v>7.8946300162456051</v>
      </c>
      <c r="T312" s="123">
        <f t="shared" si="85"/>
        <v>9.7850443340813378</v>
      </c>
      <c r="U312" s="123">
        <f t="shared" si="85"/>
        <v>11.730606627367322</v>
      </c>
      <c r="V312" s="123">
        <f t="shared" si="85"/>
        <v>13.731316896106144</v>
      </c>
      <c r="W312" s="123">
        <f t="shared" si="85"/>
        <v>15.78717514029716</v>
      </c>
      <c r="X312" s="123">
        <f t="shared" si="85"/>
        <v>17.898181359938754</v>
      </c>
      <c r="Y312" s="123">
        <f t="shared" si="85"/>
        <v>20.064335555031565</v>
      </c>
      <c r="Z312" s="123">
        <f t="shared" si="85"/>
        <v>22.285637725577548</v>
      </c>
      <c r="AA312" s="123">
        <f t="shared" si="85"/>
        <v>24.562087871576036</v>
      </c>
      <c r="AB312" s="123">
        <f t="shared" si="85"/>
        <v>26.893685993023812</v>
      </c>
      <c r="AC312" s="123">
        <f t="shared" si="85"/>
        <v>29.280432089924105</v>
      </c>
      <c r="AD312" s="123">
        <f t="shared" si="85"/>
        <v>31.722326162276914</v>
      </c>
      <c r="AE312" s="123">
        <f t="shared" si="85"/>
        <v>34.219368210081591</v>
      </c>
      <c r="AF312" s="123">
        <f t="shared" si="85"/>
        <v>36.77155823333748</v>
      </c>
      <c r="AG312" s="123">
        <f t="shared" si="85"/>
        <v>39.378896232044603</v>
      </c>
      <c r="AH312" s="123">
        <f t="shared" si="85"/>
        <v>42.0413822062036</v>
      </c>
      <c r="AI312" s="123">
        <f t="shared" si="85"/>
        <v>44.75901615581575</v>
      </c>
      <c r="AJ312" s="123">
        <f t="shared" si="85"/>
        <v>47.531798080877834</v>
      </c>
      <c r="AK312" s="123">
        <f t="shared" si="85"/>
        <v>50.359727981392439</v>
      </c>
      <c r="AL312" s="123">
        <f t="shared" si="85"/>
        <v>53.242805857359535</v>
      </c>
      <c r="AM312" s="123">
        <f t="shared" si="85"/>
        <v>53.242805857359535</v>
      </c>
      <c r="AN312" s="123">
        <f t="shared" si="85"/>
        <v>53.242805857359535</v>
      </c>
      <c r="AO312" s="123">
        <f t="shared" si="85"/>
        <v>53.242805857359535</v>
      </c>
      <c r="AP312" s="17"/>
      <c r="AQ312" s="17"/>
      <c r="AR312" s="17"/>
      <c r="AS312" s="17"/>
      <c r="AT312" s="17"/>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row>
    <row r="313" spans="1:95" ht="15" customHeight="1">
      <c r="A313" s="104"/>
      <c r="B313" s="104" t="s">
        <v>233</v>
      </c>
      <c r="C313" s="102">
        <f>Rail_mask</f>
        <v>0</v>
      </c>
      <c r="D313" s="123">
        <f t="shared" ref="D313:AO313" si="86">AMI_values_rail_1dB_in</f>
        <v>0</v>
      </c>
      <c r="E313" s="123">
        <f t="shared" si="86"/>
        <v>0</v>
      </c>
      <c r="F313" s="123">
        <f t="shared" si="86"/>
        <v>0</v>
      </c>
      <c r="G313" s="123">
        <f t="shared" si="86"/>
        <v>0</v>
      </c>
      <c r="H313" s="123">
        <f t="shared" si="86"/>
        <v>0</v>
      </c>
      <c r="I313" s="123">
        <f t="shared" si="86"/>
        <v>0</v>
      </c>
      <c r="J313" s="123">
        <f t="shared" si="86"/>
        <v>0</v>
      </c>
      <c r="K313" s="123">
        <f t="shared" si="86"/>
        <v>0</v>
      </c>
      <c r="L313" s="123">
        <f t="shared" si="86"/>
        <v>0</v>
      </c>
      <c r="M313" s="123">
        <f t="shared" si="86"/>
        <v>0</v>
      </c>
      <c r="N313" s="123">
        <f t="shared" si="86"/>
        <v>0</v>
      </c>
      <c r="O313" s="123">
        <f t="shared" si="86"/>
        <v>0</v>
      </c>
      <c r="P313" s="123">
        <f t="shared" si="86"/>
        <v>0</v>
      </c>
      <c r="Q313" s="123">
        <f t="shared" si="86"/>
        <v>0</v>
      </c>
      <c r="R313" s="123">
        <f t="shared" si="86"/>
        <v>2.164381954163582</v>
      </c>
      <c r="S313" s="123">
        <f t="shared" si="86"/>
        <v>4.2792453069303944</v>
      </c>
      <c r="T313" s="123">
        <f t="shared" si="86"/>
        <v>6.0593636738623884</v>
      </c>
      <c r="U313" s="123">
        <f t="shared" si="86"/>
        <v>7.8946300162456051</v>
      </c>
      <c r="V313" s="123">
        <f t="shared" si="86"/>
        <v>9.7850443340813378</v>
      </c>
      <c r="W313" s="123">
        <f t="shared" si="86"/>
        <v>11.730606627367322</v>
      </c>
      <c r="X313" s="123">
        <f t="shared" si="86"/>
        <v>13.731316896106144</v>
      </c>
      <c r="Y313" s="123">
        <f t="shared" si="86"/>
        <v>15.78717514029716</v>
      </c>
      <c r="Z313" s="123">
        <f t="shared" si="86"/>
        <v>17.898181359938754</v>
      </c>
      <c r="AA313" s="123">
        <f t="shared" si="86"/>
        <v>20.064335555031565</v>
      </c>
      <c r="AB313" s="123">
        <f t="shared" si="86"/>
        <v>22.285637725577548</v>
      </c>
      <c r="AC313" s="123">
        <f t="shared" si="86"/>
        <v>24.562087871576036</v>
      </c>
      <c r="AD313" s="123">
        <f t="shared" si="86"/>
        <v>26.893685993023812</v>
      </c>
      <c r="AE313" s="123">
        <f t="shared" si="86"/>
        <v>29.280432089924105</v>
      </c>
      <c r="AF313" s="123">
        <f t="shared" si="86"/>
        <v>31.722326162276914</v>
      </c>
      <c r="AG313" s="123">
        <f t="shared" si="86"/>
        <v>34.219368210081591</v>
      </c>
      <c r="AH313" s="123">
        <f t="shared" si="86"/>
        <v>36.77155823333748</v>
      </c>
      <c r="AI313" s="123">
        <f t="shared" si="86"/>
        <v>39.378896232044603</v>
      </c>
      <c r="AJ313" s="123">
        <f t="shared" si="86"/>
        <v>42.0413822062036</v>
      </c>
      <c r="AK313" s="123">
        <f t="shared" si="86"/>
        <v>44.75901615581575</v>
      </c>
      <c r="AL313" s="123">
        <f t="shared" si="86"/>
        <v>47.531798080877834</v>
      </c>
      <c r="AM313" s="123">
        <f t="shared" si="86"/>
        <v>50.359727981392439</v>
      </c>
      <c r="AN313" s="123">
        <f t="shared" si="86"/>
        <v>53.242805857359535</v>
      </c>
      <c r="AO313" s="123">
        <f t="shared" si="86"/>
        <v>53.242805857359535</v>
      </c>
      <c r="AP313" s="17"/>
      <c r="AQ313" s="17"/>
      <c r="AR313" s="17"/>
      <c r="AS313" s="17"/>
      <c r="AT313" s="17"/>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row>
    <row r="314" spans="1:95" ht="15" customHeight="1">
      <c r="A314" s="104"/>
      <c r="B314" s="104" t="s">
        <v>234</v>
      </c>
      <c r="C314" s="102">
        <f>Aviation_mask</f>
        <v>0</v>
      </c>
      <c r="D314" s="123">
        <f t="shared" ref="D314:AO314" si="87">AMI_values_aviation_1dB_in</f>
        <v>0</v>
      </c>
      <c r="E314" s="123">
        <f t="shared" si="87"/>
        <v>0</v>
      </c>
      <c r="F314" s="123">
        <f t="shared" si="87"/>
        <v>0</v>
      </c>
      <c r="G314" s="123">
        <f t="shared" si="87"/>
        <v>0</v>
      </c>
      <c r="H314" s="123">
        <f t="shared" si="87"/>
        <v>0</v>
      </c>
      <c r="I314" s="123">
        <f t="shared" si="87"/>
        <v>0</v>
      </c>
      <c r="J314" s="123">
        <f t="shared" si="87"/>
        <v>0</v>
      </c>
      <c r="K314" s="123">
        <f t="shared" si="87"/>
        <v>0</v>
      </c>
      <c r="L314" s="123">
        <f t="shared" si="87"/>
        <v>0</v>
      </c>
      <c r="M314" s="123">
        <f t="shared" si="87"/>
        <v>0</v>
      </c>
      <c r="N314" s="123">
        <f t="shared" si="87"/>
        <v>0</v>
      </c>
      <c r="O314" s="123">
        <f t="shared" si="87"/>
        <v>0</v>
      </c>
      <c r="P314" s="123">
        <f t="shared" si="87"/>
        <v>0</v>
      </c>
      <c r="Q314" s="123">
        <f t="shared" si="87"/>
        <v>0</v>
      </c>
      <c r="R314" s="123">
        <f t="shared" si="87"/>
        <v>2.164381954163582</v>
      </c>
      <c r="S314" s="123">
        <f t="shared" si="87"/>
        <v>4.2792453069303944</v>
      </c>
      <c r="T314" s="123">
        <f t="shared" si="87"/>
        <v>6.0593636738623884</v>
      </c>
      <c r="U314" s="123">
        <f t="shared" si="87"/>
        <v>7.8946300162456051</v>
      </c>
      <c r="V314" s="123">
        <f t="shared" si="87"/>
        <v>9.7850443340813378</v>
      </c>
      <c r="W314" s="123">
        <f t="shared" si="87"/>
        <v>11.730606627367322</v>
      </c>
      <c r="X314" s="123">
        <f t="shared" si="87"/>
        <v>13.731316896106144</v>
      </c>
      <c r="Y314" s="123">
        <f t="shared" si="87"/>
        <v>15.78717514029716</v>
      </c>
      <c r="Z314" s="123">
        <f t="shared" si="87"/>
        <v>17.898181359938754</v>
      </c>
      <c r="AA314" s="123">
        <f t="shared" si="87"/>
        <v>20.064335555031565</v>
      </c>
      <c r="AB314" s="123">
        <f t="shared" si="87"/>
        <v>22.285637725577548</v>
      </c>
      <c r="AC314" s="123">
        <f t="shared" si="87"/>
        <v>24.562087871576036</v>
      </c>
      <c r="AD314" s="123">
        <f t="shared" si="87"/>
        <v>26.893685993023812</v>
      </c>
      <c r="AE314" s="123">
        <f t="shared" si="87"/>
        <v>29.280432089924105</v>
      </c>
      <c r="AF314" s="123">
        <f t="shared" si="87"/>
        <v>31.722326162276914</v>
      </c>
      <c r="AG314" s="123">
        <f t="shared" si="87"/>
        <v>34.219368210081591</v>
      </c>
      <c r="AH314" s="123">
        <f t="shared" si="87"/>
        <v>36.77155823333748</v>
      </c>
      <c r="AI314" s="123">
        <f t="shared" si="87"/>
        <v>39.378896232044603</v>
      </c>
      <c r="AJ314" s="123">
        <f t="shared" si="87"/>
        <v>42.0413822062036</v>
      </c>
      <c r="AK314" s="123">
        <f t="shared" si="87"/>
        <v>44.75901615581575</v>
      </c>
      <c r="AL314" s="123">
        <f t="shared" si="87"/>
        <v>47.531798080877834</v>
      </c>
      <c r="AM314" s="123">
        <f t="shared" si="87"/>
        <v>50.359727981392439</v>
      </c>
      <c r="AN314" s="123">
        <f t="shared" si="87"/>
        <v>53.242805857359535</v>
      </c>
      <c r="AO314" s="123">
        <f t="shared" si="87"/>
        <v>53.242805857359535</v>
      </c>
      <c r="AP314" s="17"/>
      <c r="AQ314" s="17"/>
      <c r="AR314" s="17"/>
      <c r="AS314" s="17"/>
      <c r="AT314" s="17"/>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row>
    <row r="315" spans="1:95" ht="15" customHeight="1">
      <c r="A315" s="104"/>
      <c r="B315" s="104"/>
      <c r="C315" s="102"/>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7"/>
      <c r="AQ315" s="17"/>
      <c r="AR315" s="17"/>
      <c r="AS315" s="17"/>
      <c r="AT315" s="17"/>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row>
    <row r="316" spans="1:95" ht="15" customHeight="1">
      <c r="A316" s="104"/>
      <c r="B316" s="137" t="s">
        <v>141</v>
      </c>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7"/>
      <c r="AQ316" s="17"/>
      <c r="AR316" s="17"/>
      <c r="AS316" s="17"/>
      <c r="AT316" s="17"/>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row>
    <row r="317" spans="1:95" ht="15" customHeight="1">
      <c r="A317" s="104"/>
      <c r="B317" s="137"/>
      <c r="C317" s="104"/>
      <c r="D317" s="12" t="s">
        <v>95</v>
      </c>
      <c r="E317" s="13" t="s">
        <v>96</v>
      </c>
      <c r="F317" s="98" t="s">
        <v>97</v>
      </c>
      <c r="G317" s="98" t="s">
        <v>98</v>
      </c>
      <c r="H317" s="98" t="s">
        <v>99</v>
      </c>
      <c r="I317" s="98" t="s">
        <v>100</v>
      </c>
      <c r="J317" s="98" t="s">
        <v>101</v>
      </c>
      <c r="K317" s="98" t="s">
        <v>102</v>
      </c>
      <c r="L317" s="98" t="s">
        <v>103</v>
      </c>
      <c r="M317" s="98" t="s">
        <v>104</v>
      </c>
      <c r="N317" s="98" t="s">
        <v>105</v>
      </c>
      <c r="O317" s="98" t="s">
        <v>106</v>
      </c>
      <c r="P317" s="98" t="s">
        <v>107</v>
      </c>
      <c r="Q317" s="98" t="s">
        <v>108</v>
      </c>
      <c r="R317" s="98" t="s">
        <v>109</v>
      </c>
      <c r="S317" s="98" t="s">
        <v>110</v>
      </c>
      <c r="T317" s="98" t="s">
        <v>111</v>
      </c>
      <c r="U317" s="98" t="s">
        <v>112</v>
      </c>
      <c r="V317" s="98" t="s">
        <v>113</v>
      </c>
      <c r="W317" s="98" t="s">
        <v>114</v>
      </c>
      <c r="X317" s="98" t="s">
        <v>115</v>
      </c>
      <c r="Y317" s="98" t="s">
        <v>116</v>
      </c>
      <c r="Z317" s="98" t="s">
        <v>117</v>
      </c>
      <c r="AA317" s="98" t="s">
        <v>118</v>
      </c>
      <c r="AB317" s="98" t="s">
        <v>119</v>
      </c>
      <c r="AC317" s="98" t="s">
        <v>120</v>
      </c>
      <c r="AD317" s="98" t="s">
        <v>121</v>
      </c>
      <c r="AE317" s="98" t="s">
        <v>122</v>
      </c>
      <c r="AF317" s="98" t="s">
        <v>123</v>
      </c>
      <c r="AG317" s="98" t="s">
        <v>124</v>
      </c>
      <c r="AH317" s="98" t="s">
        <v>125</v>
      </c>
      <c r="AI317" s="98" t="s">
        <v>126</v>
      </c>
      <c r="AJ317" s="98" t="s">
        <v>127</v>
      </c>
      <c r="AK317" s="98" t="s">
        <v>128</v>
      </c>
      <c r="AL317" s="98" t="s">
        <v>129</v>
      </c>
      <c r="AM317" s="98" t="s">
        <v>130</v>
      </c>
      <c r="AN317" s="98" t="s">
        <v>131</v>
      </c>
      <c r="AO317" s="98" t="s">
        <v>132</v>
      </c>
      <c r="AP317" s="17"/>
      <c r="AQ317" s="17"/>
      <c r="AR317" s="17"/>
      <c r="AS317" s="17"/>
      <c r="AT317" s="17"/>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row>
    <row r="318" spans="1:95" ht="15" customHeight="1">
      <c r="A318" s="104"/>
      <c r="B318" s="104" t="s">
        <v>231</v>
      </c>
      <c r="C318" s="104"/>
      <c r="D318" s="123">
        <f t="shared" ref="D318:AO318" si="88">AMI_values_road_1dB*Road_mask +AMI_values_rail_1dB*Rail_mask +AMI_values_aviation_1dB*Aviation_mask</f>
        <v>0</v>
      </c>
      <c r="E318" s="123">
        <f t="shared" si="88"/>
        <v>0</v>
      </c>
      <c r="F318" s="123">
        <f t="shared" si="88"/>
        <v>0</v>
      </c>
      <c r="G318" s="123">
        <f t="shared" si="88"/>
        <v>0</v>
      </c>
      <c r="H318" s="123">
        <f t="shared" si="88"/>
        <v>0</v>
      </c>
      <c r="I318" s="123">
        <f t="shared" si="88"/>
        <v>0</v>
      </c>
      <c r="J318" s="123">
        <f t="shared" si="88"/>
        <v>0</v>
      </c>
      <c r="K318" s="123">
        <f t="shared" si="88"/>
        <v>0</v>
      </c>
      <c r="L318" s="123">
        <f t="shared" si="88"/>
        <v>0</v>
      </c>
      <c r="M318" s="123">
        <f t="shared" si="88"/>
        <v>0</v>
      </c>
      <c r="N318" s="123">
        <f t="shared" si="88"/>
        <v>0</v>
      </c>
      <c r="O318" s="123">
        <f t="shared" si="88"/>
        <v>0</v>
      </c>
      <c r="P318" s="123">
        <f t="shared" si="88"/>
        <v>2.164381954163582</v>
      </c>
      <c r="Q318" s="123">
        <f t="shared" si="88"/>
        <v>4.2792453069303944</v>
      </c>
      <c r="R318" s="123">
        <f t="shared" si="88"/>
        <v>6.0593636738623884</v>
      </c>
      <c r="S318" s="123">
        <f t="shared" si="88"/>
        <v>7.8946300162456051</v>
      </c>
      <c r="T318" s="123">
        <f t="shared" si="88"/>
        <v>9.7850443340813378</v>
      </c>
      <c r="U318" s="123">
        <f t="shared" si="88"/>
        <v>11.730606627367322</v>
      </c>
      <c r="V318" s="123">
        <f t="shared" si="88"/>
        <v>13.731316896106144</v>
      </c>
      <c r="W318" s="123">
        <f t="shared" si="88"/>
        <v>15.78717514029716</v>
      </c>
      <c r="X318" s="123">
        <f t="shared" si="88"/>
        <v>17.898181359938754</v>
      </c>
      <c r="Y318" s="123">
        <f t="shared" si="88"/>
        <v>20.064335555031565</v>
      </c>
      <c r="Z318" s="123">
        <f t="shared" si="88"/>
        <v>22.285637725577548</v>
      </c>
      <c r="AA318" s="123">
        <f t="shared" si="88"/>
        <v>24.562087871576036</v>
      </c>
      <c r="AB318" s="123">
        <f t="shared" si="88"/>
        <v>26.893685993023812</v>
      </c>
      <c r="AC318" s="123">
        <f t="shared" si="88"/>
        <v>29.280432089924105</v>
      </c>
      <c r="AD318" s="123">
        <f t="shared" si="88"/>
        <v>31.722326162276914</v>
      </c>
      <c r="AE318" s="123">
        <f t="shared" si="88"/>
        <v>34.219368210081591</v>
      </c>
      <c r="AF318" s="123">
        <f t="shared" si="88"/>
        <v>36.77155823333748</v>
      </c>
      <c r="AG318" s="123">
        <f t="shared" si="88"/>
        <v>39.378896232044603</v>
      </c>
      <c r="AH318" s="123">
        <f t="shared" si="88"/>
        <v>42.0413822062036</v>
      </c>
      <c r="AI318" s="123">
        <f t="shared" si="88"/>
        <v>44.75901615581575</v>
      </c>
      <c r="AJ318" s="123">
        <f t="shared" si="88"/>
        <v>47.531798080877834</v>
      </c>
      <c r="AK318" s="123">
        <f t="shared" si="88"/>
        <v>50.359727981392439</v>
      </c>
      <c r="AL318" s="123">
        <f t="shared" si="88"/>
        <v>53.242805857359535</v>
      </c>
      <c r="AM318" s="123">
        <f t="shared" si="88"/>
        <v>53.242805857359535</v>
      </c>
      <c r="AN318" s="123">
        <f t="shared" si="88"/>
        <v>53.242805857359535</v>
      </c>
      <c r="AO318" s="123">
        <f t="shared" si="88"/>
        <v>53.242805857359535</v>
      </c>
      <c r="AP318" s="17"/>
      <c r="AQ318" s="17"/>
      <c r="AR318" s="17"/>
      <c r="AS318" s="17"/>
      <c r="AT318" s="17"/>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row>
    <row r="319" spans="1:95" ht="15" customHeight="1" collapsed="1">
      <c r="A319" s="104"/>
      <c r="B319" s="1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7"/>
      <c r="AQ319" s="17"/>
      <c r="AR319" s="17"/>
      <c r="AS319" s="17"/>
      <c r="AT319" s="17"/>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row>
    <row r="320" spans="1:95" s="15" customFormat="1" ht="15" customHeight="1">
      <c r="A320" s="17"/>
      <c r="B320" s="119"/>
      <c r="C320" s="49" t="s">
        <v>94</v>
      </c>
      <c r="D320" s="71" t="s">
        <v>95</v>
      </c>
      <c r="E320" s="113" t="s">
        <v>96</v>
      </c>
      <c r="F320" s="113" t="s">
        <v>97</v>
      </c>
      <c r="G320" s="113" t="s">
        <v>98</v>
      </c>
      <c r="H320" s="113" t="s">
        <v>99</v>
      </c>
      <c r="I320" s="113" t="s">
        <v>100</v>
      </c>
      <c r="J320" s="113" t="s">
        <v>101</v>
      </c>
      <c r="K320" s="113" t="s">
        <v>102</v>
      </c>
      <c r="L320" s="113" t="s">
        <v>103</v>
      </c>
      <c r="M320" s="113" t="s">
        <v>104</v>
      </c>
      <c r="N320" s="113" t="s">
        <v>105</v>
      </c>
      <c r="O320" s="113" t="s">
        <v>106</v>
      </c>
      <c r="P320" s="113" t="s">
        <v>107</v>
      </c>
      <c r="Q320" s="113" t="s">
        <v>108</v>
      </c>
      <c r="R320" s="113" t="s">
        <v>109</v>
      </c>
      <c r="S320" s="113" t="s">
        <v>110</v>
      </c>
      <c r="T320" s="113" t="s">
        <v>111</v>
      </c>
      <c r="U320" s="113" t="s">
        <v>112</v>
      </c>
      <c r="V320" s="113" t="s">
        <v>113</v>
      </c>
      <c r="W320" s="113" t="s">
        <v>114</v>
      </c>
      <c r="X320" s="113" t="s">
        <v>115</v>
      </c>
      <c r="Y320" s="113" t="s">
        <v>116</v>
      </c>
      <c r="Z320" s="113" t="s">
        <v>117</v>
      </c>
      <c r="AA320" s="113" t="s">
        <v>118</v>
      </c>
      <c r="AB320" s="113" t="s">
        <v>119</v>
      </c>
      <c r="AC320" s="113" t="s">
        <v>120</v>
      </c>
      <c r="AD320" s="113" t="s">
        <v>121</v>
      </c>
      <c r="AE320" s="113" t="s">
        <v>122</v>
      </c>
      <c r="AF320" s="113" t="s">
        <v>123</v>
      </c>
      <c r="AG320" s="113" t="s">
        <v>124</v>
      </c>
      <c r="AH320" s="113" t="s">
        <v>125</v>
      </c>
      <c r="AI320" s="113" t="s">
        <v>126</v>
      </c>
      <c r="AJ320" s="113" t="s">
        <v>127</v>
      </c>
      <c r="AK320" s="113" t="s">
        <v>128</v>
      </c>
      <c r="AL320" s="113" t="s">
        <v>129</v>
      </c>
      <c r="AM320" s="113" t="s">
        <v>130</v>
      </c>
      <c r="AN320" s="113" t="s">
        <v>131</v>
      </c>
      <c r="AO320" s="113"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c r="A321" s="17"/>
      <c r="B321" s="49" t="s">
        <v>133</v>
      </c>
      <c r="C321" s="138"/>
      <c r="D321" s="138"/>
      <c r="E321" s="138"/>
      <c r="F321" s="138"/>
      <c r="G321" s="138"/>
      <c r="H321" s="138"/>
      <c r="I321" s="138"/>
      <c r="J321" s="138"/>
      <c r="K321" s="138"/>
      <c r="L321" s="138"/>
      <c r="M321" s="138"/>
      <c r="N321" s="138"/>
      <c r="O321" s="138"/>
      <c r="P321" s="138"/>
      <c r="Q321" s="139"/>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row>
    <row r="322" spans="1:96" s="15" customFormat="1" ht="15" customHeight="1">
      <c r="A322" s="17"/>
      <c r="B322" s="69" t="s">
        <v>95</v>
      </c>
      <c r="C322" s="130"/>
      <c r="D322" s="140">
        <f>IF(D$320=$B322,0,IF(D$320&gt;$B322,-0.5*D$318-0.5*C$318+C322,0.5*HLOOKUP($B322,$D$317:$AO$318,2,FALSE)+0.5*HLOOKUP($B321,$D$317:$AO$318,2,FALSE)+D321))</f>
        <v>0</v>
      </c>
      <c r="E322" s="140">
        <f t="shared" ref="E322:AO322" si="89">IF(E$320=$B322,0,IF(E$320&gt;$B322,-0.5*E$318-0.5*D$318+D322,0.5*HLOOKUP($B322,$D$317:$AO$318,2,FALSE)+0.5*HLOOKUP($B321,$D$317:$AO$318,2,FALSE)+E321))</f>
        <v>0</v>
      </c>
      <c r="F322" s="140">
        <f t="shared" si="89"/>
        <v>0</v>
      </c>
      <c r="G322" s="140">
        <f t="shared" si="89"/>
        <v>0</v>
      </c>
      <c r="H322" s="140">
        <f t="shared" si="89"/>
        <v>0</v>
      </c>
      <c r="I322" s="140">
        <f t="shared" si="89"/>
        <v>0</v>
      </c>
      <c r="J322" s="140">
        <f t="shared" si="89"/>
        <v>0</v>
      </c>
      <c r="K322" s="140">
        <f t="shared" si="89"/>
        <v>0</v>
      </c>
      <c r="L322" s="140">
        <f t="shared" si="89"/>
        <v>0</v>
      </c>
      <c r="M322" s="140">
        <f t="shared" si="89"/>
        <v>0</v>
      </c>
      <c r="N322" s="140">
        <f t="shared" si="89"/>
        <v>0</v>
      </c>
      <c r="O322" s="140">
        <f t="shared" si="89"/>
        <v>0</v>
      </c>
      <c r="P322" s="140">
        <f t="shared" si="89"/>
        <v>-1.082190977081791</v>
      </c>
      <c r="Q322" s="140">
        <f t="shared" si="89"/>
        <v>-4.3040046076287792</v>
      </c>
      <c r="R322" s="140">
        <f t="shared" si="89"/>
        <v>-9.4733090980251706</v>
      </c>
      <c r="S322" s="140">
        <f t="shared" si="89"/>
        <v>-16.450305943079165</v>
      </c>
      <c r="T322" s="140">
        <f t="shared" si="89"/>
        <v>-25.290143118242636</v>
      </c>
      <c r="U322" s="140">
        <f t="shared" si="89"/>
        <v>-36.047968598966968</v>
      </c>
      <c r="V322" s="140">
        <f t="shared" si="89"/>
        <v>-48.778930360703697</v>
      </c>
      <c r="W322" s="140">
        <f t="shared" si="89"/>
        <v>-63.538176378905348</v>
      </c>
      <c r="X322" s="140">
        <f t="shared" si="89"/>
        <v>-80.380854629023304</v>
      </c>
      <c r="Y322" s="140">
        <f t="shared" si="89"/>
        <v>-99.362113086508458</v>
      </c>
      <c r="Z322" s="140">
        <f t="shared" si="89"/>
        <v>-120.53709972681301</v>
      </c>
      <c r="AA322" s="140">
        <f t="shared" si="89"/>
        <v>-143.96096252538979</v>
      </c>
      <c r="AB322" s="140">
        <f t="shared" si="89"/>
        <v>-169.68884945768971</v>
      </c>
      <c r="AC322" s="140">
        <f t="shared" si="89"/>
        <v>-197.77590849916368</v>
      </c>
      <c r="AD322" s="140">
        <f t="shared" si="89"/>
        <v>-228.27728762526419</v>
      </c>
      <c r="AE322" s="140">
        <f t="shared" si="89"/>
        <v>-261.24813481144344</v>
      </c>
      <c r="AF322" s="140">
        <f t="shared" si="89"/>
        <v>-296.74359803315298</v>
      </c>
      <c r="AG322" s="140">
        <f t="shared" si="89"/>
        <v>-334.818825265844</v>
      </c>
      <c r="AH322" s="140">
        <f t="shared" si="89"/>
        <v>-375.52896448496813</v>
      </c>
      <c r="AI322" s="140">
        <f t="shared" si="89"/>
        <v>-418.9291636659778</v>
      </c>
      <c r="AJ322" s="140">
        <f t="shared" si="89"/>
        <v>-465.07457078432458</v>
      </c>
      <c r="AK322" s="140">
        <f t="shared" si="89"/>
        <v>-514.02033381545971</v>
      </c>
      <c r="AL322" s="140">
        <f t="shared" si="89"/>
        <v>-565.82160073483567</v>
      </c>
      <c r="AM322" s="140">
        <f t="shared" si="89"/>
        <v>-619.06440659219516</v>
      </c>
      <c r="AN322" s="140">
        <f t="shared" si="89"/>
        <v>-672.30721244955464</v>
      </c>
      <c r="AO322" s="140">
        <f t="shared" si="89"/>
        <v>-725.55001830691413</v>
      </c>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row>
    <row r="323" spans="1:96" s="15" customFormat="1" ht="15" customHeight="1">
      <c r="A323" s="17"/>
      <c r="B323" s="117" t="s">
        <v>96</v>
      </c>
      <c r="C323" s="141"/>
      <c r="D323" s="140">
        <f t="shared" ref="D323:AO323" si="90">IF(D$320=$B323,0,IF(D$320&gt;$B323,-0.5*D$318-0.5*C$318+C323,0.5*HLOOKUP($B323,$D$317:$AO$318,2,FALSE)+0.5*HLOOKUP($B322,$D$317:$AO$318,2,FALSE)+D322))</f>
        <v>0</v>
      </c>
      <c r="E323" s="140">
        <f t="shared" si="90"/>
        <v>0</v>
      </c>
      <c r="F323" s="140">
        <f t="shared" si="90"/>
        <v>0</v>
      </c>
      <c r="G323" s="140">
        <f t="shared" si="90"/>
        <v>0</v>
      </c>
      <c r="H323" s="140">
        <f t="shared" si="90"/>
        <v>0</v>
      </c>
      <c r="I323" s="140">
        <f t="shared" si="90"/>
        <v>0</v>
      </c>
      <c r="J323" s="140">
        <f t="shared" si="90"/>
        <v>0</v>
      </c>
      <c r="K323" s="140">
        <f t="shared" si="90"/>
        <v>0</v>
      </c>
      <c r="L323" s="140">
        <f t="shared" si="90"/>
        <v>0</v>
      </c>
      <c r="M323" s="140">
        <f t="shared" si="90"/>
        <v>0</v>
      </c>
      <c r="N323" s="140">
        <f t="shared" si="90"/>
        <v>0</v>
      </c>
      <c r="O323" s="140">
        <f t="shared" si="90"/>
        <v>0</v>
      </c>
      <c r="P323" s="140">
        <f t="shared" si="90"/>
        <v>-1.082190977081791</v>
      </c>
      <c r="Q323" s="140">
        <f t="shared" si="90"/>
        <v>-4.3040046076287792</v>
      </c>
      <c r="R323" s="140">
        <f t="shared" si="90"/>
        <v>-9.4733090980251706</v>
      </c>
      <c r="S323" s="140">
        <f t="shared" si="90"/>
        <v>-16.450305943079165</v>
      </c>
      <c r="T323" s="140">
        <f t="shared" si="90"/>
        <v>-25.290143118242636</v>
      </c>
      <c r="U323" s="140">
        <f t="shared" si="90"/>
        <v>-36.047968598966968</v>
      </c>
      <c r="V323" s="140">
        <f t="shared" si="90"/>
        <v>-48.778930360703697</v>
      </c>
      <c r="W323" s="140">
        <f t="shared" si="90"/>
        <v>-63.538176378905348</v>
      </c>
      <c r="X323" s="140">
        <f t="shared" si="90"/>
        <v>-80.380854629023304</v>
      </c>
      <c r="Y323" s="140">
        <f t="shared" si="90"/>
        <v>-99.362113086508458</v>
      </c>
      <c r="Z323" s="140">
        <f t="shared" si="90"/>
        <v>-120.53709972681301</v>
      </c>
      <c r="AA323" s="140">
        <f t="shared" si="90"/>
        <v>-143.96096252538979</v>
      </c>
      <c r="AB323" s="140">
        <f t="shared" si="90"/>
        <v>-169.68884945768971</v>
      </c>
      <c r="AC323" s="140">
        <f t="shared" si="90"/>
        <v>-197.77590849916368</v>
      </c>
      <c r="AD323" s="140">
        <f t="shared" si="90"/>
        <v>-228.27728762526419</v>
      </c>
      <c r="AE323" s="140">
        <f t="shared" si="90"/>
        <v>-261.24813481144344</v>
      </c>
      <c r="AF323" s="140">
        <f t="shared" si="90"/>
        <v>-296.74359803315298</v>
      </c>
      <c r="AG323" s="140">
        <f t="shared" si="90"/>
        <v>-334.818825265844</v>
      </c>
      <c r="AH323" s="140">
        <f t="shared" si="90"/>
        <v>-375.52896448496813</v>
      </c>
      <c r="AI323" s="140">
        <f t="shared" si="90"/>
        <v>-418.9291636659778</v>
      </c>
      <c r="AJ323" s="140">
        <f t="shared" si="90"/>
        <v>-465.07457078432458</v>
      </c>
      <c r="AK323" s="140">
        <f t="shared" si="90"/>
        <v>-514.02033381545971</v>
      </c>
      <c r="AL323" s="140">
        <f t="shared" si="90"/>
        <v>-565.82160073483567</v>
      </c>
      <c r="AM323" s="140">
        <f t="shared" si="90"/>
        <v>-619.06440659219516</v>
      </c>
      <c r="AN323" s="140">
        <f t="shared" si="90"/>
        <v>-672.30721244955464</v>
      </c>
      <c r="AO323" s="140">
        <f t="shared" si="90"/>
        <v>-725.55001830691413</v>
      </c>
      <c r="AP323" s="100"/>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17"/>
      <c r="CD323" s="17"/>
      <c r="CE323" s="17"/>
      <c r="CF323" s="17"/>
      <c r="CG323" s="17"/>
      <c r="CH323" s="17"/>
      <c r="CI323" s="17"/>
      <c r="CJ323" s="17"/>
      <c r="CK323" s="17"/>
      <c r="CL323" s="17"/>
      <c r="CM323" s="17"/>
      <c r="CN323" s="17"/>
      <c r="CO323" s="17"/>
      <c r="CP323" s="17"/>
      <c r="CQ323" s="17"/>
    </row>
    <row r="324" spans="1:96" s="15" customFormat="1" ht="15" customHeight="1">
      <c r="A324" s="17"/>
      <c r="B324" s="117" t="s">
        <v>97</v>
      </c>
      <c r="C324" s="141"/>
      <c r="D324" s="140">
        <f t="shared" ref="D324:AO324" si="91">IF(D$320=$B324,0,IF(D$320&gt;$B324,-0.5*D$318-0.5*C$318+C324,0.5*HLOOKUP($B324,$D$317:$AO$318,2,FALSE)+0.5*HLOOKUP($B323,$D$317:$AO$318,2,FALSE)+D323))</f>
        <v>0</v>
      </c>
      <c r="E324" s="140">
        <f t="shared" si="91"/>
        <v>0</v>
      </c>
      <c r="F324" s="140">
        <f t="shared" si="91"/>
        <v>0</v>
      </c>
      <c r="G324" s="140">
        <f t="shared" si="91"/>
        <v>0</v>
      </c>
      <c r="H324" s="140">
        <f t="shared" si="91"/>
        <v>0</v>
      </c>
      <c r="I324" s="140">
        <f t="shared" si="91"/>
        <v>0</v>
      </c>
      <c r="J324" s="140">
        <f t="shared" si="91"/>
        <v>0</v>
      </c>
      <c r="K324" s="140">
        <f t="shared" si="91"/>
        <v>0</v>
      </c>
      <c r="L324" s="140">
        <f t="shared" si="91"/>
        <v>0</v>
      </c>
      <c r="M324" s="140">
        <f t="shared" si="91"/>
        <v>0</v>
      </c>
      <c r="N324" s="140">
        <f t="shared" si="91"/>
        <v>0</v>
      </c>
      <c r="O324" s="140">
        <f t="shared" si="91"/>
        <v>0</v>
      </c>
      <c r="P324" s="140">
        <f t="shared" si="91"/>
        <v>-1.082190977081791</v>
      </c>
      <c r="Q324" s="140">
        <f t="shared" si="91"/>
        <v>-4.3040046076287792</v>
      </c>
      <c r="R324" s="140">
        <f t="shared" si="91"/>
        <v>-9.4733090980251706</v>
      </c>
      <c r="S324" s="140">
        <f t="shared" si="91"/>
        <v>-16.450305943079165</v>
      </c>
      <c r="T324" s="140">
        <f t="shared" si="91"/>
        <v>-25.290143118242636</v>
      </c>
      <c r="U324" s="140">
        <f t="shared" si="91"/>
        <v>-36.047968598966968</v>
      </c>
      <c r="V324" s="140">
        <f t="shared" si="91"/>
        <v>-48.778930360703697</v>
      </c>
      <c r="W324" s="140">
        <f t="shared" si="91"/>
        <v>-63.538176378905348</v>
      </c>
      <c r="X324" s="140">
        <f t="shared" si="91"/>
        <v>-80.380854629023304</v>
      </c>
      <c r="Y324" s="140">
        <f t="shared" si="91"/>
        <v>-99.362113086508458</v>
      </c>
      <c r="Z324" s="140">
        <f t="shared" si="91"/>
        <v>-120.53709972681301</v>
      </c>
      <c r="AA324" s="140">
        <f t="shared" si="91"/>
        <v>-143.96096252538979</v>
      </c>
      <c r="AB324" s="140">
        <f t="shared" si="91"/>
        <v>-169.68884945768971</v>
      </c>
      <c r="AC324" s="140">
        <f t="shared" si="91"/>
        <v>-197.77590849916368</v>
      </c>
      <c r="AD324" s="140">
        <f t="shared" si="91"/>
        <v>-228.27728762526419</v>
      </c>
      <c r="AE324" s="140">
        <f t="shared" si="91"/>
        <v>-261.24813481144344</v>
      </c>
      <c r="AF324" s="140">
        <f t="shared" si="91"/>
        <v>-296.74359803315298</v>
      </c>
      <c r="AG324" s="140">
        <f t="shared" si="91"/>
        <v>-334.818825265844</v>
      </c>
      <c r="AH324" s="140">
        <f t="shared" si="91"/>
        <v>-375.52896448496813</v>
      </c>
      <c r="AI324" s="140">
        <f t="shared" si="91"/>
        <v>-418.9291636659778</v>
      </c>
      <c r="AJ324" s="140">
        <f t="shared" si="91"/>
        <v>-465.07457078432458</v>
      </c>
      <c r="AK324" s="140">
        <f t="shared" si="91"/>
        <v>-514.02033381545971</v>
      </c>
      <c r="AL324" s="140">
        <f t="shared" si="91"/>
        <v>-565.82160073483567</v>
      </c>
      <c r="AM324" s="140">
        <f t="shared" si="91"/>
        <v>-619.06440659219516</v>
      </c>
      <c r="AN324" s="140">
        <f t="shared" si="91"/>
        <v>-672.30721244955464</v>
      </c>
      <c r="AO324" s="140">
        <f t="shared" si="91"/>
        <v>-725.55001830691413</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c r="A325" s="17"/>
      <c r="B325" s="117" t="s">
        <v>98</v>
      </c>
      <c r="C325" s="141"/>
      <c r="D325" s="140">
        <f t="shared" ref="D325:AO325" si="92">IF(D$320=$B325,0,IF(D$320&gt;$B325,-0.5*D$318-0.5*C$318+C325,0.5*HLOOKUP($B325,$D$317:$AO$318,2,FALSE)+0.5*HLOOKUP($B324,$D$317:$AO$318,2,FALSE)+D324))</f>
        <v>0</v>
      </c>
      <c r="E325" s="140">
        <f t="shared" si="92"/>
        <v>0</v>
      </c>
      <c r="F325" s="140">
        <f t="shared" si="92"/>
        <v>0</v>
      </c>
      <c r="G325" s="140">
        <f t="shared" si="92"/>
        <v>0</v>
      </c>
      <c r="H325" s="140">
        <f t="shared" si="92"/>
        <v>0</v>
      </c>
      <c r="I325" s="140">
        <f t="shared" si="92"/>
        <v>0</v>
      </c>
      <c r="J325" s="140">
        <f t="shared" si="92"/>
        <v>0</v>
      </c>
      <c r="K325" s="140">
        <f t="shared" si="92"/>
        <v>0</v>
      </c>
      <c r="L325" s="140">
        <f t="shared" si="92"/>
        <v>0</v>
      </c>
      <c r="M325" s="140">
        <f t="shared" si="92"/>
        <v>0</v>
      </c>
      <c r="N325" s="140">
        <f t="shared" si="92"/>
        <v>0</v>
      </c>
      <c r="O325" s="140">
        <f t="shared" si="92"/>
        <v>0</v>
      </c>
      <c r="P325" s="140">
        <f t="shared" si="92"/>
        <v>-1.082190977081791</v>
      </c>
      <c r="Q325" s="140">
        <f t="shared" si="92"/>
        <v>-4.3040046076287792</v>
      </c>
      <c r="R325" s="140">
        <f t="shared" si="92"/>
        <v>-9.4733090980251706</v>
      </c>
      <c r="S325" s="140">
        <f t="shared" si="92"/>
        <v>-16.450305943079165</v>
      </c>
      <c r="T325" s="140">
        <f t="shared" si="92"/>
        <v>-25.290143118242636</v>
      </c>
      <c r="U325" s="140">
        <f t="shared" si="92"/>
        <v>-36.047968598966968</v>
      </c>
      <c r="V325" s="140">
        <f t="shared" si="92"/>
        <v>-48.778930360703697</v>
      </c>
      <c r="W325" s="140">
        <f t="shared" si="92"/>
        <v>-63.538176378905348</v>
      </c>
      <c r="X325" s="140">
        <f t="shared" si="92"/>
        <v>-80.380854629023304</v>
      </c>
      <c r="Y325" s="140">
        <f t="shared" si="92"/>
        <v>-99.362113086508458</v>
      </c>
      <c r="Z325" s="140">
        <f t="shared" si="92"/>
        <v>-120.53709972681301</v>
      </c>
      <c r="AA325" s="140">
        <f t="shared" si="92"/>
        <v>-143.96096252538979</v>
      </c>
      <c r="AB325" s="140">
        <f t="shared" si="92"/>
        <v>-169.68884945768971</v>
      </c>
      <c r="AC325" s="140">
        <f t="shared" si="92"/>
        <v>-197.77590849916368</v>
      </c>
      <c r="AD325" s="140">
        <f t="shared" si="92"/>
        <v>-228.27728762526419</v>
      </c>
      <c r="AE325" s="140">
        <f t="shared" si="92"/>
        <v>-261.24813481144344</v>
      </c>
      <c r="AF325" s="140">
        <f t="shared" si="92"/>
        <v>-296.74359803315298</v>
      </c>
      <c r="AG325" s="140">
        <f t="shared" si="92"/>
        <v>-334.818825265844</v>
      </c>
      <c r="AH325" s="140">
        <f t="shared" si="92"/>
        <v>-375.52896448496813</v>
      </c>
      <c r="AI325" s="140">
        <f t="shared" si="92"/>
        <v>-418.9291636659778</v>
      </c>
      <c r="AJ325" s="140">
        <f t="shared" si="92"/>
        <v>-465.07457078432458</v>
      </c>
      <c r="AK325" s="140">
        <f t="shared" si="92"/>
        <v>-514.02033381545971</v>
      </c>
      <c r="AL325" s="140">
        <f t="shared" si="92"/>
        <v>-565.82160073483567</v>
      </c>
      <c r="AM325" s="140">
        <f t="shared" si="92"/>
        <v>-619.06440659219516</v>
      </c>
      <c r="AN325" s="140">
        <f t="shared" si="92"/>
        <v>-672.30721244955464</v>
      </c>
      <c r="AO325" s="140">
        <f t="shared" si="92"/>
        <v>-725.55001830691413</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c r="A326" s="17"/>
      <c r="B326" s="117" t="s">
        <v>99</v>
      </c>
      <c r="C326" s="141"/>
      <c r="D326" s="140">
        <f t="shared" ref="D326:AO326" si="93">IF(D$320=$B326,0,IF(D$320&gt;$B326,-0.5*D$318-0.5*C$318+C326,0.5*HLOOKUP($B326,$D$317:$AO$318,2,FALSE)+0.5*HLOOKUP($B325,$D$317:$AO$318,2,FALSE)+D325))</f>
        <v>0</v>
      </c>
      <c r="E326" s="140">
        <f t="shared" si="93"/>
        <v>0</v>
      </c>
      <c r="F326" s="140">
        <f t="shared" si="93"/>
        <v>0</v>
      </c>
      <c r="G326" s="140">
        <f t="shared" si="93"/>
        <v>0</v>
      </c>
      <c r="H326" s="140">
        <f t="shared" si="93"/>
        <v>0</v>
      </c>
      <c r="I326" s="140">
        <f t="shared" si="93"/>
        <v>0</v>
      </c>
      <c r="J326" s="140">
        <f t="shared" si="93"/>
        <v>0</v>
      </c>
      <c r="K326" s="140">
        <f t="shared" si="93"/>
        <v>0</v>
      </c>
      <c r="L326" s="140">
        <f t="shared" si="93"/>
        <v>0</v>
      </c>
      <c r="M326" s="140">
        <f t="shared" si="93"/>
        <v>0</v>
      </c>
      <c r="N326" s="140">
        <f t="shared" si="93"/>
        <v>0</v>
      </c>
      <c r="O326" s="140">
        <f t="shared" si="93"/>
        <v>0</v>
      </c>
      <c r="P326" s="140">
        <f t="shared" si="93"/>
        <v>-1.082190977081791</v>
      </c>
      <c r="Q326" s="140">
        <f t="shared" si="93"/>
        <v>-4.3040046076287792</v>
      </c>
      <c r="R326" s="140">
        <f t="shared" si="93"/>
        <v>-9.4733090980251706</v>
      </c>
      <c r="S326" s="140">
        <f t="shared" si="93"/>
        <v>-16.450305943079165</v>
      </c>
      <c r="T326" s="140">
        <f t="shared" si="93"/>
        <v>-25.290143118242636</v>
      </c>
      <c r="U326" s="140">
        <f t="shared" si="93"/>
        <v>-36.047968598966968</v>
      </c>
      <c r="V326" s="140">
        <f t="shared" si="93"/>
        <v>-48.778930360703697</v>
      </c>
      <c r="W326" s="140">
        <f t="shared" si="93"/>
        <v>-63.538176378905348</v>
      </c>
      <c r="X326" s="140">
        <f t="shared" si="93"/>
        <v>-80.380854629023304</v>
      </c>
      <c r="Y326" s="140">
        <f t="shared" si="93"/>
        <v>-99.362113086508458</v>
      </c>
      <c r="Z326" s="140">
        <f t="shared" si="93"/>
        <v>-120.53709972681301</v>
      </c>
      <c r="AA326" s="140">
        <f t="shared" si="93"/>
        <v>-143.96096252538979</v>
      </c>
      <c r="AB326" s="140">
        <f t="shared" si="93"/>
        <v>-169.68884945768971</v>
      </c>
      <c r="AC326" s="140">
        <f t="shared" si="93"/>
        <v>-197.77590849916368</v>
      </c>
      <c r="AD326" s="140">
        <f t="shared" si="93"/>
        <v>-228.27728762526419</v>
      </c>
      <c r="AE326" s="140">
        <f t="shared" si="93"/>
        <v>-261.24813481144344</v>
      </c>
      <c r="AF326" s="140">
        <f t="shared" si="93"/>
        <v>-296.74359803315298</v>
      </c>
      <c r="AG326" s="140">
        <f t="shared" si="93"/>
        <v>-334.818825265844</v>
      </c>
      <c r="AH326" s="140">
        <f t="shared" si="93"/>
        <v>-375.52896448496813</v>
      </c>
      <c r="AI326" s="140">
        <f t="shared" si="93"/>
        <v>-418.9291636659778</v>
      </c>
      <c r="AJ326" s="140">
        <f t="shared" si="93"/>
        <v>-465.07457078432458</v>
      </c>
      <c r="AK326" s="140">
        <f t="shared" si="93"/>
        <v>-514.02033381545971</v>
      </c>
      <c r="AL326" s="140">
        <f t="shared" si="93"/>
        <v>-565.82160073483567</v>
      </c>
      <c r="AM326" s="140">
        <f t="shared" si="93"/>
        <v>-619.06440659219516</v>
      </c>
      <c r="AN326" s="140">
        <f t="shared" si="93"/>
        <v>-672.30721244955464</v>
      </c>
      <c r="AO326" s="140">
        <f t="shared" si="93"/>
        <v>-725.55001830691413</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c r="A327" s="17"/>
      <c r="B327" s="117" t="s">
        <v>100</v>
      </c>
      <c r="C327" s="141"/>
      <c r="D327" s="140">
        <f t="shared" ref="D327:AO327" si="94">IF(D$320=$B327,0,IF(D$320&gt;$B327,-0.5*D$318-0.5*C$318+C327,0.5*HLOOKUP($B327,$D$317:$AO$318,2,FALSE)+0.5*HLOOKUP($B326,$D$317:$AO$318,2,FALSE)+D326))</f>
        <v>0</v>
      </c>
      <c r="E327" s="140">
        <f t="shared" si="94"/>
        <v>0</v>
      </c>
      <c r="F327" s="140">
        <f t="shared" si="94"/>
        <v>0</v>
      </c>
      <c r="G327" s="140">
        <f t="shared" si="94"/>
        <v>0</v>
      </c>
      <c r="H327" s="140">
        <f t="shared" si="94"/>
        <v>0</v>
      </c>
      <c r="I327" s="140">
        <f t="shared" si="94"/>
        <v>0</v>
      </c>
      <c r="J327" s="140">
        <f t="shared" si="94"/>
        <v>0</v>
      </c>
      <c r="K327" s="140">
        <f t="shared" si="94"/>
        <v>0</v>
      </c>
      <c r="L327" s="140">
        <f t="shared" si="94"/>
        <v>0</v>
      </c>
      <c r="M327" s="140">
        <f t="shared" si="94"/>
        <v>0</v>
      </c>
      <c r="N327" s="140">
        <f t="shared" si="94"/>
        <v>0</v>
      </c>
      <c r="O327" s="140">
        <f t="shared" si="94"/>
        <v>0</v>
      </c>
      <c r="P327" s="140">
        <f t="shared" si="94"/>
        <v>-1.082190977081791</v>
      </c>
      <c r="Q327" s="140">
        <f t="shared" si="94"/>
        <v>-4.3040046076287792</v>
      </c>
      <c r="R327" s="140">
        <f t="shared" si="94"/>
        <v>-9.4733090980251706</v>
      </c>
      <c r="S327" s="140">
        <f t="shared" si="94"/>
        <v>-16.450305943079165</v>
      </c>
      <c r="T327" s="140">
        <f t="shared" si="94"/>
        <v>-25.290143118242636</v>
      </c>
      <c r="U327" s="140">
        <f t="shared" si="94"/>
        <v>-36.047968598966968</v>
      </c>
      <c r="V327" s="140">
        <f t="shared" si="94"/>
        <v>-48.778930360703697</v>
      </c>
      <c r="W327" s="140">
        <f t="shared" si="94"/>
        <v>-63.538176378905348</v>
      </c>
      <c r="X327" s="140">
        <f t="shared" si="94"/>
        <v>-80.380854629023304</v>
      </c>
      <c r="Y327" s="140">
        <f t="shared" si="94"/>
        <v>-99.362113086508458</v>
      </c>
      <c r="Z327" s="140">
        <f t="shared" si="94"/>
        <v>-120.53709972681301</v>
      </c>
      <c r="AA327" s="140">
        <f t="shared" si="94"/>
        <v>-143.96096252538979</v>
      </c>
      <c r="AB327" s="140">
        <f t="shared" si="94"/>
        <v>-169.68884945768971</v>
      </c>
      <c r="AC327" s="140">
        <f t="shared" si="94"/>
        <v>-197.77590849916368</v>
      </c>
      <c r="AD327" s="140">
        <f t="shared" si="94"/>
        <v>-228.27728762526419</v>
      </c>
      <c r="AE327" s="140">
        <f t="shared" si="94"/>
        <v>-261.24813481144344</v>
      </c>
      <c r="AF327" s="140">
        <f t="shared" si="94"/>
        <v>-296.74359803315298</v>
      </c>
      <c r="AG327" s="140">
        <f t="shared" si="94"/>
        <v>-334.818825265844</v>
      </c>
      <c r="AH327" s="140">
        <f t="shared" si="94"/>
        <v>-375.52896448496813</v>
      </c>
      <c r="AI327" s="140">
        <f t="shared" si="94"/>
        <v>-418.9291636659778</v>
      </c>
      <c r="AJ327" s="140">
        <f t="shared" si="94"/>
        <v>-465.07457078432458</v>
      </c>
      <c r="AK327" s="140">
        <f t="shared" si="94"/>
        <v>-514.02033381545971</v>
      </c>
      <c r="AL327" s="140">
        <f t="shared" si="94"/>
        <v>-565.82160073483567</v>
      </c>
      <c r="AM327" s="140">
        <f t="shared" si="94"/>
        <v>-619.06440659219516</v>
      </c>
      <c r="AN327" s="140">
        <f t="shared" si="94"/>
        <v>-672.30721244955464</v>
      </c>
      <c r="AO327" s="140">
        <f t="shared" si="94"/>
        <v>-725.55001830691413</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c r="A328" s="17"/>
      <c r="B328" s="117" t="s">
        <v>101</v>
      </c>
      <c r="C328" s="141"/>
      <c r="D328" s="140">
        <f t="shared" ref="D328:AO328" si="95">IF(D$320=$B328,0,IF(D$320&gt;$B328,-0.5*D$318-0.5*C$318+C328,0.5*HLOOKUP($B328,$D$317:$AO$318,2,FALSE)+0.5*HLOOKUP($B327,$D$317:$AO$318,2,FALSE)+D327))</f>
        <v>0</v>
      </c>
      <c r="E328" s="140">
        <f t="shared" si="95"/>
        <v>0</v>
      </c>
      <c r="F328" s="140">
        <f t="shared" si="95"/>
        <v>0</v>
      </c>
      <c r="G328" s="140">
        <f t="shared" si="95"/>
        <v>0</v>
      </c>
      <c r="H328" s="140">
        <f t="shared" si="95"/>
        <v>0</v>
      </c>
      <c r="I328" s="140">
        <f t="shared" si="95"/>
        <v>0</v>
      </c>
      <c r="J328" s="140">
        <f t="shared" si="95"/>
        <v>0</v>
      </c>
      <c r="K328" s="140">
        <f t="shared" si="95"/>
        <v>0</v>
      </c>
      <c r="L328" s="140">
        <f t="shared" si="95"/>
        <v>0</v>
      </c>
      <c r="M328" s="140">
        <f t="shared" si="95"/>
        <v>0</v>
      </c>
      <c r="N328" s="140">
        <f t="shared" si="95"/>
        <v>0</v>
      </c>
      <c r="O328" s="140">
        <f t="shared" si="95"/>
        <v>0</v>
      </c>
      <c r="P328" s="140">
        <f t="shared" si="95"/>
        <v>-1.082190977081791</v>
      </c>
      <c r="Q328" s="140">
        <f t="shared" si="95"/>
        <v>-4.3040046076287792</v>
      </c>
      <c r="R328" s="140">
        <f t="shared" si="95"/>
        <v>-9.4733090980251706</v>
      </c>
      <c r="S328" s="140">
        <f t="shared" si="95"/>
        <v>-16.450305943079165</v>
      </c>
      <c r="T328" s="140">
        <f t="shared" si="95"/>
        <v>-25.290143118242636</v>
      </c>
      <c r="U328" s="140">
        <f t="shared" si="95"/>
        <v>-36.047968598966968</v>
      </c>
      <c r="V328" s="140">
        <f t="shared" si="95"/>
        <v>-48.778930360703697</v>
      </c>
      <c r="W328" s="140">
        <f t="shared" si="95"/>
        <v>-63.538176378905348</v>
      </c>
      <c r="X328" s="140">
        <f t="shared" si="95"/>
        <v>-80.380854629023304</v>
      </c>
      <c r="Y328" s="140">
        <f t="shared" si="95"/>
        <v>-99.362113086508458</v>
      </c>
      <c r="Z328" s="140">
        <f t="shared" si="95"/>
        <v>-120.53709972681301</v>
      </c>
      <c r="AA328" s="140">
        <f t="shared" si="95"/>
        <v>-143.96096252538979</v>
      </c>
      <c r="AB328" s="140">
        <f t="shared" si="95"/>
        <v>-169.68884945768971</v>
      </c>
      <c r="AC328" s="140">
        <f t="shared" si="95"/>
        <v>-197.77590849916368</v>
      </c>
      <c r="AD328" s="140">
        <f t="shared" si="95"/>
        <v>-228.27728762526419</v>
      </c>
      <c r="AE328" s="140">
        <f t="shared" si="95"/>
        <v>-261.24813481144344</v>
      </c>
      <c r="AF328" s="140">
        <f t="shared" si="95"/>
        <v>-296.74359803315298</v>
      </c>
      <c r="AG328" s="140">
        <f t="shared" si="95"/>
        <v>-334.818825265844</v>
      </c>
      <c r="AH328" s="140">
        <f t="shared" si="95"/>
        <v>-375.52896448496813</v>
      </c>
      <c r="AI328" s="140">
        <f t="shared" si="95"/>
        <v>-418.9291636659778</v>
      </c>
      <c r="AJ328" s="140">
        <f t="shared" si="95"/>
        <v>-465.07457078432458</v>
      </c>
      <c r="AK328" s="140">
        <f t="shared" si="95"/>
        <v>-514.02033381545971</v>
      </c>
      <c r="AL328" s="140">
        <f t="shared" si="95"/>
        <v>-565.82160073483567</v>
      </c>
      <c r="AM328" s="140">
        <f t="shared" si="95"/>
        <v>-619.06440659219516</v>
      </c>
      <c r="AN328" s="140">
        <f t="shared" si="95"/>
        <v>-672.30721244955464</v>
      </c>
      <c r="AO328" s="140">
        <f t="shared" si="95"/>
        <v>-725.55001830691413</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c r="A329" s="17"/>
      <c r="B329" s="117" t="s">
        <v>102</v>
      </c>
      <c r="C329" s="141"/>
      <c r="D329" s="140">
        <f t="shared" ref="D329:AO329" si="96">IF(D$320=$B329,0,IF(D$320&gt;$B329,-0.5*D$318-0.5*C$318+C329,0.5*HLOOKUP($B329,$D$317:$AO$318,2,FALSE)+0.5*HLOOKUP($B328,$D$317:$AO$318,2,FALSE)+D328))</f>
        <v>0</v>
      </c>
      <c r="E329" s="140">
        <f t="shared" si="96"/>
        <v>0</v>
      </c>
      <c r="F329" s="140">
        <f t="shared" si="96"/>
        <v>0</v>
      </c>
      <c r="G329" s="140">
        <f t="shared" si="96"/>
        <v>0</v>
      </c>
      <c r="H329" s="140">
        <f t="shared" si="96"/>
        <v>0</v>
      </c>
      <c r="I329" s="140">
        <f t="shared" si="96"/>
        <v>0</v>
      </c>
      <c r="J329" s="140">
        <f t="shared" si="96"/>
        <v>0</v>
      </c>
      <c r="K329" s="140">
        <f t="shared" si="96"/>
        <v>0</v>
      </c>
      <c r="L329" s="140">
        <f t="shared" si="96"/>
        <v>0</v>
      </c>
      <c r="M329" s="140">
        <f t="shared" si="96"/>
        <v>0</v>
      </c>
      <c r="N329" s="140">
        <f t="shared" si="96"/>
        <v>0</v>
      </c>
      <c r="O329" s="140">
        <f t="shared" si="96"/>
        <v>0</v>
      </c>
      <c r="P329" s="140">
        <f t="shared" si="96"/>
        <v>-1.082190977081791</v>
      </c>
      <c r="Q329" s="140">
        <f t="shared" si="96"/>
        <v>-4.3040046076287792</v>
      </c>
      <c r="R329" s="140">
        <f t="shared" si="96"/>
        <v>-9.4733090980251706</v>
      </c>
      <c r="S329" s="140">
        <f t="shared" si="96"/>
        <v>-16.450305943079165</v>
      </c>
      <c r="T329" s="140">
        <f t="shared" si="96"/>
        <v>-25.290143118242636</v>
      </c>
      <c r="U329" s="140">
        <f t="shared" si="96"/>
        <v>-36.047968598966968</v>
      </c>
      <c r="V329" s="140">
        <f t="shared" si="96"/>
        <v>-48.778930360703697</v>
      </c>
      <c r="W329" s="140">
        <f t="shared" si="96"/>
        <v>-63.538176378905348</v>
      </c>
      <c r="X329" s="140">
        <f t="shared" si="96"/>
        <v>-80.380854629023304</v>
      </c>
      <c r="Y329" s="140">
        <f t="shared" si="96"/>
        <v>-99.362113086508458</v>
      </c>
      <c r="Z329" s="140">
        <f t="shared" si="96"/>
        <v>-120.53709972681301</v>
      </c>
      <c r="AA329" s="140">
        <f t="shared" si="96"/>
        <v>-143.96096252538979</v>
      </c>
      <c r="AB329" s="140">
        <f t="shared" si="96"/>
        <v>-169.68884945768971</v>
      </c>
      <c r="AC329" s="140">
        <f t="shared" si="96"/>
        <v>-197.77590849916368</v>
      </c>
      <c r="AD329" s="140">
        <f t="shared" si="96"/>
        <v>-228.27728762526419</v>
      </c>
      <c r="AE329" s="140">
        <f t="shared" si="96"/>
        <v>-261.24813481144344</v>
      </c>
      <c r="AF329" s="140">
        <f t="shared" si="96"/>
        <v>-296.74359803315298</v>
      </c>
      <c r="AG329" s="140">
        <f t="shared" si="96"/>
        <v>-334.818825265844</v>
      </c>
      <c r="AH329" s="140">
        <f t="shared" si="96"/>
        <v>-375.52896448496813</v>
      </c>
      <c r="AI329" s="140">
        <f t="shared" si="96"/>
        <v>-418.9291636659778</v>
      </c>
      <c r="AJ329" s="140">
        <f t="shared" si="96"/>
        <v>-465.07457078432458</v>
      </c>
      <c r="AK329" s="140">
        <f t="shared" si="96"/>
        <v>-514.02033381545971</v>
      </c>
      <c r="AL329" s="140">
        <f t="shared" si="96"/>
        <v>-565.82160073483567</v>
      </c>
      <c r="AM329" s="140">
        <f t="shared" si="96"/>
        <v>-619.06440659219516</v>
      </c>
      <c r="AN329" s="140">
        <f t="shared" si="96"/>
        <v>-672.30721244955464</v>
      </c>
      <c r="AO329" s="140">
        <f t="shared" si="96"/>
        <v>-725.55001830691413</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c r="A330" s="104"/>
      <c r="B330" s="117" t="s">
        <v>103</v>
      </c>
      <c r="C330" s="141"/>
      <c r="D330" s="140">
        <f t="shared" ref="D330:AO330" si="97">IF(D$320=$B330,0,IF(D$320&gt;$B330,-0.5*D$318-0.5*C$318+C330,0.5*HLOOKUP($B330,$D$317:$AO$318,2,FALSE)+0.5*HLOOKUP($B329,$D$317:$AO$318,2,FALSE)+D329))</f>
        <v>0</v>
      </c>
      <c r="E330" s="140">
        <f t="shared" si="97"/>
        <v>0</v>
      </c>
      <c r="F330" s="140">
        <f t="shared" si="97"/>
        <v>0</v>
      </c>
      <c r="G330" s="140">
        <f t="shared" si="97"/>
        <v>0</v>
      </c>
      <c r="H330" s="140">
        <f t="shared" si="97"/>
        <v>0</v>
      </c>
      <c r="I330" s="140">
        <f t="shared" si="97"/>
        <v>0</v>
      </c>
      <c r="J330" s="140">
        <f t="shared" si="97"/>
        <v>0</v>
      </c>
      <c r="K330" s="140">
        <f t="shared" si="97"/>
        <v>0</v>
      </c>
      <c r="L330" s="140">
        <f t="shared" si="97"/>
        <v>0</v>
      </c>
      <c r="M330" s="140">
        <f t="shared" si="97"/>
        <v>0</v>
      </c>
      <c r="N330" s="140">
        <f t="shared" si="97"/>
        <v>0</v>
      </c>
      <c r="O330" s="140">
        <f t="shared" si="97"/>
        <v>0</v>
      </c>
      <c r="P330" s="140">
        <f t="shared" si="97"/>
        <v>-1.082190977081791</v>
      </c>
      <c r="Q330" s="140">
        <f t="shared" si="97"/>
        <v>-4.3040046076287792</v>
      </c>
      <c r="R330" s="140">
        <f t="shared" si="97"/>
        <v>-9.4733090980251706</v>
      </c>
      <c r="S330" s="140">
        <f t="shared" si="97"/>
        <v>-16.450305943079165</v>
      </c>
      <c r="T330" s="140">
        <f t="shared" si="97"/>
        <v>-25.290143118242636</v>
      </c>
      <c r="U330" s="140">
        <f t="shared" si="97"/>
        <v>-36.047968598966968</v>
      </c>
      <c r="V330" s="140">
        <f t="shared" si="97"/>
        <v>-48.778930360703697</v>
      </c>
      <c r="W330" s="140">
        <f t="shared" si="97"/>
        <v>-63.538176378905348</v>
      </c>
      <c r="X330" s="140">
        <f t="shared" si="97"/>
        <v>-80.380854629023304</v>
      </c>
      <c r="Y330" s="140">
        <f t="shared" si="97"/>
        <v>-99.362113086508458</v>
      </c>
      <c r="Z330" s="140">
        <f t="shared" si="97"/>
        <v>-120.53709972681301</v>
      </c>
      <c r="AA330" s="140">
        <f t="shared" si="97"/>
        <v>-143.96096252538979</v>
      </c>
      <c r="AB330" s="140">
        <f t="shared" si="97"/>
        <v>-169.68884945768971</v>
      </c>
      <c r="AC330" s="140">
        <f t="shared" si="97"/>
        <v>-197.77590849916368</v>
      </c>
      <c r="AD330" s="140">
        <f t="shared" si="97"/>
        <v>-228.27728762526419</v>
      </c>
      <c r="AE330" s="140">
        <f t="shared" si="97"/>
        <v>-261.24813481144344</v>
      </c>
      <c r="AF330" s="140">
        <f t="shared" si="97"/>
        <v>-296.74359803315298</v>
      </c>
      <c r="AG330" s="140">
        <f t="shared" si="97"/>
        <v>-334.818825265844</v>
      </c>
      <c r="AH330" s="140">
        <f t="shared" si="97"/>
        <v>-375.52896448496813</v>
      </c>
      <c r="AI330" s="140">
        <f t="shared" si="97"/>
        <v>-418.9291636659778</v>
      </c>
      <c r="AJ330" s="140">
        <f t="shared" si="97"/>
        <v>-465.07457078432458</v>
      </c>
      <c r="AK330" s="140">
        <f t="shared" si="97"/>
        <v>-514.02033381545971</v>
      </c>
      <c r="AL330" s="140">
        <f t="shared" si="97"/>
        <v>-565.82160073483567</v>
      </c>
      <c r="AM330" s="140">
        <f t="shared" si="97"/>
        <v>-619.06440659219516</v>
      </c>
      <c r="AN330" s="140">
        <f t="shared" si="97"/>
        <v>-672.30721244955464</v>
      </c>
      <c r="AO330" s="140">
        <f t="shared" si="97"/>
        <v>-725.55001830691413</v>
      </c>
      <c r="AP330" s="17"/>
      <c r="AQ330" s="17"/>
      <c r="AR330" s="17"/>
      <c r="AS330" s="17"/>
      <c r="AT330" s="17"/>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row>
    <row r="331" spans="1:96" ht="15" customHeight="1">
      <c r="A331" s="104"/>
      <c r="B331" s="117" t="s">
        <v>104</v>
      </c>
      <c r="C331" s="141"/>
      <c r="D331" s="140">
        <f t="shared" ref="D331:AO331" si="98">IF(D$320=$B331,0,IF(D$320&gt;$B331,-0.5*D$318-0.5*C$318+C331,0.5*HLOOKUP($B331,$D$317:$AO$318,2,FALSE)+0.5*HLOOKUP($B330,$D$317:$AO$318,2,FALSE)+D330))</f>
        <v>0</v>
      </c>
      <c r="E331" s="140">
        <f t="shared" si="98"/>
        <v>0</v>
      </c>
      <c r="F331" s="140">
        <f t="shared" si="98"/>
        <v>0</v>
      </c>
      <c r="G331" s="140">
        <f t="shared" si="98"/>
        <v>0</v>
      </c>
      <c r="H331" s="140">
        <f t="shared" si="98"/>
        <v>0</v>
      </c>
      <c r="I331" s="140">
        <f t="shared" si="98"/>
        <v>0</v>
      </c>
      <c r="J331" s="140">
        <f t="shared" si="98"/>
        <v>0</v>
      </c>
      <c r="K331" s="140">
        <f t="shared" si="98"/>
        <v>0</v>
      </c>
      <c r="L331" s="140">
        <f t="shared" si="98"/>
        <v>0</v>
      </c>
      <c r="M331" s="140">
        <f t="shared" si="98"/>
        <v>0</v>
      </c>
      <c r="N331" s="140">
        <f t="shared" si="98"/>
        <v>0</v>
      </c>
      <c r="O331" s="140">
        <f t="shared" si="98"/>
        <v>0</v>
      </c>
      <c r="P331" s="140">
        <f t="shared" si="98"/>
        <v>-1.082190977081791</v>
      </c>
      <c r="Q331" s="140">
        <f t="shared" si="98"/>
        <v>-4.3040046076287792</v>
      </c>
      <c r="R331" s="140">
        <f t="shared" si="98"/>
        <v>-9.4733090980251706</v>
      </c>
      <c r="S331" s="140">
        <f t="shared" si="98"/>
        <v>-16.450305943079165</v>
      </c>
      <c r="T331" s="140">
        <f t="shared" si="98"/>
        <v>-25.290143118242636</v>
      </c>
      <c r="U331" s="140">
        <f t="shared" si="98"/>
        <v>-36.047968598966968</v>
      </c>
      <c r="V331" s="140">
        <f t="shared" si="98"/>
        <v>-48.778930360703697</v>
      </c>
      <c r="W331" s="140">
        <f t="shared" si="98"/>
        <v>-63.538176378905348</v>
      </c>
      <c r="X331" s="140">
        <f t="shared" si="98"/>
        <v>-80.380854629023304</v>
      </c>
      <c r="Y331" s="140">
        <f t="shared" si="98"/>
        <v>-99.362113086508458</v>
      </c>
      <c r="Z331" s="140">
        <f t="shared" si="98"/>
        <v>-120.53709972681301</v>
      </c>
      <c r="AA331" s="140">
        <f t="shared" si="98"/>
        <v>-143.96096252538979</v>
      </c>
      <c r="AB331" s="140">
        <f t="shared" si="98"/>
        <v>-169.68884945768971</v>
      </c>
      <c r="AC331" s="140">
        <f t="shared" si="98"/>
        <v>-197.77590849916368</v>
      </c>
      <c r="AD331" s="140">
        <f t="shared" si="98"/>
        <v>-228.27728762526419</v>
      </c>
      <c r="AE331" s="140">
        <f t="shared" si="98"/>
        <v>-261.24813481144344</v>
      </c>
      <c r="AF331" s="140">
        <f t="shared" si="98"/>
        <v>-296.74359803315298</v>
      </c>
      <c r="AG331" s="140">
        <f t="shared" si="98"/>
        <v>-334.818825265844</v>
      </c>
      <c r="AH331" s="140">
        <f t="shared" si="98"/>
        <v>-375.52896448496813</v>
      </c>
      <c r="AI331" s="140">
        <f t="shared" si="98"/>
        <v>-418.9291636659778</v>
      </c>
      <c r="AJ331" s="140">
        <f t="shared" si="98"/>
        <v>-465.07457078432458</v>
      </c>
      <c r="AK331" s="140">
        <f t="shared" si="98"/>
        <v>-514.02033381545971</v>
      </c>
      <c r="AL331" s="140">
        <f t="shared" si="98"/>
        <v>-565.82160073483567</v>
      </c>
      <c r="AM331" s="140">
        <f t="shared" si="98"/>
        <v>-619.06440659219516</v>
      </c>
      <c r="AN331" s="140">
        <f t="shared" si="98"/>
        <v>-672.30721244955464</v>
      </c>
      <c r="AO331" s="140">
        <f t="shared" si="98"/>
        <v>-725.55001830691413</v>
      </c>
      <c r="AP331" s="17"/>
      <c r="AQ331" s="17"/>
      <c r="AR331" s="17"/>
      <c r="AS331" s="17"/>
      <c r="AT331" s="17"/>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row>
    <row r="332" spans="1:96" ht="15" customHeight="1">
      <c r="A332" s="104"/>
      <c r="B332" s="117" t="s">
        <v>105</v>
      </c>
      <c r="C332" s="141"/>
      <c r="D332" s="140">
        <f t="shared" ref="D332:AO332" si="99">IF(D$320=$B332,0,IF(D$320&gt;$B332,-0.5*D$318-0.5*C$318+C332,0.5*HLOOKUP($B332,$D$317:$AO$318,2,FALSE)+0.5*HLOOKUP($B331,$D$317:$AO$318,2,FALSE)+D331))</f>
        <v>0</v>
      </c>
      <c r="E332" s="140">
        <f t="shared" si="99"/>
        <v>0</v>
      </c>
      <c r="F332" s="140">
        <f t="shared" si="99"/>
        <v>0</v>
      </c>
      <c r="G332" s="140">
        <f t="shared" si="99"/>
        <v>0</v>
      </c>
      <c r="H332" s="140">
        <f t="shared" si="99"/>
        <v>0</v>
      </c>
      <c r="I332" s="140">
        <f t="shared" si="99"/>
        <v>0</v>
      </c>
      <c r="J332" s="140">
        <f t="shared" si="99"/>
        <v>0</v>
      </c>
      <c r="K332" s="140">
        <f t="shared" si="99"/>
        <v>0</v>
      </c>
      <c r="L332" s="140">
        <f t="shared" si="99"/>
        <v>0</v>
      </c>
      <c r="M332" s="140">
        <f t="shared" si="99"/>
        <v>0</v>
      </c>
      <c r="N332" s="140">
        <f t="shared" si="99"/>
        <v>0</v>
      </c>
      <c r="O332" s="140">
        <f t="shared" si="99"/>
        <v>0</v>
      </c>
      <c r="P332" s="140">
        <f t="shared" si="99"/>
        <v>-1.082190977081791</v>
      </c>
      <c r="Q332" s="140">
        <f t="shared" si="99"/>
        <v>-4.3040046076287792</v>
      </c>
      <c r="R332" s="140">
        <f t="shared" si="99"/>
        <v>-9.4733090980251706</v>
      </c>
      <c r="S332" s="140">
        <f t="shared" si="99"/>
        <v>-16.450305943079165</v>
      </c>
      <c r="T332" s="140">
        <f t="shared" si="99"/>
        <v>-25.290143118242636</v>
      </c>
      <c r="U332" s="140">
        <f t="shared" si="99"/>
        <v>-36.047968598966968</v>
      </c>
      <c r="V332" s="140">
        <f t="shared" si="99"/>
        <v>-48.778930360703697</v>
      </c>
      <c r="W332" s="140">
        <f t="shared" si="99"/>
        <v>-63.538176378905348</v>
      </c>
      <c r="X332" s="140">
        <f t="shared" si="99"/>
        <v>-80.380854629023304</v>
      </c>
      <c r="Y332" s="140">
        <f t="shared" si="99"/>
        <v>-99.362113086508458</v>
      </c>
      <c r="Z332" s="140">
        <f t="shared" si="99"/>
        <v>-120.53709972681301</v>
      </c>
      <c r="AA332" s="140">
        <f t="shared" si="99"/>
        <v>-143.96096252538979</v>
      </c>
      <c r="AB332" s="140">
        <f t="shared" si="99"/>
        <v>-169.68884945768971</v>
      </c>
      <c r="AC332" s="140">
        <f t="shared" si="99"/>
        <v>-197.77590849916368</v>
      </c>
      <c r="AD332" s="140">
        <f t="shared" si="99"/>
        <v>-228.27728762526419</v>
      </c>
      <c r="AE332" s="140">
        <f t="shared" si="99"/>
        <v>-261.24813481144344</v>
      </c>
      <c r="AF332" s="140">
        <f t="shared" si="99"/>
        <v>-296.74359803315298</v>
      </c>
      <c r="AG332" s="140">
        <f t="shared" si="99"/>
        <v>-334.818825265844</v>
      </c>
      <c r="AH332" s="140">
        <f t="shared" si="99"/>
        <v>-375.52896448496813</v>
      </c>
      <c r="AI332" s="140">
        <f t="shared" si="99"/>
        <v>-418.9291636659778</v>
      </c>
      <c r="AJ332" s="140">
        <f t="shared" si="99"/>
        <v>-465.07457078432458</v>
      </c>
      <c r="AK332" s="140">
        <f t="shared" si="99"/>
        <v>-514.02033381545971</v>
      </c>
      <c r="AL332" s="140">
        <f t="shared" si="99"/>
        <v>-565.82160073483567</v>
      </c>
      <c r="AM332" s="140">
        <f t="shared" si="99"/>
        <v>-619.06440659219516</v>
      </c>
      <c r="AN332" s="140">
        <f t="shared" si="99"/>
        <v>-672.30721244955464</v>
      </c>
      <c r="AO332" s="140">
        <f t="shared" si="99"/>
        <v>-725.55001830691413</v>
      </c>
      <c r="AP332" s="17"/>
      <c r="AQ332" s="17"/>
      <c r="AR332" s="17"/>
      <c r="AS332" s="17"/>
      <c r="AT332" s="17"/>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row>
    <row r="333" spans="1:96" ht="15" customHeight="1">
      <c r="A333" s="104"/>
      <c r="B333" s="117" t="s">
        <v>106</v>
      </c>
      <c r="C333" s="141"/>
      <c r="D333" s="140">
        <f t="shared" ref="D333:AO333" si="100">IF(D$320=$B333,0,IF(D$320&gt;$B333,-0.5*D$318-0.5*C$318+C333,0.5*HLOOKUP($B333,$D$317:$AO$318,2,FALSE)+0.5*HLOOKUP($B332,$D$317:$AO$318,2,FALSE)+D332))</f>
        <v>0</v>
      </c>
      <c r="E333" s="140">
        <f t="shared" si="100"/>
        <v>0</v>
      </c>
      <c r="F333" s="140">
        <f t="shared" si="100"/>
        <v>0</v>
      </c>
      <c r="G333" s="140">
        <f t="shared" si="100"/>
        <v>0</v>
      </c>
      <c r="H333" s="140">
        <f t="shared" si="100"/>
        <v>0</v>
      </c>
      <c r="I333" s="140">
        <f t="shared" si="100"/>
        <v>0</v>
      </c>
      <c r="J333" s="140">
        <f t="shared" si="100"/>
        <v>0</v>
      </c>
      <c r="K333" s="140">
        <f t="shared" si="100"/>
        <v>0</v>
      </c>
      <c r="L333" s="140">
        <f t="shared" si="100"/>
        <v>0</v>
      </c>
      <c r="M333" s="140">
        <f t="shared" si="100"/>
        <v>0</v>
      </c>
      <c r="N333" s="140">
        <f t="shared" si="100"/>
        <v>0</v>
      </c>
      <c r="O333" s="140">
        <f t="shared" si="100"/>
        <v>0</v>
      </c>
      <c r="P333" s="140">
        <f t="shared" si="100"/>
        <v>-1.082190977081791</v>
      </c>
      <c r="Q333" s="140">
        <f t="shared" si="100"/>
        <v>-4.3040046076287792</v>
      </c>
      <c r="R333" s="140">
        <f t="shared" si="100"/>
        <v>-9.4733090980251706</v>
      </c>
      <c r="S333" s="140">
        <f t="shared" si="100"/>
        <v>-16.450305943079165</v>
      </c>
      <c r="T333" s="140">
        <f t="shared" si="100"/>
        <v>-25.290143118242636</v>
      </c>
      <c r="U333" s="140">
        <f t="shared" si="100"/>
        <v>-36.047968598966968</v>
      </c>
      <c r="V333" s="140">
        <f t="shared" si="100"/>
        <v>-48.778930360703697</v>
      </c>
      <c r="W333" s="140">
        <f t="shared" si="100"/>
        <v>-63.538176378905348</v>
      </c>
      <c r="X333" s="140">
        <f t="shared" si="100"/>
        <v>-80.380854629023304</v>
      </c>
      <c r="Y333" s="140">
        <f t="shared" si="100"/>
        <v>-99.362113086508458</v>
      </c>
      <c r="Z333" s="140">
        <f t="shared" si="100"/>
        <v>-120.53709972681301</v>
      </c>
      <c r="AA333" s="140">
        <f t="shared" si="100"/>
        <v>-143.96096252538979</v>
      </c>
      <c r="AB333" s="140">
        <f t="shared" si="100"/>
        <v>-169.68884945768971</v>
      </c>
      <c r="AC333" s="140">
        <f t="shared" si="100"/>
        <v>-197.77590849916368</v>
      </c>
      <c r="AD333" s="140">
        <f t="shared" si="100"/>
        <v>-228.27728762526419</v>
      </c>
      <c r="AE333" s="140">
        <f t="shared" si="100"/>
        <v>-261.24813481144344</v>
      </c>
      <c r="AF333" s="140">
        <f t="shared" si="100"/>
        <v>-296.74359803315298</v>
      </c>
      <c r="AG333" s="140">
        <f t="shared" si="100"/>
        <v>-334.818825265844</v>
      </c>
      <c r="AH333" s="140">
        <f t="shared" si="100"/>
        <v>-375.52896448496813</v>
      </c>
      <c r="AI333" s="140">
        <f t="shared" si="100"/>
        <v>-418.9291636659778</v>
      </c>
      <c r="AJ333" s="140">
        <f t="shared" si="100"/>
        <v>-465.07457078432458</v>
      </c>
      <c r="AK333" s="140">
        <f t="shared" si="100"/>
        <v>-514.02033381545971</v>
      </c>
      <c r="AL333" s="140">
        <f t="shared" si="100"/>
        <v>-565.82160073483567</v>
      </c>
      <c r="AM333" s="140">
        <f t="shared" si="100"/>
        <v>-619.06440659219516</v>
      </c>
      <c r="AN333" s="140">
        <f t="shared" si="100"/>
        <v>-672.30721244955464</v>
      </c>
      <c r="AO333" s="140">
        <f t="shared" si="100"/>
        <v>-725.55001830691413</v>
      </c>
      <c r="AP333" s="17"/>
      <c r="AQ333" s="17"/>
      <c r="AR333" s="17"/>
      <c r="AS333" s="17"/>
      <c r="AT333" s="17"/>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3"/>
    </row>
    <row r="334" spans="1:96" ht="15" customHeight="1">
      <c r="A334" s="104"/>
      <c r="B334" s="117" t="s">
        <v>107</v>
      </c>
      <c r="C334" s="141"/>
      <c r="D334" s="140">
        <f t="shared" ref="D334:AO334" si="101">IF(D$320=$B334,0,IF(D$320&gt;$B334,-0.5*D$318-0.5*C$318+C334,0.5*HLOOKUP($B334,$D$317:$AO$318,2,FALSE)+0.5*HLOOKUP($B333,$D$317:$AO$318,2,FALSE)+D333))</f>
        <v>1.082190977081791</v>
      </c>
      <c r="E334" s="140">
        <f t="shared" si="101"/>
        <v>1.082190977081791</v>
      </c>
      <c r="F334" s="140">
        <f t="shared" si="101"/>
        <v>1.082190977081791</v>
      </c>
      <c r="G334" s="140">
        <f t="shared" si="101"/>
        <v>1.082190977081791</v>
      </c>
      <c r="H334" s="140">
        <f t="shared" si="101"/>
        <v>1.082190977081791</v>
      </c>
      <c r="I334" s="140">
        <f t="shared" si="101"/>
        <v>1.082190977081791</v>
      </c>
      <c r="J334" s="140">
        <f t="shared" si="101"/>
        <v>1.082190977081791</v>
      </c>
      <c r="K334" s="140">
        <f t="shared" si="101"/>
        <v>1.082190977081791</v>
      </c>
      <c r="L334" s="140">
        <f t="shared" si="101"/>
        <v>1.082190977081791</v>
      </c>
      <c r="M334" s="140">
        <f t="shared" si="101"/>
        <v>1.082190977081791</v>
      </c>
      <c r="N334" s="140">
        <f t="shared" si="101"/>
        <v>1.082190977081791</v>
      </c>
      <c r="O334" s="140">
        <f t="shared" si="101"/>
        <v>1.082190977081791</v>
      </c>
      <c r="P334" s="140">
        <f t="shared" si="101"/>
        <v>0</v>
      </c>
      <c r="Q334" s="140">
        <f t="shared" si="101"/>
        <v>-3.221813630546988</v>
      </c>
      <c r="R334" s="140">
        <f t="shared" si="101"/>
        <v>-8.3911181209433785</v>
      </c>
      <c r="S334" s="140">
        <f t="shared" si="101"/>
        <v>-15.368114965997375</v>
      </c>
      <c r="T334" s="140">
        <f t="shared" si="101"/>
        <v>-24.207952141160845</v>
      </c>
      <c r="U334" s="140">
        <f t="shared" si="101"/>
        <v>-34.965777621885174</v>
      </c>
      <c r="V334" s="140">
        <f t="shared" si="101"/>
        <v>-47.696739383621903</v>
      </c>
      <c r="W334" s="140">
        <f t="shared" si="101"/>
        <v>-62.455985401823554</v>
      </c>
      <c r="X334" s="140">
        <f t="shared" si="101"/>
        <v>-79.29866365194151</v>
      </c>
      <c r="Y334" s="140">
        <f t="shared" si="101"/>
        <v>-98.279922109426678</v>
      </c>
      <c r="Z334" s="140">
        <f t="shared" si="101"/>
        <v>-119.45490874973123</v>
      </c>
      <c r="AA334" s="140">
        <f t="shared" si="101"/>
        <v>-142.87877154830801</v>
      </c>
      <c r="AB334" s="140">
        <f t="shared" si="101"/>
        <v>-168.60665848060793</v>
      </c>
      <c r="AC334" s="140">
        <f t="shared" si="101"/>
        <v>-196.6937175220819</v>
      </c>
      <c r="AD334" s="140">
        <f t="shared" si="101"/>
        <v>-227.19509664818241</v>
      </c>
      <c r="AE334" s="140">
        <f t="shared" si="101"/>
        <v>-260.16594383436166</v>
      </c>
      <c r="AF334" s="140">
        <f t="shared" si="101"/>
        <v>-295.6614070560712</v>
      </c>
      <c r="AG334" s="140">
        <f t="shared" si="101"/>
        <v>-333.73663428876222</v>
      </c>
      <c r="AH334" s="140">
        <f t="shared" si="101"/>
        <v>-374.44677350788629</v>
      </c>
      <c r="AI334" s="140">
        <f t="shared" si="101"/>
        <v>-417.84697268889596</v>
      </c>
      <c r="AJ334" s="140">
        <f t="shared" si="101"/>
        <v>-463.99237980724274</v>
      </c>
      <c r="AK334" s="140">
        <f t="shared" si="101"/>
        <v>-512.93814283837787</v>
      </c>
      <c r="AL334" s="140">
        <f t="shared" si="101"/>
        <v>-564.73940975775383</v>
      </c>
      <c r="AM334" s="140">
        <f t="shared" si="101"/>
        <v>-617.98221561511332</v>
      </c>
      <c r="AN334" s="140">
        <f t="shared" si="101"/>
        <v>-671.2250214724728</v>
      </c>
      <c r="AO334" s="140">
        <f t="shared" si="101"/>
        <v>-724.46782732983229</v>
      </c>
      <c r="AP334" s="17"/>
      <c r="AQ334" s="17"/>
      <c r="AR334" s="17"/>
      <c r="AS334" s="17"/>
      <c r="AT334" s="17"/>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3"/>
    </row>
    <row r="335" spans="1:96" ht="15" customHeight="1">
      <c r="A335" s="104"/>
      <c r="B335" s="117" t="s">
        <v>108</v>
      </c>
      <c r="C335" s="141"/>
      <c r="D335" s="140">
        <f t="shared" ref="D335:AO335" si="102">IF(D$320=$B335,0,IF(D$320&gt;$B335,-0.5*D$318-0.5*C$318+C335,0.5*HLOOKUP($B335,$D$317:$AO$318,2,FALSE)+0.5*HLOOKUP($B334,$D$317:$AO$318,2,FALSE)+D334))</f>
        <v>4.3040046076287792</v>
      </c>
      <c r="E335" s="140">
        <f t="shared" si="102"/>
        <v>4.3040046076287792</v>
      </c>
      <c r="F335" s="140">
        <f t="shared" si="102"/>
        <v>4.3040046076287792</v>
      </c>
      <c r="G335" s="140">
        <f t="shared" si="102"/>
        <v>4.3040046076287792</v>
      </c>
      <c r="H335" s="140">
        <f t="shared" si="102"/>
        <v>4.3040046076287792</v>
      </c>
      <c r="I335" s="140">
        <f t="shared" si="102"/>
        <v>4.3040046076287792</v>
      </c>
      <c r="J335" s="140">
        <f t="shared" si="102"/>
        <v>4.3040046076287792</v>
      </c>
      <c r="K335" s="140">
        <f t="shared" si="102"/>
        <v>4.3040046076287792</v>
      </c>
      <c r="L335" s="140">
        <f t="shared" si="102"/>
        <v>4.3040046076287792</v>
      </c>
      <c r="M335" s="140">
        <f t="shared" si="102"/>
        <v>4.3040046076287792</v>
      </c>
      <c r="N335" s="140">
        <f t="shared" si="102"/>
        <v>4.3040046076287792</v>
      </c>
      <c r="O335" s="140">
        <f t="shared" si="102"/>
        <v>4.3040046076287792</v>
      </c>
      <c r="P335" s="140">
        <f t="shared" si="102"/>
        <v>3.221813630546988</v>
      </c>
      <c r="Q335" s="140">
        <f t="shared" si="102"/>
        <v>0</v>
      </c>
      <c r="R335" s="140">
        <f t="shared" si="102"/>
        <v>-5.1693044903963914</v>
      </c>
      <c r="S335" s="140">
        <f t="shared" si="102"/>
        <v>-12.146301335450389</v>
      </c>
      <c r="T335" s="140">
        <f t="shared" si="102"/>
        <v>-20.986138510613859</v>
      </c>
      <c r="U335" s="140">
        <f t="shared" si="102"/>
        <v>-31.743963991338191</v>
      </c>
      <c r="V335" s="140">
        <f t="shared" si="102"/>
        <v>-44.474925753074928</v>
      </c>
      <c r="W335" s="140">
        <f t="shared" si="102"/>
        <v>-59.234171771276579</v>
      </c>
      <c r="X335" s="140">
        <f t="shared" si="102"/>
        <v>-76.076850021394534</v>
      </c>
      <c r="Y335" s="140">
        <f t="shared" si="102"/>
        <v>-95.058108478879689</v>
      </c>
      <c r="Z335" s="140">
        <f t="shared" si="102"/>
        <v>-116.23309511918424</v>
      </c>
      <c r="AA335" s="140">
        <f t="shared" si="102"/>
        <v>-139.65695791776102</v>
      </c>
      <c r="AB335" s="140">
        <f t="shared" si="102"/>
        <v>-165.38484485006094</v>
      </c>
      <c r="AC335" s="140">
        <f t="shared" si="102"/>
        <v>-193.47190389153491</v>
      </c>
      <c r="AD335" s="140">
        <f t="shared" si="102"/>
        <v>-223.97328301763542</v>
      </c>
      <c r="AE335" s="140">
        <f t="shared" si="102"/>
        <v>-256.94413020381467</v>
      </c>
      <c r="AF335" s="140">
        <f t="shared" si="102"/>
        <v>-292.43959342552421</v>
      </c>
      <c r="AG335" s="140">
        <f t="shared" si="102"/>
        <v>-330.51482065821523</v>
      </c>
      <c r="AH335" s="140">
        <f t="shared" si="102"/>
        <v>-371.2249598773393</v>
      </c>
      <c r="AI335" s="140">
        <f t="shared" si="102"/>
        <v>-414.62515905834897</v>
      </c>
      <c r="AJ335" s="140">
        <f t="shared" si="102"/>
        <v>-460.77056617669575</v>
      </c>
      <c r="AK335" s="140">
        <f t="shared" si="102"/>
        <v>-509.71632920783088</v>
      </c>
      <c r="AL335" s="140">
        <f t="shared" si="102"/>
        <v>-561.51759612720684</v>
      </c>
      <c r="AM335" s="140">
        <f t="shared" si="102"/>
        <v>-614.76040198456633</v>
      </c>
      <c r="AN335" s="140">
        <f t="shared" si="102"/>
        <v>-668.00320784192581</v>
      </c>
      <c r="AO335" s="140">
        <f t="shared" si="102"/>
        <v>-721.2460136992853</v>
      </c>
      <c r="AP335" s="17"/>
      <c r="AQ335" s="17"/>
      <c r="AR335" s="17"/>
      <c r="AS335" s="17"/>
      <c r="AT335" s="17"/>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3"/>
    </row>
    <row r="336" spans="1:96" ht="15" customHeight="1">
      <c r="A336" s="104"/>
      <c r="B336" s="117" t="s">
        <v>109</v>
      </c>
      <c r="C336" s="141"/>
      <c r="D336" s="140">
        <f t="shared" ref="D336:AO336" si="103">IF(D$320=$B336,0,IF(D$320&gt;$B336,-0.5*D$318-0.5*C$318+C336,0.5*HLOOKUP($B336,$D$317:$AO$318,2,FALSE)+0.5*HLOOKUP($B335,$D$317:$AO$318,2,FALSE)+D335))</f>
        <v>9.4733090980251706</v>
      </c>
      <c r="E336" s="140">
        <f t="shared" si="103"/>
        <v>9.4733090980251706</v>
      </c>
      <c r="F336" s="140">
        <f t="shared" si="103"/>
        <v>9.4733090980251706</v>
      </c>
      <c r="G336" s="140">
        <f t="shared" si="103"/>
        <v>9.4733090980251706</v>
      </c>
      <c r="H336" s="140">
        <f t="shared" si="103"/>
        <v>9.4733090980251706</v>
      </c>
      <c r="I336" s="140">
        <f t="shared" si="103"/>
        <v>9.4733090980251706</v>
      </c>
      <c r="J336" s="140">
        <f t="shared" si="103"/>
        <v>9.4733090980251706</v>
      </c>
      <c r="K336" s="140">
        <f t="shared" si="103"/>
        <v>9.4733090980251706</v>
      </c>
      <c r="L336" s="140">
        <f t="shared" si="103"/>
        <v>9.4733090980251706</v>
      </c>
      <c r="M336" s="140">
        <f t="shared" si="103"/>
        <v>9.4733090980251706</v>
      </c>
      <c r="N336" s="140">
        <f t="shared" si="103"/>
        <v>9.4733090980251706</v>
      </c>
      <c r="O336" s="140">
        <f t="shared" si="103"/>
        <v>9.4733090980251706</v>
      </c>
      <c r="P336" s="140">
        <f t="shared" si="103"/>
        <v>8.3911181209433785</v>
      </c>
      <c r="Q336" s="140">
        <f t="shared" si="103"/>
        <v>5.1693044903963914</v>
      </c>
      <c r="R336" s="140">
        <f t="shared" si="103"/>
        <v>0</v>
      </c>
      <c r="S336" s="140">
        <f t="shared" si="103"/>
        <v>-6.9769968450539963</v>
      </c>
      <c r="T336" s="140">
        <f t="shared" si="103"/>
        <v>-15.816834020217467</v>
      </c>
      <c r="U336" s="140">
        <f t="shared" si="103"/>
        <v>-26.574659500941799</v>
      </c>
      <c r="V336" s="140">
        <f t="shared" si="103"/>
        <v>-39.305621262678528</v>
      </c>
      <c r="W336" s="140">
        <f t="shared" si="103"/>
        <v>-54.064867280880179</v>
      </c>
      <c r="X336" s="140">
        <f t="shared" si="103"/>
        <v>-70.907545530998135</v>
      </c>
      <c r="Y336" s="140">
        <f t="shared" si="103"/>
        <v>-89.888803988483289</v>
      </c>
      <c r="Z336" s="140">
        <f t="shared" si="103"/>
        <v>-111.06379062878784</v>
      </c>
      <c r="AA336" s="140">
        <f t="shared" si="103"/>
        <v>-134.48765342736465</v>
      </c>
      <c r="AB336" s="140">
        <f t="shared" si="103"/>
        <v>-160.21554035966457</v>
      </c>
      <c r="AC336" s="140">
        <f t="shared" si="103"/>
        <v>-188.30259940113854</v>
      </c>
      <c r="AD336" s="140">
        <f t="shared" si="103"/>
        <v>-218.80397852723905</v>
      </c>
      <c r="AE336" s="140">
        <f t="shared" si="103"/>
        <v>-251.77482571341829</v>
      </c>
      <c r="AF336" s="140">
        <f t="shared" si="103"/>
        <v>-287.27028893512784</v>
      </c>
      <c r="AG336" s="140">
        <f t="shared" si="103"/>
        <v>-325.34551616781886</v>
      </c>
      <c r="AH336" s="140">
        <f t="shared" si="103"/>
        <v>-366.05565538694293</v>
      </c>
      <c r="AI336" s="140">
        <f t="shared" si="103"/>
        <v>-409.4558545679526</v>
      </c>
      <c r="AJ336" s="140">
        <f t="shared" si="103"/>
        <v>-455.60126168629938</v>
      </c>
      <c r="AK336" s="140">
        <f t="shared" si="103"/>
        <v>-504.54702471743451</v>
      </c>
      <c r="AL336" s="140">
        <f t="shared" si="103"/>
        <v>-556.34829163681047</v>
      </c>
      <c r="AM336" s="140">
        <f t="shared" si="103"/>
        <v>-609.59109749416996</v>
      </c>
      <c r="AN336" s="140">
        <f t="shared" si="103"/>
        <v>-662.83390335152944</v>
      </c>
      <c r="AO336" s="140">
        <f t="shared" si="103"/>
        <v>-716.07670920888893</v>
      </c>
      <c r="AP336" s="17"/>
      <c r="AQ336" s="17"/>
      <c r="AR336" s="17"/>
      <c r="AS336" s="17"/>
      <c r="AT336" s="17"/>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3"/>
    </row>
    <row r="337" spans="1:95" ht="15" customHeight="1">
      <c r="A337" s="104"/>
      <c r="B337" s="117" t="s">
        <v>110</v>
      </c>
      <c r="C337" s="141"/>
      <c r="D337" s="140">
        <f t="shared" ref="D337:AO337" si="104">IF(D$320=$B337,0,IF(D$320&gt;$B337,-0.5*D$318-0.5*C$318+C337,0.5*HLOOKUP($B337,$D$317:$AO$318,2,FALSE)+0.5*HLOOKUP($B336,$D$317:$AO$318,2,FALSE)+D336))</f>
        <v>16.450305943079165</v>
      </c>
      <c r="E337" s="140">
        <f t="shared" si="104"/>
        <v>16.450305943079165</v>
      </c>
      <c r="F337" s="140">
        <f t="shared" si="104"/>
        <v>16.450305943079165</v>
      </c>
      <c r="G337" s="140">
        <f t="shared" si="104"/>
        <v>16.450305943079165</v>
      </c>
      <c r="H337" s="140">
        <f t="shared" si="104"/>
        <v>16.450305943079165</v>
      </c>
      <c r="I337" s="140">
        <f t="shared" si="104"/>
        <v>16.450305943079165</v>
      </c>
      <c r="J337" s="140">
        <f t="shared" si="104"/>
        <v>16.450305943079165</v>
      </c>
      <c r="K337" s="140">
        <f t="shared" si="104"/>
        <v>16.450305943079165</v>
      </c>
      <c r="L337" s="140">
        <f t="shared" si="104"/>
        <v>16.450305943079165</v>
      </c>
      <c r="M337" s="140">
        <f t="shared" si="104"/>
        <v>16.450305943079165</v>
      </c>
      <c r="N337" s="140">
        <f t="shared" si="104"/>
        <v>16.450305943079165</v>
      </c>
      <c r="O337" s="140">
        <f t="shared" si="104"/>
        <v>16.450305943079165</v>
      </c>
      <c r="P337" s="140">
        <f t="shared" si="104"/>
        <v>15.368114965997375</v>
      </c>
      <c r="Q337" s="140">
        <f t="shared" si="104"/>
        <v>12.146301335450389</v>
      </c>
      <c r="R337" s="140">
        <f t="shared" si="104"/>
        <v>6.9769968450539963</v>
      </c>
      <c r="S337" s="140">
        <f t="shared" si="104"/>
        <v>0</v>
      </c>
      <c r="T337" s="140">
        <f t="shared" si="104"/>
        <v>-8.8398371751634706</v>
      </c>
      <c r="U337" s="140">
        <f t="shared" si="104"/>
        <v>-19.597662655887802</v>
      </c>
      <c r="V337" s="140">
        <f t="shared" si="104"/>
        <v>-32.328624417624539</v>
      </c>
      <c r="W337" s="140">
        <f t="shared" si="104"/>
        <v>-47.08787043582619</v>
      </c>
      <c r="X337" s="140">
        <f t="shared" si="104"/>
        <v>-63.930548685944146</v>
      </c>
      <c r="Y337" s="140">
        <f t="shared" si="104"/>
        <v>-82.911807143429314</v>
      </c>
      <c r="Z337" s="140">
        <f t="shared" si="104"/>
        <v>-104.08679378373387</v>
      </c>
      <c r="AA337" s="140">
        <f t="shared" si="104"/>
        <v>-127.51065658231066</v>
      </c>
      <c r="AB337" s="140">
        <f t="shared" si="104"/>
        <v>-153.23854351461057</v>
      </c>
      <c r="AC337" s="140">
        <f t="shared" si="104"/>
        <v>-181.32560255608453</v>
      </c>
      <c r="AD337" s="140">
        <f t="shared" si="104"/>
        <v>-211.82698168218505</v>
      </c>
      <c r="AE337" s="140">
        <f t="shared" si="104"/>
        <v>-244.79782886836432</v>
      </c>
      <c r="AF337" s="140">
        <f t="shared" si="104"/>
        <v>-280.29329209007386</v>
      </c>
      <c r="AG337" s="140">
        <f t="shared" si="104"/>
        <v>-318.36851932276488</v>
      </c>
      <c r="AH337" s="140">
        <f t="shared" si="104"/>
        <v>-359.07865854188901</v>
      </c>
      <c r="AI337" s="140">
        <f t="shared" si="104"/>
        <v>-402.47885772289868</v>
      </c>
      <c r="AJ337" s="140">
        <f t="shared" si="104"/>
        <v>-448.62426484124546</v>
      </c>
      <c r="AK337" s="140">
        <f t="shared" si="104"/>
        <v>-497.57002787238059</v>
      </c>
      <c r="AL337" s="140">
        <f t="shared" si="104"/>
        <v>-549.37129479175655</v>
      </c>
      <c r="AM337" s="140">
        <f t="shared" si="104"/>
        <v>-602.61410064911604</v>
      </c>
      <c r="AN337" s="140">
        <f t="shared" si="104"/>
        <v>-655.85690650647553</v>
      </c>
      <c r="AO337" s="140">
        <f t="shared" si="104"/>
        <v>-709.09971236383501</v>
      </c>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3"/>
    </row>
    <row r="338" spans="1:95" ht="15" customHeight="1">
      <c r="A338" s="104"/>
      <c r="B338" s="117" t="s">
        <v>111</v>
      </c>
      <c r="C338" s="141"/>
      <c r="D338" s="140">
        <f t="shared" ref="D338:AO338" si="105">IF(D$320=$B338,0,IF(D$320&gt;$B338,-0.5*D$318-0.5*C$318+C338,0.5*HLOOKUP($B338,$D$317:$AO$318,2,FALSE)+0.5*HLOOKUP($B337,$D$317:$AO$318,2,FALSE)+D337))</f>
        <v>25.290143118242636</v>
      </c>
      <c r="E338" s="140">
        <f t="shared" si="105"/>
        <v>25.290143118242636</v>
      </c>
      <c r="F338" s="140">
        <f t="shared" si="105"/>
        <v>25.290143118242636</v>
      </c>
      <c r="G338" s="140">
        <f t="shared" si="105"/>
        <v>25.290143118242636</v>
      </c>
      <c r="H338" s="140">
        <f t="shared" si="105"/>
        <v>25.290143118242636</v>
      </c>
      <c r="I338" s="140">
        <f t="shared" si="105"/>
        <v>25.290143118242636</v>
      </c>
      <c r="J338" s="140">
        <f t="shared" si="105"/>
        <v>25.290143118242636</v>
      </c>
      <c r="K338" s="140">
        <f t="shared" si="105"/>
        <v>25.290143118242636</v>
      </c>
      <c r="L338" s="140">
        <f t="shared" si="105"/>
        <v>25.290143118242636</v>
      </c>
      <c r="M338" s="140">
        <f t="shared" si="105"/>
        <v>25.290143118242636</v>
      </c>
      <c r="N338" s="140">
        <f t="shared" si="105"/>
        <v>25.290143118242636</v>
      </c>
      <c r="O338" s="140">
        <f t="shared" si="105"/>
        <v>25.290143118242636</v>
      </c>
      <c r="P338" s="140">
        <f t="shared" si="105"/>
        <v>24.207952141160845</v>
      </c>
      <c r="Q338" s="140">
        <f t="shared" si="105"/>
        <v>20.986138510613859</v>
      </c>
      <c r="R338" s="140">
        <f t="shared" si="105"/>
        <v>15.816834020217467</v>
      </c>
      <c r="S338" s="140">
        <f t="shared" si="105"/>
        <v>8.8398371751634706</v>
      </c>
      <c r="T338" s="140">
        <f t="shared" si="105"/>
        <v>0</v>
      </c>
      <c r="U338" s="140">
        <f t="shared" si="105"/>
        <v>-10.75782548072433</v>
      </c>
      <c r="V338" s="140">
        <f t="shared" si="105"/>
        <v>-23.488787242461065</v>
      </c>
      <c r="W338" s="140">
        <f t="shared" si="105"/>
        <v>-38.248033260662716</v>
      </c>
      <c r="X338" s="140">
        <f t="shared" si="105"/>
        <v>-55.090711510780672</v>
      </c>
      <c r="Y338" s="140">
        <f t="shared" si="105"/>
        <v>-74.071969968265833</v>
      </c>
      <c r="Z338" s="140">
        <f t="shared" si="105"/>
        <v>-95.246956608570386</v>
      </c>
      <c r="AA338" s="140">
        <f t="shared" si="105"/>
        <v>-118.67081940714718</v>
      </c>
      <c r="AB338" s="140">
        <f t="shared" si="105"/>
        <v>-144.3987063394471</v>
      </c>
      <c r="AC338" s="140">
        <f t="shared" si="105"/>
        <v>-172.48576538092107</v>
      </c>
      <c r="AD338" s="140">
        <f t="shared" si="105"/>
        <v>-202.98714450702158</v>
      </c>
      <c r="AE338" s="140">
        <f t="shared" si="105"/>
        <v>-235.95799169320082</v>
      </c>
      <c r="AF338" s="140">
        <f t="shared" si="105"/>
        <v>-271.45345491491037</v>
      </c>
      <c r="AG338" s="140">
        <f t="shared" si="105"/>
        <v>-309.52868214760139</v>
      </c>
      <c r="AH338" s="140">
        <f t="shared" si="105"/>
        <v>-350.23882136672546</v>
      </c>
      <c r="AI338" s="140">
        <f t="shared" si="105"/>
        <v>-393.63902054773513</v>
      </c>
      <c r="AJ338" s="140">
        <f t="shared" si="105"/>
        <v>-439.78442766608191</v>
      </c>
      <c r="AK338" s="140">
        <f t="shared" si="105"/>
        <v>-488.73019069721704</v>
      </c>
      <c r="AL338" s="140">
        <f t="shared" si="105"/>
        <v>-540.531457616593</v>
      </c>
      <c r="AM338" s="140">
        <f t="shared" si="105"/>
        <v>-593.77426347395249</v>
      </c>
      <c r="AN338" s="140">
        <f t="shared" si="105"/>
        <v>-647.01706933131197</v>
      </c>
      <c r="AO338" s="140">
        <f t="shared" si="105"/>
        <v>-700.25987518867146</v>
      </c>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3"/>
    </row>
    <row r="339" spans="1:95" ht="15" customHeight="1">
      <c r="A339" s="104"/>
      <c r="B339" s="117" t="s">
        <v>112</v>
      </c>
      <c r="C339" s="141"/>
      <c r="D339" s="140">
        <f t="shared" ref="D339:AO339" si="106">IF(D$320=$B339,0,IF(D$320&gt;$B339,-0.5*D$318-0.5*C$318+C339,0.5*HLOOKUP($B339,$D$317:$AO$318,2,FALSE)+0.5*HLOOKUP($B338,$D$317:$AO$318,2,FALSE)+D338))</f>
        <v>36.047968598966968</v>
      </c>
      <c r="E339" s="140">
        <f t="shared" si="106"/>
        <v>36.047968598966968</v>
      </c>
      <c r="F339" s="140">
        <f t="shared" si="106"/>
        <v>36.047968598966968</v>
      </c>
      <c r="G339" s="140">
        <f t="shared" si="106"/>
        <v>36.047968598966968</v>
      </c>
      <c r="H339" s="140">
        <f t="shared" si="106"/>
        <v>36.047968598966968</v>
      </c>
      <c r="I339" s="140">
        <f t="shared" si="106"/>
        <v>36.047968598966968</v>
      </c>
      <c r="J339" s="140">
        <f t="shared" si="106"/>
        <v>36.047968598966968</v>
      </c>
      <c r="K339" s="140">
        <f t="shared" si="106"/>
        <v>36.047968598966968</v>
      </c>
      <c r="L339" s="140">
        <f t="shared" si="106"/>
        <v>36.047968598966968</v>
      </c>
      <c r="M339" s="140">
        <f t="shared" si="106"/>
        <v>36.047968598966968</v>
      </c>
      <c r="N339" s="140">
        <f t="shared" si="106"/>
        <v>36.047968598966968</v>
      </c>
      <c r="O339" s="140">
        <f t="shared" si="106"/>
        <v>36.047968598966968</v>
      </c>
      <c r="P339" s="140">
        <f t="shared" si="106"/>
        <v>34.965777621885174</v>
      </c>
      <c r="Q339" s="140">
        <f t="shared" si="106"/>
        <v>31.743963991338191</v>
      </c>
      <c r="R339" s="140">
        <f t="shared" si="106"/>
        <v>26.574659500941799</v>
      </c>
      <c r="S339" s="140">
        <f t="shared" si="106"/>
        <v>19.597662655887802</v>
      </c>
      <c r="T339" s="140">
        <f t="shared" si="106"/>
        <v>10.75782548072433</v>
      </c>
      <c r="U339" s="140">
        <f t="shared" si="106"/>
        <v>0</v>
      </c>
      <c r="V339" s="140">
        <f t="shared" si="106"/>
        <v>-12.730961761736733</v>
      </c>
      <c r="W339" s="140">
        <f t="shared" si="106"/>
        <v>-27.490207779938384</v>
      </c>
      <c r="X339" s="140">
        <f t="shared" si="106"/>
        <v>-44.332886030056343</v>
      </c>
      <c r="Y339" s="140">
        <f t="shared" si="106"/>
        <v>-63.314144487541505</v>
      </c>
      <c r="Z339" s="140">
        <f t="shared" si="106"/>
        <v>-84.489131127846065</v>
      </c>
      <c r="AA339" s="140">
        <f t="shared" si="106"/>
        <v>-107.91299392642286</v>
      </c>
      <c r="AB339" s="140">
        <f t="shared" si="106"/>
        <v>-133.64088085872277</v>
      </c>
      <c r="AC339" s="140">
        <f t="shared" si="106"/>
        <v>-161.72793990019673</v>
      </c>
      <c r="AD339" s="140">
        <f t="shared" si="106"/>
        <v>-192.22931902629725</v>
      </c>
      <c r="AE339" s="140">
        <f t="shared" si="106"/>
        <v>-225.20016621247652</v>
      </c>
      <c r="AF339" s="140">
        <f t="shared" si="106"/>
        <v>-260.69562943418606</v>
      </c>
      <c r="AG339" s="140">
        <f t="shared" si="106"/>
        <v>-298.77085666687708</v>
      </c>
      <c r="AH339" s="140">
        <f t="shared" si="106"/>
        <v>-339.48099588600121</v>
      </c>
      <c r="AI339" s="140">
        <f t="shared" si="106"/>
        <v>-382.88119506701088</v>
      </c>
      <c r="AJ339" s="140">
        <f t="shared" si="106"/>
        <v>-429.02660218535766</v>
      </c>
      <c r="AK339" s="140">
        <f t="shared" si="106"/>
        <v>-477.97236521649279</v>
      </c>
      <c r="AL339" s="140">
        <f t="shared" si="106"/>
        <v>-529.77363213586875</v>
      </c>
      <c r="AM339" s="140">
        <f t="shared" si="106"/>
        <v>-583.01643799322824</v>
      </c>
      <c r="AN339" s="140">
        <f t="shared" si="106"/>
        <v>-636.25924385058772</v>
      </c>
      <c r="AO339" s="140">
        <f t="shared" si="106"/>
        <v>-689.50204970794721</v>
      </c>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3"/>
    </row>
    <row r="340" spans="1:95" ht="15" customHeight="1">
      <c r="A340" s="104"/>
      <c r="B340" s="117" t="s">
        <v>113</v>
      </c>
      <c r="C340" s="141"/>
      <c r="D340" s="140">
        <f t="shared" ref="D340:AO340" si="107">IF(D$320=$B340,0,IF(D$320&gt;$B340,-0.5*D$318-0.5*C$318+C340,0.5*HLOOKUP($B340,$D$317:$AO$318,2,FALSE)+0.5*HLOOKUP($B339,$D$317:$AO$318,2,FALSE)+D339))</f>
        <v>48.778930360703697</v>
      </c>
      <c r="E340" s="140">
        <f t="shared" si="107"/>
        <v>48.778930360703697</v>
      </c>
      <c r="F340" s="140">
        <f t="shared" si="107"/>
        <v>48.778930360703697</v>
      </c>
      <c r="G340" s="140">
        <f t="shared" si="107"/>
        <v>48.778930360703697</v>
      </c>
      <c r="H340" s="140">
        <f t="shared" si="107"/>
        <v>48.778930360703697</v>
      </c>
      <c r="I340" s="140">
        <f t="shared" si="107"/>
        <v>48.778930360703697</v>
      </c>
      <c r="J340" s="140">
        <f t="shared" si="107"/>
        <v>48.778930360703697</v>
      </c>
      <c r="K340" s="140">
        <f t="shared" si="107"/>
        <v>48.778930360703697</v>
      </c>
      <c r="L340" s="140">
        <f t="shared" si="107"/>
        <v>48.778930360703697</v>
      </c>
      <c r="M340" s="140">
        <f t="shared" si="107"/>
        <v>48.778930360703697</v>
      </c>
      <c r="N340" s="140">
        <f t="shared" si="107"/>
        <v>48.778930360703697</v>
      </c>
      <c r="O340" s="140">
        <f t="shared" si="107"/>
        <v>48.778930360703697</v>
      </c>
      <c r="P340" s="140">
        <f t="shared" si="107"/>
        <v>47.696739383621903</v>
      </c>
      <c r="Q340" s="140">
        <f t="shared" si="107"/>
        <v>44.474925753074928</v>
      </c>
      <c r="R340" s="140">
        <f t="shared" si="107"/>
        <v>39.305621262678528</v>
      </c>
      <c r="S340" s="140">
        <f t="shared" si="107"/>
        <v>32.328624417624539</v>
      </c>
      <c r="T340" s="140">
        <f t="shared" si="107"/>
        <v>23.488787242461065</v>
      </c>
      <c r="U340" s="140">
        <f t="shared" si="107"/>
        <v>12.730961761736733</v>
      </c>
      <c r="V340" s="140">
        <f t="shared" si="107"/>
        <v>0</v>
      </c>
      <c r="W340" s="140">
        <f t="shared" si="107"/>
        <v>-14.759246018201651</v>
      </c>
      <c r="X340" s="140">
        <f t="shared" si="107"/>
        <v>-31.601924268319607</v>
      </c>
      <c r="Y340" s="140">
        <f t="shared" si="107"/>
        <v>-50.583182725804768</v>
      </c>
      <c r="Z340" s="140">
        <f t="shared" si="107"/>
        <v>-71.758169366109328</v>
      </c>
      <c r="AA340" s="140">
        <f t="shared" si="107"/>
        <v>-95.18203216468612</v>
      </c>
      <c r="AB340" s="140">
        <f t="shared" si="107"/>
        <v>-120.90991909698604</v>
      </c>
      <c r="AC340" s="140">
        <f t="shared" si="107"/>
        <v>-148.99697813846001</v>
      </c>
      <c r="AD340" s="140">
        <f t="shared" si="107"/>
        <v>-179.49835726456052</v>
      </c>
      <c r="AE340" s="140">
        <f t="shared" si="107"/>
        <v>-212.46920445073977</v>
      </c>
      <c r="AF340" s="140">
        <f t="shared" si="107"/>
        <v>-247.96466767244931</v>
      </c>
      <c r="AG340" s="140">
        <f t="shared" si="107"/>
        <v>-286.03989490514033</v>
      </c>
      <c r="AH340" s="140">
        <f t="shared" si="107"/>
        <v>-326.7500341242644</v>
      </c>
      <c r="AI340" s="140">
        <f t="shared" si="107"/>
        <v>-370.15023330527407</v>
      </c>
      <c r="AJ340" s="140">
        <f t="shared" si="107"/>
        <v>-416.29564042362085</v>
      </c>
      <c r="AK340" s="140">
        <f t="shared" si="107"/>
        <v>-465.24140345475598</v>
      </c>
      <c r="AL340" s="140">
        <f t="shared" si="107"/>
        <v>-517.04267037413194</v>
      </c>
      <c r="AM340" s="140">
        <f t="shared" si="107"/>
        <v>-570.28547623149143</v>
      </c>
      <c r="AN340" s="140">
        <f t="shared" si="107"/>
        <v>-623.52828208885091</v>
      </c>
      <c r="AO340" s="140">
        <f t="shared" si="107"/>
        <v>-676.7710879462104</v>
      </c>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3"/>
    </row>
    <row r="341" spans="1:95" ht="15" customHeight="1">
      <c r="A341" s="104"/>
      <c r="B341" s="117" t="s">
        <v>114</v>
      </c>
      <c r="C341" s="141"/>
      <c r="D341" s="140">
        <f t="shared" ref="D341:AO341" si="108">IF(D$320=$B341,0,IF(D$320&gt;$B341,-0.5*D$318-0.5*C$318+C341,0.5*HLOOKUP($B341,$D$317:$AO$318,2,FALSE)+0.5*HLOOKUP($B340,$D$317:$AO$318,2,FALSE)+D340))</f>
        <v>63.538176378905348</v>
      </c>
      <c r="E341" s="140">
        <f t="shared" si="108"/>
        <v>63.538176378905348</v>
      </c>
      <c r="F341" s="140">
        <f t="shared" si="108"/>
        <v>63.538176378905348</v>
      </c>
      <c r="G341" s="140">
        <f t="shared" si="108"/>
        <v>63.538176378905348</v>
      </c>
      <c r="H341" s="140">
        <f t="shared" si="108"/>
        <v>63.538176378905348</v>
      </c>
      <c r="I341" s="140">
        <f t="shared" si="108"/>
        <v>63.538176378905348</v>
      </c>
      <c r="J341" s="140">
        <f t="shared" si="108"/>
        <v>63.538176378905348</v>
      </c>
      <c r="K341" s="140">
        <f t="shared" si="108"/>
        <v>63.538176378905348</v>
      </c>
      <c r="L341" s="140">
        <f t="shared" si="108"/>
        <v>63.538176378905348</v>
      </c>
      <c r="M341" s="140">
        <f t="shared" si="108"/>
        <v>63.538176378905348</v>
      </c>
      <c r="N341" s="140">
        <f t="shared" si="108"/>
        <v>63.538176378905348</v>
      </c>
      <c r="O341" s="140">
        <f t="shared" si="108"/>
        <v>63.538176378905348</v>
      </c>
      <c r="P341" s="140">
        <f t="shared" si="108"/>
        <v>62.455985401823554</v>
      </c>
      <c r="Q341" s="140">
        <f t="shared" si="108"/>
        <v>59.234171771276579</v>
      </c>
      <c r="R341" s="140">
        <f t="shared" si="108"/>
        <v>54.064867280880179</v>
      </c>
      <c r="S341" s="140">
        <f t="shared" si="108"/>
        <v>47.08787043582619</v>
      </c>
      <c r="T341" s="140">
        <f t="shared" si="108"/>
        <v>38.248033260662716</v>
      </c>
      <c r="U341" s="140">
        <f t="shared" si="108"/>
        <v>27.490207779938384</v>
      </c>
      <c r="V341" s="140">
        <f t="shared" si="108"/>
        <v>14.759246018201651</v>
      </c>
      <c r="W341" s="140">
        <f t="shared" si="108"/>
        <v>0</v>
      </c>
      <c r="X341" s="140">
        <f t="shared" si="108"/>
        <v>-16.842678250117956</v>
      </c>
      <c r="Y341" s="140">
        <f t="shared" si="108"/>
        <v>-35.823936707603117</v>
      </c>
      <c r="Z341" s="140">
        <f t="shared" si="108"/>
        <v>-56.998923347907677</v>
      </c>
      <c r="AA341" s="140">
        <f t="shared" si="108"/>
        <v>-80.422786146484469</v>
      </c>
      <c r="AB341" s="140">
        <f t="shared" si="108"/>
        <v>-106.15067307878439</v>
      </c>
      <c r="AC341" s="140">
        <f t="shared" si="108"/>
        <v>-134.23773212025836</v>
      </c>
      <c r="AD341" s="140">
        <f t="shared" si="108"/>
        <v>-164.73911124635887</v>
      </c>
      <c r="AE341" s="140">
        <f t="shared" si="108"/>
        <v>-197.70995843253814</v>
      </c>
      <c r="AF341" s="140">
        <f t="shared" si="108"/>
        <v>-233.20542165424769</v>
      </c>
      <c r="AG341" s="140">
        <f t="shared" si="108"/>
        <v>-271.28064888693871</v>
      </c>
      <c r="AH341" s="140">
        <f t="shared" si="108"/>
        <v>-311.99078810606284</v>
      </c>
      <c r="AI341" s="140">
        <f t="shared" si="108"/>
        <v>-355.39098728707251</v>
      </c>
      <c r="AJ341" s="140">
        <f t="shared" si="108"/>
        <v>-401.53639440541929</v>
      </c>
      <c r="AK341" s="140">
        <f t="shared" si="108"/>
        <v>-450.48215743655442</v>
      </c>
      <c r="AL341" s="140">
        <f t="shared" si="108"/>
        <v>-502.28342435593038</v>
      </c>
      <c r="AM341" s="140">
        <f t="shared" si="108"/>
        <v>-555.52623021328986</v>
      </c>
      <c r="AN341" s="140">
        <f t="shared" si="108"/>
        <v>-608.76903607064935</v>
      </c>
      <c r="AO341" s="140">
        <f t="shared" si="108"/>
        <v>-662.01184192800883</v>
      </c>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3"/>
    </row>
    <row r="342" spans="1:95" ht="15" customHeight="1">
      <c r="A342" s="104"/>
      <c r="B342" s="117" t="s">
        <v>115</v>
      </c>
      <c r="C342" s="141"/>
      <c r="D342" s="140">
        <f t="shared" ref="D342:AO342" si="109">IF(D$320=$B342,0,IF(D$320&gt;$B342,-0.5*D$318-0.5*C$318+C342,0.5*HLOOKUP($B342,$D$317:$AO$318,2,FALSE)+0.5*HLOOKUP($B341,$D$317:$AO$318,2,FALSE)+D341))</f>
        <v>80.380854629023304</v>
      </c>
      <c r="E342" s="140">
        <f t="shared" si="109"/>
        <v>80.380854629023304</v>
      </c>
      <c r="F342" s="140">
        <f t="shared" si="109"/>
        <v>80.380854629023304</v>
      </c>
      <c r="G342" s="140">
        <f t="shared" si="109"/>
        <v>80.380854629023304</v>
      </c>
      <c r="H342" s="140">
        <f t="shared" si="109"/>
        <v>80.380854629023304</v>
      </c>
      <c r="I342" s="140">
        <f t="shared" si="109"/>
        <v>80.380854629023304</v>
      </c>
      <c r="J342" s="140">
        <f t="shared" si="109"/>
        <v>80.380854629023304</v>
      </c>
      <c r="K342" s="140">
        <f t="shared" si="109"/>
        <v>80.380854629023304</v>
      </c>
      <c r="L342" s="140">
        <f t="shared" si="109"/>
        <v>80.380854629023304</v>
      </c>
      <c r="M342" s="140">
        <f t="shared" si="109"/>
        <v>80.380854629023304</v>
      </c>
      <c r="N342" s="140">
        <f t="shared" si="109"/>
        <v>80.380854629023304</v>
      </c>
      <c r="O342" s="140">
        <f t="shared" si="109"/>
        <v>80.380854629023304</v>
      </c>
      <c r="P342" s="140">
        <f t="shared" si="109"/>
        <v>79.29866365194151</v>
      </c>
      <c r="Q342" s="140">
        <f t="shared" si="109"/>
        <v>76.076850021394534</v>
      </c>
      <c r="R342" s="140">
        <f t="shared" si="109"/>
        <v>70.907545530998135</v>
      </c>
      <c r="S342" s="140">
        <f t="shared" si="109"/>
        <v>63.930548685944146</v>
      </c>
      <c r="T342" s="140">
        <f t="shared" si="109"/>
        <v>55.090711510780672</v>
      </c>
      <c r="U342" s="140">
        <f t="shared" si="109"/>
        <v>44.332886030056343</v>
      </c>
      <c r="V342" s="140">
        <f t="shared" si="109"/>
        <v>31.601924268319607</v>
      </c>
      <c r="W342" s="140">
        <f t="shared" si="109"/>
        <v>16.842678250117956</v>
      </c>
      <c r="X342" s="140">
        <f t="shared" si="109"/>
        <v>0</v>
      </c>
      <c r="Y342" s="140">
        <f t="shared" si="109"/>
        <v>-18.981258457485161</v>
      </c>
      <c r="Z342" s="140">
        <f t="shared" si="109"/>
        <v>-40.156245097789721</v>
      </c>
      <c r="AA342" s="140">
        <f t="shared" si="109"/>
        <v>-63.580107896366513</v>
      </c>
      <c r="AB342" s="140">
        <f t="shared" si="109"/>
        <v>-89.307994828666438</v>
      </c>
      <c r="AC342" s="140">
        <f t="shared" si="109"/>
        <v>-117.3950538701404</v>
      </c>
      <c r="AD342" s="140">
        <f t="shared" si="109"/>
        <v>-147.89643299624092</v>
      </c>
      <c r="AE342" s="140">
        <f t="shared" si="109"/>
        <v>-180.86728018242019</v>
      </c>
      <c r="AF342" s="140">
        <f t="shared" si="109"/>
        <v>-216.36274340412973</v>
      </c>
      <c r="AG342" s="140">
        <f t="shared" si="109"/>
        <v>-254.43797063682078</v>
      </c>
      <c r="AH342" s="140">
        <f t="shared" si="109"/>
        <v>-295.14810985594488</v>
      </c>
      <c r="AI342" s="140">
        <f t="shared" si="109"/>
        <v>-338.54830903695455</v>
      </c>
      <c r="AJ342" s="140">
        <f t="shared" si="109"/>
        <v>-384.69371615530133</v>
      </c>
      <c r="AK342" s="140">
        <f t="shared" si="109"/>
        <v>-433.63947918643646</v>
      </c>
      <c r="AL342" s="140">
        <f t="shared" si="109"/>
        <v>-485.44074610581242</v>
      </c>
      <c r="AM342" s="140">
        <f t="shared" si="109"/>
        <v>-538.68355196317191</v>
      </c>
      <c r="AN342" s="140">
        <f t="shared" si="109"/>
        <v>-591.92635782053139</v>
      </c>
      <c r="AO342" s="140">
        <f t="shared" si="109"/>
        <v>-645.16916367789088</v>
      </c>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3"/>
    </row>
    <row r="343" spans="1:95" ht="15" customHeight="1">
      <c r="A343" s="104"/>
      <c r="B343" s="117" t="s">
        <v>116</v>
      </c>
      <c r="C343" s="141"/>
      <c r="D343" s="140">
        <f t="shared" ref="D343:AO343" si="110">IF(D$320=$B343,0,IF(D$320&gt;$B343,-0.5*D$318-0.5*C$318+C343,0.5*HLOOKUP($B343,$D$317:$AO$318,2,FALSE)+0.5*HLOOKUP($B342,$D$317:$AO$318,2,FALSE)+D342))</f>
        <v>99.362113086508458</v>
      </c>
      <c r="E343" s="140">
        <f t="shared" si="110"/>
        <v>99.362113086508458</v>
      </c>
      <c r="F343" s="140">
        <f t="shared" si="110"/>
        <v>99.362113086508458</v>
      </c>
      <c r="G343" s="140">
        <f t="shared" si="110"/>
        <v>99.362113086508458</v>
      </c>
      <c r="H343" s="140">
        <f t="shared" si="110"/>
        <v>99.362113086508458</v>
      </c>
      <c r="I343" s="140">
        <f t="shared" si="110"/>
        <v>99.362113086508458</v>
      </c>
      <c r="J343" s="140">
        <f t="shared" si="110"/>
        <v>99.362113086508458</v>
      </c>
      <c r="K343" s="140">
        <f t="shared" si="110"/>
        <v>99.362113086508458</v>
      </c>
      <c r="L343" s="140">
        <f t="shared" si="110"/>
        <v>99.362113086508458</v>
      </c>
      <c r="M343" s="140">
        <f t="shared" si="110"/>
        <v>99.362113086508458</v>
      </c>
      <c r="N343" s="140">
        <f t="shared" si="110"/>
        <v>99.362113086508458</v>
      </c>
      <c r="O343" s="140">
        <f t="shared" si="110"/>
        <v>99.362113086508458</v>
      </c>
      <c r="P343" s="140">
        <f t="shared" si="110"/>
        <v>98.279922109426678</v>
      </c>
      <c r="Q343" s="140">
        <f t="shared" si="110"/>
        <v>95.058108478879689</v>
      </c>
      <c r="R343" s="140">
        <f t="shared" si="110"/>
        <v>89.888803988483289</v>
      </c>
      <c r="S343" s="140">
        <f t="shared" si="110"/>
        <v>82.911807143429314</v>
      </c>
      <c r="T343" s="140">
        <f t="shared" si="110"/>
        <v>74.071969968265833</v>
      </c>
      <c r="U343" s="140">
        <f t="shared" si="110"/>
        <v>63.314144487541505</v>
      </c>
      <c r="V343" s="140">
        <f t="shared" si="110"/>
        <v>50.583182725804768</v>
      </c>
      <c r="W343" s="140">
        <f t="shared" si="110"/>
        <v>35.823936707603117</v>
      </c>
      <c r="X343" s="140">
        <f t="shared" si="110"/>
        <v>18.981258457485161</v>
      </c>
      <c r="Y343" s="140">
        <f t="shared" si="110"/>
        <v>0</v>
      </c>
      <c r="Z343" s="140">
        <f t="shared" si="110"/>
        <v>-21.174986640304557</v>
      </c>
      <c r="AA343" s="140">
        <f t="shared" si="110"/>
        <v>-44.598849438881345</v>
      </c>
      <c r="AB343" s="140">
        <f t="shared" si="110"/>
        <v>-70.326736371181269</v>
      </c>
      <c r="AC343" s="140">
        <f t="shared" si="110"/>
        <v>-98.413795412655219</v>
      </c>
      <c r="AD343" s="140">
        <f t="shared" si="110"/>
        <v>-128.91517453875574</v>
      </c>
      <c r="AE343" s="140">
        <f t="shared" si="110"/>
        <v>-161.88602172493501</v>
      </c>
      <c r="AF343" s="140">
        <f t="shared" si="110"/>
        <v>-197.38148494664455</v>
      </c>
      <c r="AG343" s="140">
        <f t="shared" si="110"/>
        <v>-235.4567121793356</v>
      </c>
      <c r="AH343" s="140">
        <f t="shared" si="110"/>
        <v>-276.1668513984597</v>
      </c>
      <c r="AI343" s="140">
        <f t="shared" si="110"/>
        <v>-319.56705057946937</v>
      </c>
      <c r="AJ343" s="140">
        <f t="shared" si="110"/>
        <v>-365.71245769781615</v>
      </c>
      <c r="AK343" s="140">
        <f t="shared" si="110"/>
        <v>-414.65822072895128</v>
      </c>
      <c r="AL343" s="140">
        <f t="shared" si="110"/>
        <v>-466.45948764832724</v>
      </c>
      <c r="AM343" s="140">
        <f t="shared" si="110"/>
        <v>-519.70229350568673</v>
      </c>
      <c r="AN343" s="140">
        <f t="shared" si="110"/>
        <v>-572.94509936304621</v>
      </c>
      <c r="AO343" s="140">
        <f t="shared" si="110"/>
        <v>-626.1879052204057</v>
      </c>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3"/>
    </row>
    <row r="344" spans="1:95" ht="15" customHeight="1">
      <c r="A344" s="104"/>
      <c r="B344" s="117" t="s">
        <v>117</v>
      </c>
      <c r="C344" s="141"/>
      <c r="D344" s="140">
        <f t="shared" ref="D344:AO344" si="111">IF(D$320=$B344,0,IF(D$320&gt;$B344,-0.5*D$318-0.5*C$318+C344,0.5*HLOOKUP($B344,$D$317:$AO$318,2,FALSE)+0.5*HLOOKUP($B343,$D$317:$AO$318,2,FALSE)+D343))</f>
        <v>120.53709972681301</v>
      </c>
      <c r="E344" s="140">
        <f t="shared" si="111"/>
        <v>120.53709972681301</v>
      </c>
      <c r="F344" s="140">
        <f t="shared" si="111"/>
        <v>120.53709972681301</v>
      </c>
      <c r="G344" s="140">
        <f t="shared" si="111"/>
        <v>120.53709972681301</v>
      </c>
      <c r="H344" s="140">
        <f t="shared" si="111"/>
        <v>120.53709972681301</v>
      </c>
      <c r="I344" s="140">
        <f t="shared" si="111"/>
        <v>120.53709972681301</v>
      </c>
      <c r="J344" s="140">
        <f t="shared" si="111"/>
        <v>120.53709972681301</v>
      </c>
      <c r="K344" s="140">
        <f t="shared" si="111"/>
        <v>120.53709972681301</v>
      </c>
      <c r="L344" s="140">
        <f t="shared" si="111"/>
        <v>120.53709972681301</v>
      </c>
      <c r="M344" s="140">
        <f t="shared" si="111"/>
        <v>120.53709972681301</v>
      </c>
      <c r="N344" s="140">
        <f t="shared" si="111"/>
        <v>120.53709972681301</v>
      </c>
      <c r="O344" s="140">
        <f t="shared" si="111"/>
        <v>120.53709972681301</v>
      </c>
      <c r="P344" s="140">
        <f t="shared" si="111"/>
        <v>119.45490874973123</v>
      </c>
      <c r="Q344" s="140">
        <f t="shared" si="111"/>
        <v>116.23309511918424</v>
      </c>
      <c r="R344" s="140">
        <f t="shared" si="111"/>
        <v>111.06379062878784</v>
      </c>
      <c r="S344" s="140">
        <f t="shared" si="111"/>
        <v>104.08679378373387</v>
      </c>
      <c r="T344" s="140">
        <f t="shared" si="111"/>
        <v>95.246956608570386</v>
      </c>
      <c r="U344" s="140">
        <f t="shared" si="111"/>
        <v>84.489131127846065</v>
      </c>
      <c r="V344" s="140">
        <f t="shared" si="111"/>
        <v>71.758169366109328</v>
      </c>
      <c r="W344" s="140">
        <f t="shared" si="111"/>
        <v>56.998923347907677</v>
      </c>
      <c r="X344" s="140">
        <f t="shared" si="111"/>
        <v>40.156245097789721</v>
      </c>
      <c r="Y344" s="140">
        <f t="shared" si="111"/>
        <v>21.174986640304557</v>
      </c>
      <c r="Z344" s="140">
        <f t="shared" si="111"/>
        <v>0</v>
      </c>
      <c r="AA344" s="140">
        <f t="shared" si="111"/>
        <v>-23.423862798576792</v>
      </c>
      <c r="AB344" s="140">
        <f t="shared" si="111"/>
        <v>-49.151749730876716</v>
      </c>
      <c r="AC344" s="140">
        <f t="shared" si="111"/>
        <v>-77.238808772350666</v>
      </c>
      <c r="AD344" s="140">
        <f t="shared" si="111"/>
        <v>-107.74018789845118</v>
      </c>
      <c r="AE344" s="140">
        <f t="shared" si="111"/>
        <v>-140.71103508463045</v>
      </c>
      <c r="AF344" s="140">
        <f t="shared" si="111"/>
        <v>-176.20649830633999</v>
      </c>
      <c r="AG344" s="140">
        <f t="shared" si="111"/>
        <v>-214.28172553903104</v>
      </c>
      <c r="AH344" s="140">
        <f t="shared" si="111"/>
        <v>-254.99186475815515</v>
      </c>
      <c r="AI344" s="140">
        <f t="shared" si="111"/>
        <v>-298.39206393916481</v>
      </c>
      <c r="AJ344" s="140">
        <f t="shared" si="111"/>
        <v>-344.5374710575116</v>
      </c>
      <c r="AK344" s="140">
        <f t="shared" si="111"/>
        <v>-393.48323408864673</v>
      </c>
      <c r="AL344" s="140">
        <f t="shared" si="111"/>
        <v>-445.28450100802274</v>
      </c>
      <c r="AM344" s="140">
        <f t="shared" si="111"/>
        <v>-498.52730686538229</v>
      </c>
      <c r="AN344" s="140">
        <f t="shared" si="111"/>
        <v>-551.77011272274183</v>
      </c>
      <c r="AO344" s="140">
        <f t="shared" si="111"/>
        <v>-605.01291858010131</v>
      </c>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3"/>
    </row>
    <row r="345" spans="1:95" ht="15" customHeight="1">
      <c r="A345" s="104"/>
      <c r="B345" s="117" t="s">
        <v>118</v>
      </c>
      <c r="C345" s="141"/>
      <c r="D345" s="140">
        <f t="shared" ref="D345:AO345" si="112">IF(D$320=$B345,0,IF(D$320&gt;$B345,-0.5*D$318-0.5*C$318+C345,0.5*HLOOKUP($B345,$D$317:$AO$318,2,FALSE)+0.5*HLOOKUP($B344,$D$317:$AO$318,2,FALSE)+D344))</f>
        <v>143.96096252538979</v>
      </c>
      <c r="E345" s="140">
        <f t="shared" si="112"/>
        <v>143.96096252538979</v>
      </c>
      <c r="F345" s="140">
        <f t="shared" si="112"/>
        <v>143.96096252538979</v>
      </c>
      <c r="G345" s="140">
        <f t="shared" si="112"/>
        <v>143.96096252538979</v>
      </c>
      <c r="H345" s="140">
        <f t="shared" si="112"/>
        <v>143.96096252538979</v>
      </c>
      <c r="I345" s="140">
        <f t="shared" si="112"/>
        <v>143.96096252538979</v>
      </c>
      <c r="J345" s="140">
        <f t="shared" si="112"/>
        <v>143.96096252538979</v>
      </c>
      <c r="K345" s="140">
        <f t="shared" si="112"/>
        <v>143.96096252538979</v>
      </c>
      <c r="L345" s="140">
        <f t="shared" si="112"/>
        <v>143.96096252538979</v>
      </c>
      <c r="M345" s="140">
        <f t="shared" si="112"/>
        <v>143.96096252538979</v>
      </c>
      <c r="N345" s="140">
        <f t="shared" si="112"/>
        <v>143.96096252538979</v>
      </c>
      <c r="O345" s="140">
        <f t="shared" si="112"/>
        <v>143.96096252538979</v>
      </c>
      <c r="P345" s="140">
        <f t="shared" si="112"/>
        <v>142.87877154830801</v>
      </c>
      <c r="Q345" s="140">
        <f t="shared" si="112"/>
        <v>139.65695791776102</v>
      </c>
      <c r="R345" s="140">
        <f t="shared" si="112"/>
        <v>134.48765342736465</v>
      </c>
      <c r="S345" s="140">
        <f t="shared" si="112"/>
        <v>127.51065658231066</v>
      </c>
      <c r="T345" s="140">
        <f t="shared" si="112"/>
        <v>118.67081940714718</v>
      </c>
      <c r="U345" s="140">
        <f t="shared" si="112"/>
        <v>107.91299392642286</v>
      </c>
      <c r="V345" s="140">
        <f t="shared" si="112"/>
        <v>95.18203216468612</v>
      </c>
      <c r="W345" s="140">
        <f t="shared" si="112"/>
        <v>80.422786146484469</v>
      </c>
      <c r="X345" s="140">
        <f t="shared" si="112"/>
        <v>63.580107896366513</v>
      </c>
      <c r="Y345" s="140">
        <f t="shared" si="112"/>
        <v>44.598849438881345</v>
      </c>
      <c r="Z345" s="140">
        <f t="shared" si="112"/>
        <v>23.423862798576792</v>
      </c>
      <c r="AA345" s="140">
        <f t="shared" si="112"/>
        <v>0</v>
      </c>
      <c r="AB345" s="140">
        <f t="shared" si="112"/>
        <v>-25.727886932299924</v>
      </c>
      <c r="AC345" s="140">
        <f t="shared" si="112"/>
        <v>-53.814945973773881</v>
      </c>
      <c r="AD345" s="140">
        <f t="shared" si="112"/>
        <v>-84.316325099874391</v>
      </c>
      <c r="AE345" s="140">
        <f t="shared" si="112"/>
        <v>-117.28717228605365</v>
      </c>
      <c r="AF345" s="140">
        <f t="shared" si="112"/>
        <v>-152.78263550776319</v>
      </c>
      <c r="AG345" s="140">
        <f t="shared" si="112"/>
        <v>-190.85786274045424</v>
      </c>
      <c r="AH345" s="140">
        <f t="shared" si="112"/>
        <v>-231.56800195957834</v>
      </c>
      <c r="AI345" s="140">
        <f t="shared" si="112"/>
        <v>-274.96820114058801</v>
      </c>
      <c r="AJ345" s="140">
        <f t="shared" si="112"/>
        <v>-321.11360825893479</v>
      </c>
      <c r="AK345" s="140">
        <f t="shared" si="112"/>
        <v>-370.05937129006992</v>
      </c>
      <c r="AL345" s="140">
        <f t="shared" si="112"/>
        <v>-421.86063820944594</v>
      </c>
      <c r="AM345" s="140">
        <f t="shared" si="112"/>
        <v>-475.10344406680548</v>
      </c>
      <c r="AN345" s="140">
        <f t="shared" si="112"/>
        <v>-528.34624992416502</v>
      </c>
      <c r="AO345" s="140">
        <f t="shared" si="112"/>
        <v>-581.58905578152451</v>
      </c>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3"/>
    </row>
    <row r="346" spans="1:95" ht="15" customHeight="1">
      <c r="A346" s="104"/>
      <c r="B346" s="117" t="s">
        <v>119</v>
      </c>
      <c r="C346" s="141"/>
      <c r="D346" s="140">
        <f t="shared" ref="D346:AO346" si="113">IF(D$320=$B346,0,IF(D$320&gt;$B346,-0.5*D$318-0.5*C$318+C346,0.5*HLOOKUP($B346,$D$317:$AO$318,2,FALSE)+0.5*HLOOKUP($B345,$D$317:$AO$318,2,FALSE)+D345))</f>
        <v>169.68884945768971</v>
      </c>
      <c r="E346" s="140">
        <f t="shared" si="113"/>
        <v>169.68884945768971</v>
      </c>
      <c r="F346" s="140">
        <f t="shared" si="113"/>
        <v>169.68884945768971</v>
      </c>
      <c r="G346" s="140">
        <f t="shared" si="113"/>
        <v>169.68884945768971</v>
      </c>
      <c r="H346" s="140">
        <f t="shared" si="113"/>
        <v>169.68884945768971</v>
      </c>
      <c r="I346" s="140">
        <f t="shared" si="113"/>
        <v>169.68884945768971</v>
      </c>
      <c r="J346" s="140">
        <f t="shared" si="113"/>
        <v>169.68884945768971</v>
      </c>
      <c r="K346" s="140">
        <f t="shared" si="113"/>
        <v>169.68884945768971</v>
      </c>
      <c r="L346" s="140">
        <f t="shared" si="113"/>
        <v>169.68884945768971</v>
      </c>
      <c r="M346" s="140">
        <f t="shared" si="113"/>
        <v>169.68884945768971</v>
      </c>
      <c r="N346" s="140">
        <f t="shared" si="113"/>
        <v>169.68884945768971</v>
      </c>
      <c r="O346" s="140">
        <f t="shared" si="113"/>
        <v>169.68884945768971</v>
      </c>
      <c r="P346" s="140">
        <f t="shared" si="113"/>
        <v>168.60665848060793</v>
      </c>
      <c r="Q346" s="140">
        <f t="shared" si="113"/>
        <v>165.38484485006094</v>
      </c>
      <c r="R346" s="140">
        <f t="shared" si="113"/>
        <v>160.21554035966457</v>
      </c>
      <c r="S346" s="140">
        <f t="shared" si="113"/>
        <v>153.23854351461057</v>
      </c>
      <c r="T346" s="140">
        <f t="shared" si="113"/>
        <v>144.3987063394471</v>
      </c>
      <c r="U346" s="140">
        <f t="shared" si="113"/>
        <v>133.64088085872277</v>
      </c>
      <c r="V346" s="140">
        <f t="shared" si="113"/>
        <v>120.90991909698604</v>
      </c>
      <c r="W346" s="140">
        <f t="shared" si="113"/>
        <v>106.15067307878439</v>
      </c>
      <c r="X346" s="140">
        <f t="shared" si="113"/>
        <v>89.307994828666438</v>
      </c>
      <c r="Y346" s="140">
        <f t="shared" si="113"/>
        <v>70.326736371181269</v>
      </c>
      <c r="Z346" s="140">
        <f t="shared" si="113"/>
        <v>49.151749730876716</v>
      </c>
      <c r="AA346" s="140">
        <f t="shared" si="113"/>
        <v>25.727886932299924</v>
      </c>
      <c r="AB346" s="140">
        <f t="shared" si="113"/>
        <v>0</v>
      </c>
      <c r="AC346" s="140">
        <f t="shared" si="113"/>
        <v>-28.087059041473957</v>
      </c>
      <c r="AD346" s="140">
        <f t="shared" si="113"/>
        <v>-58.588438167574466</v>
      </c>
      <c r="AE346" s="140">
        <f t="shared" si="113"/>
        <v>-91.559285353753722</v>
      </c>
      <c r="AF346" s="140">
        <f t="shared" si="113"/>
        <v>-127.05474857546326</v>
      </c>
      <c r="AG346" s="140">
        <f t="shared" si="113"/>
        <v>-165.12997580815431</v>
      </c>
      <c r="AH346" s="140">
        <f t="shared" si="113"/>
        <v>-205.84011502727842</v>
      </c>
      <c r="AI346" s="140">
        <f t="shared" si="113"/>
        <v>-249.24031420828808</v>
      </c>
      <c r="AJ346" s="140">
        <f t="shared" si="113"/>
        <v>-295.38572132663489</v>
      </c>
      <c r="AK346" s="140">
        <f t="shared" si="113"/>
        <v>-344.33148435777002</v>
      </c>
      <c r="AL346" s="140">
        <f t="shared" si="113"/>
        <v>-396.13275127714599</v>
      </c>
      <c r="AM346" s="140">
        <f t="shared" si="113"/>
        <v>-449.37555713450553</v>
      </c>
      <c r="AN346" s="140">
        <f t="shared" si="113"/>
        <v>-502.61836299186507</v>
      </c>
      <c r="AO346" s="140">
        <f t="shared" si="113"/>
        <v>-555.86116884922455</v>
      </c>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3"/>
    </row>
    <row r="347" spans="1:95" ht="15" customHeight="1">
      <c r="A347" s="104"/>
      <c r="B347" s="117" t="s">
        <v>120</v>
      </c>
      <c r="C347" s="141"/>
      <c r="D347" s="140">
        <f t="shared" ref="D347:AO347" si="114">IF(D$320=$B347,0,IF(D$320&gt;$B347,-0.5*D$318-0.5*C$318+C347,0.5*HLOOKUP($B347,$D$317:$AO$318,2,FALSE)+0.5*HLOOKUP($B346,$D$317:$AO$318,2,FALSE)+D346))</f>
        <v>197.77590849916368</v>
      </c>
      <c r="E347" s="140">
        <f t="shared" si="114"/>
        <v>197.77590849916368</v>
      </c>
      <c r="F347" s="140">
        <f t="shared" si="114"/>
        <v>197.77590849916368</v>
      </c>
      <c r="G347" s="140">
        <f t="shared" si="114"/>
        <v>197.77590849916368</v>
      </c>
      <c r="H347" s="140">
        <f t="shared" si="114"/>
        <v>197.77590849916368</v>
      </c>
      <c r="I347" s="140">
        <f t="shared" si="114"/>
        <v>197.77590849916368</v>
      </c>
      <c r="J347" s="140">
        <f t="shared" si="114"/>
        <v>197.77590849916368</v>
      </c>
      <c r="K347" s="140">
        <f t="shared" si="114"/>
        <v>197.77590849916368</v>
      </c>
      <c r="L347" s="140">
        <f t="shared" si="114"/>
        <v>197.77590849916368</v>
      </c>
      <c r="M347" s="140">
        <f t="shared" si="114"/>
        <v>197.77590849916368</v>
      </c>
      <c r="N347" s="140">
        <f t="shared" si="114"/>
        <v>197.77590849916368</v>
      </c>
      <c r="O347" s="140">
        <f t="shared" si="114"/>
        <v>197.77590849916368</v>
      </c>
      <c r="P347" s="140">
        <f t="shared" si="114"/>
        <v>196.6937175220819</v>
      </c>
      <c r="Q347" s="140">
        <f t="shared" si="114"/>
        <v>193.47190389153491</v>
      </c>
      <c r="R347" s="140">
        <f t="shared" si="114"/>
        <v>188.30259940113854</v>
      </c>
      <c r="S347" s="140">
        <f t="shared" si="114"/>
        <v>181.32560255608453</v>
      </c>
      <c r="T347" s="140">
        <f t="shared" si="114"/>
        <v>172.48576538092107</v>
      </c>
      <c r="U347" s="140">
        <f t="shared" si="114"/>
        <v>161.72793990019673</v>
      </c>
      <c r="V347" s="140">
        <f t="shared" si="114"/>
        <v>148.99697813846001</v>
      </c>
      <c r="W347" s="140">
        <f t="shared" si="114"/>
        <v>134.23773212025836</v>
      </c>
      <c r="X347" s="140">
        <f t="shared" si="114"/>
        <v>117.3950538701404</v>
      </c>
      <c r="Y347" s="140">
        <f t="shared" si="114"/>
        <v>98.413795412655219</v>
      </c>
      <c r="Z347" s="140">
        <f t="shared" si="114"/>
        <v>77.238808772350666</v>
      </c>
      <c r="AA347" s="140">
        <f t="shared" si="114"/>
        <v>53.814945973773881</v>
      </c>
      <c r="AB347" s="140">
        <f t="shared" si="114"/>
        <v>28.087059041473957</v>
      </c>
      <c r="AC347" s="140">
        <f t="shared" si="114"/>
        <v>0</v>
      </c>
      <c r="AD347" s="140">
        <f t="shared" si="114"/>
        <v>-30.50137912610051</v>
      </c>
      <c r="AE347" s="140">
        <f t="shared" si="114"/>
        <v>-63.472226312279766</v>
      </c>
      <c r="AF347" s="140">
        <f t="shared" si="114"/>
        <v>-98.967689533989301</v>
      </c>
      <c r="AG347" s="140">
        <f t="shared" si="114"/>
        <v>-137.04291676668035</v>
      </c>
      <c r="AH347" s="140">
        <f t="shared" si="114"/>
        <v>-177.75305598580445</v>
      </c>
      <c r="AI347" s="140">
        <f t="shared" si="114"/>
        <v>-221.15325516681412</v>
      </c>
      <c r="AJ347" s="140">
        <f t="shared" si="114"/>
        <v>-267.2986622851609</v>
      </c>
      <c r="AK347" s="140">
        <f t="shared" si="114"/>
        <v>-316.24442531629603</v>
      </c>
      <c r="AL347" s="140">
        <f t="shared" si="114"/>
        <v>-368.04569223567205</v>
      </c>
      <c r="AM347" s="140">
        <f t="shared" si="114"/>
        <v>-421.28849809303159</v>
      </c>
      <c r="AN347" s="140">
        <f t="shared" si="114"/>
        <v>-474.53130395039113</v>
      </c>
      <c r="AO347" s="140">
        <f t="shared" si="114"/>
        <v>-527.77410980775062</v>
      </c>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3"/>
    </row>
    <row r="348" spans="1:95" ht="15" customHeight="1">
      <c r="A348" s="104"/>
      <c r="B348" s="117" t="s">
        <v>121</v>
      </c>
      <c r="C348" s="141"/>
      <c r="D348" s="140">
        <f t="shared" ref="D348:AO348" si="115">IF(D$320=$B348,0,IF(D$320&gt;$B348,-0.5*D$318-0.5*C$318+C348,0.5*HLOOKUP($B348,$D$317:$AO$318,2,FALSE)+0.5*HLOOKUP($B347,$D$317:$AO$318,2,FALSE)+D347))</f>
        <v>228.27728762526419</v>
      </c>
      <c r="E348" s="140">
        <f t="shared" si="115"/>
        <v>228.27728762526419</v>
      </c>
      <c r="F348" s="140">
        <f t="shared" si="115"/>
        <v>228.27728762526419</v>
      </c>
      <c r="G348" s="140">
        <f t="shared" si="115"/>
        <v>228.27728762526419</v>
      </c>
      <c r="H348" s="140">
        <f t="shared" si="115"/>
        <v>228.27728762526419</v>
      </c>
      <c r="I348" s="140">
        <f t="shared" si="115"/>
        <v>228.27728762526419</v>
      </c>
      <c r="J348" s="140">
        <f t="shared" si="115"/>
        <v>228.27728762526419</v>
      </c>
      <c r="K348" s="140">
        <f t="shared" si="115"/>
        <v>228.27728762526419</v>
      </c>
      <c r="L348" s="140">
        <f t="shared" si="115"/>
        <v>228.27728762526419</v>
      </c>
      <c r="M348" s="140">
        <f t="shared" si="115"/>
        <v>228.27728762526419</v>
      </c>
      <c r="N348" s="140">
        <f t="shared" si="115"/>
        <v>228.27728762526419</v>
      </c>
      <c r="O348" s="140">
        <f t="shared" si="115"/>
        <v>228.27728762526419</v>
      </c>
      <c r="P348" s="140">
        <f t="shared" si="115"/>
        <v>227.19509664818241</v>
      </c>
      <c r="Q348" s="140">
        <f t="shared" si="115"/>
        <v>223.97328301763542</v>
      </c>
      <c r="R348" s="140">
        <f t="shared" si="115"/>
        <v>218.80397852723905</v>
      </c>
      <c r="S348" s="140">
        <f t="shared" si="115"/>
        <v>211.82698168218505</v>
      </c>
      <c r="T348" s="140">
        <f t="shared" si="115"/>
        <v>202.98714450702158</v>
      </c>
      <c r="U348" s="140">
        <f t="shared" si="115"/>
        <v>192.22931902629725</v>
      </c>
      <c r="V348" s="140">
        <f t="shared" si="115"/>
        <v>179.49835726456052</v>
      </c>
      <c r="W348" s="140">
        <f t="shared" si="115"/>
        <v>164.73911124635887</v>
      </c>
      <c r="X348" s="140">
        <f t="shared" si="115"/>
        <v>147.89643299624092</v>
      </c>
      <c r="Y348" s="140">
        <f t="shared" si="115"/>
        <v>128.91517453875574</v>
      </c>
      <c r="Z348" s="140">
        <f t="shared" si="115"/>
        <v>107.74018789845118</v>
      </c>
      <c r="AA348" s="140">
        <f t="shared" si="115"/>
        <v>84.316325099874391</v>
      </c>
      <c r="AB348" s="140">
        <f t="shared" si="115"/>
        <v>58.588438167574466</v>
      </c>
      <c r="AC348" s="140">
        <f t="shared" si="115"/>
        <v>30.50137912610051</v>
      </c>
      <c r="AD348" s="140">
        <f t="shared" si="115"/>
        <v>0</v>
      </c>
      <c r="AE348" s="140">
        <f t="shared" si="115"/>
        <v>-32.970847186179256</v>
      </c>
      <c r="AF348" s="140">
        <f t="shared" si="115"/>
        <v>-68.466310407888784</v>
      </c>
      <c r="AG348" s="140">
        <f t="shared" si="115"/>
        <v>-106.54153764057983</v>
      </c>
      <c r="AH348" s="140">
        <f t="shared" si="115"/>
        <v>-147.25167685970393</v>
      </c>
      <c r="AI348" s="140">
        <f t="shared" si="115"/>
        <v>-190.6518760407136</v>
      </c>
      <c r="AJ348" s="140">
        <f t="shared" si="115"/>
        <v>-236.79728315906038</v>
      </c>
      <c r="AK348" s="140">
        <f t="shared" si="115"/>
        <v>-285.74304619019551</v>
      </c>
      <c r="AL348" s="140">
        <f t="shared" si="115"/>
        <v>-337.54431310957148</v>
      </c>
      <c r="AM348" s="140">
        <f t="shared" si="115"/>
        <v>-390.78711896693102</v>
      </c>
      <c r="AN348" s="140">
        <f t="shared" si="115"/>
        <v>-444.02992482429056</v>
      </c>
      <c r="AO348" s="140">
        <f t="shared" si="115"/>
        <v>-497.2727306816501</v>
      </c>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3"/>
    </row>
    <row r="349" spans="1:95" ht="15" customHeight="1">
      <c r="A349" s="104"/>
      <c r="B349" s="117" t="s">
        <v>122</v>
      </c>
      <c r="C349" s="141"/>
      <c r="D349" s="140">
        <f t="shared" ref="D349:AO349" si="116">IF(D$320=$B349,0,IF(D$320&gt;$B349,-0.5*D$318-0.5*C$318+C349,0.5*HLOOKUP($B349,$D$317:$AO$318,2,FALSE)+0.5*HLOOKUP($B348,$D$317:$AO$318,2,FALSE)+D348))</f>
        <v>261.24813481144344</v>
      </c>
      <c r="E349" s="140">
        <f t="shared" si="116"/>
        <v>261.24813481144344</v>
      </c>
      <c r="F349" s="140">
        <f t="shared" si="116"/>
        <v>261.24813481144344</v>
      </c>
      <c r="G349" s="140">
        <f t="shared" si="116"/>
        <v>261.24813481144344</v>
      </c>
      <c r="H349" s="140">
        <f t="shared" si="116"/>
        <v>261.24813481144344</v>
      </c>
      <c r="I349" s="140">
        <f t="shared" si="116"/>
        <v>261.24813481144344</v>
      </c>
      <c r="J349" s="140">
        <f t="shared" si="116"/>
        <v>261.24813481144344</v>
      </c>
      <c r="K349" s="140">
        <f t="shared" si="116"/>
        <v>261.24813481144344</v>
      </c>
      <c r="L349" s="140">
        <f t="shared" si="116"/>
        <v>261.24813481144344</v>
      </c>
      <c r="M349" s="140">
        <f t="shared" si="116"/>
        <v>261.24813481144344</v>
      </c>
      <c r="N349" s="140">
        <f t="shared" si="116"/>
        <v>261.24813481144344</v>
      </c>
      <c r="O349" s="140">
        <f t="shared" si="116"/>
        <v>261.24813481144344</v>
      </c>
      <c r="P349" s="140">
        <f t="shared" si="116"/>
        <v>260.16594383436166</v>
      </c>
      <c r="Q349" s="140">
        <f t="shared" si="116"/>
        <v>256.94413020381467</v>
      </c>
      <c r="R349" s="140">
        <f t="shared" si="116"/>
        <v>251.77482571341829</v>
      </c>
      <c r="S349" s="140">
        <f t="shared" si="116"/>
        <v>244.79782886836432</v>
      </c>
      <c r="T349" s="140">
        <f t="shared" si="116"/>
        <v>235.95799169320082</v>
      </c>
      <c r="U349" s="140">
        <f t="shared" si="116"/>
        <v>225.20016621247652</v>
      </c>
      <c r="V349" s="140">
        <f t="shared" si="116"/>
        <v>212.46920445073977</v>
      </c>
      <c r="W349" s="140">
        <f t="shared" si="116"/>
        <v>197.70995843253814</v>
      </c>
      <c r="X349" s="140">
        <f t="shared" si="116"/>
        <v>180.86728018242019</v>
      </c>
      <c r="Y349" s="140">
        <f t="shared" si="116"/>
        <v>161.88602172493501</v>
      </c>
      <c r="Z349" s="140">
        <f t="shared" si="116"/>
        <v>140.71103508463045</v>
      </c>
      <c r="AA349" s="140">
        <f t="shared" si="116"/>
        <v>117.28717228605365</v>
      </c>
      <c r="AB349" s="140">
        <f t="shared" si="116"/>
        <v>91.559285353753722</v>
      </c>
      <c r="AC349" s="140">
        <f t="shared" si="116"/>
        <v>63.472226312279766</v>
      </c>
      <c r="AD349" s="140">
        <f t="shared" si="116"/>
        <v>32.970847186179256</v>
      </c>
      <c r="AE349" s="140">
        <f t="shared" si="116"/>
        <v>0</v>
      </c>
      <c r="AF349" s="140">
        <f t="shared" si="116"/>
        <v>-35.495463221709535</v>
      </c>
      <c r="AG349" s="140">
        <f t="shared" si="116"/>
        <v>-73.570690454400577</v>
      </c>
      <c r="AH349" s="140">
        <f t="shared" si="116"/>
        <v>-114.28082967352468</v>
      </c>
      <c r="AI349" s="140">
        <f t="shared" si="116"/>
        <v>-157.68102885453436</v>
      </c>
      <c r="AJ349" s="140">
        <f t="shared" si="116"/>
        <v>-203.82643597288114</v>
      </c>
      <c r="AK349" s="140">
        <f t="shared" si="116"/>
        <v>-252.77219900401627</v>
      </c>
      <c r="AL349" s="140">
        <f t="shared" si="116"/>
        <v>-304.57346592339229</v>
      </c>
      <c r="AM349" s="140">
        <f t="shared" si="116"/>
        <v>-357.81627178075183</v>
      </c>
      <c r="AN349" s="140">
        <f t="shared" si="116"/>
        <v>-411.05907763811138</v>
      </c>
      <c r="AO349" s="140">
        <f t="shared" si="116"/>
        <v>-464.30188349547092</v>
      </c>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3"/>
    </row>
    <row r="350" spans="1:95" ht="15" customHeight="1">
      <c r="A350" s="104"/>
      <c r="B350" s="117" t="s">
        <v>123</v>
      </c>
      <c r="C350" s="141"/>
      <c r="D350" s="140">
        <f t="shared" ref="D350:AO350" si="117">IF(D$320=$B350,0,IF(D$320&gt;$B350,-0.5*D$318-0.5*C$318+C350,0.5*HLOOKUP($B350,$D$317:$AO$318,2,FALSE)+0.5*HLOOKUP($B349,$D$317:$AO$318,2,FALSE)+D349))</f>
        <v>296.74359803315298</v>
      </c>
      <c r="E350" s="140">
        <f t="shared" si="117"/>
        <v>296.74359803315298</v>
      </c>
      <c r="F350" s="140">
        <f t="shared" si="117"/>
        <v>296.74359803315298</v>
      </c>
      <c r="G350" s="140">
        <f t="shared" si="117"/>
        <v>296.74359803315298</v>
      </c>
      <c r="H350" s="140">
        <f t="shared" si="117"/>
        <v>296.74359803315298</v>
      </c>
      <c r="I350" s="140">
        <f t="shared" si="117"/>
        <v>296.74359803315298</v>
      </c>
      <c r="J350" s="140">
        <f t="shared" si="117"/>
        <v>296.74359803315298</v>
      </c>
      <c r="K350" s="140">
        <f t="shared" si="117"/>
        <v>296.74359803315298</v>
      </c>
      <c r="L350" s="140">
        <f t="shared" si="117"/>
        <v>296.74359803315298</v>
      </c>
      <c r="M350" s="140">
        <f t="shared" si="117"/>
        <v>296.74359803315298</v>
      </c>
      <c r="N350" s="140">
        <f t="shared" si="117"/>
        <v>296.74359803315298</v>
      </c>
      <c r="O350" s="140">
        <f t="shared" si="117"/>
        <v>296.74359803315298</v>
      </c>
      <c r="P350" s="140">
        <f t="shared" si="117"/>
        <v>295.6614070560712</v>
      </c>
      <c r="Q350" s="140">
        <f t="shared" si="117"/>
        <v>292.43959342552421</v>
      </c>
      <c r="R350" s="140">
        <f t="shared" si="117"/>
        <v>287.27028893512784</v>
      </c>
      <c r="S350" s="140">
        <f t="shared" si="117"/>
        <v>280.29329209007386</v>
      </c>
      <c r="T350" s="140">
        <f t="shared" si="117"/>
        <v>271.45345491491037</v>
      </c>
      <c r="U350" s="140">
        <f t="shared" si="117"/>
        <v>260.69562943418606</v>
      </c>
      <c r="V350" s="140">
        <f t="shared" si="117"/>
        <v>247.96466767244931</v>
      </c>
      <c r="W350" s="140">
        <f t="shared" si="117"/>
        <v>233.20542165424769</v>
      </c>
      <c r="X350" s="140">
        <f t="shared" si="117"/>
        <v>216.36274340412973</v>
      </c>
      <c r="Y350" s="140">
        <f t="shared" si="117"/>
        <v>197.38148494664455</v>
      </c>
      <c r="Z350" s="140">
        <f t="shared" si="117"/>
        <v>176.20649830633999</v>
      </c>
      <c r="AA350" s="140">
        <f t="shared" si="117"/>
        <v>152.78263550776319</v>
      </c>
      <c r="AB350" s="140">
        <f t="shared" si="117"/>
        <v>127.05474857546326</v>
      </c>
      <c r="AC350" s="140">
        <f t="shared" si="117"/>
        <v>98.967689533989301</v>
      </c>
      <c r="AD350" s="140">
        <f t="shared" si="117"/>
        <v>68.466310407888784</v>
      </c>
      <c r="AE350" s="140">
        <f t="shared" si="117"/>
        <v>35.495463221709535</v>
      </c>
      <c r="AF350" s="140">
        <f t="shared" si="117"/>
        <v>0</v>
      </c>
      <c r="AG350" s="140">
        <f t="shared" si="117"/>
        <v>-38.075227232691041</v>
      </c>
      <c r="AH350" s="140">
        <f t="shared" si="117"/>
        <v>-78.78536645181515</v>
      </c>
      <c r="AI350" s="140">
        <f t="shared" si="117"/>
        <v>-122.18556563282482</v>
      </c>
      <c r="AJ350" s="140">
        <f t="shared" si="117"/>
        <v>-168.3309727511716</v>
      </c>
      <c r="AK350" s="140">
        <f t="shared" si="117"/>
        <v>-217.27673578230673</v>
      </c>
      <c r="AL350" s="140">
        <f t="shared" si="117"/>
        <v>-269.07800270168275</v>
      </c>
      <c r="AM350" s="140">
        <f t="shared" si="117"/>
        <v>-322.32080855904229</v>
      </c>
      <c r="AN350" s="140">
        <f t="shared" si="117"/>
        <v>-375.56361441640183</v>
      </c>
      <c r="AO350" s="140">
        <f t="shared" si="117"/>
        <v>-428.80642027376138</v>
      </c>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3"/>
    </row>
    <row r="351" spans="1:95" ht="15" customHeight="1">
      <c r="A351" s="104"/>
      <c r="B351" s="117" t="s">
        <v>124</v>
      </c>
      <c r="C351" s="141"/>
      <c r="D351" s="140">
        <f t="shared" ref="D351:AO351" si="118">IF(D$320=$B351,0,IF(D$320&gt;$B351,-0.5*D$318-0.5*C$318+C351,0.5*HLOOKUP($B351,$D$317:$AO$318,2,FALSE)+0.5*HLOOKUP($B350,$D$317:$AO$318,2,FALSE)+D350))</f>
        <v>334.818825265844</v>
      </c>
      <c r="E351" s="140">
        <f t="shared" si="118"/>
        <v>334.818825265844</v>
      </c>
      <c r="F351" s="140">
        <f t="shared" si="118"/>
        <v>334.818825265844</v>
      </c>
      <c r="G351" s="140">
        <f t="shared" si="118"/>
        <v>334.818825265844</v>
      </c>
      <c r="H351" s="140">
        <f t="shared" si="118"/>
        <v>334.818825265844</v>
      </c>
      <c r="I351" s="140">
        <f t="shared" si="118"/>
        <v>334.818825265844</v>
      </c>
      <c r="J351" s="140">
        <f t="shared" si="118"/>
        <v>334.818825265844</v>
      </c>
      <c r="K351" s="140">
        <f t="shared" si="118"/>
        <v>334.818825265844</v>
      </c>
      <c r="L351" s="140">
        <f t="shared" si="118"/>
        <v>334.818825265844</v>
      </c>
      <c r="M351" s="140">
        <f t="shared" si="118"/>
        <v>334.818825265844</v>
      </c>
      <c r="N351" s="140">
        <f t="shared" si="118"/>
        <v>334.818825265844</v>
      </c>
      <c r="O351" s="140">
        <f t="shared" si="118"/>
        <v>334.818825265844</v>
      </c>
      <c r="P351" s="140">
        <f t="shared" si="118"/>
        <v>333.73663428876222</v>
      </c>
      <c r="Q351" s="140">
        <f t="shared" si="118"/>
        <v>330.51482065821523</v>
      </c>
      <c r="R351" s="140">
        <f t="shared" si="118"/>
        <v>325.34551616781886</v>
      </c>
      <c r="S351" s="140">
        <f t="shared" si="118"/>
        <v>318.36851932276488</v>
      </c>
      <c r="T351" s="140">
        <f t="shared" si="118"/>
        <v>309.52868214760139</v>
      </c>
      <c r="U351" s="140">
        <f t="shared" si="118"/>
        <v>298.77085666687708</v>
      </c>
      <c r="V351" s="140">
        <f t="shared" si="118"/>
        <v>286.03989490514033</v>
      </c>
      <c r="W351" s="140">
        <f t="shared" si="118"/>
        <v>271.28064888693871</v>
      </c>
      <c r="X351" s="140">
        <f t="shared" si="118"/>
        <v>254.43797063682078</v>
      </c>
      <c r="Y351" s="140">
        <f t="shared" si="118"/>
        <v>235.4567121793356</v>
      </c>
      <c r="Z351" s="140">
        <f t="shared" si="118"/>
        <v>214.28172553903104</v>
      </c>
      <c r="AA351" s="140">
        <f t="shared" si="118"/>
        <v>190.85786274045424</v>
      </c>
      <c r="AB351" s="140">
        <f t="shared" si="118"/>
        <v>165.12997580815431</v>
      </c>
      <c r="AC351" s="140">
        <f t="shared" si="118"/>
        <v>137.04291676668035</v>
      </c>
      <c r="AD351" s="140">
        <f t="shared" si="118"/>
        <v>106.54153764057983</v>
      </c>
      <c r="AE351" s="140">
        <f t="shared" si="118"/>
        <v>73.570690454400577</v>
      </c>
      <c r="AF351" s="140">
        <f t="shared" si="118"/>
        <v>38.075227232691041</v>
      </c>
      <c r="AG351" s="140">
        <f t="shared" si="118"/>
        <v>0</v>
      </c>
      <c r="AH351" s="140">
        <f t="shared" si="118"/>
        <v>-40.710139219124102</v>
      </c>
      <c r="AI351" s="140">
        <f t="shared" si="118"/>
        <v>-84.11033840013377</v>
      </c>
      <c r="AJ351" s="140">
        <f t="shared" si="118"/>
        <v>-130.25574551848058</v>
      </c>
      <c r="AK351" s="140">
        <f t="shared" si="118"/>
        <v>-179.20150854961571</v>
      </c>
      <c r="AL351" s="140">
        <f t="shared" si="118"/>
        <v>-231.0027754689917</v>
      </c>
      <c r="AM351" s="140">
        <f t="shared" si="118"/>
        <v>-284.24558132635121</v>
      </c>
      <c r="AN351" s="140">
        <f t="shared" si="118"/>
        <v>-337.48838718371076</v>
      </c>
      <c r="AO351" s="140">
        <f t="shared" si="118"/>
        <v>-390.7311930410703</v>
      </c>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3"/>
    </row>
    <row r="352" spans="1:95" ht="15" customHeight="1">
      <c r="A352" s="104"/>
      <c r="B352" s="117" t="s">
        <v>125</v>
      </c>
      <c r="C352" s="141"/>
      <c r="D352" s="140">
        <f t="shared" ref="D352:AO352" si="119">IF(D$320=$B352,0,IF(D$320&gt;$B352,-0.5*D$318-0.5*C$318+C352,0.5*HLOOKUP($B352,$D$317:$AO$318,2,FALSE)+0.5*HLOOKUP($B351,$D$317:$AO$318,2,FALSE)+D351))</f>
        <v>375.52896448496813</v>
      </c>
      <c r="E352" s="140">
        <f t="shared" si="119"/>
        <v>375.52896448496813</v>
      </c>
      <c r="F352" s="140">
        <f t="shared" si="119"/>
        <v>375.52896448496813</v>
      </c>
      <c r="G352" s="140">
        <f t="shared" si="119"/>
        <v>375.52896448496813</v>
      </c>
      <c r="H352" s="140">
        <f t="shared" si="119"/>
        <v>375.52896448496813</v>
      </c>
      <c r="I352" s="140">
        <f t="shared" si="119"/>
        <v>375.52896448496813</v>
      </c>
      <c r="J352" s="140">
        <f t="shared" si="119"/>
        <v>375.52896448496813</v>
      </c>
      <c r="K352" s="140">
        <f t="shared" si="119"/>
        <v>375.52896448496813</v>
      </c>
      <c r="L352" s="140">
        <f t="shared" si="119"/>
        <v>375.52896448496813</v>
      </c>
      <c r="M352" s="140">
        <f t="shared" si="119"/>
        <v>375.52896448496813</v>
      </c>
      <c r="N352" s="140">
        <f t="shared" si="119"/>
        <v>375.52896448496813</v>
      </c>
      <c r="O352" s="140">
        <f t="shared" si="119"/>
        <v>375.52896448496813</v>
      </c>
      <c r="P352" s="140">
        <f t="shared" si="119"/>
        <v>374.44677350788629</v>
      </c>
      <c r="Q352" s="140">
        <f t="shared" si="119"/>
        <v>371.2249598773393</v>
      </c>
      <c r="R352" s="140">
        <f t="shared" si="119"/>
        <v>366.05565538694293</v>
      </c>
      <c r="S352" s="140">
        <f t="shared" si="119"/>
        <v>359.07865854188901</v>
      </c>
      <c r="T352" s="140">
        <f t="shared" si="119"/>
        <v>350.23882136672546</v>
      </c>
      <c r="U352" s="140">
        <f t="shared" si="119"/>
        <v>339.48099588600121</v>
      </c>
      <c r="V352" s="140">
        <f t="shared" si="119"/>
        <v>326.7500341242644</v>
      </c>
      <c r="W352" s="140">
        <f t="shared" si="119"/>
        <v>311.99078810606284</v>
      </c>
      <c r="X352" s="140">
        <f t="shared" si="119"/>
        <v>295.14810985594488</v>
      </c>
      <c r="Y352" s="140">
        <f t="shared" si="119"/>
        <v>276.1668513984597</v>
      </c>
      <c r="Z352" s="140">
        <f t="shared" si="119"/>
        <v>254.99186475815515</v>
      </c>
      <c r="AA352" s="140">
        <f t="shared" si="119"/>
        <v>231.56800195957834</v>
      </c>
      <c r="AB352" s="140">
        <f t="shared" si="119"/>
        <v>205.84011502727842</v>
      </c>
      <c r="AC352" s="140">
        <f t="shared" si="119"/>
        <v>177.75305598580445</v>
      </c>
      <c r="AD352" s="140">
        <f t="shared" si="119"/>
        <v>147.25167685970393</v>
      </c>
      <c r="AE352" s="140">
        <f t="shared" si="119"/>
        <v>114.28082967352468</v>
      </c>
      <c r="AF352" s="140">
        <f t="shared" si="119"/>
        <v>78.78536645181515</v>
      </c>
      <c r="AG352" s="140">
        <f t="shared" si="119"/>
        <v>40.710139219124102</v>
      </c>
      <c r="AH352" s="140">
        <f t="shared" si="119"/>
        <v>0</v>
      </c>
      <c r="AI352" s="140">
        <f t="shared" si="119"/>
        <v>-43.400199181009675</v>
      </c>
      <c r="AJ352" s="140">
        <f t="shared" si="119"/>
        <v>-89.545606299356479</v>
      </c>
      <c r="AK352" s="140">
        <f t="shared" si="119"/>
        <v>-138.49136933049161</v>
      </c>
      <c r="AL352" s="140">
        <f t="shared" si="119"/>
        <v>-190.2926362498676</v>
      </c>
      <c r="AM352" s="140">
        <f t="shared" si="119"/>
        <v>-243.53544210722714</v>
      </c>
      <c r="AN352" s="140">
        <f t="shared" si="119"/>
        <v>-296.77824796458668</v>
      </c>
      <c r="AO352" s="140">
        <f t="shared" si="119"/>
        <v>-350.02105382194623</v>
      </c>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3"/>
    </row>
    <row r="353" spans="1:95" ht="15" customHeight="1">
      <c r="A353" s="104"/>
      <c r="B353" s="117" t="s">
        <v>126</v>
      </c>
      <c r="C353" s="141"/>
      <c r="D353" s="140">
        <f t="shared" ref="D353:AO353" si="120">IF(D$320=$B353,0,IF(D$320&gt;$B353,-0.5*D$318-0.5*C$318+C353,0.5*HLOOKUP($B353,$D$317:$AO$318,2,FALSE)+0.5*HLOOKUP($B352,$D$317:$AO$318,2,FALSE)+D352))</f>
        <v>418.9291636659778</v>
      </c>
      <c r="E353" s="140">
        <f t="shared" si="120"/>
        <v>418.9291636659778</v>
      </c>
      <c r="F353" s="140">
        <f t="shared" si="120"/>
        <v>418.9291636659778</v>
      </c>
      <c r="G353" s="140">
        <f t="shared" si="120"/>
        <v>418.9291636659778</v>
      </c>
      <c r="H353" s="140">
        <f t="shared" si="120"/>
        <v>418.9291636659778</v>
      </c>
      <c r="I353" s="140">
        <f t="shared" si="120"/>
        <v>418.9291636659778</v>
      </c>
      <c r="J353" s="140">
        <f t="shared" si="120"/>
        <v>418.9291636659778</v>
      </c>
      <c r="K353" s="140">
        <f t="shared" si="120"/>
        <v>418.9291636659778</v>
      </c>
      <c r="L353" s="140">
        <f t="shared" si="120"/>
        <v>418.9291636659778</v>
      </c>
      <c r="M353" s="140">
        <f t="shared" si="120"/>
        <v>418.9291636659778</v>
      </c>
      <c r="N353" s="140">
        <f t="shared" si="120"/>
        <v>418.9291636659778</v>
      </c>
      <c r="O353" s="140">
        <f t="shared" si="120"/>
        <v>418.9291636659778</v>
      </c>
      <c r="P353" s="140">
        <f t="shared" si="120"/>
        <v>417.84697268889596</v>
      </c>
      <c r="Q353" s="140">
        <f t="shared" si="120"/>
        <v>414.62515905834897</v>
      </c>
      <c r="R353" s="140">
        <f t="shared" si="120"/>
        <v>409.4558545679526</v>
      </c>
      <c r="S353" s="140">
        <f t="shared" si="120"/>
        <v>402.47885772289868</v>
      </c>
      <c r="T353" s="140">
        <f t="shared" si="120"/>
        <v>393.63902054773513</v>
      </c>
      <c r="U353" s="140">
        <f t="shared" si="120"/>
        <v>382.88119506701088</v>
      </c>
      <c r="V353" s="140">
        <f t="shared" si="120"/>
        <v>370.15023330527407</v>
      </c>
      <c r="W353" s="140">
        <f t="shared" si="120"/>
        <v>355.39098728707251</v>
      </c>
      <c r="X353" s="140">
        <f t="shared" si="120"/>
        <v>338.54830903695455</v>
      </c>
      <c r="Y353" s="140">
        <f t="shared" si="120"/>
        <v>319.56705057946937</v>
      </c>
      <c r="Z353" s="140">
        <f t="shared" si="120"/>
        <v>298.39206393916481</v>
      </c>
      <c r="AA353" s="140">
        <f t="shared" si="120"/>
        <v>274.96820114058801</v>
      </c>
      <c r="AB353" s="140">
        <f t="shared" si="120"/>
        <v>249.24031420828808</v>
      </c>
      <c r="AC353" s="140">
        <f t="shared" si="120"/>
        <v>221.15325516681412</v>
      </c>
      <c r="AD353" s="140">
        <f t="shared" si="120"/>
        <v>190.6518760407136</v>
      </c>
      <c r="AE353" s="140">
        <f t="shared" si="120"/>
        <v>157.68102885453436</v>
      </c>
      <c r="AF353" s="140">
        <f t="shared" si="120"/>
        <v>122.18556563282482</v>
      </c>
      <c r="AG353" s="140">
        <f t="shared" si="120"/>
        <v>84.11033840013377</v>
      </c>
      <c r="AH353" s="140">
        <f t="shared" si="120"/>
        <v>43.400199181009675</v>
      </c>
      <c r="AI353" s="140">
        <f t="shared" si="120"/>
        <v>0</v>
      </c>
      <c r="AJ353" s="140">
        <f t="shared" si="120"/>
        <v>-46.145407118346796</v>
      </c>
      <c r="AK353" s="140">
        <f t="shared" si="120"/>
        <v>-95.09117014948194</v>
      </c>
      <c r="AL353" s="140">
        <f t="shared" si="120"/>
        <v>-146.89243706885793</v>
      </c>
      <c r="AM353" s="140">
        <f t="shared" si="120"/>
        <v>-200.13524292621747</v>
      </c>
      <c r="AN353" s="140">
        <f t="shared" si="120"/>
        <v>-253.37804878357701</v>
      </c>
      <c r="AO353" s="140">
        <f t="shared" si="120"/>
        <v>-306.62085464093656</v>
      </c>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3"/>
    </row>
    <row r="354" spans="1:95" ht="15" customHeight="1">
      <c r="A354" s="104"/>
      <c r="B354" s="117" t="s">
        <v>127</v>
      </c>
      <c r="C354" s="141"/>
      <c r="D354" s="140">
        <f t="shared" ref="D354:AO354" si="121">IF(D$320=$B354,0,IF(D$320&gt;$B354,-0.5*D$318-0.5*C$318+C354,0.5*HLOOKUP($B354,$D$317:$AO$318,2,FALSE)+0.5*HLOOKUP($B353,$D$317:$AO$318,2,FALSE)+D353))</f>
        <v>465.07457078432458</v>
      </c>
      <c r="E354" s="140">
        <f t="shared" si="121"/>
        <v>465.07457078432458</v>
      </c>
      <c r="F354" s="140">
        <f t="shared" si="121"/>
        <v>465.07457078432458</v>
      </c>
      <c r="G354" s="140">
        <f t="shared" si="121"/>
        <v>465.07457078432458</v>
      </c>
      <c r="H354" s="140">
        <f t="shared" si="121"/>
        <v>465.07457078432458</v>
      </c>
      <c r="I354" s="140">
        <f t="shared" si="121"/>
        <v>465.07457078432458</v>
      </c>
      <c r="J354" s="140">
        <f t="shared" si="121"/>
        <v>465.07457078432458</v>
      </c>
      <c r="K354" s="140">
        <f t="shared" si="121"/>
        <v>465.07457078432458</v>
      </c>
      <c r="L354" s="140">
        <f t="shared" si="121"/>
        <v>465.07457078432458</v>
      </c>
      <c r="M354" s="140">
        <f t="shared" si="121"/>
        <v>465.07457078432458</v>
      </c>
      <c r="N354" s="140">
        <f t="shared" si="121"/>
        <v>465.07457078432458</v>
      </c>
      <c r="O354" s="140">
        <f t="shared" si="121"/>
        <v>465.07457078432458</v>
      </c>
      <c r="P354" s="140">
        <f t="shared" si="121"/>
        <v>463.99237980724274</v>
      </c>
      <c r="Q354" s="140">
        <f t="shared" si="121"/>
        <v>460.77056617669575</v>
      </c>
      <c r="R354" s="140">
        <f t="shared" si="121"/>
        <v>455.60126168629938</v>
      </c>
      <c r="S354" s="140">
        <f t="shared" si="121"/>
        <v>448.62426484124546</v>
      </c>
      <c r="T354" s="140">
        <f t="shared" si="121"/>
        <v>439.78442766608191</v>
      </c>
      <c r="U354" s="140">
        <f t="shared" si="121"/>
        <v>429.02660218535766</v>
      </c>
      <c r="V354" s="140">
        <f t="shared" si="121"/>
        <v>416.29564042362085</v>
      </c>
      <c r="W354" s="140">
        <f t="shared" si="121"/>
        <v>401.53639440541929</v>
      </c>
      <c r="X354" s="140">
        <f t="shared" si="121"/>
        <v>384.69371615530133</v>
      </c>
      <c r="Y354" s="140">
        <f t="shared" si="121"/>
        <v>365.71245769781615</v>
      </c>
      <c r="Z354" s="140">
        <f t="shared" si="121"/>
        <v>344.5374710575116</v>
      </c>
      <c r="AA354" s="140">
        <f t="shared" si="121"/>
        <v>321.11360825893479</v>
      </c>
      <c r="AB354" s="140">
        <f t="shared" si="121"/>
        <v>295.38572132663489</v>
      </c>
      <c r="AC354" s="140">
        <f t="shared" si="121"/>
        <v>267.2986622851609</v>
      </c>
      <c r="AD354" s="140">
        <f t="shared" si="121"/>
        <v>236.79728315906038</v>
      </c>
      <c r="AE354" s="140">
        <f t="shared" si="121"/>
        <v>203.82643597288114</v>
      </c>
      <c r="AF354" s="140">
        <f t="shared" si="121"/>
        <v>168.3309727511716</v>
      </c>
      <c r="AG354" s="140">
        <f t="shared" si="121"/>
        <v>130.25574551848058</v>
      </c>
      <c r="AH354" s="140">
        <f t="shared" si="121"/>
        <v>89.545606299356479</v>
      </c>
      <c r="AI354" s="140">
        <f t="shared" si="121"/>
        <v>46.145407118346796</v>
      </c>
      <c r="AJ354" s="140">
        <f t="shared" si="121"/>
        <v>0</v>
      </c>
      <c r="AK354" s="140">
        <f t="shared" si="121"/>
        <v>-48.945763031135137</v>
      </c>
      <c r="AL354" s="140">
        <f t="shared" si="121"/>
        <v>-100.74702995051112</v>
      </c>
      <c r="AM354" s="140">
        <f t="shared" si="121"/>
        <v>-153.98983580787066</v>
      </c>
      <c r="AN354" s="140">
        <f t="shared" si="121"/>
        <v>-207.2326416652302</v>
      </c>
      <c r="AO354" s="140">
        <f t="shared" si="121"/>
        <v>-260.47544752258972</v>
      </c>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3"/>
    </row>
    <row r="355" spans="1:95" ht="15" customHeight="1">
      <c r="A355" s="104"/>
      <c r="B355" s="117" t="s">
        <v>128</v>
      </c>
      <c r="C355" s="141"/>
      <c r="D355" s="140">
        <f t="shared" ref="D355:AO355" si="122">IF(D$320=$B355,0,IF(D$320&gt;$B355,-0.5*D$318-0.5*C$318+C355,0.5*HLOOKUP($B355,$D$317:$AO$318,2,FALSE)+0.5*HLOOKUP($B354,$D$317:$AO$318,2,FALSE)+D354))</f>
        <v>514.02033381545971</v>
      </c>
      <c r="E355" s="140">
        <f t="shared" si="122"/>
        <v>514.02033381545971</v>
      </c>
      <c r="F355" s="140">
        <f t="shared" si="122"/>
        <v>514.02033381545971</v>
      </c>
      <c r="G355" s="140">
        <f t="shared" si="122"/>
        <v>514.02033381545971</v>
      </c>
      <c r="H355" s="140">
        <f t="shared" si="122"/>
        <v>514.02033381545971</v>
      </c>
      <c r="I355" s="140">
        <f t="shared" si="122"/>
        <v>514.02033381545971</v>
      </c>
      <c r="J355" s="140">
        <f t="shared" si="122"/>
        <v>514.02033381545971</v>
      </c>
      <c r="K355" s="140">
        <f t="shared" si="122"/>
        <v>514.02033381545971</v>
      </c>
      <c r="L355" s="140">
        <f t="shared" si="122"/>
        <v>514.02033381545971</v>
      </c>
      <c r="M355" s="140">
        <f t="shared" si="122"/>
        <v>514.02033381545971</v>
      </c>
      <c r="N355" s="140">
        <f t="shared" si="122"/>
        <v>514.02033381545971</v>
      </c>
      <c r="O355" s="140">
        <f t="shared" si="122"/>
        <v>514.02033381545971</v>
      </c>
      <c r="P355" s="140">
        <f t="shared" si="122"/>
        <v>512.93814283837787</v>
      </c>
      <c r="Q355" s="140">
        <f t="shared" si="122"/>
        <v>509.71632920783088</v>
      </c>
      <c r="R355" s="140">
        <f t="shared" si="122"/>
        <v>504.54702471743451</v>
      </c>
      <c r="S355" s="140">
        <f t="shared" si="122"/>
        <v>497.57002787238059</v>
      </c>
      <c r="T355" s="140">
        <f t="shared" si="122"/>
        <v>488.73019069721704</v>
      </c>
      <c r="U355" s="140">
        <f t="shared" si="122"/>
        <v>477.97236521649279</v>
      </c>
      <c r="V355" s="140">
        <f t="shared" si="122"/>
        <v>465.24140345475598</v>
      </c>
      <c r="W355" s="140">
        <f t="shared" si="122"/>
        <v>450.48215743655442</v>
      </c>
      <c r="X355" s="140">
        <f t="shared" si="122"/>
        <v>433.63947918643646</v>
      </c>
      <c r="Y355" s="140">
        <f t="shared" si="122"/>
        <v>414.65822072895128</v>
      </c>
      <c r="Z355" s="140">
        <f t="shared" si="122"/>
        <v>393.48323408864673</v>
      </c>
      <c r="AA355" s="140">
        <f t="shared" si="122"/>
        <v>370.05937129006992</v>
      </c>
      <c r="AB355" s="140">
        <f t="shared" si="122"/>
        <v>344.33148435777002</v>
      </c>
      <c r="AC355" s="140">
        <f t="shared" si="122"/>
        <v>316.24442531629603</v>
      </c>
      <c r="AD355" s="140">
        <f t="shared" si="122"/>
        <v>285.74304619019551</v>
      </c>
      <c r="AE355" s="140">
        <f t="shared" si="122"/>
        <v>252.77219900401627</v>
      </c>
      <c r="AF355" s="140">
        <f t="shared" si="122"/>
        <v>217.27673578230673</v>
      </c>
      <c r="AG355" s="140">
        <f t="shared" si="122"/>
        <v>179.20150854961571</v>
      </c>
      <c r="AH355" s="140">
        <f t="shared" si="122"/>
        <v>138.49136933049161</v>
      </c>
      <c r="AI355" s="140">
        <f t="shared" si="122"/>
        <v>95.09117014948194</v>
      </c>
      <c r="AJ355" s="140">
        <f t="shared" si="122"/>
        <v>48.945763031135137</v>
      </c>
      <c r="AK355" s="140">
        <f t="shared" si="122"/>
        <v>0</v>
      </c>
      <c r="AL355" s="140">
        <f t="shared" si="122"/>
        <v>-51.80126691937599</v>
      </c>
      <c r="AM355" s="140">
        <f t="shared" si="122"/>
        <v>-105.04407277673553</v>
      </c>
      <c r="AN355" s="140">
        <f t="shared" si="122"/>
        <v>-158.28687863409507</v>
      </c>
      <c r="AO355" s="140">
        <f t="shared" si="122"/>
        <v>-211.52968449145462</v>
      </c>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3"/>
    </row>
    <row r="356" spans="1:95" ht="15" customHeight="1">
      <c r="A356" s="104"/>
      <c r="B356" s="117" t="s">
        <v>129</v>
      </c>
      <c r="C356" s="141"/>
      <c r="D356" s="140">
        <f t="shared" ref="D356:AO356" si="123">IF(D$320=$B356,0,IF(D$320&gt;$B356,-0.5*D$318-0.5*C$318+C356,0.5*HLOOKUP($B356,$D$317:$AO$318,2,FALSE)+0.5*HLOOKUP($B355,$D$317:$AO$318,2,FALSE)+D355))</f>
        <v>565.82160073483567</v>
      </c>
      <c r="E356" s="140">
        <f t="shared" si="123"/>
        <v>565.82160073483567</v>
      </c>
      <c r="F356" s="140">
        <f t="shared" si="123"/>
        <v>565.82160073483567</v>
      </c>
      <c r="G356" s="140">
        <f t="shared" si="123"/>
        <v>565.82160073483567</v>
      </c>
      <c r="H356" s="140">
        <f t="shared" si="123"/>
        <v>565.82160073483567</v>
      </c>
      <c r="I356" s="140">
        <f t="shared" si="123"/>
        <v>565.82160073483567</v>
      </c>
      <c r="J356" s="140">
        <f t="shared" si="123"/>
        <v>565.82160073483567</v>
      </c>
      <c r="K356" s="140">
        <f t="shared" si="123"/>
        <v>565.82160073483567</v>
      </c>
      <c r="L356" s="140">
        <f t="shared" si="123"/>
        <v>565.82160073483567</v>
      </c>
      <c r="M356" s="140">
        <f t="shared" si="123"/>
        <v>565.82160073483567</v>
      </c>
      <c r="N356" s="140">
        <f t="shared" si="123"/>
        <v>565.82160073483567</v>
      </c>
      <c r="O356" s="140">
        <f t="shared" si="123"/>
        <v>565.82160073483567</v>
      </c>
      <c r="P356" s="140">
        <f t="shared" si="123"/>
        <v>564.73940975775383</v>
      </c>
      <c r="Q356" s="140">
        <f t="shared" si="123"/>
        <v>561.51759612720684</v>
      </c>
      <c r="R356" s="140">
        <f t="shared" si="123"/>
        <v>556.34829163681047</v>
      </c>
      <c r="S356" s="140">
        <f t="shared" si="123"/>
        <v>549.37129479175655</v>
      </c>
      <c r="T356" s="140">
        <f t="shared" si="123"/>
        <v>540.531457616593</v>
      </c>
      <c r="U356" s="140">
        <f t="shared" si="123"/>
        <v>529.77363213586875</v>
      </c>
      <c r="V356" s="140">
        <f t="shared" si="123"/>
        <v>517.04267037413194</v>
      </c>
      <c r="W356" s="140">
        <f t="shared" si="123"/>
        <v>502.28342435593038</v>
      </c>
      <c r="X356" s="140">
        <f t="shared" si="123"/>
        <v>485.44074610581242</v>
      </c>
      <c r="Y356" s="140">
        <f t="shared" si="123"/>
        <v>466.45948764832724</v>
      </c>
      <c r="Z356" s="140">
        <f t="shared" si="123"/>
        <v>445.28450100802274</v>
      </c>
      <c r="AA356" s="140">
        <f t="shared" si="123"/>
        <v>421.86063820944594</v>
      </c>
      <c r="AB356" s="140">
        <f t="shared" si="123"/>
        <v>396.13275127714599</v>
      </c>
      <c r="AC356" s="140">
        <f t="shared" si="123"/>
        <v>368.04569223567205</v>
      </c>
      <c r="AD356" s="140">
        <f t="shared" si="123"/>
        <v>337.54431310957148</v>
      </c>
      <c r="AE356" s="140">
        <f t="shared" si="123"/>
        <v>304.57346592339229</v>
      </c>
      <c r="AF356" s="140">
        <f t="shared" si="123"/>
        <v>269.07800270168275</v>
      </c>
      <c r="AG356" s="140">
        <f t="shared" si="123"/>
        <v>231.0027754689917</v>
      </c>
      <c r="AH356" s="140">
        <f t="shared" si="123"/>
        <v>190.2926362498676</v>
      </c>
      <c r="AI356" s="140">
        <f t="shared" si="123"/>
        <v>146.89243706885793</v>
      </c>
      <c r="AJ356" s="140">
        <f t="shared" si="123"/>
        <v>100.74702995051112</v>
      </c>
      <c r="AK356" s="140">
        <f t="shared" si="123"/>
        <v>51.80126691937599</v>
      </c>
      <c r="AL356" s="140">
        <f t="shared" si="123"/>
        <v>0</v>
      </c>
      <c r="AM356" s="140">
        <f t="shared" si="123"/>
        <v>-53.242805857359535</v>
      </c>
      <c r="AN356" s="140">
        <f t="shared" si="123"/>
        <v>-106.48561171471907</v>
      </c>
      <c r="AO356" s="140">
        <f t="shared" si="123"/>
        <v>-159.7284175720786</v>
      </c>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3"/>
    </row>
    <row r="357" spans="1:95" ht="15" customHeight="1">
      <c r="A357" s="104"/>
      <c r="B357" s="117" t="s">
        <v>130</v>
      </c>
      <c r="C357" s="141"/>
      <c r="D357" s="140">
        <f t="shared" ref="D357:AO357" si="124">IF(D$320=$B357,0,IF(D$320&gt;$B357,-0.5*D$318-0.5*C$318+C357,0.5*HLOOKUP($B357,$D$317:$AO$318,2,FALSE)+0.5*HLOOKUP($B356,$D$317:$AO$318,2,FALSE)+D356))</f>
        <v>619.06440659219516</v>
      </c>
      <c r="E357" s="140">
        <f t="shared" si="124"/>
        <v>619.06440659219516</v>
      </c>
      <c r="F357" s="140">
        <f t="shared" si="124"/>
        <v>619.06440659219516</v>
      </c>
      <c r="G357" s="140">
        <f t="shared" si="124"/>
        <v>619.06440659219516</v>
      </c>
      <c r="H357" s="140">
        <f t="shared" si="124"/>
        <v>619.06440659219516</v>
      </c>
      <c r="I357" s="140">
        <f t="shared" si="124"/>
        <v>619.06440659219516</v>
      </c>
      <c r="J357" s="140">
        <f t="shared" si="124"/>
        <v>619.06440659219516</v>
      </c>
      <c r="K357" s="140">
        <f t="shared" si="124"/>
        <v>619.06440659219516</v>
      </c>
      <c r="L357" s="140">
        <f t="shared" si="124"/>
        <v>619.06440659219516</v>
      </c>
      <c r="M357" s="140">
        <f t="shared" si="124"/>
        <v>619.06440659219516</v>
      </c>
      <c r="N357" s="140">
        <f t="shared" si="124"/>
        <v>619.06440659219516</v>
      </c>
      <c r="O357" s="140">
        <f t="shared" si="124"/>
        <v>619.06440659219516</v>
      </c>
      <c r="P357" s="140">
        <f t="shared" si="124"/>
        <v>617.98221561511332</v>
      </c>
      <c r="Q357" s="140">
        <f t="shared" si="124"/>
        <v>614.76040198456633</v>
      </c>
      <c r="R357" s="140">
        <f t="shared" si="124"/>
        <v>609.59109749416996</v>
      </c>
      <c r="S357" s="140">
        <f t="shared" si="124"/>
        <v>602.61410064911604</v>
      </c>
      <c r="T357" s="140">
        <f t="shared" si="124"/>
        <v>593.77426347395249</v>
      </c>
      <c r="U357" s="140">
        <f t="shared" si="124"/>
        <v>583.01643799322824</v>
      </c>
      <c r="V357" s="140">
        <f t="shared" si="124"/>
        <v>570.28547623149143</v>
      </c>
      <c r="W357" s="140">
        <f t="shared" si="124"/>
        <v>555.52623021328986</v>
      </c>
      <c r="X357" s="140">
        <f t="shared" si="124"/>
        <v>538.68355196317191</v>
      </c>
      <c r="Y357" s="140">
        <f t="shared" si="124"/>
        <v>519.70229350568673</v>
      </c>
      <c r="Z357" s="140">
        <f t="shared" si="124"/>
        <v>498.52730686538229</v>
      </c>
      <c r="AA357" s="140">
        <f t="shared" si="124"/>
        <v>475.10344406680548</v>
      </c>
      <c r="AB357" s="140">
        <f t="shared" si="124"/>
        <v>449.37555713450553</v>
      </c>
      <c r="AC357" s="140">
        <f t="shared" si="124"/>
        <v>421.28849809303159</v>
      </c>
      <c r="AD357" s="140">
        <f t="shared" si="124"/>
        <v>390.78711896693102</v>
      </c>
      <c r="AE357" s="140">
        <f t="shared" si="124"/>
        <v>357.81627178075183</v>
      </c>
      <c r="AF357" s="140">
        <f t="shared" si="124"/>
        <v>322.32080855904229</v>
      </c>
      <c r="AG357" s="140">
        <f t="shared" si="124"/>
        <v>284.24558132635121</v>
      </c>
      <c r="AH357" s="140">
        <f t="shared" si="124"/>
        <v>243.53544210722714</v>
      </c>
      <c r="AI357" s="140">
        <f t="shared" si="124"/>
        <v>200.13524292621747</v>
      </c>
      <c r="AJ357" s="140">
        <f t="shared" si="124"/>
        <v>153.98983580787066</v>
      </c>
      <c r="AK357" s="140">
        <f t="shared" si="124"/>
        <v>105.04407277673553</v>
      </c>
      <c r="AL357" s="140">
        <f t="shared" si="124"/>
        <v>53.242805857359535</v>
      </c>
      <c r="AM357" s="140">
        <f t="shared" si="124"/>
        <v>0</v>
      </c>
      <c r="AN357" s="140">
        <f t="shared" si="124"/>
        <v>-53.242805857359535</v>
      </c>
      <c r="AO357" s="140">
        <f t="shared" si="124"/>
        <v>-106.48561171471907</v>
      </c>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3"/>
    </row>
    <row r="358" spans="1:95" ht="15" customHeight="1">
      <c r="A358" s="104"/>
      <c r="B358" s="117" t="s">
        <v>131</v>
      </c>
      <c r="C358" s="141"/>
      <c r="D358" s="140">
        <f t="shared" ref="D358:AO358" si="125">IF(D$320=$B358,0,IF(D$320&gt;$B358,-0.5*D$318-0.5*C$318+C358,0.5*HLOOKUP($B358,$D$317:$AO$318,2,FALSE)+0.5*HLOOKUP($B357,$D$317:$AO$318,2,FALSE)+D357))</f>
        <v>672.30721244955464</v>
      </c>
      <c r="E358" s="140">
        <f t="shared" si="125"/>
        <v>672.30721244955464</v>
      </c>
      <c r="F358" s="140">
        <f t="shared" si="125"/>
        <v>672.30721244955464</v>
      </c>
      <c r="G358" s="140">
        <f t="shared" si="125"/>
        <v>672.30721244955464</v>
      </c>
      <c r="H358" s="140">
        <f t="shared" si="125"/>
        <v>672.30721244955464</v>
      </c>
      <c r="I358" s="140">
        <f t="shared" si="125"/>
        <v>672.30721244955464</v>
      </c>
      <c r="J358" s="140">
        <f t="shared" si="125"/>
        <v>672.30721244955464</v>
      </c>
      <c r="K358" s="140">
        <f t="shared" si="125"/>
        <v>672.30721244955464</v>
      </c>
      <c r="L358" s="140">
        <f t="shared" si="125"/>
        <v>672.30721244955464</v>
      </c>
      <c r="M358" s="140">
        <f t="shared" si="125"/>
        <v>672.30721244955464</v>
      </c>
      <c r="N358" s="140">
        <f t="shared" si="125"/>
        <v>672.30721244955464</v>
      </c>
      <c r="O358" s="140">
        <f t="shared" si="125"/>
        <v>672.30721244955464</v>
      </c>
      <c r="P358" s="140">
        <f t="shared" si="125"/>
        <v>671.2250214724728</v>
      </c>
      <c r="Q358" s="140">
        <f t="shared" si="125"/>
        <v>668.00320784192581</v>
      </c>
      <c r="R358" s="140">
        <f t="shared" si="125"/>
        <v>662.83390335152944</v>
      </c>
      <c r="S358" s="140">
        <f t="shared" si="125"/>
        <v>655.85690650647553</v>
      </c>
      <c r="T358" s="140">
        <f t="shared" si="125"/>
        <v>647.01706933131197</v>
      </c>
      <c r="U358" s="140">
        <f t="shared" si="125"/>
        <v>636.25924385058772</v>
      </c>
      <c r="V358" s="140">
        <f t="shared" si="125"/>
        <v>623.52828208885091</v>
      </c>
      <c r="W358" s="140">
        <f t="shared" si="125"/>
        <v>608.76903607064935</v>
      </c>
      <c r="X358" s="140">
        <f t="shared" si="125"/>
        <v>591.92635782053139</v>
      </c>
      <c r="Y358" s="140">
        <f t="shared" si="125"/>
        <v>572.94509936304621</v>
      </c>
      <c r="Z358" s="140">
        <f t="shared" si="125"/>
        <v>551.77011272274183</v>
      </c>
      <c r="AA358" s="140">
        <f t="shared" si="125"/>
        <v>528.34624992416502</v>
      </c>
      <c r="AB358" s="140">
        <f t="shared" si="125"/>
        <v>502.61836299186507</v>
      </c>
      <c r="AC358" s="140">
        <f t="shared" si="125"/>
        <v>474.53130395039113</v>
      </c>
      <c r="AD358" s="140">
        <f t="shared" si="125"/>
        <v>444.02992482429056</v>
      </c>
      <c r="AE358" s="140">
        <f t="shared" si="125"/>
        <v>411.05907763811138</v>
      </c>
      <c r="AF358" s="140">
        <f t="shared" si="125"/>
        <v>375.56361441640183</v>
      </c>
      <c r="AG358" s="140">
        <f t="shared" si="125"/>
        <v>337.48838718371076</v>
      </c>
      <c r="AH358" s="140">
        <f t="shared" si="125"/>
        <v>296.77824796458668</v>
      </c>
      <c r="AI358" s="140">
        <f t="shared" si="125"/>
        <v>253.37804878357701</v>
      </c>
      <c r="AJ358" s="140">
        <f t="shared" si="125"/>
        <v>207.2326416652302</v>
      </c>
      <c r="AK358" s="140">
        <f t="shared" si="125"/>
        <v>158.28687863409507</v>
      </c>
      <c r="AL358" s="140">
        <f t="shared" si="125"/>
        <v>106.48561171471907</v>
      </c>
      <c r="AM358" s="140">
        <f t="shared" si="125"/>
        <v>53.242805857359535</v>
      </c>
      <c r="AN358" s="140">
        <f t="shared" si="125"/>
        <v>0</v>
      </c>
      <c r="AO358" s="140">
        <f t="shared" si="125"/>
        <v>-53.242805857359535</v>
      </c>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3"/>
    </row>
    <row r="359" spans="1:95" ht="15" customHeight="1">
      <c r="A359" s="104"/>
      <c r="B359" s="117" t="s">
        <v>132</v>
      </c>
      <c r="C359" s="141"/>
      <c r="D359" s="140">
        <f t="shared" ref="D359:AO359" si="126">IF(D$320=$B359,0,IF(D$320&gt;$B359,-0.5*D$318-0.5*C$318+C359,0.5*HLOOKUP($B359,$D$317:$AO$318,2,FALSE)+0.5*HLOOKUP($B358,$D$317:$AO$318,2,FALSE)+D358))</f>
        <v>725.55001830691413</v>
      </c>
      <c r="E359" s="140">
        <f t="shared" si="126"/>
        <v>725.55001830691413</v>
      </c>
      <c r="F359" s="140">
        <f t="shared" si="126"/>
        <v>725.55001830691413</v>
      </c>
      <c r="G359" s="140">
        <f t="shared" si="126"/>
        <v>725.55001830691413</v>
      </c>
      <c r="H359" s="140">
        <f t="shared" si="126"/>
        <v>725.55001830691413</v>
      </c>
      <c r="I359" s="140">
        <f t="shared" si="126"/>
        <v>725.55001830691413</v>
      </c>
      <c r="J359" s="140">
        <f t="shared" si="126"/>
        <v>725.55001830691413</v>
      </c>
      <c r="K359" s="140">
        <f t="shared" si="126"/>
        <v>725.55001830691413</v>
      </c>
      <c r="L359" s="140">
        <f t="shared" si="126"/>
        <v>725.55001830691413</v>
      </c>
      <c r="M359" s="140">
        <f t="shared" si="126"/>
        <v>725.55001830691413</v>
      </c>
      <c r="N359" s="140">
        <f t="shared" si="126"/>
        <v>725.55001830691413</v>
      </c>
      <c r="O359" s="140">
        <f t="shared" si="126"/>
        <v>725.55001830691413</v>
      </c>
      <c r="P359" s="140">
        <f t="shared" si="126"/>
        <v>724.46782732983229</v>
      </c>
      <c r="Q359" s="140">
        <f t="shared" si="126"/>
        <v>721.2460136992853</v>
      </c>
      <c r="R359" s="140">
        <f t="shared" si="126"/>
        <v>716.07670920888893</v>
      </c>
      <c r="S359" s="140">
        <f t="shared" si="126"/>
        <v>709.09971236383501</v>
      </c>
      <c r="T359" s="140">
        <f t="shared" si="126"/>
        <v>700.25987518867146</v>
      </c>
      <c r="U359" s="140">
        <f t="shared" si="126"/>
        <v>689.50204970794721</v>
      </c>
      <c r="V359" s="140">
        <f t="shared" si="126"/>
        <v>676.7710879462104</v>
      </c>
      <c r="W359" s="140">
        <f t="shared" si="126"/>
        <v>662.01184192800883</v>
      </c>
      <c r="X359" s="140">
        <f t="shared" si="126"/>
        <v>645.16916367789088</v>
      </c>
      <c r="Y359" s="140">
        <f t="shared" si="126"/>
        <v>626.1879052204057</v>
      </c>
      <c r="Z359" s="140">
        <f t="shared" si="126"/>
        <v>605.01291858010131</v>
      </c>
      <c r="AA359" s="140">
        <f t="shared" si="126"/>
        <v>581.58905578152451</v>
      </c>
      <c r="AB359" s="140">
        <f t="shared" si="126"/>
        <v>555.86116884922455</v>
      </c>
      <c r="AC359" s="140">
        <f t="shared" si="126"/>
        <v>527.77410980775062</v>
      </c>
      <c r="AD359" s="140">
        <f t="shared" si="126"/>
        <v>497.2727306816501</v>
      </c>
      <c r="AE359" s="140">
        <f t="shared" si="126"/>
        <v>464.30188349547092</v>
      </c>
      <c r="AF359" s="140">
        <f t="shared" si="126"/>
        <v>428.80642027376138</v>
      </c>
      <c r="AG359" s="140">
        <f t="shared" si="126"/>
        <v>390.7311930410703</v>
      </c>
      <c r="AH359" s="140">
        <f t="shared" si="126"/>
        <v>350.02105382194623</v>
      </c>
      <c r="AI359" s="140">
        <f t="shared" si="126"/>
        <v>306.62085464093656</v>
      </c>
      <c r="AJ359" s="140">
        <f t="shared" si="126"/>
        <v>260.47544752258972</v>
      </c>
      <c r="AK359" s="140">
        <f t="shared" si="126"/>
        <v>211.52968449145462</v>
      </c>
      <c r="AL359" s="140">
        <f t="shared" si="126"/>
        <v>159.7284175720786</v>
      </c>
      <c r="AM359" s="140">
        <f t="shared" si="126"/>
        <v>106.48561171471907</v>
      </c>
      <c r="AN359" s="140">
        <f t="shared" si="126"/>
        <v>53.242805857359535</v>
      </c>
      <c r="AO359" s="140">
        <f t="shared" si="126"/>
        <v>0</v>
      </c>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3"/>
    </row>
    <row r="360" spans="1:95" ht="14.4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row>
    <row r="361" spans="1:95" s="5" customFormat="1" ht="15.6">
      <c r="B361" s="5" t="s">
        <v>149</v>
      </c>
    </row>
    <row r="362" spans="1:95" ht="15" customHeight="1">
      <c r="A362" s="104"/>
      <c r="B362" s="104"/>
      <c r="C362" s="102"/>
      <c r="D362" s="3"/>
      <c r="E362" s="3"/>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row>
    <row r="363" spans="1:95" ht="15" customHeight="1" outlineLevel="1">
      <c r="A363" s="104"/>
      <c r="B363" s="137" t="s">
        <v>141</v>
      </c>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row>
    <row r="364" spans="1:95" ht="15" customHeight="1" outlineLevel="1">
      <c r="A364" s="104"/>
      <c r="B364" s="137"/>
      <c r="C364" s="65" t="s">
        <v>226</v>
      </c>
      <c r="D364" s="12" t="s">
        <v>95</v>
      </c>
      <c r="E364" s="13" t="s">
        <v>96</v>
      </c>
      <c r="F364" s="98" t="s">
        <v>97</v>
      </c>
      <c r="G364" s="98" t="s">
        <v>98</v>
      </c>
      <c r="H364" s="98" t="s">
        <v>99</v>
      </c>
      <c r="I364" s="98" t="s">
        <v>100</v>
      </c>
      <c r="J364" s="98" t="s">
        <v>101</v>
      </c>
      <c r="K364" s="98" t="s">
        <v>102</v>
      </c>
      <c r="L364" s="98" t="s">
        <v>103</v>
      </c>
      <c r="M364" s="98" t="s">
        <v>104</v>
      </c>
      <c r="N364" s="98" t="s">
        <v>105</v>
      </c>
      <c r="O364" s="98" t="s">
        <v>106</v>
      </c>
      <c r="P364" s="98" t="s">
        <v>107</v>
      </c>
      <c r="Q364" s="98" t="s">
        <v>108</v>
      </c>
      <c r="R364" s="98" t="s">
        <v>109</v>
      </c>
      <c r="S364" s="98" t="s">
        <v>110</v>
      </c>
      <c r="T364" s="98" t="s">
        <v>111</v>
      </c>
      <c r="U364" s="98" t="s">
        <v>112</v>
      </c>
      <c r="V364" s="98" t="s">
        <v>113</v>
      </c>
      <c r="W364" s="98" t="s">
        <v>114</v>
      </c>
      <c r="X364" s="98" t="s">
        <v>115</v>
      </c>
      <c r="Y364" s="98" t="s">
        <v>116</v>
      </c>
      <c r="Z364" s="98" t="s">
        <v>117</v>
      </c>
      <c r="AA364" s="98" t="s">
        <v>118</v>
      </c>
      <c r="AB364" s="98" t="s">
        <v>119</v>
      </c>
      <c r="AC364" s="98" t="s">
        <v>120</v>
      </c>
      <c r="AD364" s="98" t="s">
        <v>121</v>
      </c>
      <c r="AE364" s="98" t="s">
        <v>122</v>
      </c>
      <c r="AF364" s="98" t="s">
        <v>123</v>
      </c>
      <c r="AG364" s="98" t="s">
        <v>124</v>
      </c>
      <c r="AH364" s="98" t="s">
        <v>125</v>
      </c>
      <c r="AI364" s="98" t="s">
        <v>126</v>
      </c>
      <c r="AJ364" s="98" t="s">
        <v>127</v>
      </c>
      <c r="AK364" s="98" t="s">
        <v>128</v>
      </c>
      <c r="AL364" s="98" t="s">
        <v>129</v>
      </c>
      <c r="AM364" s="98" t="s">
        <v>130</v>
      </c>
      <c r="AN364" s="98" t="s">
        <v>131</v>
      </c>
      <c r="AO364" s="98" t="s">
        <v>132</v>
      </c>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row>
    <row r="365" spans="1:95" ht="15" customHeight="1" outlineLevel="1">
      <c r="A365" s="104"/>
      <c r="B365" s="104" t="s">
        <v>232</v>
      </c>
      <c r="C365" s="104">
        <f>Road_mask</f>
        <v>1</v>
      </c>
      <c r="D365" s="123">
        <f t="shared" ref="D365:AO365" si="127">Stroke_values_road_1dB_in</f>
        <v>0</v>
      </c>
      <c r="E365" s="123">
        <f t="shared" si="127"/>
        <v>0</v>
      </c>
      <c r="F365" s="123">
        <f t="shared" si="127"/>
        <v>0</v>
      </c>
      <c r="G365" s="123">
        <f t="shared" si="127"/>
        <v>3.6246254552215906</v>
      </c>
      <c r="H365" s="123">
        <f t="shared" si="127"/>
        <v>3.6337208835865096</v>
      </c>
      <c r="I365" s="123">
        <f t="shared" si="127"/>
        <v>3.6428421170602707</v>
      </c>
      <c r="J365" s="123">
        <f t="shared" si="127"/>
        <v>3.6519892387306152</v>
      </c>
      <c r="K365" s="123">
        <f t="shared" si="127"/>
        <v>3.6611623319847539</v>
      </c>
      <c r="L365" s="123">
        <f t="shared" si="127"/>
        <v>3.6703614805107256</v>
      </c>
      <c r="M365" s="123">
        <f t="shared" si="127"/>
        <v>3.6795867682987033</v>
      </c>
      <c r="N365" s="123">
        <f t="shared" si="127"/>
        <v>3.6888382796419195</v>
      </c>
      <c r="O365" s="123">
        <f t="shared" si="127"/>
        <v>3.6981160991380788</v>
      </c>
      <c r="P365" s="123">
        <f t="shared" si="127"/>
        <v>3.7074203116906808</v>
      </c>
      <c r="Q365" s="123">
        <f t="shared" si="127"/>
        <v>3.716751002509695</v>
      </c>
      <c r="R365" s="123">
        <f t="shared" si="127"/>
        <v>3.7261082571134212</v>
      </c>
      <c r="S365" s="123">
        <f t="shared" si="127"/>
        <v>3.735492161329323</v>
      </c>
      <c r="T365" s="123">
        <f t="shared" si="127"/>
        <v>3.7449028012952694</v>
      </c>
      <c r="U365" s="123">
        <f t="shared" si="127"/>
        <v>3.7543402634609904</v>
      </c>
      <c r="V365" s="123">
        <f t="shared" si="127"/>
        <v>3.7638046345888934</v>
      </c>
      <c r="W365" s="123">
        <f t="shared" si="127"/>
        <v>3.7732960017557726</v>
      </c>
      <c r="X365" s="123">
        <f t="shared" si="127"/>
        <v>3.7828144523540059</v>
      </c>
      <c r="Y365" s="123">
        <f t="shared" si="127"/>
        <v>3.7923600740920609</v>
      </c>
      <c r="Z365" s="123">
        <f t="shared" si="127"/>
        <v>3.8019329549970204</v>
      </c>
      <c r="AA365" s="123">
        <f t="shared" si="127"/>
        <v>3.8115331834143404</v>
      </c>
      <c r="AB365" s="123">
        <f t="shared" si="127"/>
        <v>3.8211608480108805</v>
      </c>
      <c r="AC365" s="123">
        <f t="shared" si="127"/>
        <v>3.8308160377744924</v>
      </c>
      <c r="AD365" s="123">
        <f t="shared" si="127"/>
        <v>3.8404988420161121</v>
      </c>
      <c r="AE365" s="123">
        <f t="shared" si="127"/>
        <v>3.8502093503711716</v>
      </c>
      <c r="AF365" s="123">
        <f t="shared" si="127"/>
        <v>3.8599476528005789</v>
      </c>
      <c r="AG365" s="123">
        <f t="shared" si="127"/>
        <v>3.8697138395919879</v>
      </c>
      <c r="AH365" s="123">
        <f t="shared" si="127"/>
        <v>3.879508001361395</v>
      </c>
      <c r="AI365" s="123">
        <f t="shared" si="127"/>
        <v>3.8893302290536704</v>
      </c>
      <c r="AJ365" s="123">
        <f t="shared" si="127"/>
        <v>3.8893302290536704</v>
      </c>
      <c r="AK365" s="123">
        <f t="shared" si="127"/>
        <v>3.8893302290536704</v>
      </c>
      <c r="AL365" s="123">
        <f t="shared" si="127"/>
        <v>3.8893302290536704</v>
      </c>
      <c r="AM365" s="123">
        <f t="shared" si="127"/>
        <v>3.8893302290536704</v>
      </c>
      <c r="AN365" s="123">
        <f t="shared" si="127"/>
        <v>3.8893302290536704</v>
      </c>
      <c r="AO365" s="123">
        <f t="shared" si="127"/>
        <v>3.8893302290536704</v>
      </c>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row>
    <row r="366" spans="1:95" ht="15" customHeight="1" outlineLevel="1">
      <c r="A366" s="104"/>
      <c r="B366" s="104" t="s">
        <v>233</v>
      </c>
      <c r="C366" s="102">
        <f>Rail_mask</f>
        <v>0</v>
      </c>
      <c r="D366" s="123">
        <f t="shared" ref="D366:AO366" si="128">Stroke_values_rail_1dB_in</f>
        <v>0</v>
      </c>
      <c r="E366" s="123">
        <f t="shared" si="128"/>
        <v>0</v>
      </c>
      <c r="F366" s="123">
        <f t="shared" si="128"/>
        <v>0</v>
      </c>
      <c r="G366" s="123">
        <f t="shared" si="128"/>
        <v>0</v>
      </c>
      <c r="H366" s="123">
        <f t="shared" si="128"/>
        <v>0</v>
      </c>
      <c r="I366" s="123">
        <f t="shared" si="128"/>
        <v>0</v>
      </c>
      <c r="J366" s="123">
        <f t="shared" si="128"/>
        <v>3.9488360311244302</v>
      </c>
      <c r="K366" s="123">
        <f t="shared" si="128"/>
        <v>3.9596112095782248</v>
      </c>
      <c r="L366" s="123">
        <f t="shared" si="128"/>
        <v>3.9704196339577478</v>
      </c>
      <c r="M366" s="123">
        <f t="shared" si="128"/>
        <v>3.9812614206798198</v>
      </c>
      <c r="N366" s="123">
        <f t="shared" si="128"/>
        <v>3.9921366866182142</v>
      </c>
      <c r="O366" s="123">
        <f t="shared" si="128"/>
        <v>4.0030455491050123</v>
      </c>
      <c r="P366" s="123">
        <f t="shared" si="128"/>
        <v>4.013988125933186</v>
      </c>
      <c r="Q366" s="123">
        <f t="shared" si="128"/>
        <v>4.0249645353573245</v>
      </c>
      <c r="R366" s="123">
        <f t="shared" si="128"/>
        <v>4.0359748960978896</v>
      </c>
      <c r="S366" s="123">
        <f t="shared" si="128"/>
        <v>4.0470193273406014</v>
      </c>
      <c r="T366" s="123">
        <f t="shared" si="128"/>
        <v>4.0580979487404667</v>
      </c>
      <c r="U366" s="123">
        <f t="shared" si="128"/>
        <v>4.0692108804223688</v>
      </c>
      <c r="V366" s="123">
        <f t="shared" si="128"/>
        <v>4.0803582429843503</v>
      </c>
      <c r="W366" s="123">
        <f t="shared" si="128"/>
        <v>4.0915401574984394</v>
      </c>
      <c r="X366" s="123">
        <f t="shared" si="128"/>
        <v>4.1027567455137772</v>
      </c>
      <c r="Y366" s="123">
        <f t="shared" si="128"/>
        <v>4.1140081290578259</v>
      </c>
      <c r="Z366" s="123">
        <f t="shared" si="128"/>
        <v>4.1252944306388191</v>
      </c>
      <c r="AA366" s="123">
        <f t="shared" si="128"/>
        <v>4.1366157732476712</v>
      </c>
      <c r="AB366" s="123">
        <f t="shared" si="128"/>
        <v>4.1479722803607126</v>
      </c>
      <c r="AC366" s="123">
        <f t="shared" si="128"/>
        <v>4.1593640759403332</v>
      </c>
      <c r="AD366" s="123">
        <f t="shared" si="128"/>
        <v>4.1707912844386135</v>
      </c>
      <c r="AE366" s="123">
        <f t="shared" si="128"/>
        <v>4.1822540307986529</v>
      </c>
      <c r="AF366" s="123">
        <f t="shared" si="128"/>
        <v>4.1937524404566027</v>
      </c>
      <c r="AG366" s="123">
        <f t="shared" si="128"/>
        <v>4.2052866393443935</v>
      </c>
      <c r="AH366" s="123">
        <f t="shared" si="128"/>
        <v>4.2168567538909807</v>
      </c>
      <c r="AI366" s="123">
        <f t="shared" si="128"/>
        <v>4.2284629110256375</v>
      </c>
      <c r="AJ366" s="123">
        <f t="shared" si="128"/>
        <v>4.2284629110256375</v>
      </c>
      <c r="AK366" s="123">
        <f t="shared" si="128"/>
        <v>4.2284629110256375</v>
      </c>
      <c r="AL366" s="123">
        <f t="shared" si="128"/>
        <v>4.2284629110256375</v>
      </c>
      <c r="AM366" s="123">
        <f t="shared" si="128"/>
        <v>4.2284629110256375</v>
      </c>
      <c r="AN366" s="123">
        <f t="shared" si="128"/>
        <v>4.2284629110256375</v>
      </c>
      <c r="AO366" s="123">
        <f t="shared" si="128"/>
        <v>4.2284629110256375</v>
      </c>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row>
    <row r="367" spans="1:95" ht="15" customHeight="1" outlineLevel="1">
      <c r="A367" s="104"/>
      <c r="B367" s="104" t="s">
        <v>234</v>
      </c>
      <c r="C367" s="102">
        <f>Aviation_mask</f>
        <v>0</v>
      </c>
      <c r="D367" s="123">
        <f t="shared" ref="D367:AO367" si="129">Stroke_values_aviation_1dB_in</f>
        <v>0</v>
      </c>
      <c r="E367" s="123">
        <f t="shared" si="129"/>
        <v>0</v>
      </c>
      <c r="F367" s="123">
        <f t="shared" si="129"/>
        <v>0</v>
      </c>
      <c r="G367" s="123">
        <f t="shared" si="129"/>
        <v>0</v>
      </c>
      <c r="H367" s="123">
        <f t="shared" si="129"/>
        <v>0</v>
      </c>
      <c r="I367" s="123">
        <f t="shared" si="129"/>
        <v>0</v>
      </c>
      <c r="J367" s="123">
        <f t="shared" si="129"/>
        <v>7.0402697763402005</v>
      </c>
      <c r="K367" s="123">
        <f t="shared" si="129"/>
        <v>7.0745646620937999</v>
      </c>
      <c r="L367" s="123">
        <f t="shared" si="129"/>
        <v>7.1090491999845415</v>
      </c>
      <c r="M367" s="123">
        <f t="shared" si="129"/>
        <v>7.1437245847532216</v>
      </c>
      <c r="N367" s="123">
        <f t="shared" si="129"/>
        <v>7.1785920195914068</v>
      </c>
      <c r="O367" s="123">
        <f t="shared" si="129"/>
        <v>7.213652716207636</v>
      </c>
      <c r="P367" s="123">
        <f t="shared" si="129"/>
        <v>7.2489078948921337</v>
      </c>
      <c r="Q367" s="123">
        <f t="shared" si="129"/>
        <v>7.2843587845843727</v>
      </c>
      <c r="R367" s="123">
        <f t="shared" si="129"/>
        <v>7.3200066229398333</v>
      </c>
      <c r="S367" s="123">
        <f t="shared" si="129"/>
        <v>7.3558526563977642</v>
      </c>
      <c r="T367" s="123">
        <f t="shared" si="129"/>
        <v>7.3918981402487827</v>
      </c>
      <c r="U367" s="123">
        <f t="shared" si="129"/>
        <v>7.4281443387045494</v>
      </c>
      <c r="V367" s="123">
        <f t="shared" si="129"/>
        <v>7.4645925249662124</v>
      </c>
      <c r="W367" s="123">
        <f t="shared" si="129"/>
        <v>7.5012439812951648</v>
      </c>
      <c r="X367" s="123">
        <f t="shared" si="129"/>
        <v>7.53809999908243</v>
      </c>
      <c r="Y367" s="123">
        <f t="shared" si="129"/>
        <v>7.5751618789210271</v>
      </c>
      <c r="Z367" s="123">
        <f t="shared" si="129"/>
        <v>7.6124309306764637</v>
      </c>
      <c r="AA367" s="123">
        <f t="shared" si="129"/>
        <v>7.6499084735597069</v>
      </c>
      <c r="AB367" s="123">
        <f t="shared" si="129"/>
        <v>7.6875958361994865</v>
      </c>
      <c r="AC367" s="123">
        <f t="shared" si="129"/>
        <v>7.7254943567167391</v>
      </c>
      <c r="AD367" s="123">
        <f t="shared" si="129"/>
        <v>7.7636053827968254</v>
      </c>
      <c r="AE367" s="123">
        <f t="shared" si="129"/>
        <v>7.8019302717663326</v>
      </c>
      <c r="AF367" s="123">
        <f t="shared" si="129"/>
        <v>7.840470390667071</v>
      </c>
      <c r="AG367" s="123">
        <f t="shared" si="129"/>
        <v>7.8792271163319434</v>
      </c>
      <c r="AH367" s="123">
        <f t="shared" si="129"/>
        <v>7.9182018354625558</v>
      </c>
      <c r="AI367" s="123">
        <f t="shared" si="129"/>
        <v>7.9573959447047518</v>
      </c>
      <c r="AJ367" s="123">
        <f t="shared" si="129"/>
        <v>7.9573959447047518</v>
      </c>
      <c r="AK367" s="123">
        <f t="shared" si="129"/>
        <v>7.9573959447047518</v>
      </c>
      <c r="AL367" s="123">
        <f t="shared" si="129"/>
        <v>7.9573959447047518</v>
      </c>
      <c r="AM367" s="123">
        <f t="shared" si="129"/>
        <v>7.9573959447047518</v>
      </c>
      <c r="AN367" s="123">
        <f t="shared" si="129"/>
        <v>7.9573959447047518</v>
      </c>
      <c r="AO367" s="123">
        <f t="shared" si="129"/>
        <v>7.9573959447047518</v>
      </c>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row>
    <row r="368" spans="1:95" ht="15" customHeight="1" outlineLevel="1">
      <c r="A368" s="104"/>
      <c r="B368" s="104"/>
      <c r="C368" s="102"/>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row>
    <row r="369" spans="1:95" ht="15" customHeight="1" outlineLevel="1">
      <c r="A369" s="104"/>
      <c r="B369" s="137" t="s">
        <v>141</v>
      </c>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row>
    <row r="370" spans="1:95" ht="15" customHeight="1" outlineLevel="1">
      <c r="A370" s="104"/>
      <c r="B370" s="137"/>
      <c r="C370" s="104"/>
      <c r="D370" s="12" t="s">
        <v>95</v>
      </c>
      <c r="E370" s="13" t="s">
        <v>96</v>
      </c>
      <c r="F370" s="98" t="s">
        <v>97</v>
      </c>
      <c r="G370" s="98" t="s">
        <v>98</v>
      </c>
      <c r="H370" s="98" t="s">
        <v>99</v>
      </c>
      <c r="I370" s="98" t="s">
        <v>100</v>
      </c>
      <c r="J370" s="98" t="s">
        <v>101</v>
      </c>
      <c r="K370" s="98" t="s">
        <v>102</v>
      </c>
      <c r="L370" s="98" t="s">
        <v>103</v>
      </c>
      <c r="M370" s="98" t="s">
        <v>104</v>
      </c>
      <c r="N370" s="98" t="s">
        <v>105</v>
      </c>
      <c r="O370" s="98" t="s">
        <v>106</v>
      </c>
      <c r="P370" s="98" t="s">
        <v>107</v>
      </c>
      <c r="Q370" s="98" t="s">
        <v>108</v>
      </c>
      <c r="R370" s="98" t="s">
        <v>109</v>
      </c>
      <c r="S370" s="98" t="s">
        <v>110</v>
      </c>
      <c r="T370" s="98" t="s">
        <v>111</v>
      </c>
      <c r="U370" s="98" t="s">
        <v>112</v>
      </c>
      <c r="V370" s="98" t="s">
        <v>113</v>
      </c>
      <c r="W370" s="98" t="s">
        <v>114</v>
      </c>
      <c r="X370" s="98" t="s">
        <v>115</v>
      </c>
      <c r="Y370" s="98" t="s">
        <v>116</v>
      </c>
      <c r="Z370" s="98" t="s">
        <v>117</v>
      </c>
      <c r="AA370" s="98" t="s">
        <v>118</v>
      </c>
      <c r="AB370" s="98" t="s">
        <v>119</v>
      </c>
      <c r="AC370" s="98" t="s">
        <v>120</v>
      </c>
      <c r="AD370" s="98" t="s">
        <v>121</v>
      </c>
      <c r="AE370" s="98" t="s">
        <v>122</v>
      </c>
      <c r="AF370" s="98" t="s">
        <v>123</v>
      </c>
      <c r="AG370" s="98" t="s">
        <v>124</v>
      </c>
      <c r="AH370" s="98" t="s">
        <v>125</v>
      </c>
      <c r="AI370" s="98" t="s">
        <v>126</v>
      </c>
      <c r="AJ370" s="98" t="s">
        <v>127</v>
      </c>
      <c r="AK370" s="98" t="s">
        <v>128</v>
      </c>
      <c r="AL370" s="98" t="s">
        <v>129</v>
      </c>
      <c r="AM370" s="98" t="s">
        <v>130</v>
      </c>
      <c r="AN370" s="98" t="s">
        <v>131</v>
      </c>
      <c r="AO370" s="98" t="s">
        <v>132</v>
      </c>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row>
    <row r="371" spans="1:95" ht="15" customHeight="1" outlineLevel="1">
      <c r="A371" s="104"/>
      <c r="B371" s="104" t="s">
        <v>231</v>
      </c>
      <c r="C371" s="104"/>
      <c r="D371" s="123">
        <f t="shared" ref="D371:AO371" si="130">Stroke_values_road_1dB*Road_mask +Stroke_values_rail_1dB*Rail_mask +Stroke_values_aviation_1dB*Aviation_mask</f>
        <v>0</v>
      </c>
      <c r="E371" s="123">
        <f t="shared" si="130"/>
        <v>0</v>
      </c>
      <c r="F371" s="123">
        <f t="shared" si="130"/>
        <v>0</v>
      </c>
      <c r="G371" s="123">
        <f>Stroke_values_road_1dB*Road_mask +Stroke_values_rail_1dB*Rail_mask +Stroke_values_aviation_1dB*Aviation_mask</f>
        <v>3.6246254552215906</v>
      </c>
      <c r="H371" s="123">
        <f t="shared" si="130"/>
        <v>3.6337208835865096</v>
      </c>
      <c r="I371" s="123">
        <f t="shared" si="130"/>
        <v>3.6428421170602707</v>
      </c>
      <c r="J371" s="123">
        <f t="shared" si="130"/>
        <v>3.6519892387306152</v>
      </c>
      <c r="K371" s="123">
        <f t="shared" si="130"/>
        <v>3.6611623319847539</v>
      </c>
      <c r="L371" s="123">
        <f t="shared" si="130"/>
        <v>3.6703614805107256</v>
      </c>
      <c r="M371" s="123">
        <f t="shared" si="130"/>
        <v>3.6795867682987033</v>
      </c>
      <c r="N371" s="123">
        <f t="shared" si="130"/>
        <v>3.6888382796419195</v>
      </c>
      <c r="O371" s="123">
        <f t="shared" si="130"/>
        <v>3.6981160991380788</v>
      </c>
      <c r="P371" s="123">
        <f t="shared" si="130"/>
        <v>3.7074203116906808</v>
      </c>
      <c r="Q371" s="123">
        <f t="shared" si="130"/>
        <v>3.716751002509695</v>
      </c>
      <c r="R371" s="123">
        <f t="shared" si="130"/>
        <v>3.7261082571134212</v>
      </c>
      <c r="S371" s="123">
        <f t="shared" si="130"/>
        <v>3.735492161329323</v>
      </c>
      <c r="T371" s="123">
        <f t="shared" si="130"/>
        <v>3.7449028012952694</v>
      </c>
      <c r="U371" s="123">
        <f t="shared" si="130"/>
        <v>3.7543402634609904</v>
      </c>
      <c r="V371" s="123">
        <f t="shared" si="130"/>
        <v>3.7638046345888934</v>
      </c>
      <c r="W371" s="123">
        <f t="shared" si="130"/>
        <v>3.7732960017557726</v>
      </c>
      <c r="X371" s="123">
        <f t="shared" si="130"/>
        <v>3.7828144523540059</v>
      </c>
      <c r="Y371" s="123">
        <f t="shared" si="130"/>
        <v>3.7923600740920609</v>
      </c>
      <c r="Z371" s="123">
        <f t="shared" si="130"/>
        <v>3.8019329549970204</v>
      </c>
      <c r="AA371" s="123">
        <f t="shared" si="130"/>
        <v>3.8115331834143404</v>
      </c>
      <c r="AB371" s="123">
        <f t="shared" si="130"/>
        <v>3.8211608480108805</v>
      </c>
      <c r="AC371" s="123">
        <f t="shared" si="130"/>
        <v>3.8308160377744924</v>
      </c>
      <c r="AD371" s="123">
        <f t="shared" si="130"/>
        <v>3.8404988420161121</v>
      </c>
      <c r="AE371" s="123">
        <f t="shared" si="130"/>
        <v>3.8502093503711716</v>
      </c>
      <c r="AF371" s="123">
        <f t="shared" si="130"/>
        <v>3.8599476528005789</v>
      </c>
      <c r="AG371" s="123">
        <f t="shared" si="130"/>
        <v>3.8697138395919879</v>
      </c>
      <c r="AH371" s="123">
        <f t="shared" si="130"/>
        <v>3.879508001361395</v>
      </c>
      <c r="AI371" s="123">
        <f t="shared" si="130"/>
        <v>3.8893302290536704</v>
      </c>
      <c r="AJ371" s="123">
        <f t="shared" si="130"/>
        <v>3.8893302290536704</v>
      </c>
      <c r="AK371" s="123">
        <f t="shared" si="130"/>
        <v>3.8893302290536704</v>
      </c>
      <c r="AL371" s="123">
        <f t="shared" si="130"/>
        <v>3.8893302290536704</v>
      </c>
      <c r="AM371" s="123">
        <f t="shared" si="130"/>
        <v>3.8893302290536704</v>
      </c>
      <c r="AN371" s="123">
        <f t="shared" si="130"/>
        <v>3.8893302290536704</v>
      </c>
      <c r="AO371" s="123">
        <f t="shared" si="130"/>
        <v>3.8893302290536704</v>
      </c>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row>
    <row r="372" spans="1:95" ht="15" customHeight="1">
      <c r="A372" s="104"/>
      <c r="B372" s="1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row>
    <row r="373" spans="1:95" s="15" customFormat="1" ht="15" customHeight="1">
      <c r="A373" s="17"/>
      <c r="B373" s="119"/>
      <c r="C373" s="49" t="s">
        <v>94</v>
      </c>
      <c r="D373" s="71" t="s">
        <v>95</v>
      </c>
      <c r="E373" s="113" t="s">
        <v>96</v>
      </c>
      <c r="F373" s="113" t="s">
        <v>97</v>
      </c>
      <c r="G373" s="113" t="s">
        <v>98</v>
      </c>
      <c r="H373" s="113" t="s">
        <v>99</v>
      </c>
      <c r="I373" s="113" t="s">
        <v>100</v>
      </c>
      <c r="J373" s="113" t="s">
        <v>101</v>
      </c>
      <c r="K373" s="113" t="s">
        <v>102</v>
      </c>
      <c r="L373" s="113" t="s">
        <v>103</v>
      </c>
      <c r="M373" s="113" t="s">
        <v>104</v>
      </c>
      <c r="N373" s="113" t="s">
        <v>105</v>
      </c>
      <c r="O373" s="113" t="s">
        <v>106</v>
      </c>
      <c r="P373" s="113" t="s">
        <v>107</v>
      </c>
      <c r="Q373" s="113" t="s">
        <v>108</v>
      </c>
      <c r="R373" s="113" t="s">
        <v>109</v>
      </c>
      <c r="S373" s="113" t="s">
        <v>110</v>
      </c>
      <c r="T373" s="113" t="s">
        <v>111</v>
      </c>
      <c r="U373" s="113" t="s">
        <v>112</v>
      </c>
      <c r="V373" s="113" t="s">
        <v>113</v>
      </c>
      <c r="W373" s="113" t="s">
        <v>114</v>
      </c>
      <c r="X373" s="113" t="s">
        <v>115</v>
      </c>
      <c r="Y373" s="113" t="s">
        <v>116</v>
      </c>
      <c r="Z373" s="113" t="s">
        <v>117</v>
      </c>
      <c r="AA373" s="113" t="s">
        <v>118</v>
      </c>
      <c r="AB373" s="113" t="s">
        <v>119</v>
      </c>
      <c r="AC373" s="113" t="s">
        <v>120</v>
      </c>
      <c r="AD373" s="113" t="s">
        <v>121</v>
      </c>
      <c r="AE373" s="113" t="s">
        <v>122</v>
      </c>
      <c r="AF373" s="113" t="s">
        <v>123</v>
      </c>
      <c r="AG373" s="113" t="s">
        <v>124</v>
      </c>
      <c r="AH373" s="113" t="s">
        <v>125</v>
      </c>
      <c r="AI373" s="113" t="s">
        <v>126</v>
      </c>
      <c r="AJ373" s="113" t="s">
        <v>127</v>
      </c>
      <c r="AK373" s="113" t="s">
        <v>128</v>
      </c>
      <c r="AL373" s="113" t="s">
        <v>129</v>
      </c>
      <c r="AM373" s="113" t="s">
        <v>130</v>
      </c>
      <c r="AN373" s="113" t="s">
        <v>131</v>
      </c>
      <c r="AO373" s="113" t="s">
        <v>132</v>
      </c>
      <c r="AP373" s="104"/>
      <c r="AQ373" s="104"/>
      <c r="AR373" s="104"/>
      <c r="AS373" s="104"/>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c r="A374" s="17"/>
      <c r="B374" s="49" t="s">
        <v>133</v>
      </c>
      <c r="C374" s="138"/>
      <c r="D374" s="138"/>
      <c r="E374" s="138"/>
      <c r="F374" s="138"/>
      <c r="G374" s="138"/>
      <c r="H374" s="138"/>
      <c r="I374" s="138"/>
      <c r="J374" s="138"/>
      <c r="K374" s="138"/>
      <c r="L374" s="138"/>
      <c r="M374" s="138"/>
      <c r="N374" s="138"/>
      <c r="O374" s="138"/>
      <c r="P374" s="138"/>
      <c r="Q374" s="139"/>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row>
    <row r="375" spans="1:95" s="15" customFormat="1" ht="15" customHeight="1">
      <c r="A375" s="17"/>
      <c r="B375" s="69" t="s">
        <v>95</v>
      </c>
      <c r="C375" s="130"/>
      <c r="D375" s="140">
        <f>IF(D$373=$B375,0,IF(D$373&gt;$B375,-0.5*D$371-0.5*C$371+C375,0.5*HLOOKUP($B375,$D$370:$AO$371,2,FALSE)+0.5*HLOOKUP($B374,$D$370:$AO$371,2,FALSE)+D374))</f>
        <v>0</v>
      </c>
      <c r="E375" s="140">
        <f t="shared" ref="E375:AO375" si="131">IF(E$373=$B375,0,IF(E$373&gt;$B375,-0.5*E$371-0.5*D$371+D375,0.5*HLOOKUP($B375,$D$370:$AO$371,2,FALSE)+0.5*HLOOKUP($B374,$D$370:$AO$371,2,FALSE)+E374))</f>
        <v>0</v>
      </c>
      <c r="F375" s="140">
        <f t="shared" si="131"/>
        <v>0</v>
      </c>
      <c r="G375" s="140">
        <f t="shared" si="131"/>
        <v>-1.8123127276107953</v>
      </c>
      <c r="H375" s="140">
        <f t="shared" si="131"/>
        <v>-5.4414858970148456</v>
      </c>
      <c r="I375" s="140">
        <f t="shared" si="131"/>
        <v>-9.0797673973382356</v>
      </c>
      <c r="J375" s="140">
        <f t="shared" si="131"/>
        <v>-12.727183075233679</v>
      </c>
      <c r="K375" s="140">
        <f t="shared" si="131"/>
        <v>-16.383758860591364</v>
      </c>
      <c r="L375" s="140">
        <f t="shared" si="131"/>
        <v>-20.049520766839102</v>
      </c>
      <c r="M375" s="140">
        <f t="shared" si="131"/>
        <v>-23.724494891243815</v>
      </c>
      <c r="N375" s="140">
        <f t="shared" si="131"/>
        <v>-27.408707415214124</v>
      </c>
      <c r="O375" s="140">
        <f t="shared" si="131"/>
        <v>-31.102184604604123</v>
      </c>
      <c r="P375" s="140">
        <f t="shared" si="131"/>
        <v>-34.804952810018506</v>
      </c>
      <c r="Q375" s="140">
        <f t="shared" si="131"/>
        <v>-38.517038467118695</v>
      </c>
      <c r="R375" s="140">
        <f t="shared" si="131"/>
        <v>-42.238468096930255</v>
      </c>
      <c r="S375" s="140">
        <f t="shared" si="131"/>
        <v>-45.969268306151626</v>
      </c>
      <c r="T375" s="140">
        <f t="shared" si="131"/>
        <v>-49.70946578746392</v>
      </c>
      <c r="U375" s="140">
        <f t="shared" si="131"/>
        <v>-53.459087319842048</v>
      </c>
      <c r="V375" s="140">
        <f t="shared" si="131"/>
        <v>-57.21815976886699</v>
      </c>
      <c r="W375" s="140">
        <f t="shared" si="131"/>
        <v>-60.98671008703932</v>
      </c>
      <c r="X375" s="140">
        <f t="shared" si="131"/>
        <v>-64.764765314094205</v>
      </c>
      <c r="Y375" s="140">
        <f t="shared" si="131"/>
        <v>-68.552352577317237</v>
      </c>
      <c r="Z375" s="140">
        <f t="shared" si="131"/>
        <v>-72.349499091861773</v>
      </c>
      <c r="AA375" s="140">
        <f t="shared" si="131"/>
        <v>-76.15623216106745</v>
      </c>
      <c r="AB375" s="140">
        <f t="shared" si="131"/>
        <v>-79.972579176780059</v>
      </c>
      <c r="AC375" s="140">
        <f t="shared" si="131"/>
        <v>-83.798567619672752</v>
      </c>
      <c r="AD375" s="140">
        <f t="shared" si="131"/>
        <v>-87.634225059568053</v>
      </c>
      <c r="AE375" s="140">
        <f t="shared" si="131"/>
        <v>-91.479579155761698</v>
      </c>
      <c r="AF375" s="140">
        <f t="shared" si="131"/>
        <v>-95.334657657347577</v>
      </c>
      <c r="AG375" s="140">
        <f t="shared" si="131"/>
        <v>-99.199488403543867</v>
      </c>
      <c r="AH375" s="140">
        <f t="shared" si="131"/>
        <v>-103.07409932402057</v>
      </c>
      <c r="AI375" s="140">
        <f t="shared" si="131"/>
        <v>-106.9585184392281</v>
      </c>
      <c r="AJ375" s="140">
        <f t="shared" si="131"/>
        <v>-110.84784866828177</v>
      </c>
      <c r="AK375" s="140">
        <f t="shared" si="131"/>
        <v>-114.73717889733544</v>
      </c>
      <c r="AL375" s="140">
        <f t="shared" si="131"/>
        <v>-118.62650912638911</v>
      </c>
      <c r="AM375" s="140">
        <f t="shared" si="131"/>
        <v>-122.51583935544278</v>
      </c>
      <c r="AN375" s="140">
        <f t="shared" si="131"/>
        <v>-126.40516958449645</v>
      </c>
      <c r="AO375" s="140">
        <f t="shared" si="131"/>
        <v>-130.29449981355012</v>
      </c>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row>
    <row r="376" spans="1:95" s="15" customFormat="1" ht="15" customHeight="1">
      <c r="A376" s="17"/>
      <c r="B376" s="117" t="s">
        <v>96</v>
      </c>
      <c r="C376" s="141"/>
      <c r="D376" s="140">
        <f t="shared" ref="D376:AO376" si="132">IF(D$373=$B376,0,IF(D$373&gt;$B376,-0.5*D$371-0.5*C$371+C376,0.5*HLOOKUP($B376,$D$370:$AO$371,2,FALSE)+0.5*HLOOKUP($B375,$D$370:$AO$371,2,FALSE)+D375))</f>
        <v>0</v>
      </c>
      <c r="E376" s="140">
        <f t="shared" si="132"/>
        <v>0</v>
      </c>
      <c r="F376" s="140">
        <f t="shared" si="132"/>
        <v>0</v>
      </c>
      <c r="G376" s="140">
        <f t="shared" si="132"/>
        <v>-1.8123127276107953</v>
      </c>
      <c r="H376" s="140">
        <f t="shared" si="132"/>
        <v>-5.4414858970148456</v>
      </c>
      <c r="I376" s="140">
        <f t="shared" si="132"/>
        <v>-9.0797673973382356</v>
      </c>
      <c r="J376" s="140">
        <f t="shared" si="132"/>
        <v>-12.727183075233679</v>
      </c>
      <c r="K376" s="140">
        <f t="shared" si="132"/>
        <v>-16.383758860591364</v>
      </c>
      <c r="L376" s="140">
        <f t="shared" si="132"/>
        <v>-20.049520766839102</v>
      </c>
      <c r="M376" s="140">
        <f t="shared" si="132"/>
        <v>-23.724494891243815</v>
      </c>
      <c r="N376" s="140">
        <f t="shared" si="132"/>
        <v>-27.408707415214124</v>
      </c>
      <c r="O376" s="140">
        <f t="shared" si="132"/>
        <v>-31.102184604604123</v>
      </c>
      <c r="P376" s="140">
        <f t="shared" si="132"/>
        <v>-34.804952810018506</v>
      </c>
      <c r="Q376" s="140">
        <f t="shared" si="132"/>
        <v>-38.517038467118695</v>
      </c>
      <c r="R376" s="140">
        <f t="shared" si="132"/>
        <v>-42.238468096930255</v>
      </c>
      <c r="S376" s="140">
        <f t="shared" si="132"/>
        <v>-45.969268306151626</v>
      </c>
      <c r="T376" s="140">
        <f t="shared" si="132"/>
        <v>-49.70946578746392</v>
      </c>
      <c r="U376" s="140">
        <f t="shared" si="132"/>
        <v>-53.459087319842048</v>
      </c>
      <c r="V376" s="140">
        <f t="shared" si="132"/>
        <v>-57.21815976886699</v>
      </c>
      <c r="W376" s="140">
        <f t="shared" si="132"/>
        <v>-60.98671008703932</v>
      </c>
      <c r="X376" s="140">
        <f t="shared" si="132"/>
        <v>-64.764765314094205</v>
      </c>
      <c r="Y376" s="140">
        <f t="shared" si="132"/>
        <v>-68.552352577317237</v>
      </c>
      <c r="Z376" s="140">
        <f t="shared" si="132"/>
        <v>-72.349499091861773</v>
      </c>
      <c r="AA376" s="140">
        <f t="shared" si="132"/>
        <v>-76.15623216106745</v>
      </c>
      <c r="AB376" s="140">
        <f t="shared" si="132"/>
        <v>-79.972579176780059</v>
      </c>
      <c r="AC376" s="140">
        <f t="shared" si="132"/>
        <v>-83.798567619672752</v>
      </c>
      <c r="AD376" s="140">
        <f t="shared" si="132"/>
        <v>-87.634225059568053</v>
      </c>
      <c r="AE376" s="140">
        <f t="shared" si="132"/>
        <v>-91.479579155761698</v>
      </c>
      <c r="AF376" s="140">
        <f t="shared" si="132"/>
        <v>-95.334657657347577</v>
      </c>
      <c r="AG376" s="140">
        <f t="shared" si="132"/>
        <v>-99.199488403543867</v>
      </c>
      <c r="AH376" s="140">
        <f t="shared" si="132"/>
        <v>-103.07409932402057</v>
      </c>
      <c r="AI376" s="140">
        <f t="shared" si="132"/>
        <v>-106.9585184392281</v>
      </c>
      <c r="AJ376" s="140">
        <f t="shared" si="132"/>
        <v>-110.84784866828177</v>
      </c>
      <c r="AK376" s="140">
        <f t="shared" si="132"/>
        <v>-114.73717889733544</v>
      </c>
      <c r="AL376" s="140">
        <f t="shared" si="132"/>
        <v>-118.62650912638911</v>
      </c>
      <c r="AM376" s="140">
        <f t="shared" si="132"/>
        <v>-122.51583935544278</v>
      </c>
      <c r="AN376" s="140">
        <f t="shared" si="132"/>
        <v>-126.40516958449645</v>
      </c>
      <c r="AO376" s="140">
        <f t="shared" si="132"/>
        <v>-130.29449981355012</v>
      </c>
      <c r="AP376" s="100"/>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17"/>
      <c r="CD376" s="17"/>
      <c r="CE376" s="17"/>
      <c r="CF376" s="17"/>
      <c r="CG376" s="17"/>
      <c r="CH376" s="17"/>
      <c r="CI376" s="17"/>
      <c r="CJ376" s="17"/>
      <c r="CK376" s="17"/>
      <c r="CL376" s="17"/>
      <c r="CM376" s="17"/>
      <c r="CN376" s="17"/>
      <c r="CO376" s="17"/>
      <c r="CP376" s="17"/>
      <c r="CQ376" s="17"/>
    </row>
    <row r="377" spans="1:95" s="15" customFormat="1" ht="15" customHeight="1">
      <c r="A377" s="17"/>
      <c r="B377" s="117" t="s">
        <v>97</v>
      </c>
      <c r="C377" s="141"/>
      <c r="D377" s="140">
        <f t="shared" ref="D377:AO377" si="133">IF(D$373=$B377,0,IF(D$373&gt;$B377,-0.5*D$371-0.5*C$371+C377,0.5*HLOOKUP($B377,$D$370:$AO$371,2,FALSE)+0.5*HLOOKUP($B376,$D$370:$AO$371,2,FALSE)+D376))</f>
        <v>0</v>
      </c>
      <c r="E377" s="140">
        <f t="shared" si="133"/>
        <v>0</v>
      </c>
      <c r="F377" s="140">
        <f t="shared" si="133"/>
        <v>0</v>
      </c>
      <c r="G377" s="140">
        <f t="shared" si="133"/>
        <v>-1.8123127276107953</v>
      </c>
      <c r="H377" s="140">
        <f t="shared" si="133"/>
        <v>-5.4414858970148456</v>
      </c>
      <c r="I377" s="140">
        <f t="shared" si="133"/>
        <v>-9.0797673973382356</v>
      </c>
      <c r="J377" s="140">
        <f t="shared" si="133"/>
        <v>-12.727183075233679</v>
      </c>
      <c r="K377" s="140">
        <f t="shared" si="133"/>
        <v>-16.383758860591364</v>
      </c>
      <c r="L377" s="140">
        <f t="shared" si="133"/>
        <v>-20.049520766839102</v>
      </c>
      <c r="M377" s="140">
        <f t="shared" si="133"/>
        <v>-23.724494891243815</v>
      </c>
      <c r="N377" s="140">
        <f t="shared" si="133"/>
        <v>-27.408707415214124</v>
      </c>
      <c r="O377" s="140">
        <f t="shared" si="133"/>
        <v>-31.102184604604123</v>
      </c>
      <c r="P377" s="140">
        <f t="shared" si="133"/>
        <v>-34.804952810018506</v>
      </c>
      <c r="Q377" s="140">
        <f t="shared" si="133"/>
        <v>-38.517038467118695</v>
      </c>
      <c r="R377" s="140">
        <f t="shared" si="133"/>
        <v>-42.238468096930255</v>
      </c>
      <c r="S377" s="140">
        <f t="shared" si="133"/>
        <v>-45.969268306151626</v>
      </c>
      <c r="T377" s="140">
        <f t="shared" si="133"/>
        <v>-49.70946578746392</v>
      </c>
      <c r="U377" s="140">
        <f t="shared" si="133"/>
        <v>-53.459087319842048</v>
      </c>
      <c r="V377" s="140">
        <f t="shared" si="133"/>
        <v>-57.21815976886699</v>
      </c>
      <c r="W377" s="140">
        <f t="shared" si="133"/>
        <v>-60.98671008703932</v>
      </c>
      <c r="X377" s="140">
        <f t="shared" si="133"/>
        <v>-64.764765314094205</v>
      </c>
      <c r="Y377" s="140">
        <f t="shared" si="133"/>
        <v>-68.552352577317237</v>
      </c>
      <c r="Z377" s="140">
        <f t="shared" si="133"/>
        <v>-72.349499091861773</v>
      </c>
      <c r="AA377" s="140">
        <f t="shared" si="133"/>
        <v>-76.15623216106745</v>
      </c>
      <c r="AB377" s="140">
        <f t="shared" si="133"/>
        <v>-79.972579176780059</v>
      </c>
      <c r="AC377" s="140">
        <f t="shared" si="133"/>
        <v>-83.798567619672752</v>
      </c>
      <c r="AD377" s="140">
        <f t="shared" si="133"/>
        <v>-87.634225059568053</v>
      </c>
      <c r="AE377" s="140">
        <f t="shared" si="133"/>
        <v>-91.479579155761698</v>
      </c>
      <c r="AF377" s="140">
        <f t="shared" si="133"/>
        <v>-95.334657657347577</v>
      </c>
      <c r="AG377" s="140">
        <f t="shared" si="133"/>
        <v>-99.199488403543867</v>
      </c>
      <c r="AH377" s="140">
        <f t="shared" si="133"/>
        <v>-103.07409932402057</v>
      </c>
      <c r="AI377" s="140">
        <f t="shared" si="133"/>
        <v>-106.9585184392281</v>
      </c>
      <c r="AJ377" s="140">
        <f t="shared" si="133"/>
        <v>-110.84784866828177</v>
      </c>
      <c r="AK377" s="140">
        <f t="shared" si="133"/>
        <v>-114.73717889733544</v>
      </c>
      <c r="AL377" s="140">
        <f t="shared" si="133"/>
        <v>-118.62650912638911</v>
      </c>
      <c r="AM377" s="140">
        <f t="shared" si="133"/>
        <v>-122.51583935544278</v>
      </c>
      <c r="AN377" s="140">
        <f t="shared" si="133"/>
        <v>-126.40516958449645</v>
      </c>
      <c r="AO377" s="140">
        <f t="shared" si="133"/>
        <v>-130.29449981355012</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c r="A378" s="17"/>
      <c r="B378" s="117" t="s">
        <v>98</v>
      </c>
      <c r="C378" s="141"/>
      <c r="D378" s="140">
        <f t="shared" ref="D378:AO378" si="134">IF(D$373=$B378,0,IF(D$373&gt;$B378,-0.5*D$371-0.5*C$371+C378,0.5*HLOOKUP($B378,$D$370:$AO$371,2,FALSE)+0.5*HLOOKUP($B377,$D$370:$AO$371,2,FALSE)+D377))</f>
        <v>1.8123127276107953</v>
      </c>
      <c r="E378" s="140">
        <f t="shared" si="134"/>
        <v>1.8123127276107953</v>
      </c>
      <c r="F378" s="140">
        <f t="shared" si="134"/>
        <v>1.8123127276107953</v>
      </c>
      <c r="G378" s="140">
        <f t="shared" si="134"/>
        <v>0</v>
      </c>
      <c r="H378" s="140">
        <f t="shared" si="134"/>
        <v>-3.6291731694040501</v>
      </c>
      <c r="I378" s="140">
        <f t="shared" si="134"/>
        <v>-7.2674546697274405</v>
      </c>
      <c r="J378" s="140">
        <f t="shared" si="134"/>
        <v>-10.914870347622884</v>
      </c>
      <c r="K378" s="140">
        <f t="shared" si="134"/>
        <v>-14.571446132980569</v>
      </c>
      <c r="L378" s="140">
        <f t="shared" si="134"/>
        <v>-18.237208039228307</v>
      </c>
      <c r="M378" s="140">
        <f t="shared" si="134"/>
        <v>-21.91218216363302</v>
      </c>
      <c r="N378" s="140">
        <f t="shared" si="134"/>
        <v>-25.596394687603329</v>
      </c>
      <c r="O378" s="140">
        <f t="shared" si="134"/>
        <v>-29.289871876993328</v>
      </c>
      <c r="P378" s="140">
        <f t="shared" si="134"/>
        <v>-32.992640082407704</v>
      </c>
      <c r="Q378" s="140">
        <f t="shared" si="134"/>
        <v>-36.704725739507893</v>
      </c>
      <c r="R378" s="140">
        <f t="shared" si="134"/>
        <v>-40.426155369319453</v>
      </c>
      <c r="S378" s="140">
        <f t="shared" si="134"/>
        <v>-44.156955578540824</v>
      </c>
      <c r="T378" s="140">
        <f t="shared" si="134"/>
        <v>-47.897153059853117</v>
      </c>
      <c r="U378" s="140">
        <f t="shared" si="134"/>
        <v>-51.646774592231246</v>
      </c>
      <c r="V378" s="140">
        <f t="shared" si="134"/>
        <v>-55.405847041256187</v>
      </c>
      <c r="W378" s="140">
        <f t="shared" si="134"/>
        <v>-59.174397359428518</v>
      </c>
      <c r="X378" s="140">
        <f t="shared" si="134"/>
        <v>-62.95245258648341</v>
      </c>
      <c r="Y378" s="140">
        <f t="shared" si="134"/>
        <v>-66.740039849706449</v>
      </c>
      <c r="Z378" s="140">
        <f t="shared" si="134"/>
        <v>-70.537186364250985</v>
      </c>
      <c r="AA378" s="140">
        <f t="shared" si="134"/>
        <v>-74.343919433456662</v>
      </c>
      <c r="AB378" s="140">
        <f t="shared" si="134"/>
        <v>-78.160266449169271</v>
      </c>
      <c r="AC378" s="140">
        <f t="shared" si="134"/>
        <v>-81.986254892061964</v>
      </c>
      <c r="AD378" s="140">
        <f t="shared" si="134"/>
        <v>-85.821912331957265</v>
      </c>
      <c r="AE378" s="140">
        <f t="shared" si="134"/>
        <v>-89.66726642815091</v>
      </c>
      <c r="AF378" s="140">
        <f t="shared" si="134"/>
        <v>-93.522344929736789</v>
      </c>
      <c r="AG378" s="140">
        <f t="shared" si="134"/>
        <v>-97.387175675933079</v>
      </c>
      <c r="AH378" s="140">
        <f t="shared" si="134"/>
        <v>-101.26178659640978</v>
      </c>
      <c r="AI378" s="140">
        <f t="shared" si="134"/>
        <v>-105.14620571161731</v>
      </c>
      <c r="AJ378" s="140">
        <f t="shared" si="134"/>
        <v>-109.03553594067098</v>
      </c>
      <c r="AK378" s="140">
        <f t="shared" si="134"/>
        <v>-112.92486616972465</v>
      </c>
      <c r="AL378" s="140">
        <f t="shared" si="134"/>
        <v>-116.81419639877832</v>
      </c>
      <c r="AM378" s="140">
        <f t="shared" si="134"/>
        <v>-120.70352662783199</v>
      </c>
      <c r="AN378" s="140">
        <f t="shared" si="134"/>
        <v>-124.59285685688566</v>
      </c>
      <c r="AO378" s="140">
        <f t="shared" si="134"/>
        <v>-128.48218708593933</v>
      </c>
      <c r="AP378" s="104"/>
      <c r="AQ378" s="104"/>
      <c r="AR378" s="104"/>
      <c r="AS378" s="104"/>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c r="A379" s="17"/>
      <c r="B379" s="117" t="s">
        <v>99</v>
      </c>
      <c r="C379" s="141"/>
      <c r="D379" s="140">
        <f t="shared" ref="D379:AO379" si="135">IF(D$373=$B379,0,IF(D$373&gt;$B379,-0.5*D$371-0.5*C$371+C379,0.5*HLOOKUP($B379,$D$370:$AO$371,2,FALSE)+0.5*HLOOKUP($B378,$D$370:$AO$371,2,FALSE)+D378))</f>
        <v>5.4414858970148456</v>
      </c>
      <c r="E379" s="140">
        <f t="shared" si="135"/>
        <v>5.4414858970148456</v>
      </c>
      <c r="F379" s="140">
        <f t="shared" si="135"/>
        <v>5.4414858970148456</v>
      </c>
      <c r="G379" s="140">
        <f t="shared" si="135"/>
        <v>3.6291731694040501</v>
      </c>
      <c r="H379" s="140">
        <f t="shared" si="135"/>
        <v>0</v>
      </c>
      <c r="I379" s="140">
        <f t="shared" si="135"/>
        <v>-3.6382815003233899</v>
      </c>
      <c r="J379" s="140">
        <f t="shared" si="135"/>
        <v>-7.2856971782188324</v>
      </c>
      <c r="K379" s="140">
        <f t="shared" si="135"/>
        <v>-10.942272963576517</v>
      </c>
      <c r="L379" s="140">
        <f t="shared" si="135"/>
        <v>-14.608034869824257</v>
      </c>
      <c r="M379" s="140">
        <f t="shared" si="135"/>
        <v>-18.283008994228972</v>
      </c>
      <c r="N379" s="140">
        <f t="shared" si="135"/>
        <v>-21.967221518199281</v>
      </c>
      <c r="O379" s="140">
        <f t="shared" si="135"/>
        <v>-25.66069870758928</v>
      </c>
      <c r="P379" s="140">
        <f t="shared" si="135"/>
        <v>-29.363466913003659</v>
      </c>
      <c r="Q379" s="140">
        <f t="shared" si="135"/>
        <v>-33.075552570103845</v>
      </c>
      <c r="R379" s="140">
        <f t="shared" si="135"/>
        <v>-36.796982199915405</v>
      </c>
      <c r="S379" s="140">
        <f t="shared" si="135"/>
        <v>-40.527782409136776</v>
      </c>
      <c r="T379" s="140">
        <f t="shared" si="135"/>
        <v>-44.26797989044907</v>
      </c>
      <c r="U379" s="140">
        <f t="shared" si="135"/>
        <v>-48.017601422827198</v>
      </c>
      <c r="V379" s="140">
        <f t="shared" si="135"/>
        <v>-51.77667387185214</v>
      </c>
      <c r="W379" s="140">
        <f t="shared" si="135"/>
        <v>-55.54522419002447</v>
      </c>
      <c r="X379" s="140">
        <f t="shared" si="135"/>
        <v>-59.323279417079362</v>
      </c>
      <c r="Y379" s="140">
        <f t="shared" si="135"/>
        <v>-63.110866680302394</v>
      </c>
      <c r="Z379" s="140">
        <f t="shared" si="135"/>
        <v>-66.90801319484693</v>
      </c>
      <c r="AA379" s="140">
        <f t="shared" si="135"/>
        <v>-70.714746264052607</v>
      </c>
      <c r="AB379" s="140">
        <f t="shared" si="135"/>
        <v>-74.531093279765216</v>
      </c>
      <c r="AC379" s="140">
        <f t="shared" si="135"/>
        <v>-78.357081722657909</v>
      </c>
      <c r="AD379" s="140">
        <f t="shared" si="135"/>
        <v>-82.19273916255321</v>
      </c>
      <c r="AE379" s="140">
        <f t="shared" si="135"/>
        <v>-86.038093258746855</v>
      </c>
      <c r="AF379" s="140">
        <f t="shared" si="135"/>
        <v>-89.893171760332734</v>
      </c>
      <c r="AG379" s="140">
        <f t="shared" si="135"/>
        <v>-93.758002506529024</v>
      </c>
      <c r="AH379" s="140">
        <f t="shared" si="135"/>
        <v>-97.632613427005722</v>
      </c>
      <c r="AI379" s="140">
        <f t="shared" si="135"/>
        <v>-101.51703254221326</v>
      </c>
      <c r="AJ379" s="140">
        <f t="shared" si="135"/>
        <v>-105.40636277126693</v>
      </c>
      <c r="AK379" s="140">
        <f t="shared" si="135"/>
        <v>-109.2956930003206</v>
      </c>
      <c r="AL379" s="140">
        <f t="shared" si="135"/>
        <v>-113.18502322937427</v>
      </c>
      <c r="AM379" s="140">
        <f t="shared" si="135"/>
        <v>-117.07435345842794</v>
      </c>
      <c r="AN379" s="140">
        <f t="shared" si="135"/>
        <v>-120.96368368748161</v>
      </c>
      <c r="AO379" s="140">
        <f t="shared" si="135"/>
        <v>-124.85301391653528</v>
      </c>
      <c r="AP379" s="104"/>
      <c r="AQ379" s="104"/>
      <c r="AR379" s="104"/>
      <c r="AS379" s="104"/>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c r="A380" s="17"/>
      <c r="B380" s="117" t="s">
        <v>100</v>
      </c>
      <c r="C380" s="141"/>
      <c r="D380" s="140">
        <f t="shared" ref="D380:AO380" si="136">IF(D$373=$B380,0,IF(D$373&gt;$B380,-0.5*D$371-0.5*C$371+C380,0.5*HLOOKUP($B380,$D$370:$AO$371,2,FALSE)+0.5*HLOOKUP($B379,$D$370:$AO$371,2,FALSE)+D379))</f>
        <v>9.0797673973382356</v>
      </c>
      <c r="E380" s="140">
        <f t="shared" si="136"/>
        <v>9.0797673973382356</v>
      </c>
      <c r="F380" s="140">
        <f t="shared" si="136"/>
        <v>9.0797673973382356</v>
      </c>
      <c r="G380" s="140">
        <f t="shared" si="136"/>
        <v>7.2674546697274405</v>
      </c>
      <c r="H380" s="140">
        <f t="shared" si="136"/>
        <v>3.6382815003233899</v>
      </c>
      <c r="I380" s="140">
        <f t="shared" si="136"/>
        <v>0</v>
      </c>
      <c r="J380" s="140">
        <f t="shared" si="136"/>
        <v>-3.647415677895443</v>
      </c>
      <c r="K380" s="140">
        <f t="shared" si="136"/>
        <v>-7.3039914632531282</v>
      </c>
      <c r="L380" s="140">
        <f t="shared" si="136"/>
        <v>-10.969753369500868</v>
      </c>
      <c r="M380" s="140">
        <f t="shared" si="136"/>
        <v>-14.644727493905583</v>
      </c>
      <c r="N380" s="140">
        <f t="shared" si="136"/>
        <v>-18.328940017875894</v>
      </c>
      <c r="O380" s="140">
        <f t="shared" si="136"/>
        <v>-22.022417207265892</v>
      </c>
      <c r="P380" s="140">
        <f t="shared" si="136"/>
        <v>-25.725185412680272</v>
      </c>
      <c r="Q380" s="140">
        <f t="shared" si="136"/>
        <v>-29.437271069780458</v>
      </c>
      <c r="R380" s="140">
        <f t="shared" si="136"/>
        <v>-33.158700699592018</v>
      </c>
      <c r="S380" s="140">
        <f t="shared" si="136"/>
        <v>-36.889500908813389</v>
      </c>
      <c r="T380" s="140">
        <f t="shared" si="136"/>
        <v>-40.629698390125682</v>
      </c>
      <c r="U380" s="140">
        <f t="shared" si="136"/>
        <v>-44.379319922503811</v>
      </c>
      <c r="V380" s="140">
        <f t="shared" si="136"/>
        <v>-48.138392371528752</v>
      </c>
      <c r="W380" s="140">
        <f t="shared" si="136"/>
        <v>-51.906942689701083</v>
      </c>
      <c r="X380" s="140">
        <f t="shared" si="136"/>
        <v>-55.684997916755975</v>
      </c>
      <c r="Y380" s="140">
        <f t="shared" si="136"/>
        <v>-59.472585179979006</v>
      </c>
      <c r="Z380" s="140">
        <f t="shared" si="136"/>
        <v>-63.26973169452355</v>
      </c>
      <c r="AA380" s="140">
        <f t="shared" si="136"/>
        <v>-67.076464763729234</v>
      </c>
      <c r="AB380" s="140">
        <f t="shared" si="136"/>
        <v>-70.892811779441843</v>
      </c>
      <c r="AC380" s="140">
        <f t="shared" si="136"/>
        <v>-74.718800222334522</v>
      </c>
      <c r="AD380" s="140">
        <f t="shared" si="136"/>
        <v>-78.554457662229822</v>
      </c>
      <c r="AE380" s="140">
        <f t="shared" si="136"/>
        <v>-82.399811758423468</v>
      </c>
      <c r="AF380" s="140">
        <f t="shared" si="136"/>
        <v>-86.254890260009347</v>
      </c>
      <c r="AG380" s="140">
        <f t="shared" si="136"/>
        <v>-90.119721006205637</v>
      </c>
      <c r="AH380" s="140">
        <f t="shared" si="136"/>
        <v>-93.994331926682335</v>
      </c>
      <c r="AI380" s="140">
        <f t="shared" si="136"/>
        <v>-97.878751041889871</v>
      </c>
      <c r="AJ380" s="140">
        <f t="shared" si="136"/>
        <v>-101.76808127094354</v>
      </c>
      <c r="AK380" s="140">
        <f t="shared" si="136"/>
        <v>-105.65741149999721</v>
      </c>
      <c r="AL380" s="140">
        <f t="shared" si="136"/>
        <v>-109.54674172905088</v>
      </c>
      <c r="AM380" s="140">
        <f t="shared" si="136"/>
        <v>-113.43607195810455</v>
      </c>
      <c r="AN380" s="140">
        <f t="shared" si="136"/>
        <v>-117.32540218715822</v>
      </c>
      <c r="AO380" s="140">
        <f t="shared" si="136"/>
        <v>-121.21473241621189</v>
      </c>
      <c r="AP380" s="104"/>
      <c r="AQ380" s="104"/>
      <c r="AR380" s="104"/>
      <c r="AS380" s="104"/>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c r="A381" s="17"/>
      <c r="B381" s="117" t="s">
        <v>101</v>
      </c>
      <c r="C381" s="141"/>
      <c r="D381" s="140">
        <f t="shared" ref="D381:AO381" si="137">IF(D$373=$B381,0,IF(D$373&gt;$B381,-0.5*D$371-0.5*C$371+C381,0.5*HLOOKUP($B381,$D$370:$AO$371,2,FALSE)+0.5*HLOOKUP($B380,$D$370:$AO$371,2,FALSE)+D380))</f>
        <v>12.727183075233679</v>
      </c>
      <c r="E381" s="140">
        <f t="shared" si="137"/>
        <v>12.727183075233679</v>
      </c>
      <c r="F381" s="140">
        <f t="shared" si="137"/>
        <v>12.727183075233679</v>
      </c>
      <c r="G381" s="140">
        <f t="shared" si="137"/>
        <v>10.914870347622884</v>
      </c>
      <c r="H381" s="140">
        <f t="shared" si="137"/>
        <v>7.2856971782188324</v>
      </c>
      <c r="I381" s="140">
        <f t="shared" si="137"/>
        <v>3.647415677895443</v>
      </c>
      <c r="J381" s="140">
        <f t="shared" si="137"/>
        <v>0</v>
      </c>
      <c r="K381" s="140">
        <f t="shared" si="137"/>
        <v>-3.6565757853576848</v>
      </c>
      <c r="L381" s="140">
        <f t="shared" si="137"/>
        <v>-7.3223376916054246</v>
      </c>
      <c r="M381" s="140">
        <f t="shared" si="137"/>
        <v>-10.997311816010139</v>
      </c>
      <c r="N381" s="140">
        <f t="shared" si="137"/>
        <v>-14.68152433998045</v>
      </c>
      <c r="O381" s="140">
        <f t="shared" si="137"/>
        <v>-18.375001529370451</v>
      </c>
      <c r="P381" s="140">
        <f t="shared" si="137"/>
        <v>-22.07776973478483</v>
      </c>
      <c r="Q381" s="140">
        <f t="shared" si="137"/>
        <v>-25.78985539188502</v>
      </c>
      <c r="R381" s="140">
        <f t="shared" si="137"/>
        <v>-29.51128502169658</v>
      </c>
      <c r="S381" s="140">
        <f t="shared" si="137"/>
        <v>-33.242085230917951</v>
      </c>
      <c r="T381" s="140">
        <f t="shared" si="137"/>
        <v>-36.982282712230244</v>
      </c>
      <c r="U381" s="140">
        <f t="shared" si="137"/>
        <v>-40.731904244608373</v>
      </c>
      <c r="V381" s="140">
        <f t="shared" si="137"/>
        <v>-44.490976693633314</v>
      </c>
      <c r="W381" s="140">
        <f t="shared" si="137"/>
        <v>-48.259527011805645</v>
      </c>
      <c r="X381" s="140">
        <f t="shared" si="137"/>
        <v>-52.037582238860537</v>
      </c>
      <c r="Y381" s="140">
        <f t="shared" si="137"/>
        <v>-55.825169502083568</v>
      </c>
      <c r="Z381" s="140">
        <f t="shared" si="137"/>
        <v>-59.622316016628112</v>
      </c>
      <c r="AA381" s="140">
        <f t="shared" si="137"/>
        <v>-63.429049085833796</v>
      </c>
      <c r="AB381" s="140">
        <f t="shared" si="137"/>
        <v>-67.245396101546405</v>
      </c>
      <c r="AC381" s="140">
        <f t="shared" si="137"/>
        <v>-71.071384544439098</v>
      </c>
      <c r="AD381" s="140">
        <f t="shared" si="137"/>
        <v>-74.907041984334398</v>
      </c>
      <c r="AE381" s="140">
        <f t="shared" si="137"/>
        <v>-78.752396080528044</v>
      </c>
      <c r="AF381" s="140">
        <f t="shared" si="137"/>
        <v>-82.607474582113923</v>
      </c>
      <c r="AG381" s="140">
        <f t="shared" si="137"/>
        <v>-86.472305328310213</v>
      </c>
      <c r="AH381" s="140">
        <f t="shared" si="137"/>
        <v>-90.346916248786911</v>
      </c>
      <c r="AI381" s="140">
        <f t="shared" si="137"/>
        <v>-94.231335363994447</v>
      </c>
      <c r="AJ381" s="140">
        <f t="shared" si="137"/>
        <v>-98.120665593048116</v>
      </c>
      <c r="AK381" s="140">
        <f t="shared" si="137"/>
        <v>-102.00999582210179</v>
      </c>
      <c r="AL381" s="140">
        <f t="shared" si="137"/>
        <v>-105.89932605115546</v>
      </c>
      <c r="AM381" s="140">
        <f t="shared" si="137"/>
        <v>-109.78865628020912</v>
      </c>
      <c r="AN381" s="140">
        <f t="shared" si="137"/>
        <v>-113.67798650926279</v>
      </c>
      <c r="AO381" s="140">
        <f t="shared" si="137"/>
        <v>-117.56731673831646</v>
      </c>
      <c r="AP381" s="104"/>
      <c r="AQ381" s="104"/>
      <c r="AR381" s="104"/>
      <c r="AS381" s="104"/>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c r="A382" s="17"/>
      <c r="B382" s="117" t="s">
        <v>102</v>
      </c>
      <c r="C382" s="141"/>
      <c r="D382" s="140">
        <f t="shared" ref="D382:AO382" si="138">IF(D$373=$B382,0,IF(D$373&gt;$B382,-0.5*D$371-0.5*C$371+C382,0.5*HLOOKUP($B382,$D$370:$AO$371,2,FALSE)+0.5*HLOOKUP($B381,$D$370:$AO$371,2,FALSE)+D381))</f>
        <v>16.383758860591364</v>
      </c>
      <c r="E382" s="140">
        <f t="shared" si="138"/>
        <v>16.383758860591364</v>
      </c>
      <c r="F382" s="140">
        <f t="shared" si="138"/>
        <v>16.383758860591364</v>
      </c>
      <c r="G382" s="140">
        <f t="shared" si="138"/>
        <v>14.571446132980569</v>
      </c>
      <c r="H382" s="140">
        <f t="shared" si="138"/>
        <v>10.942272963576517</v>
      </c>
      <c r="I382" s="140">
        <f t="shared" si="138"/>
        <v>7.3039914632531282</v>
      </c>
      <c r="J382" s="140">
        <f t="shared" si="138"/>
        <v>3.6565757853576848</v>
      </c>
      <c r="K382" s="140">
        <f t="shared" si="138"/>
        <v>0</v>
      </c>
      <c r="L382" s="140">
        <f t="shared" si="138"/>
        <v>-3.6657619062477398</v>
      </c>
      <c r="M382" s="140">
        <f t="shared" si="138"/>
        <v>-7.3407360306524545</v>
      </c>
      <c r="N382" s="140">
        <f t="shared" si="138"/>
        <v>-11.024948554622766</v>
      </c>
      <c r="O382" s="140">
        <f t="shared" si="138"/>
        <v>-14.718425744012766</v>
      </c>
      <c r="P382" s="140">
        <f t="shared" si="138"/>
        <v>-18.421193949427145</v>
      </c>
      <c r="Q382" s="140">
        <f t="shared" si="138"/>
        <v>-22.133279606527331</v>
      </c>
      <c r="R382" s="140">
        <f t="shared" si="138"/>
        <v>-25.854709236338891</v>
      </c>
      <c r="S382" s="140">
        <f t="shared" si="138"/>
        <v>-29.585509445560263</v>
      </c>
      <c r="T382" s="140">
        <f t="shared" si="138"/>
        <v>-33.325706926872556</v>
      </c>
      <c r="U382" s="140">
        <f t="shared" si="138"/>
        <v>-37.075328459250684</v>
      </c>
      <c r="V382" s="140">
        <f t="shared" si="138"/>
        <v>-40.834400908275626</v>
      </c>
      <c r="W382" s="140">
        <f t="shared" si="138"/>
        <v>-44.602951226447956</v>
      </c>
      <c r="X382" s="140">
        <f t="shared" si="138"/>
        <v>-48.381006453502849</v>
      </c>
      <c r="Y382" s="140">
        <f t="shared" si="138"/>
        <v>-52.16859371672588</v>
      </c>
      <c r="Z382" s="140">
        <f t="shared" si="138"/>
        <v>-55.965740231270424</v>
      </c>
      <c r="AA382" s="140">
        <f t="shared" si="138"/>
        <v>-59.772473300476108</v>
      </c>
      <c r="AB382" s="140">
        <f t="shared" si="138"/>
        <v>-63.588820316188716</v>
      </c>
      <c r="AC382" s="140">
        <f t="shared" si="138"/>
        <v>-67.41480875908141</v>
      </c>
      <c r="AD382" s="140">
        <f t="shared" si="138"/>
        <v>-71.25046619897671</v>
      </c>
      <c r="AE382" s="140">
        <f t="shared" si="138"/>
        <v>-75.095820295170356</v>
      </c>
      <c r="AF382" s="140">
        <f t="shared" si="138"/>
        <v>-78.950898796756235</v>
      </c>
      <c r="AG382" s="140">
        <f t="shared" si="138"/>
        <v>-82.815729542952525</v>
      </c>
      <c r="AH382" s="140">
        <f t="shared" si="138"/>
        <v>-86.690340463429223</v>
      </c>
      <c r="AI382" s="140">
        <f t="shared" si="138"/>
        <v>-90.574759578636758</v>
      </c>
      <c r="AJ382" s="140">
        <f t="shared" si="138"/>
        <v>-94.464089807690428</v>
      </c>
      <c r="AK382" s="140">
        <f t="shared" si="138"/>
        <v>-98.353420036744097</v>
      </c>
      <c r="AL382" s="140">
        <f t="shared" si="138"/>
        <v>-102.24275026579777</v>
      </c>
      <c r="AM382" s="140">
        <f t="shared" si="138"/>
        <v>-106.13208049485144</v>
      </c>
      <c r="AN382" s="140">
        <f t="shared" si="138"/>
        <v>-110.02141072390511</v>
      </c>
      <c r="AO382" s="140">
        <f t="shared" si="138"/>
        <v>-113.91074095295878</v>
      </c>
      <c r="AP382" s="104"/>
      <c r="AQ382" s="104"/>
      <c r="AR382" s="104"/>
      <c r="AS382" s="104"/>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c r="A383" s="104"/>
      <c r="B383" s="117" t="s">
        <v>103</v>
      </c>
      <c r="C383" s="141"/>
      <c r="D383" s="140">
        <f t="shared" ref="D383:AO383" si="139">IF(D$373=$B383,0,IF(D$373&gt;$B383,-0.5*D$371-0.5*C$371+C383,0.5*HLOOKUP($B383,$D$370:$AO$371,2,FALSE)+0.5*HLOOKUP($B382,$D$370:$AO$371,2,FALSE)+D382))</f>
        <v>20.049520766839102</v>
      </c>
      <c r="E383" s="140">
        <f t="shared" si="139"/>
        <v>20.049520766839102</v>
      </c>
      <c r="F383" s="140">
        <f t="shared" si="139"/>
        <v>20.049520766839102</v>
      </c>
      <c r="G383" s="140">
        <f t="shared" si="139"/>
        <v>18.237208039228307</v>
      </c>
      <c r="H383" s="140">
        <f t="shared" si="139"/>
        <v>14.608034869824257</v>
      </c>
      <c r="I383" s="140">
        <f t="shared" si="139"/>
        <v>10.969753369500868</v>
      </c>
      <c r="J383" s="140">
        <f t="shared" si="139"/>
        <v>7.3223376916054246</v>
      </c>
      <c r="K383" s="140">
        <f t="shared" si="139"/>
        <v>3.6657619062477398</v>
      </c>
      <c r="L383" s="140">
        <f t="shared" si="139"/>
        <v>0</v>
      </c>
      <c r="M383" s="140">
        <f t="shared" si="139"/>
        <v>-3.6749741244047147</v>
      </c>
      <c r="N383" s="140">
        <f t="shared" si="139"/>
        <v>-7.3591866483750259</v>
      </c>
      <c r="O383" s="140">
        <f t="shared" si="139"/>
        <v>-11.052663837765024</v>
      </c>
      <c r="P383" s="140">
        <f t="shared" si="139"/>
        <v>-14.755432043179404</v>
      </c>
      <c r="Q383" s="140">
        <f t="shared" si="139"/>
        <v>-18.467517700279593</v>
      </c>
      <c r="R383" s="140">
        <f t="shared" si="139"/>
        <v>-22.188947330091153</v>
      </c>
      <c r="S383" s="140">
        <f t="shared" si="139"/>
        <v>-25.919747539312525</v>
      </c>
      <c r="T383" s="140">
        <f t="shared" si="139"/>
        <v>-29.659945020624821</v>
      </c>
      <c r="U383" s="140">
        <f t="shared" si="139"/>
        <v>-33.409566553002954</v>
      </c>
      <c r="V383" s="140">
        <f t="shared" si="139"/>
        <v>-37.168639002027895</v>
      </c>
      <c r="W383" s="140">
        <f t="shared" si="139"/>
        <v>-40.937189320200225</v>
      </c>
      <c r="X383" s="140">
        <f t="shared" si="139"/>
        <v>-44.715244547255118</v>
      </c>
      <c r="Y383" s="140">
        <f t="shared" si="139"/>
        <v>-48.502831810478149</v>
      </c>
      <c r="Z383" s="140">
        <f t="shared" si="139"/>
        <v>-52.299978325022693</v>
      </c>
      <c r="AA383" s="140">
        <f t="shared" si="139"/>
        <v>-56.10671139422837</v>
      </c>
      <c r="AB383" s="140">
        <f t="shared" si="139"/>
        <v>-59.923058409940978</v>
      </c>
      <c r="AC383" s="140">
        <f t="shared" si="139"/>
        <v>-63.749046852833665</v>
      </c>
      <c r="AD383" s="140">
        <f t="shared" si="139"/>
        <v>-67.584704292728972</v>
      </c>
      <c r="AE383" s="140">
        <f t="shared" si="139"/>
        <v>-71.430058388922617</v>
      </c>
      <c r="AF383" s="140">
        <f t="shared" si="139"/>
        <v>-75.285136890508497</v>
      </c>
      <c r="AG383" s="140">
        <f t="shared" si="139"/>
        <v>-79.149967636704787</v>
      </c>
      <c r="AH383" s="140">
        <f t="shared" si="139"/>
        <v>-83.024578557181485</v>
      </c>
      <c r="AI383" s="140">
        <f t="shared" si="139"/>
        <v>-86.90899767238902</v>
      </c>
      <c r="AJ383" s="140">
        <f t="shared" si="139"/>
        <v>-90.79832790144269</v>
      </c>
      <c r="AK383" s="140">
        <f t="shared" si="139"/>
        <v>-94.687658130496359</v>
      </c>
      <c r="AL383" s="140">
        <f t="shared" si="139"/>
        <v>-98.576988359550029</v>
      </c>
      <c r="AM383" s="140">
        <f t="shared" si="139"/>
        <v>-102.4663185886037</v>
      </c>
      <c r="AN383" s="140">
        <f t="shared" si="139"/>
        <v>-106.35564881765737</v>
      </c>
      <c r="AO383" s="140">
        <f t="shared" si="139"/>
        <v>-110.24497904671104</v>
      </c>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row>
    <row r="384" spans="1:95" ht="15" customHeight="1">
      <c r="A384" s="104"/>
      <c r="B384" s="117" t="s">
        <v>104</v>
      </c>
      <c r="C384" s="141"/>
      <c r="D384" s="140">
        <f t="shared" ref="D384:AO384" si="140">IF(D$373=$B384,0,IF(D$373&gt;$B384,-0.5*D$371-0.5*C$371+C384,0.5*HLOOKUP($B384,$D$370:$AO$371,2,FALSE)+0.5*HLOOKUP($B383,$D$370:$AO$371,2,FALSE)+D383))</f>
        <v>23.724494891243815</v>
      </c>
      <c r="E384" s="140">
        <f t="shared" si="140"/>
        <v>23.724494891243815</v>
      </c>
      <c r="F384" s="140">
        <f t="shared" si="140"/>
        <v>23.724494891243815</v>
      </c>
      <c r="G384" s="140">
        <f t="shared" si="140"/>
        <v>21.91218216363302</v>
      </c>
      <c r="H384" s="140">
        <f t="shared" si="140"/>
        <v>18.283008994228972</v>
      </c>
      <c r="I384" s="140">
        <f t="shared" si="140"/>
        <v>14.644727493905583</v>
      </c>
      <c r="J384" s="140">
        <f t="shared" si="140"/>
        <v>10.997311816010139</v>
      </c>
      <c r="K384" s="140">
        <f t="shared" si="140"/>
        <v>7.3407360306524545</v>
      </c>
      <c r="L384" s="140">
        <f t="shared" si="140"/>
        <v>3.6749741244047147</v>
      </c>
      <c r="M384" s="140">
        <f t="shared" si="140"/>
        <v>0</v>
      </c>
      <c r="N384" s="140">
        <f t="shared" si="140"/>
        <v>-3.6842125239703112</v>
      </c>
      <c r="O384" s="140">
        <f t="shared" si="140"/>
        <v>-7.3776897133603105</v>
      </c>
      <c r="P384" s="140">
        <f t="shared" si="140"/>
        <v>-11.080457918774691</v>
      </c>
      <c r="Q384" s="140">
        <f t="shared" si="140"/>
        <v>-14.792543575874879</v>
      </c>
      <c r="R384" s="140">
        <f t="shared" si="140"/>
        <v>-18.513973205686437</v>
      </c>
      <c r="S384" s="140">
        <f t="shared" si="140"/>
        <v>-22.244773414907808</v>
      </c>
      <c r="T384" s="140">
        <f t="shared" si="140"/>
        <v>-25.984970896220105</v>
      </c>
      <c r="U384" s="140">
        <f t="shared" si="140"/>
        <v>-29.734592428598233</v>
      </c>
      <c r="V384" s="140">
        <f t="shared" si="140"/>
        <v>-33.493664877623175</v>
      </c>
      <c r="W384" s="140">
        <f t="shared" si="140"/>
        <v>-37.262215195795505</v>
      </c>
      <c r="X384" s="140">
        <f t="shared" si="140"/>
        <v>-41.040270422850398</v>
      </c>
      <c r="Y384" s="140">
        <f t="shared" si="140"/>
        <v>-44.827857686073429</v>
      </c>
      <c r="Z384" s="140">
        <f t="shared" si="140"/>
        <v>-48.625004200617973</v>
      </c>
      <c r="AA384" s="140">
        <f t="shared" si="140"/>
        <v>-52.431737269823657</v>
      </c>
      <c r="AB384" s="140">
        <f t="shared" si="140"/>
        <v>-56.248084285536265</v>
      </c>
      <c r="AC384" s="140">
        <f t="shared" si="140"/>
        <v>-60.074072728428952</v>
      </c>
      <c r="AD384" s="140">
        <f t="shared" si="140"/>
        <v>-63.909730168324252</v>
      </c>
      <c r="AE384" s="140">
        <f t="shared" si="140"/>
        <v>-67.75508426451789</v>
      </c>
      <c r="AF384" s="140">
        <f t="shared" si="140"/>
        <v>-71.61016276610377</v>
      </c>
      <c r="AG384" s="140">
        <f t="shared" si="140"/>
        <v>-75.47499351230006</v>
      </c>
      <c r="AH384" s="140">
        <f t="shared" si="140"/>
        <v>-79.349604432776758</v>
      </c>
      <c r="AI384" s="140">
        <f t="shared" si="140"/>
        <v>-83.234023547984293</v>
      </c>
      <c r="AJ384" s="140">
        <f t="shared" si="140"/>
        <v>-87.123353777037963</v>
      </c>
      <c r="AK384" s="140">
        <f t="shared" si="140"/>
        <v>-91.012684006091632</v>
      </c>
      <c r="AL384" s="140">
        <f t="shared" si="140"/>
        <v>-94.902014235145302</v>
      </c>
      <c r="AM384" s="140">
        <f t="shared" si="140"/>
        <v>-98.791344464198971</v>
      </c>
      <c r="AN384" s="140">
        <f t="shared" si="140"/>
        <v>-102.68067469325264</v>
      </c>
      <c r="AO384" s="140">
        <f t="shared" si="140"/>
        <v>-106.57000492230631</v>
      </c>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row>
    <row r="385" spans="1:96" ht="15" customHeight="1">
      <c r="A385" s="104"/>
      <c r="B385" s="117" t="s">
        <v>105</v>
      </c>
      <c r="C385" s="141"/>
      <c r="D385" s="140">
        <f t="shared" ref="D385:AO385" si="141">IF(D$373=$B385,0,IF(D$373&gt;$B385,-0.5*D$371-0.5*C$371+C385,0.5*HLOOKUP($B385,$D$370:$AO$371,2,FALSE)+0.5*HLOOKUP($B384,$D$370:$AO$371,2,FALSE)+D384))</f>
        <v>27.408707415214124</v>
      </c>
      <c r="E385" s="140">
        <f t="shared" si="141"/>
        <v>27.408707415214124</v>
      </c>
      <c r="F385" s="140">
        <f t="shared" si="141"/>
        <v>27.408707415214124</v>
      </c>
      <c r="G385" s="140">
        <f t="shared" si="141"/>
        <v>25.596394687603329</v>
      </c>
      <c r="H385" s="140">
        <f t="shared" si="141"/>
        <v>21.967221518199281</v>
      </c>
      <c r="I385" s="140">
        <f t="shared" si="141"/>
        <v>18.328940017875894</v>
      </c>
      <c r="J385" s="140">
        <f t="shared" si="141"/>
        <v>14.68152433998045</v>
      </c>
      <c r="K385" s="140">
        <f t="shared" si="141"/>
        <v>11.024948554622766</v>
      </c>
      <c r="L385" s="140">
        <f t="shared" si="141"/>
        <v>7.3591866483750259</v>
      </c>
      <c r="M385" s="140">
        <f t="shared" si="141"/>
        <v>3.6842125239703112</v>
      </c>
      <c r="N385" s="140">
        <f t="shared" si="141"/>
        <v>0</v>
      </c>
      <c r="O385" s="140">
        <f t="shared" si="141"/>
        <v>-3.6934771893899994</v>
      </c>
      <c r="P385" s="140">
        <f t="shared" si="141"/>
        <v>-7.3962453948043789</v>
      </c>
      <c r="Q385" s="140">
        <f t="shared" si="141"/>
        <v>-11.108331051904567</v>
      </c>
      <c r="R385" s="140">
        <f t="shared" si="141"/>
        <v>-14.829760681716126</v>
      </c>
      <c r="S385" s="140">
        <f t="shared" si="141"/>
        <v>-18.560560890937499</v>
      </c>
      <c r="T385" s="140">
        <f t="shared" si="141"/>
        <v>-22.300758372249796</v>
      </c>
      <c r="U385" s="140">
        <f t="shared" si="141"/>
        <v>-26.050379904627924</v>
      </c>
      <c r="V385" s="140">
        <f t="shared" si="141"/>
        <v>-29.809452353652865</v>
      </c>
      <c r="W385" s="140">
        <f t="shared" si="141"/>
        <v>-33.578002671825196</v>
      </c>
      <c r="X385" s="140">
        <f t="shared" si="141"/>
        <v>-37.356057898880088</v>
      </c>
      <c r="Y385" s="140">
        <f t="shared" si="141"/>
        <v>-41.14364516210312</v>
      </c>
      <c r="Z385" s="140">
        <f t="shared" si="141"/>
        <v>-44.940791676647663</v>
      </c>
      <c r="AA385" s="140">
        <f t="shared" si="141"/>
        <v>-48.74752474585334</v>
      </c>
      <c r="AB385" s="140">
        <f t="shared" si="141"/>
        <v>-52.563871761565949</v>
      </c>
      <c r="AC385" s="140">
        <f t="shared" si="141"/>
        <v>-56.389860204458635</v>
      </c>
      <c r="AD385" s="140">
        <f t="shared" si="141"/>
        <v>-60.225517644353936</v>
      </c>
      <c r="AE385" s="140">
        <f t="shared" si="141"/>
        <v>-64.070871740547574</v>
      </c>
      <c r="AF385" s="140">
        <f t="shared" si="141"/>
        <v>-67.925950242133453</v>
      </c>
      <c r="AG385" s="140">
        <f t="shared" si="141"/>
        <v>-71.790780988329743</v>
      </c>
      <c r="AH385" s="140">
        <f t="shared" si="141"/>
        <v>-75.665391908806441</v>
      </c>
      <c r="AI385" s="140">
        <f t="shared" si="141"/>
        <v>-79.549811024013977</v>
      </c>
      <c r="AJ385" s="140">
        <f t="shared" si="141"/>
        <v>-83.439141253067646</v>
      </c>
      <c r="AK385" s="140">
        <f t="shared" si="141"/>
        <v>-87.328471482121316</v>
      </c>
      <c r="AL385" s="140">
        <f t="shared" si="141"/>
        <v>-91.217801711174985</v>
      </c>
      <c r="AM385" s="140">
        <f t="shared" si="141"/>
        <v>-95.107131940228655</v>
      </c>
      <c r="AN385" s="140">
        <f t="shared" si="141"/>
        <v>-98.996462169282324</v>
      </c>
      <c r="AO385" s="140">
        <f t="shared" si="141"/>
        <v>-102.88579239833599</v>
      </c>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row>
    <row r="386" spans="1:96" ht="15" customHeight="1">
      <c r="A386" s="104"/>
      <c r="B386" s="117" t="s">
        <v>106</v>
      </c>
      <c r="C386" s="141"/>
      <c r="D386" s="140">
        <f t="shared" ref="D386:AO386" si="142">IF(D$373=$B386,0,IF(D$373&gt;$B386,-0.5*D$371-0.5*C$371+C386,0.5*HLOOKUP($B386,$D$370:$AO$371,2,FALSE)+0.5*HLOOKUP($B385,$D$370:$AO$371,2,FALSE)+D385))</f>
        <v>31.102184604604123</v>
      </c>
      <c r="E386" s="140">
        <f t="shared" si="142"/>
        <v>31.102184604604123</v>
      </c>
      <c r="F386" s="140">
        <f t="shared" si="142"/>
        <v>31.102184604604123</v>
      </c>
      <c r="G386" s="140">
        <f t="shared" si="142"/>
        <v>29.289871876993328</v>
      </c>
      <c r="H386" s="140">
        <f t="shared" si="142"/>
        <v>25.66069870758928</v>
      </c>
      <c r="I386" s="140">
        <f t="shared" si="142"/>
        <v>22.022417207265892</v>
      </c>
      <c r="J386" s="140">
        <f t="shared" si="142"/>
        <v>18.375001529370451</v>
      </c>
      <c r="K386" s="140">
        <f t="shared" si="142"/>
        <v>14.718425744012766</v>
      </c>
      <c r="L386" s="140">
        <f t="shared" si="142"/>
        <v>11.052663837765024</v>
      </c>
      <c r="M386" s="140">
        <f t="shared" si="142"/>
        <v>7.3776897133603105</v>
      </c>
      <c r="N386" s="140">
        <f t="shared" si="142"/>
        <v>3.6934771893899994</v>
      </c>
      <c r="O386" s="140">
        <f t="shared" si="142"/>
        <v>0</v>
      </c>
      <c r="P386" s="140">
        <f t="shared" si="142"/>
        <v>-3.7027682054143796</v>
      </c>
      <c r="Q386" s="140">
        <f t="shared" si="142"/>
        <v>-7.4148538625145672</v>
      </c>
      <c r="R386" s="140">
        <f t="shared" si="142"/>
        <v>-11.136283492326125</v>
      </c>
      <c r="S386" s="140">
        <f t="shared" si="142"/>
        <v>-14.867083701547497</v>
      </c>
      <c r="T386" s="140">
        <f t="shared" si="142"/>
        <v>-18.607281182859793</v>
      </c>
      <c r="U386" s="140">
        <f t="shared" si="142"/>
        <v>-22.356902715237922</v>
      </c>
      <c r="V386" s="140">
        <f t="shared" si="142"/>
        <v>-26.115975164262863</v>
      </c>
      <c r="W386" s="140">
        <f t="shared" si="142"/>
        <v>-29.884525482435198</v>
      </c>
      <c r="X386" s="140">
        <f t="shared" si="142"/>
        <v>-33.662580709490086</v>
      </c>
      <c r="Y386" s="140">
        <f t="shared" si="142"/>
        <v>-37.450167972713118</v>
      </c>
      <c r="Z386" s="140">
        <f t="shared" si="142"/>
        <v>-41.247314487257661</v>
      </c>
      <c r="AA386" s="140">
        <f t="shared" si="142"/>
        <v>-45.054047556463345</v>
      </c>
      <c r="AB386" s="140">
        <f t="shared" si="142"/>
        <v>-48.870394572175954</v>
      </c>
      <c r="AC386" s="140">
        <f t="shared" si="142"/>
        <v>-52.696383015068641</v>
      </c>
      <c r="AD386" s="140">
        <f t="shared" si="142"/>
        <v>-56.532040454963941</v>
      </c>
      <c r="AE386" s="140">
        <f t="shared" si="142"/>
        <v>-60.377394551157579</v>
      </c>
      <c r="AF386" s="140">
        <f t="shared" si="142"/>
        <v>-64.232473052743458</v>
      </c>
      <c r="AG386" s="140">
        <f t="shared" si="142"/>
        <v>-68.097303798939748</v>
      </c>
      <c r="AH386" s="140">
        <f t="shared" si="142"/>
        <v>-71.971914719416446</v>
      </c>
      <c r="AI386" s="140">
        <f t="shared" si="142"/>
        <v>-75.856333834623982</v>
      </c>
      <c r="AJ386" s="140">
        <f t="shared" si="142"/>
        <v>-79.745664063677651</v>
      </c>
      <c r="AK386" s="140">
        <f t="shared" si="142"/>
        <v>-83.634994292731321</v>
      </c>
      <c r="AL386" s="140">
        <f t="shared" si="142"/>
        <v>-87.52432452178499</v>
      </c>
      <c r="AM386" s="140">
        <f t="shared" si="142"/>
        <v>-91.41365475083866</v>
      </c>
      <c r="AN386" s="140">
        <f t="shared" si="142"/>
        <v>-95.302984979892329</v>
      </c>
      <c r="AO386" s="140">
        <f t="shared" si="142"/>
        <v>-99.192315208945999</v>
      </c>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3"/>
    </row>
    <row r="387" spans="1:96" ht="15" customHeight="1">
      <c r="A387" s="104"/>
      <c r="B387" s="117" t="s">
        <v>107</v>
      </c>
      <c r="C387" s="141"/>
      <c r="D387" s="140">
        <f t="shared" ref="D387:AO387" si="143">IF(D$373=$B387,0,IF(D$373&gt;$B387,-0.5*D$371-0.5*C$371+C387,0.5*HLOOKUP($B387,$D$370:$AO$371,2,FALSE)+0.5*HLOOKUP($B386,$D$370:$AO$371,2,FALSE)+D386))</f>
        <v>34.804952810018506</v>
      </c>
      <c r="E387" s="140">
        <f t="shared" si="143"/>
        <v>34.804952810018506</v>
      </c>
      <c r="F387" s="140">
        <f t="shared" si="143"/>
        <v>34.804952810018506</v>
      </c>
      <c r="G387" s="140">
        <f t="shared" si="143"/>
        <v>32.992640082407704</v>
      </c>
      <c r="H387" s="140">
        <f t="shared" si="143"/>
        <v>29.363466913003659</v>
      </c>
      <c r="I387" s="140">
        <f t="shared" si="143"/>
        <v>25.725185412680272</v>
      </c>
      <c r="J387" s="140">
        <f t="shared" si="143"/>
        <v>22.07776973478483</v>
      </c>
      <c r="K387" s="140">
        <f t="shared" si="143"/>
        <v>18.421193949427145</v>
      </c>
      <c r="L387" s="140">
        <f t="shared" si="143"/>
        <v>14.755432043179404</v>
      </c>
      <c r="M387" s="140">
        <f t="shared" si="143"/>
        <v>11.080457918774691</v>
      </c>
      <c r="N387" s="140">
        <f t="shared" si="143"/>
        <v>7.3962453948043789</v>
      </c>
      <c r="O387" s="140">
        <f t="shared" si="143"/>
        <v>3.7027682054143796</v>
      </c>
      <c r="P387" s="140">
        <f t="shared" si="143"/>
        <v>0</v>
      </c>
      <c r="Q387" s="140">
        <f t="shared" si="143"/>
        <v>-3.7120856571001877</v>
      </c>
      <c r="R387" s="140">
        <f t="shared" si="143"/>
        <v>-7.4335152869117458</v>
      </c>
      <c r="S387" s="140">
        <f t="shared" si="143"/>
        <v>-11.164315496133117</v>
      </c>
      <c r="T387" s="140">
        <f t="shared" si="143"/>
        <v>-14.904512977445414</v>
      </c>
      <c r="U387" s="140">
        <f t="shared" si="143"/>
        <v>-18.654134509823542</v>
      </c>
      <c r="V387" s="140">
        <f t="shared" si="143"/>
        <v>-22.413206958848484</v>
      </c>
      <c r="W387" s="140">
        <f t="shared" si="143"/>
        <v>-26.181757277020818</v>
      </c>
      <c r="X387" s="140">
        <f t="shared" si="143"/>
        <v>-29.959812504075707</v>
      </c>
      <c r="Y387" s="140">
        <f t="shared" si="143"/>
        <v>-33.747399767298738</v>
      </c>
      <c r="Z387" s="140">
        <f t="shared" si="143"/>
        <v>-37.544546281843282</v>
      </c>
      <c r="AA387" s="140">
        <f t="shared" si="143"/>
        <v>-41.351279351048959</v>
      </c>
      <c r="AB387" s="140">
        <f t="shared" si="143"/>
        <v>-45.167626366761567</v>
      </c>
      <c r="AC387" s="140">
        <f t="shared" si="143"/>
        <v>-48.993614809654254</v>
      </c>
      <c r="AD387" s="140">
        <f t="shared" si="143"/>
        <v>-52.829272249549554</v>
      </c>
      <c r="AE387" s="140">
        <f t="shared" si="143"/>
        <v>-56.674626345743192</v>
      </c>
      <c r="AF387" s="140">
        <f t="shared" si="143"/>
        <v>-60.529704847329064</v>
      </c>
      <c r="AG387" s="140">
        <f t="shared" si="143"/>
        <v>-64.394535593525347</v>
      </c>
      <c r="AH387" s="140">
        <f t="shared" si="143"/>
        <v>-68.269146514002045</v>
      </c>
      <c r="AI387" s="140">
        <f t="shared" si="143"/>
        <v>-72.153565629209581</v>
      </c>
      <c r="AJ387" s="140">
        <f t="shared" si="143"/>
        <v>-76.04289585826325</v>
      </c>
      <c r="AK387" s="140">
        <f t="shared" si="143"/>
        <v>-79.93222608731692</v>
      </c>
      <c r="AL387" s="140">
        <f t="shared" si="143"/>
        <v>-83.821556316370589</v>
      </c>
      <c r="AM387" s="140">
        <f t="shared" si="143"/>
        <v>-87.710886545424259</v>
      </c>
      <c r="AN387" s="140">
        <f t="shared" si="143"/>
        <v>-91.600216774477929</v>
      </c>
      <c r="AO387" s="140">
        <f t="shared" si="143"/>
        <v>-95.489547003531598</v>
      </c>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3"/>
    </row>
    <row r="388" spans="1:96" ht="15" customHeight="1">
      <c r="A388" s="104"/>
      <c r="B388" s="117" t="s">
        <v>108</v>
      </c>
      <c r="C388" s="141"/>
      <c r="D388" s="140">
        <f t="shared" ref="D388:AO388" si="144">IF(D$373=$B388,0,IF(D$373&gt;$B388,-0.5*D$371-0.5*C$371+C388,0.5*HLOOKUP($B388,$D$370:$AO$371,2,FALSE)+0.5*HLOOKUP($B387,$D$370:$AO$371,2,FALSE)+D387))</f>
        <v>38.517038467118695</v>
      </c>
      <c r="E388" s="140">
        <f t="shared" si="144"/>
        <v>38.517038467118695</v>
      </c>
      <c r="F388" s="140">
        <f t="shared" si="144"/>
        <v>38.517038467118695</v>
      </c>
      <c r="G388" s="140">
        <f t="shared" si="144"/>
        <v>36.704725739507893</v>
      </c>
      <c r="H388" s="140">
        <f t="shared" si="144"/>
        <v>33.075552570103845</v>
      </c>
      <c r="I388" s="140">
        <f t="shared" si="144"/>
        <v>29.437271069780458</v>
      </c>
      <c r="J388" s="140">
        <f t="shared" si="144"/>
        <v>25.78985539188502</v>
      </c>
      <c r="K388" s="140">
        <f t="shared" si="144"/>
        <v>22.133279606527331</v>
      </c>
      <c r="L388" s="140">
        <f t="shared" si="144"/>
        <v>18.467517700279593</v>
      </c>
      <c r="M388" s="140">
        <f t="shared" si="144"/>
        <v>14.792543575874879</v>
      </c>
      <c r="N388" s="140">
        <f t="shared" si="144"/>
        <v>11.108331051904567</v>
      </c>
      <c r="O388" s="140">
        <f t="shared" si="144"/>
        <v>7.4148538625145672</v>
      </c>
      <c r="P388" s="140">
        <f t="shared" si="144"/>
        <v>3.7120856571001877</v>
      </c>
      <c r="Q388" s="140">
        <f t="shared" si="144"/>
        <v>0</v>
      </c>
      <c r="R388" s="140">
        <f t="shared" si="144"/>
        <v>-3.7214296298115581</v>
      </c>
      <c r="S388" s="140">
        <f t="shared" si="144"/>
        <v>-7.4522298390329302</v>
      </c>
      <c r="T388" s="140">
        <f t="shared" si="144"/>
        <v>-11.192427320345226</v>
      </c>
      <c r="U388" s="140">
        <f t="shared" si="144"/>
        <v>-14.942048852723357</v>
      </c>
      <c r="V388" s="140">
        <f t="shared" si="144"/>
        <v>-18.701121301748298</v>
      </c>
      <c r="W388" s="140">
        <f t="shared" si="144"/>
        <v>-22.469671619920632</v>
      </c>
      <c r="X388" s="140">
        <f t="shared" si="144"/>
        <v>-26.247726846975521</v>
      </c>
      <c r="Y388" s="140">
        <f t="shared" si="144"/>
        <v>-30.035314110198556</v>
      </c>
      <c r="Z388" s="140">
        <f t="shared" si="144"/>
        <v>-33.832460624743099</v>
      </c>
      <c r="AA388" s="140">
        <f t="shared" si="144"/>
        <v>-37.639193693948783</v>
      </c>
      <c r="AB388" s="140">
        <f t="shared" si="144"/>
        <v>-41.455540709661392</v>
      </c>
      <c r="AC388" s="140">
        <f t="shared" si="144"/>
        <v>-45.281529152554079</v>
      </c>
      <c r="AD388" s="140">
        <f t="shared" si="144"/>
        <v>-49.117186592449379</v>
      </c>
      <c r="AE388" s="140">
        <f t="shared" si="144"/>
        <v>-52.962540688643017</v>
      </c>
      <c r="AF388" s="140">
        <f t="shared" si="144"/>
        <v>-56.817619190228889</v>
      </c>
      <c r="AG388" s="140">
        <f t="shared" si="144"/>
        <v>-60.682449936425172</v>
      </c>
      <c r="AH388" s="140">
        <f t="shared" si="144"/>
        <v>-64.55706085690187</v>
      </c>
      <c r="AI388" s="140">
        <f t="shared" si="144"/>
        <v>-68.441479972109406</v>
      </c>
      <c r="AJ388" s="140">
        <f t="shared" si="144"/>
        <v>-72.330810201163075</v>
      </c>
      <c r="AK388" s="140">
        <f t="shared" si="144"/>
        <v>-76.220140430216745</v>
      </c>
      <c r="AL388" s="140">
        <f t="shared" si="144"/>
        <v>-80.109470659270414</v>
      </c>
      <c r="AM388" s="140">
        <f t="shared" si="144"/>
        <v>-83.998800888324084</v>
      </c>
      <c r="AN388" s="140">
        <f t="shared" si="144"/>
        <v>-87.888131117377753</v>
      </c>
      <c r="AO388" s="140">
        <f t="shared" si="144"/>
        <v>-91.777461346431423</v>
      </c>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3"/>
    </row>
    <row r="389" spans="1:96" ht="15" customHeight="1">
      <c r="A389" s="104"/>
      <c r="B389" s="117" t="s">
        <v>109</v>
      </c>
      <c r="C389" s="141"/>
      <c r="D389" s="140">
        <f t="shared" ref="D389:AO389" si="145">IF(D$373=$B389,0,IF(D$373&gt;$B389,-0.5*D$371-0.5*C$371+C389,0.5*HLOOKUP($B389,$D$370:$AO$371,2,FALSE)+0.5*HLOOKUP($B388,$D$370:$AO$371,2,FALSE)+D388))</f>
        <v>42.238468096930255</v>
      </c>
      <c r="E389" s="140">
        <f t="shared" si="145"/>
        <v>42.238468096930255</v>
      </c>
      <c r="F389" s="140">
        <f t="shared" si="145"/>
        <v>42.238468096930255</v>
      </c>
      <c r="G389" s="140">
        <f t="shared" si="145"/>
        <v>40.426155369319453</v>
      </c>
      <c r="H389" s="140">
        <f t="shared" si="145"/>
        <v>36.796982199915405</v>
      </c>
      <c r="I389" s="140">
        <f t="shared" si="145"/>
        <v>33.158700699592018</v>
      </c>
      <c r="J389" s="140">
        <f t="shared" si="145"/>
        <v>29.51128502169658</v>
      </c>
      <c r="K389" s="140">
        <f t="shared" si="145"/>
        <v>25.854709236338891</v>
      </c>
      <c r="L389" s="140">
        <f t="shared" si="145"/>
        <v>22.188947330091153</v>
      </c>
      <c r="M389" s="140">
        <f t="shared" si="145"/>
        <v>18.513973205686437</v>
      </c>
      <c r="N389" s="140">
        <f t="shared" si="145"/>
        <v>14.829760681716126</v>
      </c>
      <c r="O389" s="140">
        <f t="shared" si="145"/>
        <v>11.136283492326125</v>
      </c>
      <c r="P389" s="140">
        <f t="shared" si="145"/>
        <v>7.4335152869117458</v>
      </c>
      <c r="Q389" s="140">
        <f t="shared" si="145"/>
        <v>3.7214296298115581</v>
      </c>
      <c r="R389" s="140">
        <f t="shared" si="145"/>
        <v>0</v>
      </c>
      <c r="S389" s="140">
        <f t="shared" si="145"/>
        <v>-3.7308002092213721</v>
      </c>
      <c r="T389" s="140">
        <f t="shared" si="145"/>
        <v>-7.4709976905336681</v>
      </c>
      <c r="U389" s="140">
        <f t="shared" si="145"/>
        <v>-11.220619222911798</v>
      </c>
      <c r="V389" s="140">
        <f t="shared" si="145"/>
        <v>-14.97969167193674</v>
      </c>
      <c r="W389" s="140">
        <f t="shared" si="145"/>
        <v>-18.748241990109072</v>
      </c>
      <c r="X389" s="140">
        <f t="shared" si="145"/>
        <v>-22.526297217163961</v>
      </c>
      <c r="Y389" s="140">
        <f t="shared" si="145"/>
        <v>-26.313884480386996</v>
      </c>
      <c r="Z389" s="140">
        <f t="shared" si="145"/>
        <v>-30.111030994931536</v>
      </c>
      <c r="AA389" s="140">
        <f t="shared" si="145"/>
        <v>-33.917764064137216</v>
      </c>
      <c r="AB389" s="140">
        <f t="shared" si="145"/>
        <v>-37.734111079849825</v>
      </c>
      <c r="AC389" s="140">
        <f t="shared" si="145"/>
        <v>-41.560099522742512</v>
      </c>
      <c r="AD389" s="140">
        <f t="shared" si="145"/>
        <v>-45.395756962637812</v>
      </c>
      <c r="AE389" s="140">
        <f t="shared" si="145"/>
        <v>-49.24111105883145</v>
      </c>
      <c r="AF389" s="140">
        <f t="shared" si="145"/>
        <v>-53.096189560417322</v>
      </c>
      <c r="AG389" s="140">
        <f t="shared" si="145"/>
        <v>-56.961020306613605</v>
      </c>
      <c r="AH389" s="140">
        <f t="shared" si="145"/>
        <v>-60.835631227090296</v>
      </c>
      <c r="AI389" s="140">
        <f t="shared" si="145"/>
        <v>-64.720050342297824</v>
      </c>
      <c r="AJ389" s="140">
        <f t="shared" si="145"/>
        <v>-68.609380571351494</v>
      </c>
      <c r="AK389" s="140">
        <f t="shared" si="145"/>
        <v>-72.498710800405163</v>
      </c>
      <c r="AL389" s="140">
        <f t="shared" si="145"/>
        <v>-76.388041029458833</v>
      </c>
      <c r="AM389" s="140">
        <f t="shared" si="145"/>
        <v>-80.277371258512503</v>
      </c>
      <c r="AN389" s="140">
        <f t="shared" si="145"/>
        <v>-84.166701487566172</v>
      </c>
      <c r="AO389" s="140">
        <f t="shared" si="145"/>
        <v>-88.056031716619842</v>
      </c>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3"/>
    </row>
    <row r="390" spans="1:96" ht="15" customHeight="1">
      <c r="A390" s="104"/>
      <c r="B390" s="117" t="s">
        <v>110</v>
      </c>
      <c r="C390" s="141"/>
      <c r="D390" s="140">
        <f t="shared" ref="D390:AO390" si="146">IF(D$373=$B390,0,IF(D$373&gt;$B390,-0.5*D$371-0.5*C$371+C390,0.5*HLOOKUP($B390,$D$370:$AO$371,2,FALSE)+0.5*HLOOKUP($B389,$D$370:$AO$371,2,FALSE)+D389))</f>
        <v>45.969268306151626</v>
      </c>
      <c r="E390" s="140">
        <f t="shared" si="146"/>
        <v>45.969268306151626</v>
      </c>
      <c r="F390" s="140">
        <f t="shared" si="146"/>
        <v>45.969268306151626</v>
      </c>
      <c r="G390" s="140">
        <f t="shared" si="146"/>
        <v>44.156955578540824</v>
      </c>
      <c r="H390" s="140">
        <f t="shared" si="146"/>
        <v>40.527782409136776</v>
      </c>
      <c r="I390" s="140">
        <f t="shared" si="146"/>
        <v>36.889500908813389</v>
      </c>
      <c r="J390" s="140">
        <f t="shared" si="146"/>
        <v>33.242085230917951</v>
      </c>
      <c r="K390" s="140">
        <f t="shared" si="146"/>
        <v>29.585509445560263</v>
      </c>
      <c r="L390" s="140">
        <f t="shared" si="146"/>
        <v>25.919747539312525</v>
      </c>
      <c r="M390" s="140">
        <f t="shared" si="146"/>
        <v>22.244773414907808</v>
      </c>
      <c r="N390" s="140">
        <f t="shared" si="146"/>
        <v>18.560560890937499</v>
      </c>
      <c r="O390" s="140">
        <f t="shared" si="146"/>
        <v>14.867083701547497</v>
      </c>
      <c r="P390" s="140">
        <f t="shared" si="146"/>
        <v>11.164315496133117</v>
      </c>
      <c r="Q390" s="140">
        <f t="shared" si="146"/>
        <v>7.4522298390329302</v>
      </c>
      <c r="R390" s="140">
        <f t="shared" si="146"/>
        <v>3.7308002092213721</v>
      </c>
      <c r="S390" s="140">
        <f t="shared" si="146"/>
        <v>0</v>
      </c>
      <c r="T390" s="140">
        <f t="shared" si="146"/>
        <v>-3.740197481312296</v>
      </c>
      <c r="U390" s="140">
        <f t="shared" si="146"/>
        <v>-7.4898190136904255</v>
      </c>
      <c r="V390" s="140">
        <f t="shared" si="146"/>
        <v>-11.248891462715367</v>
      </c>
      <c r="W390" s="140">
        <f t="shared" si="146"/>
        <v>-15.017441780887701</v>
      </c>
      <c r="X390" s="140">
        <f t="shared" si="146"/>
        <v>-18.79549700794259</v>
      </c>
      <c r="Y390" s="140">
        <f t="shared" si="146"/>
        <v>-22.583084271165625</v>
      </c>
      <c r="Z390" s="140">
        <f t="shared" si="146"/>
        <v>-26.380230785710165</v>
      </c>
      <c r="AA390" s="140">
        <f t="shared" si="146"/>
        <v>-30.186963854915845</v>
      </c>
      <c r="AB390" s="140">
        <f t="shared" si="146"/>
        <v>-34.003310870628454</v>
      </c>
      <c r="AC390" s="140">
        <f t="shared" si="146"/>
        <v>-37.82929931352114</v>
      </c>
      <c r="AD390" s="140">
        <f t="shared" si="146"/>
        <v>-41.66495675341644</v>
      </c>
      <c r="AE390" s="140">
        <f t="shared" si="146"/>
        <v>-45.510310849610079</v>
      </c>
      <c r="AF390" s="140">
        <f t="shared" si="146"/>
        <v>-49.365389351195951</v>
      </c>
      <c r="AG390" s="140">
        <f t="shared" si="146"/>
        <v>-53.230220097392234</v>
      </c>
      <c r="AH390" s="140">
        <f t="shared" si="146"/>
        <v>-57.104831017868925</v>
      </c>
      <c r="AI390" s="140">
        <f t="shared" si="146"/>
        <v>-60.98925013307646</v>
      </c>
      <c r="AJ390" s="140">
        <f t="shared" si="146"/>
        <v>-64.878580362130137</v>
      </c>
      <c r="AK390" s="140">
        <f t="shared" si="146"/>
        <v>-68.767910591183806</v>
      </c>
      <c r="AL390" s="140">
        <f t="shared" si="146"/>
        <v>-72.657240820237476</v>
      </c>
      <c r="AM390" s="140">
        <f t="shared" si="146"/>
        <v>-76.546571049291146</v>
      </c>
      <c r="AN390" s="140">
        <f t="shared" si="146"/>
        <v>-80.435901278344815</v>
      </c>
      <c r="AO390" s="140">
        <f t="shared" si="146"/>
        <v>-84.325231507398485</v>
      </c>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3"/>
    </row>
    <row r="391" spans="1:96" ht="15" customHeight="1">
      <c r="A391" s="104"/>
      <c r="B391" s="117" t="s">
        <v>111</v>
      </c>
      <c r="C391" s="141"/>
      <c r="D391" s="140">
        <f t="shared" ref="D391:AO391" si="147">IF(D$373=$B391,0,IF(D$373&gt;$B391,-0.5*D$371-0.5*C$371+C391,0.5*HLOOKUP($B391,$D$370:$AO$371,2,FALSE)+0.5*HLOOKUP($B390,$D$370:$AO$371,2,FALSE)+D390))</f>
        <v>49.70946578746392</v>
      </c>
      <c r="E391" s="140">
        <f t="shared" si="147"/>
        <v>49.70946578746392</v>
      </c>
      <c r="F391" s="140">
        <f t="shared" si="147"/>
        <v>49.70946578746392</v>
      </c>
      <c r="G391" s="140">
        <f t="shared" si="147"/>
        <v>47.897153059853117</v>
      </c>
      <c r="H391" s="140">
        <f t="shared" si="147"/>
        <v>44.26797989044907</v>
      </c>
      <c r="I391" s="140">
        <f t="shared" si="147"/>
        <v>40.629698390125682</v>
      </c>
      <c r="J391" s="140">
        <f t="shared" si="147"/>
        <v>36.982282712230244</v>
      </c>
      <c r="K391" s="140">
        <f t="shared" si="147"/>
        <v>33.325706926872556</v>
      </c>
      <c r="L391" s="140">
        <f t="shared" si="147"/>
        <v>29.659945020624821</v>
      </c>
      <c r="M391" s="140">
        <f t="shared" si="147"/>
        <v>25.984970896220105</v>
      </c>
      <c r="N391" s="140">
        <f t="shared" si="147"/>
        <v>22.300758372249796</v>
      </c>
      <c r="O391" s="140">
        <f t="shared" si="147"/>
        <v>18.607281182859793</v>
      </c>
      <c r="P391" s="140">
        <f t="shared" si="147"/>
        <v>14.904512977445414</v>
      </c>
      <c r="Q391" s="140">
        <f t="shared" si="147"/>
        <v>11.192427320345226</v>
      </c>
      <c r="R391" s="140">
        <f t="shared" si="147"/>
        <v>7.4709976905336681</v>
      </c>
      <c r="S391" s="140">
        <f t="shared" si="147"/>
        <v>3.740197481312296</v>
      </c>
      <c r="T391" s="140">
        <f t="shared" si="147"/>
        <v>0</v>
      </c>
      <c r="U391" s="140">
        <f t="shared" si="147"/>
        <v>-3.7496215323781299</v>
      </c>
      <c r="V391" s="140">
        <f t="shared" si="147"/>
        <v>-7.5086939814030718</v>
      </c>
      <c r="W391" s="140">
        <f t="shared" si="147"/>
        <v>-11.277244299575404</v>
      </c>
      <c r="X391" s="140">
        <f t="shared" si="147"/>
        <v>-15.055299526630293</v>
      </c>
      <c r="Y391" s="140">
        <f t="shared" si="147"/>
        <v>-18.842886789853328</v>
      </c>
      <c r="Z391" s="140">
        <f t="shared" si="147"/>
        <v>-22.640033304397868</v>
      </c>
      <c r="AA391" s="140">
        <f t="shared" si="147"/>
        <v>-26.446766373603548</v>
      </c>
      <c r="AB391" s="140">
        <f t="shared" si="147"/>
        <v>-30.26311338931616</v>
      </c>
      <c r="AC391" s="140">
        <f t="shared" si="147"/>
        <v>-34.089101832208847</v>
      </c>
      <c r="AD391" s="140">
        <f t="shared" si="147"/>
        <v>-37.924759272104147</v>
      </c>
      <c r="AE391" s="140">
        <f t="shared" si="147"/>
        <v>-41.770113368297785</v>
      </c>
      <c r="AF391" s="140">
        <f t="shared" si="147"/>
        <v>-45.625191869883658</v>
      </c>
      <c r="AG391" s="140">
        <f t="shared" si="147"/>
        <v>-49.490022616079941</v>
      </c>
      <c r="AH391" s="140">
        <f t="shared" si="147"/>
        <v>-53.364633536556632</v>
      </c>
      <c r="AI391" s="140">
        <f t="shared" si="147"/>
        <v>-57.249052651764167</v>
      </c>
      <c r="AJ391" s="140">
        <f t="shared" si="147"/>
        <v>-61.138382880817836</v>
      </c>
      <c r="AK391" s="140">
        <f t="shared" si="147"/>
        <v>-65.027713109871513</v>
      </c>
      <c r="AL391" s="140">
        <f t="shared" si="147"/>
        <v>-68.917043338925183</v>
      </c>
      <c r="AM391" s="140">
        <f t="shared" si="147"/>
        <v>-72.806373567978852</v>
      </c>
      <c r="AN391" s="140">
        <f t="shared" si="147"/>
        <v>-76.695703797032522</v>
      </c>
      <c r="AO391" s="140">
        <f t="shared" si="147"/>
        <v>-80.585034026086191</v>
      </c>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3"/>
    </row>
    <row r="392" spans="1:96" ht="15" customHeight="1">
      <c r="A392" s="104"/>
      <c r="B392" s="117" t="s">
        <v>112</v>
      </c>
      <c r="C392" s="141"/>
      <c r="D392" s="140">
        <f t="shared" ref="D392:AO392" si="148">IF(D$373=$B392,0,IF(D$373&gt;$B392,-0.5*D$371-0.5*C$371+C392,0.5*HLOOKUP($B392,$D$370:$AO$371,2,FALSE)+0.5*HLOOKUP($B391,$D$370:$AO$371,2,FALSE)+D391))</f>
        <v>53.459087319842048</v>
      </c>
      <c r="E392" s="140">
        <f t="shared" si="148"/>
        <v>53.459087319842048</v>
      </c>
      <c r="F392" s="140">
        <f t="shared" si="148"/>
        <v>53.459087319842048</v>
      </c>
      <c r="G392" s="140">
        <f t="shared" si="148"/>
        <v>51.646774592231246</v>
      </c>
      <c r="H392" s="140">
        <f t="shared" si="148"/>
        <v>48.017601422827198</v>
      </c>
      <c r="I392" s="140">
        <f t="shared" si="148"/>
        <v>44.379319922503811</v>
      </c>
      <c r="J392" s="140">
        <f t="shared" si="148"/>
        <v>40.731904244608373</v>
      </c>
      <c r="K392" s="140">
        <f t="shared" si="148"/>
        <v>37.075328459250684</v>
      </c>
      <c r="L392" s="140">
        <f t="shared" si="148"/>
        <v>33.409566553002954</v>
      </c>
      <c r="M392" s="140">
        <f t="shared" si="148"/>
        <v>29.734592428598233</v>
      </c>
      <c r="N392" s="140">
        <f t="shared" si="148"/>
        <v>26.050379904627924</v>
      </c>
      <c r="O392" s="140">
        <f t="shared" si="148"/>
        <v>22.356902715237922</v>
      </c>
      <c r="P392" s="140">
        <f t="shared" si="148"/>
        <v>18.654134509823542</v>
      </c>
      <c r="Q392" s="140">
        <f t="shared" si="148"/>
        <v>14.942048852723357</v>
      </c>
      <c r="R392" s="140">
        <f t="shared" si="148"/>
        <v>11.220619222911798</v>
      </c>
      <c r="S392" s="140">
        <f t="shared" si="148"/>
        <v>7.4898190136904255</v>
      </c>
      <c r="T392" s="140">
        <f t="shared" si="148"/>
        <v>3.7496215323781299</v>
      </c>
      <c r="U392" s="140">
        <f t="shared" si="148"/>
        <v>0</v>
      </c>
      <c r="V392" s="140">
        <f t="shared" si="148"/>
        <v>-3.7590724490249419</v>
      </c>
      <c r="W392" s="140">
        <f t="shared" si="148"/>
        <v>-7.5276227671972755</v>
      </c>
      <c r="X392" s="140">
        <f t="shared" si="148"/>
        <v>-11.305677994252164</v>
      </c>
      <c r="Y392" s="140">
        <f t="shared" si="148"/>
        <v>-15.093265257475197</v>
      </c>
      <c r="Z392" s="140">
        <f t="shared" si="148"/>
        <v>-18.890411772019739</v>
      </c>
      <c r="AA392" s="140">
        <f t="shared" si="148"/>
        <v>-22.69714484122542</v>
      </c>
      <c r="AB392" s="140">
        <f t="shared" si="148"/>
        <v>-26.513491856938032</v>
      </c>
      <c r="AC392" s="140">
        <f t="shared" si="148"/>
        <v>-30.339480299830718</v>
      </c>
      <c r="AD392" s="140">
        <f t="shared" si="148"/>
        <v>-34.175137739726019</v>
      </c>
      <c r="AE392" s="140">
        <f t="shared" si="148"/>
        <v>-38.020491835919657</v>
      </c>
      <c r="AF392" s="140">
        <f t="shared" si="148"/>
        <v>-41.875570337505529</v>
      </c>
      <c r="AG392" s="140">
        <f t="shared" si="148"/>
        <v>-45.740401083701812</v>
      </c>
      <c r="AH392" s="140">
        <f t="shared" si="148"/>
        <v>-49.615012004178503</v>
      </c>
      <c r="AI392" s="140">
        <f t="shared" si="148"/>
        <v>-53.499431119386038</v>
      </c>
      <c r="AJ392" s="140">
        <f t="shared" si="148"/>
        <v>-57.388761348439708</v>
      </c>
      <c r="AK392" s="140">
        <f t="shared" si="148"/>
        <v>-61.278091577493377</v>
      </c>
      <c r="AL392" s="140">
        <f t="shared" si="148"/>
        <v>-65.167421806547054</v>
      </c>
      <c r="AM392" s="140">
        <f t="shared" si="148"/>
        <v>-69.056752035600724</v>
      </c>
      <c r="AN392" s="140">
        <f t="shared" si="148"/>
        <v>-72.946082264654393</v>
      </c>
      <c r="AO392" s="140">
        <f t="shared" si="148"/>
        <v>-76.835412493708063</v>
      </c>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3"/>
    </row>
    <row r="393" spans="1:96" ht="15" customHeight="1">
      <c r="A393" s="104"/>
      <c r="B393" s="117" t="s">
        <v>113</v>
      </c>
      <c r="C393" s="141"/>
      <c r="D393" s="140">
        <f t="shared" ref="D393:AO393" si="149">IF(D$373=$B393,0,IF(D$373&gt;$B393,-0.5*D$371-0.5*C$371+C393,0.5*HLOOKUP($B393,$D$370:$AO$371,2,FALSE)+0.5*HLOOKUP($B392,$D$370:$AO$371,2,FALSE)+D392))</f>
        <v>57.21815976886699</v>
      </c>
      <c r="E393" s="140">
        <f t="shared" si="149"/>
        <v>57.21815976886699</v>
      </c>
      <c r="F393" s="140">
        <f t="shared" si="149"/>
        <v>57.21815976886699</v>
      </c>
      <c r="G393" s="140">
        <f t="shared" si="149"/>
        <v>55.405847041256187</v>
      </c>
      <c r="H393" s="140">
        <f t="shared" si="149"/>
        <v>51.77667387185214</v>
      </c>
      <c r="I393" s="140">
        <f t="shared" si="149"/>
        <v>48.138392371528752</v>
      </c>
      <c r="J393" s="140">
        <f t="shared" si="149"/>
        <v>44.490976693633314</v>
      </c>
      <c r="K393" s="140">
        <f t="shared" si="149"/>
        <v>40.834400908275626</v>
      </c>
      <c r="L393" s="140">
        <f t="shared" si="149"/>
        <v>37.168639002027895</v>
      </c>
      <c r="M393" s="140">
        <f t="shared" si="149"/>
        <v>33.493664877623175</v>
      </c>
      <c r="N393" s="140">
        <f t="shared" si="149"/>
        <v>29.809452353652865</v>
      </c>
      <c r="O393" s="140">
        <f t="shared" si="149"/>
        <v>26.115975164262863</v>
      </c>
      <c r="P393" s="140">
        <f t="shared" si="149"/>
        <v>22.413206958848484</v>
      </c>
      <c r="Q393" s="140">
        <f t="shared" si="149"/>
        <v>18.701121301748298</v>
      </c>
      <c r="R393" s="140">
        <f t="shared" si="149"/>
        <v>14.97969167193674</v>
      </c>
      <c r="S393" s="140">
        <f t="shared" si="149"/>
        <v>11.248891462715367</v>
      </c>
      <c r="T393" s="140">
        <f t="shared" si="149"/>
        <v>7.5086939814030718</v>
      </c>
      <c r="U393" s="140">
        <f t="shared" si="149"/>
        <v>3.7590724490249419</v>
      </c>
      <c r="V393" s="140">
        <f t="shared" si="149"/>
        <v>0</v>
      </c>
      <c r="W393" s="140">
        <f t="shared" si="149"/>
        <v>-3.7685503181723332</v>
      </c>
      <c r="X393" s="140">
        <f t="shared" si="149"/>
        <v>-7.5466055452272229</v>
      </c>
      <c r="Y393" s="140">
        <f t="shared" si="149"/>
        <v>-11.334192808450256</v>
      </c>
      <c r="Z393" s="140">
        <f t="shared" si="149"/>
        <v>-15.131339322994798</v>
      </c>
      <c r="AA393" s="140">
        <f t="shared" si="149"/>
        <v>-18.938072392200478</v>
      </c>
      <c r="AB393" s="140">
        <f t="shared" si="149"/>
        <v>-22.75441940791309</v>
      </c>
      <c r="AC393" s="140">
        <f t="shared" si="149"/>
        <v>-26.580407850805777</v>
      </c>
      <c r="AD393" s="140">
        <f t="shared" si="149"/>
        <v>-30.416065290701081</v>
      </c>
      <c r="AE393" s="140">
        <f t="shared" si="149"/>
        <v>-34.261419386894723</v>
      </c>
      <c r="AF393" s="140">
        <f t="shared" si="149"/>
        <v>-38.116497888480595</v>
      </c>
      <c r="AG393" s="140">
        <f t="shared" si="149"/>
        <v>-41.981328634676878</v>
      </c>
      <c r="AH393" s="140">
        <f t="shared" si="149"/>
        <v>-45.855939555153569</v>
      </c>
      <c r="AI393" s="140">
        <f t="shared" si="149"/>
        <v>-49.740358670361104</v>
      </c>
      <c r="AJ393" s="140">
        <f t="shared" si="149"/>
        <v>-53.629688899414774</v>
      </c>
      <c r="AK393" s="140">
        <f t="shared" si="149"/>
        <v>-57.519019128468443</v>
      </c>
      <c r="AL393" s="140">
        <f t="shared" si="149"/>
        <v>-61.408349357522113</v>
      </c>
      <c r="AM393" s="140">
        <f t="shared" si="149"/>
        <v>-65.297679586575782</v>
      </c>
      <c r="AN393" s="140">
        <f t="shared" si="149"/>
        <v>-69.187009815629452</v>
      </c>
      <c r="AO393" s="140">
        <f t="shared" si="149"/>
        <v>-73.076340044683121</v>
      </c>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3"/>
    </row>
    <row r="394" spans="1:96" ht="15" customHeight="1">
      <c r="A394" s="104"/>
      <c r="B394" s="117" t="s">
        <v>114</v>
      </c>
      <c r="C394" s="141"/>
      <c r="D394" s="140">
        <f t="shared" ref="D394:AO394" si="150">IF(D$373=$B394,0,IF(D$373&gt;$B394,-0.5*D$371-0.5*C$371+C394,0.5*HLOOKUP($B394,$D$370:$AO$371,2,FALSE)+0.5*HLOOKUP($B393,$D$370:$AO$371,2,FALSE)+D393))</f>
        <v>60.98671008703932</v>
      </c>
      <c r="E394" s="140">
        <f t="shared" si="150"/>
        <v>60.98671008703932</v>
      </c>
      <c r="F394" s="140">
        <f t="shared" si="150"/>
        <v>60.98671008703932</v>
      </c>
      <c r="G394" s="140">
        <f t="shared" si="150"/>
        <v>59.174397359428518</v>
      </c>
      <c r="H394" s="140">
        <f t="shared" si="150"/>
        <v>55.54522419002447</v>
      </c>
      <c r="I394" s="140">
        <f t="shared" si="150"/>
        <v>51.906942689701083</v>
      </c>
      <c r="J394" s="140">
        <f t="shared" si="150"/>
        <v>48.259527011805645</v>
      </c>
      <c r="K394" s="140">
        <f t="shared" si="150"/>
        <v>44.602951226447956</v>
      </c>
      <c r="L394" s="140">
        <f t="shared" si="150"/>
        <v>40.937189320200225</v>
      </c>
      <c r="M394" s="140">
        <f t="shared" si="150"/>
        <v>37.262215195795505</v>
      </c>
      <c r="N394" s="140">
        <f t="shared" si="150"/>
        <v>33.578002671825196</v>
      </c>
      <c r="O394" s="140">
        <f t="shared" si="150"/>
        <v>29.884525482435198</v>
      </c>
      <c r="P394" s="140">
        <f t="shared" si="150"/>
        <v>26.181757277020818</v>
      </c>
      <c r="Q394" s="140">
        <f t="shared" si="150"/>
        <v>22.469671619920632</v>
      </c>
      <c r="R394" s="140">
        <f t="shared" si="150"/>
        <v>18.748241990109072</v>
      </c>
      <c r="S394" s="140">
        <f t="shared" si="150"/>
        <v>15.017441780887701</v>
      </c>
      <c r="T394" s="140">
        <f t="shared" si="150"/>
        <v>11.277244299575404</v>
      </c>
      <c r="U394" s="140">
        <f t="shared" si="150"/>
        <v>7.5276227671972755</v>
      </c>
      <c r="V394" s="140">
        <f t="shared" si="150"/>
        <v>3.7685503181723332</v>
      </c>
      <c r="W394" s="140">
        <f t="shared" si="150"/>
        <v>0</v>
      </c>
      <c r="X394" s="140">
        <f t="shared" si="150"/>
        <v>-3.7780552270548893</v>
      </c>
      <c r="Y394" s="140">
        <f t="shared" si="150"/>
        <v>-7.5656424902779227</v>
      </c>
      <c r="Z394" s="140">
        <f t="shared" si="150"/>
        <v>-11.362789004822464</v>
      </c>
      <c r="AA394" s="140">
        <f t="shared" si="150"/>
        <v>-15.169522074028144</v>
      </c>
      <c r="AB394" s="140">
        <f t="shared" si="150"/>
        <v>-18.985869089740753</v>
      </c>
      <c r="AC394" s="140">
        <f t="shared" si="150"/>
        <v>-22.811857532633439</v>
      </c>
      <c r="AD394" s="140">
        <f t="shared" si="150"/>
        <v>-26.647514972528743</v>
      </c>
      <c r="AE394" s="140">
        <f t="shared" si="150"/>
        <v>-30.492869068722385</v>
      </c>
      <c r="AF394" s="140">
        <f t="shared" si="150"/>
        <v>-34.347947570308257</v>
      </c>
      <c r="AG394" s="140">
        <f t="shared" si="150"/>
        <v>-38.21277831650454</v>
      </c>
      <c r="AH394" s="140">
        <f t="shared" si="150"/>
        <v>-42.087389236981231</v>
      </c>
      <c r="AI394" s="140">
        <f t="shared" si="150"/>
        <v>-45.971808352188766</v>
      </c>
      <c r="AJ394" s="140">
        <f t="shared" si="150"/>
        <v>-49.861138581242436</v>
      </c>
      <c r="AK394" s="140">
        <f t="shared" si="150"/>
        <v>-53.750468810296105</v>
      </c>
      <c r="AL394" s="140">
        <f t="shared" si="150"/>
        <v>-57.639799039349775</v>
      </c>
      <c r="AM394" s="140">
        <f t="shared" si="150"/>
        <v>-61.529129268403445</v>
      </c>
      <c r="AN394" s="140">
        <f t="shared" si="150"/>
        <v>-65.418459497457121</v>
      </c>
      <c r="AO394" s="140">
        <f t="shared" si="150"/>
        <v>-69.307789726510791</v>
      </c>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3"/>
    </row>
    <row r="395" spans="1:96" ht="15" customHeight="1">
      <c r="A395" s="104"/>
      <c r="B395" s="117" t="s">
        <v>115</v>
      </c>
      <c r="C395" s="141"/>
      <c r="D395" s="140">
        <f t="shared" ref="D395:AO395" si="151">IF(D$373=$B395,0,IF(D$373&gt;$B395,-0.5*D$371-0.5*C$371+C395,0.5*HLOOKUP($B395,$D$370:$AO$371,2,FALSE)+0.5*HLOOKUP($B394,$D$370:$AO$371,2,FALSE)+D394))</f>
        <v>64.764765314094205</v>
      </c>
      <c r="E395" s="140">
        <f t="shared" si="151"/>
        <v>64.764765314094205</v>
      </c>
      <c r="F395" s="140">
        <f t="shared" si="151"/>
        <v>64.764765314094205</v>
      </c>
      <c r="G395" s="140">
        <f t="shared" si="151"/>
        <v>62.95245258648341</v>
      </c>
      <c r="H395" s="140">
        <f t="shared" si="151"/>
        <v>59.323279417079362</v>
      </c>
      <c r="I395" s="140">
        <f t="shared" si="151"/>
        <v>55.684997916755975</v>
      </c>
      <c r="J395" s="140">
        <f t="shared" si="151"/>
        <v>52.037582238860537</v>
      </c>
      <c r="K395" s="140">
        <f t="shared" si="151"/>
        <v>48.381006453502849</v>
      </c>
      <c r="L395" s="140">
        <f t="shared" si="151"/>
        <v>44.715244547255118</v>
      </c>
      <c r="M395" s="140">
        <f t="shared" si="151"/>
        <v>41.040270422850398</v>
      </c>
      <c r="N395" s="140">
        <f t="shared" si="151"/>
        <v>37.356057898880088</v>
      </c>
      <c r="O395" s="140">
        <f t="shared" si="151"/>
        <v>33.662580709490086</v>
      </c>
      <c r="P395" s="140">
        <f t="shared" si="151"/>
        <v>29.959812504075707</v>
      </c>
      <c r="Q395" s="140">
        <f t="shared" si="151"/>
        <v>26.247726846975521</v>
      </c>
      <c r="R395" s="140">
        <f t="shared" si="151"/>
        <v>22.526297217163961</v>
      </c>
      <c r="S395" s="140">
        <f t="shared" si="151"/>
        <v>18.79549700794259</v>
      </c>
      <c r="T395" s="140">
        <f t="shared" si="151"/>
        <v>15.055299526630293</v>
      </c>
      <c r="U395" s="140">
        <f t="shared" si="151"/>
        <v>11.305677994252164</v>
      </c>
      <c r="V395" s="140">
        <f t="shared" si="151"/>
        <v>7.5466055452272229</v>
      </c>
      <c r="W395" s="140">
        <f t="shared" si="151"/>
        <v>3.7780552270548893</v>
      </c>
      <c r="X395" s="140">
        <f t="shared" si="151"/>
        <v>0</v>
      </c>
      <c r="Y395" s="140">
        <f t="shared" si="151"/>
        <v>-3.7875872632230334</v>
      </c>
      <c r="Z395" s="140">
        <f t="shared" si="151"/>
        <v>-7.5847337777675747</v>
      </c>
      <c r="AA395" s="140">
        <f t="shared" si="151"/>
        <v>-11.391466846973255</v>
      </c>
      <c r="AB395" s="140">
        <f t="shared" si="151"/>
        <v>-15.207813862685866</v>
      </c>
      <c r="AC395" s="140">
        <f t="shared" si="151"/>
        <v>-19.033802305578554</v>
      </c>
      <c r="AD395" s="140">
        <f t="shared" si="151"/>
        <v>-22.869459745473858</v>
      </c>
      <c r="AE395" s="140">
        <f t="shared" si="151"/>
        <v>-26.7148138416675</v>
      </c>
      <c r="AF395" s="140">
        <f t="shared" si="151"/>
        <v>-30.569892343253375</v>
      </c>
      <c r="AG395" s="140">
        <f t="shared" si="151"/>
        <v>-34.434723089449662</v>
      </c>
      <c r="AH395" s="140">
        <f t="shared" si="151"/>
        <v>-38.309334009926353</v>
      </c>
      <c r="AI395" s="140">
        <f t="shared" si="151"/>
        <v>-42.193753125133888</v>
      </c>
      <c r="AJ395" s="140">
        <f t="shared" si="151"/>
        <v>-46.083083354187558</v>
      </c>
      <c r="AK395" s="140">
        <f t="shared" si="151"/>
        <v>-49.972413583241227</v>
      </c>
      <c r="AL395" s="140">
        <f t="shared" si="151"/>
        <v>-53.861743812294897</v>
      </c>
      <c r="AM395" s="140">
        <f t="shared" si="151"/>
        <v>-57.751074041348566</v>
      </c>
      <c r="AN395" s="140">
        <f t="shared" si="151"/>
        <v>-61.640404270402236</v>
      </c>
      <c r="AO395" s="140">
        <f t="shared" si="151"/>
        <v>-65.529734499455913</v>
      </c>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3"/>
    </row>
    <row r="396" spans="1:96" ht="15" customHeight="1">
      <c r="A396" s="104"/>
      <c r="B396" s="117" t="s">
        <v>116</v>
      </c>
      <c r="C396" s="141"/>
      <c r="D396" s="140">
        <f t="shared" ref="D396:AO396" si="152">IF(D$373=$B396,0,IF(D$373&gt;$B396,-0.5*D$371-0.5*C$371+C396,0.5*HLOOKUP($B396,$D$370:$AO$371,2,FALSE)+0.5*HLOOKUP($B395,$D$370:$AO$371,2,FALSE)+D395))</f>
        <v>68.552352577317237</v>
      </c>
      <c r="E396" s="140">
        <f t="shared" si="152"/>
        <v>68.552352577317237</v>
      </c>
      <c r="F396" s="140">
        <f t="shared" si="152"/>
        <v>68.552352577317237</v>
      </c>
      <c r="G396" s="140">
        <f t="shared" si="152"/>
        <v>66.740039849706449</v>
      </c>
      <c r="H396" s="140">
        <f t="shared" si="152"/>
        <v>63.110866680302394</v>
      </c>
      <c r="I396" s="140">
        <f t="shared" si="152"/>
        <v>59.472585179979006</v>
      </c>
      <c r="J396" s="140">
        <f t="shared" si="152"/>
        <v>55.825169502083568</v>
      </c>
      <c r="K396" s="140">
        <f t="shared" si="152"/>
        <v>52.16859371672588</v>
      </c>
      <c r="L396" s="140">
        <f t="shared" si="152"/>
        <v>48.502831810478149</v>
      </c>
      <c r="M396" s="140">
        <f t="shared" si="152"/>
        <v>44.827857686073429</v>
      </c>
      <c r="N396" s="140">
        <f t="shared" si="152"/>
        <v>41.14364516210312</v>
      </c>
      <c r="O396" s="140">
        <f t="shared" si="152"/>
        <v>37.450167972713118</v>
      </c>
      <c r="P396" s="140">
        <f t="shared" si="152"/>
        <v>33.747399767298738</v>
      </c>
      <c r="Q396" s="140">
        <f t="shared" si="152"/>
        <v>30.035314110198556</v>
      </c>
      <c r="R396" s="140">
        <f t="shared" si="152"/>
        <v>26.313884480386996</v>
      </c>
      <c r="S396" s="140">
        <f t="shared" si="152"/>
        <v>22.583084271165625</v>
      </c>
      <c r="T396" s="140">
        <f t="shared" si="152"/>
        <v>18.842886789853328</v>
      </c>
      <c r="U396" s="140">
        <f t="shared" si="152"/>
        <v>15.093265257475197</v>
      </c>
      <c r="V396" s="140">
        <f t="shared" si="152"/>
        <v>11.334192808450256</v>
      </c>
      <c r="W396" s="140">
        <f t="shared" si="152"/>
        <v>7.5656424902779227</v>
      </c>
      <c r="X396" s="140">
        <f t="shared" si="152"/>
        <v>3.7875872632230334</v>
      </c>
      <c r="Y396" s="140">
        <f t="shared" si="152"/>
        <v>0</v>
      </c>
      <c r="Z396" s="140">
        <f t="shared" si="152"/>
        <v>-3.7971465145445409</v>
      </c>
      <c r="AA396" s="140">
        <f t="shared" si="152"/>
        <v>-7.6038795837502215</v>
      </c>
      <c r="AB396" s="140">
        <f t="shared" si="152"/>
        <v>-11.420226599462833</v>
      </c>
      <c r="AC396" s="140">
        <f t="shared" si="152"/>
        <v>-15.246215042355519</v>
      </c>
      <c r="AD396" s="140">
        <f t="shared" si="152"/>
        <v>-19.081872482250823</v>
      </c>
      <c r="AE396" s="140">
        <f t="shared" si="152"/>
        <v>-22.927226578444465</v>
      </c>
      <c r="AF396" s="140">
        <f t="shared" si="152"/>
        <v>-26.782305080030341</v>
      </c>
      <c r="AG396" s="140">
        <f t="shared" si="152"/>
        <v>-30.647135826226624</v>
      </c>
      <c r="AH396" s="140">
        <f t="shared" si="152"/>
        <v>-34.521746746703315</v>
      </c>
      <c r="AI396" s="140">
        <f t="shared" si="152"/>
        <v>-38.40616586191085</v>
      </c>
      <c r="AJ396" s="140">
        <f t="shared" si="152"/>
        <v>-42.295496090964519</v>
      </c>
      <c r="AK396" s="140">
        <f t="shared" si="152"/>
        <v>-46.184826320018189</v>
      </c>
      <c r="AL396" s="140">
        <f t="shared" si="152"/>
        <v>-50.074156549071859</v>
      </c>
      <c r="AM396" s="140">
        <f t="shared" si="152"/>
        <v>-53.963486778125528</v>
      </c>
      <c r="AN396" s="140">
        <f t="shared" si="152"/>
        <v>-57.852817007179198</v>
      </c>
      <c r="AO396" s="140">
        <f t="shared" si="152"/>
        <v>-61.742147236232867</v>
      </c>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3"/>
    </row>
    <row r="397" spans="1:96" ht="15" customHeight="1">
      <c r="A397" s="104"/>
      <c r="B397" s="117" t="s">
        <v>117</v>
      </c>
      <c r="C397" s="141"/>
      <c r="D397" s="140">
        <f t="shared" ref="D397:AO397" si="153">IF(D$373=$B397,0,IF(D$373&gt;$B397,-0.5*D$371-0.5*C$371+C397,0.5*HLOOKUP($B397,$D$370:$AO$371,2,FALSE)+0.5*HLOOKUP($B396,$D$370:$AO$371,2,FALSE)+D396))</f>
        <v>72.349499091861773</v>
      </c>
      <c r="E397" s="140">
        <f t="shared" si="153"/>
        <v>72.349499091861773</v>
      </c>
      <c r="F397" s="140">
        <f t="shared" si="153"/>
        <v>72.349499091861773</v>
      </c>
      <c r="G397" s="140">
        <f t="shared" si="153"/>
        <v>70.537186364250985</v>
      </c>
      <c r="H397" s="140">
        <f t="shared" si="153"/>
        <v>66.90801319484693</v>
      </c>
      <c r="I397" s="140">
        <f t="shared" si="153"/>
        <v>63.26973169452355</v>
      </c>
      <c r="J397" s="140">
        <f t="shared" si="153"/>
        <v>59.622316016628112</v>
      </c>
      <c r="K397" s="140">
        <f t="shared" si="153"/>
        <v>55.965740231270424</v>
      </c>
      <c r="L397" s="140">
        <f t="shared" si="153"/>
        <v>52.299978325022693</v>
      </c>
      <c r="M397" s="140">
        <f t="shared" si="153"/>
        <v>48.625004200617973</v>
      </c>
      <c r="N397" s="140">
        <f t="shared" si="153"/>
        <v>44.940791676647663</v>
      </c>
      <c r="O397" s="140">
        <f t="shared" si="153"/>
        <v>41.247314487257661</v>
      </c>
      <c r="P397" s="140">
        <f t="shared" si="153"/>
        <v>37.544546281843282</v>
      </c>
      <c r="Q397" s="140">
        <f t="shared" si="153"/>
        <v>33.832460624743099</v>
      </c>
      <c r="R397" s="140">
        <f t="shared" si="153"/>
        <v>30.111030994931536</v>
      </c>
      <c r="S397" s="140">
        <f t="shared" si="153"/>
        <v>26.380230785710165</v>
      </c>
      <c r="T397" s="140">
        <f t="shared" si="153"/>
        <v>22.640033304397868</v>
      </c>
      <c r="U397" s="140">
        <f t="shared" si="153"/>
        <v>18.890411772019739</v>
      </c>
      <c r="V397" s="140">
        <f t="shared" si="153"/>
        <v>15.131339322994798</v>
      </c>
      <c r="W397" s="140">
        <f t="shared" si="153"/>
        <v>11.362789004822464</v>
      </c>
      <c r="X397" s="140">
        <f t="shared" si="153"/>
        <v>7.5847337777675747</v>
      </c>
      <c r="Y397" s="140">
        <f t="shared" si="153"/>
        <v>3.7971465145445409</v>
      </c>
      <c r="Z397" s="140">
        <f t="shared" si="153"/>
        <v>0</v>
      </c>
      <c r="AA397" s="140">
        <f t="shared" si="153"/>
        <v>-3.8067330692056807</v>
      </c>
      <c r="AB397" s="140">
        <f t="shared" si="153"/>
        <v>-7.6230800849182909</v>
      </c>
      <c r="AC397" s="140">
        <f t="shared" si="153"/>
        <v>-11.449068527810978</v>
      </c>
      <c r="AD397" s="140">
        <f t="shared" si="153"/>
        <v>-15.284725967706279</v>
      </c>
      <c r="AE397" s="140">
        <f t="shared" si="153"/>
        <v>-19.130080063899921</v>
      </c>
      <c r="AF397" s="140">
        <f t="shared" si="153"/>
        <v>-22.985158565485797</v>
      </c>
      <c r="AG397" s="140">
        <f t="shared" si="153"/>
        <v>-26.84998931168208</v>
      </c>
      <c r="AH397" s="140">
        <f t="shared" si="153"/>
        <v>-30.724600232158771</v>
      </c>
      <c r="AI397" s="140">
        <f t="shared" si="153"/>
        <v>-34.609019347366306</v>
      </c>
      <c r="AJ397" s="140">
        <f t="shared" si="153"/>
        <v>-38.498349576419976</v>
      </c>
      <c r="AK397" s="140">
        <f t="shared" si="153"/>
        <v>-42.387679805473645</v>
      </c>
      <c r="AL397" s="140">
        <f t="shared" si="153"/>
        <v>-46.277010034527315</v>
      </c>
      <c r="AM397" s="140">
        <f t="shared" si="153"/>
        <v>-50.166340263580985</v>
      </c>
      <c r="AN397" s="140">
        <f t="shared" si="153"/>
        <v>-54.055670492634654</v>
      </c>
      <c r="AO397" s="140">
        <f t="shared" si="153"/>
        <v>-57.945000721688324</v>
      </c>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3"/>
    </row>
    <row r="398" spans="1:96" ht="15" customHeight="1">
      <c r="A398" s="104"/>
      <c r="B398" s="117" t="s">
        <v>118</v>
      </c>
      <c r="C398" s="141"/>
      <c r="D398" s="140">
        <f t="shared" ref="D398:AO398" si="154">IF(D$373=$B398,0,IF(D$373&gt;$B398,-0.5*D$371-0.5*C$371+C398,0.5*HLOOKUP($B398,$D$370:$AO$371,2,FALSE)+0.5*HLOOKUP($B397,$D$370:$AO$371,2,FALSE)+D397))</f>
        <v>76.15623216106745</v>
      </c>
      <c r="E398" s="140">
        <f t="shared" si="154"/>
        <v>76.15623216106745</v>
      </c>
      <c r="F398" s="140">
        <f t="shared" si="154"/>
        <v>76.15623216106745</v>
      </c>
      <c r="G398" s="140">
        <f t="shared" si="154"/>
        <v>74.343919433456662</v>
      </c>
      <c r="H398" s="140">
        <f t="shared" si="154"/>
        <v>70.714746264052607</v>
      </c>
      <c r="I398" s="140">
        <f t="shared" si="154"/>
        <v>67.076464763729234</v>
      </c>
      <c r="J398" s="140">
        <f t="shared" si="154"/>
        <v>63.429049085833796</v>
      </c>
      <c r="K398" s="140">
        <f t="shared" si="154"/>
        <v>59.772473300476108</v>
      </c>
      <c r="L398" s="140">
        <f t="shared" si="154"/>
        <v>56.10671139422837</v>
      </c>
      <c r="M398" s="140">
        <f t="shared" si="154"/>
        <v>52.431737269823657</v>
      </c>
      <c r="N398" s="140">
        <f t="shared" si="154"/>
        <v>48.74752474585334</v>
      </c>
      <c r="O398" s="140">
        <f t="shared" si="154"/>
        <v>45.054047556463345</v>
      </c>
      <c r="P398" s="140">
        <f t="shared" si="154"/>
        <v>41.351279351048959</v>
      </c>
      <c r="Q398" s="140">
        <f t="shared" si="154"/>
        <v>37.639193693948783</v>
      </c>
      <c r="R398" s="140">
        <f t="shared" si="154"/>
        <v>33.917764064137216</v>
      </c>
      <c r="S398" s="140">
        <f t="shared" si="154"/>
        <v>30.186963854915845</v>
      </c>
      <c r="T398" s="140">
        <f t="shared" si="154"/>
        <v>26.446766373603548</v>
      </c>
      <c r="U398" s="140">
        <f t="shared" si="154"/>
        <v>22.69714484122542</v>
      </c>
      <c r="V398" s="140">
        <f t="shared" si="154"/>
        <v>18.938072392200478</v>
      </c>
      <c r="W398" s="140">
        <f t="shared" si="154"/>
        <v>15.169522074028144</v>
      </c>
      <c r="X398" s="140">
        <f t="shared" si="154"/>
        <v>11.391466846973255</v>
      </c>
      <c r="Y398" s="140">
        <f t="shared" si="154"/>
        <v>7.6038795837502215</v>
      </c>
      <c r="Z398" s="140">
        <f t="shared" si="154"/>
        <v>3.8067330692056807</v>
      </c>
      <c r="AA398" s="140">
        <f t="shared" si="154"/>
        <v>0</v>
      </c>
      <c r="AB398" s="140">
        <f t="shared" si="154"/>
        <v>-3.8163470157126103</v>
      </c>
      <c r="AC398" s="140">
        <f t="shared" si="154"/>
        <v>-7.6423354586052969</v>
      </c>
      <c r="AD398" s="140">
        <f t="shared" si="154"/>
        <v>-11.477992898500599</v>
      </c>
      <c r="AE398" s="140">
        <f t="shared" si="154"/>
        <v>-15.323346994694241</v>
      </c>
      <c r="AF398" s="140">
        <f t="shared" si="154"/>
        <v>-19.178425496280116</v>
      </c>
      <c r="AG398" s="140">
        <f t="shared" si="154"/>
        <v>-23.043256242476399</v>
      </c>
      <c r="AH398" s="140">
        <f t="shared" si="154"/>
        <v>-26.91786716295309</v>
      </c>
      <c r="AI398" s="140">
        <f t="shared" si="154"/>
        <v>-30.802286278160622</v>
      </c>
      <c r="AJ398" s="140">
        <f t="shared" si="154"/>
        <v>-34.691616507214292</v>
      </c>
      <c r="AK398" s="140">
        <f t="shared" si="154"/>
        <v>-38.580946736267961</v>
      </c>
      <c r="AL398" s="140">
        <f t="shared" si="154"/>
        <v>-42.470276965321631</v>
      </c>
      <c r="AM398" s="140">
        <f t="shared" si="154"/>
        <v>-46.3596071943753</v>
      </c>
      <c r="AN398" s="140">
        <f t="shared" si="154"/>
        <v>-50.24893742342897</v>
      </c>
      <c r="AO398" s="140">
        <f t="shared" si="154"/>
        <v>-54.138267652482639</v>
      </c>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3"/>
    </row>
    <row r="399" spans="1:96" ht="15" customHeight="1">
      <c r="A399" s="104"/>
      <c r="B399" s="117" t="s">
        <v>119</v>
      </c>
      <c r="C399" s="141"/>
      <c r="D399" s="140">
        <f t="shared" ref="D399:AO399" si="155">IF(D$373=$B399,0,IF(D$373&gt;$B399,-0.5*D$371-0.5*C$371+C399,0.5*HLOOKUP($B399,$D$370:$AO$371,2,FALSE)+0.5*HLOOKUP($B398,$D$370:$AO$371,2,FALSE)+D398))</f>
        <v>79.972579176780059</v>
      </c>
      <c r="E399" s="140">
        <f t="shared" si="155"/>
        <v>79.972579176780059</v>
      </c>
      <c r="F399" s="140">
        <f t="shared" si="155"/>
        <v>79.972579176780059</v>
      </c>
      <c r="G399" s="140">
        <f t="shared" si="155"/>
        <v>78.160266449169271</v>
      </c>
      <c r="H399" s="140">
        <f t="shared" si="155"/>
        <v>74.531093279765216</v>
      </c>
      <c r="I399" s="140">
        <f t="shared" si="155"/>
        <v>70.892811779441843</v>
      </c>
      <c r="J399" s="140">
        <f t="shared" si="155"/>
        <v>67.245396101546405</v>
      </c>
      <c r="K399" s="140">
        <f t="shared" si="155"/>
        <v>63.588820316188716</v>
      </c>
      <c r="L399" s="140">
        <f t="shared" si="155"/>
        <v>59.923058409940978</v>
      </c>
      <c r="M399" s="140">
        <f t="shared" si="155"/>
        <v>56.248084285536265</v>
      </c>
      <c r="N399" s="140">
        <f t="shared" si="155"/>
        <v>52.563871761565949</v>
      </c>
      <c r="O399" s="140">
        <f t="shared" si="155"/>
        <v>48.870394572175954</v>
      </c>
      <c r="P399" s="140">
        <f t="shared" si="155"/>
        <v>45.167626366761567</v>
      </c>
      <c r="Q399" s="140">
        <f t="shared" si="155"/>
        <v>41.455540709661392</v>
      </c>
      <c r="R399" s="140">
        <f t="shared" si="155"/>
        <v>37.734111079849825</v>
      </c>
      <c r="S399" s="140">
        <f t="shared" si="155"/>
        <v>34.003310870628454</v>
      </c>
      <c r="T399" s="140">
        <f t="shared" si="155"/>
        <v>30.26311338931616</v>
      </c>
      <c r="U399" s="140">
        <f t="shared" si="155"/>
        <v>26.513491856938032</v>
      </c>
      <c r="V399" s="140">
        <f t="shared" si="155"/>
        <v>22.75441940791309</v>
      </c>
      <c r="W399" s="140">
        <f t="shared" si="155"/>
        <v>18.985869089740753</v>
      </c>
      <c r="X399" s="140">
        <f t="shared" si="155"/>
        <v>15.207813862685866</v>
      </c>
      <c r="Y399" s="140">
        <f t="shared" si="155"/>
        <v>11.420226599462833</v>
      </c>
      <c r="Z399" s="140">
        <f t="shared" si="155"/>
        <v>7.6230800849182909</v>
      </c>
      <c r="AA399" s="140">
        <f t="shared" si="155"/>
        <v>3.8163470157126103</v>
      </c>
      <c r="AB399" s="140">
        <f t="shared" si="155"/>
        <v>0</v>
      </c>
      <c r="AC399" s="140">
        <f t="shared" si="155"/>
        <v>-3.8259884428926867</v>
      </c>
      <c r="AD399" s="140">
        <f t="shared" si="155"/>
        <v>-7.6616458827879885</v>
      </c>
      <c r="AE399" s="140">
        <f t="shared" si="155"/>
        <v>-11.50699997898163</v>
      </c>
      <c r="AF399" s="140">
        <f t="shared" si="155"/>
        <v>-15.362078480567506</v>
      </c>
      <c r="AG399" s="140">
        <f t="shared" si="155"/>
        <v>-19.226909226763791</v>
      </c>
      <c r="AH399" s="140">
        <f t="shared" si="155"/>
        <v>-23.101520147240482</v>
      </c>
      <c r="AI399" s="140">
        <f t="shared" si="155"/>
        <v>-26.985939262448014</v>
      </c>
      <c r="AJ399" s="140">
        <f t="shared" si="155"/>
        <v>-30.875269491501683</v>
      </c>
      <c r="AK399" s="140">
        <f t="shared" si="155"/>
        <v>-34.764599720555353</v>
      </c>
      <c r="AL399" s="140">
        <f t="shared" si="155"/>
        <v>-38.653929949609022</v>
      </c>
      <c r="AM399" s="140">
        <f t="shared" si="155"/>
        <v>-42.543260178662692</v>
      </c>
      <c r="AN399" s="140">
        <f t="shared" si="155"/>
        <v>-46.432590407716361</v>
      </c>
      <c r="AO399" s="140">
        <f t="shared" si="155"/>
        <v>-50.321920636770031</v>
      </c>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3"/>
    </row>
    <row r="400" spans="1:96" ht="15" customHeight="1">
      <c r="A400" s="104"/>
      <c r="B400" s="117" t="s">
        <v>120</v>
      </c>
      <c r="C400" s="141"/>
      <c r="D400" s="140">
        <f t="shared" ref="D400:AO400" si="156">IF(D$373=$B400,0,IF(D$373&gt;$B400,-0.5*D$371-0.5*C$371+C400,0.5*HLOOKUP($B400,$D$370:$AO$371,2,FALSE)+0.5*HLOOKUP($B399,$D$370:$AO$371,2,FALSE)+D399))</f>
        <v>83.798567619672752</v>
      </c>
      <c r="E400" s="140">
        <f t="shared" si="156"/>
        <v>83.798567619672752</v>
      </c>
      <c r="F400" s="140">
        <f t="shared" si="156"/>
        <v>83.798567619672752</v>
      </c>
      <c r="G400" s="140">
        <f t="shared" si="156"/>
        <v>81.986254892061964</v>
      </c>
      <c r="H400" s="140">
        <f t="shared" si="156"/>
        <v>78.357081722657909</v>
      </c>
      <c r="I400" s="140">
        <f t="shared" si="156"/>
        <v>74.718800222334522</v>
      </c>
      <c r="J400" s="140">
        <f t="shared" si="156"/>
        <v>71.071384544439098</v>
      </c>
      <c r="K400" s="140">
        <f t="shared" si="156"/>
        <v>67.41480875908141</v>
      </c>
      <c r="L400" s="140">
        <f t="shared" si="156"/>
        <v>63.749046852833665</v>
      </c>
      <c r="M400" s="140">
        <f t="shared" si="156"/>
        <v>60.074072728428952</v>
      </c>
      <c r="N400" s="140">
        <f t="shared" si="156"/>
        <v>56.389860204458635</v>
      </c>
      <c r="O400" s="140">
        <f t="shared" si="156"/>
        <v>52.696383015068641</v>
      </c>
      <c r="P400" s="140">
        <f t="shared" si="156"/>
        <v>48.993614809654254</v>
      </c>
      <c r="Q400" s="140">
        <f t="shared" si="156"/>
        <v>45.281529152554079</v>
      </c>
      <c r="R400" s="140">
        <f t="shared" si="156"/>
        <v>41.560099522742512</v>
      </c>
      <c r="S400" s="140">
        <f t="shared" si="156"/>
        <v>37.82929931352114</v>
      </c>
      <c r="T400" s="140">
        <f t="shared" si="156"/>
        <v>34.089101832208847</v>
      </c>
      <c r="U400" s="140">
        <f t="shared" si="156"/>
        <v>30.339480299830718</v>
      </c>
      <c r="V400" s="140">
        <f t="shared" si="156"/>
        <v>26.580407850805777</v>
      </c>
      <c r="W400" s="140">
        <f t="shared" si="156"/>
        <v>22.811857532633439</v>
      </c>
      <c r="X400" s="140">
        <f t="shared" si="156"/>
        <v>19.033802305578554</v>
      </c>
      <c r="Y400" s="140">
        <f t="shared" si="156"/>
        <v>15.246215042355519</v>
      </c>
      <c r="Z400" s="140">
        <f t="shared" si="156"/>
        <v>11.449068527810978</v>
      </c>
      <c r="AA400" s="140">
        <f t="shared" si="156"/>
        <v>7.6423354586052969</v>
      </c>
      <c r="AB400" s="140">
        <f t="shared" si="156"/>
        <v>3.8259884428926867</v>
      </c>
      <c r="AC400" s="140">
        <f t="shared" si="156"/>
        <v>0</v>
      </c>
      <c r="AD400" s="140">
        <f t="shared" si="156"/>
        <v>-3.8356574398953023</v>
      </c>
      <c r="AE400" s="140">
        <f t="shared" si="156"/>
        <v>-7.6810115360889437</v>
      </c>
      <c r="AF400" s="140">
        <f t="shared" si="156"/>
        <v>-11.536090037674819</v>
      </c>
      <c r="AG400" s="140">
        <f t="shared" si="156"/>
        <v>-15.400920783871102</v>
      </c>
      <c r="AH400" s="140">
        <f t="shared" si="156"/>
        <v>-19.275531704347795</v>
      </c>
      <c r="AI400" s="140">
        <f t="shared" si="156"/>
        <v>-23.159950819555327</v>
      </c>
      <c r="AJ400" s="140">
        <f t="shared" si="156"/>
        <v>-27.049281048608997</v>
      </c>
      <c r="AK400" s="140">
        <f t="shared" si="156"/>
        <v>-30.938611277662666</v>
      </c>
      <c r="AL400" s="140">
        <f t="shared" si="156"/>
        <v>-34.827941506716336</v>
      </c>
      <c r="AM400" s="140">
        <f t="shared" si="156"/>
        <v>-38.717271735770005</v>
      </c>
      <c r="AN400" s="140">
        <f t="shared" si="156"/>
        <v>-42.606601964823675</v>
      </c>
      <c r="AO400" s="140">
        <f t="shared" si="156"/>
        <v>-46.495932193877344</v>
      </c>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3"/>
    </row>
    <row r="401" spans="1:95" ht="15" customHeight="1">
      <c r="A401" s="104"/>
      <c r="B401" s="117" t="s">
        <v>121</v>
      </c>
      <c r="C401" s="141"/>
      <c r="D401" s="140">
        <f t="shared" ref="D401:AO401" si="157">IF(D$373=$B401,0,IF(D$373&gt;$B401,-0.5*D$371-0.5*C$371+C401,0.5*HLOOKUP($B401,$D$370:$AO$371,2,FALSE)+0.5*HLOOKUP($B400,$D$370:$AO$371,2,FALSE)+D400))</f>
        <v>87.634225059568053</v>
      </c>
      <c r="E401" s="140">
        <f t="shared" si="157"/>
        <v>87.634225059568053</v>
      </c>
      <c r="F401" s="140">
        <f t="shared" si="157"/>
        <v>87.634225059568053</v>
      </c>
      <c r="G401" s="140">
        <f t="shared" si="157"/>
        <v>85.821912331957265</v>
      </c>
      <c r="H401" s="140">
        <f t="shared" si="157"/>
        <v>82.19273916255321</v>
      </c>
      <c r="I401" s="140">
        <f t="shared" si="157"/>
        <v>78.554457662229822</v>
      </c>
      <c r="J401" s="140">
        <f t="shared" si="157"/>
        <v>74.907041984334398</v>
      </c>
      <c r="K401" s="140">
        <f t="shared" si="157"/>
        <v>71.25046619897671</v>
      </c>
      <c r="L401" s="140">
        <f t="shared" si="157"/>
        <v>67.584704292728972</v>
      </c>
      <c r="M401" s="140">
        <f t="shared" si="157"/>
        <v>63.909730168324252</v>
      </c>
      <c r="N401" s="140">
        <f t="shared" si="157"/>
        <v>60.225517644353936</v>
      </c>
      <c r="O401" s="140">
        <f t="shared" si="157"/>
        <v>56.532040454963941</v>
      </c>
      <c r="P401" s="140">
        <f t="shared" si="157"/>
        <v>52.829272249549554</v>
      </c>
      <c r="Q401" s="140">
        <f t="shared" si="157"/>
        <v>49.117186592449379</v>
      </c>
      <c r="R401" s="140">
        <f t="shared" si="157"/>
        <v>45.395756962637812</v>
      </c>
      <c r="S401" s="140">
        <f t="shared" si="157"/>
        <v>41.66495675341644</v>
      </c>
      <c r="T401" s="140">
        <f t="shared" si="157"/>
        <v>37.924759272104147</v>
      </c>
      <c r="U401" s="140">
        <f t="shared" si="157"/>
        <v>34.175137739726019</v>
      </c>
      <c r="V401" s="140">
        <f t="shared" si="157"/>
        <v>30.416065290701081</v>
      </c>
      <c r="W401" s="140">
        <f t="shared" si="157"/>
        <v>26.647514972528743</v>
      </c>
      <c r="X401" s="140">
        <f t="shared" si="157"/>
        <v>22.869459745473858</v>
      </c>
      <c r="Y401" s="140">
        <f t="shared" si="157"/>
        <v>19.081872482250823</v>
      </c>
      <c r="Z401" s="140">
        <f t="shared" si="157"/>
        <v>15.284725967706279</v>
      </c>
      <c r="AA401" s="140">
        <f t="shared" si="157"/>
        <v>11.477992898500599</v>
      </c>
      <c r="AB401" s="140">
        <f t="shared" si="157"/>
        <v>7.6616458827879885</v>
      </c>
      <c r="AC401" s="140">
        <f t="shared" si="157"/>
        <v>3.8356574398953023</v>
      </c>
      <c r="AD401" s="140">
        <f t="shared" si="157"/>
        <v>0</v>
      </c>
      <c r="AE401" s="140">
        <f t="shared" si="157"/>
        <v>-3.8453540961936419</v>
      </c>
      <c r="AF401" s="140">
        <f t="shared" si="157"/>
        <v>-7.7004325977795176</v>
      </c>
      <c r="AG401" s="140">
        <f t="shared" si="157"/>
        <v>-11.565263343975801</v>
      </c>
      <c r="AH401" s="140">
        <f t="shared" si="157"/>
        <v>-15.439874264452492</v>
      </c>
      <c r="AI401" s="140">
        <f t="shared" si="157"/>
        <v>-19.324293379660023</v>
      </c>
      <c r="AJ401" s="140">
        <f t="shared" si="157"/>
        <v>-23.213623608713693</v>
      </c>
      <c r="AK401" s="140">
        <f t="shared" si="157"/>
        <v>-27.102953837767362</v>
      </c>
      <c r="AL401" s="140">
        <f t="shared" si="157"/>
        <v>-30.992284066821032</v>
      </c>
      <c r="AM401" s="140">
        <f t="shared" si="157"/>
        <v>-34.881614295874705</v>
      </c>
      <c r="AN401" s="140">
        <f t="shared" si="157"/>
        <v>-38.770944524928375</v>
      </c>
      <c r="AO401" s="140">
        <f t="shared" si="157"/>
        <v>-42.660274753982044</v>
      </c>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3"/>
    </row>
    <row r="402" spans="1:95" ht="15" customHeight="1">
      <c r="A402" s="104"/>
      <c r="B402" s="117" t="s">
        <v>122</v>
      </c>
      <c r="C402" s="141"/>
      <c r="D402" s="140">
        <f t="shared" ref="D402:AO402" si="158">IF(D$373=$B402,0,IF(D$373&gt;$B402,-0.5*D$371-0.5*C$371+C402,0.5*HLOOKUP($B402,$D$370:$AO$371,2,FALSE)+0.5*HLOOKUP($B401,$D$370:$AO$371,2,FALSE)+D401))</f>
        <v>91.479579155761698</v>
      </c>
      <c r="E402" s="140">
        <f t="shared" si="158"/>
        <v>91.479579155761698</v>
      </c>
      <c r="F402" s="140">
        <f t="shared" si="158"/>
        <v>91.479579155761698</v>
      </c>
      <c r="G402" s="140">
        <f t="shared" si="158"/>
        <v>89.66726642815091</v>
      </c>
      <c r="H402" s="140">
        <f t="shared" si="158"/>
        <v>86.038093258746855</v>
      </c>
      <c r="I402" s="140">
        <f t="shared" si="158"/>
        <v>82.399811758423468</v>
      </c>
      <c r="J402" s="140">
        <f t="shared" si="158"/>
        <v>78.752396080528044</v>
      </c>
      <c r="K402" s="140">
        <f t="shared" si="158"/>
        <v>75.095820295170356</v>
      </c>
      <c r="L402" s="140">
        <f t="shared" si="158"/>
        <v>71.430058388922617</v>
      </c>
      <c r="M402" s="140">
        <f t="shared" si="158"/>
        <v>67.75508426451789</v>
      </c>
      <c r="N402" s="140">
        <f t="shared" si="158"/>
        <v>64.070871740547574</v>
      </c>
      <c r="O402" s="140">
        <f t="shared" si="158"/>
        <v>60.377394551157579</v>
      </c>
      <c r="P402" s="140">
        <f t="shared" si="158"/>
        <v>56.674626345743192</v>
      </c>
      <c r="Q402" s="140">
        <f t="shared" si="158"/>
        <v>52.962540688643017</v>
      </c>
      <c r="R402" s="140">
        <f t="shared" si="158"/>
        <v>49.24111105883145</v>
      </c>
      <c r="S402" s="140">
        <f t="shared" si="158"/>
        <v>45.510310849610079</v>
      </c>
      <c r="T402" s="140">
        <f t="shared" si="158"/>
        <v>41.770113368297785</v>
      </c>
      <c r="U402" s="140">
        <f t="shared" si="158"/>
        <v>38.020491835919657</v>
      </c>
      <c r="V402" s="140">
        <f t="shared" si="158"/>
        <v>34.261419386894723</v>
      </c>
      <c r="W402" s="140">
        <f t="shared" si="158"/>
        <v>30.492869068722385</v>
      </c>
      <c r="X402" s="140">
        <f t="shared" si="158"/>
        <v>26.7148138416675</v>
      </c>
      <c r="Y402" s="140">
        <f t="shared" si="158"/>
        <v>22.927226578444465</v>
      </c>
      <c r="Z402" s="140">
        <f t="shared" si="158"/>
        <v>19.130080063899921</v>
      </c>
      <c r="AA402" s="140">
        <f t="shared" si="158"/>
        <v>15.323346994694241</v>
      </c>
      <c r="AB402" s="140">
        <f t="shared" si="158"/>
        <v>11.50699997898163</v>
      </c>
      <c r="AC402" s="140">
        <f t="shared" si="158"/>
        <v>7.6810115360889437</v>
      </c>
      <c r="AD402" s="140">
        <f t="shared" si="158"/>
        <v>3.8453540961936419</v>
      </c>
      <c r="AE402" s="140">
        <f t="shared" si="158"/>
        <v>0</v>
      </c>
      <c r="AF402" s="140">
        <f t="shared" si="158"/>
        <v>-3.8550785015858753</v>
      </c>
      <c r="AG402" s="140">
        <f t="shared" si="158"/>
        <v>-7.7199092477821587</v>
      </c>
      <c r="AH402" s="140">
        <f t="shared" si="158"/>
        <v>-11.59452016825885</v>
      </c>
      <c r="AI402" s="140">
        <f t="shared" si="158"/>
        <v>-15.478939283466381</v>
      </c>
      <c r="AJ402" s="140">
        <f t="shared" si="158"/>
        <v>-19.368269512520051</v>
      </c>
      <c r="AK402" s="140">
        <f t="shared" si="158"/>
        <v>-23.257599741573721</v>
      </c>
      <c r="AL402" s="140">
        <f t="shared" si="158"/>
        <v>-27.14692997062739</v>
      </c>
      <c r="AM402" s="140">
        <f t="shared" si="158"/>
        <v>-31.03626019968106</v>
      </c>
      <c r="AN402" s="140">
        <f t="shared" si="158"/>
        <v>-34.925590428734729</v>
      </c>
      <c r="AO402" s="140">
        <f t="shared" si="158"/>
        <v>-38.814920657788399</v>
      </c>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3"/>
    </row>
    <row r="403" spans="1:95" ht="15" customHeight="1">
      <c r="A403" s="104"/>
      <c r="B403" s="117" t="s">
        <v>123</v>
      </c>
      <c r="C403" s="141"/>
      <c r="D403" s="140">
        <f t="shared" ref="D403:AO403" si="159">IF(D$373=$B403,0,IF(D$373&gt;$B403,-0.5*D$371-0.5*C$371+C403,0.5*HLOOKUP($B403,$D$370:$AO$371,2,FALSE)+0.5*HLOOKUP($B402,$D$370:$AO$371,2,FALSE)+D402))</f>
        <v>95.334657657347577</v>
      </c>
      <c r="E403" s="140">
        <f t="shared" si="159"/>
        <v>95.334657657347577</v>
      </c>
      <c r="F403" s="140">
        <f t="shared" si="159"/>
        <v>95.334657657347577</v>
      </c>
      <c r="G403" s="140">
        <f t="shared" si="159"/>
        <v>93.522344929736789</v>
      </c>
      <c r="H403" s="140">
        <f t="shared" si="159"/>
        <v>89.893171760332734</v>
      </c>
      <c r="I403" s="140">
        <f t="shared" si="159"/>
        <v>86.254890260009347</v>
      </c>
      <c r="J403" s="140">
        <f t="shared" si="159"/>
        <v>82.607474582113923</v>
      </c>
      <c r="K403" s="140">
        <f t="shared" si="159"/>
        <v>78.950898796756235</v>
      </c>
      <c r="L403" s="140">
        <f t="shared" si="159"/>
        <v>75.285136890508497</v>
      </c>
      <c r="M403" s="140">
        <f t="shared" si="159"/>
        <v>71.61016276610377</v>
      </c>
      <c r="N403" s="140">
        <f t="shared" si="159"/>
        <v>67.925950242133453</v>
      </c>
      <c r="O403" s="140">
        <f t="shared" si="159"/>
        <v>64.232473052743458</v>
      </c>
      <c r="P403" s="140">
        <f t="shared" si="159"/>
        <v>60.529704847329064</v>
      </c>
      <c r="Q403" s="140">
        <f t="shared" si="159"/>
        <v>56.817619190228889</v>
      </c>
      <c r="R403" s="140">
        <f t="shared" si="159"/>
        <v>53.096189560417322</v>
      </c>
      <c r="S403" s="140">
        <f t="shared" si="159"/>
        <v>49.365389351195951</v>
      </c>
      <c r="T403" s="140">
        <f t="shared" si="159"/>
        <v>45.625191869883658</v>
      </c>
      <c r="U403" s="140">
        <f t="shared" si="159"/>
        <v>41.875570337505529</v>
      </c>
      <c r="V403" s="140">
        <f t="shared" si="159"/>
        <v>38.116497888480595</v>
      </c>
      <c r="W403" s="140">
        <f t="shared" si="159"/>
        <v>34.347947570308257</v>
      </c>
      <c r="X403" s="140">
        <f t="shared" si="159"/>
        <v>30.569892343253375</v>
      </c>
      <c r="Y403" s="140">
        <f t="shared" si="159"/>
        <v>26.782305080030341</v>
      </c>
      <c r="Z403" s="140">
        <f t="shared" si="159"/>
        <v>22.985158565485797</v>
      </c>
      <c r="AA403" s="140">
        <f t="shared" si="159"/>
        <v>19.178425496280116</v>
      </c>
      <c r="AB403" s="140">
        <f t="shared" si="159"/>
        <v>15.362078480567506</v>
      </c>
      <c r="AC403" s="140">
        <f t="shared" si="159"/>
        <v>11.536090037674819</v>
      </c>
      <c r="AD403" s="140">
        <f t="shared" si="159"/>
        <v>7.7004325977795176</v>
      </c>
      <c r="AE403" s="140">
        <f t="shared" si="159"/>
        <v>3.8550785015858753</v>
      </c>
      <c r="AF403" s="140">
        <f t="shared" si="159"/>
        <v>0</v>
      </c>
      <c r="AG403" s="140">
        <f t="shared" si="159"/>
        <v>-3.8648307461962834</v>
      </c>
      <c r="AH403" s="140">
        <f t="shared" si="159"/>
        <v>-7.7394416666729748</v>
      </c>
      <c r="AI403" s="140">
        <f t="shared" si="159"/>
        <v>-11.623860781880508</v>
      </c>
      <c r="AJ403" s="140">
        <f t="shared" si="159"/>
        <v>-15.513191010934179</v>
      </c>
      <c r="AK403" s="140">
        <f t="shared" si="159"/>
        <v>-19.402521239987848</v>
      </c>
      <c r="AL403" s="140">
        <f t="shared" si="159"/>
        <v>-23.291851469041518</v>
      </c>
      <c r="AM403" s="140">
        <f t="shared" si="159"/>
        <v>-27.181181698095187</v>
      </c>
      <c r="AN403" s="140">
        <f t="shared" si="159"/>
        <v>-31.070511927148857</v>
      </c>
      <c r="AO403" s="140">
        <f t="shared" si="159"/>
        <v>-34.959842156202527</v>
      </c>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3"/>
    </row>
    <row r="404" spans="1:95" ht="15" customHeight="1">
      <c r="A404" s="104"/>
      <c r="B404" s="117" t="s">
        <v>124</v>
      </c>
      <c r="C404" s="141"/>
      <c r="D404" s="140">
        <f t="shared" ref="D404:AO404" si="160">IF(D$373=$B404,0,IF(D$373&gt;$B404,-0.5*D$371-0.5*C$371+C404,0.5*HLOOKUP($B404,$D$370:$AO$371,2,FALSE)+0.5*HLOOKUP($B403,$D$370:$AO$371,2,FALSE)+D403))</f>
        <v>99.199488403543867</v>
      </c>
      <c r="E404" s="140">
        <f t="shared" si="160"/>
        <v>99.199488403543867</v>
      </c>
      <c r="F404" s="140">
        <f t="shared" si="160"/>
        <v>99.199488403543867</v>
      </c>
      <c r="G404" s="140">
        <f t="shared" si="160"/>
        <v>97.387175675933079</v>
      </c>
      <c r="H404" s="140">
        <f t="shared" si="160"/>
        <v>93.758002506529024</v>
      </c>
      <c r="I404" s="140">
        <f t="shared" si="160"/>
        <v>90.119721006205637</v>
      </c>
      <c r="J404" s="140">
        <f t="shared" si="160"/>
        <v>86.472305328310213</v>
      </c>
      <c r="K404" s="140">
        <f t="shared" si="160"/>
        <v>82.815729542952525</v>
      </c>
      <c r="L404" s="140">
        <f t="shared" si="160"/>
        <v>79.149967636704787</v>
      </c>
      <c r="M404" s="140">
        <f t="shared" si="160"/>
        <v>75.47499351230006</v>
      </c>
      <c r="N404" s="140">
        <f t="shared" si="160"/>
        <v>71.790780988329743</v>
      </c>
      <c r="O404" s="140">
        <f t="shared" si="160"/>
        <v>68.097303798939748</v>
      </c>
      <c r="P404" s="140">
        <f t="shared" si="160"/>
        <v>64.394535593525347</v>
      </c>
      <c r="Q404" s="140">
        <f t="shared" si="160"/>
        <v>60.682449936425172</v>
      </c>
      <c r="R404" s="140">
        <f t="shared" si="160"/>
        <v>56.961020306613605</v>
      </c>
      <c r="S404" s="140">
        <f t="shared" si="160"/>
        <v>53.230220097392234</v>
      </c>
      <c r="T404" s="140">
        <f t="shared" si="160"/>
        <v>49.490022616079941</v>
      </c>
      <c r="U404" s="140">
        <f t="shared" si="160"/>
        <v>45.740401083701812</v>
      </c>
      <c r="V404" s="140">
        <f t="shared" si="160"/>
        <v>41.981328634676878</v>
      </c>
      <c r="W404" s="140">
        <f t="shared" si="160"/>
        <v>38.21277831650454</v>
      </c>
      <c r="X404" s="140">
        <f t="shared" si="160"/>
        <v>34.434723089449662</v>
      </c>
      <c r="Y404" s="140">
        <f t="shared" si="160"/>
        <v>30.647135826226624</v>
      </c>
      <c r="Z404" s="140">
        <f t="shared" si="160"/>
        <v>26.84998931168208</v>
      </c>
      <c r="AA404" s="140">
        <f t="shared" si="160"/>
        <v>23.043256242476399</v>
      </c>
      <c r="AB404" s="140">
        <f t="shared" si="160"/>
        <v>19.226909226763791</v>
      </c>
      <c r="AC404" s="140">
        <f t="shared" si="160"/>
        <v>15.400920783871102</v>
      </c>
      <c r="AD404" s="140">
        <f t="shared" si="160"/>
        <v>11.565263343975801</v>
      </c>
      <c r="AE404" s="140">
        <f t="shared" si="160"/>
        <v>7.7199092477821587</v>
      </c>
      <c r="AF404" s="140">
        <f t="shared" si="160"/>
        <v>3.8648307461962834</v>
      </c>
      <c r="AG404" s="140">
        <f t="shared" si="160"/>
        <v>0</v>
      </c>
      <c r="AH404" s="140">
        <f t="shared" si="160"/>
        <v>-3.8746109204766914</v>
      </c>
      <c r="AI404" s="140">
        <f t="shared" si="160"/>
        <v>-7.7590300356842246</v>
      </c>
      <c r="AJ404" s="140">
        <f t="shared" si="160"/>
        <v>-11.648360264737896</v>
      </c>
      <c r="AK404" s="140">
        <f t="shared" si="160"/>
        <v>-15.537690493791565</v>
      </c>
      <c r="AL404" s="140">
        <f t="shared" si="160"/>
        <v>-19.427020722845235</v>
      </c>
      <c r="AM404" s="140">
        <f t="shared" si="160"/>
        <v>-23.316350951898904</v>
      </c>
      <c r="AN404" s="140">
        <f t="shared" si="160"/>
        <v>-27.205681180952574</v>
      </c>
      <c r="AO404" s="140">
        <f t="shared" si="160"/>
        <v>-31.095011410006244</v>
      </c>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3"/>
    </row>
    <row r="405" spans="1:95" ht="15" customHeight="1">
      <c r="A405" s="104"/>
      <c r="B405" s="117" t="s">
        <v>125</v>
      </c>
      <c r="C405" s="141"/>
      <c r="D405" s="140">
        <f t="shared" ref="D405:AO405" si="161">IF(D$373=$B405,0,IF(D$373&gt;$B405,-0.5*D$371-0.5*C$371+C405,0.5*HLOOKUP($B405,$D$370:$AO$371,2,FALSE)+0.5*HLOOKUP($B404,$D$370:$AO$371,2,FALSE)+D404))</f>
        <v>103.07409932402057</v>
      </c>
      <c r="E405" s="140">
        <f t="shared" si="161"/>
        <v>103.07409932402057</v>
      </c>
      <c r="F405" s="140">
        <f t="shared" si="161"/>
        <v>103.07409932402057</v>
      </c>
      <c r="G405" s="140">
        <f t="shared" si="161"/>
        <v>101.26178659640978</v>
      </c>
      <c r="H405" s="140">
        <f t="shared" si="161"/>
        <v>97.632613427005722</v>
      </c>
      <c r="I405" s="140">
        <f t="shared" si="161"/>
        <v>93.994331926682335</v>
      </c>
      <c r="J405" s="140">
        <f t="shared" si="161"/>
        <v>90.346916248786911</v>
      </c>
      <c r="K405" s="140">
        <f t="shared" si="161"/>
        <v>86.690340463429223</v>
      </c>
      <c r="L405" s="140">
        <f t="shared" si="161"/>
        <v>83.024578557181485</v>
      </c>
      <c r="M405" s="140">
        <f t="shared" si="161"/>
        <v>79.349604432776758</v>
      </c>
      <c r="N405" s="140">
        <f t="shared" si="161"/>
        <v>75.665391908806441</v>
      </c>
      <c r="O405" s="140">
        <f t="shared" si="161"/>
        <v>71.971914719416446</v>
      </c>
      <c r="P405" s="140">
        <f t="shared" si="161"/>
        <v>68.269146514002045</v>
      </c>
      <c r="Q405" s="140">
        <f t="shared" si="161"/>
        <v>64.55706085690187</v>
      </c>
      <c r="R405" s="140">
        <f t="shared" si="161"/>
        <v>60.835631227090296</v>
      </c>
      <c r="S405" s="140">
        <f t="shared" si="161"/>
        <v>57.104831017868925</v>
      </c>
      <c r="T405" s="140">
        <f t="shared" si="161"/>
        <v>53.364633536556632</v>
      </c>
      <c r="U405" s="140">
        <f t="shared" si="161"/>
        <v>49.615012004178503</v>
      </c>
      <c r="V405" s="140">
        <f t="shared" si="161"/>
        <v>45.855939555153569</v>
      </c>
      <c r="W405" s="140">
        <f t="shared" si="161"/>
        <v>42.087389236981231</v>
      </c>
      <c r="X405" s="140">
        <f t="shared" si="161"/>
        <v>38.309334009926353</v>
      </c>
      <c r="Y405" s="140">
        <f t="shared" si="161"/>
        <v>34.521746746703315</v>
      </c>
      <c r="Z405" s="140">
        <f t="shared" si="161"/>
        <v>30.724600232158771</v>
      </c>
      <c r="AA405" s="140">
        <f t="shared" si="161"/>
        <v>26.91786716295309</v>
      </c>
      <c r="AB405" s="140">
        <f t="shared" si="161"/>
        <v>23.101520147240482</v>
      </c>
      <c r="AC405" s="140">
        <f t="shared" si="161"/>
        <v>19.275531704347795</v>
      </c>
      <c r="AD405" s="140">
        <f t="shared" si="161"/>
        <v>15.439874264452492</v>
      </c>
      <c r="AE405" s="140">
        <f t="shared" si="161"/>
        <v>11.59452016825885</v>
      </c>
      <c r="AF405" s="140">
        <f t="shared" si="161"/>
        <v>7.7394416666729748</v>
      </c>
      <c r="AG405" s="140">
        <f t="shared" si="161"/>
        <v>3.8746109204766914</v>
      </c>
      <c r="AH405" s="140">
        <f t="shared" si="161"/>
        <v>0</v>
      </c>
      <c r="AI405" s="140">
        <f t="shared" si="161"/>
        <v>-3.8844191152075327</v>
      </c>
      <c r="AJ405" s="140">
        <f t="shared" si="161"/>
        <v>-7.7737493442612031</v>
      </c>
      <c r="AK405" s="140">
        <f t="shared" si="161"/>
        <v>-11.663079573314874</v>
      </c>
      <c r="AL405" s="140">
        <f t="shared" si="161"/>
        <v>-15.552409802368544</v>
      </c>
      <c r="AM405" s="140">
        <f t="shared" si="161"/>
        <v>-19.441740031422214</v>
      </c>
      <c r="AN405" s="140">
        <f t="shared" si="161"/>
        <v>-23.331070260475883</v>
      </c>
      <c r="AO405" s="140">
        <f t="shared" si="161"/>
        <v>-27.220400489529553</v>
      </c>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3"/>
    </row>
    <row r="406" spans="1:95" ht="15" customHeight="1">
      <c r="A406" s="104"/>
      <c r="B406" s="117" t="s">
        <v>126</v>
      </c>
      <c r="C406" s="141"/>
      <c r="D406" s="140">
        <f t="shared" ref="D406:AO406" si="162">IF(D$373=$B406,0,IF(D$373&gt;$B406,-0.5*D$371-0.5*C$371+C406,0.5*HLOOKUP($B406,$D$370:$AO$371,2,FALSE)+0.5*HLOOKUP($B405,$D$370:$AO$371,2,FALSE)+D405))</f>
        <v>106.9585184392281</v>
      </c>
      <c r="E406" s="140">
        <f t="shared" si="162"/>
        <v>106.9585184392281</v>
      </c>
      <c r="F406" s="140">
        <f t="shared" si="162"/>
        <v>106.9585184392281</v>
      </c>
      <c r="G406" s="140">
        <f t="shared" si="162"/>
        <v>105.14620571161731</v>
      </c>
      <c r="H406" s="140">
        <f t="shared" si="162"/>
        <v>101.51703254221326</v>
      </c>
      <c r="I406" s="140">
        <f t="shared" si="162"/>
        <v>97.878751041889871</v>
      </c>
      <c r="J406" s="140">
        <f t="shared" si="162"/>
        <v>94.231335363994447</v>
      </c>
      <c r="K406" s="140">
        <f t="shared" si="162"/>
        <v>90.574759578636758</v>
      </c>
      <c r="L406" s="140">
        <f t="shared" si="162"/>
        <v>86.90899767238902</v>
      </c>
      <c r="M406" s="140">
        <f t="shared" si="162"/>
        <v>83.234023547984293</v>
      </c>
      <c r="N406" s="140">
        <f t="shared" si="162"/>
        <v>79.549811024013977</v>
      </c>
      <c r="O406" s="140">
        <f t="shared" si="162"/>
        <v>75.856333834623982</v>
      </c>
      <c r="P406" s="140">
        <f t="shared" si="162"/>
        <v>72.153565629209581</v>
      </c>
      <c r="Q406" s="140">
        <f t="shared" si="162"/>
        <v>68.441479972109406</v>
      </c>
      <c r="R406" s="140">
        <f t="shared" si="162"/>
        <v>64.720050342297824</v>
      </c>
      <c r="S406" s="140">
        <f t="shared" si="162"/>
        <v>60.98925013307646</v>
      </c>
      <c r="T406" s="140">
        <f t="shared" si="162"/>
        <v>57.249052651764167</v>
      </c>
      <c r="U406" s="140">
        <f t="shared" si="162"/>
        <v>53.499431119386038</v>
      </c>
      <c r="V406" s="140">
        <f t="shared" si="162"/>
        <v>49.740358670361104</v>
      </c>
      <c r="W406" s="140">
        <f t="shared" si="162"/>
        <v>45.971808352188766</v>
      </c>
      <c r="X406" s="140">
        <f t="shared" si="162"/>
        <v>42.193753125133888</v>
      </c>
      <c r="Y406" s="140">
        <f t="shared" si="162"/>
        <v>38.40616586191085</v>
      </c>
      <c r="Z406" s="140">
        <f t="shared" si="162"/>
        <v>34.609019347366306</v>
      </c>
      <c r="AA406" s="140">
        <f t="shared" si="162"/>
        <v>30.802286278160622</v>
      </c>
      <c r="AB406" s="140">
        <f t="shared" si="162"/>
        <v>26.985939262448014</v>
      </c>
      <c r="AC406" s="140">
        <f t="shared" si="162"/>
        <v>23.159950819555327</v>
      </c>
      <c r="AD406" s="140">
        <f t="shared" si="162"/>
        <v>19.324293379660023</v>
      </c>
      <c r="AE406" s="140">
        <f t="shared" si="162"/>
        <v>15.478939283466381</v>
      </c>
      <c r="AF406" s="140">
        <f t="shared" si="162"/>
        <v>11.623860781880508</v>
      </c>
      <c r="AG406" s="140">
        <f t="shared" si="162"/>
        <v>7.7590300356842246</v>
      </c>
      <c r="AH406" s="140">
        <f t="shared" si="162"/>
        <v>3.8844191152075327</v>
      </c>
      <c r="AI406" s="140">
        <f t="shared" si="162"/>
        <v>0</v>
      </c>
      <c r="AJ406" s="140">
        <f t="shared" si="162"/>
        <v>-3.8893302290536704</v>
      </c>
      <c r="AK406" s="140">
        <f t="shared" si="162"/>
        <v>-7.7786604581073409</v>
      </c>
      <c r="AL406" s="140">
        <f t="shared" si="162"/>
        <v>-11.667990687161012</v>
      </c>
      <c r="AM406" s="140">
        <f t="shared" si="162"/>
        <v>-15.557320916214682</v>
      </c>
      <c r="AN406" s="140">
        <f t="shared" si="162"/>
        <v>-19.446651145268351</v>
      </c>
      <c r="AO406" s="140">
        <f t="shared" si="162"/>
        <v>-23.335981374322021</v>
      </c>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3"/>
    </row>
    <row r="407" spans="1:95" ht="15" customHeight="1">
      <c r="A407" s="104"/>
      <c r="B407" s="117" t="s">
        <v>127</v>
      </c>
      <c r="C407" s="141"/>
      <c r="D407" s="140">
        <f t="shared" ref="D407:AO407" si="163">IF(D$373=$B407,0,IF(D$373&gt;$B407,-0.5*D$371-0.5*C$371+C407,0.5*HLOOKUP($B407,$D$370:$AO$371,2,FALSE)+0.5*HLOOKUP($B406,$D$370:$AO$371,2,FALSE)+D406))</f>
        <v>110.84784866828177</v>
      </c>
      <c r="E407" s="140">
        <f t="shared" si="163"/>
        <v>110.84784866828177</v>
      </c>
      <c r="F407" s="140">
        <f t="shared" si="163"/>
        <v>110.84784866828177</v>
      </c>
      <c r="G407" s="140">
        <f t="shared" si="163"/>
        <v>109.03553594067098</v>
      </c>
      <c r="H407" s="140">
        <f t="shared" si="163"/>
        <v>105.40636277126693</v>
      </c>
      <c r="I407" s="140">
        <f t="shared" si="163"/>
        <v>101.76808127094354</v>
      </c>
      <c r="J407" s="140">
        <f t="shared" si="163"/>
        <v>98.120665593048116</v>
      </c>
      <c r="K407" s="140">
        <f t="shared" si="163"/>
        <v>94.464089807690428</v>
      </c>
      <c r="L407" s="140">
        <f t="shared" si="163"/>
        <v>90.79832790144269</v>
      </c>
      <c r="M407" s="140">
        <f t="shared" si="163"/>
        <v>87.123353777037963</v>
      </c>
      <c r="N407" s="140">
        <f t="shared" si="163"/>
        <v>83.439141253067646</v>
      </c>
      <c r="O407" s="140">
        <f t="shared" si="163"/>
        <v>79.745664063677651</v>
      </c>
      <c r="P407" s="140">
        <f t="shared" si="163"/>
        <v>76.04289585826325</v>
      </c>
      <c r="Q407" s="140">
        <f t="shared" si="163"/>
        <v>72.330810201163075</v>
      </c>
      <c r="R407" s="140">
        <f t="shared" si="163"/>
        <v>68.609380571351494</v>
      </c>
      <c r="S407" s="140">
        <f t="shared" si="163"/>
        <v>64.878580362130137</v>
      </c>
      <c r="T407" s="140">
        <f t="shared" si="163"/>
        <v>61.138382880817836</v>
      </c>
      <c r="U407" s="140">
        <f t="shared" si="163"/>
        <v>57.388761348439708</v>
      </c>
      <c r="V407" s="140">
        <f t="shared" si="163"/>
        <v>53.629688899414774</v>
      </c>
      <c r="W407" s="140">
        <f t="shared" si="163"/>
        <v>49.861138581242436</v>
      </c>
      <c r="X407" s="140">
        <f t="shared" si="163"/>
        <v>46.083083354187558</v>
      </c>
      <c r="Y407" s="140">
        <f t="shared" si="163"/>
        <v>42.295496090964519</v>
      </c>
      <c r="Z407" s="140">
        <f t="shared" si="163"/>
        <v>38.498349576419976</v>
      </c>
      <c r="AA407" s="140">
        <f t="shared" si="163"/>
        <v>34.691616507214292</v>
      </c>
      <c r="AB407" s="140">
        <f t="shared" si="163"/>
        <v>30.875269491501683</v>
      </c>
      <c r="AC407" s="140">
        <f t="shared" si="163"/>
        <v>27.049281048608997</v>
      </c>
      <c r="AD407" s="140">
        <f t="shared" si="163"/>
        <v>23.213623608713693</v>
      </c>
      <c r="AE407" s="140">
        <f t="shared" si="163"/>
        <v>19.368269512520051</v>
      </c>
      <c r="AF407" s="140">
        <f t="shared" si="163"/>
        <v>15.513191010934179</v>
      </c>
      <c r="AG407" s="140">
        <f t="shared" si="163"/>
        <v>11.648360264737896</v>
      </c>
      <c r="AH407" s="140">
        <f t="shared" si="163"/>
        <v>7.7737493442612031</v>
      </c>
      <c r="AI407" s="140">
        <f t="shared" si="163"/>
        <v>3.8893302290536704</v>
      </c>
      <c r="AJ407" s="140">
        <f t="shared" si="163"/>
        <v>0</v>
      </c>
      <c r="AK407" s="140">
        <f t="shared" si="163"/>
        <v>-3.8893302290536704</v>
      </c>
      <c r="AL407" s="140">
        <f t="shared" si="163"/>
        <v>-7.7786604581073409</v>
      </c>
      <c r="AM407" s="140">
        <f t="shared" si="163"/>
        <v>-11.667990687161012</v>
      </c>
      <c r="AN407" s="140">
        <f t="shared" si="163"/>
        <v>-15.557320916214682</v>
      </c>
      <c r="AO407" s="140">
        <f t="shared" si="163"/>
        <v>-19.446651145268351</v>
      </c>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3"/>
    </row>
    <row r="408" spans="1:95" ht="15" customHeight="1">
      <c r="A408" s="104"/>
      <c r="B408" s="117" t="s">
        <v>128</v>
      </c>
      <c r="C408" s="141"/>
      <c r="D408" s="140">
        <f t="shared" ref="D408:AO408" si="164">IF(D$373=$B408,0,IF(D$373&gt;$B408,-0.5*D$371-0.5*C$371+C408,0.5*HLOOKUP($B408,$D$370:$AO$371,2,FALSE)+0.5*HLOOKUP($B407,$D$370:$AO$371,2,FALSE)+D407))</f>
        <v>114.73717889733544</v>
      </c>
      <c r="E408" s="140">
        <f t="shared" si="164"/>
        <v>114.73717889733544</v>
      </c>
      <c r="F408" s="140">
        <f t="shared" si="164"/>
        <v>114.73717889733544</v>
      </c>
      <c r="G408" s="140">
        <f t="shared" si="164"/>
        <v>112.92486616972465</v>
      </c>
      <c r="H408" s="140">
        <f t="shared" si="164"/>
        <v>109.2956930003206</v>
      </c>
      <c r="I408" s="140">
        <f t="shared" si="164"/>
        <v>105.65741149999721</v>
      </c>
      <c r="J408" s="140">
        <f t="shared" si="164"/>
        <v>102.00999582210179</v>
      </c>
      <c r="K408" s="140">
        <f t="shared" si="164"/>
        <v>98.353420036744097</v>
      </c>
      <c r="L408" s="140">
        <f t="shared" si="164"/>
        <v>94.687658130496359</v>
      </c>
      <c r="M408" s="140">
        <f t="shared" si="164"/>
        <v>91.012684006091632</v>
      </c>
      <c r="N408" s="140">
        <f t="shared" si="164"/>
        <v>87.328471482121316</v>
      </c>
      <c r="O408" s="140">
        <f t="shared" si="164"/>
        <v>83.634994292731321</v>
      </c>
      <c r="P408" s="140">
        <f t="shared" si="164"/>
        <v>79.93222608731692</v>
      </c>
      <c r="Q408" s="140">
        <f t="shared" si="164"/>
        <v>76.220140430216745</v>
      </c>
      <c r="R408" s="140">
        <f t="shared" si="164"/>
        <v>72.498710800405163</v>
      </c>
      <c r="S408" s="140">
        <f t="shared" si="164"/>
        <v>68.767910591183806</v>
      </c>
      <c r="T408" s="140">
        <f t="shared" si="164"/>
        <v>65.027713109871513</v>
      </c>
      <c r="U408" s="140">
        <f t="shared" si="164"/>
        <v>61.278091577493377</v>
      </c>
      <c r="V408" s="140">
        <f t="shared" si="164"/>
        <v>57.519019128468443</v>
      </c>
      <c r="W408" s="140">
        <f t="shared" si="164"/>
        <v>53.750468810296105</v>
      </c>
      <c r="X408" s="140">
        <f t="shared" si="164"/>
        <v>49.972413583241227</v>
      </c>
      <c r="Y408" s="140">
        <f t="shared" si="164"/>
        <v>46.184826320018189</v>
      </c>
      <c r="Z408" s="140">
        <f t="shared" si="164"/>
        <v>42.387679805473645</v>
      </c>
      <c r="AA408" s="140">
        <f t="shared" si="164"/>
        <v>38.580946736267961</v>
      </c>
      <c r="AB408" s="140">
        <f t="shared" si="164"/>
        <v>34.764599720555353</v>
      </c>
      <c r="AC408" s="140">
        <f t="shared" si="164"/>
        <v>30.938611277662666</v>
      </c>
      <c r="AD408" s="140">
        <f t="shared" si="164"/>
        <v>27.102953837767362</v>
      </c>
      <c r="AE408" s="140">
        <f t="shared" si="164"/>
        <v>23.257599741573721</v>
      </c>
      <c r="AF408" s="140">
        <f t="shared" si="164"/>
        <v>19.402521239987848</v>
      </c>
      <c r="AG408" s="140">
        <f t="shared" si="164"/>
        <v>15.537690493791565</v>
      </c>
      <c r="AH408" s="140">
        <f t="shared" si="164"/>
        <v>11.663079573314874</v>
      </c>
      <c r="AI408" s="140">
        <f t="shared" si="164"/>
        <v>7.7786604581073409</v>
      </c>
      <c r="AJ408" s="140">
        <f t="shared" si="164"/>
        <v>3.8893302290536704</v>
      </c>
      <c r="AK408" s="140">
        <f t="shared" si="164"/>
        <v>0</v>
      </c>
      <c r="AL408" s="140">
        <f t="shared" si="164"/>
        <v>-3.8893302290536704</v>
      </c>
      <c r="AM408" s="140">
        <f t="shared" si="164"/>
        <v>-7.7786604581073409</v>
      </c>
      <c r="AN408" s="140">
        <f t="shared" si="164"/>
        <v>-11.667990687161012</v>
      </c>
      <c r="AO408" s="140">
        <f t="shared" si="164"/>
        <v>-15.557320916214682</v>
      </c>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3"/>
    </row>
    <row r="409" spans="1:95" ht="15" customHeight="1">
      <c r="A409" s="104"/>
      <c r="B409" s="117" t="s">
        <v>129</v>
      </c>
      <c r="C409" s="141"/>
      <c r="D409" s="140">
        <f t="shared" ref="D409:AO409" si="165">IF(D$373=$B409,0,IF(D$373&gt;$B409,-0.5*D$371-0.5*C$371+C409,0.5*HLOOKUP($B409,$D$370:$AO$371,2,FALSE)+0.5*HLOOKUP($B408,$D$370:$AO$371,2,FALSE)+D408))</f>
        <v>118.62650912638911</v>
      </c>
      <c r="E409" s="140">
        <f t="shared" si="165"/>
        <v>118.62650912638911</v>
      </c>
      <c r="F409" s="140">
        <f t="shared" si="165"/>
        <v>118.62650912638911</v>
      </c>
      <c r="G409" s="140">
        <f t="shared" si="165"/>
        <v>116.81419639877832</v>
      </c>
      <c r="H409" s="140">
        <f t="shared" si="165"/>
        <v>113.18502322937427</v>
      </c>
      <c r="I409" s="140">
        <f t="shared" si="165"/>
        <v>109.54674172905088</v>
      </c>
      <c r="J409" s="140">
        <f t="shared" si="165"/>
        <v>105.89932605115546</v>
      </c>
      <c r="K409" s="140">
        <f t="shared" si="165"/>
        <v>102.24275026579777</v>
      </c>
      <c r="L409" s="140">
        <f t="shared" si="165"/>
        <v>98.576988359550029</v>
      </c>
      <c r="M409" s="140">
        <f t="shared" si="165"/>
        <v>94.902014235145302</v>
      </c>
      <c r="N409" s="140">
        <f t="shared" si="165"/>
        <v>91.217801711174985</v>
      </c>
      <c r="O409" s="140">
        <f t="shared" si="165"/>
        <v>87.52432452178499</v>
      </c>
      <c r="P409" s="140">
        <f t="shared" si="165"/>
        <v>83.821556316370589</v>
      </c>
      <c r="Q409" s="140">
        <f t="shared" si="165"/>
        <v>80.109470659270414</v>
      </c>
      <c r="R409" s="140">
        <f t="shared" si="165"/>
        <v>76.388041029458833</v>
      </c>
      <c r="S409" s="140">
        <f t="shared" si="165"/>
        <v>72.657240820237476</v>
      </c>
      <c r="T409" s="140">
        <f t="shared" si="165"/>
        <v>68.917043338925183</v>
      </c>
      <c r="U409" s="140">
        <f t="shared" si="165"/>
        <v>65.167421806547054</v>
      </c>
      <c r="V409" s="140">
        <f t="shared" si="165"/>
        <v>61.408349357522113</v>
      </c>
      <c r="W409" s="140">
        <f t="shared" si="165"/>
        <v>57.639799039349775</v>
      </c>
      <c r="X409" s="140">
        <f t="shared" si="165"/>
        <v>53.861743812294897</v>
      </c>
      <c r="Y409" s="140">
        <f t="shared" si="165"/>
        <v>50.074156549071859</v>
      </c>
      <c r="Z409" s="140">
        <f t="shared" si="165"/>
        <v>46.277010034527315</v>
      </c>
      <c r="AA409" s="140">
        <f t="shared" si="165"/>
        <v>42.470276965321631</v>
      </c>
      <c r="AB409" s="140">
        <f t="shared" si="165"/>
        <v>38.653929949609022</v>
      </c>
      <c r="AC409" s="140">
        <f t="shared" si="165"/>
        <v>34.827941506716336</v>
      </c>
      <c r="AD409" s="140">
        <f t="shared" si="165"/>
        <v>30.992284066821032</v>
      </c>
      <c r="AE409" s="140">
        <f t="shared" si="165"/>
        <v>27.14692997062739</v>
      </c>
      <c r="AF409" s="140">
        <f t="shared" si="165"/>
        <v>23.291851469041518</v>
      </c>
      <c r="AG409" s="140">
        <f t="shared" si="165"/>
        <v>19.427020722845235</v>
      </c>
      <c r="AH409" s="140">
        <f t="shared" si="165"/>
        <v>15.552409802368544</v>
      </c>
      <c r="AI409" s="140">
        <f t="shared" si="165"/>
        <v>11.667990687161012</v>
      </c>
      <c r="AJ409" s="140">
        <f t="shared" si="165"/>
        <v>7.7786604581073409</v>
      </c>
      <c r="AK409" s="140">
        <f t="shared" si="165"/>
        <v>3.8893302290536704</v>
      </c>
      <c r="AL409" s="140">
        <f t="shared" si="165"/>
        <v>0</v>
      </c>
      <c r="AM409" s="140">
        <f t="shared" si="165"/>
        <v>-3.8893302290536704</v>
      </c>
      <c r="AN409" s="140">
        <f t="shared" si="165"/>
        <v>-7.7786604581073409</v>
      </c>
      <c r="AO409" s="140">
        <f t="shared" si="165"/>
        <v>-11.667990687161012</v>
      </c>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3"/>
    </row>
    <row r="410" spans="1:95" ht="15" customHeight="1">
      <c r="A410" s="104"/>
      <c r="B410" s="117" t="s">
        <v>130</v>
      </c>
      <c r="C410" s="141"/>
      <c r="D410" s="140">
        <f t="shared" ref="D410:AO410" si="166">IF(D$373=$B410,0,IF(D$373&gt;$B410,-0.5*D$371-0.5*C$371+C410,0.5*HLOOKUP($B410,$D$370:$AO$371,2,FALSE)+0.5*HLOOKUP($B409,$D$370:$AO$371,2,FALSE)+D409))</f>
        <v>122.51583935544278</v>
      </c>
      <c r="E410" s="140">
        <f t="shared" si="166"/>
        <v>122.51583935544278</v>
      </c>
      <c r="F410" s="140">
        <f t="shared" si="166"/>
        <v>122.51583935544278</v>
      </c>
      <c r="G410" s="140">
        <f t="shared" si="166"/>
        <v>120.70352662783199</v>
      </c>
      <c r="H410" s="140">
        <f t="shared" si="166"/>
        <v>117.07435345842794</v>
      </c>
      <c r="I410" s="140">
        <f t="shared" si="166"/>
        <v>113.43607195810455</v>
      </c>
      <c r="J410" s="140">
        <f t="shared" si="166"/>
        <v>109.78865628020912</v>
      </c>
      <c r="K410" s="140">
        <f t="shared" si="166"/>
        <v>106.13208049485144</v>
      </c>
      <c r="L410" s="140">
        <f t="shared" si="166"/>
        <v>102.4663185886037</v>
      </c>
      <c r="M410" s="140">
        <f t="shared" si="166"/>
        <v>98.791344464198971</v>
      </c>
      <c r="N410" s="140">
        <f t="shared" si="166"/>
        <v>95.107131940228655</v>
      </c>
      <c r="O410" s="140">
        <f t="shared" si="166"/>
        <v>91.41365475083866</v>
      </c>
      <c r="P410" s="140">
        <f t="shared" si="166"/>
        <v>87.710886545424259</v>
      </c>
      <c r="Q410" s="140">
        <f t="shared" si="166"/>
        <v>83.998800888324084</v>
      </c>
      <c r="R410" s="140">
        <f t="shared" si="166"/>
        <v>80.277371258512503</v>
      </c>
      <c r="S410" s="140">
        <f t="shared" si="166"/>
        <v>76.546571049291146</v>
      </c>
      <c r="T410" s="140">
        <f t="shared" si="166"/>
        <v>72.806373567978852</v>
      </c>
      <c r="U410" s="140">
        <f t="shared" si="166"/>
        <v>69.056752035600724</v>
      </c>
      <c r="V410" s="140">
        <f t="shared" si="166"/>
        <v>65.297679586575782</v>
      </c>
      <c r="W410" s="140">
        <f t="shared" si="166"/>
        <v>61.529129268403445</v>
      </c>
      <c r="X410" s="140">
        <f t="shared" si="166"/>
        <v>57.751074041348566</v>
      </c>
      <c r="Y410" s="140">
        <f t="shared" si="166"/>
        <v>53.963486778125528</v>
      </c>
      <c r="Z410" s="140">
        <f t="shared" si="166"/>
        <v>50.166340263580985</v>
      </c>
      <c r="AA410" s="140">
        <f t="shared" si="166"/>
        <v>46.3596071943753</v>
      </c>
      <c r="AB410" s="140">
        <f t="shared" si="166"/>
        <v>42.543260178662692</v>
      </c>
      <c r="AC410" s="140">
        <f t="shared" si="166"/>
        <v>38.717271735770005</v>
      </c>
      <c r="AD410" s="140">
        <f t="shared" si="166"/>
        <v>34.881614295874705</v>
      </c>
      <c r="AE410" s="140">
        <f t="shared" si="166"/>
        <v>31.03626019968106</v>
      </c>
      <c r="AF410" s="140">
        <f t="shared" si="166"/>
        <v>27.181181698095187</v>
      </c>
      <c r="AG410" s="140">
        <f t="shared" si="166"/>
        <v>23.316350951898904</v>
      </c>
      <c r="AH410" s="140">
        <f t="shared" si="166"/>
        <v>19.441740031422214</v>
      </c>
      <c r="AI410" s="140">
        <f t="shared" si="166"/>
        <v>15.557320916214682</v>
      </c>
      <c r="AJ410" s="140">
        <f t="shared" si="166"/>
        <v>11.667990687161012</v>
      </c>
      <c r="AK410" s="140">
        <f t="shared" si="166"/>
        <v>7.7786604581073409</v>
      </c>
      <c r="AL410" s="140">
        <f t="shared" si="166"/>
        <v>3.8893302290536704</v>
      </c>
      <c r="AM410" s="140">
        <f t="shared" si="166"/>
        <v>0</v>
      </c>
      <c r="AN410" s="140">
        <f t="shared" si="166"/>
        <v>-3.8893302290536704</v>
      </c>
      <c r="AO410" s="140">
        <f t="shared" si="166"/>
        <v>-7.7786604581073409</v>
      </c>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3"/>
    </row>
    <row r="411" spans="1:95" ht="15" customHeight="1">
      <c r="A411" s="104"/>
      <c r="B411" s="117" t="s">
        <v>131</v>
      </c>
      <c r="C411" s="141"/>
      <c r="D411" s="140">
        <f t="shared" ref="D411:AO411" si="167">IF(D$373=$B411,0,IF(D$373&gt;$B411,-0.5*D$371-0.5*C$371+C411,0.5*HLOOKUP($B411,$D$370:$AO$371,2,FALSE)+0.5*HLOOKUP($B410,$D$370:$AO$371,2,FALSE)+D410))</f>
        <v>126.40516958449645</v>
      </c>
      <c r="E411" s="140">
        <f t="shared" si="167"/>
        <v>126.40516958449645</v>
      </c>
      <c r="F411" s="140">
        <f t="shared" si="167"/>
        <v>126.40516958449645</v>
      </c>
      <c r="G411" s="140">
        <f t="shared" si="167"/>
        <v>124.59285685688566</v>
      </c>
      <c r="H411" s="140">
        <f t="shared" si="167"/>
        <v>120.96368368748161</v>
      </c>
      <c r="I411" s="140">
        <f t="shared" si="167"/>
        <v>117.32540218715822</v>
      </c>
      <c r="J411" s="140">
        <f t="shared" si="167"/>
        <v>113.67798650926279</v>
      </c>
      <c r="K411" s="140">
        <f t="shared" si="167"/>
        <v>110.02141072390511</v>
      </c>
      <c r="L411" s="140">
        <f t="shared" si="167"/>
        <v>106.35564881765737</v>
      </c>
      <c r="M411" s="140">
        <f t="shared" si="167"/>
        <v>102.68067469325264</v>
      </c>
      <c r="N411" s="140">
        <f t="shared" si="167"/>
        <v>98.996462169282324</v>
      </c>
      <c r="O411" s="140">
        <f t="shared" si="167"/>
        <v>95.302984979892329</v>
      </c>
      <c r="P411" s="140">
        <f t="shared" si="167"/>
        <v>91.600216774477929</v>
      </c>
      <c r="Q411" s="140">
        <f t="shared" si="167"/>
        <v>87.888131117377753</v>
      </c>
      <c r="R411" s="140">
        <f t="shared" si="167"/>
        <v>84.166701487566172</v>
      </c>
      <c r="S411" s="140">
        <f t="shared" si="167"/>
        <v>80.435901278344815</v>
      </c>
      <c r="T411" s="140">
        <f t="shared" si="167"/>
        <v>76.695703797032522</v>
      </c>
      <c r="U411" s="140">
        <f t="shared" si="167"/>
        <v>72.946082264654393</v>
      </c>
      <c r="V411" s="140">
        <f t="shared" si="167"/>
        <v>69.187009815629452</v>
      </c>
      <c r="W411" s="140">
        <f t="shared" si="167"/>
        <v>65.418459497457121</v>
      </c>
      <c r="X411" s="140">
        <f t="shared" si="167"/>
        <v>61.640404270402236</v>
      </c>
      <c r="Y411" s="140">
        <f t="shared" si="167"/>
        <v>57.852817007179198</v>
      </c>
      <c r="Z411" s="140">
        <f t="shared" si="167"/>
        <v>54.055670492634654</v>
      </c>
      <c r="AA411" s="140">
        <f t="shared" si="167"/>
        <v>50.24893742342897</v>
      </c>
      <c r="AB411" s="140">
        <f t="shared" si="167"/>
        <v>46.432590407716361</v>
      </c>
      <c r="AC411" s="140">
        <f t="shared" si="167"/>
        <v>42.606601964823675</v>
      </c>
      <c r="AD411" s="140">
        <f t="shared" si="167"/>
        <v>38.770944524928375</v>
      </c>
      <c r="AE411" s="140">
        <f t="shared" si="167"/>
        <v>34.925590428734729</v>
      </c>
      <c r="AF411" s="140">
        <f t="shared" si="167"/>
        <v>31.070511927148857</v>
      </c>
      <c r="AG411" s="140">
        <f t="shared" si="167"/>
        <v>27.205681180952574</v>
      </c>
      <c r="AH411" s="140">
        <f t="shared" si="167"/>
        <v>23.331070260475883</v>
      </c>
      <c r="AI411" s="140">
        <f t="shared" si="167"/>
        <v>19.446651145268351</v>
      </c>
      <c r="AJ411" s="140">
        <f t="shared" si="167"/>
        <v>15.557320916214682</v>
      </c>
      <c r="AK411" s="140">
        <f t="shared" si="167"/>
        <v>11.667990687161012</v>
      </c>
      <c r="AL411" s="140">
        <f t="shared" si="167"/>
        <v>7.7786604581073409</v>
      </c>
      <c r="AM411" s="140">
        <f t="shared" si="167"/>
        <v>3.8893302290536704</v>
      </c>
      <c r="AN411" s="140">
        <f t="shared" si="167"/>
        <v>0</v>
      </c>
      <c r="AO411" s="140">
        <f t="shared" si="167"/>
        <v>-3.8893302290536704</v>
      </c>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3"/>
    </row>
    <row r="412" spans="1:95" ht="15" customHeight="1">
      <c r="A412" s="104"/>
      <c r="B412" s="117" t="s">
        <v>132</v>
      </c>
      <c r="C412" s="141"/>
      <c r="D412" s="140">
        <f t="shared" ref="D412:AO412" si="168">IF(D$373=$B412,0,IF(D$373&gt;$B412,-0.5*D$371-0.5*C$371+C412,0.5*HLOOKUP($B412,$D$370:$AO$371,2,FALSE)+0.5*HLOOKUP($B411,$D$370:$AO$371,2,FALSE)+D411))</f>
        <v>130.29449981355012</v>
      </c>
      <c r="E412" s="140">
        <f t="shared" si="168"/>
        <v>130.29449981355012</v>
      </c>
      <c r="F412" s="140">
        <f t="shared" si="168"/>
        <v>130.29449981355012</v>
      </c>
      <c r="G412" s="140">
        <f t="shared" si="168"/>
        <v>128.48218708593933</v>
      </c>
      <c r="H412" s="140">
        <f t="shared" si="168"/>
        <v>124.85301391653528</v>
      </c>
      <c r="I412" s="140">
        <f t="shared" si="168"/>
        <v>121.21473241621189</v>
      </c>
      <c r="J412" s="140">
        <f t="shared" si="168"/>
        <v>117.56731673831646</v>
      </c>
      <c r="K412" s="140">
        <f t="shared" si="168"/>
        <v>113.91074095295878</v>
      </c>
      <c r="L412" s="140">
        <f t="shared" si="168"/>
        <v>110.24497904671104</v>
      </c>
      <c r="M412" s="140">
        <f t="shared" si="168"/>
        <v>106.57000492230631</v>
      </c>
      <c r="N412" s="140">
        <f t="shared" si="168"/>
        <v>102.88579239833599</v>
      </c>
      <c r="O412" s="140">
        <f t="shared" si="168"/>
        <v>99.192315208945999</v>
      </c>
      <c r="P412" s="140">
        <f t="shared" si="168"/>
        <v>95.489547003531598</v>
      </c>
      <c r="Q412" s="140">
        <f t="shared" si="168"/>
        <v>91.777461346431423</v>
      </c>
      <c r="R412" s="140">
        <f t="shared" si="168"/>
        <v>88.056031716619842</v>
      </c>
      <c r="S412" s="140">
        <f t="shared" si="168"/>
        <v>84.325231507398485</v>
      </c>
      <c r="T412" s="140">
        <f t="shared" si="168"/>
        <v>80.585034026086191</v>
      </c>
      <c r="U412" s="140">
        <f t="shared" si="168"/>
        <v>76.835412493708063</v>
      </c>
      <c r="V412" s="140">
        <f t="shared" si="168"/>
        <v>73.076340044683121</v>
      </c>
      <c r="W412" s="140">
        <f t="shared" si="168"/>
        <v>69.307789726510791</v>
      </c>
      <c r="X412" s="140">
        <f t="shared" si="168"/>
        <v>65.529734499455913</v>
      </c>
      <c r="Y412" s="140">
        <f t="shared" si="168"/>
        <v>61.742147236232867</v>
      </c>
      <c r="Z412" s="140">
        <f t="shared" si="168"/>
        <v>57.945000721688324</v>
      </c>
      <c r="AA412" s="140">
        <f t="shared" si="168"/>
        <v>54.138267652482639</v>
      </c>
      <c r="AB412" s="140">
        <f t="shared" si="168"/>
        <v>50.321920636770031</v>
      </c>
      <c r="AC412" s="140">
        <f t="shared" si="168"/>
        <v>46.495932193877344</v>
      </c>
      <c r="AD412" s="140">
        <f t="shared" si="168"/>
        <v>42.660274753982044</v>
      </c>
      <c r="AE412" s="140">
        <f t="shared" si="168"/>
        <v>38.814920657788399</v>
      </c>
      <c r="AF412" s="140">
        <f t="shared" si="168"/>
        <v>34.959842156202527</v>
      </c>
      <c r="AG412" s="140">
        <f t="shared" si="168"/>
        <v>31.095011410006244</v>
      </c>
      <c r="AH412" s="140">
        <f t="shared" si="168"/>
        <v>27.220400489529553</v>
      </c>
      <c r="AI412" s="140">
        <f t="shared" si="168"/>
        <v>23.335981374322021</v>
      </c>
      <c r="AJ412" s="140">
        <f t="shared" si="168"/>
        <v>19.446651145268351</v>
      </c>
      <c r="AK412" s="140">
        <f t="shared" si="168"/>
        <v>15.557320916214682</v>
      </c>
      <c r="AL412" s="140">
        <f t="shared" si="168"/>
        <v>11.667990687161012</v>
      </c>
      <c r="AM412" s="140">
        <f t="shared" si="168"/>
        <v>7.7786604581073409</v>
      </c>
      <c r="AN412" s="140">
        <f t="shared" si="168"/>
        <v>3.8893302290536704</v>
      </c>
      <c r="AO412" s="140">
        <f t="shared" si="168"/>
        <v>0</v>
      </c>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3"/>
    </row>
    <row r="413" spans="1:95" s="7" customFormat="1" ht="14.45">
      <c r="A413" s="104"/>
      <c r="B413" s="119"/>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row>
    <row r="414" spans="1:95" s="5" customFormat="1" ht="15" customHeight="1">
      <c r="B414" s="5" t="s">
        <v>151</v>
      </c>
    </row>
    <row r="415" spans="1:95" ht="1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row>
    <row r="416" spans="1:95" ht="15" customHeight="1" outlineLevel="1">
      <c r="A416" s="104"/>
      <c r="B416" s="137" t="s">
        <v>141</v>
      </c>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7"/>
      <c r="AQ416" s="17"/>
      <c r="AR416" s="17"/>
      <c r="AS416" s="17"/>
      <c r="AT416" s="17"/>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row>
    <row r="417" spans="1:95" ht="15" customHeight="1" outlineLevel="1">
      <c r="A417" s="104"/>
      <c r="B417" s="137"/>
      <c r="C417" s="65" t="s">
        <v>226</v>
      </c>
      <c r="D417" s="12" t="s">
        <v>95</v>
      </c>
      <c r="E417" s="13" t="s">
        <v>96</v>
      </c>
      <c r="F417" s="98" t="s">
        <v>97</v>
      </c>
      <c r="G417" s="98" t="s">
        <v>98</v>
      </c>
      <c r="H417" s="98" t="s">
        <v>99</v>
      </c>
      <c r="I417" s="98" t="s">
        <v>100</v>
      </c>
      <c r="J417" s="98" t="s">
        <v>101</v>
      </c>
      <c r="K417" s="98" t="s">
        <v>102</v>
      </c>
      <c r="L417" s="98" t="s">
        <v>103</v>
      </c>
      <c r="M417" s="98" t="s">
        <v>104</v>
      </c>
      <c r="N417" s="98" t="s">
        <v>105</v>
      </c>
      <c r="O417" s="98" t="s">
        <v>106</v>
      </c>
      <c r="P417" s="98" t="s">
        <v>107</v>
      </c>
      <c r="Q417" s="98" t="s">
        <v>108</v>
      </c>
      <c r="R417" s="98" t="s">
        <v>109</v>
      </c>
      <c r="S417" s="98" t="s">
        <v>110</v>
      </c>
      <c r="T417" s="98" t="s">
        <v>111</v>
      </c>
      <c r="U417" s="98" t="s">
        <v>112</v>
      </c>
      <c r="V417" s="98" t="s">
        <v>113</v>
      </c>
      <c r="W417" s="98" t="s">
        <v>114</v>
      </c>
      <c r="X417" s="98" t="s">
        <v>115</v>
      </c>
      <c r="Y417" s="98" t="s">
        <v>116</v>
      </c>
      <c r="Z417" s="98" t="s">
        <v>117</v>
      </c>
      <c r="AA417" s="98" t="s">
        <v>118</v>
      </c>
      <c r="AB417" s="98" t="s">
        <v>119</v>
      </c>
      <c r="AC417" s="98" t="s">
        <v>120</v>
      </c>
      <c r="AD417" s="98" t="s">
        <v>121</v>
      </c>
      <c r="AE417" s="98" t="s">
        <v>122</v>
      </c>
      <c r="AF417" s="98" t="s">
        <v>123</v>
      </c>
      <c r="AG417" s="98" t="s">
        <v>124</v>
      </c>
      <c r="AH417" s="98" t="s">
        <v>125</v>
      </c>
      <c r="AI417" s="98" t="s">
        <v>126</v>
      </c>
      <c r="AJ417" s="98" t="s">
        <v>127</v>
      </c>
      <c r="AK417" s="98" t="s">
        <v>128</v>
      </c>
      <c r="AL417" s="98" t="s">
        <v>129</v>
      </c>
      <c r="AM417" s="98" t="s">
        <v>130</v>
      </c>
      <c r="AN417" s="98" t="s">
        <v>131</v>
      </c>
      <c r="AO417" s="98" t="s">
        <v>132</v>
      </c>
      <c r="AP417" s="17"/>
      <c r="AQ417" s="17"/>
      <c r="AR417" s="17"/>
      <c r="AS417" s="17"/>
      <c r="AT417" s="17"/>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row>
    <row r="418" spans="1:95" ht="15" customHeight="1" outlineLevel="1">
      <c r="A418" s="104"/>
      <c r="B418" s="104" t="s">
        <v>232</v>
      </c>
      <c r="C418" s="104">
        <f>Road_mask</f>
        <v>1</v>
      </c>
      <c r="D418" s="123">
        <f t="shared" ref="D418:AO418" si="169">Dementia_values_road_1db_in</f>
        <v>0</v>
      </c>
      <c r="E418" s="123">
        <f t="shared" si="169"/>
        <v>0</v>
      </c>
      <c r="F418" s="123">
        <f t="shared" si="169"/>
        <v>0</v>
      </c>
      <c r="G418" s="123">
        <f t="shared" si="169"/>
        <v>5.4933298638254602</v>
      </c>
      <c r="H418" s="123">
        <f t="shared" si="169"/>
        <v>5.5050490597394699</v>
      </c>
      <c r="I418" s="123">
        <f t="shared" si="169"/>
        <v>5.5167943227229053</v>
      </c>
      <c r="J418" s="123">
        <f t="shared" si="169"/>
        <v>5.528565713093081</v>
      </c>
      <c r="K418" s="123">
        <f t="shared" si="169"/>
        <v>5.5403632913116745</v>
      </c>
      <c r="L418" s="123">
        <f t="shared" si="169"/>
        <v>5.5521871179854818</v>
      </c>
      <c r="M418" s="123">
        <f t="shared" si="169"/>
        <v>5.564037253866708</v>
      </c>
      <c r="N418" s="123">
        <f t="shared" si="169"/>
        <v>5.5759137598533481</v>
      </c>
      <c r="O418" s="123">
        <f t="shared" si="169"/>
        <v>5.5878166969891039</v>
      </c>
      <c r="P418" s="123">
        <f t="shared" si="169"/>
        <v>5.5997461264651269</v>
      </c>
      <c r="Q418" s="123">
        <f t="shared" si="169"/>
        <v>5.611702109618192</v>
      </c>
      <c r="R418" s="123">
        <f t="shared" si="169"/>
        <v>5.6236847079332453</v>
      </c>
      <c r="S418" s="123">
        <f t="shared" si="169"/>
        <v>5.6356939830423443</v>
      </c>
      <c r="T418" s="123">
        <f t="shared" si="169"/>
        <v>5.6477299967255901</v>
      </c>
      <c r="U418" s="123">
        <f t="shared" si="169"/>
        <v>5.6597928109114406</v>
      </c>
      <c r="V418" s="123">
        <f t="shared" si="169"/>
        <v>5.6718824876768723</v>
      </c>
      <c r="W418" s="123">
        <f t="shared" si="169"/>
        <v>5.6839990892480348</v>
      </c>
      <c r="X418" s="123">
        <f t="shared" si="169"/>
        <v>5.6961426780007054</v>
      </c>
      <c r="Y418" s="123">
        <f t="shared" si="169"/>
        <v>5.7083133164598632</v>
      </c>
      <c r="Z418" s="123">
        <f t="shared" si="169"/>
        <v>5.720511067301314</v>
      </c>
      <c r="AA418" s="123">
        <f t="shared" si="169"/>
        <v>5.7327359933505759</v>
      </c>
      <c r="AB418" s="123">
        <f t="shared" si="169"/>
        <v>5.7449881575850483</v>
      </c>
      <c r="AC418" s="123">
        <f t="shared" si="169"/>
        <v>5.7572676231328472</v>
      </c>
      <c r="AD418" s="123">
        <f t="shared" si="169"/>
        <v>5.7695744532733677</v>
      </c>
      <c r="AE418" s="123">
        <f t="shared" si="169"/>
        <v>5.781908711438712</v>
      </c>
      <c r="AF418" s="123">
        <f t="shared" si="169"/>
        <v>5.7942704612132596</v>
      </c>
      <c r="AG418" s="123">
        <f t="shared" si="169"/>
        <v>5.8066597663338033</v>
      </c>
      <c r="AH418" s="123">
        <f t="shared" si="169"/>
        <v>5.8190766906908005</v>
      </c>
      <c r="AI418" s="123">
        <f t="shared" si="169"/>
        <v>5.8315212983272371</v>
      </c>
      <c r="AJ418" s="123">
        <f t="shared" si="169"/>
        <v>5.8315212983272371</v>
      </c>
      <c r="AK418" s="123">
        <f t="shared" si="169"/>
        <v>5.8315212983272371</v>
      </c>
      <c r="AL418" s="123">
        <f t="shared" si="169"/>
        <v>5.8315212983272371</v>
      </c>
      <c r="AM418" s="123">
        <f t="shared" si="169"/>
        <v>5.8315212983272371</v>
      </c>
      <c r="AN418" s="123">
        <f t="shared" si="169"/>
        <v>5.8315212983272371</v>
      </c>
      <c r="AO418" s="123">
        <f t="shared" si="169"/>
        <v>5.8315212983272371</v>
      </c>
      <c r="AP418" s="17"/>
      <c r="AQ418" s="17"/>
      <c r="AR418" s="17"/>
      <c r="AS418" s="17"/>
      <c r="AT418" s="17"/>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row>
    <row r="419" spans="1:95" ht="15" customHeight="1" outlineLevel="1">
      <c r="A419" s="104"/>
      <c r="B419" s="104" t="s">
        <v>233</v>
      </c>
      <c r="C419" s="102">
        <f>Rail_mask</f>
        <v>0</v>
      </c>
      <c r="D419" s="123">
        <f t="shared" ref="D419:AO419" si="170">Dementia_values_rail_1db_in</f>
        <v>0</v>
      </c>
      <c r="E419" s="123">
        <f t="shared" si="170"/>
        <v>0</v>
      </c>
      <c r="F419" s="123">
        <f t="shared" si="170"/>
        <v>0</v>
      </c>
      <c r="G419" s="123">
        <f t="shared" si="170"/>
        <v>0</v>
      </c>
      <c r="H419" s="123">
        <f t="shared" si="170"/>
        <v>0</v>
      </c>
      <c r="I419" s="123">
        <f t="shared" si="170"/>
        <v>0</v>
      </c>
      <c r="J419" s="123">
        <f t="shared" si="170"/>
        <v>5.9826403938671602</v>
      </c>
      <c r="K419" s="123">
        <f t="shared" si="170"/>
        <v>5.9965157829166182</v>
      </c>
      <c r="L419" s="123">
        <f t="shared" si="170"/>
        <v>6.0104247250580904</v>
      </c>
      <c r="M419" s="123">
        <f t="shared" si="170"/>
        <v>6.0243673046974839</v>
      </c>
      <c r="N419" s="123">
        <f t="shared" si="170"/>
        <v>6.0383436064614466</v>
      </c>
      <c r="O419" s="123">
        <f t="shared" si="170"/>
        <v>6.0523537151968538</v>
      </c>
      <c r="P419" s="123">
        <f t="shared" si="170"/>
        <v>6.0663977159724984</v>
      </c>
      <c r="Q419" s="123">
        <f t="shared" si="170"/>
        <v>6.0804756940776832</v>
      </c>
      <c r="R419" s="123">
        <f t="shared" si="170"/>
        <v>6.0945877350262423</v>
      </c>
      <c r="S419" s="123">
        <f t="shared" si="170"/>
        <v>6.1087339245533716</v>
      </c>
      <c r="T419" s="123">
        <f t="shared" si="170"/>
        <v>6.1229143486189868</v>
      </c>
      <c r="U419" s="123">
        <f t="shared" si="170"/>
        <v>6.1371290934064184</v>
      </c>
      <c r="V419" s="123">
        <f t="shared" si="170"/>
        <v>6.1513782453249588</v>
      </c>
      <c r="W419" s="123">
        <f t="shared" si="170"/>
        <v>6.1656618910083028</v>
      </c>
      <c r="X419" s="123">
        <f t="shared" si="170"/>
        <v>6.1799801173172844</v>
      </c>
      <c r="Y419" s="123">
        <f t="shared" si="170"/>
        <v>6.1943330113386574</v>
      </c>
      <c r="Z419" s="123">
        <f t="shared" si="170"/>
        <v>6.2087206603870246</v>
      </c>
      <c r="AA419" s="123">
        <f t="shared" si="170"/>
        <v>6.2231431520041722</v>
      </c>
      <c r="AB419" s="123">
        <f t="shared" si="170"/>
        <v>6.2376005739620926</v>
      </c>
      <c r="AC419" s="123">
        <f t="shared" si="170"/>
        <v>6.2520930142597679</v>
      </c>
      <c r="AD419" s="123">
        <f t="shared" si="170"/>
        <v>6.2666205611274961</v>
      </c>
      <c r="AE419" s="123">
        <f t="shared" si="170"/>
        <v>6.2811833030257134</v>
      </c>
      <c r="AF419" s="123">
        <f t="shared" si="170"/>
        <v>6.295781328645325</v>
      </c>
      <c r="AG419" s="123">
        <f t="shared" si="170"/>
        <v>6.3104147269097632</v>
      </c>
      <c r="AH419" s="123">
        <f t="shared" si="170"/>
        <v>6.3250835869737276</v>
      </c>
      <c r="AI419" s="123">
        <f t="shared" si="170"/>
        <v>6.3397879982258516</v>
      </c>
      <c r="AJ419" s="123">
        <f t="shared" si="170"/>
        <v>6.3397879982258516</v>
      </c>
      <c r="AK419" s="123">
        <f t="shared" si="170"/>
        <v>6.3397879982258516</v>
      </c>
      <c r="AL419" s="123">
        <f t="shared" si="170"/>
        <v>6.3397879982258516</v>
      </c>
      <c r="AM419" s="123">
        <f t="shared" si="170"/>
        <v>6.3397879982258516</v>
      </c>
      <c r="AN419" s="123">
        <f t="shared" si="170"/>
        <v>6.3397879982258516</v>
      </c>
      <c r="AO419" s="123">
        <f t="shared" si="170"/>
        <v>6.3397879982258516</v>
      </c>
      <c r="AP419" s="17"/>
      <c r="AQ419" s="17"/>
      <c r="AR419" s="17"/>
      <c r="AS419" s="17"/>
      <c r="AT419" s="17"/>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row>
    <row r="420" spans="1:95" ht="15" customHeight="1" outlineLevel="1">
      <c r="A420" s="104"/>
      <c r="B420" s="104" t="s">
        <v>234</v>
      </c>
      <c r="C420" s="102">
        <f>Aviation_mask</f>
        <v>0</v>
      </c>
      <c r="D420" s="123">
        <f t="shared" ref="D420:AO420" si="171">Dementia_values_aviation_1db_in</f>
        <v>0</v>
      </c>
      <c r="E420" s="123">
        <f t="shared" si="171"/>
        <v>0</v>
      </c>
      <c r="F420" s="123">
        <f t="shared" si="171"/>
        <v>0</v>
      </c>
      <c r="G420" s="123">
        <f t="shared" si="171"/>
        <v>0</v>
      </c>
      <c r="H420" s="123">
        <f t="shared" si="171"/>
        <v>0</v>
      </c>
      <c r="I420" s="123">
        <f t="shared" si="171"/>
        <v>0</v>
      </c>
      <c r="J420" s="123">
        <f t="shared" si="171"/>
        <v>10.643661905127578</v>
      </c>
      <c r="K420" s="123">
        <f t="shared" si="171"/>
        <v>10.687541950986118</v>
      </c>
      <c r="L420" s="123">
        <f t="shared" si="171"/>
        <v>10.731610770286261</v>
      </c>
      <c r="M420" s="123">
        <f t="shared" si="171"/>
        <v>10.775869208489562</v>
      </c>
      <c r="N420" s="123">
        <f t="shared" si="171"/>
        <v>10.82031811498511</v>
      </c>
      <c r="O420" s="123">
        <f t="shared" si="171"/>
        <v>10.864958343109434</v>
      </c>
      <c r="P420" s="123">
        <f t="shared" si="171"/>
        <v>10.909790750163443</v>
      </c>
      <c r="Q420" s="123">
        <f t="shared" si="171"/>
        <v>10.954816197432915</v>
      </c>
      <c r="R420" s="123">
        <f t="shared" si="171"/>
        <v>11.000035550207649</v>
      </c>
      <c r="S420" s="123">
        <f t="shared" si="171"/>
        <v>11.045449677800464</v>
      </c>
      <c r="T420" s="123">
        <f t="shared" si="171"/>
        <v>11.091059453565563</v>
      </c>
      <c r="U420" s="123">
        <f t="shared" si="171"/>
        <v>11.136865754919643</v>
      </c>
      <c r="V420" s="123">
        <f t="shared" si="171"/>
        <v>11.182869463359857</v>
      </c>
      <c r="W420" s="123">
        <f t="shared" si="171"/>
        <v>11.229071464484855</v>
      </c>
      <c r="X420" s="123">
        <f t="shared" si="171"/>
        <v>11.275472648012613</v>
      </c>
      <c r="Y420" s="123">
        <f t="shared" si="171"/>
        <v>11.322073907802393</v>
      </c>
      <c r="Z420" s="123">
        <f t="shared" si="171"/>
        <v>11.368876141873054</v>
      </c>
      <c r="AA420" s="123">
        <f t="shared" si="171"/>
        <v>11.415880252423714</v>
      </c>
      <c r="AB420" s="123">
        <f t="shared" si="171"/>
        <v>11.463087145853178</v>
      </c>
      <c r="AC420" s="123">
        <f t="shared" si="171"/>
        <v>11.510497732781827</v>
      </c>
      <c r="AD420" s="123">
        <f t="shared" si="171"/>
        <v>11.558112928069226</v>
      </c>
      <c r="AE420" s="123">
        <f t="shared" si="171"/>
        <v>11.605933650837192</v>
      </c>
      <c r="AF420" s="123">
        <f t="shared" si="171"/>
        <v>11.653960824488689</v>
      </c>
      <c r="AG420" s="123">
        <f t="shared" si="171"/>
        <v>11.702195376728332</v>
      </c>
      <c r="AH420" s="123">
        <f t="shared" si="171"/>
        <v>11.750638239584928</v>
      </c>
      <c r="AI420" s="123">
        <f t="shared" si="171"/>
        <v>11.799290349429164</v>
      </c>
      <c r="AJ420" s="123">
        <f t="shared" si="171"/>
        <v>11.799290349429164</v>
      </c>
      <c r="AK420" s="123">
        <f t="shared" si="171"/>
        <v>11.799290349429164</v>
      </c>
      <c r="AL420" s="123">
        <f t="shared" si="171"/>
        <v>11.799290349429164</v>
      </c>
      <c r="AM420" s="123">
        <f t="shared" si="171"/>
        <v>11.799290349429164</v>
      </c>
      <c r="AN420" s="123">
        <f t="shared" si="171"/>
        <v>11.799290349429164</v>
      </c>
      <c r="AO420" s="123">
        <f t="shared" si="171"/>
        <v>11.799290349429164</v>
      </c>
      <c r="AP420" s="17"/>
      <c r="AQ420" s="17"/>
      <c r="AR420" s="17"/>
      <c r="AS420" s="17"/>
      <c r="AT420" s="17"/>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row>
    <row r="421" spans="1:95" ht="15" customHeight="1" outlineLevel="1">
      <c r="A421" s="104"/>
      <c r="B421" s="104"/>
      <c r="C421" s="102"/>
      <c r="D421" s="3"/>
      <c r="E421" s="3"/>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7"/>
      <c r="AQ421" s="17"/>
      <c r="AR421" s="17"/>
      <c r="AS421" s="17"/>
      <c r="AT421" s="17"/>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row>
    <row r="422" spans="1:95" ht="15" customHeight="1" outlineLevel="1">
      <c r="A422" s="104"/>
      <c r="B422" s="137" t="s">
        <v>141</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7"/>
      <c r="AQ422" s="17"/>
      <c r="AR422" s="17"/>
      <c r="AS422" s="17"/>
      <c r="AT422" s="17"/>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row>
    <row r="423" spans="1:95" ht="15" customHeight="1" outlineLevel="1">
      <c r="A423" s="104"/>
      <c r="B423" s="137"/>
      <c r="C423" s="104"/>
      <c r="D423" s="12" t="s">
        <v>95</v>
      </c>
      <c r="E423" s="13" t="s">
        <v>96</v>
      </c>
      <c r="F423" s="98" t="s">
        <v>97</v>
      </c>
      <c r="G423" s="98" t="s">
        <v>98</v>
      </c>
      <c r="H423" s="98" t="s">
        <v>99</v>
      </c>
      <c r="I423" s="98" t="s">
        <v>100</v>
      </c>
      <c r="J423" s="98" t="s">
        <v>101</v>
      </c>
      <c r="K423" s="98" t="s">
        <v>102</v>
      </c>
      <c r="L423" s="98" t="s">
        <v>103</v>
      </c>
      <c r="M423" s="98" t="s">
        <v>104</v>
      </c>
      <c r="N423" s="98" t="s">
        <v>105</v>
      </c>
      <c r="O423" s="98" t="s">
        <v>106</v>
      </c>
      <c r="P423" s="98" t="s">
        <v>107</v>
      </c>
      <c r="Q423" s="98" t="s">
        <v>108</v>
      </c>
      <c r="R423" s="98" t="s">
        <v>109</v>
      </c>
      <c r="S423" s="98" t="s">
        <v>110</v>
      </c>
      <c r="T423" s="98" t="s">
        <v>111</v>
      </c>
      <c r="U423" s="98" t="s">
        <v>112</v>
      </c>
      <c r="V423" s="98" t="s">
        <v>113</v>
      </c>
      <c r="W423" s="98" t="s">
        <v>114</v>
      </c>
      <c r="X423" s="98" t="s">
        <v>115</v>
      </c>
      <c r="Y423" s="98" t="s">
        <v>116</v>
      </c>
      <c r="Z423" s="98" t="s">
        <v>117</v>
      </c>
      <c r="AA423" s="98" t="s">
        <v>118</v>
      </c>
      <c r="AB423" s="98" t="s">
        <v>119</v>
      </c>
      <c r="AC423" s="98" t="s">
        <v>120</v>
      </c>
      <c r="AD423" s="98" t="s">
        <v>121</v>
      </c>
      <c r="AE423" s="98" t="s">
        <v>122</v>
      </c>
      <c r="AF423" s="98" t="s">
        <v>123</v>
      </c>
      <c r="AG423" s="98" t="s">
        <v>124</v>
      </c>
      <c r="AH423" s="98" t="s">
        <v>125</v>
      </c>
      <c r="AI423" s="98" t="s">
        <v>126</v>
      </c>
      <c r="AJ423" s="98" t="s">
        <v>127</v>
      </c>
      <c r="AK423" s="98" t="s">
        <v>128</v>
      </c>
      <c r="AL423" s="98" t="s">
        <v>129</v>
      </c>
      <c r="AM423" s="98" t="s">
        <v>130</v>
      </c>
      <c r="AN423" s="98" t="s">
        <v>131</v>
      </c>
      <c r="AO423" s="98" t="s">
        <v>132</v>
      </c>
      <c r="AP423" s="17"/>
      <c r="AQ423" s="17"/>
      <c r="AR423" s="17"/>
      <c r="AS423" s="17"/>
      <c r="AT423" s="17"/>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row>
    <row r="424" spans="1:95" ht="15" customHeight="1" outlineLevel="1">
      <c r="A424" s="104"/>
      <c r="B424" s="104" t="s">
        <v>231</v>
      </c>
      <c r="C424" s="104"/>
      <c r="D424" s="123">
        <f t="shared" ref="D424:AO424" si="172">Dementia_values_road_1dB*Road_mask +Dementia_values_rail_1dB*Rail_mask +Dementia_values_aviation_1dB*Aviation_mask</f>
        <v>0</v>
      </c>
      <c r="E424" s="123">
        <f t="shared" si="172"/>
        <v>0</v>
      </c>
      <c r="F424" s="123">
        <f t="shared" si="172"/>
        <v>0</v>
      </c>
      <c r="G424" s="123">
        <f t="shared" si="172"/>
        <v>5.4933298638254602</v>
      </c>
      <c r="H424" s="123">
        <f t="shared" si="172"/>
        <v>5.5050490597394699</v>
      </c>
      <c r="I424" s="123">
        <f t="shared" si="172"/>
        <v>5.5167943227229053</v>
      </c>
      <c r="J424" s="123">
        <f t="shared" si="172"/>
        <v>5.528565713093081</v>
      </c>
      <c r="K424" s="123">
        <f t="shared" si="172"/>
        <v>5.5403632913116745</v>
      </c>
      <c r="L424" s="123">
        <f t="shared" si="172"/>
        <v>5.5521871179854818</v>
      </c>
      <c r="M424" s="123">
        <f t="shared" si="172"/>
        <v>5.564037253866708</v>
      </c>
      <c r="N424" s="123">
        <f t="shared" si="172"/>
        <v>5.5759137598533481</v>
      </c>
      <c r="O424" s="123">
        <f t="shared" si="172"/>
        <v>5.5878166969891039</v>
      </c>
      <c r="P424" s="123">
        <f t="shared" si="172"/>
        <v>5.5997461264651269</v>
      </c>
      <c r="Q424" s="123">
        <f t="shared" si="172"/>
        <v>5.611702109618192</v>
      </c>
      <c r="R424" s="123">
        <f t="shared" si="172"/>
        <v>5.6236847079332453</v>
      </c>
      <c r="S424" s="123">
        <f t="shared" si="172"/>
        <v>5.6356939830423443</v>
      </c>
      <c r="T424" s="123">
        <f t="shared" si="172"/>
        <v>5.6477299967255901</v>
      </c>
      <c r="U424" s="123">
        <f t="shared" si="172"/>
        <v>5.6597928109114406</v>
      </c>
      <c r="V424" s="123">
        <f t="shared" si="172"/>
        <v>5.6718824876768723</v>
      </c>
      <c r="W424" s="123">
        <f t="shared" si="172"/>
        <v>5.6839990892480348</v>
      </c>
      <c r="X424" s="123">
        <f t="shared" si="172"/>
        <v>5.6961426780007054</v>
      </c>
      <c r="Y424" s="123">
        <f t="shared" si="172"/>
        <v>5.7083133164598632</v>
      </c>
      <c r="Z424" s="123">
        <f t="shared" si="172"/>
        <v>5.720511067301314</v>
      </c>
      <c r="AA424" s="123">
        <f t="shared" si="172"/>
        <v>5.7327359933505759</v>
      </c>
      <c r="AB424" s="123">
        <f t="shared" si="172"/>
        <v>5.7449881575850483</v>
      </c>
      <c r="AC424" s="123">
        <f t="shared" si="172"/>
        <v>5.7572676231328472</v>
      </c>
      <c r="AD424" s="123">
        <f t="shared" si="172"/>
        <v>5.7695744532733677</v>
      </c>
      <c r="AE424" s="123">
        <f t="shared" si="172"/>
        <v>5.781908711438712</v>
      </c>
      <c r="AF424" s="123">
        <f t="shared" si="172"/>
        <v>5.7942704612132596</v>
      </c>
      <c r="AG424" s="123">
        <f t="shared" si="172"/>
        <v>5.8066597663338033</v>
      </c>
      <c r="AH424" s="123">
        <f t="shared" si="172"/>
        <v>5.8190766906908005</v>
      </c>
      <c r="AI424" s="123">
        <f t="shared" si="172"/>
        <v>5.8315212983272371</v>
      </c>
      <c r="AJ424" s="123">
        <f t="shared" si="172"/>
        <v>5.8315212983272371</v>
      </c>
      <c r="AK424" s="123">
        <f t="shared" si="172"/>
        <v>5.8315212983272371</v>
      </c>
      <c r="AL424" s="123">
        <f t="shared" si="172"/>
        <v>5.8315212983272371</v>
      </c>
      <c r="AM424" s="123">
        <f t="shared" si="172"/>
        <v>5.8315212983272371</v>
      </c>
      <c r="AN424" s="123">
        <f t="shared" si="172"/>
        <v>5.8315212983272371</v>
      </c>
      <c r="AO424" s="123">
        <f t="shared" si="172"/>
        <v>5.8315212983272371</v>
      </c>
      <c r="AP424" s="17"/>
      <c r="AQ424" s="17"/>
      <c r="AR424" s="17"/>
      <c r="AS424" s="17"/>
      <c r="AT424" s="17"/>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row>
    <row r="425" spans="1:95" s="15" customFormat="1" ht="15" customHeight="1">
      <c r="A425" s="104"/>
      <c r="B425" s="1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7"/>
      <c r="AQ425" s="17"/>
      <c r="AR425" s="17"/>
      <c r="AS425" s="17"/>
      <c r="AT425" s="17"/>
      <c r="AU425" s="104"/>
      <c r="AV425" s="104"/>
      <c r="AW425" s="104"/>
      <c r="AX425" s="104"/>
      <c r="AY425" s="104"/>
      <c r="AZ425" s="104"/>
      <c r="BA425" s="104"/>
      <c r="BB425" s="104"/>
      <c r="BC425" s="104"/>
      <c r="BD425" s="104"/>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c r="A426" s="17"/>
      <c r="B426" s="119"/>
      <c r="C426" s="49" t="s">
        <v>94</v>
      </c>
      <c r="D426" s="71" t="s">
        <v>95</v>
      </c>
      <c r="E426" s="113" t="s">
        <v>96</v>
      </c>
      <c r="F426" s="113" t="s">
        <v>97</v>
      </c>
      <c r="G426" s="113" t="s">
        <v>98</v>
      </c>
      <c r="H426" s="113" t="s">
        <v>99</v>
      </c>
      <c r="I426" s="113" t="s">
        <v>100</v>
      </c>
      <c r="J426" s="113" t="s">
        <v>101</v>
      </c>
      <c r="K426" s="113" t="s">
        <v>102</v>
      </c>
      <c r="L426" s="113" t="s">
        <v>103</v>
      </c>
      <c r="M426" s="113" t="s">
        <v>104</v>
      </c>
      <c r="N426" s="113" t="s">
        <v>105</v>
      </c>
      <c r="O426" s="113" t="s">
        <v>106</v>
      </c>
      <c r="P426" s="113" t="s">
        <v>107</v>
      </c>
      <c r="Q426" s="113" t="s">
        <v>108</v>
      </c>
      <c r="R426" s="113" t="s">
        <v>109</v>
      </c>
      <c r="S426" s="113" t="s">
        <v>110</v>
      </c>
      <c r="T426" s="113" t="s">
        <v>111</v>
      </c>
      <c r="U426" s="113" t="s">
        <v>112</v>
      </c>
      <c r="V426" s="113" t="s">
        <v>113</v>
      </c>
      <c r="W426" s="113" t="s">
        <v>114</v>
      </c>
      <c r="X426" s="113" t="s">
        <v>115</v>
      </c>
      <c r="Y426" s="113" t="s">
        <v>116</v>
      </c>
      <c r="Z426" s="113" t="s">
        <v>117</v>
      </c>
      <c r="AA426" s="113" t="s">
        <v>118</v>
      </c>
      <c r="AB426" s="113" t="s">
        <v>119</v>
      </c>
      <c r="AC426" s="113" t="s">
        <v>120</v>
      </c>
      <c r="AD426" s="113" t="s">
        <v>121</v>
      </c>
      <c r="AE426" s="113" t="s">
        <v>122</v>
      </c>
      <c r="AF426" s="113" t="s">
        <v>123</v>
      </c>
      <c r="AG426" s="113" t="s">
        <v>124</v>
      </c>
      <c r="AH426" s="113" t="s">
        <v>125</v>
      </c>
      <c r="AI426" s="113" t="s">
        <v>126</v>
      </c>
      <c r="AJ426" s="113" t="s">
        <v>127</v>
      </c>
      <c r="AK426" s="113" t="s">
        <v>128</v>
      </c>
      <c r="AL426" s="113" t="s">
        <v>129</v>
      </c>
      <c r="AM426" s="113" t="s">
        <v>130</v>
      </c>
      <c r="AN426" s="113" t="s">
        <v>131</v>
      </c>
      <c r="AO426" s="113"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c r="A427" s="17"/>
      <c r="B427" s="49" t="s">
        <v>133</v>
      </c>
      <c r="C427" s="138"/>
      <c r="D427" s="138"/>
      <c r="E427" s="138"/>
      <c r="F427" s="138"/>
      <c r="G427" s="138"/>
      <c r="H427" s="138"/>
      <c r="I427" s="138"/>
      <c r="J427" s="138"/>
      <c r="K427" s="138"/>
      <c r="L427" s="138"/>
      <c r="M427" s="138"/>
      <c r="N427" s="138"/>
      <c r="O427" s="138"/>
      <c r="P427" s="138"/>
      <c r="Q427" s="139"/>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row>
    <row r="428" spans="1:95" s="15" customFormat="1" ht="15" customHeight="1">
      <c r="A428" s="17"/>
      <c r="B428" s="69" t="s">
        <v>95</v>
      </c>
      <c r="C428" s="130"/>
      <c r="D428" s="140">
        <f>IF(D$426=$B428,0,IF(D$426&gt;$B428,-0.5*D$424-0.5*C$424+C428,0.5*HLOOKUP($B428,$D$423:$AO$424,2,FALSE)+0.5*HLOOKUP($B427,$D$423:$AO$424,2,FALSE)+D427))</f>
        <v>0</v>
      </c>
      <c r="E428" s="140">
        <f t="shared" ref="E428:AO428" si="173">IF(E$426=$B428,0,IF(E$426&gt;$B428,-0.5*E$424-0.5*D$424+D428,0.5*HLOOKUP($B428,$D$423:$AO$424,2,FALSE)+0.5*HLOOKUP($B427,$D$423:$AO$424,2,FALSE)+E427))</f>
        <v>0</v>
      </c>
      <c r="F428" s="140">
        <f t="shared" si="173"/>
        <v>0</v>
      </c>
      <c r="G428" s="140">
        <f t="shared" si="173"/>
        <v>-2.7466649319127301</v>
      </c>
      <c r="H428" s="140">
        <f t="shared" si="173"/>
        <v>-8.2458543936951951</v>
      </c>
      <c r="I428" s="140">
        <f t="shared" si="173"/>
        <v>-13.756776084926383</v>
      </c>
      <c r="J428" s="140">
        <f t="shared" si="173"/>
        <v>-19.279456102834374</v>
      </c>
      <c r="K428" s="140">
        <f t="shared" si="173"/>
        <v>-24.813920605036749</v>
      </c>
      <c r="L428" s="140">
        <f t="shared" si="173"/>
        <v>-30.360195809685329</v>
      </c>
      <c r="M428" s="140">
        <f t="shared" si="173"/>
        <v>-35.918307995611428</v>
      </c>
      <c r="N428" s="140">
        <f t="shared" si="173"/>
        <v>-41.488283502471454</v>
      </c>
      <c r="O428" s="140">
        <f t="shared" si="173"/>
        <v>-47.070148730892683</v>
      </c>
      <c r="P428" s="140">
        <f t="shared" si="173"/>
        <v>-52.663930142619797</v>
      </c>
      <c r="Q428" s="140">
        <f t="shared" si="173"/>
        <v>-58.269654260661454</v>
      </c>
      <c r="R428" s="140">
        <f t="shared" si="173"/>
        <v>-63.887347669437176</v>
      </c>
      <c r="S428" s="140">
        <f t="shared" si="173"/>
        <v>-69.517037014924966</v>
      </c>
      <c r="T428" s="140">
        <f t="shared" si="173"/>
        <v>-75.158749004808939</v>
      </c>
      <c r="U428" s="140">
        <f t="shared" si="173"/>
        <v>-80.81251040862746</v>
      </c>
      <c r="V428" s="140">
        <f t="shared" si="173"/>
        <v>-86.478348057921622</v>
      </c>
      <c r="W428" s="140">
        <f t="shared" si="173"/>
        <v>-92.156288846384072</v>
      </c>
      <c r="X428" s="140">
        <f t="shared" si="173"/>
        <v>-97.846359730008444</v>
      </c>
      <c r="Y428" s="140">
        <f t="shared" si="173"/>
        <v>-103.54858772723873</v>
      </c>
      <c r="Z428" s="140">
        <f t="shared" si="173"/>
        <v>-109.26299991911931</v>
      </c>
      <c r="AA428" s="140">
        <f t="shared" si="173"/>
        <v>-114.98962344944525</v>
      </c>
      <c r="AB428" s="140">
        <f t="shared" si="173"/>
        <v>-120.72848552491305</v>
      </c>
      <c r="AC428" s="140">
        <f t="shared" si="173"/>
        <v>-126.479613415272</v>
      </c>
      <c r="AD428" s="140">
        <f t="shared" si="173"/>
        <v>-132.2430344534751</v>
      </c>
      <c r="AE428" s="140">
        <f t="shared" si="173"/>
        <v>-138.01877603583114</v>
      </c>
      <c r="AF428" s="140">
        <f t="shared" si="173"/>
        <v>-143.80686562215712</v>
      </c>
      <c r="AG428" s="140">
        <f t="shared" si="173"/>
        <v>-149.60733073593065</v>
      </c>
      <c r="AH428" s="140">
        <f t="shared" si="173"/>
        <v>-155.42019896444296</v>
      </c>
      <c r="AI428" s="140">
        <f t="shared" si="173"/>
        <v>-161.24549795895197</v>
      </c>
      <c r="AJ428" s="140">
        <f t="shared" si="173"/>
        <v>-167.0770192572792</v>
      </c>
      <c r="AK428" s="140">
        <f t="shared" si="173"/>
        <v>-172.90854055560644</v>
      </c>
      <c r="AL428" s="140">
        <f t="shared" si="173"/>
        <v>-178.74006185393367</v>
      </c>
      <c r="AM428" s="140">
        <f t="shared" si="173"/>
        <v>-184.5715831522609</v>
      </c>
      <c r="AN428" s="140">
        <f t="shared" si="173"/>
        <v>-190.40310445058813</v>
      </c>
      <c r="AO428" s="140">
        <f t="shared" si="173"/>
        <v>-196.23462574891536</v>
      </c>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row>
    <row r="429" spans="1:95" s="15" customFormat="1" ht="15" customHeight="1">
      <c r="A429" s="17"/>
      <c r="B429" s="117" t="s">
        <v>96</v>
      </c>
      <c r="C429" s="141"/>
      <c r="D429" s="140">
        <f t="shared" ref="D429:AO429" si="174">IF(D$426=$B429,0,IF(D$426&gt;$B429,-0.5*D$424-0.5*C$424+C429,0.5*HLOOKUP($B429,$D$423:$AO$424,2,FALSE)+0.5*HLOOKUP($B428,$D$423:$AO$424,2,FALSE)+D428))</f>
        <v>0</v>
      </c>
      <c r="E429" s="140">
        <f t="shared" si="174"/>
        <v>0</v>
      </c>
      <c r="F429" s="140">
        <f t="shared" si="174"/>
        <v>0</v>
      </c>
      <c r="G429" s="140">
        <f t="shared" si="174"/>
        <v>-2.7466649319127301</v>
      </c>
      <c r="H429" s="140">
        <f t="shared" si="174"/>
        <v>-8.2458543936951951</v>
      </c>
      <c r="I429" s="140">
        <f t="shared" si="174"/>
        <v>-13.756776084926383</v>
      </c>
      <c r="J429" s="140">
        <f t="shared" si="174"/>
        <v>-19.279456102834374</v>
      </c>
      <c r="K429" s="140">
        <f t="shared" si="174"/>
        <v>-24.813920605036749</v>
      </c>
      <c r="L429" s="140">
        <f t="shared" si="174"/>
        <v>-30.360195809685329</v>
      </c>
      <c r="M429" s="140">
        <f t="shared" si="174"/>
        <v>-35.918307995611428</v>
      </c>
      <c r="N429" s="140">
        <f t="shared" si="174"/>
        <v>-41.488283502471454</v>
      </c>
      <c r="O429" s="140">
        <f t="shared" si="174"/>
        <v>-47.070148730892683</v>
      </c>
      <c r="P429" s="140">
        <f t="shared" si="174"/>
        <v>-52.663930142619797</v>
      </c>
      <c r="Q429" s="140">
        <f t="shared" si="174"/>
        <v>-58.269654260661454</v>
      </c>
      <c r="R429" s="140">
        <f t="shared" si="174"/>
        <v>-63.887347669437176</v>
      </c>
      <c r="S429" s="140">
        <f t="shared" si="174"/>
        <v>-69.517037014924966</v>
      </c>
      <c r="T429" s="140">
        <f t="shared" si="174"/>
        <v>-75.158749004808939</v>
      </c>
      <c r="U429" s="140">
        <f t="shared" si="174"/>
        <v>-80.81251040862746</v>
      </c>
      <c r="V429" s="140">
        <f t="shared" si="174"/>
        <v>-86.478348057921622</v>
      </c>
      <c r="W429" s="140">
        <f t="shared" si="174"/>
        <v>-92.156288846384072</v>
      </c>
      <c r="X429" s="140">
        <f t="shared" si="174"/>
        <v>-97.846359730008444</v>
      </c>
      <c r="Y429" s="140">
        <f t="shared" si="174"/>
        <v>-103.54858772723873</v>
      </c>
      <c r="Z429" s="140">
        <f t="shared" si="174"/>
        <v>-109.26299991911931</v>
      </c>
      <c r="AA429" s="140">
        <f t="shared" si="174"/>
        <v>-114.98962344944525</v>
      </c>
      <c r="AB429" s="140">
        <f t="shared" si="174"/>
        <v>-120.72848552491305</v>
      </c>
      <c r="AC429" s="140">
        <f t="shared" si="174"/>
        <v>-126.479613415272</v>
      </c>
      <c r="AD429" s="140">
        <f t="shared" si="174"/>
        <v>-132.2430344534751</v>
      </c>
      <c r="AE429" s="140">
        <f t="shared" si="174"/>
        <v>-138.01877603583114</v>
      </c>
      <c r="AF429" s="140">
        <f t="shared" si="174"/>
        <v>-143.80686562215712</v>
      </c>
      <c r="AG429" s="140">
        <f t="shared" si="174"/>
        <v>-149.60733073593065</v>
      </c>
      <c r="AH429" s="140">
        <f t="shared" si="174"/>
        <v>-155.42019896444296</v>
      </c>
      <c r="AI429" s="140">
        <f t="shared" si="174"/>
        <v>-161.24549795895197</v>
      </c>
      <c r="AJ429" s="140">
        <f t="shared" si="174"/>
        <v>-167.0770192572792</v>
      </c>
      <c r="AK429" s="140">
        <f t="shared" si="174"/>
        <v>-172.90854055560644</v>
      </c>
      <c r="AL429" s="140">
        <f t="shared" si="174"/>
        <v>-178.74006185393367</v>
      </c>
      <c r="AM429" s="140">
        <f t="shared" si="174"/>
        <v>-184.5715831522609</v>
      </c>
      <c r="AN429" s="140">
        <f t="shared" si="174"/>
        <v>-190.40310445058813</v>
      </c>
      <c r="AO429" s="140">
        <f t="shared" si="174"/>
        <v>-196.23462574891536</v>
      </c>
      <c r="AP429" s="100"/>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17"/>
      <c r="CD429" s="17"/>
      <c r="CE429" s="17"/>
      <c r="CF429" s="17"/>
      <c r="CG429" s="17"/>
      <c r="CH429" s="17"/>
      <c r="CI429" s="17"/>
      <c r="CJ429" s="17"/>
      <c r="CK429" s="17"/>
      <c r="CL429" s="17"/>
      <c r="CM429" s="17"/>
      <c r="CN429" s="17"/>
      <c r="CO429" s="17"/>
      <c r="CP429" s="17"/>
      <c r="CQ429" s="17"/>
    </row>
    <row r="430" spans="1:95" s="15" customFormat="1" ht="15" customHeight="1">
      <c r="A430" s="17"/>
      <c r="B430" s="117" t="s">
        <v>97</v>
      </c>
      <c r="C430" s="141"/>
      <c r="D430" s="140">
        <f t="shared" ref="D430:AO430" si="175">IF(D$426=$B430,0,IF(D$426&gt;$B430,-0.5*D$424-0.5*C$424+C430,0.5*HLOOKUP($B430,$D$423:$AO$424,2,FALSE)+0.5*HLOOKUP($B429,$D$423:$AO$424,2,FALSE)+D429))</f>
        <v>0</v>
      </c>
      <c r="E430" s="140">
        <f t="shared" si="175"/>
        <v>0</v>
      </c>
      <c r="F430" s="140">
        <f t="shared" si="175"/>
        <v>0</v>
      </c>
      <c r="G430" s="140">
        <f t="shared" si="175"/>
        <v>-2.7466649319127301</v>
      </c>
      <c r="H430" s="140">
        <f t="shared" si="175"/>
        <v>-8.2458543936951951</v>
      </c>
      <c r="I430" s="140">
        <f t="shared" si="175"/>
        <v>-13.756776084926383</v>
      </c>
      <c r="J430" s="140">
        <f t="shared" si="175"/>
        <v>-19.279456102834374</v>
      </c>
      <c r="K430" s="140">
        <f t="shared" si="175"/>
        <v>-24.813920605036749</v>
      </c>
      <c r="L430" s="140">
        <f t="shared" si="175"/>
        <v>-30.360195809685329</v>
      </c>
      <c r="M430" s="140">
        <f t="shared" si="175"/>
        <v>-35.918307995611428</v>
      </c>
      <c r="N430" s="140">
        <f t="shared" si="175"/>
        <v>-41.488283502471454</v>
      </c>
      <c r="O430" s="140">
        <f t="shared" si="175"/>
        <v>-47.070148730892683</v>
      </c>
      <c r="P430" s="140">
        <f t="shared" si="175"/>
        <v>-52.663930142619797</v>
      </c>
      <c r="Q430" s="140">
        <f t="shared" si="175"/>
        <v>-58.269654260661454</v>
      </c>
      <c r="R430" s="140">
        <f t="shared" si="175"/>
        <v>-63.887347669437176</v>
      </c>
      <c r="S430" s="140">
        <f t="shared" si="175"/>
        <v>-69.517037014924966</v>
      </c>
      <c r="T430" s="140">
        <f t="shared" si="175"/>
        <v>-75.158749004808939</v>
      </c>
      <c r="U430" s="140">
        <f t="shared" si="175"/>
        <v>-80.81251040862746</v>
      </c>
      <c r="V430" s="140">
        <f t="shared" si="175"/>
        <v>-86.478348057921622</v>
      </c>
      <c r="W430" s="140">
        <f t="shared" si="175"/>
        <v>-92.156288846384072</v>
      </c>
      <c r="X430" s="140">
        <f t="shared" si="175"/>
        <v>-97.846359730008444</v>
      </c>
      <c r="Y430" s="140">
        <f t="shared" si="175"/>
        <v>-103.54858772723873</v>
      </c>
      <c r="Z430" s="140">
        <f t="shared" si="175"/>
        <v>-109.26299991911931</v>
      </c>
      <c r="AA430" s="140">
        <f t="shared" si="175"/>
        <v>-114.98962344944525</v>
      </c>
      <c r="AB430" s="140">
        <f t="shared" si="175"/>
        <v>-120.72848552491305</v>
      </c>
      <c r="AC430" s="140">
        <f t="shared" si="175"/>
        <v>-126.479613415272</v>
      </c>
      <c r="AD430" s="140">
        <f t="shared" si="175"/>
        <v>-132.2430344534751</v>
      </c>
      <c r="AE430" s="140">
        <f t="shared" si="175"/>
        <v>-138.01877603583114</v>
      </c>
      <c r="AF430" s="140">
        <f t="shared" si="175"/>
        <v>-143.80686562215712</v>
      </c>
      <c r="AG430" s="140">
        <f t="shared" si="175"/>
        <v>-149.60733073593065</v>
      </c>
      <c r="AH430" s="140">
        <f t="shared" si="175"/>
        <v>-155.42019896444296</v>
      </c>
      <c r="AI430" s="140">
        <f t="shared" si="175"/>
        <v>-161.24549795895197</v>
      </c>
      <c r="AJ430" s="140">
        <f t="shared" si="175"/>
        <v>-167.0770192572792</v>
      </c>
      <c r="AK430" s="140">
        <f t="shared" si="175"/>
        <v>-172.90854055560644</v>
      </c>
      <c r="AL430" s="140">
        <f t="shared" si="175"/>
        <v>-178.74006185393367</v>
      </c>
      <c r="AM430" s="140">
        <f t="shared" si="175"/>
        <v>-184.5715831522609</v>
      </c>
      <c r="AN430" s="140">
        <f t="shared" si="175"/>
        <v>-190.40310445058813</v>
      </c>
      <c r="AO430" s="140">
        <f t="shared" si="175"/>
        <v>-196.23462574891536</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c r="A431" s="17"/>
      <c r="B431" s="117" t="s">
        <v>98</v>
      </c>
      <c r="C431" s="141"/>
      <c r="D431" s="140">
        <f t="shared" ref="D431:AO431" si="176">IF(D$426=$B431,0,IF(D$426&gt;$B431,-0.5*D$424-0.5*C$424+C431,0.5*HLOOKUP($B431,$D$423:$AO$424,2,FALSE)+0.5*HLOOKUP($B430,$D$423:$AO$424,2,FALSE)+D430))</f>
        <v>2.7466649319127301</v>
      </c>
      <c r="E431" s="140">
        <f t="shared" si="176"/>
        <v>2.7466649319127301</v>
      </c>
      <c r="F431" s="140">
        <f t="shared" si="176"/>
        <v>2.7466649319127301</v>
      </c>
      <c r="G431" s="140">
        <f t="shared" si="176"/>
        <v>0</v>
      </c>
      <c r="H431" s="140">
        <f t="shared" si="176"/>
        <v>-5.499189461782465</v>
      </c>
      <c r="I431" s="140">
        <f t="shared" si="176"/>
        <v>-11.010111153013654</v>
      </c>
      <c r="J431" s="140">
        <f t="shared" si="176"/>
        <v>-16.532791170921648</v>
      </c>
      <c r="K431" s="140">
        <f t="shared" si="176"/>
        <v>-22.067255673124023</v>
      </c>
      <c r="L431" s="140">
        <f t="shared" si="176"/>
        <v>-27.613530877772604</v>
      </c>
      <c r="M431" s="140">
        <f t="shared" si="176"/>
        <v>-33.171643063698696</v>
      </c>
      <c r="N431" s="140">
        <f t="shared" si="176"/>
        <v>-38.741618570558721</v>
      </c>
      <c r="O431" s="140">
        <f t="shared" si="176"/>
        <v>-44.32348379897995</v>
      </c>
      <c r="P431" s="140">
        <f t="shared" si="176"/>
        <v>-49.917265210707065</v>
      </c>
      <c r="Q431" s="140">
        <f t="shared" si="176"/>
        <v>-55.522989328748722</v>
      </c>
      <c r="R431" s="140">
        <f t="shared" si="176"/>
        <v>-61.140682737524443</v>
      </c>
      <c r="S431" s="140">
        <f t="shared" si="176"/>
        <v>-66.770372083012234</v>
      </c>
      <c r="T431" s="140">
        <f t="shared" si="176"/>
        <v>-72.412084072896207</v>
      </c>
      <c r="U431" s="140">
        <f t="shared" si="176"/>
        <v>-78.065845476714728</v>
      </c>
      <c r="V431" s="140">
        <f t="shared" si="176"/>
        <v>-83.731683126008889</v>
      </c>
      <c r="W431" s="140">
        <f t="shared" si="176"/>
        <v>-89.409623914471339</v>
      </c>
      <c r="X431" s="140">
        <f t="shared" si="176"/>
        <v>-95.099694798095712</v>
      </c>
      <c r="Y431" s="140">
        <f t="shared" si="176"/>
        <v>-100.80192279532599</v>
      </c>
      <c r="Z431" s="140">
        <f t="shared" si="176"/>
        <v>-106.51633498720658</v>
      </c>
      <c r="AA431" s="140">
        <f t="shared" si="176"/>
        <v>-112.24295851753251</v>
      </c>
      <c r="AB431" s="140">
        <f t="shared" si="176"/>
        <v>-117.98182059300032</v>
      </c>
      <c r="AC431" s="140">
        <f t="shared" si="176"/>
        <v>-123.73294848335927</v>
      </c>
      <c r="AD431" s="140">
        <f t="shared" si="176"/>
        <v>-129.49636952156237</v>
      </c>
      <c r="AE431" s="140">
        <f t="shared" si="176"/>
        <v>-135.27211110391841</v>
      </c>
      <c r="AF431" s="140">
        <f t="shared" si="176"/>
        <v>-141.06020069024439</v>
      </c>
      <c r="AG431" s="140">
        <f t="shared" si="176"/>
        <v>-146.86066580401791</v>
      </c>
      <c r="AH431" s="140">
        <f t="shared" si="176"/>
        <v>-152.67353403253023</v>
      </c>
      <c r="AI431" s="140">
        <f t="shared" si="176"/>
        <v>-158.49883302703924</v>
      </c>
      <c r="AJ431" s="140">
        <f t="shared" si="176"/>
        <v>-164.33035432536647</v>
      </c>
      <c r="AK431" s="140">
        <f t="shared" si="176"/>
        <v>-170.1618756236937</v>
      </c>
      <c r="AL431" s="140">
        <f t="shared" si="176"/>
        <v>-175.99339692202093</v>
      </c>
      <c r="AM431" s="140">
        <f t="shared" si="176"/>
        <v>-181.82491822034817</v>
      </c>
      <c r="AN431" s="140">
        <f t="shared" si="176"/>
        <v>-187.6564395186754</v>
      </c>
      <c r="AO431" s="140">
        <f t="shared" si="176"/>
        <v>-193.48796081700263</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c r="A432" s="17"/>
      <c r="B432" s="117" t="s">
        <v>99</v>
      </c>
      <c r="C432" s="141"/>
      <c r="D432" s="140">
        <f t="shared" ref="D432:AO432" si="177">IF(D$426=$B432,0,IF(D$426&gt;$B432,-0.5*D$424-0.5*C$424+C432,0.5*HLOOKUP($B432,$D$423:$AO$424,2,FALSE)+0.5*HLOOKUP($B431,$D$423:$AO$424,2,FALSE)+D431))</f>
        <v>8.2458543936951951</v>
      </c>
      <c r="E432" s="140">
        <f t="shared" si="177"/>
        <v>8.2458543936951951</v>
      </c>
      <c r="F432" s="140">
        <f t="shared" si="177"/>
        <v>8.2458543936951951</v>
      </c>
      <c r="G432" s="140">
        <f t="shared" si="177"/>
        <v>5.499189461782465</v>
      </c>
      <c r="H432" s="140">
        <f t="shared" si="177"/>
        <v>0</v>
      </c>
      <c r="I432" s="140">
        <f t="shared" si="177"/>
        <v>-5.5109216912311876</v>
      </c>
      <c r="J432" s="140">
        <f t="shared" si="177"/>
        <v>-11.03360170913918</v>
      </c>
      <c r="K432" s="140">
        <f t="shared" si="177"/>
        <v>-16.568066211341559</v>
      </c>
      <c r="L432" s="140">
        <f t="shared" si="177"/>
        <v>-22.11434141599014</v>
      </c>
      <c r="M432" s="140">
        <f t="shared" si="177"/>
        <v>-27.672453601916235</v>
      </c>
      <c r="N432" s="140">
        <f t="shared" si="177"/>
        <v>-33.242429108776264</v>
      </c>
      <c r="O432" s="140">
        <f t="shared" si="177"/>
        <v>-38.824294337197486</v>
      </c>
      <c r="P432" s="140">
        <f t="shared" si="177"/>
        <v>-44.418075748924601</v>
      </c>
      <c r="Q432" s="140">
        <f t="shared" si="177"/>
        <v>-50.023799866966257</v>
      </c>
      <c r="R432" s="140">
        <f t="shared" si="177"/>
        <v>-55.641493275741979</v>
      </c>
      <c r="S432" s="140">
        <f t="shared" si="177"/>
        <v>-61.271182621229777</v>
      </c>
      <c r="T432" s="140">
        <f t="shared" si="177"/>
        <v>-66.912894611113742</v>
      </c>
      <c r="U432" s="140">
        <f t="shared" si="177"/>
        <v>-72.566656014932263</v>
      </c>
      <c r="V432" s="140">
        <f t="shared" si="177"/>
        <v>-78.232493664226425</v>
      </c>
      <c r="W432" s="140">
        <f t="shared" si="177"/>
        <v>-83.910434452688875</v>
      </c>
      <c r="X432" s="140">
        <f t="shared" si="177"/>
        <v>-89.600505336313248</v>
      </c>
      <c r="Y432" s="140">
        <f t="shared" si="177"/>
        <v>-95.302733333543529</v>
      </c>
      <c r="Z432" s="140">
        <f t="shared" si="177"/>
        <v>-101.01714552542411</v>
      </c>
      <c r="AA432" s="140">
        <f t="shared" si="177"/>
        <v>-106.74376905575005</v>
      </c>
      <c r="AB432" s="140">
        <f t="shared" si="177"/>
        <v>-112.48263113121786</v>
      </c>
      <c r="AC432" s="140">
        <f t="shared" si="177"/>
        <v>-118.2337590215768</v>
      </c>
      <c r="AD432" s="140">
        <f t="shared" si="177"/>
        <v>-123.99718005977991</v>
      </c>
      <c r="AE432" s="140">
        <f t="shared" si="177"/>
        <v>-129.77292164213594</v>
      </c>
      <c r="AF432" s="140">
        <f t="shared" si="177"/>
        <v>-135.56101122846192</v>
      </c>
      <c r="AG432" s="140">
        <f t="shared" si="177"/>
        <v>-141.36147634223545</v>
      </c>
      <c r="AH432" s="140">
        <f t="shared" si="177"/>
        <v>-147.17434457074776</v>
      </c>
      <c r="AI432" s="140">
        <f t="shared" si="177"/>
        <v>-152.99964356525678</v>
      </c>
      <c r="AJ432" s="140">
        <f t="shared" si="177"/>
        <v>-158.83116486358401</v>
      </c>
      <c r="AK432" s="140">
        <f t="shared" si="177"/>
        <v>-164.66268616191124</v>
      </c>
      <c r="AL432" s="140">
        <f t="shared" si="177"/>
        <v>-170.49420746023847</v>
      </c>
      <c r="AM432" s="140">
        <f t="shared" si="177"/>
        <v>-176.3257287585657</v>
      </c>
      <c r="AN432" s="140">
        <f t="shared" si="177"/>
        <v>-182.15725005689293</v>
      </c>
      <c r="AO432" s="140">
        <f t="shared" si="177"/>
        <v>-187.98877135522017</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c r="A433" s="17"/>
      <c r="B433" s="117" t="s">
        <v>100</v>
      </c>
      <c r="C433" s="141"/>
      <c r="D433" s="140">
        <f t="shared" ref="D433:AO433" si="178">IF(D$426=$B433,0,IF(D$426&gt;$B433,-0.5*D$424-0.5*C$424+C433,0.5*HLOOKUP($B433,$D$423:$AO$424,2,FALSE)+0.5*HLOOKUP($B432,$D$423:$AO$424,2,FALSE)+D432))</f>
        <v>13.756776084926383</v>
      </c>
      <c r="E433" s="140">
        <f t="shared" si="178"/>
        <v>13.756776084926383</v>
      </c>
      <c r="F433" s="140">
        <f t="shared" si="178"/>
        <v>13.756776084926383</v>
      </c>
      <c r="G433" s="140">
        <f t="shared" si="178"/>
        <v>11.010111153013654</v>
      </c>
      <c r="H433" s="140">
        <f t="shared" si="178"/>
        <v>5.5109216912311876</v>
      </c>
      <c r="I433" s="140">
        <f t="shared" si="178"/>
        <v>0</v>
      </c>
      <c r="J433" s="140">
        <f t="shared" si="178"/>
        <v>-5.5226800179079927</v>
      </c>
      <c r="K433" s="140">
        <f t="shared" si="178"/>
        <v>-11.05714452011037</v>
      </c>
      <c r="L433" s="140">
        <f t="shared" si="178"/>
        <v>-16.60341972475895</v>
      </c>
      <c r="M433" s="140">
        <f t="shared" si="178"/>
        <v>-22.161531910685046</v>
      </c>
      <c r="N433" s="140">
        <f t="shared" si="178"/>
        <v>-27.731507417545075</v>
      </c>
      <c r="O433" s="140">
        <f t="shared" si="178"/>
        <v>-33.313372645966297</v>
      </c>
      <c r="P433" s="140">
        <f t="shared" si="178"/>
        <v>-38.907154057693411</v>
      </c>
      <c r="Q433" s="140">
        <f t="shared" si="178"/>
        <v>-44.512878175735068</v>
      </c>
      <c r="R433" s="140">
        <f t="shared" si="178"/>
        <v>-50.13057158451079</v>
      </c>
      <c r="S433" s="140">
        <f t="shared" si="178"/>
        <v>-55.760260929998587</v>
      </c>
      <c r="T433" s="140">
        <f t="shared" si="178"/>
        <v>-61.401972919882553</v>
      </c>
      <c r="U433" s="140">
        <f t="shared" si="178"/>
        <v>-67.055734323701074</v>
      </c>
      <c r="V433" s="140">
        <f t="shared" si="178"/>
        <v>-72.721571972995235</v>
      </c>
      <c r="W433" s="140">
        <f t="shared" si="178"/>
        <v>-78.399512761457686</v>
      </c>
      <c r="X433" s="140">
        <f t="shared" si="178"/>
        <v>-84.089583645082058</v>
      </c>
      <c r="Y433" s="140">
        <f t="shared" si="178"/>
        <v>-89.791811642312339</v>
      </c>
      <c r="Z433" s="140">
        <f t="shared" si="178"/>
        <v>-95.506223834192923</v>
      </c>
      <c r="AA433" s="140">
        <f t="shared" si="178"/>
        <v>-101.23284736451888</v>
      </c>
      <c r="AB433" s="140">
        <f t="shared" si="178"/>
        <v>-106.97170943998668</v>
      </c>
      <c r="AC433" s="140">
        <f t="shared" si="178"/>
        <v>-112.72283733034563</v>
      </c>
      <c r="AD433" s="140">
        <f t="shared" si="178"/>
        <v>-118.48625836854873</v>
      </c>
      <c r="AE433" s="140">
        <f t="shared" si="178"/>
        <v>-124.26199995090477</v>
      </c>
      <c r="AF433" s="140">
        <f t="shared" si="178"/>
        <v>-130.05008953723075</v>
      </c>
      <c r="AG433" s="140">
        <f t="shared" si="178"/>
        <v>-135.85055465100427</v>
      </c>
      <c r="AH433" s="140">
        <f t="shared" si="178"/>
        <v>-141.66342287951659</v>
      </c>
      <c r="AI433" s="140">
        <f t="shared" si="178"/>
        <v>-147.4887218740256</v>
      </c>
      <c r="AJ433" s="140">
        <f t="shared" si="178"/>
        <v>-153.32024317235283</v>
      </c>
      <c r="AK433" s="140">
        <f t="shared" si="178"/>
        <v>-159.15176447068006</v>
      </c>
      <c r="AL433" s="140">
        <f t="shared" si="178"/>
        <v>-164.9832857690073</v>
      </c>
      <c r="AM433" s="140">
        <f t="shared" si="178"/>
        <v>-170.81480706733453</v>
      </c>
      <c r="AN433" s="140">
        <f t="shared" si="178"/>
        <v>-176.64632836566176</v>
      </c>
      <c r="AO433" s="140">
        <f t="shared" si="178"/>
        <v>-182.47784966398899</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c r="A434" s="17"/>
      <c r="B434" s="117" t="s">
        <v>101</v>
      </c>
      <c r="C434" s="141"/>
      <c r="D434" s="140">
        <f t="shared" ref="D434:AO434" si="179">IF(D$426=$B434,0,IF(D$426&gt;$B434,-0.5*D$424-0.5*C$424+C434,0.5*HLOOKUP($B434,$D$423:$AO$424,2,FALSE)+0.5*HLOOKUP($B433,$D$423:$AO$424,2,FALSE)+D433))</f>
        <v>19.279456102834374</v>
      </c>
      <c r="E434" s="140">
        <f t="shared" si="179"/>
        <v>19.279456102834374</v>
      </c>
      <c r="F434" s="140">
        <f t="shared" si="179"/>
        <v>19.279456102834374</v>
      </c>
      <c r="G434" s="140">
        <f t="shared" si="179"/>
        <v>16.532791170921648</v>
      </c>
      <c r="H434" s="140">
        <f t="shared" si="179"/>
        <v>11.03360170913918</v>
      </c>
      <c r="I434" s="140">
        <f t="shared" si="179"/>
        <v>5.5226800179079927</v>
      </c>
      <c r="J434" s="140">
        <f t="shared" si="179"/>
        <v>0</v>
      </c>
      <c r="K434" s="140">
        <f t="shared" si="179"/>
        <v>-5.5344645022023773</v>
      </c>
      <c r="L434" s="140">
        <f t="shared" si="179"/>
        <v>-11.080739706850956</v>
      </c>
      <c r="M434" s="140">
        <f t="shared" si="179"/>
        <v>-16.638851892777051</v>
      </c>
      <c r="N434" s="140">
        <f t="shared" si="179"/>
        <v>-22.20882739963708</v>
      </c>
      <c r="O434" s="140">
        <f t="shared" si="179"/>
        <v>-27.790692628058306</v>
      </c>
      <c r="P434" s="140">
        <f t="shared" si="179"/>
        <v>-33.384474039785424</v>
      </c>
      <c r="Q434" s="140">
        <f t="shared" si="179"/>
        <v>-38.990198157827081</v>
      </c>
      <c r="R434" s="140">
        <f t="shared" si="179"/>
        <v>-44.607891566602802</v>
      </c>
      <c r="S434" s="140">
        <f t="shared" si="179"/>
        <v>-50.2375809120906</v>
      </c>
      <c r="T434" s="140">
        <f t="shared" si="179"/>
        <v>-55.879292901974566</v>
      </c>
      <c r="U434" s="140">
        <f t="shared" si="179"/>
        <v>-61.53305430579308</v>
      </c>
      <c r="V434" s="140">
        <f t="shared" si="179"/>
        <v>-67.198891955087234</v>
      </c>
      <c r="W434" s="140">
        <f t="shared" si="179"/>
        <v>-72.876832743549684</v>
      </c>
      <c r="X434" s="140">
        <f t="shared" si="179"/>
        <v>-78.566903627174057</v>
      </c>
      <c r="Y434" s="140">
        <f t="shared" si="179"/>
        <v>-84.269131624404338</v>
      </c>
      <c r="Z434" s="140">
        <f t="shared" si="179"/>
        <v>-89.983543816284921</v>
      </c>
      <c r="AA434" s="140">
        <f t="shared" si="179"/>
        <v>-95.710167346610859</v>
      </c>
      <c r="AB434" s="140">
        <f t="shared" si="179"/>
        <v>-101.44902942207867</v>
      </c>
      <c r="AC434" s="140">
        <f t="shared" si="179"/>
        <v>-107.20015731243761</v>
      </c>
      <c r="AD434" s="140">
        <f t="shared" si="179"/>
        <v>-112.96357835064072</v>
      </c>
      <c r="AE434" s="140">
        <f t="shared" si="179"/>
        <v>-118.73931993299675</v>
      </c>
      <c r="AF434" s="140">
        <f t="shared" si="179"/>
        <v>-124.52740951932273</v>
      </c>
      <c r="AG434" s="140">
        <f t="shared" si="179"/>
        <v>-130.32787463309626</v>
      </c>
      <c r="AH434" s="140">
        <f t="shared" si="179"/>
        <v>-136.14074286160857</v>
      </c>
      <c r="AI434" s="140">
        <f t="shared" si="179"/>
        <v>-141.96604185611758</v>
      </c>
      <c r="AJ434" s="140">
        <f t="shared" si="179"/>
        <v>-147.79756315444482</v>
      </c>
      <c r="AK434" s="140">
        <f t="shared" si="179"/>
        <v>-153.62908445277205</v>
      </c>
      <c r="AL434" s="140">
        <f t="shared" si="179"/>
        <v>-159.46060575109928</v>
      </c>
      <c r="AM434" s="140">
        <f t="shared" si="179"/>
        <v>-165.29212704942651</v>
      </c>
      <c r="AN434" s="140">
        <f t="shared" si="179"/>
        <v>-171.12364834775374</v>
      </c>
      <c r="AO434" s="140">
        <f t="shared" si="179"/>
        <v>-176.95516964608098</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c r="A435" s="17"/>
      <c r="B435" s="117" t="s">
        <v>102</v>
      </c>
      <c r="C435" s="141"/>
      <c r="D435" s="140">
        <f t="shared" ref="D435:AO435" si="180">IF(D$426=$B435,0,IF(D$426&gt;$B435,-0.5*D$424-0.5*C$424+C435,0.5*HLOOKUP($B435,$D$423:$AO$424,2,FALSE)+0.5*HLOOKUP($B434,$D$423:$AO$424,2,FALSE)+D434))</f>
        <v>24.813920605036749</v>
      </c>
      <c r="E435" s="140">
        <f t="shared" si="180"/>
        <v>24.813920605036749</v>
      </c>
      <c r="F435" s="140">
        <f t="shared" si="180"/>
        <v>24.813920605036749</v>
      </c>
      <c r="G435" s="140">
        <f t="shared" si="180"/>
        <v>22.067255673124023</v>
      </c>
      <c r="H435" s="140">
        <f t="shared" si="180"/>
        <v>16.568066211341559</v>
      </c>
      <c r="I435" s="140">
        <f t="shared" si="180"/>
        <v>11.05714452011037</v>
      </c>
      <c r="J435" s="140">
        <f t="shared" si="180"/>
        <v>5.5344645022023773</v>
      </c>
      <c r="K435" s="140">
        <f t="shared" si="180"/>
        <v>0</v>
      </c>
      <c r="L435" s="140">
        <f t="shared" si="180"/>
        <v>-5.5462752046485786</v>
      </c>
      <c r="M435" s="140">
        <f t="shared" si="180"/>
        <v>-11.104387390574674</v>
      </c>
      <c r="N435" s="140">
        <f t="shared" si="180"/>
        <v>-16.674362897434701</v>
      </c>
      <c r="O435" s="140">
        <f t="shared" si="180"/>
        <v>-22.256228125855927</v>
      </c>
      <c r="P435" s="140">
        <f t="shared" si="180"/>
        <v>-27.850009537583041</v>
      </c>
      <c r="Q435" s="140">
        <f t="shared" si="180"/>
        <v>-33.455733655624698</v>
      </c>
      <c r="R435" s="140">
        <f t="shared" si="180"/>
        <v>-39.07342706440042</v>
      </c>
      <c r="S435" s="140">
        <f t="shared" si="180"/>
        <v>-44.703116409888217</v>
      </c>
      <c r="T435" s="140">
        <f t="shared" si="180"/>
        <v>-50.344828399772183</v>
      </c>
      <c r="U435" s="140">
        <f t="shared" si="180"/>
        <v>-55.998589803590697</v>
      </c>
      <c r="V435" s="140">
        <f t="shared" si="180"/>
        <v>-61.664427452884851</v>
      </c>
      <c r="W435" s="140">
        <f t="shared" si="180"/>
        <v>-67.342368241347302</v>
      </c>
      <c r="X435" s="140">
        <f t="shared" si="180"/>
        <v>-73.032439124971674</v>
      </c>
      <c r="Y435" s="140">
        <f t="shared" si="180"/>
        <v>-78.734667122201955</v>
      </c>
      <c r="Z435" s="140">
        <f t="shared" si="180"/>
        <v>-84.449079314082539</v>
      </c>
      <c r="AA435" s="140">
        <f t="shared" si="180"/>
        <v>-90.175702844408477</v>
      </c>
      <c r="AB435" s="140">
        <f t="shared" si="180"/>
        <v>-95.914564919876284</v>
      </c>
      <c r="AC435" s="140">
        <f t="shared" si="180"/>
        <v>-101.66569281023523</v>
      </c>
      <c r="AD435" s="140">
        <f t="shared" si="180"/>
        <v>-107.42911384843833</v>
      </c>
      <c r="AE435" s="140">
        <f t="shared" si="180"/>
        <v>-113.20485543079437</v>
      </c>
      <c r="AF435" s="140">
        <f t="shared" si="180"/>
        <v>-118.99294501712035</v>
      </c>
      <c r="AG435" s="140">
        <f t="shared" si="180"/>
        <v>-124.79341013089388</v>
      </c>
      <c r="AH435" s="140">
        <f t="shared" si="180"/>
        <v>-130.60627835940619</v>
      </c>
      <c r="AI435" s="140">
        <f t="shared" si="180"/>
        <v>-136.4315773539152</v>
      </c>
      <c r="AJ435" s="140">
        <f t="shared" si="180"/>
        <v>-142.26309865224243</v>
      </c>
      <c r="AK435" s="140">
        <f t="shared" si="180"/>
        <v>-148.09461995056967</v>
      </c>
      <c r="AL435" s="140">
        <f t="shared" si="180"/>
        <v>-153.9261412488969</v>
      </c>
      <c r="AM435" s="140">
        <f t="shared" si="180"/>
        <v>-159.75766254722413</v>
      </c>
      <c r="AN435" s="140">
        <f t="shared" si="180"/>
        <v>-165.58918384555136</v>
      </c>
      <c r="AO435" s="140">
        <f t="shared" si="180"/>
        <v>-171.42070514387859</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c r="A436" s="17"/>
      <c r="B436" s="117" t="s">
        <v>103</v>
      </c>
      <c r="C436" s="141"/>
      <c r="D436" s="140">
        <f t="shared" ref="D436:AO436" si="181">IF(D$426=$B436,0,IF(D$426&gt;$B436,-0.5*D$424-0.5*C$424+C436,0.5*HLOOKUP($B436,$D$423:$AO$424,2,FALSE)+0.5*HLOOKUP($B435,$D$423:$AO$424,2,FALSE)+D435))</f>
        <v>30.360195809685329</v>
      </c>
      <c r="E436" s="140">
        <f t="shared" si="181"/>
        <v>30.360195809685329</v>
      </c>
      <c r="F436" s="140">
        <f t="shared" si="181"/>
        <v>30.360195809685329</v>
      </c>
      <c r="G436" s="140">
        <f t="shared" si="181"/>
        <v>27.613530877772604</v>
      </c>
      <c r="H436" s="140">
        <f t="shared" si="181"/>
        <v>22.11434141599014</v>
      </c>
      <c r="I436" s="140">
        <f t="shared" si="181"/>
        <v>16.60341972475895</v>
      </c>
      <c r="J436" s="140">
        <f t="shared" si="181"/>
        <v>11.080739706850956</v>
      </c>
      <c r="K436" s="140">
        <f t="shared" si="181"/>
        <v>5.5462752046485786</v>
      </c>
      <c r="L436" s="140">
        <f t="shared" si="181"/>
        <v>0</v>
      </c>
      <c r="M436" s="140">
        <f t="shared" si="181"/>
        <v>-5.5581121859260953</v>
      </c>
      <c r="N436" s="140">
        <f t="shared" si="181"/>
        <v>-11.128087692786124</v>
      </c>
      <c r="O436" s="140">
        <f t="shared" si="181"/>
        <v>-16.70995292120735</v>
      </c>
      <c r="P436" s="140">
        <f t="shared" si="181"/>
        <v>-22.303734332934464</v>
      </c>
      <c r="Q436" s="140">
        <f t="shared" si="181"/>
        <v>-27.909458450976125</v>
      </c>
      <c r="R436" s="140">
        <f t="shared" si="181"/>
        <v>-33.527151859751839</v>
      </c>
      <c r="S436" s="140">
        <f t="shared" si="181"/>
        <v>-39.156841205239637</v>
      </c>
      <c r="T436" s="140">
        <f t="shared" si="181"/>
        <v>-44.798553195123603</v>
      </c>
      <c r="U436" s="140">
        <f t="shared" si="181"/>
        <v>-50.452314598942117</v>
      </c>
      <c r="V436" s="140">
        <f t="shared" si="181"/>
        <v>-56.118152248236271</v>
      </c>
      <c r="W436" s="140">
        <f t="shared" si="181"/>
        <v>-61.796093036698721</v>
      </c>
      <c r="X436" s="140">
        <f t="shared" si="181"/>
        <v>-67.486163920323094</v>
      </c>
      <c r="Y436" s="140">
        <f t="shared" si="181"/>
        <v>-73.188391917553375</v>
      </c>
      <c r="Z436" s="140">
        <f t="shared" si="181"/>
        <v>-78.902804109433959</v>
      </c>
      <c r="AA436" s="140">
        <f t="shared" si="181"/>
        <v>-84.629427639759911</v>
      </c>
      <c r="AB436" s="140">
        <f t="shared" si="181"/>
        <v>-90.368289715227718</v>
      </c>
      <c r="AC436" s="140">
        <f t="shared" si="181"/>
        <v>-96.119417605586662</v>
      </c>
      <c r="AD436" s="140">
        <f t="shared" si="181"/>
        <v>-101.88283864378977</v>
      </c>
      <c r="AE436" s="140">
        <f t="shared" si="181"/>
        <v>-107.6585802261458</v>
      </c>
      <c r="AF436" s="140">
        <f t="shared" si="181"/>
        <v>-113.44666981247178</v>
      </c>
      <c r="AG436" s="140">
        <f t="shared" si="181"/>
        <v>-119.24713492624531</v>
      </c>
      <c r="AH436" s="140">
        <f t="shared" si="181"/>
        <v>-125.06000315475761</v>
      </c>
      <c r="AI436" s="140">
        <f t="shared" si="181"/>
        <v>-130.88530214926664</v>
      </c>
      <c r="AJ436" s="140">
        <f t="shared" si="181"/>
        <v>-136.71682344759387</v>
      </c>
      <c r="AK436" s="140">
        <f t="shared" si="181"/>
        <v>-142.5483447459211</v>
      </c>
      <c r="AL436" s="140">
        <f t="shared" si="181"/>
        <v>-148.37986604424833</v>
      </c>
      <c r="AM436" s="140">
        <f t="shared" si="181"/>
        <v>-154.21138734257556</v>
      </c>
      <c r="AN436" s="140">
        <f t="shared" si="181"/>
        <v>-160.04290864090279</v>
      </c>
      <c r="AO436" s="140">
        <f t="shared" si="181"/>
        <v>-165.87442993923003</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c r="A437" s="17"/>
      <c r="B437" s="117" t="s">
        <v>104</v>
      </c>
      <c r="C437" s="141"/>
      <c r="D437" s="140">
        <f t="shared" ref="D437:AO437" si="182">IF(D$426=$B437,0,IF(D$426&gt;$B437,-0.5*D$424-0.5*C$424+C437,0.5*HLOOKUP($B437,$D$423:$AO$424,2,FALSE)+0.5*HLOOKUP($B436,$D$423:$AO$424,2,FALSE)+D436))</f>
        <v>35.918307995611428</v>
      </c>
      <c r="E437" s="140">
        <f t="shared" si="182"/>
        <v>35.918307995611428</v>
      </c>
      <c r="F437" s="140">
        <f t="shared" si="182"/>
        <v>35.918307995611428</v>
      </c>
      <c r="G437" s="140">
        <f t="shared" si="182"/>
        <v>33.171643063698696</v>
      </c>
      <c r="H437" s="140">
        <f t="shared" si="182"/>
        <v>27.672453601916235</v>
      </c>
      <c r="I437" s="140">
        <f t="shared" si="182"/>
        <v>22.161531910685046</v>
      </c>
      <c r="J437" s="140">
        <f t="shared" si="182"/>
        <v>16.638851892777051</v>
      </c>
      <c r="K437" s="140">
        <f t="shared" si="182"/>
        <v>11.104387390574674</v>
      </c>
      <c r="L437" s="140">
        <f t="shared" si="182"/>
        <v>5.5581121859260953</v>
      </c>
      <c r="M437" s="140">
        <f t="shared" si="182"/>
        <v>0</v>
      </c>
      <c r="N437" s="140">
        <f t="shared" si="182"/>
        <v>-5.5699755068600281</v>
      </c>
      <c r="O437" s="140">
        <f t="shared" si="182"/>
        <v>-11.151840735281255</v>
      </c>
      <c r="P437" s="140">
        <f t="shared" si="182"/>
        <v>-16.745622147008369</v>
      </c>
      <c r="Q437" s="140">
        <f t="shared" si="182"/>
        <v>-22.351346265050029</v>
      </c>
      <c r="R437" s="140">
        <f t="shared" si="182"/>
        <v>-27.969039673825748</v>
      </c>
      <c r="S437" s="140">
        <f t="shared" si="182"/>
        <v>-33.598729019313545</v>
      </c>
      <c r="T437" s="140">
        <f t="shared" si="182"/>
        <v>-39.240441009197511</v>
      </c>
      <c r="U437" s="140">
        <f t="shared" si="182"/>
        <v>-44.894202413016025</v>
      </c>
      <c r="V437" s="140">
        <f t="shared" si="182"/>
        <v>-50.560040062310179</v>
      </c>
      <c r="W437" s="140">
        <f t="shared" si="182"/>
        <v>-56.23798085077263</v>
      </c>
      <c r="X437" s="140">
        <f t="shared" si="182"/>
        <v>-61.928051734397002</v>
      </c>
      <c r="Y437" s="140">
        <f t="shared" si="182"/>
        <v>-67.630279731627283</v>
      </c>
      <c r="Z437" s="140">
        <f t="shared" si="182"/>
        <v>-73.344691923507867</v>
      </c>
      <c r="AA437" s="140">
        <f t="shared" si="182"/>
        <v>-79.071315453833819</v>
      </c>
      <c r="AB437" s="140">
        <f t="shared" si="182"/>
        <v>-84.810177529301626</v>
      </c>
      <c r="AC437" s="140">
        <f t="shared" si="182"/>
        <v>-90.56130541966057</v>
      </c>
      <c r="AD437" s="140">
        <f t="shared" si="182"/>
        <v>-96.324726457863676</v>
      </c>
      <c r="AE437" s="140">
        <f t="shared" si="182"/>
        <v>-102.10046804021971</v>
      </c>
      <c r="AF437" s="140">
        <f t="shared" si="182"/>
        <v>-107.88855762654569</v>
      </c>
      <c r="AG437" s="140">
        <f t="shared" si="182"/>
        <v>-113.68902274031922</v>
      </c>
      <c r="AH437" s="140">
        <f t="shared" si="182"/>
        <v>-119.50189096883152</v>
      </c>
      <c r="AI437" s="140">
        <f t="shared" si="182"/>
        <v>-125.32718996334054</v>
      </c>
      <c r="AJ437" s="140">
        <f t="shared" si="182"/>
        <v>-131.15871126166778</v>
      </c>
      <c r="AK437" s="140">
        <f t="shared" si="182"/>
        <v>-136.99023255999501</v>
      </c>
      <c r="AL437" s="140">
        <f t="shared" si="182"/>
        <v>-142.82175385832224</v>
      </c>
      <c r="AM437" s="140">
        <f t="shared" si="182"/>
        <v>-148.65327515664947</v>
      </c>
      <c r="AN437" s="140">
        <f t="shared" si="182"/>
        <v>-154.4847964549767</v>
      </c>
      <c r="AO437" s="140">
        <f t="shared" si="182"/>
        <v>-160.31631775330393</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c r="A438" s="17"/>
      <c r="B438" s="117" t="s">
        <v>105</v>
      </c>
      <c r="C438" s="141"/>
      <c r="D438" s="140">
        <f t="shared" ref="D438:AO438" si="183">IF(D$426=$B438,0,IF(D$426&gt;$B438,-0.5*D$424-0.5*C$424+C438,0.5*HLOOKUP($B438,$D$423:$AO$424,2,FALSE)+0.5*HLOOKUP($B437,$D$423:$AO$424,2,FALSE)+D437))</f>
        <v>41.488283502471454</v>
      </c>
      <c r="E438" s="140">
        <f t="shared" si="183"/>
        <v>41.488283502471454</v>
      </c>
      <c r="F438" s="140">
        <f t="shared" si="183"/>
        <v>41.488283502471454</v>
      </c>
      <c r="G438" s="140">
        <f t="shared" si="183"/>
        <v>38.741618570558721</v>
      </c>
      <c r="H438" s="140">
        <f t="shared" si="183"/>
        <v>33.242429108776264</v>
      </c>
      <c r="I438" s="140">
        <f t="shared" si="183"/>
        <v>27.731507417545075</v>
      </c>
      <c r="J438" s="140">
        <f t="shared" si="183"/>
        <v>22.20882739963708</v>
      </c>
      <c r="K438" s="140">
        <f t="shared" si="183"/>
        <v>16.674362897434701</v>
      </c>
      <c r="L438" s="140">
        <f t="shared" si="183"/>
        <v>11.128087692786124</v>
      </c>
      <c r="M438" s="140">
        <f t="shared" si="183"/>
        <v>5.5699755068600281</v>
      </c>
      <c r="N438" s="140">
        <f t="shared" si="183"/>
        <v>0</v>
      </c>
      <c r="O438" s="140">
        <f t="shared" si="183"/>
        <v>-5.5818652284212256</v>
      </c>
      <c r="P438" s="140">
        <f t="shared" si="183"/>
        <v>-11.17564664014834</v>
      </c>
      <c r="Q438" s="140">
        <f t="shared" si="183"/>
        <v>-16.78137075819</v>
      </c>
      <c r="R438" s="140">
        <f t="shared" si="183"/>
        <v>-22.399064166965719</v>
      </c>
      <c r="S438" s="140">
        <f t="shared" si="183"/>
        <v>-28.028753512453513</v>
      </c>
      <c r="T438" s="140">
        <f t="shared" si="183"/>
        <v>-33.670465502337478</v>
      </c>
      <c r="U438" s="140">
        <f t="shared" si="183"/>
        <v>-39.324226906155992</v>
      </c>
      <c r="V438" s="140">
        <f t="shared" si="183"/>
        <v>-44.990064555450147</v>
      </c>
      <c r="W438" s="140">
        <f t="shared" si="183"/>
        <v>-50.668005343912597</v>
      </c>
      <c r="X438" s="140">
        <f t="shared" si="183"/>
        <v>-56.358076227536969</v>
      </c>
      <c r="Y438" s="140">
        <f t="shared" si="183"/>
        <v>-62.060304224767251</v>
      </c>
      <c r="Z438" s="140">
        <f t="shared" si="183"/>
        <v>-67.774716416647834</v>
      </c>
      <c r="AA438" s="140">
        <f t="shared" si="183"/>
        <v>-73.501339946973786</v>
      </c>
      <c r="AB438" s="140">
        <f t="shared" si="183"/>
        <v>-79.240202022441593</v>
      </c>
      <c r="AC438" s="140">
        <f t="shared" si="183"/>
        <v>-84.991329912800538</v>
      </c>
      <c r="AD438" s="140">
        <f t="shared" si="183"/>
        <v>-90.754750951003643</v>
      </c>
      <c r="AE438" s="140">
        <f t="shared" si="183"/>
        <v>-96.530492533359677</v>
      </c>
      <c r="AF438" s="140">
        <f t="shared" si="183"/>
        <v>-102.31858211968566</v>
      </c>
      <c r="AG438" s="140">
        <f t="shared" si="183"/>
        <v>-108.11904723345918</v>
      </c>
      <c r="AH438" s="140">
        <f t="shared" si="183"/>
        <v>-113.93191546197149</v>
      </c>
      <c r="AI438" s="140">
        <f t="shared" si="183"/>
        <v>-119.75721445648051</v>
      </c>
      <c r="AJ438" s="140">
        <f t="shared" si="183"/>
        <v>-125.58873575480774</v>
      </c>
      <c r="AK438" s="140">
        <f t="shared" si="183"/>
        <v>-131.42025705313497</v>
      </c>
      <c r="AL438" s="140">
        <f t="shared" si="183"/>
        <v>-137.25177835146221</v>
      </c>
      <c r="AM438" s="140">
        <f t="shared" si="183"/>
        <v>-143.08329964978944</v>
      </c>
      <c r="AN438" s="140">
        <f t="shared" si="183"/>
        <v>-148.91482094811667</v>
      </c>
      <c r="AO438" s="140">
        <f t="shared" si="183"/>
        <v>-154.7463422464439</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c r="A439" s="17"/>
      <c r="B439" s="117" t="s">
        <v>106</v>
      </c>
      <c r="C439" s="141"/>
      <c r="D439" s="140">
        <f t="shared" ref="D439:AO439" si="184">IF(D$426=$B439,0,IF(D$426&gt;$B439,-0.5*D$424-0.5*C$424+C439,0.5*HLOOKUP($B439,$D$423:$AO$424,2,FALSE)+0.5*HLOOKUP($B438,$D$423:$AO$424,2,FALSE)+D438))</f>
        <v>47.070148730892683</v>
      </c>
      <c r="E439" s="140">
        <f t="shared" si="184"/>
        <v>47.070148730892683</v>
      </c>
      <c r="F439" s="140">
        <f t="shared" si="184"/>
        <v>47.070148730892683</v>
      </c>
      <c r="G439" s="140">
        <f t="shared" si="184"/>
        <v>44.32348379897995</v>
      </c>
      <c r="H439" s="140">
        <f t="shared" si="184"/>
        <v>38.824294337197486</v>
      </c>
      <c r="I439" s="140">
        <f t="shared" si="184"/>
        <v>33.313372645966297</v>
      </c>
      <c r="J439" s="140">
        <f t="shared" si="184"/>
        <v>27.790692628058306</v>
      </c>
      <c r="K439" s="140">
        <f t="shared" si="184"/>
        <v>22.256228125855927</v>
      </c>
      <c r="L439" s="140">
        <f t="shared" si="184"/>
        <v>16.70995292120735</v>
      </c>
      <c r="M439" s="140">
        <f t="shared" si="184"/>
        <v>11.151840735281255</v>
      </c>
      <c r="N439" s="140">
        <f t="shared" si="184"/>
        <v>5.5818652284212256</v>
      </c>
      <c r="O439" s="140">
        <f t="shared" si="184"/>
        <v>0</v>
      </c>
      <c r="P439" s="140">
        <f t="shared" si="184"/>
        <v>-5.5937814117271154</v>
      </c>
      <c r="Q439" s="140">
        <f t="shared" si="184"/>
        <v>-11.199505529768775</v>
      </c>
      <c r="R439" s="140">
        <f t="shared" si="184"/>
        <v>-16.817198938544493</v>
      </c>
      <c r="S439" s="140">
        <f t="shared" si="184"/>
        <v>-22.446888284032287</v>
      </c>
      <c r="T439" s="140">
        <f t="shared" si="184"/>
        <v>-28.088600273916256</v>
      </c>
      <c r="U439" s="140">
        <f t="shared" si="184"/>
        <v>-33.74236167773477</v>
      </c>
      <c r="V439" s="140">
        <f t="shared" si="184"/>
        <v>-39.408199327028925</v>
      </c>
      <c r="W439" s="140">
        <f t="shared" si="184"/>
        <v>-45.086140115491375</v>
      </c>
      <c r="X439" s="140">
        <f t="shared" si="184"/>
        <v>-50.776210999115747</v>
      </c>
      <c r="Y439" s="140">
        <f t="shared" si="184"/>
        <v>-56.478438996346028</v>
      </c>
      <c r="Z439" s="140">
        <f t="shared" si="184"/>
        <v>-62.192851188226619</v>
      </c>
      <c r="AA439" s="140">
        <f t="shared" si="184"/>
        <v>-67.919474718552564</v>
      </c>
      <c r="AB439" s="140">
        <f t="shared" si="184"/>
        <v>-73.658336794020371</v>
      </c>
      <c r="AC439" s="140">
        <f t="shared" si="184"/>
        <v>-79.409464684379316</v>
      </c>
      <c r="AD439" s="140">
        <f t="shared" si="184"/>
        <v>-85.172885722582421</v>
      </c>
      <c r="AE439" s="140">
        <f t="shared" si="184"/>
        <v>-90.948627304938455</v>
      </c>
      <c r="AF439" s="140">
        <f t="shared" si="184"/>
        <v>-96.736716891264436</v>
      </c>
      <c r="AG439" s="140">
        <f t="shared" si="184"/>
        <v>-102.53718200503796</v>
      </c>
      <c r="AH439" s="140">
        <f t="shared" si="184"/>
        <v>-108.35005023355026</v>
      </c>
      <c r="AI439" s="140">
        <f t="shared" si="184"/>
        <v>-114.17534922805928</v>
      </c>
      <c r="AJ439" s="140">
        <f t="shared" si="184"/>
        <v>-120.00687052638651</v>
      </c>
      <c r="AK439" s="140">
        <f t="shared" si="184"/>
        <v>-125.83839182471374</v>
      </c>
      <c r="AL439" s="140">
        <f t="shared" si="184"/>
        <v>-131.66991312304097</v>
      </c>
      <c r="AM439" s="140">
        <f t="shared" si="184"/>
        <v>-137.5014344213682</v>
      </c>
      <c r="AN439" s="140">
        <f t="shared" si="184"/>
        <v>-143.33295571969543</v>
      </c>
      <c r="AO439" s="140">
        <f t="shared" si="184"/>
        <v>-149.16447701802267</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c r="A440" s="17"/>
      <c r="B440" s="117" t="s">
        <v>107</v>
      </c>
      <c r="C440" s="141"/>
      <c r="D440" s="140">
        <f t="shared" ref="D440:AO440" si="185">IF(D$426=$B440,0,IF(D$426&gt;$B440,-0.5*D$424-0.5*C$424+C440,0.5*HLOOKUP($B440,$D$423:$AO$424,2,FALSE)+0.5*HLOOKUP($B439,$D$423:$AO$424,2,FALSE)+D439))</f>
        <v>52.663930142619797</v>
      </c>
      <c r="E440" s="140">
        <f t="shared" si="185"/>
        <v>52.663930142619797</v>
      </c>
      <c r="F440" s="140">
        <f t="shared" si="185"/>
        <v>52.663930142619797</v>
      </c>
      <c r="G440" s="140">
        <f t="shared" si="185"/>
        <v>49.917265210707065</v>
      </c>
      <c r="H440" s="140">
        <f t="shared" si="185"/>
        <v>44.418075748924601</v>
      </c>
      <c r="I440" s="140">
        <f t="shared" si="185"/>
        <v>38.907154057693411</v>
      </c>
      <c r="J440" s="140">
        <f t="shared" si="185"/>
        <v>33.384474039785424</v>
      </c>
      <c r="K440" s="140">
        <f t="shared" si="185"/>
        <v>27.850009537583041</v>
      </c>
      <c r="L440" s="140">
        <f t="shared" si="185"/>
        <v>22.303734332934464</v>
      </c>
      <c r="M440" s="140">
        <f t="shared" si="185"/>
        <v>16.745622147008369</v>
      </c>
      <c r="N440" s="140">
        <f t="shared" si="185"/>
        <v>11.17564664014834</v>
      </c>
      <c r="O440" s="140">
        <f t="shared" si="185"/>
        <v>5.5937814117271154</v>
      </c>
      <c r="P440" s="140">
        <f t="shared" si="185"/>
        <v>0</v>
      </c>
      <c r="Q440" s="140">
        <f t="shared" si="185"/>
        <v>-5.6057241180416595</v>
      </c>
      <c r="R440" s="140">
        <f t="shared" si="185"/>
        <v>-11.223417526817379</v>
      </c>
      <c r="S440" s="140">
        <f t="shared" si="185"/>
        <v>-16.853106872305172</v>
      </c>
      <c r="T440" s="140">
        <f t="shared" si="185"/>
        <v>-22.494818862189142</v>
      </c>
      <c r="U440" s="140">
        <f t="shared" si="185"/>
        <v>-28.148580266007656</v>
      </c>
      <c r="V440" s="140">
        <f t="shared" si="185"/>
        <v>-33.81441791530181</v>
      </c>
      <c r="W440" s="140">
        <f t="shared" si="185"/>
        <v>-39.492358703764268</v>
      </c>
      <c r="X440" s="140">
        <f t="shared" si="185"/>
        <v>-45.18242958738864</v>
      </c>
      <c r="Y440" s="140">
        <f t="shared" si="185"/>
        <v>-50.884657584618921</v>
      </c>
      <c r="Z440" s="140">
        <f t="shared" si="185"/>
        <v>-56.599069776499512</v>
      </c>
      <c r="AA440" s="140">
        <f t="shared" si="185"/>
        <v>-62.325693306825457</v>
      </c>
      <c r="AB440" s="140">
        <f t="shared" si="185"/>
        <v>-68.064555382293264</v>
      </c>
      <c r="AC440" s="140">
        <f t="shared" si="185"/>
        <v>-73.815683272652208</v>
      </c>
      <c r="AD440" s="140">
        <f t="shared" si="185"/>
        <v>-79.579104310855314</v>
      </c>
      <c r="AE440" s="140">
        <f t="shared" si="185"/>
        <v>-85.354845893211348</v>
      </c>
      <c r="AF440" s="140">
        <f t="shared" si="185"/>
        <v>-91.142935479537329</v>
      </c>
      <c r="AG440" s="140">
        <f t="shared" si="185"/>
        <v>-96.943400593310855</v>
      </c>
      <c r="AH440" s="140">
        <f t="shared" si="185"/>
        <v>-102.75626882182316</v>
      </c>
      <c r="AI440" s="140">
        <f t="shared" si="185"/>
        <v>-108.58156781633218</v>
      </c>
      <c r="AJ440" s="140">
        <f t="shared" si="185"/>
        <v>-114.41308911465941</v>
      </c>
      <c r="AK440" s="140">
        <f t="shared" si="185"/>
        <v>-120.24461041298665</v>
      </c>
      <c r="AL440" s="140">
        <f t="shared" si="185"/>
        <v>-126.07613171131388</v>
      </c>
      <c r="AM440" s="140">
        <f t="shared" si="185"/>
        <v>-131.90765300964111</v>
      </c>
      <c r="AN440" s="140">
        <f t="shared" si="185"/>
        <v>-137.73917430796834</v>
      </c>
      <c r="AO440" s="140">
        <f t="shared" si="185"/>
        <v>-143.57069560629557</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c r="A441" s="17"/>
      <c r="B441" s="117" t="s">
        <v>108</v>
      </c>
      <c r="C441" s="141"/>
      <c r="D441" s="140">
        <f t="shared" ref="D441:AO441" si="186">IF(D$426=$B441,0,IF(D$426&gt;$B441,-0.5*D$424-0.5*C$424+C441,0.5*HLOOKUP($B441,$D$423:$AO$424,2,FALSE)+0.5*HLOOKUP($B440,$D$423:$AO$424,2,FALSE)+D440))</f>
        <v>58.269654260661454</v>
      </c>
      <c r="E441" s="140">
        <f t="shared" si="186"/>
        <v>58.269654260661454</v>
      </c>
      <c r="F441" s="140">
        <f t="shared" si="186"/>
        <v>58.269654260661454</v>
      </c>
      <c r="G441" s="140">
        <f t="shared" si="186"/>
        <v>55.522989328748722</v>
      </c>
      <c r="H441" s="140">
        <f t="shared" si="186"/>
        <v>50.023799866966257</v>
      </c>
      <c r="I441" s="140">
        <f t="shared" si="186"/>
        <v>44.512878175735068</v>
      </c>
      <c r="J441" s="140">
        <f t="shared" si="186"/>
        <v>38.990198157827081</v>
      </c>
      <c r="K441" s="140">
        <f t="shared" si="186"/>
        <v>33.455733655624698</v>
      </c>
      <c r="L441" s="140">
        <f t="shared" si="186"/>
        <v>27.909458450976125</v>
      </c>
      <c r="M441" s="140">
        <f t="shared" si="186"/>
        <v>22.351346265050029</v>
      </c>
      <c r="N441" s="140">
        <f t="shared" si="186"/>
        <v>16.78137075819</v>
      </c>
      <c r="O441" s="140">
        <f t="shared" si="186"/>
        <v>11.199505529768775</v>
      </c>
      <c r="P441" s="140">
        <f t="shared" si="186"/>
        <v>5.6057241180416595</v>
      </c>
      <c r="Q441" s="140">
        <f t="shared" si="186"/>
        <v>0</v>
      </c>
      <c r="R441" s="140">
        <f t="shared" si="186"/>
        <v>-5.6176934087757182</v>
      </c>
      <c r="S441" s="140">
        <f t="shared" si="186"/>
        <v>-11.247382754263512</v>
      </c>
      <c r="T441" s="140">
        <f t="shared" si="186"/>
        <v>-16.889094744147478</v>
      </c>
      <c r="U441" s="140">
        <f t="shared" si="186"/>
        <v>-22.542856147965992</v>
      </c>
      <c r="V441" s="140">
        <f t="shared" si="186"/>
        <v>-28.208693797260146</v>
      </c>
      <c r="W441" s="140">
        <f t="shared" si="186"/>
        <v>-33.886634585722604</v>
      </c>
      <c r="X441" s="140">
        <f t="shared" si="186"/>
        <v>-39.576705469346976</v>
      </c>
      <c r="Y441" s="140">
        <f t="shared" si="186"/>
        <v>-45.278933466577257</v>
      </c>
      <c r="Z441" s="140">
        <f t="shared" si="186"/>
        <v>-50.993345658457848</v>
      </c>
      <c r="AA441" s="140">
        <f t="shared" si="186"/>
        <v>-56.719969188783793</v>
      </c>
      <c r="AB441" s="140">
        <f t="shared" si="186"/>
        <v>-62.458831264251607</v>
      </c>
      <c r="AC441" s="140">
        <f t="shared" si="186"/>
        <v>-68.209959154610559</v>
      </c>
      <c r="AD441" s="140">
        <f t="shared" si="186"/>
        <v>-73.973380192813664</v>
      </c>
      <c r="AE441" s="140">
        <f t="shared" si="186"/>
        <v>-79.749121775169698</v>
      </c>
      <c r="AF441" s="140">
        <f t="shared" si="186"/>
        <v>-85.537211361495679</v>
      </c>
      <c r="AG441" s="140">
        <f t="shared" si="186"/>
        <v>-91.337676475269205</v>
      </c>
      <c r="AH441" s="140">
        <f t="shared" si="186"/>
        <v>-97.150544703781506</v>
      </c>
      <c r="AI441" s="140">
        <f t="shared" si="186"/>
        <v>-102.97584369829053</v>
      </c>
      <c r="AJ441" s="140">
        <f t="shared" si="186"/>
        <v>-108.80736499661776</v>
      </c>
      <c r="AK441" s="140">
        <f t="shared" si="186"/>
        <v>-114.638886294945</v>
      </c>
      <c r="AL441" s="140">
        <f t="shared" si="186"/>
        <v>-120.47040759327223</v>
      </c>
      <c r="AM441" s="140">
        <f t="shared" si="186"/>
        <v>-126.30192889159946</v>
      </c>
      <c r="AN441" s="140">
        <f t="shared" si="186"/>
        <v>-132.13345018992669</v>
      </c>
      <c r="AO441" s="140">
        <f t="shared" si="186"/>
        <v>-137.96497148825392</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c r="A442" s="17"/>
      <c r="B442" s="117" t="s">
        <v>109</v>
      </c>
      <c r="C442" s="141"/>
      <c r="D442" s="140">
        <f t="shared" ref="D442:AO442" si="187">IF(D$426=$B442,0,IF(D$426&gt;$B442,-0.5*D$424-0.5*C$424+C442,0.5*HLOOKUP($B442,$D$423:$AO$424,2,FALSE)+0.5*HLOOKUP($B441,$D$423:$AO$424,2,FALSE)+D441))</f>
        <v>63.887347669437176</v>
      </c>
      <c r="E442" s="140">
        <f t="shared" si="187"/>
        <v>63.887347669437176</v>
      </c>
      <c r="F442" s="140">
        <f t="shared" si="187"/>
        <v>63.887347669437176</v>
      </c>
      <c r="G442" s="140">
        <f t="shared" si="187"/>
        <v>61.140682737524443</v>
      </c>
      <c r="H442" s="140">
        <f t="shared" si="187"/>
        <v>55.641493275741979</v>
      </c>
      <c r="I442" s="140">
        <f t="shared" si="187"/>
        <v>50.13057158451079</v>
      </c>
      <c r="J442" s="140">
        <f t="shared" si="187"/>
        <v>44.607891566602802</v>
      </c>
      <c r="K442" s="140">
        <f t="shared" si="187"/>
        <v>39.07342706440042</v>
      </c>
      <c r="L442" s="140">
        <f t="shared" si="187"/>
        <v>33.527151859751839</v>
      </c>
      <c r="M442" s="140">
        <f t="shared" si="187"/>
        <v>27.969039673825748</v>
      </c>
      <c r="N442" s="140">
        <f t="shared" si="187"/>
        <v>22.399064166965719</v>
      </c>
      <c r="O442" s="140">
        <f t="shared" si="187"/>
        <v>16.817198938544493</v>
      </c>
      <c r="P442" s="140">
        <f t="shared" si="187"/>
        <v>11.223417526817379</v>
      </c>
      <c r="Q442" s="140">
        <f t="shared" si="187"/>
        <v>5.6176934087757182</v>
      </c>
      <c r="R442" s="140">
        <f t="shared" si="187"/>
        <v>0</v>
      </c>
      <c r="S442" s="140">
        <f t="shared" si="187"/>
        <v>-5.6296893454877948</v>
      </c>
      <c r="T442" s="140">
        <f t="shared" si="187"/>
        <v>-11.271401335371763</v>
      </c>
      <c r="U442" s="140">
        <f t="shared" si="187"/>
        <v>-16.925162739190277</v>
      </c>
      <c r="V442" s="140">
        <f t="shared" si="187"/>
        <v>-22.591000388484431</v>
      </c>
      <c r="W442" s="140">
        <f t="shared" si="187"/>
        <v>-28.268941176946885</v>
      </c>
      <c r="X442" s="140">
        <f t="shared" si="187"/>
        <v>-33.959012060571254</v>
      </c>
      <c r="Y442" s="140">
        <f t="shared" si="187"/>
        <v>-39.661240057801535</v>
      </c>
      <c r="Z442" s="140">
        <f t="shared" si="187"/>
        <v>-45.375652249682126</v>
      </c>
      <c r="AA442" s="140">
        <f t="shared" si="187"/>
        <v>-51.102275780008071</v>
      </c>
      <c r="AB442" s="140">
        <f t="shared" si="187"/>
        <v>-56.841137855475885</v>
      </c>
      <c r="AC442" s="140">
        <f t="shared" si="187"/>
        <v>-62.592265745834837</v>
      </c>
      <c r="AD442" s="140">
        <f t="shared" si="187"/>
        <v>-68.355686784037943</v>
      </c>
      <c r="AE442" s="140">
        <f t="shared" si="187"/>
        <v>-74.131428366393976</v>
      </c>
      <c r="AF442" s="140">
        <f t="shared" si="187"/>
        <v>-79.919517952719957</v>
      </c>
      <c r="AG442" s="140">
        <f t="shared" si="187"/>
        <v>-85.719983066493484</v>
      </c>
      <c r="AH442" s="140">
        <f t="shared" si="187"/>
        <v>-91.532851295005784</v>
      </c>
      <c r="AI442" s="140">
        <f t="shared" si="187"/>
        <v>-97.358150289514811</v>
      </c>
      <c r="AJ442" s="140">
        <f t="shared" si="187"/>
        <v>-103.18967158784204</v>
      </c>
      <c r="AK442" s="140">
        <f t="shared" si="187"/>
        <v>-109.02119288616927</v>
      </c>
      <c r="AL442" s="140">
        <f t="shared" si="187"/>
        <v>-114.85271418449651</v>
      </c>
      <c r="AM442" s="140">
        <f t="shared" si="187"/>
        <v>-120.68423548282374</v>
      </c>
      <c r="AN442" s="140">
        <f t="shared" si="187"/>
        <v>-126.51575678115097</v>
      </c>
      <c r="AO442" s="140">
        <f t="shared" si="187"/>
        <v>-132.3472780794782</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c r="A443" s="17"/>
      <c r="B443" s="117" t="s">
        <v>110</v>
      </c>
      <c r="C443" s="141"/>
      <c r="D443" s="140">
        <f t="shared" ref="D443:AO443" si="188">IF(D$426=$B443,0,IF(D$426&gt;$B443,-0.5*D$424-0.5*C$424+C443,0.5*HLOOKUP($B443,$D$423:$AO$424,2,FALSE)+0.5*HLOOKUP($B442,$D$423:$AO$424,2,FALSE)+D442))</f>
        <v>69.517037014924966</v>
      </c>
      <c r="E443" s="140">
        <f t="shared" si="188"/>
        <v>69.517037014924966</v>
      </c>
      <c r="F443" s="140">
        <f t="shared" si="188"/>
        <v>69.517037014924966</v>
      </c>
      <c r="G443" s="140">
        <f t="shared" si="188"/>
        <v>66.770372083012234</v>
      </c>
      <c r="H443" s="140">
        <f t="shared" si="188"/>
        <v>61.271182621229777</v>
      </c>
      <c r="I443" s="140">
        <f t="shared" si="188"/>
        <v>55.760260929998587</v>
      </c>
      <c r="J443" s="140">
        <f t="shared" si="188"/>
        <v>50.2375809120906</v>
      </c>
      <c r="K443" s="140">
        <f t="shared" si="188"/>
        <v>44.703116409888217</v>
      </c>
      <c r="L443" s="140">
        <f t="shared" si="188"/>
        <v>39.156841205239637</v>
      </c>
      <c r="M443" s="140">
        <f t="shared" si="188"/>
        <v>33.598729019313545</v>
      </c>
      <c r="N443" s="140">
        <f t="shared" si="188"/>
        <v>28.028753512453513</v>
      </c>
      <c r="O443" s="140">
        <f t="shared" si="188"/>
        <v>22.446888284032287</v>
      </c>
      <c r="P443" s="140">
        <f t="shared" si="188"/>
        <v>16.853106872305172</v>
      </c>
      <c r="Q443" s="140">
        <f t="shared" si="188"/>
        <v>11.247382754263512</v>
      </c>
      <c r="R443" s="140">
        <f t="shared" si="188"/>
        <v>5.6296893454877948</v>
      </c>
      <c r="S443" s="140">
        <f t="shared" si="188"/>
        <v>0</v>
      </c>
      <c r="T443" s="140">
        <f t="shared" si="188"/>
        <v>-5.6417119898839676</v>
      </c>
      <c r="U443" s="140">
        <f t="shared" si="188"/>
        <v>-11.295473393702483</v>
      </c>
      <c r="V443" s="140">
        <f t="shared" si="188"/>
        <v>-16.961311042996641</v>
      </c>
      <c r="W443" s="140">
        <f t="shared" si="188"/>
        <v>-22.639251831459095</v>
      </c>
      <c r="X443" s="140">
        <f t="shared" si="188"/>
        <v>-28.329322715083464</v>
      </c>
      <c r="Y443" s="140">
        <f t="shared" si="188"/>
        <v>-34.031550712313745</v>
      </c>
      <c r="Z443" s="140">
        <f t="shared" si="188"/>
        <v>-39.745962904194336</v>
      </c>
      <c r="AA443" s="140">
        <f t="shared" si="188"/>
        <v>-45.472586434520281</v>
      </c>
      <c r="AB443" s="140">
        <f t="shared" si="188"/>
        <v>-51.211448509988095</v>
      </c>
      <c r="AC443" s="140">
        <f t="shared" si="188"/>
        <v>-56.962576400347047</v>
      </c>
      <c r="AD443" s="140">
        <f t="shared" si="188"/>
        <v>-62.725997438550152</v>
      </c>
      <c r="AE443" s="140">
        <f t="shared" si="188"/>
        <v>-68.501739020906186</v>
      </c>
      <c r="AF443" s="140">
        <f t="shared" si="188"/>
        <v>-74.289828607232167</v>
      </c>
      <c r="AG443" s="140">
        <f t="shared" si="188"/>
        <v>-80.090293721005693</v>
      </c>
      <c r="AH443" s="140">
        <f t="shared" si="188"/>
        <v>-85.903161949517994</v>
      </c>
      <c r="AI443" s="140">
        <f t="shared" si="188"/>
        <v>-91.728460944027006</v>
      </c>
      <c r="AJ443" s="140">
        <f t="shared" si="188"/>
        <v>-97.559982242354238</v>
      </c>
      <c r="AK443" s="140">
        <f t="shared" si="188"/>
        <v>-103.39150354068147</v>
      </c>
      <c r="AL443" s="140">
        <f t="shared" si="188"/>
        <v>-109.2230248390087</v>
      </c>
      <c r="AM443" s="140">
        <f t="shared" si="188"/>
        <v>-115.05454613733593</v>
      </c>
      <c r="AN443" s="140">
        <f t="shared" si="188"/>
        <v>-120.88606743566316</v>
      </c>
      <c r="AO443" s="140">
        <f t="shared" si="188"/>
        <v>-126.7175887339904</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c r="A444" s="17"/>
      <c r="B444" s="117" t="s">
        <v>111</v>
      </c>
      <c r="C444" s="141"/>
      <c r="D444" s="140">
        <f t="shared" ref="D444:AO444" si="189">IF(D$426=$B444,0,IF(D$426&gt;$B444,-0.5*D$424-0.5*C$424+C444,0.5*HLOOKUP($B444,$D$423:$AO$424,2,FALSE)+0.5*HLOOKUP($B443,$D$423:$AO$424,2,FALSE)+D443))</f>
        <v>75.158749004808939</v>
      </c>
      <c r="E444" s="140">
        <f t="shared" si="189"/>
        <v>75.158749004808939</v>
      </c>
      <c r="F444" s="140">
        <f t="shared" si="189"/>
        <v>75.158749004808939</v>
      </c>
      <c r="G444" s="140">
        <f t="shared" si="189"/>
        <v>72.412084072896207</v>
      </c>
      <c r="H444" s="140">
        <f t="shared" si="189"/>
        <v>66.912894611113742</v>
      </c>
      <c r="I444" s="140">
        <f t="shared" si="189"/>
        <v>61.401972919882553</v>
      </c>
      <c r="J444" s="140">
        <f t="shared" si="189"/>
        <v>55.879292901974566</v>
      </c>
      <c r="K444" s="140">
        <f t="shared" si="189"/>
        <v>50.344828399772183</v>
      </c>
      <c r="L444" s="140">
        <f t="shared" si="189"/>
        <v>44.798553195123603</v>
      </c>
      <c r="M444" s="140">
        <f t="shared" si="189"/>
        <v>39.240441009197511</v>
      </c>
      <c r="N444" s="140">
        <f t="shared" si="189"/>
        <v>33.670465502337478</v>
      </c>
      <c r="O444" s="140">
        <f t="shared" si="189"/>
        <v>28.088600273916256</v>
      </c>
      <c r="P444" s="140">
        <f t="shared" si="189"/>
        <v>22.494818862189142</v>
      </c>
      <c r="Q444" s="140">
        <f t="shared" si="189"/>
        <v>16.889094744147478</v>
      </c>
      <c r="R444" s="140">
        <f t="shared" si="189"/>
        <v>11.271401335371763</v>
      </c>
      <c r="S444" s="140">
        <f t="shared" si="189"/>
        <v>5.6417119898839676</v>
      </c>
      <c r="T444" s="140">
        <f t="shared" si="189"/>
        <v>0</v>
      </c>
      <c r="U444" s="140">
        <f t="shared" si="189"/>
        <v>-5.6537614038185158</v>
      </c>
      <c r="V444" s="140">
        <f t="shared" si="189"/>
        <v>-11.319599053112672</v>
      </c>
      <c r="W444" s="140">
        <f t="shared" si="189"/>
        <v>-16.997539841575126</v>
      </c>
      <c r="X444" s="140">
        <f t="shared" si="189"/>
        <v>-22.687610725199498</v>
      </c>
      <c r="Y444" s="140">
        <f t="shared" si="189"/>
        <v>-28.389838722429783</v>
      </c>
      <c r="Z444" s="140">
        <f t="shared" si="189"/>
        <v>-34.10425091431037</v>
      </c>
      <c r="AA444" s="140">
        <f t="shared" si="189"/>
        <v>-39.830874444636315</v>
      </c>
      <c r="AB444" s="140">
        <f t="shared" si="189"/>
        <v>-45.569736520104129</v>
      </c>
      <c r="AC444" s="140">
        <f t="shared" si="189"/>
        <v>-51.320864410463074</v>
      </c>
      <c r="AD444" s="140">
        <f t="shared" si="189"/>
        <v>-57.084285448666179</v>
      </c>
      <c r="AE444" s="140">
        <f t="shared" si="189"/>
        <v>-62.86002703102222</v>
      </c>
      <c r="AF444" s="140">
        <f t="shared" si="189"/>
        <v>-68.648116617348208</v>
      </c>
      <c r="AG444" s="140">
        <f t="shared" si="189"/>
        <v>-74.448581731121735</v>
      </c>
      <c r="AH444" s="140">
        <f t="shared" si="189"/>
        <v>-80.261449959634035</v>
      </c>
      <c r="AI444" s="140">
        <f t="shared" si="189"/>
        <v>-86.086748954143047</v>
      </c>
      <c r="AJ444" s="140">
        <f t="shared" si="189"/>
        <v>-91.918270252470279</v>
      </c>
      <c r="AK444" s="140">
        <f t="shared" si="189"/>
        <v>-97.749791550797511</v>
      </c>
      <c r="AL444" s="140">
        <f t="shared" si="189"/>
        <v>-103.58131284912474</v>
      </c>
      <c r="AM444" s="140">
        <f t="shared" si="189"/>
        <v>-109.41283414745197</v>
      </c>
      <c r="AN444" s="140">
        <f t="shared" si="189"/>
        <v>-115.24435544577921</v>
      </c>
      <c r="AO444" s="140">
        <f t="shared" si="189"/>
        <v>-121.07587674410644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c r="A445" s="17"/>
      <c r="B445" s="117" t="s">
        <v>112</v>
      </c>
      <c r="C445" s="141"/>
      <c r="D445" s="140">
        <f t="shared" ref="D445:AO445" si="190">IF(D$426=$B445,0,IF(D$426&gt;$B445,-0.5*D$424-0.5*C$424+C445,0.5*HLOOKUP($B445,$D$423:$AO$424,2,FALSE)+0.5*HLOOKUP($B444,$D$423:$AO$424,2,FALSE)+D444))</f>
        <v>80.81251040862746</v>
      </c>
      <c r="E445" s="140">
        <f t="shared" si="190"/>
        <v>80.81251040862746</v>
      </c>
      <c r="F445" s="140">
        <f t="shared" si="190"/>
        <v>80.81251040862746</v>
      </c>
      <c r="G445" s="140">
        <f t="shared" si="190"/>
        <v>78.065845476714728</v>
      </c>
      <c r="H445" s="140">
        <f t="shared" si="190"/>
        <v>72.566656014932263</v>
      </c>
      <c r="I445" s="140">
        <f t="shared" si="190"/>
        <v>67.055734323701074</v>
      </c>
      <c r="J445" s="140">
        <f t="shared" si="190"/>
        <v>61.53305430579308</v>
      </c>
      <c r="K445" s="140">
        <f t="shared" si="190"/>
        <v>55.998589803590697</v>
      </c>
      <c r="L445" s="140">
        <f t="shared" si="190"/>
        <v>50.452314598942117</v>
      </c>
      <c r="M445" s="140">
        <f t="shared" si="190"/>
        <v>44.894202413016025</v>
      </c>
      <c r="N445" s="140">
        <f t="shared" si="190"/>
        <v>39.324226906155992</v>
      </c>
      <c r="O445" s="140">
        <f t="shared" si="190"/>
        <v>33.74236167773477</v>
      </c>
      <c r="P445" s="140">
        <f t="shared" si="190"/>
        <v>28.148580266007656</v>
      </c>
      <c r="Q445" s="140">
        <f t="shared" si="190"/>
        <v>22.542856147965992</v>
      </c>
      <c r="R445" s="140">
        <f t="shared" si="190"/>
        <v>16.925162739190277</v>
      </c>
      <c r="S445" s="140">
        <f t="shared" si="190"/>
        <v>11.295473393702483</v>
      </c>
      <c r="T445" s="140">
        <f t="shared" si="190"/>
        <v>5.6537614038185158</v>
      </c>
      <c r="U445" s="140">
        <f t="shared" si="190"/>
        <v>0</v>
      </c>
      <c r="V445" s="140">
        <f t="shared" si="190"/>
        <v>-5.665837649294156</v>
      </c>
      <c r="W445" s="140">
        <f t="shared" si="190"/>
        <v>-11.34377843775661</v>
      </c>
      <c r="X445" s="140">
        <f t="shared" si="190"/>
        <v>-17.033849321380981</v>
      </c>
      <c r="Y445" s="140">
        <f t="shared" si="190"/>
        <v>-22.736077318611265</v>
      </c>
      <c r="Z445" s="140">
        <f t="shared" si="190"/>
        <v>-28.450489510491856</v>
      </c>
      <c r="AA445" s="140">
        <f t="shared" si="190"/>
        <v>-34.177113040817801</v>
      </c>
      <c r="AB445" s="140">
        <f t="shared" si="190"/>
        <v>-39.915975116285615</v>
      </c>
      <c r="AC445" s="140">
        <f t="shared" si="190"/>
        <v>-45.667103006644567</v>
      </c>
      <c r="AD445" s="140">
        <f t="shared" si="190"/>
        <v>-51.430524044847672</v>
      </c>
      <c r="AE445" s="140">
        <f t="shared" si="190"/>
        <v>-57.206265627203713</v>
      </c>
      <c r="AF445" s="140">
        <f t="shared" si="190"/>
        <v>-62.994355213529701</v>
      </c>
      <c r="AG445" s="140">
        <f t="shared" si="190"/>
        <v>-68.794820327303228</v>
      </c>
      <c r="AH445" s="140">
        <f t="shared" si="190"/>
        <v>-74.607688555815528</v>
      </c>
      <c r="AI445" s="140">
        <f t="shared" si="190"/>
        <v>-80.432987550324555</v>
      </c>
      <c r="AJ445" s="140">
        <f t="shared" si="190"/>
        <v>-86.264508848651786</v>
      </c>
      <c r="AK445" s="140">
        <f t="shared" si="190"/>
        <v>-92.096030146979018</v>
      </c>
      <c r="AL445" s="140">
        <f t="shared" si="190"/>
        <v>-97.92755144530625</v>
      </c>
      <c r="AM445" s="140">
        <f t="shared" si="190"/>
        <v>-103.75907274363348</v>
      </c>
      <c r="AN445" s="140">
        <f t="shared" si="190"/>
        <v>-109.59059404196071</v>
      </c>
      <c r="AO445" s="140">
        <f t="shared" si="190"/>
        <v>-115.42211534028795</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c r="A446" s="17"/>
      <c r="B446" s="117" t="s">
        <v>113</v>
      </c>
      <c r="C446" s="141"/>
      <c r="D446" s="140">
        <f t="shared" ref="D446:AO446" si="191">IF(D$426=$B446,0,IF(D$426&gt;$B446,-0.5*D$424-0.5*C$424+C446,0.5*HLOOKUP($B446,$D$423:$AO$424,2,FALSE)+0.5*HLOOKUP($B445,$D$423:$AO$424,2,FALSE)+D445))</f>
        <v>86.478348057921622</v>
      </c>
      <c r="E446" s="140">
        <f t="shared" si="191"/>
        <v>86.478348057921622</v>
      </c>
      <c r="F446" s="140">
        <f t="shared" si="191"/>
        <v>86.478348057921622</v>
      </c>
      <c r="G446" s="140">
        <f t="shared" si="191"/>
        <v>83.731683126008889</v>
      </c>
      <c r="H446" s="140">
        <f t="shared" si="191"/>
        <v>78.232493664226425</v>
      </c>
      <c r="I446" s="140">
        <f t="shared" si="191"/>
        <v>72.721571972995235</v>
      </c>
      <c r="J446" s="140">
        <f t="shared" si="191"/>
        <v>67.198891955087234</v>
      </c>
      <c r="K446" s="140">
        <f t="shared" si="191"/>
        <v>61.664427452884851</v>
      </c>
      <c r="L446" s="140">
        <f t="shared" si="191"/>
        <v>56.118152248236271</v>
      </c>
      <c r="M446" s="140">
        <f t="shared" si="191"/>
        <v>50.560040062310179</v>
      </c>
      <c r="N446" s="140">
        <f t="shared" si="191"/>
        <v>44.990064555450147</v>
      </c>
      <c r="O446" s="140">
        <f t="shared" si="191"/>
        <v>39.408199327028925</v>
      </c>
      <c r="P446" s="140">
        <f t="shared" si="191"/>
        <v>33.81441791530181</v>
      </c>
      <c r="Q446" s="140">
        <f t="shared" si="191"/>
        <v>28.208693797260146</v>
      </c>
      <c r="R446" s="140">
        <f t="shared" si="191"/>
        <v>22.591000388484431</v>
      </c>
      <c r="S446" s="140">
        <f t="shared" si="191"/>
        <v>16.961311042996641</v>
      </c>
      <c r="T446" s="140">
        <f t="shared" si="191"/>
        <v>11.319599053112672</v>
      </c>
      <c r="U446" s="140">
        <f t="shared" si="191"/>
        <v>5.665837649294156</v>
      </c>
      <c r="V446" s="140">
        <f t="shared" si="191"/>
        <v>0</v>
      </c>
      <c r="W446" s="140">
        <f t="shared" si="191"/>
        <v>-5.677940788462454</v>
      </c>
      <c r="X446" s="140">
        <f t="shared" si="191"/>
        <v>-11.368011672086825</v>
      </c>
      <c r="Y446" s="140">
        <f t="shared" si="191"/>
        <v>-17.070239669317111</v>
      </c>
      <c r="Z446" s="140">
        <f t="shared" si="191"/>
        <v>-22.784651861197702</v>
      </c>
      <c r="AA446" s="140">
        <f t="shared" si="191"/>
        <v>-28.511275391523647</v>
      </c>
      <c r="AB446" s="140">
        <f t="shared" si="191"/>
        <v>-34.250137466991461</v>
      </c>
      <c r="AC446" s="140">
        <f t="shared" si="191"/>
        <v>-40.001265357350405</v>
      </c>
      <c r="AD446" s="140">
        <f t="shared" si="191"/>
        <v>-45.764686395553511</v>
      </c>
      <c r="AE446" s="140">
        <f t="shared" si="191"/>
        <v>-51.540427977909552</v>
      </c>
      <c r="AF446" s="140">
        <f t="shared" si="191"/>
        <v>-57.32851756423554</v>
      </c>
      <c r="AG446" s="140">
        <f t="shared" si="191"/>
        <v>-63.128982678009073</v>
      </c>
      <c r="AH446" s="140">
        <f t="shared" si="191"/>
        <v>-68.941850906521381</v>
      </c>
      <c r="AI446" s="140">
        <f t="shared" si="191"/>
        <v>-74.767149901030393</v>
      </c>
      <c r="AJ446" s="140">
        <f t="shared" si="191"/>
        <v>-80.598671199357625</v>
      </c>
      <c r="AK446" s="140">
        <f t="shared" si="191"/>
        <v>-86.430192497684857</v>
      </c>
      <c r="AL446" s="140">
        <f t="shared" si="191"/>
        <v>-92.261713796012089</v>
      </c>
      <c r="AM446" s="140">
        <f t="shared" si="191"/>
        <v>-98.09323509433932</v>
      </c>
      <c r="AN446" s="140">
        <f t="shared" si="191"/>
        <v>-103.92475639266655</v>
      </c>
      <c r="AO446" s="140">
        <f t="shared" si="191"/>
        <v>-109.75627769099378</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c r="A447" s="17"/>
      <c r="B447" s="117" t="s">
        <v>114</v>
      </c>
      <c r="C447" s="141"/>
      <c r="D447" s="140">
        <f t="shared" ref="D447:AO447" si="192">IF(D$426=$B447,0,IF(D$426&gt;$B447,-0.5*D$424-0.5*C$424+C447,0.5*HLOOKUP($B447,$D$423:$AO$424,2,FALSE)+0.5*HLOOKUP($B446,$D$423:$AO$424,2,FALSE)+D446))</f>
        <v>92.156288846384072</v>
      </c>
      <c r="E447" s="140">
        <f t="shared" si="192"/>
        <v>92.156288846384072</v>
      </c>
      <c r="F447" s="140">
        <f t="shared" si="192"/>
        <v>92.156288846384072</v>
      </c>
      <c r="G447" s="140">
        <f t="shared" si="192"/>
        <v>89.409623914471339</v>
      </c>
      <c r="H447" s="140">
        <f t="shared" si="192"/>
        <v>83.910434452688875</v>
      </c>
      <c r="I447" s="140">
        <f t="shared" si="192"/>
        <v>78.399512761457686</v>
      </c>
      <c r="J447" s="140">
        <f t="shared" si="192"/>
        <v>72.876832743549684</v>
      </c>
      <c r="K447" s="140">
        <f t="shared" si="192"/>
        <v>67.342368241347302</v>
      </c>
      <c r="L447" s="140">
        <f t="shared" si="192"/>
        <v>61.796093036698721</v>
      </c>
      <c r="M447" s="140">
        <f t="shared" si="192"/>
        <v>56.23798085077263</v>
      </c>
      <c r="N447" s="140">
        <f t="shared" si="192"/>
        <v>50.668005343912597</v>
      </c>
      <c r="O447" s="140">
        <f t="shared" si="192"/>
        <v>45.086140115491375</v>
      </c>
      <c r="P447" s="140">
        <f t="shared" si="192"/>
        <v>39.492358703764268</v>
      </c>
      <c r="Q447" s="140">
        <f t="shared" si="192"/>
        <v>33.886634585722604</v>
      </c>
      <c r="R447" s="140">
        <f t="shared" si="192"/>
        <v>28.268941176946885</v>
      </c>
      <c r="S447" s="140">
        <f t="shared" si="192"/>
        <v>22.639251831459095</v>
      </c>
      <c r="T447" s="140">
        <f t="shared" si="192"/>
        <v>16.997539841575126</v>
      </c>
      <c r="U447" s="140">
        <f t="shared" si="192"/>
        <v>11.34377843775661</v>
      </c>
      <c r="V447" s="140">
        <f t="shared" si="192"/>
        <v>5.677940788462454</v>
      </c>
      <c r="W447" s="140">
        <f t="shared" si="192"/>
        <v>0</v>
      </c>
      <c r="X447" s="140">
        <f t="shared" si="192"/>
        <v>-5.6900708836243705</v>
      </c>
      <c r="Y447" s="140">
        <f t="shared" si="192"/>
        <v>-11.392298880854655</v>
      </c>
      <c r="Z447" s="140">
        <f t="shared" si="192"/>
        <v>-17.106711072735244</v>
      </c>
      <c r="AA447" s="140">
        <f t="shared" si="192"/>
        <v>-22.833334603061189</v>
      </c>
      <c r="AB447" s="140">
        <f t="shared" si="192"/>
        <v>-28.572196678529004</v>
      </c>
      <c r="AC447" s="140">
        <f t="shared" si="192"/>
        <v>-34.323324568887955</v>
      </c>
      <c r="AD447" s="140">
        <f t="shared" si="192"/>
        <v>-40.086745607091061</v>
      </c>
      <c r="AE447" s="140">
        <f t="shared" si="192"/>
        <v>-45.862487189447101</v>
      </c>
      <c r="AF447" s="140">
        <f t="shared" si="192"/>
        <v>-51.650576775773089</v>
      </c>
      <c r="AG447" s="140">
        <f t="shared" si="192"/>
        <v>-57.451041889546623</v>
      </c>
      <c r="AH447" s="140">
        <f t="shared" si="192"/>
        <v>-63.263910118058924</v>
      </c>
      <c r="AI447" s="140">
        <f t="shared" si="192"/>
        <v>-69.089209112567943</v>
      </c>
      <c r="AJ447" s="140">
        <f t="shared" si="192"/>
        <v>-74.920730410895175</v>
      </c>
      <c r="AK447" s="140">
        <f t="shared" si="192"/>
        <v>-80.752251709222406</v>
      </c>
      <c r="AL447" s="140">
        <f t="shared" si="192"/>
        <v>-86.583773007549638</v>
      </c>
      <c r="AM447" s="140">
        <f t="shared" si="192"/>
        <v>-92.41529430587687</v>
      </c>
      <c r="AN447" s="140">
        <f t="shared" si="192"/>
        <v>-98.246815604204102</v>
      </c>
      <c r="AO447" s="140">
        <f t="shared" si="192"/>
        <v>-104.07833690253133</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c r="A448" s="17"/>
      <c r="B448" s="117" t="s">
        <v>115</v>
      </c>
      <c r="C448" s="141"/>
      <c r="D448" s="140">
        <f t="shared" ref="D448:AO448" si="193">IF(D$426=$B448,0,IF(D$426&gt;$B448,-0.5*D$424-0.5*C$424+C448,0.5*HLOOKUP($B448,$D$423:$AO$424,2,FALSE)+0.5*HLOOKUP($B447,$D$423:$AO$424,2,FALSE)+D447))</f>
        <v>97.846359730008444</v>
      </c>
      <c r="E448" s="140">
        <f t="shared" si="193"/>
        <v>97.846359730008444</v>
      </c>
      <c r="F448" s="140">
        <f t="shared" si="193"/>
        <v>97.846359730008444</v>
      </c>
      <c r="G448" s="140">
        <f t="shared" si="193"/>
        <v>95.099694798095712</v>
      </c>
      <c r="H448" s="140">
        <f t="shared" si="193"/>
        <v>89.600505336313248</v>
      </c>
      <c r="I448" s="140">
        <f t="shared" si="193"/>
        <v>84.089583645082058</v>
      </c>
      <c r="J448" s="140">
        <f t="shared" si="193"/>
        <v>78.566903627174057</v>
      </c>
      <c r="K448" s="140">
        <f t="shared" si="193"/>
        <v>73.032439124971674</v>
      </c>
      <c r="L448" s="140">
        <f t="shared" si="193"/>
        <v>67.486163920323094</v>
      </c>
      <c r="M448" s="140">
        <f t="shared" si="193"/>
        <v>61.928051734397002</v>
      </c>
      <c r="N448" s="140">
        <f t="shared" si="193"/>
        <v>56.358076227536969</v>
      </c>
      <c r="O448" s="140">
        <f t="shared" si="193"/>
        <v>50.776210999115747</v>
      </c>
      <c r="P448" s="140">
        <f t="shared" si="193"/>
        <v>45.18242958738864</v>
      </c>
      <c r="Q448" s="140">
        <f t="shared" si="193"/>
        <v>39.576705469346976</v>
      </c>
      <c r="R448" s="140">
        <f t="shared" si="193"/>
        <v>33.959012060571254</v>
      </c>
      <c r="S448" s="140">
        <f t="shared" si="193"/>
        <v>28.329322715083464</v>
      </c>
      <c r="T448" s="140">
        <f t="shared" si="193"/>
        <v>22.687610725199498</v>
      </c>
      <c r="U448" s="140">
        <f t="shared" si="193"/>
        <v>17.033849321380981</v>
      </c>
      <c r="V448" s="140">
        <f t="shared" si="193"/>
        <v>11.368011672086825</v>
      </c>
      <c r="W448" s="140">
        <f t="shared" si="193"/>
        <v>5.6900708836243705</v>
      </c>
      <c r="X448" s="140">
        <f t="shared" si="193"/>
        <v>0</v>
      </c>
      <c r="Y448" s="140">
        <f t="shared" si="193"/>
        <v>-5.7022279972302847</v>
      </c>
      <c r="Z448" s="140">
        <f t="shared" si="193"/>
        <v>-11.416640189110874</v>
      </c>
      <c r="AA448" s="140">
        <f t="shared" si="193"/>
        <v>-17.143263719436817</v>
      </c>
      <c r="AB448" s="140">
        <f t="shared" si="193"/>
        <v>-22.882125794904631</v>
      </c>
      <c r="AC448" s="140">
        <f t="shared" si="193"/>
        <v>-28.633253685263579</v>
      </c>
      <c r="AD448" s="140">
        <f t="shared" si="193"/>
        <v>-34.396674723466688</v>
      </c>
      <c r="AE448" s="140">
        <f t="shared" si="193"/>
        <v>-40.172416305822729</v>
      </c>
      <c r="AF448" s="140">
        <f t="shared" si="193"/>
        <v>-45.960505892148717</v>
      </c>
      <c r="AG448" s="140">
        <f t="shared" si="193"/>
        <v>-51.760971005922251</v>
      </c>
      <c r="AH448" s="140">
        <f t="shared" si="193"/>
        <v>-57.573839234434551</v>
      </c>
      <c r="AI448" s="140">
        <f t="shared" si="193"/>
        <v>-63.399138228943571</v>
      </c>
      <c r="AJ448" s="140">
        <f t="shared" si="193"/>
        <v>-69.230659527270802</v>
      </c>
      <c r="AK448" s="140">
        <f t="shared" si="193"/>
        <v>-75.062180825598034</v>
      </c>
      <c r="AL448" s="140">
        <f t="shared" si="193"/>
        <v>-80.893702123925266</v>
      </c>
      <c r="AM448" s="140">
        <f t="shared" si="193"/>
        <v>-86.725223422252498</v>
      </c>
      <c r="AN448" s="140">
        <f t="shared" si="193"/>
        <v>-92.556744720579729</v>
      </c>
      <c r="AO448" s="140">
        <f t="shared" si="193"/>
        <v>-98.388266018906961</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c r="A449" s="17"/>
      <c r="B449" s="117" t="s">
        <v>116</v>
      </c>
      <c r="C449" s="141"/>
      <c r="D449" s="140">
        <f t="shared" ref="D449:AO449" si="194">IF(D$426=$B449,0,IF(D$426&gt;$B449,-0.5*D$424-0.5*C$424+C449,0.5*HLOOKUP($B449,$D$423:$AO$424,2,FALSE)+0.5*HLOOKUP($B448,$D$423:$AO$424,2,FALSE)+D448))</f>
        <v>103.54858772723873</v>
      </c>
      <c r="E449" s="140">
        <f t="shared" si="194"/>
        <v>103.54858772723873</v>
      </c>
      <c r="F449" s="140">
        <f t="shared" si="194"/>
        <v>103.54858772723873</v>
      </c>
      <c r="G449" s="140">
        <f t="shared" si="194"/>
        <v>100.80192279532599</v>
      </c>
      <c r="H449" s="140">
        <f t="shared" si="194"/>
        <v>95.302733333543529</v>
      </c>
      <c r="I449" s="140">
        <f t="shared" si="194"/>
        <v>89.791811642312339</v>
      </c>
      <c r="J449" s="140">
        <f t="shared" si="194"/>
        <v>84.269131624404338</v>
      </c>
      <c r="K449" s="140">
        <f t="shared" si="194"/>
        <v>78.734667122201955</v>
      </c>
      <c r="L449" s="140">
        <f t="shared" si="194"/>
        <v>73.188391917553375</v>
      </c>
      <c r="M449" s="140">
        <f t="shared" si="194"/>
        <v>67.630279731627283</v>
      </c>
      <c r="N449" s="140">
        <f t="shared" si="194"/>
        <v>62.060304224767251</v>
      </c>
      <c r="O449" s="140">
        <f t="shared" si="194"/>
        <v>56.478438996346028</v>
      </c>
      <c r="P449" s="140">
        <f t="shared" si="194"/>
        <v>50.884657584618921</v>
      </c>
      <c r="Q449" s="140">
        <f t="shared" si="194"/>
        <v>45.278933466577257</v>
      </c>
      <c r="R449" s="140">
        <f t="shared" si="194"/>
        <v>39.661240057801535</v>
      </c>
      <c r="S449" s="140">
        <f t="shared" si="194"/>
        <v>34.031550712313745</v>
      </c>
      <c r="T449" s="140">
        <f t="shared" si="194"/>
        <v>28.389838722429783</v>
      </c>
      <c r="U449" s="140">
        <f t="shared" si="194"/>
        <v>22.736077318611265</v>
      </c>
      <c r="V449" s="140">
        <f t="shared" si="194"/>
        <v>17.070239669317111</v>
      </c>
      <c r="W449" s="140">
        <f t="shared" si="194"/>
        <v>11.392298880854655</v>
      </c>
      <c r="X449" s="140">
        <f t="shared" si="194"/>
        <v>5.7022279972302847</v>
      </c>
      <c r="Y449" s="140">
        <f t="shared" si="194"/>
        <v>0</v>
      </c>
      <c r="Z449" s="140">
        <f t="shared" si="194"/>
        <v>-5.714412191880589</v>
      </c>
      <c r="AA449" s="140">
        <f t="shared" si="194"/>
        <v>-11.441035722206534</v>
      </c>
      <c r="AB449" s="140">
        <f t="shared" si="194"/>
        <v>-17.179897797674347</v>
      </c>
      <c r="AC449" s="140">
        <f t="shared" si="194"/>
        <v>-22.931025688033294</v>
      </c>
      <c r="AD449" s="140">
        <f t="shared" si="194"/>
        <v>-28.6944467262364</v>
      </c>
      <c r="AE449" s="140">
        <f t="shared" si="194"/>
        <v>-34.470188308592441</v>
      </c>
      <c r="AF449" s="140">
        <f t="shared" si="194"/>
        <v>-40.258277894918429</v>
      </c>
      <c r="AG449" s="140">
        <f t="shared" si="194"/>
        <v>-46.058743008691962</v>
      </c>
      <c r="AH449" s="140">
        <f t="shared" si="194"/>
        <v>-51.871611237204263</v>
      </c>
      <c r="AI449" s="140">
        <f t="shared" si="194"/>
        <v>-57.696910231713282</v>
      </c>
      <c r="AJ449" s="140">
        <f t="shared" si="194"/>
        <v>-63.528431530040521</v>
      </c>
      <c r="AK449" s="140">
        <f t="shared" si="194"/>
        <v>-69.359952828367753</v>
      </c>
      <c r="AL449" s="140">
        <f t="shared" si="194"/>
        <v>-75.191474126694985</v>
      </c>
      <c r="AM449" s="140">
        <f t="shared" si="194"/>
        <v>-81.022995425022216</v>
      </c>
      <c r="AN449" s="140">
        <f t="shared" si="194"/>
        <v>-86.854516723349448</v>
      </c>
      <c r="AO449" s="140">
        <f t="shared" si="194"/>
        <v>-92.68603802167668</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c r="A450" s="17"/>
      <c r="B450" s="117" t="s">
        <v>117</v>
      </c>
      <c r="C450" s="141"/>
      <c r="D450" s="140">
        <f t="shared" ref="D450:AO450" si="195">IF(D$426=$B450,0,IF(D$426&gt;$B450,-0.5*D$424-0.5*C$424+C450,0.5*HLOOKUP($B450,$D$423:$AO$424,2,FALSE)+0.5*HLOOKUP($B449,$D$423:$AO$424,2,FALSE)+D449))</f>
        <v>109.26299991911931</v>
      </c>
      <c r="E450" s="140">
        <f t="shared" si="195"/>
        <v>109.26299991911931</v>
      </c>
      <c r="F450" s="140">
        <f t="shared" si="195"/>
        <v>109.26299991911931</v>
      </c>
      <c r="G450" s="140">
        <f t="shared" si="195"/>
        <v>106.51633498720658</v>
      </c>
      <c r="H450" s="140">
        <f t="shared" si="195"/>
        <v>101.01714552542411</v>
      </c>
      <c r="I450" s="140">
        <f t="shared" si="195"/>
        <v>95.506223834192923</v>
      </c>
      <c r="J450" s="140">
        <f t="shared" si="195"/>
        <v>89.983543816284921</v>
      </c>
      <c r="K450" s="140">
        <f t="shared" si="195"/>
        <v>84.449079314082539</v>
      </c>
      <c r="L450" s="140">
        <f t="shared" si="195"/>
        <v>78.902804109433959</v>
      </c>
      <c r="M450" s="140">
        <f t="shared" si="195"/>
        <v>73.344691923507867</v>
      </c>
      <c r="N450" s="140">
        <f t="shared" si="195"/>
        <v>67.774716416647834</v>
      </c>
      <c r="O450" s="140">
        <f t="shared" si="195"/>
        <v>62.192851188226619</v>
      </c>
      <c r="P450" s="140">
        <f t="shared" si="195"/>
        <v>56.599069776499512</v>
      </c>
      <c r="Q450" s="140">
        <f t="shared" si="195"/>
        <v>50.993345658457848</v>
      </c>
      <c r="R450" s="140">
        <f t="shared" si="195"/>
        <v>45.375652249682126</v>
      </c>
      <c r="S450" s="140">
        <f t="shared" si="195"/>
        <v>39.745962904194336</v>
      </c>
      <c r="T450" s="140">
        <f t="shared" si="195"/>
        <v>34.10425091431037</v>
      </c>
      <c r="U450" s="140">
        <f t="shared" si="195"/>
        <v>28.450489510491856</v>
      </c>
      <c r="V450" s="140">
        <f t="shared" si="195"/>
        <v>22.784651861197702</v>
      </c>
      <c r="W450" s="140">
        <f t="shared" si="195"/>
        <v>17.106711072735244</v>
      </c>
      <c r="X450" s="140">
        <f t="shared" si="195"/>
        <v>11.416640189110874</v>
      </c>
      <c r="Y450" s="140">
        <f t="shared" si="195"/>
        <v>5.714412191880589</v>
      </c>
      <c r="Z450" s="140">
        <f t="shared" si="195"/>
        <v>0</v>
      </c>
      <c r="AA450" s="140">
        <f t="shared" si="195"/>
        <v>-5.726623530325945</v>
      </c>
      <c r="AB450" s="140">
        <f t="shared" si="195"/>
        <v>-11.465485605793758</v>
      </c>
      <c r="AC450" s="140">
        <f t="shared" si="195"/>
        <v>-17.216613496152704</v>
      </c>
      <c r="AD450" s="140">
        <f t="shared" si="195"/>
        <v>-22.980034534355809</v>
      </c>
      <c r="AE450" s="140">
        <f t="shared" si="195"/>
        <v>-28.75577611671185</v>
      </c>
      <c r="AF450" s="140">
        <f t="shared" si="195"/>
        <v>-34.543865703037838</v>
      </c>
      <c r="AG450" s="140">
        <f t="shared" si="195"/>
        <v>-40.344330816811372</v>
      </c>
      <c r="AH450" s="140">
        <f t="shared" si="195"/>
        <v>-46.157199045323672</v>
      </c>
      <c r="AI450" s="140">
        <f t="shared" si="195"/>
        <v>-51.982498039832691</v>
      </c>
      <c r="AJ450" s="140">
        <f t="shared" si="195"/>
        <v>-57.81401933815993</v>
      </c>
      <c r="AK450" s="140">
        <f t="shared" si="195"/>
        <v>-63.645540636487169</v>
      </c>
      <c r="AL450" s="140">
        <f t="shared" si="195"/>
        <v>-69.477061934814401</v>
      </c>
      <c r="AM450" s="140">
        <f t="shared" si="195"/>
        <v>-75.308583233141633</v>
      </c>
      <c r="AN450" s="140">
        <f t="shared" si="195"/>
        <v>-81.140104531468864</v>
      </c>
      <c r="AO450" s="140">
        <f t="shared" si="195"/>
        <v>-86.971625829796096</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c r="A451" s="17"/>
      <c r="B451" s="117" t="s">
        <v>118</v>
      </c>
      <c r="C451" s="141"/>
      <c r="D451" s="140">
        <f t="shared" ref="D451:AO451" si="196">IF(D$426=$B451,0,IF(D$426&gt;$B451,-0.5*D$424-0.5*C$424+C451,0.5*HLOOKUP($B451,$D$423:$AO$424,2,FALSE)+0.5*HLOOKUP($B450,$D$423:$AO$424,2,FALSE)+D450))</f>
        <v>114.98962344944525</v>
      </c>
      <c r="E451" s="140">
        <f t="shared" si="196"/>
        <v>114.98962344944525</v>
      </c>
      <c r="F451" s="140">
        <f t="shared" si="196"/>
        <v>114.98962344944525</v>
      </c>
      <c r="G451" s="140">
        <f t="shared" si="196"/>
        <v>112.24295851753251</v>
      </c>
      <c r="H451" s="140">
        <f t="shared" si="196"/>
        <v>106.74376905575005</v>
      </c>
      <c r="I451" s="140">
        <f t="shared" si="196"/>
        <v>101.23284736451888</v>
      </c>
      <c r="J451" s="140">
        <f t="shared" si="196"/>
        <v>95.710167346610859</v>
      </c>
      <c r="K451" s="140">
        <f t="shared" si="196"/>
        <v>90.175702844408477</v>
      </c>
      <c r="L451" s="140">
        <f t="shared" si="196"/>
        <v>84.629427639759911</v>
      </c>
      <c r="M451" s="140">
        <f t="shared" si="196"/>
        <v>79.071315453833819</v>
      </c>
      <c r="N451" s="140">
        <f t="shared" si="196"/>
        <v>73.501339946973786</v>
      </c>
      <c r="O451" s="140">
        <f t="shared" si="196"/>
        <v>67.919474718552564</v>
      </c>
      <c r="P451" s="140">
        <f t="shared" si="196"/>
        <v>62.325693306825457</v>
      </c>
      <c r="Q451" s="140">
        <f t="shared" si="196"/>
        <v>56.719969188783793</v>
      </c>
      <c r="R451" s="140">
        <f t="shared" si="196"/>
        <v>51.102275780008071</v>
      </c>
      <c r="S451" s="140">
        <f t="shared" si="196"/>
        <v>45.472586434520281</v>
      </c>
      <c r="T451" s="140">
        <f t="shared" si="196"/>
        <v>39.830874444636315</v>
      </c>
      <c r="U451" s="140">
        <f t="shared" si="196"/>
        <v>34.177113040817801</v>
      </c>
      <c r="V451" s="140">
        <f t="shared" si="196"/>
        <v>28.511275391523647</v>
      </c>
      <c r="W451" s="140">
        <f t="shared" si="196"/>
        <v>22.833334603061189</v>
      </c>
      <c r="X451" s="140">
        <f t="shared" si="196"/>
        <v>17.143263719436817</v>
      </c>
      <c r="Y451" s="140">
        <f t="shared" si="196"/>
        <v>11.441035722206534</v>
      </c>
      <c r="Z451" s="140">
        <f t="shared" si="196"/>
        <v>5.726623530325945</v>
      </c>
      <c r="AA451" s="140">
        <f t="shared" si="196"/>
        <v>0</v>
      </c>
      <c r="AB451" s="140">
        <f t="shared" si="196"/>
        <v>-5.7388620754678126</v>
      </c>
      <c r="AC451" s="140">
        <f t="shared" si="196"/>
        <v>-11.48998996582676</v>
      </c>
      <c r="AD451" s="140">
        <f t="shared" si="196"/>
        <v>-17.253411004029868</v>
      </c>
      <c r="AE451" s="140">
        <f t="shared" si="196"/>
        <v>-23.029152586385909</v>
      </c>
      <c r="AF451" s="140">
        <f t="shared" si="196"/>
        <v>-28.817242172711893</v>
      </c>
      <c r="AG451" s="140">
        <f t="shared" si="196"/>
        <v>-34.617707286485427</v>
      </c>
      <c r="AH451" s="140">
        <f t="shared" si="196"/>
        <v>-40.430575514997727</v>
      </c>
      <c r="AI451" s="140">
        <f t="shared" si="196"/>
        <v>-46.255874509506747</v>
      </c>
      <c r="AJ451" s="140">
        <f t="shared" si="196"/>
        <v>-52.087395807833985</v>
      </c>
      <c r="AK451" s="140">
        <f t="shared" si="196"/>
        <v>-57.918917106161224</v>
      </c>
      <c r="AL451" s="140">
        <f t="shared" si="196"/>
        <v>-63.750438404488463</v>
      </c>
      <c r="AM451" s="140">
        <f t="shared" si="196"/>
        <v>-69.581959702815695</v>
      </c>
      <c r="AN451" s="140">
        <f t="shared" si="196"/>
        <v>-75.413481001142927</v>
      </c>
      <c r="AO451" s="140">
        <f t="shared" si="196"/>
        <v>-81.245002299470158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c r="A452" s="17"/>
      <c r="B452" s="117" t="s">
        <v>119</v>
      </c>
      <c r="C452" s="141"/>
      <c r="D452" s="140">
        <f t="shared" ref="D452:AO452" si="197">IF(D$426=$B452,0,IF(D$426&gt;$B452,-0.5*D$424-0.5*C$424+C452,0.5*HLOOKUP($B452,$D$423:$AO$424,2,FALSE)+0.5*HLOOKUP($B451,$D$423:$AO$424,2,FALSE)+D451))</f>
        <v>120.72848552491305</v>
      </c>
      <c r="E452" s="140">
        <f t="shared" si="197"/>
        <v>120.72848552491305</v>
      </c>
      <c r="F452" s="140">
        <f t="shared" si="197"/>
        <v>120.72848552491305</v>
      </c>
      <c r="G452" s="140">
        <f t="shared" si="197"/>
        <v>117.98182059300032</v>
      </c>
      <c r="H452" s="140">
        <f t="shared" si="197"/>
        <v>112.48263113121786</v>
      </c>
      <c r="I452" s="140">
        <f t="shared" si="197"/>
        <v>106.97170943998668</v>
      </c>
      <c r="J452" s="140">
        <f t="shared" si="197"/>
        <v>101.44902942207867</v>
      </c>
      <c r="K452" s="140">
        <f t="shared" si="197"/>
        <v>95.914564919876284</v>
      </c>
      <c r="L452" s="140">
        <f t="shared" si="197"/>
        <v>90.368289715227718</v>
      </c>
      <c r="M452" s="140">
        <f t="shared" si="197"/>
        <v>84.810177529301626</v>
      </c>
      <c r="N452" s="140">
        <f t="shared" si="197"/>
        <v>79.240202022441593</v>
      </c>
      <c r="O452" s="140">
        <f t="shared" si="197"/>
        <v>73.658336794020371</v>
      </c>
      <c r="P452" s="140">
        <f t="shared" si="197"/>
        <v>68.064555382293264</v>
      </c>
      <c r="Q452" s="140">
        <f t="shared" si="197"/>
        <v>62.458831264251607</v>
      </c>
      <c r="R452" s="140">
        <f t="shared" si="197"/>
        <v>56.841137855475885</v>
      </c>
      <c r="S452" s="140">
        <f t="shared" si="197"/>
        <v>51.211448509988095</v>
      </c>
      <c r="T452" s="140">
        <f t="shared" si="197"/>
        <v>45.569736520104129</v>
      </c>
      <c r="U452" s="140">
        <f t="shared" si="197"/>
        <v>39.915975116285615</v>
      </c>
      <c r="V452" s="140">
        <f t="shared" si="197"/>
        <v>34.250137466991461</v>
      </c>
      <c r="W452" s="140">
        <f t="shared" si="197"/>
        <v>28.572196678529004</v>
      </c>
      <c r="X452" s="140">
        <f t="shared" si="197"/>
        <v>22.882125794904631</v>
      </c>
      <c r="Y452" s="140">
        <f t="shared" si="197"/>
        <v>17.179897797674347</v>
      </c>
      <c r="Z452" s="140">
        <f t="shared" si="197"/>
        <v>11.465485605793758</v>
      </c>
      <c r="AA452" s="140">
        <f t="shared" si="197"/>
        <v>5.7388620754678126</v>
      </c>
      <c r="AB452" s="140">
        <f t="shared" si="197"/>
        <v>0</v>
      </c>
      <c r="AC452" s="140">
        <f t="shared" si="197"/>
        <v>-5.7511278903589478</v>
      </c>
      <c r="AD452" s="140">
        <f t="shared" si="197"/>
        <v>-11.514548928562055</v>
      </c>
      <c r="AE452" s="140">
        <f t="shared" si="197"/>
        <v>-17.290290510918094</v>
      </c>
      <c r="AF452" s="140">
        <f t="shared" si="197"/>
        <v>-23.078380097244079</v>
      </c>
      <c r="AG452" s="140">
        <f t="shared" si="197"/>
        <v>-28.878845211017612</v>
      </c>
      <c r="AH452" s="140">
        <f t="shared" si="197"/>
        <v>-34.691713439529913</v>
      </c>
      <c r="AI452" s="140">
        <f t="shared" si="197"/>
        <v>-40.517012434038932</v>
      </c>
      <c r="AJ452" s="140">
        <f t="shared" si="197"/>
        <v>-46.348533732366171</v>
      </c>
      <c r="AK452" s="140">
        <f t="shared" si="197"/>
        <v>-52.18005503069341</v>
      </c>
      <c r="AL452" s="140">
        <f t="shared" si="197"/>
        <v>-58.011576329020649</v>
      </c>
      <c r="AM452" s="140">
        <f t="shared" si="197"/>
        <v>-63.843097627347888</v>
      </c>
      <c r="AN452" s="140">
        <f t="shared" si="197"/>
        <v>-69.674618925675119</v>
      </c>
      <c r="AO452" s="140">
        <f t="shared" si="197"/>
        <v>-75.506140224002351</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c r="A453" s="17"/>
      <c r="B453" s="117" t="s">
        <v>120</v>
      </c>
      <c r="C453" s="141"/>
      <c r="D453" s="140">
        <f t="shared" ref="D453:AO453" si="198">IF(D$426=$B453,0,IF(D$426&gt;$B453,-0.5*D$424-0.5*C$424+C453,0.5*HLOOKUP($B453,$D$423:$AO$424,2,FALSE)+0.5*HLOOKUP($B452,$D$423:$AO$424,2,FALSE)+D452))</f>
        <v>126.479613415272</v>
      </c>
      <c r="E453" s="140">
        <f t="shared" si="198"/>
        <v>126.479613415272</v>
      </c>
      <c r="F453" s="140">
        <f t="shared" si="198"/>
        <v>126.479613415272</v>
      </c>
      <c r="G453" s="140">
        <f t="shared" si="198"/>
        <v>123.73294848335927</v>
      </c>
      <c r="H453" s="140">
        <f t="shared" si="198"/>
        <v>118.2337590215768</v>
      </c>
      <c r="I453" s="140">
        <f t="shared" si="198"/>
        <v>112.72283733034563</v>
      </c>
      <c r="J453" s="140">
        <f t="shared" si="198"/>
        <v>107.20015731243761</v>
      </c>
      <c r="K453" s="140">
        <f t="shared" si="198"/>
        <v>101.66569281023523</v>
      </c>
      <c r="L453" s="140">
        <f t="shared" si="198"/>
        <v>96.119417605586662</v>
      </c>
      <c r="M453" s="140">
        <f t="shared" si="198"/>
        <v>90.56130541966057</v>
      </c>
      <c r="N453" s="140">
        <f t="shared" si="198"/>
        <v>84.991329912800538</v>
      </c>
      <c r="O453" s="140">
        <f t="shared" si="198"/>
        <v>79.409464684379316</v>
      </c>
      <c r="P453" s="140">
        <f t="shared" si="198"/>
        <v>73.815683272652208</v>
      </c>
      <c r="Q453" s="140">
        <f t="shared" si="198"/>
        <v>68.209959154610559</v>
      </c>
      <c r="R453" s="140">
        <f t="shared" si="198"/>
        <v>62.592265745834837</v>
      </c>
      <c r="S453" s="140">
        <f t="shared" si="198"/>
        <v>56.962576400347047</v>
      </c>
      <c r="T453" s="140">
        <f t="shared" si="198"/>
        <v>51.320864410463074</v>
      </c>
      <c r="U453" s="140">
        <f t="shared" si="198"/>
        <v>45.667103006644567</v>
      </c>
      <c r="V453" s="140">
        <f t="shared" si="198"/>
        <v>40.001265357350405</v>
      </c>
      <c r="W453" s="140">
        <f t="shared" si="198"/>
        <v>34.323324568887955</v>
      </c>
      <c r="X453" s="140">
        <f t="shared" si="198"/>
        <v>28.633253685263579</v>
      </c>
      <c r="Y453" s="140">
        <f t="shared" si="198"/>
        <v>22.931025688033294</v>
      </c>
      <c r="Z453" s="140">
        <f t="shared" si="198"/>
        <v>17.216613496152704</v>
      </c>
      <c r="AA453" s="140">
        <f t="shared" si="198"/>
        <v>11.48998996582676</v>
      </c>
      <c r="AB453" s="140">
        <f t="shared" si="198"/>
        <v>5.7511278903589478</v>
      </c>
      <c r="AC453" s="140">
        <f t="shared" si="198"/>
        <v>0</v>
      </c>
      <c r="AD453" s="140">
        <f t="shared" si="198"/>
        <v>-5.7634210382031075</v>
      </c>
      <c r="AE453" s="140">
        <f t="shared" si="198"/>
        <v>-11.539162620559146</v>
      </c>
      <c r="AF453" s="140">
        <f t="shared" si="198"/>
        <v>-17.327252206885134</v>
      </c>
      <c r="AG453" s="140">
        <f t="shared" si="198"/>
        <v>-23.127717320658668</v>
      </c>
      <c r="AH453" s="140">
        <f t="shared" si="198"/>
        <v>-28.940585549170969</v>
      </c>
      <c r="AI453" s="140">
        <f t="shared" si="198"/>
        <v>-34.765884543679988</v>
      </c>
      <c r="AJ453" s="140">
        <f t="shared" si="198"/>
        <v>-40.597405842007227</v>
      </c>
      <c r="AK453" s="140">
        <f t="shared" si="198"/>
        <v>-46.428927140334466</v>
      </c>
      <c r="AL453" s="140">
        <f t="shared" si="198"/>
        <v>-52.260448438661705</v>
      </c>
      <c r="AM453" s="140">
        <f t="shared" si="198"/>
        <v>-58.091969736988943</v>
      </c>
      <c r="AN453" s="140">
        <f t="shared" si="198"/>
        <v>-63.923491035316182</v>
      </c>
      <c r="AO453" s="140">
        <f t="shared" si="198"/>
        <v>-69.755012333643421</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c r="A454" s="17"/>
      <c r="B454" s="117" t="s">
        <v>121</v>
      </c>
      <c r="C454" s="141"/>
      <c r="D454" s="140">
        <f t="shared" ref="D454:AO454" si="199">IF(D$426=$B454,0,IF(D$426&gt;$B454,-0.5*D$424-0.5*C$424+C454,0.5*HLOOKUP($B454,$D$423:$AO$424,2,FALSE)+0.5*HLOOKUP($B453,$D$423:$AO$424,2,FALSE)+D453))</f>
        <v>132.2430344534751</v>
      </c>
      <c r="E454" s="140">
        <f t="shared" si="199"/>
        <v>132.2430344534751</v>
      </c>
      <c r="F454" s="140">
        <f t="shared" si="199"/>
        <v>132.2430344534751</v>
      </c>
      <c r="G454" s="140">
        <f t="shared" si="199"/>
        <v>129.49636952156237</v>
      </c>
      <c r="H454" s="140">
        <f t="shared" si="199"/>
        <v>123.99718005977991</v>
      </c>
      <c r="I454" s="140">
        <f t="shared" si="199"/>
        <v>118.48625836854873</v>
      </c>
      <c r="J454" s="140">
        <f t="shared" si="199"/>
        <v>112.96357835064072</v>
      </c>
      <c r="K454" s="140">
        <f t="shared" si="199"/>
        <v>107.42911384843833</v>
      </c>
      <c r="L454" s="140">
        <f t="shared" si="199"/>
        <v>101.88283864378977</v>
      </c>
      <c r="M454" s="140">
        <f t="shared" si="199"/>
        <v>96.324726457863676</v>
      </c>
      <c r="N454" s="140">
        <f t="shared" si="199"/>
        <v>90.754750951003643</v>
      </c>
      <c r="O454" s="140">
        <f t="shared" si="199"/>
        <v>85.172885722582421</v>
      </c>
      <c r="P454" s="140">
        <f t="shared" si="199"/>
        <v>79.579104310855314</v>
      </c>
      <c r="Q454" s="140">
        <f t="shared" si="199"/>
        <v>73.973380192813664</v>
      </c>
      <c r="R454" s="140">
        <f t="shared" si="199"/>
        <v>68.355686784037943</v>
      </c>
      <c r="S454" s="140">
        <f t="shared" si="199"/>
        <v>62.725997438550152</v>
      </c>
      <c r="T454" s="140">
        <f t="shared" si="199"/>
        <v>57.084285448666179</v>
      </c>
      <c r="U454" s="140">
        <f t="shared" si="199"/>
        <v>51.430524044847672</v>
      </c>
      <c r="V454" s="140">
        <f t="shared" si="199"/>
        <v>45.764686395553511</v>
      </c>
      <c r="W454" s="140">
        <f t="shared" si="199"/>
        <v>40.086745607091061</v>
      </c>
      <c r="X454" s="140">
        <f t="shared" si="199"/>
        <v>34.396674723466688</v>
      </c>
      <c r="Y454" s="140">
        <f t="shared" si="199"/>
        <v>28.6944467262364</v>
      </c>
      <c r="Z454" s="140">
        <f t="shared" si="199"/>
        <v>22.980034534355809</v>
      </c>
      <c r="AA454" s="140">
        <f t="shared" si="199"/>
        <v>17.253411004029868</v>
      </c>
      <c r="AB454" s="140">
        <f t="shared" si="199"/>
        <v>11.514548928562055</v>
      </c>
      <c r="AC454" s="140">
        <f t="shared" si="199"/>
        <v>5.7634210382031075</v>
      </c>
      <c r="AD454" s="140">
        <f t="shared" si="199"/>
        <v>0</v>
      </c>
      <c r="AE454" s="140">
        <f t="shared" si="199"/>
        <v>-5.7757415823560398</v>
      </c>
      <c r="AF454" s="140">
        <f t="shared" si="199"/>
        <v>-11.563831168682025</v>
      </c>
      <c r="AG454" s="140">
        <f t="shared" si="199"/>
        <v>-17.364296282455555</v>
      </c>
      <c r="AH454" s="140">
        <f t="shared" si="199"/>
        <v>-23.177164510967856</v>
      </c>
      <c r="AI454" s="140">
        <f t="shared" si="199"/>
        <v>-29.002463505476875</v>
      </c>
      <c r="AJ454" s="140">
        <f t="shared" si="199"/>
        <v>-34.833984803804114</v>
      </c>
      <c r="AK454" s="140">
        <f t="shared" si="199"/>
        <v>-40.665506102131353</v>
      </c>
      <c r="AL454" s="140">
        <f t="shared" si="199"/>
        <v>-46.497027400458592</v>
      </c>
      <c r="AM454" s="140">
        <f t="shared" si="199"/>
        <v>-52.328548698785831</v>
      </c>
      <c r="AN454" s="140">
        <f t="shared" si="199"/>
        <v>-58.160069997113069</v>
      </c>
      <c r="AO454" s="140">
        <f t="shared" si="199"/>
        <v>-63.991591295440308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c r="A455" s="17"/>
      <c r="B455" s="117" t="s">
        <v>122</v>
      </c>
      <c r="C455" s="141"/>
      <c r="D455" s="140">
        <f t="shared" ref="D455:AO455" si="200">IF(D$426=$B455,0,IF(D$426&gt;$B455,-0.5*D$424-0.5*C$424+C455,0.5*HLOOKUP($B455,$D$423:$AO$424,2,FALSE)+0.5*HLOOKUP($B454,$D$423:$AO$424,2,FALSE)+D454))</f>
        <v>138.01877603583114</v>
      </c>
      <c r="E455" s="140">
        <f t="shared" si="200"/>
        <v>138.01877603583114</v>
      </c>
      <c r="F455" s="140">
        <f t="shared" si="200"/>
        <v>138.01877603583114</v>
      </c>
      <c r="G455" s="140">
        <f t="shared" si="200"/>
        <v>135.27211110391841</v>
      </c>
      <c r="H455" s="140">
        <f t="shared" si="200"/>
        <v>129.77292164213594</v>
      </c>
      <c r="I455" s="140">
        <f t="shared" si="200"/>
        <v>124.26199995090477</v>
      </c>
      <c r="J455" s="140">
        <f t="shared" si="200"/>
        <v>118.73931993299675</v>
      </c>
      <c r="K455" s="140">
        <f t="shared" si="200"/>
        <v>113.20485543079437</v>
      </c>
      <c r="L455" s="140">
        <f t="shared" si="200"/>
        <v>107.6585802261458</v>
      </c>
      <c r="M455" s="140">
        <f t="shared" si="200"/>
        <v>102.10046804021971</v>
      </c>
      <c r="N455" s="140">
        <f t="shared" si="200"/>
        <v>96.530492533359677</v>
      </c>
      <c r="O455" s="140">
        <f t="shared" si="200"/>
        <v>90.948627304938455</v>
      </c>
      <c r="P455" s="140">
        <f t="shared" si="200"/>
        <v>85.354845893211348</v>
      </c>
      <c r="Q455" s="140">
        <f t="shared" si="200"/>
        <v>79.749121775169698</v>
      </c>
      <c r="R455" s="140">
        <f t="shared" si="200"/>
        <v>74.131428366393976</v>
      </c>
      <c r="S455" s="140">
        <f t="shared" si="200"/>
        <v>68.501739020906186</v>
      </c>
      <c r="T455" s="140">
        <f t="shared" si="200"/>
        <v>62.86002703102222</v>
      </c>
      <c r="U455" s="140">
        <f t="shared" si="200"/>
        <v>57.206265627203713</v>
      </c>
      <c r="V455" s="140">
        <f t="shared" si="200"/>
        <v>51.540427977909552</v>
      </c>
      <c r="W455" s="140">
        <f t="shared" si="200"/>
        <v>45.862487189447101</v>
      </c>
      <c r="X455" s="140">
        <f t="shared" si="200"/>
        <v>40.172416305822729</v>
      </c>
      <c r="Y455" s="140">
        <f t="shared" si="200"/>
        <v>34.470188308592441</v>
      </c>
      <c r="Z455" s="140">
        <f t="shared" si="200"/>
        <v>28.75577611671185</v>
      </c>
      <c r="AA455" s="140">
        <f t="shared" si="200"/>
        <v>23.029152586385909</v>
      </c>
      <c r="AB455" s="140">
        <f t="shared" si="200"/>
        <v>17.290290510918094</v>
      </c>
      <c r="AC455" s="140">
        <f t="shared" si="200"/>
        <v>11.539162620559146</v>
      </c>
      <c r="AD455" s="140">
        <f t="shared" si="200"/>
        <v>5.7757415823560398</v>
      </c>
      <c r="AE455" s="140">
        <f t="shared" si="200"/>
        <v>0</v>
      </c>
      <c r="AF455" s="140">
        <f t="shared" si="200"/>
        <v>-5.7880895863259862</v>
      </c>
      <c r="AG455" s="140">
        <f t="shared" si="200"/>
        <v>-11.588554700099518</v>
      </c>
      <c r="AH455" s="140">
        <f t="shared" si="200"/>
        <v>-17.401422928611822</v>
      </c>
      <c r="AI455" s="140">
        <f t="shared" si="200"/>
        <v>-23.226721923120841</v>
      </c>
      <c r="AJ455" s="140">
        <f t="shared" si="200"/>
        <v>-29.05824322144808</v>
      </c>
      <c r="AK455" s="140">
        <f t="shared" si="200"/>
        <v>-34.889764519775319</v>
      </c>
      <c r="AL455" s="140">
        <f t="shared" si="200"/>
        <v>-40.721285818102558</v>
      </c>
      <c r="AM455" s="140">
        <f t="shared" si="200"/>
        <v>-46.552807116429797</v>
      </c>
      <c r="AN455" s="140">
        <f t="shared" si="200"/>
        <v>-52.384328414757036</v>
      </c>
      <c r="AO455" s="140">
        <f t="shared" si="200"/>
        <v>-58.215849713084275</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c r="A456" s="17"/>
      <c r="B456" s="117" t="s">
        <v>123</v>
      </c>
      <c r="C456" s="141"/>
      <c r="D456" s="140">
        <f t="shared" ref="D456:AO456" si="201">IF(D$426=$B456,0,IF(D$426&gt;$B456,-0.5*D$424-0.5*C$424+C456,0.5*HLOOKUP($B456,$D$423:$AO$424,2,FALSE)+0.5*HLOOKUP($B455,$D$423:$AO$424,2,FALSE)+D455))</f>
        <v>143.80686562215712</v>
      </c>
      <c r="E456" s="140">
        <f t="shared" si="201"/>
        <v>143.80686562215712</v>
      </c>
      <c r="F456" s="140">
        <f t="shared" si="201"/>
        <v>143.80686562215712</v>
      </c>
      <c r="G456" s="140">
        <f t="shared" si="201"/>
        <v>141.06020069024439</v>
      </c>
      <c r="H456" s="140">
        <f t="shared" si="201"/>
        <v>135.56101122846192</v>
      </c>
      <c r="I456" s="140">
        <f t="shared" si="201"/>
        <v>130.05008953723075</v>
      </c>
      <c r="J456" s="140">
        <f t="shared" si="201"/>
        <v>124.52740951932273</v>
      </c>
      <c r="K456" s="140">
        <f t="shared" si="201"/>
        <v>118.99294501712035</v>
      </c>
      <c r="L456" s="140">
        <f t="shared" si="201"/>
        <v>113.44666981247178</v>
      </c>
      <c r="M456" s="140">
        <f t="shared" si="201"/>
        <v>107.88855762654569</v>
      </c>
      <c r="N456" s="140">
        <f t="shared" si="201"/>
        <v>102.31858211968566</v>
      </c>
      <c r="O456" s="140">
        <f t="shared" si="201"/>
        <v>96.736716891264436</v>
      </c>
      <c r="P456" s="140">
        <f t="shared" si="201"/>
        <v>91.142935479537329</v>
      </c>
      <c r="Q456" s="140">
        <f t="shared" si="201"/>
        <v>85.537211361495679</v>
      </c>
      <c r="R456" s="140">
        <f t="shared" si="201"/>
        <v>79.919517952719957</v>
      </c>
      <c r="S456" s="140">
        <f t="shared" si="201"/>
        <v>74.289828607232167</v>
      </c>
      <c r="T456" s="140">
        <f t="shared" si="201"/>
        <v>68.648116617348208</v>
      </c>
      <c r="U456" s="140">
        <f t="shared" si="201"/>
        <v>62.994355213529701</v>
      </c>
      <c r="V456" s="140">
        <f t="shared" si="201"/>
        <v>57.32851756423554</v>
      </c>
      <c r="W456" s="140">
        <f t="shared" si="201"/>
        <v>51.650576775773089</v>
      </c>
      <c r="X456" s="140">
        <f t="shared" si="201"/>
        <v>45.960505892148717</v>
      </c>
      <c r="Y456" s="140">
        <f t="shared" si="201"/>
        <v>40.258277894918429</v>
      </c>
      <c r="Z456" s="140">
        <f t="shared" si="201"/>
        <v>34.543865703037838</v>
      </c>
      <c r="AA456" s="140">
        <f t="shared" si="201"/>
        <v>28.817242172711893</v>
      </c>
      <c r="AB456" s="140">
        <f t="shared" si="201"/>
        <v>23.078380097244079</v>
      </c>
      <c r="AC456" s="140">
        <f t="shared" si="201"/>
        <v>17.327252206885134</v>
      </c>
      <c r="AD456" s="140">
        <f t="shared" si="201"/>
        <v>11.563831168682025</v>
      </c>
      <c r="AE456" s="140">
        <f t="shared" si="201"/>
        <v>5.7880895863259862</v>
      </c>
      <c r="AF456" s="140">
        <f t="shared" si="201"/>
        <v>0</v>
      </c>
      <c r="AG456" s="140">
        <f t="shared" si="201"/>
        <v>-5.8004651137735319</v>
      </c>
      <c r="AH456" s="140">
        <f t="shared" si="201"/>
        <v>-11.613333342285834</v>
      </c>
      <c r="AI456" s="140">
        <f t="shared" si="201"/>
        <v>-17.438632336794853</v>
      </c>
      <c r="AJ456" s="140">
        <f t="shared" si="201"/>
        <v>-23.270153635122092</v>
      </c>
      <c r="AK456" s="140">
        <f t="shared" si="201"/>
        <v>-29.101674933449331</v>
      </c>
      <c r="AL456" s="140">
        <f t="shared" si="201"/>
        <v>-34.93319623177657</v>
      </c>
      <c r="AM456" s="140">
        <f t="shared" si="201"/>
        <v>-40.764717530103809</v>
      </c>
      <c r="AN456" s="140">
        <f t="shared" si="201"/>
        <v>-46.596238828431048</v>
      </c>
      <c r="AO456" s="140">
        <f t="shared" si="201"/>
        <v>-52.427760126758287</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c r="A457" s="17"/>
      <c r="B457" s="117" t="s">
        <v>124</v>
      </c>
      <c r="C457" s="141"/>
      <c r="D457" s="140">
        <f t="shared" ref="D457:AO457" si="202">IF(D$426=$B457,0,IF(D$426&gt;$B457,-0.5*D$424-0.5*C$424+C457,0.5*HLOOKUP($B457,$D$423:$AO$424,2,FALSE)+0.5*HLOOKUP($B456,$D$423:$AO$424,2,FALSE)+D456))</f>
        <v>149.60733073593065</v>
      </c>
      <c r="E457" s="140">
        <f t="shared" si="202"/>
        <v>149.60733073593065</v>
      </c>
      <c r="F457" s="140">
        <f t="shared" si="202"/>
        <v>149.60733073593065</v>
      </c>
      <c r="G457" s="140">
        <f t="shared" si="202"/>
        <v>146.86066580401791</v>
      </c>
      <c r="H457" s="140">
        <f t="shared" si="202"/>
        <v>141.36147634223545</v>
      </c>
      <c r="I457" s="140">
        <f t="shared" si="202"/>
        <v>135.85055465100427</v>
      </c>
      <c r="J457" s="140">
        <f t="shared" si="202"/>
        <v>130.32787463309626</v>
      </c>
      <c r="K457" s="140">
        <f t="shared" si="202"/>
        <v>124.79341013089388</v>
      </c>
      <c r="L457" s="140">
        <f t="shared" si="202"/>
        <v>119.24713492624531</v>
      </c>
      <c r="M457" s="140">
        <f t="shared" si="202"/>
        <v>113.68902274031922</v>
      </c>
      <c r="N457" s="140">
        <f t="shared" si="202"/>
        <v>108.11904723345918</v>
      </c>
      <c r="O457" s="140">
        <f t="shared" si="202"/>
        <v>102.53718200503796</v>
      </c>
      <c r="P457" s="140">
        <f t="shared" si="202"/>
        <v>96.943400593310855</v>
      </c>
      <c r="Q457" s="140">
        <f t="shared" si="202"/>
        <v>91.337676475269205</v>
      </c>
      <c r="R457" s="140">
        <f t="shared" si="202"/>
        <v>85.719983066493484</v>
      </c>
      <c r="S457" s="140">
        <f t="shared" si="202"/>
        <v>80.090293721005693</v>
      </c>
      <c r="T457" s="140">
        <f t="shared" si="202"/>
        <v>74.448581731121735</v>
      </c>
      <c r="U457" s="140">
        <f t="shared" si="202"/>
        <v>68.794820327303228</v>
      </c>
      <c r="V457" s="140">
        <f t="shared" si="202"/>
        <v>63.128982678009073</v>
      </c>
      <c r="W457" s="140">
        <f t="shared" si="202"/>
        <v>57.451041889546623</v>
      </c>
      <c r="X457" s="140">
        <f t="shared" si="202"/>
        <v>51.760971005922251</v>
      </c>
      <c r="Y457" s="140">
        <f t="shared" si="202"/>
        <v>46.058743008691962</v>
      </c>
      <c r="Z457" s="140">
        <f t="shared" si="202"/>
        <v>40.344330816811372</v>
      </c>
      <c r="AA457" s="140">
        <f t="shared" si="202"/>
        <v>34.617707286485427</v>
      </c>
      <c r="AB457" s="140">
        <f t="shared" si="202"/>
        <v>28.878845211017612</v>
      </c>
      <c r="AC457" s="140">
        <f t="shared" si="202"/>
        <v>23.127717320658668</v>
      </c>
      <c r="AD457" s="140">
        <f t="shared" si="202"/>
        <v>17.364296282455555</v>
      </c>
      <c r="AE457" s="140">
        <f t="shared" si="202"/>
        <v>11.588554700099518</v>
      </c>
      <c r="AF457" s="140">
        <f t="shared" si="202"/>
        <v>5.8004651137735319</v>
      </c>
      <c r="AG457" s="140">
        <f t="shared" si="202"/>
        <v>0</v>
      </c>
      <c r="AH457" s="140">
        <f t="shared" si="202"/>
        <v>-5.8128682285123023</v>
      </c>
      <c r="AI457" s="140">
        <f t="shared" si="202"/>
        <v>-11.638167223021322</v>
      </c>
      <c r="AJ457" s="140">
        <f t="shared" si="202"/>
        <v>-17.469688521348559</v>
      </c>
      <c r="AK457" s="140">
        <f t="shared" si="202"/>
        <v>-23.301209819675798</v>
      </c>
      <c r="AL457" s="140">
        <f t="shared" si="202"/>
        <v>-29.132731118003036</v>
      </c>
      <c r="AM457" s="140">
        <f t="shared" si="202"/>
        <v>-34.964252416330275</v>
      </c>
      <c r="AN457" s="140">
        <f t="shared" si="202"/>
        <v>-40.795773714657514</v>
      </c>
      <c r="AO457" s="140">
        <f t="shared" si="202"/>
        <v>-46.627295012984753</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c r="A458" s="17"/>
      <c r="B458" s="117" t="s">
        <v>125</v>
      </c>
      <c r="C458" s="141"/>
      <c r="D458" s="140">
        <f t="shared" ref="D458:AO458" si="203">IF(D$426=$B458,0,IF(D$426&gt;$B458,-0.5*D$424-0.5*C$424+C458,0.5*HLOOKUP($B458,$D$423:$AO$424,2,FALSE)+0.5*HLOOKUP($B457,$D$423:$AO$424,2,FALSE)+D457))</f>
        <v>155.42019896444296</v>
      </c>
      <c r="E458" s="140">
        <f t="shared" si="203"/>
        <v>155.42019896444296</v>
      </c>
      <c r="F458" s="140">
        <f t="shared" si="203"/>
        <v>155.42019896444296</v>
      </c>
      <c r="G458" s="140">
        <f t="shared" si="203"/>
        <v>152.67353403253023</v>
      </c>
      <c r="H458" s="140">
        <f t="shared" si="203"/>
        <v>147.17434457074776</v>
      </c>
      <c r="I458" s="140">
        <f t="shared" si="203"/>
        <v>141.66342287951659</v>
      </c>
      <c r="J458" s="140">
        <f t="shared" si="203"/>
        <v>136.14074286160857</v>
      </c>
      <c r="K458" s="140">
        <f t="shared" si="203"/>
        <v>130.60627835940619</v>
      </c>
      <c r="L458" s="140">
        <f t="shared" si="203"/>
        <v>125.06000315475761</v>
      </c>
      <c r="M458" s="140">
        <f t="shared" si="203"/>
        <v>119.50189096883152</v>
      </c>
      <c r="N458" s="140">
        <f t="shared" si="203"/>
        <v>113.93191546197149</v>
      </c>
      <c r="O458" s="140">
        <f t="shared" si="203"/>
        <v>108.35005023355026</v>
      </c>
      <c r="P458" s="140">
        <f t="shared" si="203"/>
        <v>102.75626882182316</v>
      </c>
      <c r="Q458" s="140">
        <f t="shared" si="203"/>
        <v>97.150544703781506</v>
      </c>
      <c r="R458" s="140">
        <f t="shared" si="203"/>
        <v>91.532851295005784</v>
      </c>
      <c r="S458" s="140">
        <f t="shared" si="203"/>
        <v>85.903161949517994</v>
      </c>
      <c r="T458" s="140">
        <f t="shared" si="203"/>
        <v>80.261449959634035</v>
      </c>
      <c r="U458" s="140">
        <f t="shared" si="203"/>
        <v>74.607688555815528</v>
      </c>
      <c r="V458" s="140">
        <f t="shared" si="203"/>
        <v>68.941850906521381</v>
      </c>
      <c r="W458" s="140">
        <f t="shared" si="203"/>
        <v>63.263910118058924</v>
      </c>
      <c r="X458" s="140">
        <f t="shared" si="203"/>
        <v>57.573839234434551</v>
      </c>
      <c r="Y458" s="140">
        <f t="shared" si="203"/>
        <v>51.871611237204263</v>
      </c>
      <c r="Z458" s="140">
        <f t="shared" si="203"/>
        <v>46.157199045323672</v>
      </c>
      <c r="AA458" s="140">
        <f t="shared" si="203"/>
        <v>40.430575514997727</v>
      </c>
      <c r="AB458" s="140">
        <f t="shared" si="203"/>
        <v>34.691713439529913</v>
      </c>
      <c r="AC458" s="140">
        <f t="shared" si="203"/>
        <v>28.940585549170969</v>
      </c>
      <c r="AD458" s="140">
        <f t="shared" si="203"/>
        <v>23.177164510967856</v>
      </c>
      <c r="AE458" s="140">
        <f t="shared" si="203"/>
        <v>17.401422928611822</v>
      </c>
      <c r="AF458" s="140">
        <f t="shared" si="203"/>
        <v>11.613333342285834</v>
      </c>
      <c r="AG458" s="140">
        <f t="shared" si="203"/>
        <v>5.8128682285123023</v>
      </c>
      <c r="AH458" s="140">
        <f t="shared" si="203"/>
        <v>0</v>
      </c>
      <c r="AI458" s="140">
        <f t="shared" si="203"/>
        <v>-5.8252989945090192</v>
      </c>
      <c r="AJ458" s="140">
        <f t="shared" si="203"/>
        <v>-11.656820292836256</v>
      </c>
      <c r="AK458" s="140">
        <f t="shared" si="203"/>
        <v>-17.488341591163493</v>
      </c>
      <c r="AL458" s="140">
        <f t="shared" si="203"/>
        <v>-23.319862889490729</v>
      </c>
      <c r="AM458" s="140">
        <f t="shared" si="203"/>
        <v>-29.151384187817968</v>
      </c>
      <c r="AN458" s="140">
        <f t="shared" si="203"/>
        <v>-34.982905486145206</v>
      </c>
      <c r="AO458" s="140">
        <f t="shared" si="203"/>
        <v>-40.814426784472445</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c r="A459" s="17"/>
      <c r="B459" s="117" t="s">
        <v>126</v>
      </c>
      <c r="C459" s="141"/>
      <c r="D459" s="140">
        <f t="shared" ref="D459:AO459" si="204">IF(D$426=$B459,0,IF(D$426&gt;$B459,-0.5*D$424-0.5*C$424+C459,0.5*HLOOKUP($B459,$D$423:$AO$424,2,FALSE)+0.5*HLOOKUP($B458,$D$423:$AO$424,2,FALSE)+D458))</f>
        <v>161.24549795895197</v>
      </c>
      <c r="E459" s="140">
        <f t="shared" si="204"/>
        <v>161.24549795895197</v>
      </c>
      <c r="F459" s="140">
        <f t="shared" si="204"/>
        <v>161.24549795895197</v>
      </c>
      <c r="G459" s="140">
        <f t="shared" si="204"/>
        <v>158.49883302703924</v>
      </c>
      <c r="H459" s="140">
        <f t="shared" si="204"/>
        <v>152.99964356525678</v>
      </c>
      <c r="I459" s="140">
        <f t="shared" si="204"/>
        <v>147.4887218740256</v>
      </c>
      <c r="J459" s="140">
        <f t="shared" si="204"/>
        <v>141.96604185611758</v>
      </c>
      <c r="K459" s="140">
        <f t="shared" si="204"/>
        <v>136.4315773539152</v>
      </c>
      <c r="L459" s="140">
        <f t="shared" si="204"/>
        <v>130.88530214926664</v>
      </c>
      <c r="M459" s="140">
        <f t="shared" si="204"/>
        <v>125.32718996334054</v>
      </c>
      <c r="N459" s="140">
        <f t="shared" si="204"/>
        <v>119.75721445648051</v>
      </c>
      <c r="O459" s="140">
        <f t="shared" si="204"/>
        <v>114.17534922805928</v>
      </c>
      <c r="P459" s="140">
        <f t="shared" si="204"/>
        <v>108.58156781633218</v>
      </c>
      <c r="Q459" s="140">
        <f t="shared" si="204"/>
        <v>102.97584369829053</v>
      </c>
      <c r="R459" s="140">
        <f t="shared" si="204"/>
        <v>97.358150289514811</v>
      </c>
      <c r="S459" s="140">
        <f t="shared" si="204"/>
        <v>91.728460944027006</v>
      </c>
      <c r="T459" s="140">
        <f t="shared" si="204"/>
        <v>86.086748954143047</v>
      </c>
      <c r="U459" s="140">
        <f t="shared" si="204"/>
        <v>80.432987550324555</v>
      </c>
      <c r="V459" s="140">
        <f t="shared" si="204"/>
        <v>74.767149901030393</v>
      </c>
      <c r="W459" s="140">
        <f t="shared" si="204"/>
        <v>69.089209112567943</v>
      </c>
      <c r="X459" s="140">
        <f t="shared" si="204"/>
        <v>63.399138228943571</v>
      </c>
      <c r="Y459" s="140">
        <f t="shared" si="204"/>
        <v>57.696910231713282</v>
      </c>
      <c r="Z459" s="140">
        <f t="shared" si="204"/>
        <v>51.982498039832691</v>
      </c>
      <c r="AA459" s="140">
        <f t="shared" si="204"/>
        <v>46.255874509506747</v>
      </c>
      <c r="AB459" s="140">
        <f t="shared" si="204"/>
        <v>40.517012434038932</v>
      </c>
      <c r="AC459" s="140">
        <f t="shared" si="204"/>
        <v>34.765884543679988</v>
      </c>
      <c r="AD459" s="140">
        <f t="shared" si="204"/>
        <v>29.002463505476875</v>
      </c>
      <c r="AE459" s="140">
        <f t="shared" si="204"/>
        <v>23.226721923120841</v>
      </c>
      <c r="AF459" s="140">
        <f t="shared" si="204"/>
        <v>17.438632336794853</v>
      </c>
      <c r="AG459" s="140">
        <f t="shared" si="204"/>
        <v>11.638167223021322</v>
      </c>
      <c r="AH459" s="140">
        <f t="shared" si="204"/>
        <v>5.8252989945090192</v>
      </c>
      <c r="AI459" s="140">
        <f t="shared" si="204"/>
        <v>0</v>
      </c>
      <c r="AJ459" s="140">
        <f t="shared" si="204"/>
        <v>-5.8315212983272371</v>
      </c>
      <c r="AK459" s="140">
        <f t="shared" si="204"/>
        <v>-11.663042596654474</v>
      </c>
      <c r="AL459" s="140">
        <f t="shared" si="204"/>
        <v>-17.494563894981709</v>
      </c>
      <c r="AM459" s="140">
        <f t="shared" si="204"/>
        <v>-23.326085193308948</v>
      </c>
      <c r="AN459" s="140">
        <f t="shared" si="204"/>
        <v>-29.157606491636187</v>
      </c>
      <c r="AO459" s="140">
        <f t="shared" si="204"/>
        <v>-34.989127789963426</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c r="A460" s="17"/>
      <c r="B460" s="117" t="s">
        <v>127</v>
      </c>
      <c r="C460" s="141"/>
      <c r="D460" s="140">
        <f t="shared" ref="D460:AO460" si="205">IF(D$426=$B460,0,IF(D$426&gt;$B460,-0.5*D$424-0.5*C$424+C460,0.5*HLOOKUP($B460,$D$423:$AO$424,2,FALSE)+0.5*HLOOKUP($B459,$D$423:$AO$424,2,FALSE)+D459))</f>
        <v>167.0770192572792</v>
      </c>
      <c r="E460" s="140">
        <f t="shared" si="205"/>
        <v>167.0770192572792</v>
      </c>
      <c r="F460" s="140">
        <f t="shared" si="205"/>
        <v>167.0770192572792</v>
      </c>
      <c r="G460" s="140">
        <f t="shared" si="205"/>
        <v>164.33035432536647</v>
      </c>
      <c r="H460" s="140">
        <f t="shared" si="205"/>
        <v>158.83116486358401</v>
      </c>
      <c r="I460" s="140">
        <f t="shared" si="205"/>
        <v>153.32024317235283</v>
      </c>
      <c r="J460" s="140">
        <f t="shared" si="205"/>
        <v>147.79756315444482</v>
      </c>
      <c r="K460" s="140">
        <f t="shared" si="205"/>
        <v>142.26309865224243</v>
      </c>
      <c r="L460" s="140">
        <f t="shared" si="205"/>
        <v>136.71682344759387</v>
      </c>
      <c r="M460" s="140">
        <f t="shared" si="205"/>
        <v>131.15871126166778</v>
      </c>
      <c r="N460" s="140">
        <f t="shared" si="205"/>
        <v>125.58873575480774</v>
      </c>
      <c r="O460" s="140">
        <f t="shared" si="205"/>
        <v>120.00687052638651</v>
      </c>
      <c r="P460" s="140">
        <f t="shared" si="205"/>
        <v>114.41308911465941</v>
      </c>
      <c r="Q460" s="140">
        <f t="shared" si="205"/>
        <v>108.80736499661776</v>
      </c>
      <c r="R460" s="140">
        <f t="shared" si="205"/>
        <v>103.18967158784204</v>
      </c>
      <c r="S460" s="140">
        <f t="shared" si="205"/>
        <v>97.559982242354238</v>
      </c>
      <c r="T460" s="140">
        <f t="shared" si="205"/>
        <v>91.918270252470279</v>
      </c>
      <c r="U460" s="140">
        <f t="shared" si="205"/>
        <v>86.264508848651786</v>
      </c>
      <c r="V460" s="140">
        <f t="shared" si="205"/>
        <v>80.598671199357625</v>
      </c>
      <c r="W460" s="140">
        <f t="shared" si="205"/>
        <v>74.920730410895175</v>
      </c>
      <c r="X460" s="140">
        <f t="shared" si="205"/>
        <v>69.230659527270802</v>
      </c>
      <c r="Y460" s="140">
        <f t="shared" si="205"/>
        <v>63.528431530040521</v>
      </c>
      <c r="Z460" s="140">
        <f t="shared" si="205"/>
        <v>57.81401933815993</v>
      </c>
      <c r="AA460" s="140">
        <f t="shared" si="205"/>
        <v>52.087395807833985</v>
      </c>
      <c r="AB460" s="140">
        <f t="shared" si="205"/>
        <v>46.348533732366171</v>
      </c>
      <c r="AC460" s="140">
        <f t="shared" si="205"/>
        <v>40.597405842007227</v>
      </c>
      <c r="AD460" s="140">
        <f t="shared" si="205"/>
        <v>34.833984803804114</v>
      </c>
      <c r="AE460" s="140">
        <f t="shared" si="205"/>
        <v>29.05824322144808</v>
      </c>
      <c r="AF460" s="140">
        <f t="shared" si="205"/>
        <v>23.270153635122092</v>
      </c>
      <c r="AG460" s="140">
        <f t="shared" si="205"/>
        <v>17.469688521348559</v>
      </c>
      <c r="AH460" s="140">
        <f t="shared" si="205"/>
        <v>11.656820292836256</v>
      </c>
      <c r="AI460" s="140">
        <f t="shared" si="205"/>
        <v>5.8315212983272371</v>
      </c>
      <c r="AJ460" s="140">
        <f t="shared" si="205"/>
        <v>0</v>
      </c>
      <c r="AK460" s="140">
        <f t="shared" si="205"/>
        <v>-5.8315212983272371</v>
      </c>
      <c r="AL460" s="140">
        <f t="shared" si="205"/>
        <v>-11.663042596654474</v>
      </c>
      <c r="AM460" s="140">
        <f t="shared" si="205"/>
        <v>-17.494563894981709</v>
      </c>
      <c r="AN460" s="140">
        <f t="shared" si="205"/>
        <v>-23.326085193308948</v>
      </c>
      <c r="AO460" s="140">
        <f t="shared" si="205"/>
        <v>-29.157606491636187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c r="A461" s="17"/>
      <c r="B461" s="117" t="s">
        <v>128</v>
      </c>
      <c r="C461" s="141"/>
      <c r="D461" s="140">
        <f t="shared" ref="D461:AO461" si="206">IF(D$426=$B461,0,IF(D$426&gt;$B461,-0.5*D$424-0.5*C$424+C461,0.5*HLOOKUP($B461,$D$423:$AO$424,2,FALSE)+0.5*HLOOKUP($B460,$D$423:$AO$424,2,FALSE)+D460))</f>
        <v>172.90854055560644</v>
      </c>
      <c r="E461" s="140">
        <f t="shared" si="206"/>
        <v>172.90854055560644</v>
      </c>
      <c r="F461" s="140">
        <f t="shared" si="206"/>
        <v>172.90854055560644</v>
      </c>
      <c r="G461" s="140">
        <f t="shared" si="206"/>
        <v>170.1618756236937</v>
      </c>
      <c r="H461" s="140">
        <f t="shared" si="206"/>
        <v>164.66268616191124</v>
      </c>
      <c r="I461" s="140">
        <f t="shared" si="206"/>
        <v>159.15176447068006</v>
      </c>
      <c r="J461" s="140">
        <f t="shared" si="206"/>
        <v>153.62908445277205</v>
      </c>
      <c r="K461" s="140">
        <f t="shared" si="206"/>
        <v>148.09461995056967</v>
      </c>
      <c r="L461" s="140">
        <f t="shared" si="206"/>
        <v>142.5483447459211</v>
      </c>
      <c r="M461" s="140">
        <f t="shared" si="206"/>
        <v>136.99023255999501</v>
      </c>
      <c r="N461" s="140">
        <f t="shared" si="206"/>
        <v>131.42025705313497</v>
      </c>
      <c r="O461" s="140">
        <f t="shared" si="206"/>
        <v>125.83839182471374</v>
      </c>
      <c r="P461" s="140">
        <f t="shared" si="206"/>
        <v>120.24461041298665</v>
      </c>
      <c r="Q461" s="140">
        <f t="shared" si="206"/>
        <v>114.638886294945</v>
      </c>
      <c r="R461" s="140">
        <f t="shared" si="206"/>
        <v>109.02119288616927</v>
      </c>
      <c r="S461" s="140">
        <f t="shared" si="206"/>
        <v>103.39150354068147</v>
      </c>
      <c r="T461" s="140">
        <f t="shared" si="206"/>
        <v>97.749791550797511</v>
      </c>
      <c r="U461" s="140">
        <f t="shared" si="206"/>
        <v>92.096030146979018</v>
      </c>
      <c r="V461" s="140">
        <f t="shared" si="206"/>
        <v>86.430192497684857</v>
      </c>
      <c r="W461" s="140">
        <f t="shared" si="206"/>
        <v>80.752251709222406</v>
      </c>
      <c r="X461" s="140">
        <f t="shared" si="206"/>
        <v>75.062180825598034</v>
      </c>
      <c r="Y461" s="140">
        <f t="shared" si="206"/>
        <v>69.359952828367753</v>
      </c>
      <c r="Z461" s="140">
        <f t="shared" si="206"/>
        <v>63.645540636487169</v>
      </c>
      <c r="AA461" s="140">
        <f t="shared" si="206"/>
        <v>57.918917106161224</v>
      </c>
      <c r="AB461" s="140">
        <f t="shared" si="206"/>
        <v>52.18005503069341</v>
      </c>
      <c r="AC461" s="140">
        <f t="shared" si="206"/>
        <v>46.428927140334466</v>
      </c>
      <c r="AD461" s="140">
        <f t="shared" si="206"/>
        <v>40.665506102131353</v>
      </c>
      <c r="AE461" s="140">
        <f t="shared" si="206"/>
        <v>34.889764519775319</v>
      </c>
      <c r="AF461" s="140">
        <f t="shared" si="206"/>
        <v>29.101674933449331</v>
      </c>
      <c r="AG461" s="140">
        <f t="shared" si="206"/>
        <v>23.301209819675798</v>
      </c>
      <c r="AH461" s="140">
        <f t="shared" si="206"/>
        <v>17.488341591163493</v>
      </c>
      <c r="AI461" s="140">
        <f t="shared" si="206"/>
        <v>11.663042596654474</v>
      </c>
      <c r="AJ461" s="140">
        <f t="shared" si="206"/>
        <v>5.8315212983272371</v>
      </c>
      <c r="AK461" s="140">
        <f t="shared" si="206"/>
        <v>0</v>
      </c>
      <c r="AL461" s="140">
        <f t="shared" si="206"/>
        <v>-5.8315212983272371</v>
      </c>
      <c r="AM461" s="140">
        <f t="shared" si="206"/>
        <v>-11.663042596654474</v>
      </c>
      <c r="AN461" s="140">
        <f t="shared" si="206"/>
        <v>-17.494563894981709</v>
      </c>
      <c r="AO461" s="140">
        <f t="shared" si="206"/>
        <v>-23.326085193308948</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c r="A462" s="104"/>
      <c r="B462" s="117" t="s">
        <v>129</v>
      </c>
      <c r="C462" s="141"/>
      <c r="D462" s="140">
        <f t="shared" ref="D462:AO462" si="207">IF(D$426=$B462,0,IF(D$426&gt;$B462,-0.5*D$424-0.5*C$424+C462,0.5*HLOOKUP($B462,$D$423:$AO$424,2,FALSE)+0.5*HLOOKUP($B461,$D$423:$AO$424,2,FALSE)+D461))</f>
        <v>178.74006185393367</v>
      </c>
      <c r="E462" s="140">
        <f t="shared" si="207"/>
        <v>178.74006185393367</v>
      </c>
      <c r="F462" s="140">
        <f t="shared" si="207"/>
        <v>178.74006185393367</v>
      </c>
      <c r="G462" s="140">
        <f t="shared" si="207"/>
        <v>175.99339692202093</v>
      </c>
      <c r="H462" s="140">
        <f t="shared" si="207"/>
        <v>170.49420746023847</v>
      </c>
      <c r="I462" s="140">
        <f t="shared" si="207"/>
        <v>164.9832857690073</v>
      </c>
      <c r="J462" s="140">
        <f t="shared" si="207"/>
        <v>159.46060575109928</v>
      </c>
      <c r="K462" s="140">
        <f t="shared" si="207"/>
        <v>153.9261412488969</v>
      </c>
      <c r="L462" s="140">
        <f t="shared" si="207"/>
        <v>148.37986604424833</v>
      </c>
      <c r="M462" s="140">
        <f t="shared" si="207"/>
        <v>142.82175385832224</v>
      </c>
      <c r="N462" s="140">
        <f t="shared" si="207"/>
        <v>137.25177835146221</v>
      </c>
      <c r="O462" s="140">
        <f t="shared" si="207"/>
        <v>131.66991312304097</v>
      </c>
      <c r="P462" s="140">
        <f t="shared" si="207"/>
        <v>126.07613171131388</v>
      </c>
      <c r="Q462" s="140">
        <f t="shared" si="207"/>
        <v>120.47040759327223</v>
      </c>
      <c r="R462" s="140">
        <f t="shared" si="207"/>
        <v>114.85271418449651</v>
      </c>
      <c r="S462" s="140">
        <f t="shared" si="207"/>
        <v>109.2230248390087</v>
      </c>
      <c r="T462" s="140">
        <f t="shared" si="207"/>
        <v>103.58131284912474</v>
      </c>
      <c r="U462" s="140">
        <f t="shared" si="207"/>
        <v>97.92755144530625</v>
      </c>
      <c r="V462" s="140">
        <f t="shared" si="207"/>
        <v>92.261713796012089</v>
      </c>
      <c r="W462" s="140">
        <f t="shared" si="207"/>
        <v>86.583773007549638</v>
      </c>
      <c r="X462" s="140">
        <f t="shared" si="207"/>
        <v>80.893702123925266</v>
      </c>
      <c r="Y462" s="140">
        <f t="shared" si="207"/>
        <v>75.191474126694985</v>
      </c>
      <c r="Z462" s="140">
        <f t="shared" si="207"/>
        <v>69.477061934814401</v>
      </c>
      <c r="AA462" s="140">
        <f t="shared" si="207"/>
        <v>63.750438404488463</v>
      </c>
      <c r="AB462" s="140">
        <f t="shared" si="207"/>
        <v>58.011576329020649</v>
      </c>
      <c r="AC462" s="140">
        <f t="shared" si="207"/>
        <v>52.260448438661705</v>
      </c>
      <c r="AD462" s="140">
        <f t="shared" si="207"/>
        <v>46.497027400458592</v>
      </c>
      <c r="AE462" s="140">
        <f t="shared" si="207"/>
        <v>40.721285818102558</v>
      </c>
      <c r="AF462" s="140">
        <f t="shared" si="207"/>
        <v>34.93319623177657</v>
      </c>
      <c r="AG462" s="140">
        <f t="shared" si="207"/>
        <v>29.132731118003036</v>
      </c>
      <c r="AH462" s="140">
        <f t="shared" si="207"/>
        <v>23.319862889490729</v>
      </c>
      <c r="AI462" s="140">
        <f t="shared" si="207"/>
        <v>17.494563894981709</v>
      </c>
      <c r="AJ462" s="140">
        <f t="shared" si="207"/>
        <v>11.663042596654474</v>
      </c>
      <c r="AK462" s="140">
        <f t="shared" si="207"/>
        <v>5.8315212983272371</v>
      </c>
      <c r="AL462" s="140">
        <f t="shared" si="207"/>
        <v>0</v>
      </c>
      <c r="AM462" s="140">
        <f t="shared" si="207"/>
        <v>-5.8315212983272371</v>
      </c>
      <c r="AN462" s="140">
        <f t="shared" si="207"/>
        <v>-11.663042596654474</v>
      </c>
      <c r="AO462" s="140">
        <f t="shared" si="207"/>
        <v>-17.494563894981709</v>
      </c>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row>
    <row r="463" spans="1:95" ht="15" customHeight="1">
      <c r="A463" s="104"/>
      <c r="B463" s="117" t="s">
        <v>130</v>
      </c>
      <c r="C463" s="141"/>
      <c r="D463" s="140">
        <f t="shared" ref="D463:AO463" si="208">IF(D$426=$B463,0,IF(D$426&gt;$B463,-0.5*D$424-0.5*C$424+C463,0.5*HLOOKUP($B463,$D$423:$AO$424,2,FALSE)+0.5*HLOOKUP($B462,$D$423:$AO$424,2,FALSE)+D462))</f>
        <v>184.5715831522609</v>
      </c>
      <c r="E463" s="140">
        <f t="shared" si="208"/>
        <v>184.5715831522609</v>
      </c>
      <c r="F463" s="140">
        <f t="shared" si="208"/>
        <v>184.5715831522609</v>
      </c>
      <c r="G463" s="140">
        <f t="shared" si="208"/>
        <v>181.82491822034817</v>
      </c>
      <c r="H463" s="140">
        <f t="shared" si="208"/>
        <v>176.3257287585657</v>
      </c>
      <c r="I463" s="140">
        <f t="shared" si="208"/>
        <v>170.81480706733453</v>
      </c>
      <c r="J463" s="140">
        <f t="shared" si="208"/>
        <v>165.29212704942651</v>
      </c>
      <c r="K463" s="140">
        <f t="shared" si="208"/>
        <v>159.75766254722413</v>
      </c>
      <c r="L463" s="140">
        <f t="shared" si="208"/>
        <v>154.21138734257556</v>
      </c>
      <c r="M463" s="140">
        <f t="shared" si="208"/>
        <v>148.65327515664947</v>
      </c>
      <c r="N463" s="140">
        <f t="shared" si="208"/>
        <v>143.08329964978944</v>
      </c>
      <c r="O463" s="140">
        <f t="shared" si="208"/>
        <v>137.5014344213682</v>
      </c>
      <c r="P463" s="140">
        <f t="shared" si="208"/>
        <v>131.90765300964111</v>
      </c>
      <c r="Q463" s="140">
        <f t="shared" si="208"/>
        <v>126.30192889159946</v>
      </c>
      <c r="R463" s="140">
        <f t="shared" si="208"/>
        <v>120.68423548282374</v>
      </c>
      <c r="S463" s="140">
        <f t="shared" si="208"/>
        <v>115.05454613733593</v>
      </c>
      <c r="T463" s="140">
        <f t="shared" si="208"/>
        <v>109.41283414745197</v>
      </c>
      <c r="U463" s="140">
        <f t="shared" si="208"/>
        <v>103.75907274363348</v>
      </c>
      <c r="V463" s="140">
        <f t="shared" si="208"/>
        <v>98.09323509433932</v>
      </c>
      <c r="W463" s="140">
        <f t="shared" si="208"/>
        <v>92.41529430587687</v>
      </c>
      <c r="X463" s="140">
        <f t="shared" si="208"/>
        <v>86.725223422252498</v>
      </c>
      <c r="Y463" s="140">
        <f t="shared" si="208"/>
        <v>81.022995425022216</v>
      </c>
      <c r="Z463" s="140">
        <f t="shared" si="208"/>
        <v>75.308583233141633</v>
      </c>
      <c r="AA463" s="140">
        <f t="shared" si="208"/>
        <v>69.581959702815695</v>
      </c>
      <c r="AB463" s="140">
        <f t="shared" si="208"/>
        <v>63.843097627347888</v>
      </c>
      <c r="AC463" s="140">
        <f t="shared" si="208"/>
        <v>58.091969736988943</v>
      </c>
      <c r="AD463" s="140">
        <f t="shared" si="208"/>
        <v>52.328548698785831</v>
      </c>
      <c r="AE463" s="140">
        <f t="shared" si="208"/>
        <v>46.552807116429797</v>
      </c>
      <c r="AF463" s="140">
        <f t="shared" si="208"/>
        <v>40.764717530103809</v>
      </c>
      <c r="AG463" s="140">
        <f t="shared" si="208"/>
        <v>34.964252416330275</v>
      </c>
      <c r="AH463" s="140">
        <f t="shared" si="208"/>
        <v>29.151384187817968</v>
      </c>
      <c r="AI463" s="140">
        <f t="shared" si="208"/>
        <v>23.326085193308948</v>
      </c>
      <c r="AJ463" s="140">
        <f t="shared" si="208"/>
        <v>17.494563894981709</v>
      </c>
      <c r="AK463" s="140">
        <f t="shared" si="208"/>
        <v>11.663042596654474</v>
      </c>
      <c r="AL463" s="140">
        <f t="shared" si="208"/>
        <v>5.8315212983272371</v>
      </c>
      <c r="AM463" s="140">
        <f t="shared" si="208"/>
        <v>0</v>
      </c>
      <c r="AN463" s="140">
        <f t="shared" si="208"/>
        <v>-5.8315212983272371</v>
      </c>
      <c r="AO463" s="140">
        <f t="shared" si="208"/>
        <v>-11.663042596654474</v>
      </c>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row>
    <row r="464" spans="1:95" ht="15" customHeight="1">
      <c r="A464" s="104"/>
      <c r="B464" s="117" t="s">
        <v>131</v>
      </c>
      <c r="C464" s="141"/>
      <c r="D464" s="140">
        <f t="shared" ref="D464:AO464" si="209">IF(D$426=$B464,0,IF(D$426&gt;$B464,-0.5*D$424-0.5*C$424+C464,0.5*HLOOKUP($B464,$D$423:$AO$424,2,FALSE)+0.5*HLOOKUP($B463,$D$423:$AO$424,2,FALSE)+D463))</f>
        <v>190.40310445058813</v>
      </c>
      <c r="E464" s="140">
        <f t="shared" si="209"/>
        <v>190.40310445058813</v>
      </c>
      <c r="F464" s="140">
        <f t="shared" si="209"/>
        <v>190.40310445058813</v>
      </c>
      <c r="G464" s="140">
        <f t="shared" si="209"/>
        <v>187.6564395186754</v>
      </c>
      <c r="H464" s="140">
        <f t="shared" si="209"/>
        <v>182.15725005689293</v>
      </c>
      <c r="I464" s="140">
        <f t="shared" si="209"/>
        <v>176.64632836566176</v>
      </c>
      <c r="J464" s="140">
        <f t="shared" si="209"/>
        <v>171.12364834775374</v>
      </c>
      <c r="K464" s="140">
        <f t="shared" si="209"/>
        <v>165.58918384555136</v>
      </c>
      <c r="L464" s="140">
        <f t="shared" si="209"/>
        <v>160.04290864090279</v>
      </c>
      <c r="M464" s="140">
        <f t="shared" si="209"/>
        <v>154.4847964549767</v>
      </c>
      <c r="N464" s="140">
        <f t="shared" si="209"/>
        <v>148.91482094811667</v>
      </c>
      <c r="O464" s="140">
        <f t="shared" si="209"/>
        <v>143.33295571969543</v>
      </c>
      <c r="P464" s="140">
        <f t="shared" si="209"/>
        <v>137.73917430796834</v>
      </c>
      <c r="Q464" s="140">
        <f t="shared" si="209"/>
        <v>132.13345018992669</v>
      </c>
      <c r="R464" s="140">
        <f t="shared" si="209"/>
        <v>126.51575678115097</v>
      </c>
      <c r="S464" s="140">
        <f t="shared" si="209"/>
        <v>120.88606743566316</v>
      </c>
      <c r="T464" s="140">
        <f t="shared" si="209"/>
        <v>115.24435544577921</v>
      </c>
      <c r="U464" s="140">
        <f t="shared" si="209"/>
        <v>109.59059404196071</v>
      </c>
      <c r="V464" s="140">
        <f t="shared" si="209"/>
        <v>103.92475639266655</v>
      </c>
      <c r="W464" s="140">
        <f t="shared" si="209"/>
        <v>98.246815604204102</v>
      </c>
      <c r="X464" s="140">
        <f t="shared" si="209"/>
        <v>92.556744720579729</v>
      </c>
      <c r="Y464" s="140">
        <f t="shared" si="209"/>
        <v>86.854516723349448</v>
      </c>
      <c r="Z464" s="140">
        <f t="shared" si="209"/>
        <v>81.140104531468864</v>
      </c>
      <c r="AA464" s="140">
        <f t="shared" si="209"/>
        <v>75.413481001142927</v>
      </c>
      <c r="AB464" s="140">
        <f t="shared" si="209"/>
        <v>69.674618925675119</v>
      </c>
      <c r="AC464" s="140">
        <f t="shared" si="209"/>
        <v>63.923491035316182</v>
      </c>
      <c r="AD464" s="140">
        <f t="shared" si="209"/>
        <v>58.160069997113069</v>
      </c>
      <c r="AE464" s="140">
        <f t="shared" si="209"/>
        <v>52.384328414757036</v>
      </c>
      <c r="AF464" s="140">
        <f t="shared" si="209"/>
        <v>46.596238828431048</v>
      </c>
      <c r="AG464" s="140">
        <f t="shared" si="209"/>
        <v>40.795773714657514</v>
      </c>
      <c r="AH464" s="140">
        <f t="shared" si="209"/>
        <v>34.982905486145206</v>
      </c>
      <c r="AI464" s="140">
        <f t="shared" si="209"/>
        <v>29.157606491636187</v>
      </c>
      <c r="AJ464" s="140">
        <f t="shared" si="209"/>
        <v>23.326085193308948</v>
      </c>
      <c r="AK464" s="140">
        <f t="shared" si="209"/>
        <v>17.494563894981709</v>
      </c>
      <c r="AL464" s="140">
        <f t="shared" si="209"/>
        <v>11.663042596654474</v>
      </c>
      <c r="AM464" s="140">
        <f t="shared" si="209"/>
        <v>5.8315212983272371</v>
      </c>
      <c r="AN464" s="140">
        <f t="shared" si="209"/>
        <v>0</v>
      </c>
      <c r="AO464" s="140">
        <f t="shared" si="209"/>
        <v>-5.8315212983272371</v>
      </c>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row>
    <row r="465" spans="1:95" ht="15" customHeight="1">
      <c r="A465" s="104"/>
      <c r="B465" s="117" t="s">
        <v>132</v>
      </c>
      <c r="C465" s="141"/>
      <c r="D465" s="140">
        <f t="shared" ref="D465:AO465" si="210">IF(D$426=$B465,0,IF(D$426&gt;$B465,-0.5*D$424-0.5*C$424+C465,0.5*HLOOKUP($B465,$D$423:$AO$424,2,FALSE)+0.5*HLOOKUP($B464,$D$423:$AO$424,2,FALSE)+D464))</f>
        <v>196.23462574891536</v>
      </c>
      <c r="E465" s="140">
        <f t="shared" si="210"/>
        <v>196.23462574891536</v>
      </c>
      <c r="F465" s="140">
        <f t="shared" si="210"/>
        <v>196.23462574891536</v>
      </c>
      <c r="G465" s="140">
        <f t="shared" si="210"/>
        <v>193.48796081700263</v>
      </c>
      <c r="H465" s="140">
        <f t="shared" si="210"/>
        <v>187.98877135522017</v>
      </c>
      <c r="I465" s="140">
        <f t="shared" si="210"/>
        <v>182.47784966398899</v>
      </c>
      <c r="J465" s="140">
        <f t="shared" si="210"/>
        <v>176.95516964608098</v>
      </c>
      <c r="K465" s="140">
        <f t="shared" si="210"/>
        <v>171.42070514387859</v>
      </c>
      <c r="L465" s="140">
        <f t="shared" si="210"/>
        <v>165.87442993923003</v>
      </c>
      <c r="M465" s="140">
        <f t="shared" si="210"/>
        <v>160.31631775330393</v>
      </c>
      <c r="N465" s="140">
        <f t="shared" si="210"/>
        <v>154.7463422464439</v>
      </c>
      <c r="O465" s="140">
        <f t="shared" si="210"/>
        <v>149.16447701802267</v>
      </c>
      <c r="P465" s="140">
        <f t="shared" si="210"/>
        <v>143.57069560629557</v>
      </c>
      <c r="Q465" s="140">
        <f t="shared" si="210"/>
        <v>137.96497148825392</v>
      </c>
      <c r="R465" s="140">
        <f t="shared" si="210"/>
        <v>132.3472780794782</v>
      </c>
      <c r="S465" s="140">
        <f t="shared" si="210"/>
        <v>126.7175887339904</v>
      </c>
      <c r="T465" s="140">
        <f t="shared" si="210"/>
        <v>121.07587674410644</v>
      </c>
      <c r="U465" s="140">
        <f t="shared" si="210"/>
        <v>115.42211534028795</v>
      </c>
      <c r="V465" s="140">
        <f t="shared" si="210"/>
        <v>109.75627769099378</v>
      </c>
      <c r="W465" s="140">
        <f t="shared" si="210"/>
        <v>104.07833690253133</v>
      </c>
      <c r="X465" s="140">
        <f t="shared" si="210"/>
        <v>98.388266018906961</v>
      </c>
      <c r="Y465" s="140">
        <f t="shared" si="210"/>
        <v>92.68603802167668</v>
      </c>
      <c r="Z465" s="140">
        <f t="shared" si="210"/>
        <v>86.971625829796096</v>
      </c>
      <c r="AA465" s="140">
        <f t="shared" si="210"/>
        <v>81.245002299470158</v>
      </c>
      <c r="AB465" s="140">
        <f t="shared" si="210"/>
        <v>75.506140224002351</v>
      </c>
      <c r="AC465" s="140">
        <f t="shared" si="210"/>
        <v>69.755012333643421</v>
      </c>
      <c r="AD465" s="140">
        <f t="shared" si="210"/>
        <v>63.991591295440308</v>
      </c>
      <c r="AE465" s="140">
        <f t="shared" si="210"/>
        <v>58.215849713084275</v>
      </c>
      <c r="AF465" s="140">
        <f t="shared" si="210"/>
        <v>52.427760126758287</v>
      </c>
      <c r="AG465" s="140">
        <f t="shared" si="210"/>
        <v>46.627295012984753</v>
      </c>
      <c r="AH465" s="140">
        <f t="shared" si="210"/>
        <v>40.814426784472445</v>
      </c>
      <c r="AI465" s="140">
        <f t="shared" si="210"/>
        <v>34.989127789963426</v>
      </c>
      <c r="AJ465" s="140">
        <f t="shared" si="210"/>
        <v>29.157606491636187</v>
      </c>
      <c r="AK465" s="140">
        <f t="shared" si="210"/>
        <v>23.326085193308948</v>
      </c>
      <c r="AL465" s="140">
        <f t="shared" si="210"/>
        <v>17.494563894981709</v>
      </c>
      <c r="AM465" s="140">
        <f t="shared" si="210"/>
        <v>11.663042596654474</v>
      </c>
      <c r="AN465" s="140">
        <f t="shared" si="210"/>
        <v>5.8315212983272371</v>
      </c>
      <c r="AO465" s="140">
        <f t="shared" si="210"/>
        <v>0</v>
      </c>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3"/>
    </row>
    <row r="466" spans="1:95" ht="14.45">
      <c r="A466" s="104"/>
      <c r="B466" s="119"/>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row>
    <row r="467" spans="1:95" s="2" customFormat="1" ht="18.600000000000001">
      <c r="B467" s="2" t="s">
        <v>235</v>
      </c>
    </row>
    <row r="468" spans="1:95" ht="14.45">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row>
    <row r="469" spans="1:95" s="5" customFormat="1" ht="15.6">
      <c r="B469" s="5" t="s">
        <v>236</v>
      </c>
    </row>
    <row r="470" spans="1:95" ht="15" customHeight="1">
      <c r="A470" s="104"/>
      <c r="B470" s="142"/>
      <c r="C470" s="142"/>
      <c r="D470" s="142"/>
      <c r="E470" s="142"/>
      <c r="F470" s="142"/>
      <c r="G470" s="142"/>
      <c r="H470" s="142"/>
      <c r="I470" s="142"/>
      <c r="J470" s="142"/>
      <c r="K470" s="142"/>
      <c r="L470" s="142"/>
      <c r="M470" s="142"/>
      <c r="N470" s="142"/>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row>
    <row r="471" spans="1:95" ht="15" customHeight="1">
      <c r="A471" s="104"/>
      <c r="B471" s="119"/>
      <c r="C471" s="49" t="s">
        <v>94</v>
      </c>
      <c r="D471" s="71" t="s">
        <v>95</v>
      </c>
      <c r="E471" s="113" t="s">
        <v>96</v>
      </c>
      <c r="F471" s="113" t="s">
        <v>97</v>
      </c>
      <c r="G471" s="113" t="s">
        <v>98</v>
      </c>
      <c r="H471" s="113" t="s">
        <v>99</v>
      </c>
      <c r="I471" s="113" t="s">
        <v>100</v>
      </c>
      <c r="J471" s="113" t="s">
        <v>101</v>
      </c>
      <c r="K471" s="113" t="s">
        <v>102</v>
      </c>
      <c r="L471" s="113" t="s">
        <v>103</v>
      </c>
      <c r="M471" s="113" t="s">
        <v>104</v>
      </c>
      <c r="N471" s="113" t="s">
        <v>105</v>
      </c>
      <c r="O471" s="113" t="s">
        <v>106</v>
      </c>
      <c r="P471" s="113" t="s">
        <v>107</v>
      </c>
      <c r="Q471" s="113" t="s">
        <v>108</v>
      </c>
      <c r="R471" s="113" t="s">
        <v>109</v>
      </c>
      <c r="S471" s="113" t="s">
        <v>110</v>
      </c>
      <c r="T471" s="113" t="s">
        <v>111</v>
      </c>
      <c r="U471" s="113" t="s">
        <v>112</v>
      </c>
      <c r="V471" s="113" t="s">
        <v>113</v>
      </c>
      <c r="W471" s="113" t="s">
        <v>114</v>
      </c>
      <c r="X471" s="113" t="s">
        <v>115</v>
      </c>
      <c r="Y471" s="113" t="s">
        <v>116</v>
      </c>
      <c r="Z471" s="113" t="s">
        <v>117</v>
      </c>
      <c r="AA471" s="113" t="s">
        <v>118</v>
      </c>
      <c r="AB471" s="113" t="s">
        <v>119</v>
      </c>
      <c r="AC471" s="113" t="s">
        <v>120</v>
      </c>
      <c r="AD471" s="113" t="s">
        <v>121</v>
      </c>
      <c r="AE471" s="113" t="s">
        <v>122</v>
      </c>
      <c r="AF471" s="113" t="s">
        <v>123</v>
      </c>
      <c r="AG471" s="113" t="s">
        <v>124</v>
      </c>
      <c r="AH471" s="113" t="s">
        <v>125</v>
      </c>
      <c r="AI471" s="113" t="s">
        <v>126</v>
      </c>
      <c r="AJ471" s="113" t="s">
        <v>127</v>
      </c>
      <c r="AK471" s="113" t="s">
        <v>128</v>
      </c>
      <c r="AL471" s="113" t="s">
        <v>129</v>
      </c>
      <c r="AM471" s="113" t="s">
        <v>130</v>
      </c>
      <c r="AN471" s="113" t="s">
        <v>131</v>
      </c>
      <c r="AO471" s="113" t="s">
        <v>132</v>
      </c>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row>
    <row r="472" spans="1:95" ht="15" customHeight="1">
      <c r="A472" s="104"/>
      <c r="B472" s="49" t="s">
        <v>133</v>
      </c>
      <c r="C472" s="138"/>
      <c r="D472" s="138"/>
      <c r="E472" s="138"/>
      <c r="F472" s="138"/>
      <c r="G472" s="138"/>
      <c r="H472" s="138"/>
      <c r="I472" s="138"/>
      <c r="J472" s="138"/>
      <c r="K472" s="138"/>
      <c r="L472" s="138"/>
      <c r="M472" s="138"/>
      <c r="N472" s="138"/>
      <c r="O472" s="138"/>
      <c r="P472" s="138"/>
      <c r="Q472" s="139"/>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row>
    <row r="473" spans="1:95" ht="15" customHeight="1">
      <c r="A473" s="104"/>
      <c r="B473" s="69" t="s">
        <v>95</v>
      </c>
      <c r="C473" s="130"/>
      <c r="D473" s="140">
        <f>('User Input'!D27*$C$199 + 'User Input'!D68*$C$198)*D216</f>
        <v>0</v>
      </c>
      <c r="E473" s="140">
        <f>('User Input'!E27*$C$199 + 'User Input'!E68*$C$198)*E216</f>
        <v>0</v>
      </c>
      <c r="F473" s="140">
        <f>('User Input'!F27*$C$199 + 'User Input'!F68*$C$198)*F216</f>
        <v>0</v>
      </c>
      <c r="G473" s="140">
        <f>('User Input'!G27*$C$199 + 'User Input'!G68*$C$198)*G216</f>
        <v>0</v>
      </c>
      <c r="H473" s="140">
        <f>('User Input'!H27*$C$199 + 'User Input'!H68*$C$198)*H216</f>
        <v>0</v>
      </c>
      <c r="I473" s="140">
        <f>('User Input'!I27*$C$199 + 'User Input'!I68*$C$198)*I216</f>
        <v>0</v>
      </c>
      <c r="J473" s="140">
        <f>('User Input'!J27*$C$199 + 'User Input'!J68*$C$198)*J216</f>
        <v>0</v>
      </c>
      <c r="K473" s="140">
        <f>('User Input'!K27*$C$199 + 'User Input'!K68*$C$198)*K216</f>
        <v>0</v>
      </c>
      <c r="L473" s="140">
        <f>('User Input'!L27*$C$199 + 'User Input'!L68*$C$198)*L216</f>
        <v>0</v>
      </c>
      <c r="M473" s="140">
        <f>('User Input'!M27*$C$199 + 'User Input'!M68*$C$198)*M216</f>
        <v>0</v>
      </c>
      <c r="N473" s="140">
        <f>('User Input'!N27*$C$199 + 'User Input'!N68*$C$198)*N216</f>
        <v>0</v>
      </c>
      <c r="O473" s="140">
        <f>('User Input'!O27*$C$199 + 'User Input'!O68*$C$198)*O216</f>
        <v>0</v>
      </c>
      <c r="P473" s="140">
        <f>('User Input'!P27*$C$199 + 'User Input'!P68*$C$198)*P216</f>
        <v>0</v>
      </c>
      <c r="Q473" s="140">
        <f>('User Input'!Q27*$C$199 + 'User Input'!Q68*$C$198)*Q216</f>
        <v>0</v>
      </c>
      <c r="R473" s="140">
        <f>('User Input'!R27*$C$199 + 'User Input'!R68*$C$198)*R216</f>
        <v>0</v>
      </c>
      <c r="S473" s="140">
        <f>('User Input'!S27*$C$199 + 'User Input'!S68*$C$198)*S216</f>
        <v>0</v>
      </c>
      <c r="T473" s="140">
        <f>('User Input'!T27*$C$199 + 'User Input'!T68*$C$198)*T216</f>
        <v>0</v>
      </c>
      <c r="U473" s="140">
        <f>('User Input'!U27*$C$199 + 'User Input'!U68*$C$198)*U216</f>
        <v>0</v>
      </c>
      <c r="V473" s="140">
        <f>('User Input'!V27*$C$199 + 'User Input'!V68*$C$198)*V216</f>
        <v>0</v>
      </c>
      <c r="W473" s="140">
        <f>('User Input'!W27*$C$199 + 'User Input'!W68*$C$198)*W216</f>
        <v>0</v>
      </c>
      <c r="X473" s="140">
        <f>('User Input'!X27*$C$199 + 'User Input'!X68*$C$198)*X216</f>
        <v>0</v>
      </c>
      <c r="Y473" s="140">
        <f>('User Input'!Y27*$C$199 + 'User Input'!Y68*$C$198)*Y216</f>
        <v>0</v>
      </c>
      <c r="Z473" s="140">
        <f>('User Input'!Z27*$C$199 + 'User Input'!Z68*$C$198)*Z216</f>
        <v>0</v>
      </c>
      <c r="AA473" s="140">
        <f>('User Input'!AA27*$C$199 + 'User Input'!AA68*$C$198)*AA216</f>
        <v>0</v>
      </c>
      <c r="AB473" s="140">
        <f>('User Input'!AB27*$C$199 + 'User Input'!AB68*$C$198)*AB216</f>
        <v>0</v>
      </c>
      <c r="AC473" s="140">
        <f>('User Input'!AC27*$C$199 + 'User Input'!AC68*$C$198)*AC216</f>
        <v>0</v>
      </c>
      <c r="AD473" s="140">
        <f>('User Input'!AD27*$C$199 + 'User Input'!AD68*$C$198)*AD216</f>
        <v>0</v>
      </c>
      <c r="AE473" s="140">
        <f>('User Input'!AE27*$C$199 + 'User Input'!AE68*$C$198)*AE216</f>
        <v>0</v>
      </c>
      <c r="AF473" s="140">
        <f>('User Input'!AF27*$C$199 + 'User Input'!AF68*$C$198)*AF216</f>
        <v>0</v>
      </c>
      <c r="AG473" s="140">
        <f>('User Input'!AG27*$C$199 + 'User Input'!AG68*$C$198)*AG216</f>
        <v>0</v>
      </c>
      <c r="AH473" s="140">
        <f>('User Input'!AH27*$C$199 + 'User Input'!AH68*$C$198)*AH216</f>
        <v>0</v>
      </c>
      <c r="AI473" s="140">
        <f>('User Input'!AI27*$C$199 + 'User Input'!AI68*$C$198)*AI216</f>
        <v>0</v>
      </c>
      <c r="AJ473" s="140">
        <f>('User Input'!AJ27*$C$199 + 'User Input'!AJ68*$C$198)*AJ216</f>
        <v>0</v>
      </c>
      <c r="AK473" s="140">
        <f>('User Input'!AK27*$C$199 + 'User Input'!AK68*$C$198)*AK216</f>
        <v>0</v>
      </c>
      <c r="AL473" s="140">
        <f>('User Input'!AL27*$C$199 + 'User Input'!AL68*$C$198)*AL216</f>
        <v>0</v>
      </c>
      <c r="AM473" s="140">
        <f>('User Input'!AM27*$C$199 + 'User Input'!AM68*$C$198)*AM216</f>
        <v>0</v>
      </c>
      <c r="AN473" s="140">
        <f>('User Input'!AN27*$C$199 + 'User Input'!AN68*$C$198)*AN216</f>
        <v>0</v>
      </c>
      <c r="AO473" s="140">
        <f>('User Input'!AO27*$C$199 + 'User Input'!AO68*$C$198)*AO216</f>
        <v>0</v>
      </c>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row>
    <row r="474" spans="1:95" ht="15" customHeight="1">
      <c r="A474" s="104"/>
      <c r="B474" s="117" t="s">
        <v>96</v>
      </c>
      <c r="C474" s="141"/>
      <c r="D474" s="140">
        <f>('User Input'!D28*$C$199 + 'User Input'!D69*$C$198)*D217</f>
        <v>0</v>
      </c>
      <c r="E474" s="140">
        <f>('User Input'!E28*$C$199 + 'User Input'!E69*$C$198)*E217</f>
        <v>0</v>
      </c>
      <c r="F474" s="140">
        <f>('User Input'!F28*$C$199 + 'User Input'!F69*$C$198)*F217</f>
        <v>0</v>
      </c>
      <c r="G474" s="140">
        <f>('User Input'!G28*$C$199 + 'User Input'!G69*$C$198)*G217</f>
        <v>0</v>
      </c>
      <c r="H474" s="140">
        <f>('User Input'!H28*$C$199 + 'User Input'!H69*$C$198)*H217</f>
        <v>0</v>
      </c>
      <c r="I474" s="140">
        <f>('User Input'!I28*$C$199 + 'User Input'!I69*$C$198)*I217</f>
        <v>0</v>
      </c>
      <c r="J474" s="140">
        <f>('User Input'!J28*$C$199 + 'User Input'!J69*$C$198)*J217</f>
        <v>0</v>
      </c>
      <c r="K474" s="140">
        <f>('User Input'!K28*$C$199 + 'User Input'!K69*$C$198)*K217</f>
        <v>0</v>
      </c>
      <c r="L474" s="140">
        <f>('User Input'!L28*$C$199 + 'User Input'!L69*$C$198)*L217</f>
        <v>0</v>
      </c>
      <c r="M474" s="140">
        <f>('User Input'!M28*$C$199 + 'User Input'!M69*$C$198)*M217</f>
        <v>0</v>
      </c>
      <c r="N474" s="140">
        <f>('User Input'!N28*$C$199 + 'User Input'!N69*$C$198)*N217</f>
        <v>0</v>
      </c>
      <c r="O474" s="140">
        <f>('User Input'!O28*$C$199 + 'User Input'!O69*$C$198)*O217</f>
        <v>0</v>
      </c>
      <c r="P474" s="140">
        <f>('User Input'!P28*$C$199 + 'User Input'!P69*$C$198)*P217</f>
        <v>0</v>
      </c>
      <c r="Q474" s="140">
        <f>('User Input'!Q28*$C$199 + 'User Input'!Q69*$C$198)*Q217</f>
        <v>0</v>
      </c>
      <c r="R474" s="140">
        <f>('User Input'!R28*$C$199 + 'User Input'!R69*$C$198)*R217</f>
        <v>0</v>
      </c>
      <c r="S474" s="140">
        <f>('User Input'!S28*$C$199 + 'User Input'!S69*$C$198)*S217</f>
        <v>0</v>
      </c>
      <c r="T474" s="140">
        <f>('User Input'!T28*$C$199 + 'User Input'!T69*$C$198)*T217</f>
        <v>0</v>
      </c>
      <c r="U474" s="140">
        <f>('User Input'!U28*$C$199 + 'User Input'!U69*$C$198)*U217</f>
        <v>0</v>
      </c>
      <c r="V474" s="140">
        <f>('User Input'!V28*$C$199 + 'User Input'!V69*$C$198)*V217</f>
        <v>0</v>
      </c>
      <c r="W474" s="140">
        <f>('User Input'!W28*$C$199 + 'User Input'!W69*$C$198)*W217</f>
        <v>0</v>
      </c>
      <c r="X474" s="140">
        <f>('User Input'!X28*$C$199 + 'User Input'!X69*$C$198)*X217</f>
        <v>0</v>
      </c>
      <c r="Y474" s="140">
        <f>('User Input'!Y28*$C$199 + 'User Input'!Y69*$C$198)*Y217</f>
        <v>0</v>
      </c>
      <c r="Z474" s="140">
        <f>('User Input'!Z28*$C$199 + 'User Input'!Z69*$C$198)*Z217</f>
        <v>0</v>
      </c>
      <c r="AA474" s="140">
        <f>('User Input'!AA28*$C$199 + 'User Input'!AA69*$C$198)*AA217</f>
        <v>0</v>
      </c>
      <c r="AB474" s="140">
        <f>('User Input'!AB28*$C$199 + 'User Input'!AB69*$C$198)*AB217</f>
        <v>0</v>
      </c>
      <c r="AC474" s="140">
        <f>('User Input'!AC28*$C$199 + 'User Input'!AC69*$C$198)*AC217</f>
        <v>0</v>
      </c>
      <c r="AD474" s="140">
        <f>('User Input'!AD28*$C$199 + 'User Input'!AD69*$C$198)*AD217</f>
        <v>0</v>
      </c>
      <c r="AE474" s="140">
        <f>('User Input'!AE28*$C$199 + 'User Input'!AE69*$C$198)*AE217</f>
        <v>0</v>
      </c>
      <c r="AF474" s="140">
        <f>('User Input'!AF28*$C$199 + 'User Input'!AF69*$C$198)*AF217</f>
        <v>0</v>
      </c>
      <c r="AG474" s="140">
        <f>('User Input'!AG28*$C$199 + 'User Input'!AG69*$C$198)*AG217</f>
        <v>0</v>
      </c>
      <c r="AH474" s="140">
        <f>('User Input'!AH28*$C$199 + 'User Input'!AH69*$C$198)*AH217</f>
        <v>0</v>
      </c>
      <c r="AI474" s="140">
        <f>('User Input'!AI28*$C$199 + 'User Input'!AI69*$C$198)*AI217</f>
        <v>0</v>
      </c>
      <c r="AJ474" s="140">
        <f>('User Input'!AJ28*$C$199 + 'User Input'!AJ69*$C$198)*AJ217</f>
        <v>0</v>
      </c>
      <c r="AK474" s="140">
        <f>('User Input'!AK28*$C$199 + 'User Input'!AK69*$C$198)*AK217</f>
        <v>0</v>
      </c>
      <c r="AL474" s="140">
        <f>('User Input'!AL28*$C$199 + 'User Input'!AL69*$C$198)*AL217</f>
        <v>0</v>
      </c>
      <c r="AM474" s="140">
        <f>('User Input'!AM28*$C$199 + 'User Input'!AM69*$C$198)*AM217</f>
        <v>0</v>
      </c>
      <c r="AN474" s="143">
        <f>('User Input'!AN28*$C$199 + 'User Input'!AN69*$C$198)*AN217</f>
        <v>0</v>
      </c>
      <c r="AO474" s="140">
        <f>('User Input'!AO28*$C$199 + 'User Input'!AO69*$C$198)*AO217</f>
        <v>0</v>
      </c>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row>
    <row r="475" spans="1:95" ht="15" customHeight="1">
      <c r="A475" s="104"/>
      <c r="B475" s="117" t="s">
        <v>97</v>
      </c>
      <c r="C475" s="141"/>
      <c r="D475" s="140">
        <f>('User Input'!D29*$C$199 + 'User Input'!D70*$C$198)*D218</f>
        <v>0</v>
      </c>
      <c r="E475" s="140">
        <f>('User Input'!E29*$C$199 + 'User Input'!E70*$C$198)*E218</f>
        <v>0</v>
      </c>
      <c r="F475" s="140">
        <f>('User Input'!F29*$C$199 + 'User Input'!F70*$C$198)*F218</f>
        <v>0</v>
      </c>
      <c r="G475" s="140">
        <f>('User Input'!G29*$C$199 + 'User Input'!G70*$C$198)*G218</f>
        <v>0</v>
      </c>
      <c r="H475" s="140">
        <f>('User Input'!H29*$C$199 + 'User Input'!H70*$C$198)*H218</f>
        <v>0</v>
      </c>
      <c r="I475" s="140">
        <f>('User Input'!I29*$C$199 + 'User Input'!I70*$C$198)*I218</f>
        <v>0</v>
      </c>
      <c r="J475" s="140">
        <f>('User Input'!J29*$C$199 + 'User Input'!J70*$C$198)*J218</f>
        <v>0</v>
      </c>
      <c r="K475" s="140">
        <f>('User Input'!K29*$C$199 + 'User Input'!K70*$C$198)*K218</f>
        <v>0</v>
      </c>
      <c r="L475" s="140">
        <f>('User Input'!L29*$C$199 + 'User Input'!L70*$C$198)*L218</f>
        <v>0</v>
      </c>
      <c r="M475" s="140">
        <f>('User Input'!M29*$C$199 + 'User Input'!M70*$C$198)*M218</f>
        <v>0</v>
      </c>
      <c r="N475" s="140">
        <f>('User Input'!N29*$C$199 + 'User Input'!N70*$C$198)*N218</f>
        <v>0</v>
      </c>
      <c r="O475" s="140">
        <f>('User Input'!O29*$C$199 + 'User Input'!O70*$C$198)*O218</f>
        <v>0</v>
      </c>
      <c r="P475" s="140">
        <f>('User Input'!P29*$C$199 + 'User Input'!P70*$C$198)*P218</f>
        <v>0</v>
      </c>
      <c r="Q475" s="140">
        <f>('User Input'!Q29*$C$199 + 'User Input'!Q70*$C$198)*Q218</f>
        <v>0</v>
      </c>
      <c r="R475" s="140">
        <f>('User Input'!R29*$C$199 + 'User Input'!R70*$C$198)*R218</f>
        <v>0</v>
      </c>
      <c r="S475" s="140">
        <f>('User Input'!S29*$C$199 + 'User Input'!S70*$C$198)*S218</f>
        <v>0</v>
      </c>
      <c r="T475" s="140">
        <f>('User Input'!T29*$C$199 + 'User Input'!T70*$C$198)*T218</f>
        <v>0</v>
      </c>
      <c r="U475" s="140">
        <f>('User Input'!U29*$C$199 + 'User Input'!U70*$C$198)*U218</f>
        <v>0</v>
      </c>
      <c r="V475" s="140">
        <f>('User Input'!V29*$C$199 + 'User Input'!V70*$C$198)*V218</f>
        <v>0</v>
      </c>
      <c r="W475" s="140">
        <f>('User Input'!W29*$C$199 + 'User Input'!W70*$C$198)*W218</f>
        <v>0</v>
      </c>
      <c r="X475" s="140">
        <f>('User Input'!X29*$C$199 + 'User Input'!X70*$C$198)*X218</f>
        <v>0</v>
      </c>
      <c r="Y475" s="140">
        <f>('User Input'!Y29*$C$199 + 'User Input'!Y70*$C$198)*Y218</f>
        <v>0</v>
      </c>
      <c r="Z475" s="140">
        <f>('User Input'!Z29*$C$199 + 'User Input'!Z70*$C$198)*Z218</f>
        <v>0</v>
      </c>
      <c r="AA475" s="140">
        <f>('User Input'!AA29*$C$199 + 'User Input'!AA70*$C$198)*AA218</f>
        <v>0</v>
      </c>
      <c r="AB475" s="140">
        <f>('User Input'!AB29*$C$199 + 'User Input'!AB70*$C$198)*AB218</f>
        <v>0</v>
      </c>
      <c r="AC475" s="140">
        <f>('User Input'!AC29*$C$199 + 'User Input'!AC70*$C$198)*AC218</f>
        <v>0</v>
      </c>
      <c r="AD475" s="140">
        <f>('User Input'!AD29*$C$199 + 'User Input'!AD70*$C$198)*AD218</f>
        <v>0</v>
      </c>
      <c r="AE475" s="140">
        <f>('User Input'!AE29*$C$199 + 'User Input'!AE70*$C$198)*AE218</f>
        <v>0</v>
      </c>
      <c r="AF475" s="140">
        <f>('User Input'!AF29*$C$199 + 'User Input'!AF70*$C$198)*AF218</f>
        <v>0</v>
      </c>
      <c r="AG475" s="140">
        <f>('User Input'!AG29*$C$199 + 'User Input'!AG70*$C$198)*AG218</f>
        <v>0</v>
      </c>
      <c r="AH475" s="140">
        <f>('User Input'!AH29*$C$199 + 'User Input'!AH70*$C$198)*AH218</f>
        <v>0</v>
      </c>
      <c r="AI475" s="140">
        <f>('User Input'!AI29*$C$199 + 'User Input'!AI70*$C$198)*AI218</f>
        <v>0</v>
      </c>
      <c r="AJ475" s="140">
        <f>('User Input'!AJ29*$C$199 + 'User Input'!AJ70*$C$198)*AJ218</f>
        <v>0</v>
      </c>
      <c r="AK475" s="140">
        <f>('User Input'!AK29*$C$199 + 'User Input'!AK70*$C$198)*AK218</f>
        <v>0</v>
      </c>
      <c r="AL475" s="140">
        <f>('User Input'!AL29*$C$199 + 'User Input'!AL70*$C$198)*AL218</f>
        <v>0</v>
      </c>
      <c r="AM475" s="140">
        <f>('User Input'!AM29*$C$199 + 'User Input'!AM70*$C$198)*AM218</f>
        <v>0</v>
      </c>
      <c r="AN475" s="140">
        <f>('User Input'!AN29*$C$199 + 'User Input'!AN70*$C$198)*AN218</f>
        <v>0</v>
      </c>
      <c r="AO475" s="140">
        <f>('User Input'!AO29*$C$199 + 'User Input'!AO70*$C$198)*AO218</f>
        <v>0</v>
      </c>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row>
    <row r="476" spans="1:95" ht="15" customHeight="1">
      <c r="A476" s="104"/>
      <c r="B476" s="117" t="s">
        <v>98</v>
      </c>
      <c r="C476" s="141"/>
      <c r="D476" s="140">
        <f>('User Input'!D30*$C$199 + 'User Input'!D71*$C$198)*D219</f>
        <v>0</v>
      </c>
      <c r="E476" s="140">
        <f>('User Input'!E30*$C$199 + 'User Input'!E71*$C$198)*E219</f>
        <v>0</v>
      </c>
      <c r="F476" s="140">
        <f>('User Input'!F30*$C$199 + 'User Input'!F71*$C$198)*F219</f>
        <v>0</v>
      </c>
      <c r="G476" s="140">
        <f>('User Input'!G30*$C$199 + 'User Input'!G71*$C$198)*G219</f>
        <v>0</v>
      </c>
      <c r="H476" s="140">
        <f>('User Input'!H30*$C$199 + 'User Input'!H71*$C$198)*H219</f>
        <v>0</v>
      </c>
      <c r="I476" s="140">
        <f>('User Input'!I30*$C$199 + 'User Input'!I71*$C$198)*I219</f>
        <v>0</v>
      </c>
      <c r="J476" s="140">
        <f>('User Input'!J30*$C$199 + 'User Input'!J71*$C$198)*J219</f>
        <v>0</v>
      </c>
      <c r="K476" s="140">
        <f>('User Input'!K30*$C$199 + 'User Input'!K71*$C$198)*K219</f>
        <v>0</v>
      </c>
      <c r="L476" s="140">
        <f>('User Input'!L30*$C$199 + 'User Input'!L71*$C$198)*L219</f>
        <v>0</v>
      </c>
      <c r="M476" s="140">
        <f>('User Input'!M30*$C$199 + 'User Input'!M71*$C$198)*M219</f>
        <v>0</v>
      </c>
      <c r="N476" s="140">
        <f>('User Input'!N30*$C$199 + 'User Input'!N71*$C$198)*N219</f>
        <v>0</v>
      </c>
      <c r="O476" s="140">
        <f>('User Input'!O30*$C$199 + 'User Input'!O71*$C$198)*O219</f>
        <v>0</v>
      </c>
      <c r="P476" s="140">
        <f>('User Input'!P30*$C$199 + 'User Input'!P71*$C$198)*P219</f>
        <v>0</v>
      </c>
      <c r="Q476" s="140">
        <f>('User Input'!Q30*$C$199 + 'User Input'!Q71*$C$198)*Q219</f>
        <v>0</v>
      </c>
      <c r="R476" s="140">
        <f>('User Input'!R30*$C$199 + 'User Input'!R71*$C$198)*R219</f>
        <v>0</v>
      </c>
      <c r="S476" s="140">
        <f>('User Input'!S30*$C$199 + 'User Input'!S71*$C$198)*S219</f>
        <v>0</v>
      </c>
      <c r="T476" s="140">
        <f>('User Input'!T30*$C$199 + 'User Input'!T71*$C$198)*T219</f>
        <v>0</v>
      </c>
      <c r="U476" s="140">
        <f>('User Input'!U30*$C$199 + 'User Input'!U71*$C$198)*U219</f>
        <v>0</v>
      </c>
      <c r="V476" s="140">
        <f>('User Input'!V30*$C$199 + 'User Input'!V71*$C$198)*V219</f>
        <v>0</v>
      </c>
      <c r="W476" s="140">
        <f>('User Input'!W30*$C$199 + 'User Input'!W71*$C$198)*W219</f>
        <v>0</v>
      </c>
      <c r="X476" s="140">
        <f>('User Input'!X30*$C$199 + 'User Input'!X71*$C$198)*X219</f>
        <v>0</v>
      </c>
      <c r="Y476" s="140">
        <f>('User Input'!Y30*$C$199 + 'User Input'!Y71*$C$198)*Y219</f>
        <v>0</v>
      </c>
      <c r="Z476" s="140">
        <f>('User Input'!Z30*$C$199 + 'User Input'!Z71*$C$198)*Z219</f>
        <v>0</v>
      </c>
      <c r="AA476" s="140">
        <f>('User Input'!AA30*$C$199 + 'User Input'!AA71*$C$198)*AA219</f>
        <v>0</v>
      </c>
      <c r="AB476" s="140">
        <f>('User Input'!AB30*$C$199 + 'User Input'!AB71*$C$198)*AB219</f>
        <v>0</v>
      </c>
      <c r="AC476" s="140">
        <f>('User Input'!AC30*$C$199 + 'User Input'!AC71*$C$198)*AC219</f>
        <v>0</v>
      </c>
      <c r="AD476" s="140">
        <f>('User Input'!AD30*$C$199 + 'User Input'!AD71*$C$198)*AD219</f>
        <v>0</v>
      </c>
      <c r="AE476" s="140">
        <f>('User Input'!AE30*$C$199 + 'User Input'!AE71*$C$198)*AE219</f>
        <v>0</v>
      </c>
      <c r="AF476" s="140">
        <f>('User Input'!AF30*$C$199 + 'User Input'!AF71*$C$198)*AF219</f>
        <v>0</v>
      </c>
      <c r="AG476" s="140">
        <f>('User Input'!AG30*$C$199 + 'User Input'!AG71*$C$198)*AG219</f>
        <v>0</v>
      </c>
      <c r="AH476" s="140">
        <f>('User Input'!AH30*$C$199 + 'User Input'!AH71*$C$198)*AH219</f>
        <v>0</v>
      </c>
      <c r="AI476" s="140">
        <f>('User Input'!AI30*$C$199 + 'User Input'!AI71*$C$198)*AI219</f>
        <v>0</v>
      </c>
      <c r="AJ476" s="140">
        <f>('User Input'!AJ30*$C$199 + 'User Input'!AJ71*$C$198)*AJ219</f>
        <v>0</v>
      </c>
      <c r="AK476" s="140">
        <f>('User Input'!AK30*$C$199 + 'User Input'!AK71*$C$198)*AK219</f>
        <v>0</v>
      </c>
      <c r="AL476" s="140">
        <f>('User Input'!AL30*$C$199 + 'User Input'!AL71*$C$198)*AL219</f>
        <v>0</v>
      </c>
      <c r="AM476" s="140">
        <f>('User Input'!AM30*$C$199 + 'User Input'!AM71*$C$198)*AM219</f>
        <v>0</v>
      </c>
      <c r="AN476" s="140">
        <f>('User Input'!AN30*$C$199 + 'User Input'!AN71*$C$198)*AN219</f>
        <v>0</v>
      </c>
      <c r="AO476" s="140">
        <f>('User Input'!AO30*$C$199 + 'User Input'!AO71*$C$198)*AO219</f>
        <v>0</v>
      </c>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row>
    <row r="477" spans="1:95" ht="15" customHeight="1">
      <c r="A477" s="104"/>
      <c r="B477" s="117" t="s">
        <v>99</v>
      </c>
      <c r="C477" s="141"/>
      <c r="D477" s="140">
        <f>('User Input'!D31*$C$199 + 'User Input'!D72*$C$198)*D220</f>
        <v>0</v>
      </c>
      <c r="E477" s="140">
        <f>('User Input'!E31*$C$199 + 'User Input'!E72*$C$198)*E220</f>
        <v>0</v>
      </c>
      <c r="F477" s="140">
        <f>('User Input'!F31*$C$199 + 'User Input'!F72*$C$198)*F220</f>
        <v>0</v>
      </c>
      <c r="G477" s="140">
        <f>('User Input'!G31*$C$199 + 'User Input'!G72*$C$198)*G220</f>
        <v>0</v>
      </c>
      <c r="H477" s="140">
        <f>('User Input'!H31*$C$199 + 'User Input'!H72*$C$198)*H220</f>
        <v>0</v>
      </c>
      <c r="I477" s="140">
        <f>('User Input'!I31*$C$199 + 'User Input'!I72*$C$198)*I220</f>
        <v>0</v>
      </c>
      <c r="J477" s="140">
        <f>('User Input'!J31*$C$199 + 'User Input'!J72*$C$198)*J220</f>
        <v>0</v>
      </c>
      <c r="K477" s="140">
        <f>('User Input'!K31*$C$199 + 'User Input'!K72*$C$198)*K220</f>
        <v>0</v>
      </c>
      <c r="L477" s="140">
        <f>('User Input'!L31*$C$199 + 'User Input'!L72*$C$198)*L220</f>
        <v>0</v>
      </c>
      <c r="M477" s="140">
        <f>('User Input'!M31*$C$199 + 'User Input'!M72*$C$198)*M220</f>
        <v>0</v>
      </c>
      <c r="N477" s="140">
        <f>('User Input'!N31*$C$199 + 'User Input'!N72*$C$198)*N220</f>
        <v>0</v>
      </c>
      <c r="O477" s="140">
        <f>('User Input'!O31*$C$199 + 'User Input'!O72*$C$198)*O220</f>
        <v>0</v>
      </c>
      <c r="P477" s="140">
        <f>('User Input'!P31*$C$199 + 'User Input'!P72*$C$198)*P220</f>
        <v>0</v>
      </c>
      <c r="Q477" s="140">
        <f>('User Input'!Q31*$C$199 + 'User Input'!Q72*$C$198)*Q220</f>
        <v>0</v>
      </c>
      <c r="R477" s="140">
        <f>('User Input'!R31*$C$199 + 'User Input'!R72*$C$198)*R220</f>
        <v>0</v>
      </c>
      <c r="S477" s="140">
        <f>('User Input'!S31*$C$199 + 'User Input'!S72*$C$198)*S220</f>
        <v>0</v>
      </c>
      <c r="T477" s="140">
        <f>('User Input'!T31*$C$199 + 'User Input'!T72*$C$198)*T220</f>
        <v>0</v>
      </c>
      <c r="U477" s="140">
        <f>('User Input'!U31*$C$199 + 'User Input'!U72*$C$198)*U220</f>
        <v>0</v>
      </c>
      <c r="V477" s="140">
        <f>('User Input'!V31*$C$199 + 'User Input'!V72*$C$198)*V220</f>
        <v>0</v>
      </c>
      <c r="W477" s="140">
        <f>('User Input'!W31*$C$199 + 'User Input'!W72*$C$198)*W220</f>
        <v>0</v>
      </c>
      <c r="X477" s="140">
        <f>('User Input'!X31*$C$199 + 'User Input'!X72*$C$198)*X220</f>
        <v>0</v>
      </c>
      <c r="Y477" s="140">
        <f>('User Input'!Y31*$C$199 + 'User Input'!Y72*$C$198)*Y220</f>
        <v>0</v>
      </c>
      <c r="Z477" s="140">
        <f>('User Input'!Z31*$C$199 + 'User Input'!Z72*$C$198)*Z220</f>
        <v>0</v>
      </c>
      <c r="AA477" s="140">
        <f>('User Input'!AA31*$C$199 + 'User Input'!AA72*$C$198)*AA220</f>
        <v>0</v>
      </c>
      <c r="AB477" s="140">
        <f>('User Input'!AB31*$C$199 + 'User Input'!AB72*$C$198)*AB220</f>
        <v>0</v>
      </c>
      <c r="AC477" s="140">
        <f>('User Input'!AC31*$C$199 + 'User Input'!AC72*$C$198)*AC220</f>
        <v>0</v>
      </c>
      <c r="AD477" s="140">
        <f>('User Input'!AD31*$C$199 + 'User Input'!AD72*$C$198)*AD220</f>
        <v>0</v>
      </c>
      <c r="AE477" s="140">
        <f>('User Input'!AE31*$C$199 + 'User Input'!AE72*$C$198)*AE220</f>
        <v>0</v>
      </c>
      <c r="AF477" s="140">
        <f>('User Input'!AF31*$C$199 + 'User Input'!AF72*$C$198)*AF220</f>
        <v>0</v>
      </c>
      <c r="AG477" s="140">
        <f>('User Input'!AG31*$C$199 + 'User Input'!AG72*$C$198)*AG220</f>
        <v>0</v>
      </c>
      <c r="AH477" s="140">
        <f>('User Input'!AH31*$C$199 + 'User Input'!AH72*$C$198)*AH220</f>
        <v>0</v>
      </c>
      <c r="AI477" s="140">
        <f>('User Input'!AI31*$C$199 + 'User Input'!AI72*$C$198)*AI220</f>
        <v>0</v>
      </c>
      <c r="AJ477" s="140">
        <f>('User Input'!AJ31*$C$199 + 'User Input'!AJ72*$C$198)*AJ220</f>
        <v>0</v>
      </c>
      <c r="AK477" s="140">
        <f>('User Input'!AK31*$C$199 + 'User Input'!AK72*$C$198)*AK220</f>
        <v>0</v>
      </c>
      <c r="AL477" s="140">
        <f>('User Input'!AL31*$C$199 + 'User Input'!AL72*$C$198)*AL220</f>
        <v>0</v>
      </c>
      <c r="AM477" s="140">
        <f>('User Input'!AM31*$C$199 + 'User Input'!AM72*$C$198)*AM220</f>
        <v>0</v>
      </c>
      <c r="AN477" s="140">
        <f>('User Input'!AN31*$C$199 + 'User Input'!AN72*$C$198)*AN220</f>
        <v>0</v>
      </c>
      <c r="AO477" s="140">
        <f>('User Input'!AO31*$C$199 + 'User Input'!AO72*$C$198)*AO220</f>
        <v>0</v>
      </c>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row>
    <row r="478" spans="1:95" ht="15" customHeight="1">
      <c r="A478" s="104"/>
      <c r="B478" s="117" t="s">
        <v>100</v>
      </c>
      <c r="C478" s="141"/>
      <c r="D478" s="140">
        <f>('User Input'!D32*$C$199 + 'User Input'!D73*$C$198)*D221</f>
        <v>0</v>
      </c>
      <c r="E478" s="140">
        <f>('User Input'!E32*$C$199 + 'User Input'!E73*$C$198)*E221</f>
        <v>0</v>
      </c>
      <c r="F478" s="140">
        <f>('User Input'!F32*$C$199 + 'User Input'!F73*$C$198)*F221</f>
        <v>0</v>
      </c>
      <c r="G478" s="140">
        <f>('User Input'!G32*$C$199 + 'User Input'!G73*$C$198)*G221</f>
        <v>0</v>
      </c>
      <c r="H478" s="140">
        <f>('User Input'!H32*$C$199 + 'User Input'!H73*$C$198)*H221</f>
        <v>0</v>
      </c>
      <c r="I478" s="140">
        <f>('User Input'!I32*$C$199 + 'User Input'!I73*$C$198)*I221</f>
        <v>0</v>
      </c>
      <c r="J478" s="140">
        <f>('User Input'!J32*$C$199 + 'User Input'!J73*$C$198)*J221</f>
        <v>0</v>
      </c>
      <c r="K478" s="140">
        <f>('User Input'!K32*$C$199 + 'User Input'!K73*$C$198)*K221</f>
        <v>0</v>
      </c>
      <c r="L478" s="140">
        <f>('User Input'!L32*$C$199 + 'User Input'!L73*$C$198)*L221</f>
        <v>0</v>
      </c>
      <c r="M478" s="140">
        <f>('User Input'!M32*$C$199 + 'User Input'!M73*$C$198)*M221</f>
        <v>0</v>
      </c>
      <c r="N478" s="140">
        <f>('User Input'!N32*$C$199 + 'User Input'!N73*$C$198)*N221</f>
        <v>0</v>
      </c>
      <c r="O478" s="140">
        <f>('User Input'!O32*$C$199 + 'User Input'!O73*$C$198)*O221</f>
        <v>0</v>
      </c>
      <c r="P478" s="140">
        <f>('User Input'!P32*$C$199 + 'User Input'!P73*$C$198)*P221</f>
        <v>0</v>
      </c>
      <c r="Q478" s="140">
        <f>('User Input'!Q32*$C$199 + 'User Input'!Q73*$C$198)*Q221</f>
        <v>0</v>
      </c>
      <c r="R478" s="140">
        <f>('User Input'!R32*$C$199 + 'User Input'!R73*$C$198)*R221</f>
        <v>0</v>
      </c>
      <c r="S478" s="140">
        <f>('User Input'!S32*$C$199 + 'User Input'!S73*$C$198)*S221</f>
        <v>0</v>
      </c>
      <c r="T478" s="140">
        <f>('User Input'!T32*$C$199 + 'User Input'!T73*$C$198)*T221</f>
        <v>0</v>
      </c>
      <c r="U478" s="140">
        <f>('User Input'!U32*$C$199 + 'User Input'!U73*$C$198)*U221</f>
        <v>0</v>
      </c>
      <c r="V478" s="140">
        <f>('User Input'!V32*$C$199 + 'User Input'!V73*$C$198)*V221</f>
        <v>0</v>
      </c>
      <c r="W478" s="140">
        <f>('User Input'!W32*$C$199 + 'User Input'!W73*$C$198)*W221</f>
        <v>0</v>
      </c>
      <c r="X478" s="140">
        <f>('User Input'!X32*$C$199 + 'User Input'!X73*$C$198)*X221</f>
        <v>0</v>
      </c>
      <c r="Y478" s="140">
        <f>('User Input'!Y32*$C$199 + 'User Input'!Y73*$C$198)*Y221</f>
        <v>0</v>
      </c>
      <c r="Z478" s="140">
        <f>('User Input'!Z32*$C$199 + 'User Input'!Z73*$C$198)*Z221</f>
        <v>0</v>
      </c>
      <c r="AA478" s="140">
        <f>('User Input'!AA32*$C$199 + 'User Input'!AA73*$C$198)*AA221</f>
        <v>0</v>
      </c>
      <c r="AB478" s="140">
        <f>('User Input'!AB32*$C$199 + 'User Input'!AB73*$C$198)*AB221</f>
        <v>0</v>
      </c>
      <c r="AC478" s="140">
        <f>('User Input'!AC32*$C$199 + 'User Input'!AC73*$C$198)*AC221</f>
        <v>0</v>
      </c>
      <c r="AD478" s="140">
        <f>('User Input'!AD32*$C$199 + 'User Input'!AD73*$C$198)*AD221</f>
        <v>0</v>
      </c>
      <c r="AE478" s="140">
        <f>('User Input'!AE32*$C$199 + 'User Input'!AE73*$C$198)*AE221</f>
        <v>0</v>
      </c>
      <c r="AF478" s="140">
        <f>('User Input'!AF32*$C$199 + 'User Input'!AF73*$C$198)*AF221</f>
        <v>0</v>
      </c>
      <c r="AG478" s="140">
        <f>('User Input'!AG32*$C$199 + 'User Input'!AG73*$C$198)*AG221</f>
        <v>0</v>
      </c>
      <c r="AH478" s="140">
        <f>('User Input'!AH32*$C$199 + 'User Input'!AH73*$C$198)*AH221</f>
        <v>0</v>
      </c>
      <c r="AI478" s="140">
        <f>('User Input'!AI32*$C$199 + 'User Input'!AI73*$C$198)*AI221</f>
        <v>0</v>
      </c>
      <c r="AJ478" s="140">
        <f>('User Input'!AJ32*$C$199 + 'User Input'!AJ73*$C$198)*AJ221</f>
        <v>0</v>
      </c>
      <c r="AK478" s="140">
        <f>('User Input'!AK32*$C$199 + 'User Input'!AK73*$C$198)*AK221</f>
        <v>0</v>
      </c>
      <c r="AL478" s="140">
        <f>('User Input'!AL32*$C$199 + 'User Input'!AL73*$C$198)*AL221</f>
        <v>0</v>
      </c>
      <c r="AM478" s="140">
        <f>('User Input'!AM32*$C$199 + 'User Input'!AM73*$C$198)*AM221</f>
        <v>0</v>
      </c>
      <c r="AN478" s="140">
        <f>('User Input'!AN32*$C$199 + 'User Input'!AN73*$C$198)*AN221</f>
        <v>0</v>
      </c>
      <c r="AO478" s="140">
        <f>('User Input'!AO32*$C$199 + 'User Input'!AO73*$C$198)*AO221</f>
        <v>0</v>
      </c>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row>
    <row r="479" spans="1:95" ht="15" customHeight="1">
      <c r="A479" s="104"/>
      <c r="B479" s="117" t="s">
        <v>101</v>
      </c>
      <c r="C479" s="141"/>
      <c r="D479" s="140">
        <f>('User Input'!D33*$C$199 + 'User Input'!D74*$C$198)*D222</f>
        <v>0</v>
      </c>
      <c r="E479" s="140">
        <f>('User Input'!E33*$C$199 + 'User Input'!E74*$C$198)*E222</f>
        <v>0</v>
      </c>
      <c r="F479" s="140">
        <f>('User Input'!F33*$C$199 + 'User Input'!F74*$C$198)*F222</f>
        <v>0</v>
      </c>
      <c r="G479" s="140">
        <f>('User Input'!G33*$C$199 + 'User Input'!G74*$C$198)*G222</f>
        <v>0</v>
      </c>
      <c r="H479" s="140">
        <f>('User Input'!H33*$C$199 + 'User Input'!H74*$C$198)*H222</f>
        <v>0</v>
      </c>
      <c r="I479" s="140">
        <f>('User Input'!I33*$C$199 + 'User Input'!I74*$C$198)*I222</f>
        <v>0</v>
      </c>
      <c r="J479" s="140">
        <f>('User Input'!J33*$C$199 + 'User Input'!J74*$C$198)*J222</f>
        <v>0</v>
      </c>
      <c r="K479" s="140">
        <f>('User Input'!K33*$C$199 + 'User Input'!K74*$C$198)*K222</f>
        <v>0</v>
      </c>
      <c r="L479" s="140">
        <f>('User Input'!L33*$C$199 + 'User Input'!L74*$C$198)*L222</f>
        <v>0</v>
      </c>
      <c r="M479" s="140">
        <f>('User Input'!M33*$C$199 + 'User Input'!M74*$C$198)*M222</f>
        <v>0</v>
      </c>
      <c r="N479" s="140">
        <f>('User Input'!N33*$C$199 + 'User Input'!N74*$C$198)*N222</f>
        <v>0</v>
      </c>
      <c r="O479" s="140">
        <f>('User Input'!O33*$C$199 + 'User Input'!O74*$C$198)*O222</f>
        <v>0</v>
      </c>
      <c r="P479" s="140">
        <f>('User Input'!P33*$C$199 + 'User Input'!P74*$C$198)*P222</f>
        <v>0</v>
      </c>
      <c r="Q479" s="140">
        <f>('User Input'!Q33*$C$199 + 'User Input'!Q74*$C$198)*Q222</f>
        <v>0</v>
      </c>
      <c r="R479" s="140">
        <f>('User Input'!R33*$C$199 + 'User Input'!R74*$C$198)*R222</f>
        <v>0</v>
      </c>
      <c r="S479" s="140">
        <f>('User Input'!S33*$C$199 + 'User Input'!S74*$C$198)*S222</f>
        <v>0</v>
      </c>
      <c r="T479" s="140">
        <f>('User Input'!T33*$C$199 + 'User Input'!T74*$C$198)*T222</f>
        <v>0</v>
      </c>
      <c r="U479" s="140">
        <f>('User Input'!U33*$C$199 + 'User Input'!U74*$C$198)*U222</f>
        <v>0</v>
      </c>
      <c r="V479" s="140">
        <f>('User Input'!V33*$C$199 + 'User Input'!V74*$C$198)*V222</f>
        <v>0</v>
      </c>
      <c r="W479" s="140">
        <f>('User Input'!W33*$C$199 + 'User Input'!W74*$C$198)*W222</f>
        <v>0</v>
      </c>
      <c r="X479" s="140">
        <f>('User Input'!X33*$C$199 + 'User Input'!X74*$C$198)*X222</f>
        <v>0</v>
      </c>
      <c r="Y479" s="140">
        <f>('User Input'!Y33*$C$199 + 'User Input'!Y74*$C$198)*Y222</f>
        <v>0</v>
      </c>
      <c r="Z479" s="140">
        <f>('User Input'!Z33*$C$199 + 'User Input'!Z74*$C$198)*Z222</f>
        <v>0</v>
      </c>
      <c r="AA479" s="140">
        <f>('User Input'!AA33*$C$199 + 'User Input'!AA74*$C$198)*AA222</f>
        <v>0</v>
      </c>
      <c r="AB479" s="140">
        <f>('User Input'!AB33*$C$199 + 'User Input'!AB74*$C$198)*AB222</f>
        <v>0</v>
      </c>
      <c r="AC479" s="140">
        <f>('User Input'!AC33*$C$199 + 'User Input'!AC74*$C$198)*AC222</f>
        <v>0</v>
      </c>
      <c r="AD479" s="140">
        <f>('User Input'!AD33*$C$199 + 'User Input'!AD74*$C$198)*AD222</f>
        <v>0</v>
      </c>
      <c r="AE479" s="140">
        <f>('User Input'!AE33*$C$199 + 'User Input'!AE74*$C$198)*AE222</f>
        <v>0</v>
      </c>
      <c r="AF479" s="140">
        <f>('User Input'!AF33*$C$199 + 'User Input'!AF74*$C$198)*AF222</f>
        <v>0</v>
      </c>
      <c r="AG479" s="140">
        <f>('User Input'!AG33*$C$199 + 'User Input'!AG74*$C$198)*AG222</f>
        <v>0</v>
      </c>
      <c r="AH479" s="140">
        <f>('User Input'!AH33*$C$199 + 'User Input'!AH74*$C$198)*AH222</f>
        <v>0</v>
      </c>
      <c r="AI479" s="140">
        <f>('User Input'!AI33*$C$199 + 'User Input'!AI74*$C$198)*AI222</f>
        <v>0</v>
      </c>
      <c r="AJ479" s="140">
        <f>('User Input'!AJ33*$C$199 + 'User Input'!AJ74*$C$198)*AJ222</f>
        <v>0</v>
      </c>
      <c r="AK479" s="140">
        <f>('User Input'!AK33*$C$199 + 'User Input'!AK74*$C$198)*AK222</f>
        <v>0</v>
      </c>
      <c r="AL479" s="140">
        <f>('User Input'!AL33*$C$199 + 'User Input'!AL74*$C$198)*AL222</f>
        <v>0</v>
      </c>
      <c r="AM479" s="140">
        <f>('User Input'!AM33*$C$199 + 'User Input'!AM74*$C$198)*AM222</f>
        <v>0</v>
      </c>
      <c r="AN479" s="140">
        <f>('User Input'!AN33*$C$199 + 'User Input'!AN74*$C$198)*AN222</f>
        <v>0</v>
      </c>
      <c r="AO479" s="140">
        <f>('User Input'!AO33*$C$199 + 'User Input'!AO74*$C$198)*AO222</f>
        <v>0</v>
      </c>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row>
    <row r="480" spans="1:95" ht="15" customHeight="1">
      <c r="A480" s="104"/>
      <c r="B480" s="117" t="s">
        <v>102</v>
      </c>
      <c r="C480" s="141"/>
      <c r="D480" s="140">
        <f>('User Input'!D34*$C$199 + 'User Input'!D75*$C$198)*D223</f>
        <v>0</v>
      </c>
      <c r="E480" s="140">
        <f>('User Input'!E34*$C$199 + 'User Input'!E75*$C$198)*E223</f>
        <v>0</v>
      </c>
      <c r="F480" s="140">
        <f>('User Input'!F34*$C$199 + 'User Input'!F75*$C$198)*F223</f>
        <v>0</v>
      </c>
      <c r="G480" s="140">
        <f>('User Input'!G34*$C$199 + 'User Input'!G75*$C$198)*G223</f>
        <v>0</v>
      </c>
      <c r="H480" s="140">
        <f>('User Input'!H34*$C$199 + 'User Input'!H75*$C$198)*H223</f>
        <v>0</v>
      </c>
      <c r="I480" s="140">
        <f>('User Input'!I34*$C$199 + 'User Input'!I75*$C$198)*I223</f>
        <v>0</v>
      </c>
      <c r="J480" s="140">
        <f>('User Input'!J34*$C$199 + 'User Input'!J75*$C$198)*J223</f>
        <v>0</v>
      </c>
      <c r="K480" s="140">
        <f>('User Input'!K34*$C$199 + 'User Input'!K75*$C$198)*K223</f>
        <v>0</v>
      </c>
      <c r="L480" s="140">
        <f>('User Input'!L34*$C$199 + 'User Input'!L75*$C$198)*L223</f>
        <v>0</v>
      </c>
      <c r="M480" s="140">
        <f>('User Input'!M34*$C$199 + 'User Input'!M75*$C$198)*M223</f>
        <v>0</v>
      </c>
      <c r="N480" s="140">
        <f>('User Input'!N34*$C$199 + 'User Input'!N75*$C$198)*N223</f>
        <v>0</v>
      </c>
      <c r="O480" s="140">
        <f>('User Input'!O34*$C$199 + 'User Input'!O75*$C$198)*O223</f>
        <v>0</v>
      </c>
      <c r="P480" s="140">
        <f>('User Input'!P34*$C$199 + 'User Input'!P75*$C$198)*P223</f>
        <v>0</v>
      </c>
      <c r="Q480" s="140">
        <f>('User Input'!Q34*$C$199 + 'User Input'!Q75*$C$198)*Q223</f>
        <v>0</v>
      </c>
      <c r="R480" s="140">
        <f>('User Input'!R34*$C$199 + 'User Input'!R75*$C$198)*R223</f>
        <v>0</v>
      </c>
      <c r="S480" s="140">
        <f>('User Input'!S34*$C$199 + 'User Input'!S75*$C$198)*S223</f>
        <v>0</v>
      </c>
      <c r="T480" s="140">
        <f>('User Input'!T34*$C$199 + 'User Input'!T75*$C$198)*T223</f>
        <v>0</v>
      </c>
      <c r="U480" s="140">
        <f>('User Input'!U34*$C$199 + 'User Input'!U75*$C$198)*U223</f>
        <v>0</v>
      </c>
      <c r="V480" s="140">
        <f>('User Input'!V34*$C$199 + 'User Input'!V75*$C$198)*V223</f>
        <v>0</v>
      </c>
      <c r="W480" s="140">
        <f>('User Input'!W34*$C$199 + 'User Input'!W75*$C$198)*W223</f>
        <v>0</v>
      </c>
      <c r="X480" s="140">
        <f>('User Input'!X34*$C$199 + 'User Input'!X75*$C$198)*X223</f>
        <v>0</v>
      </c>
      <c r="Y480" s="140">
        <f>('User Input'!Y34*$C$199 + 'User Input'!Y75*$C$198)*Y223</f>
        <v>0</v>
      </c>
      <c r="Z480" s="140">
        <f>('User Input'!Z34*$C$199 + 'User Input'!Z75*$C$198)*Z223</f>
        <v>0</v>
      </c>
      <c r="AA480" s="140">
        <f>('User Input'!AA34*$C$199 + 'User Input'!AA75*$C$198)*AA223</f>
        <v>0</v>
      </c>
      <c r="AB480" s="140">
        <f>('User Input'!AB34*$C$199 + 'User Input'!AB75*$C$198)*AB223</f>
        <v>0</v>
      </c>
      <c r="AC480" s="140">
        <f>('User Input'!AC34*$C$199 + 'User Input'!AC75*$C$198)*AC223</f>
        <v>0</v>
      </c>
      <c r="AD480" s="140">
        <f>('User Input'!AD34*$C$199 + 'User Input'!AD75*$C$198)*AD223</f>
        <v>0</v>
      </c>
      <c r="AE480" s="140">
        <f>('User Input'!AE34*$C$199 + 'User Input'!AE75*$C$198)*AE223</f>
        <v>0</v>
      </c>
      <c r="AF480" s="140">
        <f>('User Input'!AF34*$C$199 + 'User Input'!AF75*$C$198)*AF223</f>
        <v>0</v>
      </c>
      <c r="AG480" s="140">
        <f>('User Input'!AG34*$C$199 + 'User Input'!AG75*$C$198)*AG223</f>
        <v>0</v>
      </c>
      <c r="AH480" s="140">
        <f>('User Input'!AH34*$C$199 + 'User Input'!AH75*$C$198)*AH223</f>
        <v>0</v>
      </c>
      <c r="AI480" s="140">
        <f>('User Input'!AI34*$C$199 + 'User Input'!AI75*$C$198)*AI223</f>
        <v>0</v>
      </c>
      <c r="AJ480" s="140">
        <f>('User Input'!AJ34*$C$199 + 'User Input'!AJ75*$C$198)*AJ223</f>
        <v>0</v>
      </c>
      <c r="AK480" s="140">
        <f>('User Input'!AK34*$C$199 + 'User Input'!AK75*$C$198)*AK223</f>
        <v>0</v>
      </c>
      <c r="AL480" s="140">
        <f>('User Input'!AL34*$C$199 + 'User Input'!AL75*$C$198)*AL223</f>
        <v>0</v>
      </c>
      <c r="AM480" s="140">
        <f>('User Input'!AM34*$C$199 + 'User Input'!AM75*$C$198)*AM223</f>
        <v>0</v>
      </c>
      <c r="AN480" s="140">
        <f>('User Input'!AN34*$C$199 + 'User Input'!AN75*$C$198)*AN223</f>
        <v>0</v>
      </c>
      <c r="AO480" s="140">
        <f>('User Input'!AO34*$C$199 + 'User Input'!AO75*$C$198)*AO223</f>
        <v>0</v>
      </c>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row>
    <row r="481" spans="1:95" ht="15" customHeight="1">
      <c r="A481" s="104"/>
      <c r="B481" s="117" t="s">
        <v>103</v>
      </c>
      <c r="C481" s="141"/>
      <c r="D481" s="140">
        <f>('User Input'!D35*$C$199 + 'User Input'!D76*$C$198)*D224</f>
        <v>0</v>
      </c>
      <c r="E481" s="140">
        <f>('User Input'!E35*$C$199 + 'User Input'!E76*$C$198)*E224</f>
        <v>0</v>
      </c>
      <c r="F481" s="140">
        <f>('User Input'!F35*$C$199 + 'User Input'!F76*$C$198)*F224</f>
        <v>0</v>
      </c>
      <c r="G481" s="140">
        <f>('User Input'!G35*$C$199 + 'User Input'!G76*$C$198)*G224</f>
        <v>0</v>
      </c>
      <c r="H481" s="140">
        <f>('User Input'!H35*$C$199 + 'User Input'!H76*$C$198)*H224</f>
        <v>0</v>
      </c>
      <c r="I481" s="140">
        <f>('User Input'!I35*$C$199 + 'User Input'!I76*$C$198)*I224</f>
        <v>0</v>
      </c>
      <c r="J481" s="140">
        <f>('User Input'!J35*$C$199 + 'User Input'!J76*$C$198)*J224</f>
        <v>0</v>
      </c>
      <c r="K481" s="140">
        <f>('User Input'!K35*$C$199 + 'User Input'!K76*$C$198)*K224</f>
        <v>0</v>
      </c>
      <c r="L481" s="140">
        <f>('User Input'!L35*$C$199 + 'User Input'!L76*$C$198)*L224</f>
        <v>0</v>
      </c>
      <c r="M481" s="140">
        <f>('User Input'!M35*$C$199 + 'User Input'!M76*$C$198)*M224</f>
        <v>0</v>
      </c>
      <c r="N481" s="140">
        <f>('User Input'!N35*$C$199 + 'User Input'!N76*$C$198)*N224</f>
        <v>0</v>
      </c>
      <c r="O481" s="140">
        <f>('User Input'!O35*$C$199 + 'User Input'!O76*$C$198)*O224</f>
        <v>0</v>
      </c>
      <c r="P481" s="140">
        <f>('User Input'!P35*$C$199 + 'User Input'!P76*$C$198)*P224</f>
        <v>0</v>
      </c>
      <c r="Q481" s="140">
        <f>('User Input'!Q35*$C$199 + 'User Input'!Q76*$C$198)*Q224</f>
        <v>0</v>
      </c>
      <c r="R481" s="140">
        <f>('User Input'!R35*$C$199 + 'User Input'!R76*$C$198)*R224</f>
        <v>0</v>
      </c>
      <c r="S481" s="140">
        <f>('User Input'!S35*$C$199 + 'User Input'!S76*$C$198)*S224</f>
        <v>0</v>
      </c>
      <c r="T481" s="140">
        <f>('User Input'!T35*$C$199 + 'User Input'!T76*$C$198)*T224</f>
        <v>0</v>
      </c>
      <c r="U481" s="140">
        <f>('User Input'!U35*$C$199 + 'User Input'!U76*$C$198)*U224</f>
        <v>0</v>
      </c>
      <c r="V481" s="140">
        <f>('User Input'!V35*$C$199 + 'User Input'!V76*$C$198)*V224</f>
        <v>0</v>
      </c>
      <c r="W481" s="140">
        <f>('User Input'!W35*$C$199 + 'User Input'!W76*$C$198)*W224</f>
        <v>0</v>
      </c>
      <c r="X481" s="140">
        <f>('User Input'!X35*$C$199 + 'User Input'!X76*$C$198)*X224</f>
        <v>0</v>
      </c>
      <c r="Y481" s="140">
        <f>('User Input'!Y35*$C$199 + 'User Input'!Y76*$C$198)*Y224</f>
        <v>0</v>
      </c>
      <c r="Z481" s="140">
        <f>('User Input'!Z35*$C$199 + 'User Input'!Z76*$C$198)*Z224</f>
        <v>0</v>
      </c>
      <c r="AA481" s="140">
        <f>('User Input'!AA35*$C$199 + 'User Input'!AA76*$C$198)*AA224</f>
        <v>0</v>
      </c>
      <c r="AB481" s="140">
        <f>('User Input'!AB35*$C$199 + 'User Input'!AB76*$C$198)*AB224</f>
        <v>0</v>
      </c>
      <c r="AC481" s="140">
        <f>('User Input'!AC35*$C$199 + 'User Input'!AC76*$C$198)*AC224</f>
        <v>0</v>
      </c>
      <c r="AD481" s="140">
        <f>('User Input'!AD35*$C$199 + 'User Input'!AD76*$C$198)*AD224</f>
        <v>0</v>
      </c>
      <c r="AE481" s="140">
        <f>('User Input'!AE35*$C$199 + 'User Input'!AE76*$C$198)*AE224</f>
        <v>0</v>
      </c>
      <c r="AF481" s="140">
        <f>('User Input'!AF35*$C$199 + 'User Input'!AF76*$C$198)*AF224</f>
        <v>0</v>
      </c>
      <c r="AG481" s="140">
        <f>('User Input'!AG35*$C$199 + 'User Input'!AG76*$C$198)*AG224</f>
        <v>0</v>
      </c>
      <c r="AH481" s="140">
        <f>('User Input'!AH35*$C$199 + 'User Input'!AH76*$C$198)*AH224</f>
        <v>0</v>
      </c>
      <c r="AI481" s="140">
        <f>('User Input'!AI35*$C$199 + 'User Input'!AI76*$C$198)*AI224</f>
        <v>0</v>
      </c>
      <c r="AJ481" s="140">
        <f>('User Input'!AJ35*$C$199 + 'User Input'!AJ76*$C$198)*AJ224</f>
        <v>0</v>
      </c>
      <c r="AK481" s="140">
        <f>('User Input'!AK35*$C$199 + 'User Input'!AK76*$C$198)*AK224</f>
        <v>0</v>
      </c>
      <c r="AL481" s="140">
        <f>('User Input'!AL35*$C$199 + 'User Input'!AL76*$C$198)*AL224</f>
        <v>0</v>
      </c>
      <c r="AM481" s="140">
        <f>('User Input'!AM35*$C$199 + 'User Input'!AM76*$C$198)*AM224</f>
        <v>0</v>
      </c>
      <c r="AN481" s="140">
        <f>('User Input'!AN35*$C$199 + 'User Input'!AN76*$C$198)*AN224</f>
        <v>0</v>
      </c>
      <c r="AO481" s="140">
        <f>('User Input'!AO35*$C$199 + 'User Input'!AO76*$C$198)*AO224</f>
        <v>0</v>
      </c>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row>
    <row r="482" spans="1:95" ht="15" customHeight="1">
      <c r="A482" s="104"/>
      <c r="B482" s="117" t="s">
        <v>104</v>
      </c>
      <c r="C482" s="141"/>
      <c r="D482" s="140">
        <f>('User Input'!D36*$C$199 + 'User Input'!D77*$C$198)*D225</f>
        <v>0</v>
      </c>
      <c r="E482" s="140">
        <f>('User Input'!E36*$C$199 + 'User Input'!E77*$C$198)*E225</f>
        <v>0</v>
      </c>
      <c r="F482" s="140">
        <f>('User Input'!F36*$C$199 + 'User Input'!F77*$C$198)*F225</f>
        <v>0</v>
      </c>
      <c r="G482" s="140">
        <f>('User Input'!G36*$C$199 + 'User Input'!G77*$C$198)*G225</f>
        <v>0</v>
      </c>
      <c r="H482" s="140">
        <f>('User Input'!H36*$C$199 + 'User Input'!H77*$C$198)*H225</f>
        <v>0</v>
      </c>
      <c r="I482" s="140">
        <f>('User Input'!I36*$C$199 + 'User Input'!I77*$C$198)*I225</f>
        <v>0</v>
      </c>
      <c r="J482" s="140">
        <f>('User Input'!J36*$C$199 + 'User Input'!J77*$C$198)*J225</f>
        <v>0</v>
      </c>
      <c r="K482" s="140">
        <f>('User Input'!K36*$C$199 + 'User Input'!K77*$C$198)*K225</f>
        <v>0</v>
      </c>
      <c r="L482" s="140">
        <f>('User Input'!L36*$C$199 + 'User Input'!L77*$C$198)*L225</f>
        <v>0</v>
      </c>
      <c r="M482" s="140">
        <f>('User Input'!M36*$C$199 + 'User Input'!M77*$C$198)*M225</f>
        <v>0</v>
      </c>
      <c r="N482" s="140">
        <f>('User Input'!N36*$C$199 + 'User Input'!N77*$C$198)*N225</f>
        <v>0</v>
      </c>
      <c r="O482" s="140">
        <f>('User Input'!O36*$C$199 + 'User Input'!O77*$C$198)*O225</f>
        <v>0</v>
      </c>
      <c r="P482" s="140">
        <f>('User Input'!P36*$C$199 + 'User Input'!P77*$C$198)*P225</f>
        <v>0</v>
      </c>
      <c r="Q482" s="140">
        <f>('User Input'!Q36*$C$199 + 'User Input'!Q77*$C$198)*Q225</f>
        <v>0</v>
      </c>
      <c r="R482" s="140">
        <f>('User Input'!R36*$C$199 + 'User Input'!R77*$C$198)*R225</f>
        <v>0</v>
      </c>
      <c r="S482" s="140">
        <f>('User Input'!S36*$C$199 + 'User Input'!S77*$C$198)*S225</f>
        <v>0</v>
      </c>
      <c r="T482" s="140">
        <f>('User Input'!T36*$C$199 + 'User Input'!T77*$C$198)*T225</f>
        <v>0</v>
      </c>
      <c r="U482" s="140">
        <f>('User Input'!U36*$C$199 + 'User Input'!U77*$C$198)*U225</f>
        <v>0</v>
      </c>
      <c r="V482" s="140">
        <f>('User Input'!V36*$C$199 + 'User Input'!V77*$C$198)*V225</f>
        <v>0</v>
      </c>
      <c r="W482" s="140">
        <f>('User Input'!W36*$C$199 + 'User Input'!W77*$C$198)*W225</f>
        <v>0</v>
      </c>
      <c r="X482" s="140">
        <f>('User Input'!X36*$C$199 + 'User Input'!X77*$C$198)*X225</f>
        <v>0</v>
      </c>
      <c r="Y482" s="140">
        <f>('User Input'!Y36*$C$199 + 'User Input'!Y77*$C$198)*Y225</f>
        <v>0</v>
      </c>
      <c r="Z482" s="140">
        <f>('User Input'!Z36*$C$199 + 'User Input'!Z77*$C$198)*Z225</f>
        <v>0</v>
      </c>
      <c r="AA482" s="140">
        <f>('User Input'!AA36*$C$199 + 'User Input'!AA77*$C$198)*AA225</f>
        <v>0</v>
      </c>
      <c r="AB482" s="140">
        <f>('User Input'!AB36*$C$199 + 'User Input'!AB77*$C$198)*AB225</f>
        <v>0</v>
      </c>
      <c r="AC482" s="140">
        <f>('User Input'!AC36*$C$199 + 'User Input'!AC77*$C$198)*AC225</f>
        <v>0</v>
      </c>
      <c r="AD482" s="140">
        <f>('User Input'!AD36*$C$199 + 'User Input'!AD77*$C$198)*AD225</f>
        <v>0</v>
      </c>
      <c r="AE482" s="140">
        <f>('User Input'!AE36*$C$199 + 'User Input'!AE77*$C$198)*AE225</f>
        <v>0</v>
      </c>
      <c r="AF482" s="140">
        <f>('User Input'!AF36*$C$199 + 'User Input'!AF77*$C$198)*AF225</f>
        <v>0</v>
      </c>
      <c r="AG482" s="140">
        <f>('User Input'!AG36*$C$199 + 'User Input'!AG77*$C$198)*AG225</f>
        <v>0</v>
      </c>
      <c r="AH482" s="140">
        <f>('User Input'!AH36*$C$199 + 'User Input'!AH77*$C$198)*AH225</f>
        <v>0</v>
      </c>
      <c r="AI482" s="140">
        <f>('User Input'!AI36*$C$199 + 'User Input'!AI77*$C$198)*AI225</f>
        <v>0</v>
      </c>
      <c r="AJ482" s="140">
        <f>('User Input'!AJ36*$C$199 + 'User Input'!AJ77*$C$198)*AJ225</f>
        <v>0</v>
      </c>
      <c r="AK482" s="140">
        <f>('User Input'!AK36*$C$199 + 'User Input'!AK77*$C$198)*AK225</f>
        <v>0</v>
      </c>
      <c r="AL482" s="140">
        <f>('User Input'!AL36*$C$199 + 'User Input'!AL77*$C$198)*AL225</f>
        <v>0</v>
      </c>
      <c r="AM482" s="140">
        <f>('User Input'!AM36*$C$199 + 'User Input'!AM77*$C$198)*AM225</f>
        <v>0</v>
      </c>
      <c r="AN482" s="140">
        <f>('User Input'!AN36*$C$199 + 'User Input'!AN77*$C$198)*AN225</f>
        <v>0</v>
      </c>
      <c r="AO482" s="140">
        <f>('User Input'!AO36*$C$199 + 'User Input'!AO77*$C$198)*AO225</f>
        <v>0</v>
      </c>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row>
    <row r="483" spans="1:95" ht="15" customHeight="1">
      <c r="A483" s="104"/>
      <c r="B483" s="117" t="s">
        <v>105</v>
      </c>
      <c r="C483" s="141"/>
      <c r="D483" s="140">
        <f>('User Input'!D37*$C$199 + 'User Input'!D78*$C$198)*D226</f>
        <v>0</v>
      </c>
      <c r="E483" s="140">
        <f>('User Input'!E37*$C$199 + 'User Input'!E78*$C$198)*E226</f>
        <v>0</v>
      </c>
      <c r="F483" s="140">
        <f>('User Input'!F37*$C$199 + 'User Input'!F78*$C$198)*F226</f>
        <v>0</v>
      </c>
      <c r="G483" s="140">
        <f>('User Input'!G37*$C$199 + 'User Input'!G78*$C$198)*G226</f>
        <v>0</v>
      </c>
      <c r="H483" s="140">
        <f>('User Input'!H37*$C$199 + 'User Input'!H78*$C$198)*H226</f>
        <v>0</v>
      </c>
      <c r="I483" s="140">
        <f>('User Input'!I37*$C$199 + 'User Input'!I78*$C$198)*I226</f>
        <v>0</v>
      </c>
      <c r="J483" s="140">
        <f>('User Input'!J37*$C$199 + 'User Input'!J78*$C$198)*J226</f>
        <v>0</v>
      </c>
      <c r="K483" s="140">
        <f>('User Input'!K37*$C$199 + 'User Input'!K78*$C$198)*K226</f>
        <v>0</v>
      </c>
      <c r="L483" s="140">
        <f>('User Input'!L37*$C$199 + 'User Input'!L78*$C$198)*L226</f>
        <v>0</v>
      </c>
      <c r="M483" s="140">
        <f>('User Input'!M37*$C$199 + 'User Input'!M78*$C$198)*M226</f>
        <v>0</v>
      </c>
      <c r="N483" s="140">
        <f>('User Input'!N37*$C$199 + 'User Input'!N78*$C$198)*N226</f>
        <v>0</v>
      </c>
      <c r="O483" s="140">
        <f>('User Input'!O37*$C$199 + 'User Input'!O78*$C$198)*O226</f>
        <v>0</v>
      </c>
      <c r="P483" s="140">
        <f>('User Input'!P37*$C$199 + 'User Input'!P78*$C$198)*P226</f>
        <v>0</v>
      </c>
      <c r="Q483" s="140">
        <f>('User Input'!Q37*$C$199 + 'User Input'!Q78*$C$198)*Q226</f>
        <v>0</v>
      </c>
      <c r="R483" s="140">
        <f>('User Input'!R37*$C$199 + 'User Input'!R78*$C$198)*R226</f>
        <v>0</v>
      </c>
      <c r="S483" s="140">
        <f>('User Input'!S37*$C$199 + 'User Input'!S78*$C$198)*S226</f>
        <v>0</v>
      </c>
      <c r="T483" s="140">
        <f>('User Input'!T37*$C$199 + 'User Input'!T78*$C$198)*T226</f>
        <v>0</v>
      </c>
      <c r="U483" s="140">
        <f>('User Input'!U37*$C$199 + 'User Input'!U78*$C$198)*U226</f>
        <v>0</v>
      </c>
      <c r="V483" s="140">
        <f>('User Input'!V37*$C$199 + 'User Input'!V78*$C$198)*V226</f>
        <v>0</v>
      </c>
      <c r="W483" s="140">
        <f>('User Input'!W37*$C$199 + 'User Input'!W78*$C$198)*W226</f>
        <v>0</v>
      </c>
      <c r="X483" s="140">
        <f>('User Input'!X37*$C$199 + 'User Input'!X78*$C$198)*X226</f>
        <v>0</v>
      </c>
      <c r="Y483" s="140">
        <f>('User Input'!Y37*$C$199 + 'User Input'!Y78*$C$198)*Y226</f>
        <v>0</v>
      </c>
      <c r="Z483" s="140">
        <f>('User Input'!Z37*$C$199 + 'User Input'!Z78*$C$198)*Z226</f>
        <v>0</v>
      </c>
      <c r="AA483" s="140">
        <f>('User Input'!AA37*$C$199 + 'User Input'!AA78*$C$198)*AA226</f>
        <v>0</v>
      </c>
      <c r="AB483" s="140">
        <f>('User Input'!AB37*$C$199 + 'User Input'!AB78*$C$198)*AB226</f>
        <v>0</v>
      </c>
      <c r="AC483" s="140">
        <f>('User Input'!AC37*$C$199 + 'User Input'!AC78*$C$198)*AC226</f>
        <v>0</v>
      </c>
      <c r="AD483" s="140">
        <f>('User Input'!AD37*$C$199 + 'User Input'!AD78*$C$198)*AD226</f>
        <v>0</v>
      </c>
      <c r="AE483" s="140">
        <f>('User Input'!AE37*$C$199 + 'User Input'!AE78*$C$198)*AE226</f>
        <v>0</v>
      </c>
      <c r="AF483" s="140">
        <f>('User Input'!AF37*$C$199 + 'User Input'!AF78*$C$198)*AF226</f>
        <v>0</v>
      </c>
      <c r="AG483" s="140">
        <f>('User Input'!AG37*$C$199 + 'User Input'!AG78*$C$198)*AG226</f>
        <v>0</v>
      </c>
      <c r="AH483" s="140">
        <f>('User Input'!AH37*$C$199 + 'User Input'!AH78*$C$198)*AH226</f>
        <v>0</v>
      </c>
      <c r="AI483" s="140">
        <f>('User Input'!AI37*$C$199 + 'User Input'!AI78*$C$198)*AI226</f>
        <v>0</v>
      </c>
      <c r="AJ483" s="140">
        <f>('User Input'!AJ37*$C$199 + 'User Input'!AJ78*$C$198)*AJ226</f>
        <v>0</v>
      </c>
      <c r="AK483" s="140">
        <f>('User Input'!AK37*$C$199 + 'User Input'!AK78*$C$198)*AK226</f>
        <v>0</v>
      </c>
      <c r="AL483" s="140">
        <f>('User Input'!AL37*$C$199 + 'User Input'!AL78*$C$198)*AL226</f>
        <v>0</v>
      </c>
      <c r="AM483" s="140">
        <f>('User Input'!AM37*$C$199 + 'User Input'!AM78*$C$198)*AM226</f>
        <v>0</v>
      </c>
      <c r="AN483" s="140">
        <f>('User Input'!AN37*$C$199 + 'User Input'!AN78*$C$198)*AN226</f>
        <v>0</v>
      </c>
      <c r="AO483" s="140">
        <f>('User Input'!AO37*$C$199 + 'User Input'!AO78*$C$198)*AO226</f>
        <v>0</v>
      </c>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row>
    <row r="484" spans="1:95" ht="15" customHeight="1">
      <c r="A484" s="104"/>
      <c r="B484" s="117" t="s">
        <v>106</v>
      </c>
      <c r="C484" s="141"/>
      <c r="D484" s="140">
        <f>('User Input'!D38*$C$199 + 'User Input'!D79*$C$198)*D227</f>
        <v>0</v>
      </c>
      <c r="E484" s="140">
        <f>('User Input'!E38*$C$199 + 'User Input'!E79*$C$198)*E227</f>
        <v>0</v>
      </c>
      <c r="F484" s="140">
        <f>('User Input'!F38*$C$199 + 'User Input'!F79*$C$198)*F227</f>
        <v>0</v>
      </c>
      <c r="G484" s="140">
        <f>('User Input'!G38*$C$199 + 'User Input'!G79*$C$198)*G227</f>
        <v>0</v>
      </c>
      <c r="H484" s="140">
        <f>('User Input'!H38*$C$199 + 'User Input'!H79*$C$198)*H227</f>
        <v>0</v>
      </c>
      <c r="I484" s="140">
        <f>('User Input'!I38*$C$199 + 'User Input'!I79*$C$198)*I227</f>
        <v>0</v>
      </c>
      <c r="J484" s="140">
        <f>('User Input'!J38*$C$199 + 'User Input'!J79*$C$198)*J227</f>
        <v>0</v>
      </c>
      <c r="K484" s="140">
        <f>('User Input'!K38*$C$199 + 'User Input'!K79*$C$198)*K227</f>
        <v>0</v>
      </c>
      <c r="L484" s="140">
        <f>('User Input'!L38*$C$199 + 'User Input'!L79*$C$198)*L227</f>
        <v>0</v>
      </c>
      <c r="M484" s="140">
        <f>('User Input'!M38*$C$199 + 'User Input'!M79*$C$198)*M227</f>
        <v>0</v>
      </c>
      <c r="N484" s="140">
        <f>('User Input'!N38*$C$199 + 'User Input'!N79*$C$198)*N227</f>
        <v>0</v>
      </c>
      <c r="O484" s="140">
        <f>('User Input'!O38*$C$199 + 'User Input'!O79*$C$198)*O227</f>
        <v>0</v>
      </c>
      <c r="P484" s="140">
        <f>('User Input'!P38*$C$199 + 'User Input'!P79*$C$198)*P227</f>
        <v>0</v>
      </c>
      <c r="Q484" s="140">
        <f>('User Input'!Q38*$C$199 + 'User Input'!Q79*$C$198)*Q227</f>
        <v>0</v>
      </c>
      <c r="R484" s="140">
        <f>('User Input'!R38*$C$199 + 'User Input'!R79*$C$198)*R227</f>
        <v>0</v>
      </c>
      <c r="S484" s="140">
        <f>('User Input'!S38*$C$199 + 'User Input'!S79*$C$198)*S227</f>
        <v>0</v>
      </c>
      <c r="T484" s="140">
        <f>('User Input'!T38*$C$199 + 'User Input'!T79*$C$198)*T227</f>
        <v>0</v>
      </c>
      <c r="U484" s="140">
        <f>('User Input'!U38*$C$199 + 'User Input'!U79*$C$198)*U227</f>
        <v>0</v>
      </c>
      <c r="V484" s="140">
        <f>('User Input'!V38*$C$199 + 'User Input'!V79*$C$198)*V227</f>
        <v>0</v>
      </c>
      <c r="W484" s="140">
        <f>('User Input'!W38*$C$199 + 'User Input'!W79*$C$198)*W227</f>
        <v>0</v>
      </c>
      <c r="X484" s="140">
        <f>('User Input'!X38*$C$199 + 'User Input'!X79*$C$198)*X227</f>
        <v>0</v>
      </c>
      <c r="Y484" s="140">
        <f>('User Input'!Y38*$C$199 + 'User Input'!Y79*$C$198)*Y227</f>
        <v>0</v>
      </c>
      <c r="Z484" s="140">
        <f>('User Input'!Z38*$C$199 + 'User Input'!Z79*$C$198)*Z227</f>
        <v>0</v>
      </c>
      <c r="AA484" s="140">
        <f>('User Input'!AA38*$C$199 + 'User Input'!AA79*$C$198)*AA227</f>
        <v>0</v>
      </c>
      <c r="AB484" s="140">
        <f>('User Input'!AB38*$C$199 + 'User Input'!AB79*$C$198)*AB227</f>
        <v>0</v>
      </c>
      <c r="AC484" s="140">
        <f>('User Input'!AC38*$C$199 + 'User Input'!AC79*$C$198)*AC227</f>
        <v>0</v>
      </c>
      <c r="AD484" s="140">
        <f>('User Input'!AD38*$C$199 + 'User Input'!AD79*$C$198)*AD227</f>
        <v>0</v>
      </c>
      <c r="AE484" s="140">
        <f>('User Input'!AE38*$C$199 + 'User Input'!AE79*$C$198)*AE227</f>
        <v>0</v>
      </c>
      <c r="AF484" s="140">
        <f>('User Input'!AF38*$C$199 + 'User Input'!AF79*$C$198)*AF227</f>
        <v>0</v>
      </c>
      <c r="AG484" s="140">
        <f>('User Input'!AG38*$C$199 + 'User Input'!AG79*$C$198)*AG227</f>
        <v>0</v>
      </c>
      <c r="AH484" s="140">
        <f>('User Input'!AH38*$C$199 + 'User Input'!AH79*$C$198)*AH227</f>
        <v>0</v>
      </c>
      <c r="AI484" s="140">
        <f>('User Input'!AI38*$C$199 + 'User Input'!AI79*$C$198)*AI227</f>
        <v>0</v>
      </c>
      <c r="AJ484" s="140">
        <f>('User Input'!AJ38*$C$199 + 'User Input'!AJ79*$C$198)*AJ227</f>
        <v>0</v>
      </c>
      <c r="AK484" s="140">
        <f>('User Input'!AK38*$C$199 + 'User Input'!AK79*$C$198)*AK227</f>
        <v>0</v>
      </c>
      <c r="AL484" s="140">
        <f>('User Input'!AL38*$C$199 + 'User Input'!AL79*$C$198)*AL227</f>
        <v>0</v>
      </c>
      <c r="AM484" s="140">
        <f>('User Input'!AM38*$C$199 + 'User Input'!AM79*$C$198)*AM227</f>
        <v>0</v>
      </c>
      <c r="AN484" s="140">
        <f>('User Input'!AN38*$C$199 + 'User Input'!AN79*$C$198)*AN227</f>
        <v>0</v>
      </c>
      <c r="AO484" s="140">
        <f>('User Input'!AO38*$C$199 + 'User Input'!AO79*$C$198)*AO227</f>
        <v>0</v>
      </c>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row>
    <row r="485" spans="1:95" ht="15" customHeight="1">
      <c r="A485" s="104"/>
      <c r="B485" s="117" t="s">
        <v>107</v>
      </c>
      <c r="C485" s="141"/>
      <c r="D485" s="140">
        <f>('User Input'!D39*$C$199 + 'User Input'!D80*$C$198)*D228</f>
        <v>0</v>
      </c>
      <c r="E485" s="140">
        <f>('User Input'!E39*$C$199 + 'User Input'!E80*$C$198)*E228</f>
        <v>0</v>
      </c>
      <c r="F485" s="140">
        <f>('User Input'!F39*$C$199 + 'User Input'!F80*$C$198)*F228</f>
        <v>0</v>
      </c>
      <c r="G485" s="140">
        <f>('User Input'!G39*$C$199 + 'User Input'!G80*$C$198)*G228</f>
        <v>0</v>
      </c>
      <c r="H485" s="140">
        <f>('User Input'!H39*$C$199 + 'User Input'!H80*$C$198)*H228</f>
        <v>0</v>
      </c>
      <c r="I485" s="140">
        <f>('User Input'!I39*$C$199 + 'User Input'!I80*$C$198)*I228</f>
        <v>0</v>
      </c>
      <c r="J485" s="140">
        <f>('User Input'!J39*$C$199 + 'User Input'!J80*$C$198)*J228</f>
        <v>0</v>
      </c>
      <c r="K485" s="140">
        <f>('User Input'!K39*$C$199 + 'User Input'!K80*$C$198)*K228</f>
        <v>0</v>
      </c>
      <c r="L485" s="140">
        <f>('User Input'!L39*$C$199 + 'User Input'!L80*$C$198)*L228</f>
        <v>0</v>
      </c>
      <c r="M485" s="140">
        <f>('User Input'!M39*$C$199 + 'User Input'!M80*$C$198)*M228</f>
        <v>0</v>
      </c>
      <c r="N485" s="140">
        <f>('User Input'!N39*$C$199 + 'User Input'!N80*$C$198)*N228</f>
        <v>0</v>
      </c>
      <c r="O485" s="140">
        <f>('User Input'!O39*$C$199 + 'User Input'!O80*$C$198)*O228</f>
        <v>0</v>
      </c>
      <c r="P485" s="140">
        <f>('User Input'!P39*$C$199 + 'User Input'!P80*$C$198)*P228</f>
        <v>0</v>
      </c>
      <c r="Q485" s="140">
        <f>('User Input'!Q39*$C$199 + 'User Input'!Q80*$C$198)*Q228</f>
        <v>0</v>
      </c>
      <c r="R485" s="140">
        <f>('User Input'!R39*$C$199 + 'User Input'!R80*$C$198)*R228</f>
        <v>0</v>
      </c>
      <c r="S485" s="140">
        <f>('User Input'!S39*$C$199 + 'User Input'!S80*$C$198)*S228</f>
        <v>0</v>
      </c>
      <c r="T485" s="140">
        <f>('User Input'!T39*$C$199 + 'User Input'!T80*$C$198)*T228</f>
        <v>0</v>
      </c>
      <c r="U485" s="140">
        <f>('User Input'!U39*$C$199 + 'User Input'!U80*$C$198)*U228</f>
        <v>0</v>
      </c>
      <c r="V485" s="140">
        <f>('User Input'!V39*$C$199 + 'User Input'!V80*$C$198)*V228</f>
        <v>0</v>
      </c>
      <c r="W485" s="140">
        <f>('User Input'!W39*$C$199 + 'User Input'!W80*$C$198)*W228</f>
        <v>0</v>
      </c>
      <c r="X485" s="140">
        <f>('User Input'!X39*$C$199 + 'User Input'!X80*$C$198)*X228</f>
        <v>0</v>
      </c>
      <c r="Y485" s="140">
        <f>('User Input'!Y39*$C$199 + 'User Input'!Y80*$C$198)*Y228</f>
        <v>0</v>
      </c>
      <c r="Z485" s="140">
        <f>('User Input'!Z39*$C$199 + 'User Input'!Z80*$C$198)*Z228</f>
        <v>0</v>
      </c>
      <c r="AA485" s="140">
        <f>('User Input'!AA39*$C$199 + 'User Input'!AA80*$C$198)*AA228</f>
        <v>0</v>
      </c>
      <c r="AB485" s="140">
        <f>('User Input'!AB39*$C$199 + 'User Input'!AB80*$C$198)*AB228</f>
        <v>0</v>
      </c>
      <c r="AC485" s="140">
        <f>('User Input'!AC39*$C$199 + 'User Input'!AC80*$C$198)*AC228</f>
        <v>0</v>
      </c>
      <c r="AD485" s="140">
        <f>('User Input'!AD39*$C$199 + 'User Input'!AD80*$C$198)*AD228</f>
        <v>0</v>
      </c>
      <c r="AE485" s="140">
        <f>('User Input'!AE39*$C$199 + 'User Input'!AE80*$C$198)*AE228</f>
        <v>0</v>
      </c>
      <c r="AF485" s="140">
        <f>('User Input'!AF39*$C$199 + 'User Input'!AF80*$C$198)*AF228</f>
        <v>0</v>
      </c>
      <c r="AG485" s="140">
        <f>('User Input'!AG39*$C$199 + 'User Input'!AG80*$C$198)*AG228</f>
        <v>0</v>
      </c>
      <c r="AH485" s="140">
        <f>('User Input'!AH39*$C$199 + 'User Input'!AH80*$C$198)*AH228</f>
        <v>0</v>
      </c>
      <c r="AI485" s="140">
        <f>('User Input'!AI39*$C$199 + 'User Input'!AI80*$C$198)*AI228</f>
        <v>0</v>
      </c>
      <c r="AJ485" s="140">
        <f>('User Input'!AJ39*$C$199 + 'User Input'!AJ80*$C$198)*AJ228</f>
        <v>0</v>
      </c>
      <c r="AK485" s="140">
        <f>('User Input'!AK39*$C$199 + 'User Input'!AK80*$C$198)*AK228</f>
        <v>0</v>
      </c>
      <c r="AL485" s="140">
        <f>('User Input'!AL39*$C$199 + 'User Input'!AL80*$C$198)*AL228</f>
        <v>0</v>
      </c>
      <c r="AM485" s="140">
        <f>('User Input'!AM39*$C$199 + 'User Input'!AM80*$C$198)*AM228</f>
        <v>0</v>
      </c>
      <c r="AN485" s="140">
        <f>('User Input'!AN39*$C$199 + 'User Input'!AN80*$C$198)*AN228</f>
        <v>0</v>
      </c>
      <c r="AO485" s="140">
        <f>('User Input'!AO39*$C$199 + 'User Input'!AO80*$C$198)*AO228</f>
        <v>0</v>
      </c>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row>
    <row r="486" spans="1:95" ht="15" customHeight="1">
      <c r="A486" s="104"/>
      <c r="B486" s="117" t="s">
        <v>108</v>
      </c>
      <c r="C486" s="141"/>
      <c r="D486" s="140">
        <f>('User Input'!D40*$C$199 + 'User Input'!D81*$C$198)*D229</f>
        <v>0</v>
      </c>
      <c r="E486" s="140">
        <f>('User Input'!E40*$C$199 + 'User Input'!E81*$C$198)*E229</f>
        <v>0</v>
      </c>
      <c r="F486" s="140">
        <f>('User Input'!F40*$C$199 + 'User Input'!F81*$C$198)*F229</f>
        <v>0</v>
      </c>
      <c r="G486" s="140">
        <f>('User Input'!G40*$C$199 + 'User Input'!G81*$C$198)*G229</f>
        <v>0</v>
      </c>
      <c r="H486" s="140">
        <f>('User Input'!H40*$C$199 + 'User Input'!H81*$C$198)*H229</f>
        <v>0</v>
      </c>
      <c r="I486" s="140">
        <f>('User Input'!I40*$C$199 + 'User Input'!I81*$C$198)*I229</f>
        <v>0</v>
      </c>
      <c r="J486" s="140">
        <f>('User Input'!J40*$C$199 + 'User Input'!J81*$C$198)*J229</f>
        <v>0</v>
      </c>
      <c r="K486" s="140">
        <f>('User Input'!K40*$C$199 + 'User Input'!K81*$C$198)*K229</f>
        <v>0</v>
      </c>
      <c r="L486" s="140">
        <f>('User Input'!L40*$C$199 + 'User Input'!L81*$C$198)*L229</f>
        <v>0</v>
      </c>
      <c r="M486" s="140">
        <f>('User Input'!M40*$C$199 + 'User Input'!M81*$C$198)*M229</f>
        <v>0</v>
      </c>
      <c r="N486" s="140">
        <f>('User Input'!N40*$C$199 + 'User Input'!N81*$C$198)*N229</f>
        <v>0</v>
      </c>
      <c r="O486" s="140">
        <f>('User Input'!O40*$C$199 + 'User Input'!O81*$C$198)*O229</f>
        <v>0</v>
      </c>
      <c r="P486" s="140">
        <f>('User Input'!P40*$C$199 + 'User Input'!P81*$C$198)*P229</f>
        <v>0</v>
      </c>
      <c r="Q486" s="140">
        <f>('User Input'!Q40*$C$199 + 'User Input'!Q81*$C$198)*Q229</f>
        <v>0</v>
      </c>
      <c r="R486" s="140">
        <f>('User Input'!R40*$C$199 + 'User Input'!R81*$C$198)*R229</f>
        <v>0</v>
      </c>
      <c r="S486" s="140">
        <f>('User Input'!S40*$C$199 + 'User Input'!S81*$C$198)*S229</f>
        <v>0</v>
      </c>
      <c r="T486" s="140">
        <f>('User Input'!T40*$C$199 + 'User Input'!T81*$C$198)*T229</f>
        <v>0</v>
      </c>
      <c r="U486" s="140">
        <f>('User Input'!U40*$C$199 + 'User Input'!U81*$C$198)*U229</f>
        <v>0</v>
      </c>
      <c r="V486" s="140">
        <f>('User Input'!V40*$C$199 + 'User Input'!V81*$C$198)*V229</f>
        <v>0</v>
      </c>
      <c r="W486" s="140">
        <f>('User Input'!W40*$C$199 + 'User Input'!W81*$C$198)*W229</f>
        <v>0</v>
      </c>
      <c r="X486" s="140">
        <f>('User Input'!X40*$C$199 + 'User Input'!X81*$C$198)*X229</f>
        <v>0</v>
      </c>
      <c r="Y486" s="140">
        <f>('User Input'!Y40*$C$199 + 'User Input'!Y81*$C$198)*Y229</f>
        <v>0</v>
      </c>
      <c r="Z486" s="140">
        <f>('User Input'!Z40*$C$199 + 'User Input'!Z81*$C$198)*Z229</f>
        <v>0</v>
      </c>
      <c r="AA486" s="140">
        <f>('User Input'!AA40*$C$199 + 'User Input'!AA81*$C$198)*AA229</f>
        <v>0</v>
      </c>
      <c r="AB486" s="140">
        <f>('User Input'!AB40*$C$199 + 'User Input'!AB81*$C$198)*AB229</f>
        <v>0</v>
      </c>
      <c r="AC486" s="140">
        <f>('User Input'!AC40*$C$199 + 'User Input'!AC81*$C$198)*AC229</f>
        <v>0</v>
      </c>
      <c r="AD486" s="140">
        <f>('User Input'!AD40*$C$199 + 'User Input'!AD81*$C$198)*AD229</f>
        <v>0</v>
      </c>
      <c r="AE486" s="140">
        <f>('User Input'!AE40*$C$199 + 'User Input'!AE81*$C$198)*AE229</f>
        <v>0</v>
      </c>
      <c r="AF486" s="140">
        <f>('User Input'!AF40*$C$199 + 'User Input'!AF81*$C$198)*AF229</f>
        <v>0</v>
      </c>
      <c r="AG486" s="140">
        <f>('User Input'!AG40*$C$199 + 'User Input'!AG81*$C$198)*AG229</f>
        <v>0</v>
      </c>
      <c r="AH486" s="140">
        <f>('User Input'!AH40*$C$199 + 'User Input'!AH81*$C$198)*AH229</f>
        <v>0</v>
      </c>
      <c r="AI486" s="140">
        <f>('User Input'!AI40*$C$199 + 'User Input'!AI81*$C$198)*AI229</f>
        <v>0</v>
      </c>
      <c r="AJ486" s="140">
        <f>('User Input'!AJ40*$C$199 + 'User Input'!AJ81*$C$198)*AJ229</f>
        <v>0</v>
      </c>
      <c r="AK486" s="140">
        <f>('User Input'!AK40*$C$199 + 'User Input'!AK81*$C$198)*AK229</f>
        <v>0</v>
      </c>
      <c r="AL486" s="140">
        <f>('User Input'!AL40*$C$199 + 'User Input'!AL81*$C$198)*AL229</f>
        <v>0</v>
      </c>
      <c r="AM486" s="140">
        <f>('User Input'!AM40*$C$199 + 'User Input'!AM81*$C$198)*AM229</f>
        <v>0</v>
      </c>
      <c r="AN486" s="140">
        <f>('User Input'!AN40*$C$199 + 'User Input'!AN81*$C$198)*AN229</f>
        <v>0</v>
      </c>
      <c r="AO486" s="140">
        <f>('User Input'!AO40*$C$199 + 'User Input'!AO81*$C$198)*AO229</f>
        <v>0</v>
      </c>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row>
    <row r="487" spans="1:95" ht="15" customHeight="1">
      <c r="A487" s="104"/>
      <c r="B487" s="117" t="s">
        <v>109</v>
      </c>
      <c r="C487" s="141"/>
      <c r="D487" s="140">
        <f>('User Input'!D41*$C$199 + 'User Input'!D82*$C$198)*D230</f>
        <v>0</v>
      </c>
      <c r="E487" s="140">
        <f>('User Input'!E41*$C$199 + 'User Input'!E82*$C$198)*E230</f>
        <v>0</v>
      </c>
      <c r="F487" s="140">
        <f>('User Input'!F41*$C$199 + 'User Input'!F82*$C$198)*F230</f>
        <v>0</v>
      </c>
      <c r="G487" s="140">
        <f>('User Input'!G41*$C$199 + 'User Input'!G82*$C$198)*G230</f>
        <v>0</v>
      </c>
      <c r="H487" s="140">
        <f>('User Input'!H41*$C$199 + 'User Input'!H82*$C$198)*H230</f>
        <v>0</v>
      </c>
      <c r="I487" s="140">
        <f>('User Input'!I41*$C$199 + 'User Input'!I82*$C$198)*I230</f>
        <v>0</v>
      </c>
      <c r="J487" s="140">
        <f>('User Input'!J41*$C$199 + 'User Input'!J82*$C$198)*J230</f>
        <v>0</v>
      </c>
      <c r="K487" s="140">
        <f>('User Input'!K41*$C$199 + 'User Input'!K82*$C$198)*K230</f>
        <v>0</v>
      </c>
      <c r="L487" s="140">
        <f>('User Input'!L41*$C$199 + 'User Input'!L82*$C$198)*L230</f>
        <v>0</v>
      </c>
      <c r="M487" s="140">
        <f>('User Input'!M41*$C$199 + 'User Input'!M82*$C$198)*M230</f>
        <v>0</v>
      </c>
      <c r="N487" s="140">
        <f>('User Input'!N41*$C$199 + 'User Input'!N82*$C$198)*N230</f>
        <v>0</v>
      </c>
      <c r="O487" s="140">
        <f>('User Input'!O41*$C$199 + 'User Input'!O82*$C$198)*O230</f>
        <v>0</v>
      </c>
      <c r="P487" s="140">
        <f>('User Input'!P41*$C$199 + 'User Input'!P82*$C$198)*P230</f>
        <v>0</v>
      </c>
      <c r="Q487" s="140">
        <f>('User Input'!Q41*$C$199 + 'User Input'!Q82*$C$198)*Q230</f>
        <v>0</v>
      </c>
      <c r="R487" s="140">
        <f>('User Input'!R41*$C$199 + 'User Input'!R82*$C$198)*R230</f>
        <v>0</v>
      </c>
      <c r="S487" s="140">
        <f>('User Input'!S41*$C$199 + 'User Input'!S82*$C$198)*S230</f>
        <v>0</v>
      </c>
      <c r="T487" s="140">
        <f>('User Input'!T41*$C$199 + 'User Input'!T82*$C$198)*T230</f>
        <v>0</v>
      </c>
      <c r="U487" s="140">
        <f>('User Input'!U41*$C$199 + 'User Input'!U82*$C$198)*U230</f>
        <v>0</v>
      </c>
      <c r="V487" s="140">
        <f>('User Input'!V41*$C$199 + 'User Input'!V82*$C$198)*V230</f>
        <v>0</v>
      </c>
      <c r="W487" s="140">
        <f>('User Input'!W41*$C$199 + 'User Input'!W82*$C$198)*W230</f>
        <v>0</v>
      </c>
      <c r="X487" s="140">
        <f>('User Input'!X41*$C$199 + 'User Input'!X82*$C$198)*X230</f>
        <v>0</v>
      </c>
      <c r="Y487" s="140">
        <f>('User Input'!Y41*$C$199 + 'User Input'!Y82*$C$198)*Y230</f>
        <v>0</v>
      </c>
      <c r="Z487" s="140">
        <f>('User Input'!Z41*$C$199 + 'User Input'!Z82*$C$198)*Z230</f>
        <v>0</v>
      </c>
      <c r="AA487" s="140">
        <f>('User Input'!AA41*$C$199 + 'User Input'!AA82*$C$198)*AA230</f>
        <v>0</v>
      </c>
      <c r="AB487" s="140">
        <f>('User Input'!AB41*$C$199 + 'User Input'!AB82*$C$198)*AB230</f>
        <v>0</v>
      </c>
      <c r="AC487" s="140">
        <f>('User Input'!AC41*$C$199 + 'User Input'!AC82*$C$198)*AC230</f>
        <v>0</v>
      </c>
      <c r="AD487" s="140">
        <f>('User Input'!AD41*$C$199 + 'User Input'!AD82*$C$198)*AD230</f>
        <v>0</v>
      </c>
      <c r="AE487" s="140">
        <f>('User Input'!AE41*$C$199 + 'User Input'!AE82*$C$198)*AE230</f>
        <v>0</v>
      </c>
      <c r="AF487" s="140">
        <f>('User Input'!AF41*$C$199 + 'User Input'!AF82*$C$198)*AF230</f>
        <v>0</v>
      </c>
      <c r="AG487" s="140">
        <f>('User Input'!AG41*$C$199 + 'User Input'!AG82*$C$198)*AG230</f>
        <v>0</v>
      </c>
      <c r="AH487" s="140">
        <f>('User Input'!AH41*$C$199 + 'User Input'!AH82*$C$198)*AH230</f>
        <v>0</v>
      </c>
      <c r="AI487" s="140">
        <f>('User Input'!AI41*$C$199 + 'User Input'!AI82*$C$198)*AI230</f>
        <v>0</v>
      </c>
      <c r="AJ487" s="140">
        <f>('User Input'!AJ41*$C$199 + 'User Input'!AJ82*$C$198)*AJ230</f>
        <v>0</v>
      </c>
      <c r="AK487" s="140">
        <f>('User Input'!AK41*$C$199 + 'User Input'!AK82*$C$198)*AK230</f>
        <v>0</v>
      </c>
      <c r="AL487" s="140">
        <f>('User Input'!AL41*$C$199 + 'User Input'!AL82*$C$198)*AL230</f>
        <v>0</v>
      </c>
      <c r="AM487" s="140">
        <f>('User Input'!AM41*$C$199 + 'User Input'!AM82*$C$198)*AM230</f>
        <v>0</v>
      </c>
      <c r="AN487" s="140">
        <f>('User Input'!AN41*$C$199 + 'User Input'!AN82*$C$198)*AN230</f>
        <v>0</v>
      </c>
      <c r="AO487" s="140">
        <f>('User Input'!AO41*$C$199 + 'User Input'!AO82*$C$198)*AO230</f>
        <v>0</v>
      </c>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row>
    <row r="488" spans="1:95" ht="15" customHeight="1">
      <c r="A488" s="104"/>
      <c r="B488" s="117" t="s">
        <v>110</v>
      </c>
      <c r="C488" s="141"/>
      <c r="D488" s="140">
        <f>('User Input'!D42*$C$199 + 'User Input'!D83*$C$198)*D231</f>
        <v>0</v>
      </c>
      <c r="E488" s="140">
        <f>('User Input'!E42*$C$199 + 'User Input'!E83*$C$198)*E231</f>
        <v>0</v>
      </c>
      <c r="F488" s="140">
        <f>('User Input'!F42*$C$199 + 'User Input'!F83*$C$198)*F231</f>
        <v>0</v>
      </c>
      <c r="G488" s="140">
        <f>('User Input'!G42*$C$199 + 'User Input'!G83*$C$198)*G231</f>
        <v>0</v>
      </c>
      <c r="H488" s="140">
        <f>('User Input'!H42*$C$199 + 'User Input'!H83*$C$198)*H231</f>
        <v>0</v>
      </c>
      <c r="I488" s="140">
        <f>('User Input'!I42*$C$199 + 'User Input'!I83*$C$198)*I231</f>
        <v>0</v>
      </c>
      <c r="J488" s="140">
        <f>('User Input'!J42*$C$199 + 'User Input'!J83*$C$198)*J231</f>
        <v>0</v>
      </c>
      <c r="K488" s="140">
        <f>('User Input'!K42*$C$199 + 'User Input'!K83*$C$198)*K231</f>
        <v>0</v>
      </c>
      <c r="L488" s="140">
        <f>('User Input'!L42*$C$199 + 'User Input'!L83*$C$198)*L231</f>
        <v>0</v>
      </c>
      <c r="M488" s="140">
        <f>('User Input'!M42*$C$199 + 'User Input'!M83*$C$198)*M231</f>
        <v>0</v>
      </c>
      <c r="N488" s="140">
        <f>('User Input'!N42*$C$199 + 'User Input'!N83*$C$198)*N231</f>
        <v>0</v>
      </c>
      <c r="O488" s="140">
        <f>('User Input'!O42*$C$199 + 'User Input'!O83*$C$198)*O231</f>
        <v>0</v>
      </c>
      <c r="P488" s="140">
        <f>('User Input'!P42*$C$199 + 'User Input'!P83*$C$198)*P231</f>
        <v>0</v>
      </c>
      <c r="Q488" s="140">
        <f>('User Input'!Q42*$C$199 + 'User Input'!Q83*$C$198)*Q231</f>
        <v>0</v>
      </c>
      <c r="R488" s="140">
        <f>('User Input'!R42*$C$199 + 'User Input'!R83*$C$198)*R231</f>
        <v>0</v>
      </c>
      <c r="S488" s="140">
        <f>('User Input'!S42*$C$199 + 'User Input'!S83*$C$198)*S231</f>
        <v>0</v>
      </c>
      <c r="T488" s="140">
        <f>('User Input'!T42*$C$199 + 'User Input'!T83*$C$198)*T231</f>
        <v>0</v>
      </c>
      <c r="U488" s="140">
        <f>('User Input'!U42*$C$199 + 'User Input'!U83*$C$198)*U231</f>
        <v>0</v>
      </c>
      <c r="V488" s="140">
        <f>('User Input'!V42*$C$199 + 'User Input'!V83*$C$198)*V231</f>
        <v>0</v>
      </c>
      <c r="W488" s="140">
        <f>('User Input'!W42*$C$199 + 'User Input'!W83*$C$198)*W231</f>
        <v>0</v>
      </c>
      <c r="X488" s="140">
        <f>('User Input'!X42*$C$199 + 'User Input'!X83*$C$198)*X231</f>
        <v>0</v>
      </c>
      <c r="Y488" s="140">
        <f>('User Input'!Y42*$C$199 + 'User Input'!Y83*$C$198)*Y231</f>
        <v>0</v>
      </c>
      <c r="Z488" s="140">
        <f>('User Input'!Z42*$C$199 + 'User Input'!Z83*$C$198)*Z231</f>
        <v>0</v>
      </c>
      <c r="AA488" s="140">
        <f>('User Input'!AA42*$C$199 + 'User Input'!AA83*$C$198)*AA231</f>
        <v>0</v>
      </c>
      <c r="AB488" s="140">
        <f>('User Input'!AB42*$C$199 + 'User Input'!AB83*$C$198)*AB231</f>
        <v>0</v>
      </c>
      <c r="AC488" s="140">
        <f>('User Input'!AC42*$C$199 + 'User Input'!AC83*$C$198)*AC231</f>
        <v>0</v>
      </c>
      <c r="AD488" s="140">
        <f>('User Input'!AD42*$C$199 + 'User Input'!AD83*$C$198)*AD231</f>
        <v>0</v>
      </c>
      <c r="AE488" s="140">
        <f>('User Input'!AE42*$C$199 + 'User Input'!AE83*$C$198)*AE231</f>
        <v>0</v>
      </c>
      <c r="AF488" s="140">
        <f>('User Input'!AF42*$C$199 + 'User Input'!AF83*$C$198)*AF231</f>
        <v>0</v>
      </c>
      <c r="AG488" s="140">
        <f>('User Input'!AG42*$C$199 + 'User Input'!AG83*$C$198)*AG231</f>
        <v>0</v>
      </c>
      <c r="AH488" s="140">
        <f>('User Input'!AH42*$C$199 + 'User Input'!AH83*$C$198)*AH231</f>
        <v>0</v>
      </c>
      <c r="AI488" s="140">
        <f>('User Input'!AI42*$C$199 + 'User Input'!AI83*$C$198)*AI231</f>
        <v>0</v>
      </c>
      <c r="AJ488" s="140">
        <f>('User Input'!AJ42*$C$199 + 'User Input'!AJ83*$C$198)*AJ231</f>
        <v>0</v>
      </c>
      <c r="AK488" s="140">
        <f>('User Input'!AK42*$C$199 + 'User Input'!AK83*$C$198)*AK231</f>
        <v>0</v>
      </c>
      <c r="AL488" s="140">
        <f>('User Input'!AL42*$C$199 + 'User Input'!AL83*$C$198)*AL231</f>
        <v>0</v>
      </c>
      <c r="AM488" s="140">
        <f>('User Input'!AM42*$C$199 + 'User Input'!AM83*$C$198)*AM231</f>
        <v>0</v>
      </c>
      <c r="AN488" s="140">
        <f>('User Input'!AN42*$C$199 + 'User Input'!AN83*$C$198)*AN231</f>
        <v>0</v>
      </c>
      <c r="AO488" s="140">
        <f>('User Input'!AO42*$C$199 + 'User Input'!AO83*$C$198)*AO231</f>
        <v>0</v>
      </c>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row>
    <row r="489" spans="1:95" ht="15" customHeight="1">
      <c r="A489" s="104"/>
      <c r="B489" s="117" t="s">
        <v>111</v>
      </c>
      <c r="C489" s="141"/>
      <c r="D489" s="140">
        <f>('User Input'!D43*$C$199 + 'User Input'!D84*$C$198)*D232</f>
        <v>0</v>
      </c>
      <c r="E489" s="140">
        <f>('User Input'!E43*$C$199 + 'User Input'!E84*$C$198)*E232</f>
        <v>0</v>
      </c>
      <c r="F489" s="140">
        <f>('User Input'!F43*$C$199 + 'User Input'!F84*$C$198)*F232</f>
        <v>0</v>
      </c>
      <c r="G489" s="140">
        <f>('User Input'!G43*$C$199 + 'User Input'!G84*$C$198)*G232</f>
        <v>0</v>
      </c>
      <c r="H489" s="140">
        <f>('User Input'!H43*$C$199 + 'User Input'!H84*$C$198)*H232</f>
        <v>0</v>
      </c>
      <c r="I489" s="140">
        <f>('User Input'!I43*$C$199 + 'User Input'!I84*$C$198)*I232</f>
        <v>0</v>
      </c>
      <c r="J489" s="140">
        <f>('User Input'!J43*$C$199 + 'User Input'!J84*$C$198)*J232</f>
        <v>0</v>
      </c>
      <c r="K489" s="140">
        <f>('User Input'!K43*$C$199 + 'User Input'!K84*$C$198)*K232</f>
        <v>0</v>
      </c>
      <c r="L489" s="140">
        <f>('User Input'!L43*$C$199 + 'User Input'!L84*$C$198)*L232</f>
        <v>0</v>
      </c>
      <c r="M489" s="140">
        <f>('User Input'!M43*$C$199 + 'User Input'!M84*$C$198)*M232</f>
        <v>0</v>
      </c>
      <c r="N489" s="140">
        <f>('User Input'!N43*$C$199 + 'User Input'!N84*$C$198)*N232</f>
        <v>0</v>
      </c>
      <c r="O489" s="140">
        <f>('User Input'!O43*$C$199 + 'User Input'!O84*$C$198)*O232</f>
        <v>0</v>
      </c>
      <c r="P489" s="140">
        <f>('User Input'!P43*$C$199 + 'User Input'!P84*$C$198)*P232</f>
        <v>0</v>
      </c>
      <c r="Q489" s="140">
        <f>('User Input'!Q43*$C$199 + 'User Input'!Q84*$C$198)*Q232</f>
        <v>0</v>
      </c>
      <c r="R489" s="140">
        <f>('User Input'!R43*$C$199 + 'User Input'!R84*$C$198)*R232</f>
        <v>0</v>
      </c>
      <c r="S489" s="140">
        <f>('User Input'!S43*$C$199 + 'User Input'!S84*$C$198)*S232</f>
        <v>0</v>
      </c>
      <c r="T489" s="140">
        <f>('User Input'!T43*$C$199 + 'User Input'!T84*$C$198)*T232</f>
        <v>0</v>
      </c>
      <c r="U489" s="140">
        <f>('User Input'!U43*$C$199 + 'User Input'!U84*$C$198)*U232</f>
        <v>0</v>
      </c>
      <c r="V489" s="140">
        <f>('User Input'!V43*$C$199 + 'User Input'!V84*$C$198)*V232</f>
        <v>0</v>
      </c>
      <c r="W489" s="140">
        <f>('User Input'!W43*$C$199 + 'User Input'!W84*$C$198)*W232</f>
        <v>0</v>
      </c>
      <c r="X489" s="140">
        <f>('User Input'!X43*$C$199 + 'User Input'!X84*$C$198)*X232</f>
        <v>0</v>
      </c>
      <c r="Y489" s="140">
        <f>('User Input'!Y43*$C$199 + 'User Input'!Y84*$C$198)*Y232</f>
        <v>0</v>
      </c>
      <c r="Z489" s="140">
        <f>('User Input'!Z43*$C$199 + 'User Input'!Z84*$C$198)*Z232</f>
        <v>0</v>
      </c>
      <c r="AA489" s="140">
        <f>('User Input'!AA43*$C$199 + 'User Input'!AA84*$C$198)*AA232</f>
        <v>0</v>
      </c>
      <c r="AB489" s="140">
        <f>('User Input'!AB43*$C$199 + 'User Input'!AB84*$C$198)*AB232</f>
        <v>0</v>
      </c>
      <c r="AC489" s="140">
        <f>('User Input'!AC43*$C$199 + 'User Input'!AC84*$C$198)*AC232</f>
        <v>0</v>
      </c>
      <c r="AD489" s="140">
        <f>('User Input'!AD43*$C$199 + 'User Input'!AD84*$C$198)*AD232</f>
        <v>0</v>
      </c>
      <c r="AE489" s="140">
        <f>('User Input'!AE43*$C$199 + 'User Input'!AE84*$C$198)*AE232</f>
        <v>0</v>
      </c>
      <c r="AF489" s="140">
        <f>('User Input'!AF43*$C$199 + 'User Input'!AF84*$C$198)*AF232</f>
        <v>0</v>
      </c>
      <c r="AG489" s="140">
        <f>('User Input'!AG43*$C$199 + 'User Input'!AG84*$C$198)*AG232</f>
        <v>0</v>
      </c>
      <c r="AH489" s="140">
        <f>('User Input'!AH43*$C$199 + 'User Input'!AH84*$C$198)*AH232</f>
        <v>0</v>
      </c>
      <c r="AI489" s="140">
        <f>('User Input'!AI43*$C$199 + 'User Input'!AI84*$C$198)*AI232</f>
        <v>0</v>
      </c>
      <c r="AJ489" s="140">
        <f>('User Input'!AJ43*$C$199 + 'User Input'!AJ84*$C$198)*AJ232</f>
        <v>0</v>
      </c>
      <c r="AK489" s="140">
        <f>('User Input'!AK43*$C$199 + 'User Input'!AK84*$C$198)*AK232</f>
        <v>0</v>
      </c>
      <c r="AL489" s="140">
        <f>('User Input'!AL43*$C$199 + 'User Input'!AL84*$C$198)*AL232</f>
        <v>0</v>
      </c>
      <c r="AM489" s="140">
        <f>('User Input'!AM43*$C$199 + 'User Input'!AM84*$C$198)*AM232</f>
        <v>0</v>
      </c>
      <c r="AN489" s="140">
        <f>('User Input'!AN43*$C$199 + 'User Input'!AN84*$C$198)*AN232</f>
        <v>0</v>
      </c>
      <c r="AO489" s="140">
        <f>('User Input'!AO43*$C$199 + 'User Input'!AO84*$C$198)*AO232</f>
        <v>0</v>
      </c>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row>
    <row r="490" spans="1:95" ht="15" customHeight="1">
      <c r="A490" s="104"/>
      <c r="B490" s="117" t="s">
        <v>112</v>
      </c>
      <c r="C490" s="141"/>
      <c r="D490" s="140">
        <f>('User Input'!D44*$C$199 + 'User Input'!D85*$C$198)*D233</f>
        <v>0</v>
      </c>
      <c r="E490" s="140">
        <f>('User Input'!E44*$C$199 + 'User Input'!E85*$C$198)*E233</f>
        <v>0</v>
      </c>
      <c r="F490" s="140">
        <f>('User Input'!F44*$C$199 + 'User Input'!F85*$C$198)*F233</f>
        <v>0</v>
      </c>
      <c r="G490" s="140">
        <f>('User Input'!G44*$C$199 + 'User Input'!G85*$C$198)*G233</f>
        <v>0</v>
      </c>
      <c r="H490" s="140">
        <f>('User Input'!H44*$C$199 + 'User Input'!H85*$C$198)*H233</f>
        <v>0</v>
      </c>
      <c r="I490" s="140">
        <f>('User Input'!I44*$C$199 + 'User Input'!I85*$C$198)*I233</f>
        <v>0</v>
      </c>
      <c r="J490" s="140">
        <f>('User Input'!J44*$C$199 + 'User Input'!J85*$C$198)*J233</f>
        <v>0</v>
      </c>
      <c r="K490" s="140">
        <f>('User Input'!K44*$C$199 + 'User Input'!K85*$C$198)*K233</f>
        <v>0</v>
      </c>
      <c r="L490" s="140">
        <f>('User Input'!L44*$C$199 + 'User Input'!L85*$C$198)*L233</f>
        <v>0</v>
      </c>
      <c r="M490" s="140">
        <f>('User Input'!M44*$C$199 + 'User Input'!M85*$C$198)*M233</f>
        <v>0</v>
      </c>
      <c r="N490" s="140">
        <f>('User Input'!N44*$C$199 + 'User Input'!N85*$C$198)*N233</f>
        <v>0</v>
      </c>
      <c r="O490" s="140">
        <f>('User Input'!O44*$C$199 + 'User Input'!O85*$C$198)*O233</f>
        <v>0</v>
      </c>
      <c r="P490" s="140">
        <f>('User Input'!P44*$C$199 + 'User Input'!P85*$C$198)*P233</f>
        <v>0</v>
      </c>
      <c r="Q490" s="140">
        <f>('User Input'!Q44*$C$199 + 'User Input'!Q85*$C$198)*Q233</f>
        <v>0</v>
      </c>
      <c r="R490" s="140">
        <f>('User Input'!R44*$C$199 + 'User Input'!R85*$C$198)*R233</f>
        <v>0</v>
      </c>
      <c r="S490" s="140">
        <f>('User Input'!S44*$C$199 + 'User Input'!S85*$C$198)*S233</f>
        <v>0</v>
      </c>
      <c r="T490" s="140">
        <f>('User Input'!T44*$C$199 + 'User Input'!T85*$C$198)*T233</f>
        <v>0</v>
      </c>
      <c r="U490" s="140">
        <f>('User Input'!U44*$C$199 + 'User Input'!U85*$C$198)*U233</f>
        <v>0</v>
      </c>
      <c r="V490" s="140">
        <f>('User Input'!V44*$C$199 + 'User Input'!V85*$C$198)*V233</f>
        <v>0</v>
      </c>
      <c r="W490" s="140">
        <f>('User Input'!W44*$C$199 + 'User Input'!W85*$C$198)*W233</f>
        <v>0</v>
      </c>
      <c r="X490" s="140">
        <f>('User Input'!X44*$C$199 + 'User Input'!X85*$C$198)*X233</f>
        <v>0</v>
      </c>
      <c r="Y490" s="140">
        <f>('User Input'!Y44*$C$199 + 'User Input'!Y85*$C$198)*Y233</f>
        <v>0</v>
      </c>
      <c r="Z490" s="140">
        <f>('User Input'!Z44*$C$199 + 'User Input'!Z85*$C$198)*Z233</f>
        <v>0</v>
      </c>
      <c r="AA490" s="140">
        <f>('User Input'!AA44*$C$199 + 'User Input'!AA85*$C$198)*AA233</f>
        <v>0</v>
      </c>
      <c r="AB490" s="140">
        <f>('User Input'!AB44*$C$199 + 'User Input'!AB85*$C$198)*AB233</f>
        <v>0</v>
      </c>
      <c r="AC490" s="140">
        <f>('User Input'!AC44*$C$199 + 'User Input'!AC85*$C$198)*AC233</f>
        <v>0</v>
      </c>
      <c r="AD490" s="140">
        <f>('User Input'!AD44*$C$199 + 'User Input'!AD85*$C$198)*AD233</f>
        <v>0</v>
      </c>
      <c r="AE490" s="140">
        <f>('User Input'!AE44*$C$199 + 'User Input'!AE85*$C$198)*AE233</f>
        <v>0</v>
      </c>
      <c r="AF490" s="140">
        <f>('User Input'!AF44*$C$199 + 'User Input'!AF85*$C$198)*AF233</f>
        <v>0</v>
      </c>
      <c r="AG490" s="140">
        <f>('User Input'!AG44*$C$199 + 'User Input'!AG85*$C$198)*AG233</f>
        <v>0</v>
      </c>
      <c r="AH490" s="140">
        <f>('User Input'!AH44*$C$199 + 'User Input'!AH85*$C$198)*AH233</f>
        <v>0</v>
      </c>
      <c r="AI490" s="140">
        <f>('User Input'!AI44*$C$199 + 'User Input'!AI85*$C$198)*AI233</f>
        <v>0</v>
      </c>
      <c r="AJ490" s="140">
        <f>('User Input'!AJ44*$C$199 + 'User Input'!AJ85*$C$198)*AJ233</f>
        <v>0</v>
      </c>
      <c r="AK490" s="140">
        <f>('User Input'!AK44*$C$199 + 'User Input'!AK85*$C$198)*AK233</f>
        <v>0</v>
      </c>
      <c r="AL490" s="140">
        <f>('User Input'!AL44*$C$199 + 'User Input'!AL85*$C$198)*AL233</f>
        <v>0</v>
      </c>
      <c r="AM490" s="140">
        <f>('User Input'!AM44*$C$199 + 'User Input'!AM85*$C$198)*AM233</f>
        <v>0</v>
      </c>
      <c r="AN490" s="140">
        <f>('User Input'!AN44*$C$199 + 'User Input'!AN85*$C$198)*AN233</f>
        <v>0</v>
      </c>
      <c r="AO490" s="140">
        <f>('User Input'!AO44*$C$199 + 'User Input'!AO85*$C$198)*AO233</f>
        <v>0</v>
      </c>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row>
    <row r="491" spans="1:95" ht="15" customHeight="1">
      <c r="A491" s="104"/>
      <c r="B491" s="117" t="s">
        <v>113</v>
      </c>
      <c r="C491" s="141"/>
      <c r="D491" s="140">
        <f>('User Input'!D45*$C$199 + 'User Input'!D86*$C$198)*D234</f>
        <v>0</v>
      </c>
      <c r="E491" s="140">
        <f>('User Input'!E45*$C$199 + 'User Input'!E86*$C$198)*E234</f>
        <v>0</v>
      </c>
      <c r="F491" s="140">
        <f>('User Input'!F45*$C$199 + 'User Input'!F86*$C$198)*F234</f>
        <v>0</v>
      </c>
      <c r="G491" s="140">
        <f>('User Input'!G45*$C$199 + 'User Input'!G86*$C$198)*G234</f>
        <v>0</v>
      </c>
      <c r="H491" s="140">
        <f>('User Input'!H45*$C$199 + 'User Input'!H86*$C$198)*H234</f>
        <v>0</v>
      </c>
      <c r="I491" s="140">
        <f>('User Input'!I45*$C$199 + 'User Input'!I86*$C$198)*I234</f>
        <v>0</v>
      </c>
      <c r="J491" s="140">
        <f>('User Input'!J45*$C$199 + 'User Input'!J86*$C$198)*J234</f>
        <v>0</v>
      </c>
      <c r="K491" s="140">
        <f>('User Input'!K45*$C$199 + 'User Input'!K86*$C$198)*K234</f>
        <v>0</v>
      </c>
      <c r="L491" s="140">
        <f>('User Input'!L45*$C$199 + 'User Input'!L86*$C$198)*L234</f>
        <v>0</v>
      </c>
      <c r="M491" s="140">
        <f>('User Input'!M45*$C$199 + 'User Input'!M86*$C$198)*M234</f>
        <v>0</v>
      </c>
      <c r="N491" s="140">
        <f>('User Input'!N45*$C$199 + 'User Input'!N86*$C$198)*N234</f>
        <v>0</v>
      </c>
      <c r="O491" s="140">
        <f>('User Input'!O45*$C$199 + 'User Input'!O86*$C$198)*O234</f>
        <v>0</v>
      </c>
      <c r="P491" s="140">
        <f>('User Input'!P45*$C$199 + 'User Input'!P86*$C$198)*P234</f>
        <v>0</v>
      </c>
      <c r="Q491" s="140">
        <f>('User Input'!Q45*$C$199 + 'User Input'!Q86*$C$198)*Q234</f>
        <v>0</v>
      </c>
      <c r="R491" s="140">
        <f>('User Input'!R45*$C$199 + 'User Input'!R86*$C$198)*R234</f>
        <v>0</v>
      </c>
      <c r="S491" s="140">
        <f>('User Input'!S45*$C$199 + 'User Input'!S86*$C$198)*S234</f>
        <v>0</v>
      </c>
      <c r="T491" s="140">
        <f>('User Input'!T45*$C$199 + 'User Input'!T86*$C$198)*T234</f>
        <v>0</v>
      </c>
      <c r="U491" s="140">
        <f>('User Input'!U45*$C$199 + 'User Input'!U86*$C$198)*U234</f>
        <v>0</v>
      </c>
      <c r="V491" s="140">
        <f>('User Input'!V45*$C$199 + 'User Input'!V86*$C$198)*V234</f>
        <v>0</v>
      </c>
      <c r="W491" s="140">
        <f>('User Input'!W45*$C$199 + 'User Input'!W86*$C$198)*W234</f>
        <v>0</v>
      </c>
      <c r="X491" s="140">
        <f>('User Input'!X45*$C$199 + 'User Input'!X86*$C$198)*X234</f>
        <v>0</v>
      </c>
      <c r="Y491" s="140">
        <f>('User Input'!Y45*$C$199 + 'User Input'!Y86*$C$198)*Y234</f>
        <v>0</v>
      </c>
      <c r="Z491" s="140">
        <f>('User Input'!Z45*$C$199 + 'User Input'!Z86*$C$198)*Z234</f>
        <v>0</v>
      </c>
      <c r="AA491" s="140">
        <f>('User Input'!AA45*$C$199 + 'User Input'!AA86*$C$198)*AA234</f>
        <v>0</v>
      </c>
      <c r="AB491" s="140">
        <f>('User Input'!AB45*$C$199 + 'User Input'!AB86*$C$198)*AB234</f>
        <v>0</v>
      </c>
      <c r="AC491" s="140">
        <f>('User Input'!AC45*$C$199 + 'User Input'!AC86*$C$198)*AC234</f>
        <v>0</v>
      </c>
      <c r="AD491" s="140">
        <f>('User Input'!AD45*$C$199 + 'User Input'!AD86*$C$198)*AD234</f>
        <v>0</v>
      </c>
      <c r="AE491" s="140">
        <f>('User Input'!AE45*$C$199 + 'User Input'!AE86*$C$198)*AE234</f>
        <v>0</v>
      </c>
      <c r="AF491" s="140">
        <f>('User Input'!AF45*$C$199 + 'User Input'!AF86*$C$198)*AF234</f>
        <v>0</v>
      </c>
      <c r="AG491" s="140">
        <f>('User Input'!AG45*$C$199 + 'User Input'!AG86*$C$198)*AG234</f>
        <v>0</v>
      </c>
      <c r="AH491" s="140">
        <f>('User Input'!AH45*$C$199 + 'User Input'!AH86*$C$198)*AH234</f>
        <v>0</v>
      </c>
      <c r="AI491" s="140">
        <f>('User Input'!AI45*$C$199 + 'User Input'!AI86*$C$198)*AI234</f>
        <v>0</v>
      </c>
      <c r="AJ491" s="140">
        <f>('User Input'!AJ45*$C$199 + 'User Input'!AJ86*$C$198)*AJ234</f>
        <v>0</v>
      </c>
      <c r="AK491" s="140">
        <f>('User Input'!AK45*$C$199 + 'User Input'!AK86*$C$198)*AK234</f>
        <v>0</v>
      </c>
      <c r="AL491" s="140">
        <f>('User Input'!AL45*$C$199 + 'User Input'!AL86*$C$198)*AL234</f>
        <v>0</v>
      </c>
      <c r="AM491" s="140">
        <f>('User Input'!AM45*$C$199 + 'User Input'!AM86*$C$198)*AM234</f>
        <v>0</v>
      </c>
      <c r="AN491" s="140">
        <f>('User Input'!AN45*$C$199 + 'User Input'!AN86*$C$198)*AN234</f>
        <v>0</v>
      </c>
      <c r="AO491" s="140">
        <f>('User Input'!AO45*$C$199 + 'User Input'!AO86*$C$198)*AO234</f>
        <v>0</v>
      </c>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row>
    <row r="492" spans="1:95" ht="15" customHeight="1">
      <c r="A492" s="104"/>
      <c r="B492" s="117" t="s">
        <v>114</v>
      </c>
      <c r="C492" s="141"/>
      <c r="D492" s="140">
        <f>('User Input'!D46*$C$199 + 'User Input'!D87*$C$198)*D235</f>
        <v>0</v>
      </c>
      <c r="E492" s="140">
        <f>('User Input'!E46*$C$199 + 'User Input'!E87*$C$198)*E235</f>
        <v>0</v>
      </c>
      <c r="F492" s="140">
        <f>('User Input'!F46*$C$199 + 'User Input'!F87*$C$198)*F235</f>
        <v>0</v>
      </c>
      <c r="G492" s="140">
        <f>('User Input'!G46*$C$199 + 'User Input'!G87*$C$198)*G235</f>
        <v>0</v>
      </c>
      <c r="H492" s="140">
        <f>('User Input'!H46*$C$199 + 'User Input'!H87*$C$198)*H235</f>
        <v>0</v>
      </c>
      <c r="I492" s="140">
        <f>('User Input'!I46*$C$199 + 'User Input'!I87*$C$198)*I235</f>
        <v>0</v>
      </c>
      <c r="J492" s="140">
        <f>('User Input'!J46*$C$199 + 'User Input'!J87*$C$198)*J235</f>
        <v>0</v>
      </c>
      <c r="K492" s="140">
        <f>('User Input'!K46*$C$199 + 'User Input'!K87*$C$198)*K235</f>
        <v>0</v>
      </c>
      <c r="L492" s="140">
        <f>('User Input'!L46*$C$199 + 'User Input'!L87*$C$198)*L235</f>
        <v>0</v>
      </c>
      <c r="M492" s="140">
        <f>('User Input'!M46*$C$199 + 'User Input'!M87*$C$198)*M235</f>
        <v>0</v>
      </c>
      <c r="N492" s="140">
        <f>('User Input'!N46*$C$199 + 'User Input'!N87*$C$198)*N235</f>
        <v>0</v>
      </c>
      <c r="O492" s="140">
        <f>('User Input'!O46*$C$199 + 'User Input'!O87*$C$198)*O235</f>
        <v>0</v>
      </c>
      <c r="P492" s="140">
        <f>('User Input'!P46*$C$199 + 'User Input'!P87*$C$198)*P235</f>
        <v>0</v>
      </c>
      <c r="Q492" s="140">
        <f>('User Input'!Q46*$C$199 + 'User Input'!Q87*$C$198)*Q235</f>
        <v>0</v>
      </c>
      <c r="R492" s="140">
        <f>('User Input'!R46*$C$199 + 'User Input'!R87*$C$198)*R235</f>
        <v>0</v>
      </c>
      <c r="S492" s="140">
        <f>('User Input'!S46*$C$199 + 'User Input'!S87*$C$198)*S235</f>
        <v>0</v>
      </c>
      <c r="T492" s="140">
        <f>('User Input'!T46*$C$199 + 'User Input'!T87*$C$198)*T235</f>
        <v>0</v>
      </c>
      <c r="U492" s="140">
        <f>('User Input'!U46*$C$199 + 'User Input'!U87*$C$198)*U235</f>
        <v>0</v>
      </c>
      <c r="V492" s="140">
        <f>('User Input'!V46*$C$199 + 'User Input'!V87*$C$198)*V235</f>
        <v>0</v>
      </c>
      <c r="W492" s="140">
        <f>('User Input'!W46*$C$199 + 'User Input'!W87*$C$198)*W235</f>
        <v>0</v>
      </c>
      <c r="X492" s="140">
        <f>('User Input'!X46*$C$199 + 'User Input'!X87*$C$198)*X235</f>
        <v>0</v>
      </c>
      <c r="Y492" s="140">
        <f>('User Input'!Y46*$C$199 + 'User Input'!Y87*$C$198)*Y235</f>
        <v>0</v>
      </c>
      <c r="Z492" s="140">
        <f>('User Input'!Z46*$C$199 + 'User Input'!Z87*$C$198)*Z235</f>
        <v>0</v>
      </c>
      <c r="AA492" s="140">
        <f>('User Input'!AA46*$C$199 + 'User Input'!AA87*$C$198)*AA235</f>
        <v>0</v>
      </c>
      <c r="AB492" s="140">
        <f>('User Input'!AB46*$C$199 + 'User Input'!AB87*$C$198)*AB235</f>
        <v>0</v>
      </c>
      <c r="AC492" s="140">
        <f>('User Input'!AC46*$C$199 + 'User Input'!AC87*$C$198)*AC235</f>
        <v>0</v>
      </c>
      <c r="AD492" s="140">
        <f>('User Input'!AD46*$C$199 + 'User Input'!AD87*$C$198)*AD235</f>
        <v>0</v>
      </c>
      <c r="AE492" s="140">
        <f>('User Input'!AE46*$C$199 + 'User Input'!AE87*$C$198)*AE235</f>
        <v>0</v>
      </c>
      <c r="AF492" s="140">
        <f>('User Input'!AF46*$C$199 + 'User Input'!AF87*$C$198)*AF235</f>
        <v>0</v>
      </c>
      <c r="AG492" s="140">
        <f>('User Input'!AG46*$C$199 + 'User Input'!AG87*$C$198)*AG235</f>
        <v>0</v>
      </c>
      <c r="AH492" s="140">
        <f>('User Input'!AH46*$C$199 + 'User Input'!AH87*$C$198)*AH235</f>
        <v>0</v>
      </c>
      <c r="AI492" s="140">
        <f>('User Input'!AI46*$C$199 + 'User Input'!AI87*$C$198)*AI235</f>
        <v>0</v>
      </c>
      <c r="AJ492" s="140">
        <f>('User Input'!AJ46*$C$199 + 'User Input'!AJ87*$C$198)*AJ235</f>
        <v>0</v>
      </c>
      <c r="AK492" s="140">
        <f>('User Input'!AK46*$C$199 + 'User Input'!AK87*$C$198)*AK235</f>
        <v>0</v>
      </c>
      <c r="AL492" s="140">
        <f>('User Input'!AL46*$C$199 + 'User Input'!AL87*$C$198)*AL235</f>
        <v>0</v>
      </c>
      <c r="AM492" s="140">
        <f>('User Input'!AM46*$C$199 + 'User Input'!AM87*$C$198)*AM235</f>
        <v>0</v>
      </c>
      <c r="AN492" s="140">
        <f>('User Input'!AN46*$C$199 + 'User Input'!AN87*$C$198)*AN235</f>
        <v>0</v>
      </c>
      <c r="AO492" s="140">
        <f>('User Input'!AO46*$C$199 + 'User Input'!AO87*$C$198)*AO235</f>
        <v>0</v>
      </c>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row>
    <row r="493" spans="1:95" ht="15" customHeight="1">
      <c r="A493" s="104"/>
      <c r="B493" s="117" t="s">
        <v>115</v>
      </c>
      <c r="C493" s="141"/>
      <c r="D493" s="140">
        <f>('User Input'!D47*$C$199 + 'User Input'!D88*$C$198)*D236</f>
        <v>0</v>
      </c>
      <c r="E493" s="140">
        <f>('User Input'!E47*$C$199 + 'User Input'!E88*$C$198)*E236</f>
        <v>0</v>
      </c>
      <c r="F493" s="140">
        <f>('User Input'!F47*$C$199 + 'User Input'!F88*$C$198)*F236</f>
        <v>0</v>
      </c>
      <c r="G493" s="140">
        <f>('User Input'!G47*$C$199 + 'User Input'!G88*$C$198)*G236</f>
        <v>0</v>
      </c>
      <c r="H493" s="140">
        <f>('User Input'!H47*$C$199 + 'User Input'!H88*$C$198)*H236</f>
        <v>0</v>
      </c>
      <c r="I493" s="140">
        <f>('User Input'!I47*$C$199 + 'User Input'!I88*$C$198)*I236</f>
        <v>0</v>
      </c>
      <c r="J493" s="140">
        <f>('User Input'!J47*$C$199 + 'User Input'!J88*$C$198)*J236</f>
        <v>0</v>
      </c>
      <c r="K493" s="140">
        <f>('User Input'!K47*$C$199 + 'User Input'!K88*$C$198)*K236</f>
        <v>0</v>
      </c>
      <c r="L493" s="140">
        <f>('User Input'!L47*$C$199 + 'User Input'!L88*$C$198)*L236</f>
        <v>0</v>
      </c>
      <c r="M493" s="140">
        <f>('User Input'!M47*$C$199 + 'User Input'!M88*$C$198)*M236</f>
        <v>0</v>
      </c>
      <c r="N493" s="140">
        <f>('User Input'!N47*$C$199 + 'User Input'!N88*$C$198)*N236</f>
        <v>0</v>
      </c>
      <c r="O493" s="140">
        <f>('User Input'!O47*$C$199 + 'User Input'!O88*$C$198)*O236</f>
        <v>0</v>
      </c>
      <c r="P493" s="140">
        <f>('User Input'!P47*$C$199 + 'User Input'!P88*$C$198)*P236</f>
        <v>0</v>
      </c>
      <c r="Q493" s="140">
        <f>('User Input'!Q47*$C$199 + 'User Input'!Q88*$C$198)*Q236</f>
        <v>0</v>
      </c>
      <c r="R493" s="140">
        <f>('User Input'!R47*$C$199 + 'User Input'!R88*$C$198)*R236</f>
        <v>0</v>
      </c>
      <c r="S493" s="140">
        <f>('User Input'!S47*$C$199 + 'User Input'!S88*$C$198)*S236</f>
        <v>0</v>
      </c>
      <c r="T493" s="140">
        <f>('User Input'!T47*$C$199 + 'User Input'!T88*$C$198)*T236</f>
        <v>0</v>
      </c>
      <c r="U493" s="140">
        <f>('User Input'!U47*$C$199 + 'User Input'!U88*$C$198)*U236</f>
        <v>0</v>
      </c>
      <c r="V493" s="140">
        <f>('User Input'!V47*$C$199 + 'User Input'!V88*$C$198)*V236</f>
        <v>0</v>
      </c>
      <c r="W493" s="140">
        <f>('User Input'!W47*$C$199 + 'User Input'!W88*$C$198)*W236</f>
        <v>0</v>
      </c>
      <c r="X493" s="140">
        <f>('User Input'!X47*$C$199 + 'User Input'!X88*$C$198)*X236</f>
        <v>0</v>
      </c>
      <c r="Y493" s="140">
        <f>('User Input'!Y47*$C$199 + 'User Input'!Y88*$C$198)*Y236</f>
        <v>0</v>
      </c>
      <c r="Z493" s="140">
        <f>('User Input'!Z47*$C$199 + 'User Input'!Z88*$C$198)*Z236</f>
        <v>0</v>
      </c>
      <c r="AA493" s="140">
        <f>('User Input'!AA47*$C$199 + 'User Input'!AA88*$C$198)*AA236</f>
        <v>0</v>
      </c>
      <c r="AB493" s="140">
        <f>('User Input'!AB47*$C$199 + 'User Input'!AB88*$C$198)*AB236</f>
        <v>0</v>
      </c>
      <c r="AC493" s="140">
        <f>('User Input'!AC47*$C$199 + 'User Input'!AC88*$C$198)*AC236</f>
        <v>0</v>
      </c>
      <c r="AD493" s="140">
        <f>('User Input'!AD47*$C$199 + 'User Input'!AD88*$C$198)*AD236</f>
        <v>0</v>
      </c>
      <c r="AE493" s="140">
        <f>('User Input'!AE47*$C$199 + 'User Input'!AE88*$C$198)*AE236</f>
        <v>0</v>
      </c>
      <c r="AF493" s="140">
        <f>('User Input'!AF47*$C$199 + 'User Input'!AF88*$C$198)*AF236</f>
        <v>0</v>
      </c>
      <c r="AG493" s="140">
        <f>('User Input'!AG47*$C$199 + 'User Input'!AG88*$C$198)*AG236</f>
        <v>0</v>
      </c>
      <c r="AH493" s="140">
        <f>('User Input'!AH47*$C$199 + 'User Input'!AH88*$C$198)*AH236</f>
        <v>0</v>
      </c>
      <c r="AI493" s="140">
        <f>('User Input'!AI47*$C$199 + 'User Input'!AI88*$C$198)*AI236</f>
        <v>0</v>
      </c>
      <c r="AJ493" s="140">
        <f>('User Input'!AJ47*$C$199 + 'User Input'!AJ88*$C$198)*AJ236</f>
        <v>0</v>
      </c>
      <c r="AK493" s="140">
        <f>('User Input'!AK47*$C$199 + 'User Input'!AK88*$C$198)*AK236</f>
        <v>0</v>
      </c>
      <c r="AL493" s="140">
        <f>('User Input'!AL47*$C$199 + 'User Input'!AL88*$C$198)*AL236</f>
        <v>0</v>
      </c>
      <c r="AM493" s="140">
        <f>('User Input'!AM47*$C$199 + 'User Input'!AM88*$C$198)*AM236</f>
        <v>0</v>
      </c>
      <c r="AN493" s="140">
        <f>('User Input'!AN47*$C$199 + 'User Input'!AN88*$C$198)*AN236</f>
        <v>0</v>
      </c>
      <c r="AO493" s="140">
        <f>('User Input'!AO47*$C$199 + 'User Input'!AO88*$C$198)*AO236</f>
        <v>0</v>
      </c>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row>
    <row r="494" spans="1:95" ht="15" customHeight="1">
      <c r="A494" s="104"/>
      <c r="B494" s="117" t="s">
        <v>116</v>
      </c>
      <c r="C494" s="141"/>
      <c r="D494" s="140">
        <f>('User Input'!D48*$C$199 + 'User Input'!D89*$C$198)*D237</f>
        <v>0</v>
      </c>
      <c r="E494" s="140">
        <f>('User Input'!E48*$C$199 + 'User Input'!E89*$C$198)*E237</f>
        <v>0</v>
      </c>
      <c r="F494" s="140">
        <f>('User Input'!F48*$C$199 + 'User Input'!F89*$C$198)*F237</f>
        <v>0</v>
      </c>
      <c r="G494" s="140">
        <f>('User Input'!G48*$C$199 + 'User Input'!G89*$C$198)*G237</f>
        <v>0</v>
      </c>
      <c r="H494" s="140">
        <f>('User Input'!H48*$C$199 + 'User Input'!H89*$C$198)*H237</f>
        <v>0</v>
      </c>
      <c r="I494" s="140">
        <f>('User Input'!I48*$C$199 + 'User Input'!I89*$C$198)*I237</f>
        <v>0</v>
      </c>
      <c r="J494" s="140">
        <f>('User Input'!J48*$C$199 + 'User Input'!J89*$C$198)*J237</f>
        <v>0</v>
      </c>
      <c r="K494" s="140">
        <f>('User Input'!K48*$C$199 + 'User Input'!K89*$C$198)*K237</f>
        <v>0</v>
      </c>
      <c r="L494" s="140">
        <f>('User Input'!L48*$C$199 + 'User Input'!L89*$C$198)*L237</f>
        <v>0</v>
      </c>
      <c r="M494" s="140">
        <f>('User Input'!M48*$C$199 + 'User Input'!M89*$C$198)*M237</f>
        <v>0</v>
      </c>
      <c r="N494" s="140">
        <f>('User Input'!N48*$C$199 + 'User Input'!N89*$C$198)*N237</f>
        <v>0</v>
      </c>
      <c r="O494" s="140">
        <f>('User Input'!O48*$C$199 + 'User Input'!O89*$C$198)*O237</f>
        <v>0</v>
      </c>
      <c r="P494" s="140">
        <f>('User Input'!P48*$C$199 + 'User Input'!P89*$C$198)*P237</f>
        <v>0</v>
      </c>
      <c r="Q494" s="140">
        <f>('User Input'!Q48*$C$199 + 'User Input'!Q89*$C$198)*Q237</f>
        <v>0</v>
      </c>
      <c r="R494" s="140">
        <f>('User Input'!R48*$C$199 + 'User Input'!R89*$C$198)*R237</f>
        <v>0</v>
      </c>
      <c r="S494" s="140">
        <f>('User Input'!S48*$C$199 + 'User Input'!S89*$C$198)*S237</f>
        <v>0</v>
      </c>
      <c r="T494" s="140">
        <f>('User Input'!T48*$C$199 + 'User Input'!T89*$C$198)*T237</f>
        <v>0</v>
      </c>
      <c r="U494" s="140">
        <f>('User Input'!U48*$C$199 + 'User Input'!U89*$C$198)*U237</f>
        <v>0</v>
      </c>
      <c r="V494" s="140">
        <f>('User Input'!V48*$C$199 + 'User Input'!V89*$C$198)*V237</f>
        <v>0</v>
      </c>
      <c r="W494" s="140">
        <f>('User Input'!W48*$C$199 + 'User Input'!W89*$C$198)*W237</f>
        <v>0</v>
      </c>
      <c r="X494" s="140">
        <f>('User Input'!X48*$C$199 + 'User Input'!X89*$C$198)*X237</f>
        <v>0</v>
      </c>
      <c r="Y494" s="140">
        <f>('User Input'!Y48*$C$199 + 'User Input'!Y89*$C$198)*Y237</f>
        <v>0</v>
      </c>
      <c r="Z494" s="140">
        <f>('User Input'!Z48*$C$199 + 'User Input'!Z89*$C$198)*Z237</f>
        <v>0</v>
      </c>
      <c r="AA494" s="140">
        <f>('User Input'!AA48*$C$199 + 'User Input'!AA89*$C$198)*AA237</f>
        <v>0</v>
      </c>
      <c r="AB494" s="140">
        <f>('User Input'!AB48*$C$199 + 'User Input'!AB89*$C$198)*AB237</f>
        <v>0</v>
      </c>
      <c r="AC494" s="140">
        <f>('User Input'!AC48*$C$199 + 'User Input'!AC89*$C$198)*AC237</f>
        <v>0</v>
      </c>
      <c r="AD494" s="140">
        <f>('User Input'!AD48*$C$199 + 'User Input'!AD89*$C$198)*AD237</f>
        <v>0</v>
      </c>
      <c r="AE494" s="140">
        <f>('User Input'!AE48*$C$199 + 'User Input'!AE89*$C$198)*AE237</f>
        <v>0</v>
      </c>
      <c r="AF494" s="140">
        <f>('User Input'!AF48*$C$199 + 'User Input'!AF89*$C$198)*AF237</f>
        <v>0</v>
      </c>
      <c r="AG494" s="140">
        <f>('User Input'!AG48*$C$199 + 'User Input'!AG89*$C$198)*AG237</f>
        <v>0</v>
      </c>
      <c r="AH494" s="140">
        <f>('User Input'!AH48*$C$199 + 'User Input'!AH89*$C$198)*AH237</f>
        <v>0</v>
      </c>
      <c r="AI494" s="140">
        <f>('User Input'!AI48*$C$199 + 'User Input'!AI89*$C$198)*AI237</f>
        <v>0</v>
      </c>
      <c r="AJ494" s="140">
        <f>('User Input'!AJ48*$C$199 + 'User Input'!AJ89*$C$198)*AJ237</f>
        <v>0</v>
      </c>
      <c r="AK494" s="140">
        <f>('User Input'!AK48*$C$199 + 'User Input'!AK89*$C$198)*AK237</f>
        <v>0</v>
      </c>
      <c r="AL494" s="140">
        <f>('User Input'!AL48*$C$199 + 'User Input'!AL89*$C$198)*AL237</f>
        <v>0</v>
      </c>
      <c r="AM494" s="140">
        <f>('User Input'!AM48*$C$199 + 'User Input'!AM89*$C$198)*AM237</f>
        <v>0</v>
      </c>
      <c r="AN494" s="140">
        <f>('User Input'!AN48*$C$199 + 'User Input'!AN89*$C$198)*AN237</f>
        <v>0</v>
      </c>
      <c r="AO494" s="140">
        <f>('User Input'!AO48*$C$199 + 'User Input'!AO89*$C$198)*AO237</f>
        <v>0</v>
      </c>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row>
    <row r="495" spans="1:95" ht="15" customHeight="1">
      <c r="A495" s="104"/>
      <c r="B495" s="117" t="s">
        <v>117</v>
      </c>
      <c r="C495" s="141"/>
      <c r="D495" s="140">
        <f>('User Input'!D49*$C$199 + 'User Input'!D90*$C$198)*D238</f>
        <v>0</v>
      </c>
      <c r="E495" s="140">
        <f>('User Input'!E49*$C$199 + 'User Input'!E90*$C$198)*E238</f>
        <v>0</v>
      </c>
      <c r="F495" s="140">
        <f>('User Input'!F49*$C$199 + 'User Input'!F90*$C$198)*F238</f>
        <v>0</v>
      </c>
      <c r="G495" s="140">
        <f>('User Input'!G49*$C$199 + 'User Input'!G90*$C$198)*G238</f>
        <v>0</v>
      </c>
      <c r="H495" s="140">
        <f>('User Input'!H49*$C$199 + 'User Input'!H90*$C$198)*H238</f>
        <v>0</v>
      </c>
      <c r="I495" s="140">
        <f>('User Input'!I49*$C$199 + 'User Input'!I90*$C$198)*I238</f>
        <v>0</v>
      </c>
      <c r="J495" s="140">
        <f>('User Input'!J49*$C$199 + 'User Input'!J90*$C$198)*J238</f>
        <v>0</v>
      </c>
      <c r="K495" s="140">
        <f>('User Input'!K49*$C$199 + 'User Input'!K90*$C$198)*K238</f>
        <v>0</v>
      </c>
      <c r="L495" s="140">
        <f>('User Input'!L49*$C$199 + 'User Input'!L90*$C$198)*L238</f>
        <v>0</v>
      </c>
      <c r="M495" s="140">
        <f>('User Input'!M49*$C$199 + 'User Input'!M90*$C$198)*M238</f>
        <v>0</v>
      </c>
      <c r="N495" s="140">
        <f>('User Input'!N49*$C$199 + 'User Input'!N90*$C$198)*N238</f>
        <v>0</v>
      </c>
      <c r="O495" s="140">
        <f>('User Input'!O49*$C$199 + 'User Input'!O90*$C$198)*O238</f>
        <v>0</v>
      </c>
      <c r="P495" s="140">
        <f>('User Input'!P49*$C$199 + 'User Input'!P90*$C$198)*P238</f>
        <v>0</v>
      </c>
      <c r="Q495" s="140">
        <f>('User Input'!Q49*$C$199 + 'User Input'!Q90*$C$198)*Q238</f>
        <v>0</v>
      </c>
      <c r="R495" s="140">
        <f>('User Input'!R49*$C$199 + 'User Input'!R90*$C$198)*R238</f>
        <v>0</v>
      </c>
      <c r="S495" s="140">
        <f>('User Input'!S49*$C$199 + 'User Input'!S90*$C$198)*S238</f>
        <v>0</v>
      </c>
      <c r="T495" s="140">
        <f>('User Input'!T49*$C$199 + 'User Input'!T90*$C$198)*T238</f>
        <v>0</v>
      </c>
      <c r="U495" s="140">
        <f>('User Input'!U49*$C$199 + 'User Input'!U90*$C$198)*U238</f>
        <v>0</v>
      </c>
      <c r="V495" s="140">
        <f>('User Input'!V49*$C$199 + 'User Input'!V90*$C$198)*V238</f>
        <v>0</v>
      </c>
      <c r="W495" s="140">
        <f>('User Input'!W49*$C$199 + 'User Input'!W90*$C$198)*W238</f>
        <v>0</v>
      </c>
      <c r="X495" s="140">
        <f>('User Input'!X49*$C$199 + 'User Input'!X90*$C$198)*X238</f>
        <v>0</v>
      </c>
      <c r="Y495" s="140">
        <f>('User Input'!Y49*$C$199 + 'User Input'!Y90*$C$198)*Y238</f>
        <v>0</v>
      </c>
      <c r="Z495" s="140">
        <f>('User Input'!Z49*$C$199 + 'User Input'!Z90*$C$198)*Z238</f>
        <v>0</v>
      </c>
      <c r="AA495" s="140">
        <f>('User Input'!AA49*$C$199 + 'User Input'!AA90*$C$198)*AA238</f>
        <v>0</v>
      </c>
      <c r="AB495" s="140">
        <f>('User Input'!AB49*$C$199 + 'User Input'!AB90*$C$198)*AB238</f>
        <v>0</v>
      </c>
      <c r="AC495" s="140">
        <f>('User Input'!AC49*$C$199 + 'User Input'!AC90*$C$198)*AC238</f>
        <v>0</v>
      </c>
      <c r="AD495" s="140">
        <f>('User Input'!AD49*$C$199 + 'User Input'!AD90*$C$198)*AD238</f>
        <v>0</v>
      </c>
      <c r="AE495" s="140">
        <f>('User Input'!AE49*$C$199 + 'User Input'!AE90*$C$198)*AE238</f>
        <v>0</v>
      </c>
      <c r="AF495" s="140">
        <f>('User Input'!AF49*$C$199 + 'User Input'!AF90*$C$198)*AF238</f>
        <v>0</v>
      </c>
      <c r="AG495" s="140">
        <f>('User Input'!AG49*$C$199 + 'User Input'!AG90*$C$198)*AG238</f>
        <v>0</v>
      </c>
      <c r="AH495" s="140">
        <f>('User Input'!AH49*$C$199 + 'User Input'!AH90*$C$198)*AH238</f>
        <v>0</v>
      </c>
      <c r="AI495" s="140">
        <f>('User Input'!AI49*$C$199 + 'User Input'!AI90*$C$198)*AI238</f>
        <v>0</v>
      </c>
      <c r="AJ495" s="140">
        <f>('User Input'!AJ49*$C$199 + 'User Input'!AJ90*$C$198)*AJ238</f>
        <v>0</v>
      </c>
      <c r="AK495" s="140">
        <f>('User Input'!AK49*$C$199 + 'User Input'!AK90*$C$198)*AK238</f>
        <v>0</v>
      </c>
      <c r="AL495" s="140">
        <f>('User Input'!AL49*$C$199 + 'User Input'!AL90*$C$198)*AL238</f>
        <v>0</v>
      </c>
      <c r="AM495" s="140">
        <f>('User Input'!AM49*$C$199 + 'User Input'!AM90*$C$198)*AM238</f>
        <v>0</v>
      </c>
      <c r="AN495" s="140">
        <f>('User Input'!AN49*$C$199 + 'User Input'!AN90*$C$198)*AN238</f>
        <v>0</v>
      </c>
      <c r="AO495" s="140">
        <f>('User Input'!AO49*$C$199 + 'User Input'!AO90*$C$198)*AO238</f>
        <v>0</v>
      </c>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row>
    <row r="496" spans="1:95" ht="15" customHeight="1">
      <c r="A496" s="104"/>
      <c r="B496" s="117" t="s">
        <v>118</v>
      </c>
      <c r="C496" s="141"/>
      <c r="D496" s="140">
        <f>('User Input'!D50*$C$199 + 'User Input'!D91*$C$198)*D239</f>
        <v>0</v>
      </c>
      <c r="E496" s="140">
        <f>('User Input'!E50*$C$199 + 'User Input'!E91*$C$198)*E239</f>
        <v>0</v>
      </c>
      <c r="F496" s="140">
        <f>('User Input'!F50*$C$199 + 'User Input'!F91*$C$198)*F239</f>
        <v>0</v>
      </c>
      <c r="G496" s="140">
        <f>('User Input'!G50*$C$199 + 'User Input'!G91*$C$198)*G239</f>
        <v>0</v>
      </c>
      <c r="H496" s="140">
        <f>('User Input'!H50*$C$199 + 'User Input'!H91*$C$198)*H239</f>
        <v>0</v>
      </c>
      <c r="I496" s="140">
        <f>('User Input'!I50*$C$199 + 'User Input'!I91*$C$198)*I239</f>
        <v>0</v>
      </c>
      <c r="J496" s="140">
        <f>('User Input'!J50*$C$199 + 'User Input'!J91*$C$198)*J239</f>
        <v>0</v>
      </c>
      <c r="K496" s="140">
        <f>('User Input'!K50*$C$199 + 'User Input'!K91*$C$198)*K239</f>
        <v>0</v>
      </c>
      <c r="L496" s="140">
        <f>('User Input'!L50*$C$199 + 'User Input'!L91*$C$198)*L239</f>
        <v>0</v>
      </c>
      <c r="M496" s="140">
        <f>('User Input'!M50*$C$199 + 'User Input'!M91*$C$198)*M239</f>
        <v>0</v>
      </c>
      <c r="N496" s="140">
        <f>('User Input'!N50*$C$199 + 'User Input'!N91*$C$198)*N239</f>
        <v>0</v>
      </c>
      <c r="O496" s="140">
        <f>('User Input'!O50*$C$199 + 'User Input'!O91*$C$198)*O239</f>
        <v>0</v>
      </c>
      <c r="P496" s="140">
        <f>('User Input'!P50*$C$199 + 'User Input'!P91*$C$198)*P239</f>
        <v>0</v>
      </c>
      <c r="Q496" s="140">
        <f>('User Input'!Q50*$C$199 + 'User Input'!Q91*$C$198)*Q239</f>
        <v>0</v>
      </c>
      <c r="R496" s="140">
        <f>('User Input'!R50*$C$199 + 'User Input'!R91*$C$198)*R239</f>
        <v>0</v>
      </c>
      <c r="S496" s="140">
        <f>('User Input'!S50*$C$199 + 'User Input'!S91*$C$198)*S239</f>
        <v>0</v>
      </c>
      <c r="T496" s="140">
        <f>('User Input'!T50*$C$199 + 'User Input'!T91*$C$198)*T239</f>
        <v>0</v>
      </c>
      <c r="U496" s="140">
        <f>('User Input'!U50*$C$199 + 'User Input'!U91*$C$198)*U239</f>
        <v>0</v>
      </c>
      <c r="V496" s="140">
        <f>('User Input'!V50*$C$199 + 'User Input'!V91*$C$198)*V239</f>
        <v>0</v>
      </c>
      <c r="W496" s="140">
        <f>('User Input'!W50*$C$199 + 'User Input'!W91*$C$198)*W239</f>
        <v>0</v>
      </c>
      <c r="X496" s="140">
        <f>('User Input'!X50*$C$199 + 'User Input'!X91*$C$198)*X239</f>
        <v>0</v>
      </c>
      <c r="Y496" s="140">
        <f>('User Input'!Y50*$C$199 + 'User Input'!Y91*$C$198)*Y239</f>
        <v>0</v>
      </c>
      <c r="Z496" s="140">
        <f>('User Input'!Z50*$C$199 + 'User Input'!Z91*$C$198)*Z239</f>
        <v>0</v>
      </c>
      <c r="AA496" s="140">
        <f>('User Input'!AA50*$C$199 + 'User Input'!AA91*$C$198)*AA239</f>
        <v>0</v>
      </c>
      <c r="AB496" s="140">
        <f>('User Input'!AB50*$C$199 + 'User Input'!AB91*$C$198)*AB239</f>
        <v>0</v>
      </c>
      <c r="AC496" s="140">
        <f>('User Input'!AC50*$C$199 + 'User Input'!AC91*$C$198)*AC239</f>
        <v>0</v>
      </c>
      <c r="AD496" s="140">
        <f>('User Input'!AD50*$C$199 + 'User Input'!AD91*$C$198)*AD239</f>
        <v>0</v>
      </c>
      <c r="AE496" s="140">
        <f>('User Input'!AE50*$C$199 + 'User Input'!AE91*$C$198)*AE239</f>
        <v>0</v>
      </c>
      <c r="AF496" s="140">
        <f>('User Input'!AF50*$C$199 + 'User Input'!AF91*$C$198)*AF239</f>
        <v>0</v>
      </c>
      <c r="AG496" s="140">
        <f>('User Input'!AG50*$C$199 + 'User Input'!AG91*$C$198)*AG239</f>
        <v>0</v>
      </c>
      <c r="AH496" s="140">
        <f>('User Input'!AH50*$C$199 + 'User Input'!AH91*$C$198)*AH239</f>
        <v>0</v>
      </c>
      <c r="AI496" s="140">
        <f>('User Input'!AI50*$C$199 + 'User Input'!AI91*$C$198)*AI239</f>
        <v>0</v>
      </c>
      <c r="AJ496" s="140">
        <f>('User Input'!AJ50*$C$199 + 'User Input'!AJ91*$C$198)*AJ239</f>
        <v>0</v>
      </c>
      <c r="AK496" s="140">
        <f>('User Input'!AK50*$C$199 + 'User Input'!AK91*$C$198)*AK239</f>
        <v>0</v>
      </c>
      <c r="AL496" s="140">
        <f>('User Input'!AL50*$C$199 + 'User Input'!AL91*$C$198)*AL239</f>
        <v>0</v>
      </c>
      <c r="AM496" s="140">
        <f>('User Input'!AM50*$C$199 + 'User Input'!AM91*$C$198)*AM239</f>
        <v>0</v>
      </c>
      <c r="AN496" s="140">
        <f>('User Input'!AN50*$C$199 + 'User Input'!AN91*$C$198)*AN239</f>
        <v>0</v>
      </c>
      <c r="AO496" s="140">
        <f>('User Input'!AO50*$C$199 + 'User Input'!AO91*$C$198)*AO239</f>
        <v>0</v>
      </c>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row>
    <row r="497" spans="1:95" ht="15" customHeight="1">
      <c r="A497" s="104"/>
      <c r="B497" s="117" t="s">
        <v>119</v>
      </c>
      <c r="C497" s="141"/>
      <c r="D497" s="140">
        <f>('User Input'!D51*$C$199 + 'User Input'!D92*$C$198)*D240</f>
        <v>0</v>
      </c>
      <c r="E497" s="140">
        <f>('User Input'!E51*$C$199 + 'User Input'!E92*$C$198)*E240</f>
        <v>0</v>
      </c>
      <c r="F497" s="140">
        <f>('User Input'!F51*$C$199 + 'User Input'!F92*$C$198)*F240</f>
        <v>0</v>
      </c>
      <c r="G497" s="140">
        <f>('User Input'!G51*$C$199 + 'User Input'!G92*$C$198)*G240</f>
        <v>0</v>
      </c>
      <c r="H497" s="140">
        <f>('User Input'!H51*$C$199 + 'User Input'!H92*$C$198)*H240</f>
        <v>0</v>
      </c>
      <c r="I497" s="140">
        <f>('User Input'!I51*$C$199 + 'User Input'!I92*$C$198)*I240</f>
        <v>0</v>
      </c>
      <c r="J497" s="140">
        <f>('User Input'!J51*$C$199 + 'User Input'!J92*$C$198)*J240</f>
        <v>0</v>
      </c>
      <c r="K497" s="140">
        <f>('User Input'!K51*$C$199 + 'User Input'!K92*$C$198)*K240</f>
        <v>0</v>
      </c>
      <c r="L497" s="140">
        <f>('User Input'!L51*$C$199 + 'User Input'!L92*$C$198)*L240</f>
        <v>0</v>
      </c>
      <c r="M497" s="140">
        <f>('User Input'!M51*$C$199 + 'User Input'!M92*$C$198)*M240</f>
        <v>0</v>
      </c>
      <c r="N497" s="140">
        <f>('User Input'!N51*$C$199 + 'User Input'!N92*$C$198)*N240</f>
        <v>0</v>
      </c>
      <c r="O497" s="140">
        <f>('User Input'!O51*$C$199 + 'User Input'!O92*$C$198)*O240</f>
        <v>0</v>
      </c>
      <c r="P497" s="140">
        <f>('User Input'!P51*$C$199 + 'User Input'!P92*$C$198)*P240</f>
        <v>0</v>
      </c>
      <c r="Q497" s="140">
        <f>('User Input'!Q51*$C$199 + 'User Input'!Q92*$C$198)*Q240</f>
        <v>0</v>
      </c>
      <c r="R497" s="140">
        <f>('User Input'!R51*$C$199 + 'User Input'!R92*$C$198)*R240</f>
        <v>0</v>
      </c>
      <c r="S497" s="140">
        <f>('User Input'!S51*$C$199 + 'User Input'!S92*$C$198)*S240</f>
        <v>0</v>
      </c>
      <c r="T497" s="140">
        <f>('User Input'!T51*$C$199 + 'User Input'!T92*$C$198)*T240</f>
        <v>0</v>
      </c>
      <c r="U497" s="140">
        <f>('User Input'!U51*$C$199 + 'User Input'!U92*$C$198)*U240</f>
        <v>0</v>
      </c>
      <c r="V497" s="140">
        <f>('User Input'!V51*$C$199 + 'User Input'!V92*$C$198)*V240</f>
        <v>0</v>
      </c>
      <c r="W497" s="140">
        <f>('User Input'!W51*$C$199 + 'User Input'!W92*$C$198)*W240</f>
        <v>0</v>
      </c>
      <c r="X497" s="140">
        <f>('User Input'!X51*$C$199 + 'User Input'!X92*$C$198)*X240</f>
        <v>0</v>
      </c>
      <c r="Y497" s="140">
        <f>('User Input'!Y51*$C$199 + 'User Input'!Y92*$C$198)*Y240</f>
        <v>0</v>
      </c>
      <c r="Z497" s="140">
        <f>('User Input'!Z51*$C$199 + 'User Input'!Z92*$C$198)*Z240</f>
        <v>0</v>
      </c>
      <c r="AA497" s="140">
        <f>('User Input'!AA51*$C$199 + 'User Input'!AA92*$C$198)*AA240</f>
        <v>0</v>
      </c>
      <c r="AB497" s="140">
        <f>('User Input'!AB51*$C$199 + 'User Input'!AB92*$C$198)*AB240</f>
        <v>0</v>
      </c>
      <c r="AC497" s="140">
        <f>('User Input'!AC51*$C$199 + 'User Input'!AC92*$C$198)*AC240</f>
        <v>0</v>
      </c>
      <c r="AD497" s="140">
        <f>('User Input'!AD51*$C$199 + 'User Input'!AD92*$C$198)*AD240</f>
        <v>0</v>
      </c>
      <c r="AE497" s="140">
        <f>('User Input'!AE51*$C$199 + 'User Input'!AE92*$C$198)*AE240</f>
        <v>0</v>
      </c>
      <c r="AF497" s="140">
        <f>('User Input'!AF51*$C$199 + 'User Input'!AF92*$C$198)*AF240</f>
        <v>0</v>
      </c>
      <c r="AG497" s="140">
        <f>('User Input'!AG51*$C$199 + 'User Input'!AG92*$C$198)*AG240</f>
        <v>0</v>
      </c>
      <c r="AH497" s="140">
        <f>('User Input'!AH51*$C$199 + 'User Input'!AH92*$C$198)*AH240</f>
        <v>0</v>
      </c>
      <c r="AI497" s="140">
        <f>('User Input'!AI51*$C$199 + 'User Input'!AI92*$C$198)*AI240</f>
        <v>0</v>
      </c>
      <c r="AJ497" s="140">
        <f>('User Input'!AJ51*$C$199 + 'User Input'!AJ92*$C$198)*AJ240</f>
        <v>0</v>
      </c>
      <c r="AK497" s="140">
        <f>('User Input'!AK51*$C$199 + 'User Input'!AK92*$C$198)*AK240</f>
        <v>0</v>
      </c>
      <c r="AL497" s="140">
        <f>('User Input'!AL51*$C$199 + 'User Input'!AL92*$C$198)*AL240</f>
        <v>0</v>
      </c>
      <c r="AM497" s="140">
        <f>('User Input'!AM51*$C$199 + 'User Input'!AM92*$C$198)*AM240</f>
        <v>0</v>
      </c>
      <c r="AN497" s="140">
        <f>('User Input'!AN51*$C$199 + 'User Input'!AN92*$C$198)*AN240</f>
        <v>0</v>
      </c>
      <c r="AO497" s="140">
        <f>('User Input'!AO51*$C$199 + 'User Input'!AO92*$C$198)*AO240</f>
        <v>0</v>
      </c>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row>
    <row r="498" spans="1:95" ht="15" customHeight="1">
      <c r="A498" s="104"/>
      <c r="B498" s="117" t="s">
        <v>120</v>
      </c>
      <c r="C498" s="141"/>
      <c r="D498" s="140">
        <f>('User Input'!D52*$C$199 + 'User Input'!D93*$C$198)*D241</f>
        <v>0</v>
      </c>
      <c r="E498" s="140">
        <f>('User Input'!E52*$C$199 + 'User Input'!E93*$C$198)*E241</f>
        <v>0</v>
      </c>
      <c r="F498" s="140">
        <f>('User Input'!F52*$C$199 + 'User Input'!F93*$C$198)*F241</f>
        <v>0</v>
      </c>
      <c r="G498" s="140">
        <f>('User Input'!G52*$C$199 + 'User Input'!G93*$C$198)*G241</f>
        <v>0</v>
      </c>
      <c r="H498" s="140">
        <f>('User Input'!H52*$C$199 + 'User Input'!H93*$C$198)*H241</f>
        <v>0</v>
      </c>
      <c r="I498" s="140">
        <f>('User Input'!I52*$C$199 + 'User Input'!I93*$C$198)*I241</f>
        <v>0</v>
      </c>
      <c r="J498" s="140">
        <f>('User Input'!J52*$C$199 + 'User Input'!J93*$C$198)*J241</f>
        <v>0</v>
      </c>
      <c r="K498" s="140">
        <f>('User Input'!K52*$C$199 + 'User Input'!K93*$C$198)*K241</f>
        <v>0</v>
      </c>
      <c r="L498" s="140">
        <f>('User Input'!L52*$C$199 + 'User Input'!L93*$C$198)*L241</f>
        <v>0</v>
      </c>
      <c r="M498" s="140">
        <f>('User Input'!M52*$C$199 + 'User Input'!M93*$C$198)*M241</f>
        <v>0</v>
      </c>
      <c r="N498" s="140">
        <f>('User Input'!N52*$C$199 + 'User Input'!N93*$C$198)*N241</f>
        <v>0</v>
      </c>
      <c r="O498" s="140">
        <f>('User Input'!O52*$C$199 + 'User Input'!O93*$C$198)*O241</f>
        <v>0</v>
      </c>
      <c r="P498" s="140">
        <f>('User Input'!P52*$C$199 + 'User Input'!P93*$C$198)*P241</f>
        <v>0</v>
      </c>
      <c r="Q498" s="140">
        <f>('User Input'!Q52*$C$199 + 'User Input'!Q93*$C$198)*Q241</f>
        <v>0</v>
      </c>
      <c r="R498" s="140">
        <f>('User Input'!R52*$C$199 + 'User Input'!R93*$C$198)*R241</f>
        <v>0</v>
      </c>
      <c r="S498" s="140">
        <f>('User Input'!S52*$C$199 + 'User Input'!S93*$C$198)*S241</f>
        <v>0</v>
      </c>
      <c r="T498" s="140">
        <f>('User Input'!T52*$C$199 + 'User Input'!T93*$C$198)*T241</f>
        <v>0</v>
      </c>
      <c r="U498" s="140">
        <f>('User Input'!U52*$C$199 + 'User Input'!U93*$C$198)*U241</f>
        <v>0</v>
      </c>
      <c r="V498" s="140">
        <f>('User Input'!V52*$C$199 + 'User Input'!V93*$C$198)*V241</f>
        <v>0</v>
      </c>
      <c r="W498" s="140">
        <f>('User Input'!W52*$C$199 + 'User Input'!W93*$C$198)*W241</f>
        <v>0</v>
      </c>
      <c r="X498" s="140">
        <f>('User Input'!X52*$C$199 + 'User Input'!X93*$C$198)*X241</f>
        <v>0</v>
      </c>
      <c r="Y498" s="140">
        <f>('User Input'!Y52*$C$199 + 'User Input'!Y93*$C$198)*Y241</f>
        <v>0</v>
      </c>
      <c r="Z498" s="140">
        <f>('User Input'!Z52*$C$199 + 'User Input'!Z93*$C$198)*Z241</f>
        <v>0</v>
      </c>
      <c r="AA498" s="140">
        <f>('User Input'!AA52*$C$199 + 'User Input'!AA93*$C$198)*AA241</f>
        <v>0</v>
      </c>
      <c r="AB498" s="140">
        <f>('User Input'!AB52*$C$199 + 'User Input'!AB93*$C$198)*AB241</f>
        <v>0</v>
      </c>
      <c r="AC498" s="140">
        <f>('User Input'!AC52*$C$199 + 'User Input'!AC93*$C$198)*AC241</f>
        <v>0</v>
      </c>
      <c r="AD498" s="140">
        <f>('User Input'!AD52*$C$199 + 'User Input'!AD93*$C$198)*AD241</f>
        <v>0</v>
      </c>
      <c r="AE498" s="140">
        <f>('User Input'!AE52*$C$199 + 'User Input'!AE93*$C$198)*AE241</f>
        <v>0</v>
      </c>
      <c r="AF498" s="140">
        <f>('User Input'!AF52*$C$199 + 'User Input'!AF93*$C$198)*AF241</f>
        <v>0</v>
      </c>
      <c r="AG498" s="140">
        <f>('User Input'!AG52*$C$199 + 'User Input'!AG93*$C$198)*AG241</f>
        <v>0</v>
      </c>
      <c r="AH498" s="140">
        <f>('User Input'!AH52*$C$199 + 'User Input'!AH93*$C$198)*AH241</f>
        <v>0</v>
      </c>
      <c r="AI498" s="140">
        <f>('User Input'!AI52*$C$199 + 'User Input'!AI93*$C$198)*AI241</f>
        <v>0</v>
      </c>
      <c r="AJ498" s="140">
        <f>('User Input'!AJ52*$C$199 + 'User Input'!AJ93*$C$198)*AJ241</f>
        <v>0</v>
      </c>
      <c r="AK498" s="140">
        <f>('User Input'!AK52*$C$199 + 'User Input'!AK93*$C$198)*AK241</f>
        <v>0</v>
      </c>
      <c r="AL498" s="140">
        <f>('User Input'!AL52*$C$199 + 'User Input'!AL93*$C$198)*AL241</f>
        <v>0</v>
      </c>
      <c r="AM498" s="140">
        <f>('User Input'!AM52*$C$199 + 'User Input'!AM93*$C$198)*AM241</f>
        <v>0</v>
      </c>
      <c r="AN498" s="140">
        <f>('User Input'!AN52*$C$199 + 'User Input'!AN93*$C$198)*AN241</f>
        <v>0</v>
      </c>
      <c r="AO498" s="140">
        <f>('User Input'!AO52*$C$199 + 'User Input'!AO93*$C$198)*AO241</f>
        <v>0</v>
      </c>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row>
    <row r="499" spans="1:95" ht="15" customHeight="1">
      <c r="A499" s="104"/>
      <c r="B499" s="117" t="s">
        <v>121</v>
      </c>
      <c r="C499" s="141"/>
      <c r="D499" s="140">
        <f>('User Input'!D53*$C$199 + 'User Input'!D94*$C$198)*D242</f>
        <v>0</v>
      </c>
      <c r="E499" s="140">
        <f>('User Input'!E53*$C$199 + 'User Input'!E94*$C$198)*E242</f>
        <v>0</v>
      </c>
      <c r="F499" s="140">
        <f>('User Input'!F53*$C$199 + 'User Input'!F94*$C$198)*F242</f>
        <v>0</v>
      </c>
      <c r="G499" s="140">
        <f>('User Input'!G53*$C$199 + 'User Input'!G94*$C$198)*G242</f>
        <v>0</v>
      </c>
      <c r="H499" s="140">
        <f>('User Input'!H53*$C$199 + 'User Input'!H94*$C$198)*H242</f>
        <v>0</v>
      </c>
      <c r="I499" s="140">
        <f>('User Input'!I53*$C$199 + 'User Input'!I94*$C$198)*I242</f>
        <v>0</v>
      </c>
      <c r="J499" s="140">
        <f>('User Input'!J53*$C$199 + 'User Input'!J94*$C$198)*J242</f>
        <v>0</v>
      </c>
      <c r="K499" s="140">
        <f>('User Input'!K53*$C$199 + 'User Input'!K94*$C$198)*K242</f>
        <v>0</v>
      </c>
      <c r="L499" s="140">
        <f>('User Input'!L53*$C$199 + 'User Input'!L94*$C$198)*L242</f>
        <v>0</v>
      </c>
      <c r="M499" s="140">
        <f>('User Input'!M53*$C$199 + 'User Input'!M94*$C$198)*M242</f>
        <v>0</v>
      </c>
      <c r="N499" s="140">
        <f>('User Input'!N53*$C$199 + 'User Input'!N94*$C$198)*N242</f>
        <v>0</v>
      </c>
      <c r="O499" s="140">
        <f>('User Input'!O53*$C$199 + 'User Input'!O94*$C$198)*O242</f>
        <v>0</v>
      </c>
      <c r="P499" s="140">
        <f>('User Input'!P53*$C$199 + 'User Input'!P94*$C$198)*P242</f>
        <v>0</v>
      </c>
      <c r="Q499" s="140">
        <f>('User Input'!Q53*$C$199 + 'User Input'!Q94*$C$198)*Q242</f>
        <v>0</v>
      </c>
      <c r="R499" s="140">
        <f>('User Input'!R53*$C$199 + 'User Input'!R94*$C$198)*R242</f>
        <v>0</v>
      </c>
      <c r="S499" s="140">
        <f>('User Input'!S53*$C$199 + 'User Input'!S94*$C$198)*S242</f>
        <v>0</v>
      </c>
      <c r="T499" s="140">
        <f>('User Input'!T53*$C$199 + 'User Input'!T94*$C$198)*T242</f>
        <v>0</v>
      </c>
      <c r="U499" s="140">
        <f>('User Input'!U53*$C$199 + 'User Input'!U94*$C$198)*U242</f>
        <v>0</v>
      </c>
      <c r="V499" s="140">
        <f>('User Input'!V53*$C$199 + 'User Input'!V94*$C$198)*V242</f>
        <v>0</v>
      </c>
      <c r="W499" s="140">
        <f>('User Input'!W53*$C$199 + 'User Input'!W94*$C$198)*W242</f>
        <v>0</v>
      </c>
      <c r="X499" s="140">
        <f>('User Input'!X53*$C$199 + 'User Input'!X94*$C$198)*X242</f>
        <v>0</v>
      </c>
      <c r="Y499" s="140">
        <f>('User Input'!Y53*$C$199 + 'User Input'!Y94*$C$198)*Y242</f>
        <v>0</v>
      </c>
      <c r="Z499" s="140">
        <f>('User Input'!Z53*$C$199 + 'User Input'!Z94*$C$198)*Z242</f>
        <v>0</v>
      </c>
      <c r="AA499" s="140">
        <f>('User Input'!AA53*$C$199 + 'User Input'!AA94*$C$198)*AA242</f>
        <v>0</v>
      </c>
      <c r="AB499" s="140">
        <f>('User Input'!AB53*$C$199 + 'User Input'!AB94*$C$198)*AB242</f>
        <v>0</v>
      </c>
      <c r="AC499" s="140">
        <f>('User Input'!AC53*$C$199 + 'User Input'!AC94*$C$198)*AC242</f>
        <v>0</v>
      </c>
      <c r="AD499" s="140">
        <f>('User Input'!AD53*$C$199 + 'User Input'!AD94*$C$198)*AD242</f>
        <v>0</v>
      </c>
      <c r="AE499" s="140">
        <f>('User Input'!AE53*$C$199 + 'User Input'!AE94*$C$198)*AE242</f>
        <v>0</v>
      </c>
      <c r="AF499" s="140">
        <f>('User Input'!AF53*$C$199 + 'User Input'!AF94*$C$198)*AF242</f>
        <v>0</v>
      </c>
      <c r="AG499" s="140">
        <f>('User Input'!AG53*$C$199 + 'User Input'!AG94*$C$198)*AG242</f>
        <v>0</v>
      </c>
      <c r="AH499" s="140">
        <f>('User Input'!AH53*$C$199 + 'User Input'!AH94*$C$198)*AH242</f>
        <v>0</v>
      </c>
      <c r="AI499" s="140">
        <f>('User Input'!AI53*$C$199 + 'User Input'!AI94*$C$198)*AI242</f>
        <v>0</v>
      </c>
      <c r="AJ499" s="140">
        <f>('User Input'!AJ53*$C$199 + 'User Input'!AJ94*$C$198)*AJ242</f>
        <v>0</v>
      </c>
      <c r="AK499" s="140">
        <f>('User Input'!AK53*$C$199 + 'User Input'!AK94*$C$198)*AK242</f>
        <v>0</v>
      </c>
      <c r="AL499" s="140">
        <f>('User Input'!AL53*$C$199 + 'User Input'!AL94*$C$198)*AL242</f>
        <v>0</v>
      </c>
      <c r="AM499" s="140">
        <f>('User Input'!AM53*$C$199 + 'User Input'!AM94*$C$198)*AM242</f>
        <v>0</v>
      </c>
      <c r="AN499" s="140">
        <f>('User Input'!AN53*$C$199 + 'User Input'!AN94*$C$198)*AN242</f>
        <v>0</v>
      </c>
      <c r="AO499" s="140">
        <f>('User Input'!AO53*$C$199 + 'User Input'!AO94*$C$198)*AO242</f>
        <v>0</v>
      </c>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row>
    <row r="500" spans="1:95" ht="15" customHeight="1">
      <c r="A500" s="104"/>
      <c r="B500" s="117" t="s">
        <v>122</v>
      </c>
      <c r="C500" s="141"/>
      <c r="D500" s="140">
        <f>('User Input'!D54*$C$199 + 'User Input'!D95*$C$198)*D243</f>
        <v>0</v>
      </c>
      <c r="E500" s="140">
        <f>('User Input'!E54*$C$199 + 'User Input'!E95*$C$198)*E243</f>
        <v>0</v>
      </c>
      <c r="F500" s="140">
        <f>('User Input'!F54*$C$199 + 'User Input'!F95*$C$198)*F243</f>
        <v>0</v>
      </c>
      <c r="G500" s="140">
        <f>('User Input'!G54*$C$199 + 'User Input'!G95*$C$198)*G243</f>
        <v>0</v>
      </c>
      <c r="H500" s="140">
        <f>('User Input'!H54*$C$199 + 'User Input'!H95*$C$198)*H243</f>
        <v>0</v>
      </c>
      <c r="I500" s="140">
        <f>('User Input'!I54*$C$199 + 'User Input'!I95*$C$198)*I243</f>
        <v>0</v>
      </c>
      <c r="J500" s="140">
        <f>('User Input'!J54*$C$199 + 'User Input'!J95*$C$198)*J243</f>
        <v>0</v>
      </c>
      <c r="K500" s="140">
        <f>('User Input'!K54*$C$199 + 'User Input'!K95*$C$198)*K243</f>
        <v>0</v>
      </c>
      <c r="L500" s="140">
        <f>('User Input'!L54*$C$199 + 'User Input'!L95*$C$198)*L243</f>
        <v>0</v>
      </c>
      <c r="M500" s="140">
        <f>('User Input'!M54*$C$199 + 'User Input'!M95*$C$198)*M243</f>
        <v>0</v>
      </c>
      <c r="N500" s="140">
        <f>('User Input'!N54*$C$199 + 'User Input'!N95*$C$198)*N243</f>
        <v>0</v>
      </c>
      <c r="O500" s="140">
        <f>('User Input'!O54*$C$199 + 'User Input'!O95*$C$198)*O243</f>
        <v>0</v>
      </c>
      <c r="P500" s="140">
        <f>('User Input'!P54*$C$199 + 'User Input'!P95*$C$198)*P243</f>
        <v>0</v>
      </c>
      <c r="Q500" s="140">
        <f>('User Input'!Q54*$C$199 + 'User Input'!Q95*$C$198)*Q243</f>
        <v>0</v>
      </c>
      <c r="R500" s="140">
        <f>('User Input'!R54*$C$199 + 'User Input'!R95*$C$198)*R243</f>
        <v>0</v>
      </c>
      <c r="S500" s="140">
        <f>('User Input'!S54*$C$199 + 'User Input'!S95*$C$198)*S243</f>
        <v>0</v>
      </c>
      <c r="T500" s="140">
        <f>('User Input'!T54*$C$199 + 'User Input'!T95*$C$198)*T243</f>
        <v>0</v>
      </c>
      <c r="U500" s="140">
        <f>('User Input'!U54*$C$199 + 'User Input'!U95*$C$198)*U243</f>
        <v>0</v>
      </c>
      <c r="V500" s="140">
        <f>('User Input'!V54*$C$199 + 'User Input'!V95*$C$198)*V243</f>
        <v>0</v>
      </c>
      <c r="W500" s="140">
        <f>('User Input'!W54*$C$199 + 'User Input'!W95*$C$198)*W243</f>
        <v>0</v>
      </c>
      <c r="X500" s="140">
        <f>('User Input'!X54*$C$199 + 'User Input'!X95*$C$198)*X243</f>
        <v>0</v>
      </c>
      <c r="Y500" s="140">
        <f>('User Input'!Y54*$C$199 + 'User Input'!Y95*$C$198)*Y243</f>
        <v>0</v>
      </c>
      <c r="Z500" s="140">
        <f>('User Input'!Z54*$C$199 + 'User Input'!Z95*$C$198)*Z243</f>
        <v>0</v>
      </c>
      <c r="AA500" s="140">
        <f>('User Input'!AA54*$C$199 + 'User Input'!AA95*$C$198)*AA243</f>
        <v>0</v>
      </c>
      <c r="AB500" s="140">
        <f>('User Input'!AB54*$C$199 + 'User Input'!AB95*$C$198)*AB243</f>
        <v>0</v>
      </c>
      <c r="AC500" s="140">
        <f>('User Input'!AC54*$C$199 + 'User Input'!AC95*$C$198)*AC243</f>
        <v>0</v>
      </c>
      <c r="AD500" s="140">
        <f>('User Input'!AD54*$C$199 + 'User Input'!AD95*$C$198)*AD243</f>
        <v>0</v>
      </c>
      <c r="AE500" s="140">
        <f>('User Input'!AE54*$C$199 + 'User Input'!AE95*$C$198)*AE243</f>
        <v>0</v>
      </c>
      <c r="AF500" s="140">
        <f>('User Input'!AF54*$C$199 + 'User Input'!AF95*$C$198)*AF243</f>
        <v>0</v>
      </c>
      <c r="AG500" s="140">
        <f>('User Input'!AG54*$C$199 + 'User Input'!AG95*$C$198)*AG243</f>
        <v>0</v>
      </c>
      <c r="AH500" s="140">
        <f>('User Input'!AH54*$C$199 + 'User Input'!AH95*$C$198)*AH243</f>
        <v>0</v>
      </c>
      <c r="AI500" s="140">
        <f>('User Input'!AI54*$C$199 + 'User Input'!AI95*$C$198)*AI243</f>
        <v>0</v>
      </c>
      <c r="AJ500" s="140">
        <f>('User Input'!AJ54*$C$199 + 'User Input'!AJ95*$C$198)*AJ243</f>
        <v>0</v>
      </c>
      <c r="AK500" s="140">
        <f>('User Input'!AK54*$C$199 + 'User Input'!AK95*$C$198)*AK243</f>
        <v>0</v>
      </c>
      <c r="AL500" s="140">
        <f>('User Input'!AL54*$C$199 + 'User Input'!AL95*$C$198)*AL243</f>
        <v>0</v>
      </c>
      <c r="AM500" s="140">
        <f>('User Input'!AM54*$C$199 + 'User Input'!AM95*$C$198)*AM243</f>
        <v>0</v>
      </c>
      <c r="AN500" s="140">
        <f>('User Input'!AN54*$C$199 + 'User Input'!AN95*$C$198)*AN243</f>
        <v>0</v>
      </c>
      <c r="AO500" s="140">
        <f>('User Input'!AO54*$C$199 + 'User Input'!AO95*$C$198)*AO243</f>
        <v>0</v>
      </c>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row>
    <row r="501" spans="1:95" ht="15" customHeight="1">
      <c r="A501" s="104"/>
      <c r="B501" s="117" t="s">
        <v>123</v>
      </c>
      <c r="C501" s="141"/>
      <c r="D501" s="140">
        <f>('User Input'!D55*$C$199 + 'User Input'!D96*$C$198)*D244</f>
        <v>0</v>
      </c>
      <c r="E501" s="140">
        <f>('User Input'!E55*$C$199 + 'User Input'!E96*$C$198)*E244</f>
        <v>0</v>
      </c>
      <c r="F501" s="140">
        <f>('User Input'!F55*$C$199 + 'User Input'!F96*$C$198)*F244</f>
        <v>0</v>
      </c>
      <c r="G501" s="140">
        <f>('User Input'!G55*$C$199 + 'User Input'!G96*$C$198)*G244</f>
        <v>0</v>
      </c>
      <c r="H501" s="140">
        <f>('User Input'!H55*$C$199 + 'User Input'!H96*$C$198)*H244</f>
        <v>0</v>
      </c>
      <c r="I501" s="140">
        <f>('User Input'!I55*$C$199 + 'User Input'!I96*$C$198)*I244</f>
        <v>0</v>
      </c>
      <c r="J501" s="140">
        <f>('User Input'!J55*$C$199 + 'User Input'!J96*$C$198)*J244</f>
        <v>0</v>
      </c>
      <c r="K501" s="140">
        <f>('User Input'!K55*$C$199 + 'User Input'!K96*$C$198)*K244</f>
        <v>0</v>
      </c>
      <c r="L501" s="140">
        <f>('User Input'!L55*$C$199 + 'User Input'!L96*$C$198)*L244</f>
        <v>0</v>
      </c>
      <c r="M501" s="140">
        <f>('User Input'!M55*$C$199 + 'User Input'!M96*$C$198)*M244</f>
        <v>0</v>
      </c>
      <c r="N501" s="140">
        <f>('User Input'!N55*$C$199 + 'User Input'!N96*$C$198)*N244</f>
        <v>0</v>
      </c>
      <c r="O501" s="140">
        <f>('User Input'!O55*$C$199 + 'User Input'!O96*$C$198)*O244</f>
        <v>0</v>
      </c>
      <c r="P501" s="140">
        <f>('User Input'!P55*$C$199 + 'User Input'!P96*$C$198)*P244</f>
        <v>0</v>
      </c>
      <c r="Q501" s="140">
        <f>('User Input'!Q55*$C$199 + 'User Input'!Q96*$C$198)*Q244</f>
        <v>0</v>
      </c>
      <c r="R501" s="140">
        <f>('User Input'!R55*$C$199 + 'User Input'!R96*$C$198)*R244</f>
        <v>0</v>
      </c>
      <c r="S501" s="140">
        <f>('User Input'!S55*$C$199 + 'User Input'!S96*$C$198)*S244</f>
        <v>0</v>
      </c>
      <c r="T501" s="140">
        <f>('User Input'!T55*$C$199 + 'User Input'!T96*$C$198)*T244</f>
        <v>0</v>
      </c>
      <c r="U501" s="140">
        <f>('User Input'!U55*$C$199 + 'User Input'!U96*$C$198)*U244</f>
        <v>0</v>
      </c>
      <c r="V501" s="140">
        <f>('User Input'!V55*$C$199 + 'User Input'!V96*$C$198)*V244</f>
        <v>0</v>
      </c>
      <c r="W501" s="140">
        <f>('User Input'!W55*$C$199 + 'User Input'!W96*$C$198)*W244</f>
        <v>0</v>
      </c>
      <c r="X501" s="140">
        <f>('User Input'!X55*$C$199 + 'User Input'!X96*$C$198)*X244</f>
        <v>0</v>
      </c>
      <c r="Y501" s="140">
        <f>('User Input'!Y55*$C$199 + 'User Input'!Y96*$C$198)*Y244</f>
        <v>0</v>
      </c>
      <c r="Z501" s="140">
        <f>('User Input'!Z55*$C$199 + 'User Input'!Z96*$C$198)*Z244</f>
        <v>0</v>
      </c>
      <c r="AA501" s="140">
        <f>('User Input'!AA55*$C$199 + 'User Input'!AA96*$C$198)*AA244</f>
        <v>0</v>
      </c>
      <c r="AB501" s="140">
        <f>('User Input'!AB55*$C$199 + 'User Input'!AB96*$C$198)*AB244</f>
        <v>0</v>
      </c>
      <c r="AC501" s="140">
        <f>('User Input'!AC55*$C$199 + 'User Input'!AC96*$C$198)*AC244</f>
        <v>0</v>
      </c>
      <c r="AD501" s="140">
        <f>('User Input'!AD55*$C$199 + 'User Input'!AD96*$C$198)*AD244</f>
        <v>0</v>
      </c>
      <c r="AE501" s="140">
        <f>('User Input'!AE55*$C$199 + 'User Input'!AE96*$C$198)*AE244</f>
        <v>0</v>
      </c>
      <c r="AF501" s="140">
        <f>('User Input'!AF55*$C$199 + 'User Input'!AF96*$C$198)*AF244</f>
        <v>0</v>
      </c>
      <c r="AG501" s="140">
        <f>('User Input'!AG55*$C$199 + 'User Input'!AG96*$C$198)*AG244</f>
        <v>0</v>
      </c>
      <c r="AH501" s="140">
        <f>('User Input'!AH55*$C$199 + 'User Input'!AH96*$C$198)*AH244</f>
        <v>0</v>
      </c>
      <c r="AI501" s="140">
        <f>('User Input'!AI55*$C$199 + 'User Input'!AI96*$C$198)*AI244</f>
        <v>0</v>
      </c>
      <c r="AJ501" s="140">
        <f>('User Input'!AJ55*$C$199 + 'User Input'!AJ96*$C$198)*AJ244</f>
        <v>0</v>
      </c>
      <c r="AK501" s="140">
        <f>('User Input'!AK55*$C$199 + 'User Input'!AK96*$C$198)*AK244</f>
        <v>0</v>
      </c>
      <c r="AL501" s="140">
        <f>('User Input'!AL55*$C$199 + 'User Input'!AL96*$C$198)*AL244</f>
        <v>0</v>
      </c>
      <c r="AM501" s="140">
        <f>('User Input'!AM55*$C$199 + 'User Input'!AM96*$C$198)*AM244</f>
        <v>0</v>
      </c>
      <c r="AN501" s="140">
        <f>('User Input'!AN55*$C$199 + 'User Input'!AN96*$C$198)*AN244</f>
        <v>0</v>
      </c>
      <c r="AO501" s="140">
        <f>('User Input'!AO55*$C$199 + 'User Input'!AO96*$C$198)*AO244</f>
        <v>0</v>
      </c>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row>
    <row r="502" spans="1:95" ht="15" customHeight="1">
      <c r="A502" s="104"/>
      <c r="B502" s="117" t="s">
        <v>124</v>
      </c>
      <c r="C502" s="141"/>
      <c r="D502" s="140">
        <f>('User Input'!D56*$C$199 + 'User Input'!D97*$C$198)*D245</f>
        <v>0</v>
      </c>
      <c r="E502" s="140">
        <f>('User Input'!E56*$C$199 + 'User Input'!E97*$C$198)*E245</f>
        <v>0</v>
      </c>
      <c r="F502" s="140">
        <f>('User Input'!F56*$C$199 + 'User Input'!F97*$C$198)*F245</f>
        <v>0</v>
      </c>
      <c r="G502" s="140">
        <f>('User Input'!G56*$C$199 + 'User Input'!G97*$C$198)*G245</f>
        <v>0</v>
      </c>
      <c r="H502" s="140">
        <f>('User Input'!H56*$C$199 + 'User Input'!H97*$C$198)*H245</f>
        <v>0</v>
      </c>
      <c r="I502" s="140">
        <f>('User Input'!I56*$C$199 + 'User Input'!I97*$C$198)*I245</f>
        <v>0</v>
      </c>
      <c r="J502" s="140">
        <f>('User Input'!J56*$C$199 + 'User Input'!J97*$C$198)*J245</f>
        <v>0</v>
      </c>
      <c r="K502" s="140">
        <f>('User Input'!K56*$C$199 + 'User Input'!K97*$C$198)*K245</f>
        <v>0</v>
      </c>
      <c r="L502" s="140">
        <f>('User Input'!L56*$C$199 + 'User Input'!L97*$C$198)*L245</f>
        <v>0</v>
      </c>
      <c r="M502" s="140">
        <f>('User Input'!M56*$C$199 + 'User Input'!M97*$C$198)*M245</f>
        <v>0</v>
      </c>
      <c r="N502" s="140">
        <f>('User Input'!N56*$C$199 + 'User Input'!N97*$C$198)*N245</f>
        <v>0</v>
      </c>
      <c r="O502" s="140">
        <f>('User Input'!O56*$C$199 + 'User Input'!O97*$C$198)*O245</f>
        <v>0</v>
      </c>
      <c r="P502" s="140">
        <f>('User Input'!P56*$C$199 + 'User Input'!P97*$C$198)*P245</f>
        <v>0</v>
      </c>
      <c r="Q502" s="140">
        <f>('User Input'!Q56*$C$199 + 'User Input'!Q97*$C$198)*Q245</f>
        <v>0</v>
      </c>
      <c r="R502" s="140">
        <f>('User Input'!R56*$C$199 + 'User Input'!R97*$C$198)*R245</f>
        <v>0</v>
      </c>
      <c r="S502" s="140">
        <f>('User Input'!S56*$C$199 + 'User Input'!S97*$C$198)*S245</f>
        <v>0</v>
      </c>
      <c r="T502" s="140">
        <f>('User Input'!T56*$C$199 + 'User Input'!T97*$C$198)*T245</f>
        <v>0</v>
      </c>
      <c r="U502" s="140">
        <f>('User Input'!U56*$C$199 + 'User Input'!U97*$C$198)*U245</f>
        <v>0</v>
      </c>
      <c r="V502" s="140">
        <f>('User Input'!V56*$C$199 + 'User Input'!V97*$C$198)*V245</f>
        <v>0</v>
      </c>
      <c r="W502" s="140">
        <f>('User Input'!W56*$C$199 + 'User Input'!W97*$C$198)*W245</f>
        <v>0</v>
      </c>
      <c r="X502" s="140">
        <f>('User Input'!X56*$C$199 + 'User Input'!X97*$C$198)*X245</f>
        <v>0</v>
      </c>
      <c r="Y502" s="140">
        <f>('User Input'!Y56*$C$199 + 'User Input'!Y97*$C$198)*Y245</f>
        <v>0</v>
      </c>
      <c r="Z502" s="140">
        <f>('User Input'!Z56*$C$199 + 'User Input'!Z97*$C$198)*Z245</f>
        <v>0</v>
      </c>
      <c r="AA502" s="140">
        <f>('User Input'!AA56*$C$199 + 'User Input'!AA97*$C$198)*AA245</f>
        <v>0</v>
      </c>
      <c r="AB502" s="140">
        <f>('User Input'!AB56*$C$199 + 'User Input'!AB97*$C$198)*AB245</f>
        <v>0</v>
      </c>
      <c r="AC502" s="140">
        <f>('User Input'!AC56*$C$199 + 'User Input'!AC97*$C$198)*AC245</f>
        <v>0</v>
      </c>
      <c r="AD502" s="140">
        <f>('User Input'!AD56*$C$199 + 'User Input'!AD97*$C$198)*AD245</f>
        <v>0</v>
      </c>
      <c r="AE502" s="140">
        <f>('User Input'!AE56*$C$199 + 'User Input'!AE97*$C$198)*AE245</f>
        <v>0</v>
      </c>
      <c r="AF502" s="140">
        <f>('User Input'!AF56*$C$199 + 'User Input'!AF97*$C$198)*AF245</f>
        <v>0</v>
      </c>
      <c r="AG502" s="140">
        <f>('User Input'!AG56*$C$199 + 'User Input'!AG97*$C$198)*AG245</f>
        <v>0</v>
      </c>
      <c r="AH502" s="140">
        <f>('User Input'!AH56*$C$199 + 'User Input'!AH97*$C$198)*AH245</f>
        <v>0</v>
      </c>
      <c r="AI502" s="140">
        <f>('User Input'!AI56*$C$199 + 'User Input'!AI97*$C$198)*AI245</f>
        <v>0</v>
      </c>
      <c r="AJ502" s="140">
        <f>('User Input'!AJ56*$C$199 + 'User Input'!AJ97*$C$198)*AJ245</f>
        <v>0</v>
      </c>
      <c r="AK502" s="140">
        <f>('User Input'!AK56*$C$199 + 'User Input'!AK97*$C$198)*AK245</f>
        <v>0</v>
      </c>
      <c r="AL502" s="140">
        <f>('User Input'!AL56*$C$199 + 'User Input'!AL97*$C$198)*AL245</f>
        <v>0</v>
      </c>
      <c r="AM502" s="140">
        <f>('User Input'!AM56*$C$199 + 'User Input'!AM97*$C$198)*AM245</f>
        <v>0</v>
      </c>
      <c r="AN502" s="140">
        <f>('User Input'!AN56*$C$199 + 'User Input'!AN97*$C$198)*AN245</f>
        <v>0</v>
      </c>
      <c r="AO502" s="140">
        <f>('User Input'!AO56*$C$199 + 'User Input'!AO97*$C$198)*AO245</f>
        <v>0</v>
      </c>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row>
    <row r="503" spans="1:95" ht="15" customHeight="1">
      <c r="A503" s="104"/>
      <c r="B503" s="117" t="s">
        <v>125</v>
      </c>
      <c r="C503" s="141"/>
      <c r="D503" s="140">
        <f>('User Input'!D57*$C$199 + 'User Input'!D98*$C$198)*D246</f>
        <v>0</v>
      </c>
      <c r="E503" s="140">
        <f>('User Input'!E57*$C$199 + 'User Input'!E98*$C$198)*E246</f>
        <v>0</v>
      </c>
      <c r="F503" s="140">
        <f>('User Input'!F57*$C$199 + 'User Input'!F98*$C$198)*F246</f>
        <v>0</v>
      </c>
      <c r="G503" s="140">
        <f>('User Input'!G57*$C$199 + 'User Input'!G98*$C$198)*G246</f>
        <v>0</v>
      </c>
      <c r="H503" s="140">
        <f>('User Input'!H57*$C$199 + 'User Input'!H98*$C$198)*H246</f>
        <v>0</v>
      </c>
      <c r="I503" s="140">
        <f>('User Input'!I57*$C$199 + 'User Input'!I98*$C$198)*I246</f>
        <v>0</v>
      </c>
      <c r="J503" s="140">
        <f>('User Input'!J57*$C$199 + 'User Input'!J98*$C$198)*J246</f>
        <v>0</v>
      </c>
      <c r="K503" s="140">
        <f>('User Input'!K57*$C$199 + 'User Input'!K98*$C$198)*K246</f>
        <v>0</v>
      </c>
      <c r="L503" s="140">
        <f>('User Input'!L57*$C$199 + 'User Input'!L98*$C$198)*L246</f>
        <v>0</v>
      </c>
      <c r="M503" s="140">
        <f>('User Input'!M57*$C$199 + 'User Input'!M98*$C$198)*M246</f>
        <v>0</v>
      </c>
      <c r="N503" s="140">
        <f>('User Input'!N57*$C$199 + 'User Input'!N98*$C$198)*N246</f>
        <v>0</v>
      </c>
      <c r="O503" s="140">
        <f>('User Input'!O57*$C$199 + 'User Input'!O98*$C$198)*O246</f>
        <v>0</v>
      </c>
      <c r="P503" s="140">
        <f>('User Input'!P57*$C$199 + 'User Input'!P98*$C$198)*P246</f>
        <v>0</v>
      </c>
      <c r="Q503" s="140">
        <f>('User Input'!Q57*$C$199 + 'User Input'!Q98*$C$198)*Q246</f>
        <v>0</v>
      </c>
      <c r="R503" s="140">
        <f>('User Input'!R57*$C$199 + 'User Input'!R98*$C$198)*R246</f>
        <v>0</v>
      </c>
      <c r="S503" s="140">
        <f>('User Input'!S57*$C$199 + 'User Input'!S98*$C$198)*S246</f>
        <v>0</v>
      </c>
      <c r="T503" s="140">
        <f>('User Input'!T57*$C$199 + 'User Input'!T98*$C$198)*T246</f>
        <v>0</v>
      </c>
      <c r="U503" s="140">
        <f>('User Input'!U57*$C$199 + 'User Input'!U98*$C$198)*U246</f>
        <v>0</v>
      </c>
      <c r="V503" s="140">
        <f>('User Input'!V57*$C$199 + 'User Input'!V98*$C$198)*V246</f>
        <v>0</v>
      </c>
      <c r="W503" s="140">
        <f>('User Input'!W57*$C$199 + 'User Input'!W98*$C$198)*W246</f>
        <v>0</v>
      </c>
      <c r="X503" s="140">
        <f>('User Input'!X57*$C$199 + 'User Input'!X98*$C$198)*X246</f>
        <v>0</v>
      </c>
      <c r="Y503" s="140">
        <f>('User Input'!Y57*$C$199 + 'User Input'!Y98*$C$198)*Y246</f>
        <v>0</v>
      </c>
      <c r="Z503" s="140">
        <f>('User Input'!Z57*$C$199 + 'User Input'!Z98*$C$198)*Z246</f>
        <v>0</v>
      </c>
      <c r="AA503" s="140">
        <f>('User Input'!AA57*$C$199 + 'User Input'!AA98*$C$198)*AA246</f>
        <v>0</v>
      </c>
      <c r="AB503" s="140">
        <f>('User Input'!AB57*$C$199 + 'User Input'!AB98*$C$198)*AB246</f>
        <v>0</v>
      </c>
      <c r="AC503" s="140">
        <f>('User Input'!AC57*$C$199 + 'User Input'!AC98*$C$198)*AC246</f>
        <v>0</v>
      </c>
      <c r="AD503" s="140">
        <f>('User Input'!AD57*$C$199 + 'User Input'!AD98*$C$198)*AD246</f>
        <v>0</v>
      </c>
      <c r="AE503" s="140">
        <f>('User Input'!AE57*$C$199 + 'User Input'!AE98*$C$198)*AE246</f>
        <v>0</v>
      </c>
      <c r="AF503" s="140">
        <f>('User Input'!AF57*$C$199 + 'User Input'!AF98*$C$198)*AF246</f>
        <v>0</v>
      </c>
      <c r="AG503" s="140">
        <f>('User Input'!AG57*$C$199 + 'User Input'!AG98*$C$198)*AG246</f>
        <v>0</v>
      </c>
      <c r="AH503" s="140">
        <f>('User Input'!AH57*$C$199 + 'User Input'!AH98*$C$198)*AH246</f>
        <v>0</v>
      </c>
      <c r="AI503" s="140">
        <f>('User Input'!AI57*$C$199 + 'User Input'!AI98*$C$198)*AI246</f>
        <v>0</v>
      </c>
      <c r="AJ503" s="140">
        <f>('User Input'!AJ57*$C$199 + 'User Input'!AJ98*$C$198)*AJ246</f>
        <v>0</v>
      </c>
      <c r="AK503" s="140">
        <f>('User Input'!AK57*$C$199 + 'User Input'!AK98*$C$198)*AK246</f>
        <v>0</v>
      </c>
      <c r="AL503" s="140">
        <f>('User Input'!AL57*$C$199 + 'User Input'!AL98*$C$198)*AL246</f>
        <v>0</v>
      </c>
      <c r="AM503" s="140">
        <f>('User Input'!AM57*$C$199 + 'User Input'!AM98*$C$198)*AM246</f>
        <v>0</v>
      </c>
      <c r="AN503" s="140">
        <f>('User Input'!AN57*$C$199 + 'User Input'!AN98*$C$198)*AN246</f>
        <v>0</v>
      </c>
      <c r="AO503" s="140">
        <f>('User Input'!AO57*$C$199 + 'User Input'!AO98*$C$198)*AO246</f>
        <v>0</v>
      </c>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row>
    <row r="504" spans="1:95" ht="15" customHeight="1">
      <c r="A504" s="104"/>
      <c r="B504" s="117" t="s">
        <v>126</v>
      </c>
      <c r="C504" s="141"/>
      <c r="D504" s="140">
        <f>('User Input'!D58*$C$199 + 'User Input'!D99*$C$198)*D247</f>
        <v>0</v>
      </c>
      <c r="E504" s="140">
        <f>('User Input'!E58*$C$199 + 'User Input'!E99*$C$198)*E247</f>
        <v>0</v>
      </c>
      <c r="F504" s="140">
        <f>('User Input'!F58*$C$199 + 'User Input'!F99*$C$198)*F247</f>
        <v>0</v>
      </c>
      <c r="G504" s="140">
        <f>('User Input'!G58*$C$199 + 'User Input'!G99*$C$198)*G247</f>
        <v>0</v>
      </c>
      <c r="H504" s="140">
        <f>('User Input'!H58*$C$199 + 'User Input'!H99*$C$198)*H247</f>
        <v>0</v>
      </c>
      <c r="I504" s="140">
        <f>('User Input'!I58*$C$199 + 'User Input'!I99*$C$198)*I247</f>
        <v>0</v>
      </c>
      <c r="J504" s="140">
        <f>('User Input'!J58*$C$199 + 'User Input'!J99*$C$198)*J247</f>
        <v>0</v>
      </c>
      <c r="K504" s="140">
        <f>('User Input'!K58*$C$199 + 'User Input'!K99*$C$198)*K247</f>
        <v>0</v>
      </c>
      <c r="L504" s="140">
        <f>('User Input'!L58*$C$199 + 'User Input'!L99*$C$198)*L247</f>
        <v>0</v>
      </c>
      <c r="M504" s="140">
        <f>('User Input'!M58*$C$199 + 'User Input'!M99*$C$198)*M247</f>
        <v>0</v>
      </c>
      <c r="N504" s="140">
        <f>('User Input'!N58*$C$199 + 'User Input'!N99*$C$198)*N247</f>
        <v>0</v>
      </c>
      <c r="O504" s="140">
        <f>('User Input'!O58*$C$199 + 'User Input'!O99*$C$198)*O247</f>
        <v>0</v>
      </c>
      <c r="P504" s="140">
        <f>('User Input'!P58*$C$199 + 'User Input'!P99*$C$198)*P247</f>
        <v>0</v>
      </c>
      <c r="Q504" s="140">
        <f>('User Input'!Q58*$C$199 + 'User Input'!Q99*$C$198)*Q247</f>
        <v>0</v>
      </c>
      <c r="R504" s="140">
        <f>('User Input'!R58*$C$199 + 'User Input'!R99*$C$198)*R247</f>
        <v>0</v>
      </c>
      <c r="S504" s="140">
        <f>('User Input'!S58*$C$199 + 'User Input'!S99*$C$198)*S247</f>
        <v>0</v>
      </c>
      <c r="T504" s="140">
        <f>('User Input'!T58*$C$199 + 'User Input'!T99*$C$198)*T247</f>
        <v>0</v>
      </c>
      <c r="U504" s="140">
        <f>('User Input'!U58*$C$199 + 'User Input'!U99*$C$198)*U247</f>
        <v>0</v>
      </c>
      <c r="V504" s="140">
        <f>('User Input'!V58*$C$199 + 'User Input'!V99*$C$198)*V247</f>
        <v>0</v>
      </c>
      <c r="W504" s="140">
        <f>('User Input'!W58*$C$199 + 'User Input'!W99*$C$198)*W247</f>
        <v>0</v>
      </c>
      <c r="X504" s="140">
        <f>('User Input'!X58*$C$199 + 'User Input'!X99*$C$198)*X247</f>
        <v>0</v>
      </c>
      <c r="Y504" s="140">
        <f>('User Input'!Y58*$C$199 + 'User Input'!Y99*$C$198)*Y247</f>
        <v>0</v>
      </c>
      <c r="Z504" s="140">
        <f>('User Input'!Z58*$C$199 + 'User Input'!Z99*$C$198)*Z247</f>
        <v>0</v>
      </c>
      <c r="AA504" s="140">
        <f>('User Input'!AA58*$C$199 + 'User Input'!AA99*$C$198)*AA247</f>
        <v>0</v>
      </c>
      <c r="AB504" s="140">
        <f>('User Input'!AB58*$C$199 + 'User Input'!AB99*$C$198)*AB247</f>
        <v>0</v>
      </c>
      <c r="AC504" s="140">
        <f>('User Input'!AC58*$C$199 + 'User Input'!AC99*$C$198)*AC247</f>
        <v>0</v>
      </c>
      <c r="AD504" s="140">
        <f>('User Input'!AD58*$C$199 + 'User Input'!AD99*$C$198)*AD247</f>
        <v>0</v>
      </c>
      <c r="AE504" s="140">
        <f>('User Input'!AE58*$C$199 + 'User Input'!AE99*$C$198)*AE247</f>
        <v>0</v>
      </c>
      <c r="AF504" s="140">
        <f>('User Input'!AF58*$C$199 + 'User Input'!AF99*$C$198)*AF247</f>
        <v>0</v>
      </c>
      <c r="AG504" s="140">
        <f>('User Input'!AG58*$C$199 + 'User Input'!AG99*$C$198)*AG247</f>
        <v>0</v>
      </c>
      <c r="AH504" s="140">
        <f>('User Input'!AH58*$C$199 + 'User Input'!AH99*$C$198)*AH247</f>
        <v>0</v>
      </c>
      <c r="AI504" s="140">
        <f>('User Input'!AI58*$C$199 + 'User Input'!AI99*$C$198)*AI247</f>
        <v>0</v>
      </c>
      <c r="AJ504" s="140">
        <f>('User Input'!AJ58*$C$199 + 'User Input'!AJ99*$C$198)*AJ247</f>
        <v>0</v>
      </c>
      <c r="AK504" s="140">
        <f>('User Input'!AK58*$C$199 + 'User Input'!AK99*$C$198)*AK247</f>
        <v>0</v>
      </c>
      <c r="AL504" s="140">
        <f>('User Input'!AL58*$C$199 + 'User Input'!AL99*$C$198)*AL247</f>
        <v>0</v>
      </c>
      <c r="AM504" s="140">
        <f>('User Input'!AM58*$C$199 + 'User Input'!AM99*$C$198)*AM247</f>
        <v>0</v>
      </c>
      <c r="AN504" s="140">
        <f>('User Input'!AN58*$C$199 + 'User Input'!AN99*$C$198)*AN247</f>
        <v>0</v>
      </c>
      <c r="AO504" s="140">
        <f>('User Input'!AO58*$C$199 + 'User Input'!AO99*$C$198)*AO247</f>
        <v>0</v>
      </c>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row>
    <row r="505" spans="1:95" ht="15" customHeight="1">
      <c r="A505" s="104"/>
      <c r="B505" s="117" t="s">
        <v>127</v>
      </c>
      <c r="C505" s="141"/>
      <c r="D505" s="140">
        <f>('User Input'!D59*$C$199 + 'User Input'!D100*$C$198)*D248</f>
        <v>0</v>
      </c>
      <c r="E505" s="140">
        <f>('User Input'!E59*$C$199 + 'User Input'!E100*$C$198)*E248</f>
        <v>0</v>
      </c>
      <c r="F505" s="140">
        <f>('User Input'!F59*$C$199 + 'User Input'!F100*$C$198)*F248</f>
        <v>0</v>
      </c>
      <c r="G505" s="140">
        <f>('User Input'!G59*$C$199 + 'User Input'!G100*$C$198)*G248</f>
        <v>0</v>
      </c>
      <c r="H505" s="140">
        <f>('User Input'!H59*$C$199 + 'User Input'!H100*$C$198)*H248</f>
        <v>0</v>
      </c>
      <c r="I505" s="140">
        <f>('User Input'!I59*$C$199 + 'User Input'!I100*$C$198)*I248</f>
        <v>0</v>
      </c>
      <c r="J505" s="140">
        <f>('User Input'!J59*$C$199 + 'User Input'!J100*$C$198)*J248</f>
        <v>0</v>
      </c>
      <c r="K505" s="140">
        <f>('User Input'!K59*$C$199 + 'User Input'!K100*$C$198)*K248</f>
        <v>0</v>
      </c>
      <c r="L505" s="140">
        <f>('User Input'!L59*$C$199 + 'User Input'!L100*$C$198)*L248</f>
        <v>0</v>
      </c>
      <c r="M505" s="140">
        <f>('User Input'!M59*$C$199 + 'User Input'!M100*$C$198)*M248</f>
        <v>0</v>
      </c>
      <c r="N505" s="140">
        <f>('User Input'!N59*$C$199 + 'User Input'!N100*$C$198)*N248</f>
        <v>0</v>
      </c>
      <c r="O505" s="140">
        <f>('User Input'!O59*$C$199 + 'User Input'!O100*$C$198)*O248</f>
        <v>0</v>
      </c>
      <c r="P505" s="140">
        <f>('User Input'!P59*$C$199 + 'User Input'!P100*$C$198)*P248</f>
        <v>0</v>
      </c>
      <c r="Q505" s="140">
        <f>('User Input'!Q59*$C$199 + 'User Input'!Q100*$C$198)*Q248</f>
        <v>0</v>
      </c>
      <c r="R505" s="140">
        <f>('User Input'!R59*$C$199 + 'User Input'!R100*$C$198)*R248</f>
        <v>0</v>
      </c>
      <c r="S505" s="140">
        <f>('User Input'!S59*$C$199 + 'User Input'!S100*$C$198)*S248</f>
        <v>0</v>
      </c>
      <c r="T505" s="140">
        <f>('User Input'!T59*$C$199 + 'User Input'!T100*$C$198)*T248</f>
        <v>0</v>
      </c>
      <c r="U505" s="140">
        <f>('User Input'!U59*$C$199 + 'User Input'!U100*$C$198)*U248</f>
        <v>0</v>
      </c>
      <c r="V505" s="140">
        <f>('User Input'!V59*$C$199 + 'User Input'!V100*$C$198)*V248</f>
        <v>0</v>
      </c>
      <c r="W505" s="140">
        <f>('User Input'!W59*$C$199 + 'User Input'!W100*$C$198)*W248</f>
        <v>0</v>
      </c>
      <c r="X505" s="140">
        <f>('User Input'!X59*$C$199 + 'User Input'!X100*$C$198)*X248</f>
        <v>0</v>
      </c>
      <c r="Y505" s="140">
        <f>('User Input'!Y59*$C$199 + 'User Input'!Y100*$C$198)*Y248</f>
        <v>0</v>
      </c>
      <c r="Z505" s="140">
        <f>('User Input'!Z59*$C$199 + 'User Input'!Z100*$C$198)*Z248</f>
        <v>0</v>
      </c>
      <c r="AA505" s="140">
        <f>('User Input'!AA59*$C$199 + 'User Input'!AA100*$C$198)*AA248</f>
        <v>0</v>
      </c>
      <c r="AB505" s="140">
        <f>('User Input'!AB59*$C$199 + 'User Input'!AB100*$C$198)*AB248</f>
        <v>0</v>
      </c>
      <c r="AC505" s="140">
        <f>('User Input'!AC59*$C$199 + 'User Input'!AC100*$C$198)*AC248</f>
        <v>0</v>
      </c>
      <c r="AD505" s="140">
        <f>('User Input'!AD59*$C$199 + 'User Input'!AD100*$C$198)*AD248</f>
        <v>0</v>
      </c>
      <c r="AE505" s="140">
        <f>('User Input'!AE59*$C$199 + 'User Input'!AE100*$C$198)*AE248</f>
        <v>0</v>
      </c>
      <c r="AF505" s="140">
        <f>('User Input'!AF59*$C$199 + 'User Input'!AF100*$C$198)*AF248</f>
        <v>0</v>
      </c>
      <c r="AG505" s="140">
        <f>('User Input'!AG59*$C$199 + 'User Input'!AG100*$C$198)*AG248</f>
        <v>0</v>
      </c>
      <c r="AH505" s="140">
        <f>('User Input'!AH59*$C$199 + 'User Input'!AH100*$C$198)*AH248</f>
        <v>0</v>
      </c>
      <c r="AI505" s="140">
        <f>('User Input'!AI59*$C$199 + 'User Input'!AI100*$C$198)*AI248</f>
        <v>0</v>
      </c>
      <c r="AJ505" s="140">
        <f>('User Input'!AJ59*$C$199 + 'User Input'!AJ100*$C$198)*AJ248</f>
        <v>0</v>
      </c>
      <c r="AK505" s="140">
        <f>('User Input'!AK59*$C$199 + 'User Input'!AK100*$C$198)*AK248</f>
        <v>0</v>
      </c>
      <c r="AL505" s="140">
        <f>('User Input'!AL59*$C$199 + 'User Input'!AL100*$C$198)*AL248</f>
        <v>0</v>
      </c>
      <c r="AM505" s="140">
        <f>('User Input'!AM59*$C$199 + 'User Input'!AM100*$C$198)*AM248</f>
        <v>0</v>
      </c>
      <c r="AN505" s="140">
        <f>('User Input'!AN59*$C$199 + 'User Input'!AN100*$C$198)*AN248</f>
        <v>0</v>
      </c>
      <c r="AO505" s="140">
        <f>('User Input'!AO59*$C$199 + 'User Input'!AO100*$C$198)*AO248</f>
        <v>0</v>
      </c>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row>
    <row r="506" spans="1:95" ht="15" customHeight="1">
      <c r="A506" s="104"/>
      <c r="B506" s="117" t="s">
        <v>128</v>
      </c>
      <c r="C506" s="141"/>
      <c r="D506" s="140">
        <f>('User Input'!D60*$C$199 + 'User Input'!D101*$C$198)*D249</f>
        <v>0</v>
      </c>
      <c r="E506" s="140">
        <f>('User Input'!E60*$C$199 + 'User Input'!E101*$C$198)*E249</f>
        <v>0</v>
      </c>
      <c r="F506" s="140">
        <f>('User Input'!F60*$C$199 + 'User Input'!F101*$C$198)*F249</f>
        <v>0</v>
      </c>
      <c r="G506" s="140">
        <f>('User Input'!G60*$C$199 + 'User Input'!G101*$C$198)*G249</f>
        <v>0</v>
      </c>
      <c r="H506" s="140">
        <f>('User Input'!H60*$C$199 + 'User Input'!H101*$C$198)*H249</f>
        <v>0</v>
      </c>
      <c r="I506" s="140">
        <f>('User Input'!I60*$C$199 + 'User Input'!I101*$C$198)*I249</f>
        <v>0</v>
      </c>
      <c r="J506" s="140">
        <f>('User Input'!J60*$C$199 + 'User Input'!J101*$C$198)*J249</f>
        <v>0</v>
      </c>
      <c r="K506" s="140">
        <f>('User Input'!K60*$C$199 + 'User Input'!K101*$C$198)*K249</f>
        <v>0</v>
      </c>
      <c r="L506" s="140">
        <f>('User Input'!L60*$C$199 + 'User Input'!L101*$C$198)*L249</f>
        <v>0</v>
      </c>
      <c r="M506" s="140">
        <f>('User Input'!M60*$C$199 + 'User Input'!M101*$C$198)*M249</f>
        <v>0</v>
      </c>
      <c r="N506" s="140">
        <f>('User Input'!N60*$C$199 + 'User Input'!N101*$C$198)*N249</f>
        <v>0</v>
      </c>
      <c r="O506" s="140">
        <f>('User Input'!O60*$C$199 + 'User Input'!O101*$C$198)*O249</f>
        <v>0</v>
      </c>
      <c r="P506" s="140">
        <f>('User Input'!P60*$C$199 + 'User Input'!P101*$C$198)*P249</f>
        <v>0</v>
      </c>
      <c r="Q506" s="140">
        <f>('User Input'!Q60*$C$199 + 'User Input'!Q101*$C$198)*Q249</f>
        <v>0</v>
      </c>
      <c r="R506" s="140">
        <f>('User Input'!R60*$C$199 + 'User Input'!R101*$C$198)*R249</f>
        <v>0</v>
      </c>
      <c r="S506" s="140">
        <f>('User Input'!S60*$C$199 + 'User Input'!S101*$C$198)*S249</f>
        <v>0</v>
      </c>
      <c r="T506" s="140">
        <f>('User Input'!T60*$C$199 + 'User Input'!T101*$C$198)*T249</f>
        <v>0</v>
      </c>
      <c r="U506" s="140">
        <f>('User Input'!U60*$C$199 + 'User Input'!U101*$C$198)*U249</f>
        <v>0</v>
      </c>
      <c r="V506" s="140">
        <f>('User Input'!V60*$C$199 + 'User Input'!V101*$C$198)*V249</f>
        <v>0</v>
      </c>
      <c r="W506" s="140">
        <f>('User Input'!W60*$C$199 + 'User Input'!W101*$C$198)*W249</f>
        <v>0</v>
      </c>
      <c r="X506" s="140">
        <f>('User Input'!X60*$C$199 + 'User Input'!X101*$C$198)*X249</f>
        <v>0</v>
      </c>
      <c r="Y506" s="140">
        <f>('User Input'!Y60*$C$199 + 'User Input'!Y101*$C$198)*Y249</f>
        <v>0</v>
      </c>
      <c r="Z506" s="140">
        <f>('User Input'!Z60*$C$199 + 'User Input'!Z101*$C$198)*Z249</f>
        <v>0</v>
      </c>
      <c r="AA506" s="140">
        <f>('User Input'!AA60*$C$199 + 'User Input'!AA101*$C$198)*AA249</f>
        <v>0</v>
      </c>
      <c r="AB506" s="140">
        <f>('User Input'!AB60*$C$199 + 'User Input'!AB101*$C$198)*AB249</f>
        <v>0</v>
      </c>
      <c r="AC506" s="140">
        <f>('User Input'!AC60*$C$199 + 'User Input'!AC101*$C$198)*AC249</f>
        <v>0</v>
      </c>
      <c r="AD506" s="140">
        <f>('User Input'!AD60*$C$199 + 'User Input'!AD101*$C$198)*AD249</f>
        <v>0</v>
      </c>
      <c r="AE506" s="140">
        <f>('User Input'!AE60*$C$199 + 'User Input'!AE101*$C$198)*AE249</f>
        <v>0</v>
      </c>
      <c r="AF506" s="140">
        <f>('User Input'!AF60*$C$199 + 'User Input'!AF101*$C$198)*AF249</f>
        <v>0</v>
      </c>
      <c r="AG506" s="140">
        <f>('User Input'!AG60*$C$199 + 'User Input'!AG101*$C$198)*AG249</f>
        <v>0</v>
      </c>
      <c r="AH506" s="140">
        <f>('User Input'!AH60*$C$199 + 'User Input'!AH101*$C$198)*AH249</f>
        <v>0</v>
      </c>
      <c r="AI506" s="140">
        <f>('User Input'!AI60*$C$199 + 'User Input'!AI101*$C$198)*AI249</f>
        <v>0</v>
      </c>
      <c r="AJ506" s="140">
        <f>('User Input'!AJ60*$C$199 + 'User Input'!AJ101*$C$198)*AJ249</f>
        <v>0</v>
      </c>
      <c r="AK506" s="140">
        <f>('User Input'!AK60*$C$199 + 'User Input'!AK101*$C$198)*AK249</f>
        <v>0</v>
      </c>
      <c r="AL506" s="140">
        <f>('User Input'!AL60*$C$199 + 'User Input'!AL101*$C$198)*AL249</f>
        <v>0</v>
      </c>
      <c r="AM506" s="140">
        <f>('User Input'!AM60*$C$199 + 'User Input'!AM101*$C$198)*AM249</f>
        <v>0</v>
      </c>
      <c r="AN506" s="140">
        <f>('User Input'!AN60*$C$199 + 'User Input'!AN101*$C$198)*AN249</f>
        <v>0</v>
      </c>
      <c r="AO506" s="140">
        <f>('User Input'!AO60*$C$199 + 'User Input'!AO101*$C$198)*AO249</f>
        <v>0</v>
      </c>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row>
    <row r="507" spans="1:95" ht="15" customHeight="1">
      <c r="A507" s="104"/>
      <c r="B507" s="117" t="s">
        <v>129</v>
      </c>
      <c r="C507" s="141"/>
      <c r="D507" s="140">
        <f>('User Input'!D61*$C$199 + 'User Input'!D102*$C$198)*D250</f>
        <v>0</v>
      </c>
      <c r="E507" s="140">
        <f>('User Input'!E61*$C$199 + 'User Input'!E102*$C$198)*E250</f>
        <v>0</v>
      </c>
      <c r="F507" s="140">
        <f>('User Input'!F61*$C$199 + 'User Input'!F102*$C$198)*F250</f>
        <v>0</v>
      </c>
      <c r="G507" s="140">
        <f>('User Input'!G61*$C$199 + 'User Input'!G102*$C$198)*G250</f>
        <v>0</v>
      </c>
      <c r="H507" s="140">
        <f>('User Input'!H61*$C$199 + 'User Input'!H102*$C$198)*H250</f>
        <v>0</v>
      </c>
      <c r="I507" s="140">
        <f>('User Input'!I61*$C$199 + 'User Input'!I102*$C$198)*I250</f>
        <v>0</v>
      </c>
      <c r="J507" s="140">
        <f>('User Input'!J61*$C$199 + 'User Input'!J102*$C$198)*J250</f>
        <v>0</v>
      </c>
      <c r="K507" s="140">
        <f>('User Input'!K61*$C$199 + 'User Input'!K102*$C$198)*K250</f>
        <v>0</v>
      </c>
      <c r="L507" s="140">
        <f>('User Input'!L61*$C$199 + 'User Input'!L102*$C$198)*L250</f>
        <v>0</v>
      </c>
      <c r="M507" s="140">
        <f>('User Input'!M61*$C$199 + 'User Input'!M102*$C$198)*M250</f>
        <v>0</v>
      </c>
      <c r="N507" s="140">
        <f>('User Input'!N61*$C$199 + 'User Input'!N102*$C$198)*N250</f>
        <v>0</v>
      </c>
      <c r="O507" s="140">
        <f>('User Input'!O61*$C$199 + 'User Input'!O102*$C$198)*O250</f>
        <v>0</v>
      </c>
      <c r="P507" s="140">
        <f>('User Input'!P61*$C$199 + 'User Input'!P102*$C$198)*P250</f>
        <v>0</v>
      </c>
      <c r="Q507" s="140">
        <f>('User Input'!Q61*$C$199 + 'User Input'!Q102*$C$198)*Q250</f>
        <v>0</v>
      </c>
      <c r="R507" s="140">
        <f>('User Input'!R61*$C$199 + 'User Input'!R102*$C$198)*R250</f>
        <v>0</v>
      </c>
      <c r="S507" s="140">
        <f>('User Input'!S61*$C$199 + 'User Input'!S102*$C$198)*S250</f>
        <v>0</v>
      </c>
      <c r="T507" s="140">
        <f>('User Input'!T61*$C$199 + 'User Input'!T102*$C$198)*T250</f>
        <v>0</v>
      </c>
      <c r="U507" s="140">
        <f>('User Input'!U61*$C$199 + 'User Input'!U102*$C$198)*U250</f>
        <v>0</v>
      </c>
      <c r="V507" s="140">
        <f>('User Input'!V61*$C$199 + 'User Input'!V102*$C$198)*V250</f>
        <v>0</v>
      </c>
      <c r="W507" s="140">
        <f>('User Input'!W61*$C$199 + 'User Input'!W102*$C$198)*W250</f>
        <v>0</v>
      </c>
      <c r="X507" s="140">
        <f>('User Input'!X61*$C$199 + 'User Input'!X102*$C$198)*X250</f>
        <v>0</v>
      </c>
      <c r="Y507" s="140">
        <f>('User Input'!Y61*$C$199 + 'User Input'!Y102*$C$198)*Y250</f>
        <v>0</v>
      </c>
      <c r="Z507" s="140">
        <f>('User Input'!Z61*$C$199 + 'User Input'!Z102*$C$198)*Z250</f>
        <v>0</v>
      </c>
      <c r="AA507" s="140">
        <f>('User Input'!AA61*$C$199 + 'User Input'!AA102*$C$198)*AA250</f>
        <v>0</v>
      </c>
      <c r="AB507" s="140">
        <f>('User Input'!AB61*$C$199 + 'User Input'!AB102*$C$198)*AB250</f>
        <v>0</v>
      </c>
      <c r="AC507" s="140">
        <f>('User Input'!AC61*$C$199 + 'User Input'!AC102*$C$198)*AC250</f>
        <v>0</v>
      </c>
      <c r="AD507" s="140">
        <f>('User Input'!AD61*$C$199 + 'User Input'!AD102*$C$198)*AD250</f>
        <v>0</v>
      </c>
      <c r="AE507" s="140">
        <f>('User Input'!AE61*$C$199 + 'User Input'!AE102*$C$198)*AE250</f>
        <v>0</v>
      </c>
      <c r="AF507" s="140">
        <f>('User Input'!AF61*$C$199 + 'User Input'!AF102*$C$198)*AF250</f>
        <v>0</v>
      </c>
      <c r="AG507" s="140">
        <f>('User Input'!AG61*$C$199 + 'User Input'!AG102*$C$198)*AG250</f>
        <v>0</v>
      </c>
      <c r="AH507" s="140">
        <f>('User Input'!AH61*$C$199 + 'User Input'!AH102*$C$198)*AH250</f>
        <v>0</v>
      </c>
      <c r="AI507" s="140">
        <f>('User Input'!AI61*$C$199 + 'User Input'!AI102*$C$198)*AI250</f>
        <v>0</v>
      </c>
      <c r="AJ507" s="140">
        <f>('User Input'!AJ61*$C$199 + 'User Input'!AJ102*$C$198)*AJ250</f>
        <v>0</v>
      </c>
      <c r="AK507" s="140">
        <f>('User Input'!AK61*$C$199 + 'User Input'!AK102*$C$198)*AK250</f>
        <v>0</v>
      </c>
      <c r="AL507" s="140">
        <f>('User Input'!AL61*$C$199 + 'User Input'!AL102*$C$198)*AL250</f>
        <v>0</v>
      </c>
      <c r="AM507" s="140">
        <f>('User Input'!AM61*$C$199 + 'User Input'!AM102*$C$198)*AM250</f>
        <v>0</v>
      </c>
      <c r="AN507" s="140">
        <f>('User Input'!AN61*$C$199 + 'User Input'!AN102*$C$198)*AN250</f>
        <v>0</v>
      </c>
      <c r="AO507" s="140">
        <f>('User Input'!AO61*$C$199 + 'User Input'!AO102*$C$198)*AO250</f>
        <v>0</v>
      </c>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row>
    <row r="508" spans="1:95" ht="15" customHeight="1">
      <c r="A508" s="104"/>
      <c r="B508" s="117" t="s">
        <v>130</v>
      </c>
      <c r="C508" s="141"/>
      <c r="D508" s="140">
        <f>('User Input'!D62*$C$199 + 'User Input'!D103*$C$198)*D251</f>
        <v>0</v>
      </c>
      <c r="E508" s="140">
        <f>('User Input'!E62*$C$199 + 'User Input'!E103*$C$198)*E251</f>
        <v>0</v>
      </c>
      <c r="F508" s="140">
        <f>('User Input'!F62*$C$199 + 'User Input'!F103*$C$198)*F251</f>
        <v>0</v>
      </c>
      <c r="G508" s="140">
        <f>('User Input'!G62*$C$199 + 'User Input'!G103*$C$198)*G251</f>
        <v>0</v>
      </c>
      <c r="H508" s="140">
        <f>('User Input'!H62*$C$199 + 'User Input'!H103*$C$198)*H251</f>
        <v>0</v>
      </c>
      <c r="I508" s="140">
        <f>('User Input'!I62*$C$199 + 'User Input'!I103*$C$198)*I251</f>
        <v>0</v>
      </c>
      <c r="J508" s="140">
        <f>('User Input'!J62*$C$199 + 'User Input'!J103*$C$198)*J251</f>
        <v>0</v>
      </c>
      <c r="K508" s="140">
        <f>('User Input'!K62*$C$199 + 'User Input'!K103*$C$198)*K251</f>
        <v>0</v>
      </c>
      <c r="L508" s="140">
        <f>('User Input'!L62*$C$199 + 'User Input'!L103*$C$198)*L251</f>
        <v>0</v>
      </c>
      <c r="M508" s="140">
        <f>('User Input'!M62*$C$199 + 'User Input'!M103*$C$198)*M251</f>
        <v>0</v>
      </c>
      <c r="N508" s="140">
        <f>('User Input'!N62*$C$199 + 'User Input'!N103*$C$198)*N251</f>
        <v>0</v>
      </c>
      <c r="O508" s="140">
        <f>('User Input'!O62*$C$199 + 'User Input'!O103*$C$198)*O251</f>
        <v>0</v>
      </c>
      <c r="P508" s="140">
        <f>('User Input'!P62*$C$199 + 'User Input'!P103*$C$198)*P251</f>
        <v>0</v>
      </c>
      <c r="Q508" s="140">
        <f>('User Input'!Q62*$C$199 + 'User Input'!Q103*$C$198)*Q251</f>
        <v>0</v>
      </c>
      <c r="R508" s="140">
        <f>('User Input'!R62*$C$199 + 'User Input'!R103*$C$198)*R251</f>
        <v>0</v>
      </c>
      <c r="S508" s="140">
        <f>('User Input'!S62*$C$199 + 'User Input'!S103*$C$198)*S251</f>
        <v>0</v>
      </c>
      <c r="T508" s="140">
        <f>('User Input'!T62*$C$199 + 'User Input'!T103*$C$198)*T251</f>
        <v>0</v>
      </c>
      <c r="U508" s="140">
        <f>('User Input'!U62*$C$199 + 'User Input'!U103*$C$198)*U251</f>
        <v>0</v>
      </c>
      <c r="V508" s="140">
        <f>('User Input'!V62*$C$199 + 'User Input'!V103*$C$198)*V251</f>
        <v>0</v>
      </c>
      <c r="W508" s="140">
        <f>('User Input'!W62*$C$199 + 'User Input'!W103*$C$198)*W251</f>
        <v>0</v>
      </c>
      <c r="X508" s="140">
        <f>('User Input'!X62*$C$199 + 'User Input'!X103*$C$198)*X251</f>
        <v>0</v>
      </c>
      <c r="Y508" s="140">
        <f>('User Input'!Y62*$C$199 + 'User Input'!Y103*$C$198)*Y251</f>
        <v>0</v>
      </c>
      <c r="Z508" s="140">
        <f>('User Input'!Z62*$C$199 + 'User Input'!Z103*$C$198)*Z251</f>
        <v>0</v>
      </c>
      <c r="AA508" s="140">
        <f>('User Input'!AA62*$C$199 + 'User Input'!AA103*$C$198)*AA251</f>
        <v>0</v>
      </c>
      <c r="AB508" s="140">
        <f>('User Input'!AB62*$C$199 + 'User Input'!AB103*$C$198)*AB251</f>
        <v>0</v>
      </c>
      <c r="AC508" s="140">
        <f>('User Input'!AC62*$C$199 + 'User Input'!AC103*$C$198)*AC251</f>
        <v>0</v>
      </c>
      <c r="AD508" s="140">
        <f>('User Input'!AD62*$C$199 + 'User Input'!AD103*$C$198)*AD251</f>
        <v>0</v>
      </c>
      <c r="AE508" s="140">
        <f>('User Input'!AE62*$C$199 + 'User Input'!AE103*$C$198)*AE251</f>
        <v>0</v>
      </c>
      <c r="AF508" s="140">
        <f>('User Input'!AF62*$C$199 + 'User Input'!AF103*$C$198)*AF251</f>
        <v>0</v>
      </c>
      <c r="AG508" s="140">
        <f>('User Input'!AG62*$C$199 + 'User Input'!AG103*$C$198)*AG251</f>
        <v>0</v>
      </c>
      <c r="AH508" s="140">
        <f>('User Input'!AH62*$C$199 + 'User Input'!AH103*$C$198)*AH251</f>
        <v>0</v>
      </c>
      <c r="AI508" s="140">
        <f>('User Input'!AI62*$C$199 + 'User Input'!AI103*$C$198)*AI251</f>
        <v>0</v>
      </c>
      <c r="AJ508" s="140">
        <f>('User Input'!AJ62*$C$199 + 'User Input'!AJ103*$C$198)*AJ251</f>
        <v>0</v>
      </c>
      <c r="AK508" s="140">
        <f>('User Input'!AK62*$C$199 + 'User Input'!AK103*$C$198)*AK251</f>
        <v>0</v>
      </c>
      <c r="AL508" s="140">
        <f>('User Input'!AL62*$C$199 + 'User Input'!AL103*$C$198)*AL251</f>
        <v>0</v>
      </c>
      <c r="AM508" s="140">
        <f>('User Input'!AM62*$C$199 + 'User Input'!AM103*$C$198)*AM251</f>
        <v>0</v>
      </c>
      <c r="AN508" s="140">
        <f>('User Input'!AN62*$C$199 + 'User Input'!AN103*$C$198)*AN251</f>
        <v>0</v>
      </c>
      <c r="AO508" s="140">
        <f>('User Input'!AO62*$C$199 + 'User Input'!AO103*$C$198)*AO251</f>
        <v>0</v>
      </c>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row>
    <row r="509" spans="1:95" ht="15" customHeight="1">
      <c r="A509" s="104"/>
      <c r="B509" s="117" t="s">
        <v>131</v>
      </c>
      <c r="C509" s="141"/>
      <c r="D509" s="140">
        <f>('User Input'!D63*$C$199 + 'User Input'!D104*$C$198)*D252</f>
        <v>0</v>
      </c>
      <c r="E509" s="140">
        <f>('User Input'!E63*$C$199 + 'User Input'!E104*$C$198)*E252</f>
        <v>0</v>
      </c>
      <c r="F509" s="140">
        <f>('User Input'!F63*$C$199 + 'User Input'!F104*$C$198)*F252</f>
        <v>0</v>
      </c>
      <c r="G509" s="140">
        <f>('User Input'!G63*$C$199 + 'User Input'!G104*$C$198)*G252</f>
        <v>0</v>
      </c>
      <c r="H509" s="140">
        <f>('User Input'!H63*$C$199 + 'User Input'!H104*$C$198)*H252</f>
        <v>0</v>
      </c>
      <c r="I509" s="140">
        <f>('User Input'!I63*$C$199 + 'User Input'!I104*$C$198)*I252</f>
        <v>0</v>
      </c>
      <c r="J509" s="140">
        <f>('User Input'!J63*$C$199 + 'User Input'!J104*$C$198)*J252</f>
        <v>0</v>
      </c>
      <c r="K509" s="140">
        <f>('User Input'!K63*$C$199 + 'User Input'!K104*$C$198)*K252</f>
        <v>0</v>
      </c>
      <c r="L509" s="140">
        <f>('User Input'!L63*$C$199 + 'User Input'!L104*$C$198)*L252</f>
        <v>0</v>
      </c>
      <c r="M509" s="140">
        <f>('User Input'!M63*$C$199 + 'User Input'!M104*$C$198)*M252</f>
        <v>0</v>
      </c>
      <c r="N509" s="140">
        <f>('User Input'!N63*$C$199 + 'User Input'!N104*$C$198)*N252</f>
        <v>0</v>
      </c>
      <c r="O509" s="140">
        <f>('User Input'!O63*$C$199 + 'User Input'!O104*$C$198)*O252</f>
        <v>0</v>
      </c>
      <c r="P509" s="140">
        <f>('User Input'!P63*$C$199 + 'User Input'!P104*$C$198)*P252</f>
        <v>0</v>
      </c>
      <c r="Q509" s="140">
        <f>('User Input'!Q63*$C$199 + 'User Input'!Q104*$C$198)*Q252</f>
        <v>0</v>
      </c>
      <c r="R509" s="140">
        <f>('User Input'!R63*$C$199 + 'User Input'!R104*$C$198)*R252</f>
        <v>0</v>
      </c>
      <c r="S509" s="140">
        <f>('User Input'!S63*$C$199 + 'User Input'!S104*$C$198)*S252</f>
        <v>0</v>
      </c>
      <c r="T509" s="140">
        <f>('User Input'!T63*$C$199 + 'User Input'!T104*$C$198)*T252</f>
        <v>0</v>
      </c>
      <c r="U509" s="140">
        <f>('User Input'!U63*$C$199 + 'User Input'!U104*$C$198)*U252</f>
        <v>0</v>
      </c>
      <c r="V509" s="140">
        <f>('User Input'!V63*$C$199 + 'User Input'!V104*$C$198)*V252</f>
        <v>0</v>
      </c>
      <c r="W509" s="140">
        <f>('User Input'!W63*$C$199 + 'User Input'!W104*$C$198)*W252</f>
        <v>0</v>
      </c>
      <c r="X509" s="140">
        <f>('User Input'!X63*$C$199 + 'User Input'!X104*$C$198)*X252</f>
        <v>0</v>
      </c>
      <c r="Y509" s="140">
        <f>('User Input'!Y63*$C$199 + 'User Input'!Y104*$C$198)*Y252</f>
        <v>0</v>
      </c>
      <c r="Z509" s="140">
        <f>('User Input'!Z63*$C$199 + 'User Input'!Z104*$C$198)*Z252</f>
        <v>0</v>
      </c>
      <c r="AA509" s="140">
        <f>('User Input'!AA63*$C$199 + 'User Input'!AA104*$C$198)*AA252</f>
        <v>0</v>
      </c>
      <c r="AB509" s="140">
        <f>('User Input'!AB63*$C$199 + 'User Input'!AB104*$C$198)*AB252</f>
        <v>0</v>
      </c>
      <c r="AC509" s="140">
        <f>('User Input'!AC63*$C$199 + 'User Input'!AC104*$C$198)*AC252</f>
        <v>0</v>
      </c>
      <c r="AD509" s="140">
        <f>('User Input'!AD63*$C$199 + 'User Input'!AD104*$C$198)*AD252</f>
        <v>0</v>
      </c>
      <c r="AE509" s="140">
        <f>('User Input'!AE63*$C$199 + 'User Input'!AE104*$C$198)*AE252</f>
        <v>0</v>
      </c>
      <c r="AF509" s="140">
        <f>('User Input'!AF63*$C$199 + 'User Input'!AF104*$C$198)*AF252</f>
        <v>0</v>
      </c>
      <c r="AG509" s="140">
        <f>('User Input'!AG63*$C$199 + 'User Input'!AG104*$C$198)*AG252</f>
        <v>0</v>
      </c>
      <c r="AH509" s="140">
        <f>('User Input'!AH63*$C$199 + 'User Input'!AH104*$C$198)*AH252</f>
        <v>0</v>
      </c>
      <c r="AI509" s="140">
        <f>('User Input'!AI63*$C$199 + 'User Input'!AI104*$C$198)*AI252</f>
        <v>0</v>
      </c>
      <c r="AJ509" s="140">
        <f>('User Input'!AJ63*$C$199 + 'User Input'!AJ104*$C$198)*AJ252</f>
        <v>0</v>
      </c>
      <c r="AK509" s="140">
        <f>('User Input'!AK63*$C$199 + 'User Input'!AK104*$C$198)*AK252</f>
        <v>0</v>
      </c>
      <c r="AL509" s="140">
        <f>('User Input'!AL63*$C$199 + 'User Input'!AL104*$C$198)*AL252</f>
        <v>0</v>
      </c>
      <c r="AM509" s="140">
        <f>('User Input'!AM63*$C$199 + 'User Input'!AM104*$C$198)*AM252</f>
        <v>0</v>
      </c>
      <c r="AN509" s="140">
        <f>('User Input'!AN63*$C$199 + 'User Input'!AN104*$C$198)*AN252</f>
        <v>0</v>
      </c>
      <c r="AO509" s="140">
        <f>('User Input'!AO63*$C$199 + 'User Input'!AO104*$C$198)*AO252</f>
        <v>0</v>
      </c>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row>
    <row r="510" spans="1:95" ht="15" customHeight="1">
      <c r="A510" s="104"/>
      <c r="B510" s="117" t="s">
        <v>132</v>
      </c>
      <c r="C510" s="141"/>
      <c r="D510" s="140">
        <f>('User Input'!D64*$C$199 + 'User Input'!D105*$C$198)*D253</f>
        <v>0</v>
      </c>
      <c r="E510" s="140">
        <f>('User Input'!E64*$C$199 + 'User Input'!E105*$C$198)*E253</f>
        <v>0</v>
      </c>
      <c r="F510" s="140">
        <f>('User Input'!F64*$C$199 + 'User Input'!F105*$C$198)*F253</f>
        <v>0</v>
      </c>
      <c r="G510" s="140">
        <f>('User Input'!G64*$C$199 + 'User Input'!G105*$C$198)*G253</f>
        <v>0</v>
      </c>
      <c r="H510" s="140">
        <f>('User Input'!H64*$C$199 + 'User Input'!H105*$C$198)*H253</f>
        <v>0</v>
      </c>
      <c r="I510" s="140">
        <f>('User Input'!I64*$C$199 + 'User Input'!I105*$C$198)*I253</f>
        <v>0</v>
      </c>
      <c r="J510" s="140">
        <f>('User Input'!J64*$C$199 + 'User Input'!J105*$C$198)*J253</f>
        <v>0</v>
      </c>
      <c r="K510" s="140">
        <f>('User Input'!K64*$C$199 + 'User Input'!K105*$C$198)*K253</f>
        <v>0</v>
      </c>
      <c r="L510" s="140">
        <f>('User Input'!L64*$C$199 + 'User Input'!L105*$C$198)*L253</f>
        <v>0</v>
      </c>
      <c r="M510" s="140">
        <f>('User Input'!M64*$C$199 + 'User Input'!M105*$C$198)*M253</f>
        <v>0</v>
      </c>
      <c r="N510" s="140">
        <f>('User Input'!N64*$C$199 + 'User Input'!N105*$C$198)*N253</f>
        <v>0</v>
      </c>
      <c r="O510" s="140">
        <f>('User Input'!O64*$C$199 + 'User Input'!O105*$C$198)*O253</f>
        <v>0</v>
      </c>
      <c r="P510" s="140">
        <f>('User Input'!P64*$C$199 + 'User Input'!P105*$C$198)*P253</f>
        <v>0</v>
      </c>
      <c r="Q510" s="140">
        <f>('User Input'!Q64*$C$199 + 'User Input'!Q105*$C$198)*Q253</f>
        <v>0</v>
      </c>
      <c r="R510" s="140">
        <f>('User Input'!R64*$C$199 + 'User Input'!R105*$C$198)*R253</f>
        <v>0</v>
      </c>
      <c r="S510" s="140">
        <f>('User Input'!S64*$C$199 + 'User Input'!S105*$C$198)*S253</f>
        <v>0</v>
      </c>
      <c r="T510" s="140">
        <f>('User Input'!T64*$C$199 + 'User Input'!T105*$C$198)*T253</f>
        <v>0</v>
      </c>
      <c r="U510" s="140">
        <f>('User Input'!U64*$C$199 + 'User Input'!U105*$C$198)*U253</f>
        <v>0</v>
      </c>
      <c r="V510" s="140">
        <f>('User Input'!V64*$C$199 + 'User Input'!V105*$C$198)*V253</f>
        <v>0</v>
      </c>
      <c r="W510" s="140">
        <f>('User Input'!W64*$C$199 + 'User Input'!W105*$C$198)*W253</f>
        <v>0</v>
      </c>
      <c r="X510" s="140">
        <f>('User Input'!X64*$C$199 + 'User Input'!X105*$C$198)*X253</f>
        <v>0</v>
      </c>
      <c r="Y510" s="140">
        <f>('User Input'!Y64*$C$199 + 'User Input'!Y105*$C$198)*Y253</f>
        <v>0</v>
      </c>
      <c r="Z510" s="140">
        <f>('User Input'!Z64*$C$199 + 'User Input'!Z105*$C$198)*Z253</f>
        <v>0</v>
      </c>
      <c r="AA510" s="140">
        <f>('User Input'!AA64*$C$199 + 'User Input'!AA105*$C$198)*AA253</f>
        <v>0</v>
      </c>
      <c r="AB510" s="140">
        <f>('User Input'!AB64*$C$199 + 'User Input'!AB105*$C$198)*AB253</f>
        <v>0</v>
      </c>
      <c r="AC510" s="140">
        <f>('User Input'!AC64*$C$199 + 'User Input'!AC105*$C$198)*AC253</f>
        <v>0</v>
      </c>
      <c r="AD510" s="140">
        <f>('User Input'!AD64*$C$199 + 'User Input'!AD105*$C$198)*AD253</f>
        <v>0</v>
      </c>
      <c r="AE510" s="140">
        <f>('User Input'!AE64*$C$199 + 'User Input'!AE105*$C$198)*AE253</f>
        <v>0</v>
      </c>
      <c r="AF510" s="140">
        <f>('User Input'!AF64*$C$199 + 'User Input'!AF105*$C$198)*AF253</f>
        <v>0</v>
      </c>
      <c r="AG510" s="140">
        <f>('User Input'!AG64*$C$199 + 'User Input'!AG105*$C$198)*AG253</f>
        <v>0</v>
      </c>
      <c r="AH510" s="140">
        <f>('User Input'!AH64*$C$199 + 'User Input'!AH105*$C$198)*AH253</f>
        <v>0</v>
      </c>
      <c r="AI510" s="140">
        <f>('User Input'!AI64*$C$199 + 'User Input'!AI105*$C$198)*AI253</f>
        <v>0</v>
      </c>
      <c r="AJ510" s="140">
        <f>('User Input'!AJ64*$C$199 + 'User Input'!AJ105*$C$198)*AJ253</f>
        <v>0</v>
      </c>
      <c r="AK510" s="140">
        <f>('User Input'!AK64*$C$199 + 'User Input'!AK105*$C$198)*AK253</f>
        <v>0</v>
      </c>
      <c r="AL510" s="140">
        <f>('User Input'!AL64*$C$199 + 'User Input'!AL105*$C$198)*AL253</f>
        <v>0</v>
      </c>
      <c r="AM510" s="140">
        <f>('User Input'!AM64*$C$199 + 'User Input'!AM105*$C$198)*AM253</f>
        <v>0</v>
      </c>
      <c r="AN510" s="140">
        <f>('User Input'!AN64*$C$199 + 'User Input'!AN105*$C$198)*AN253</f>
        <v>0</v>
      </c>
      <c r="AO510" s="140">
        <f>('User Input'!AO64*$C$199 + 'User Input'!AO105*$C$198)*AO253</f>
        <v>0</v>
      </c>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3"/>
    </row>
    <row r="511" spans="1:95" ht="15" customHeight="1">
      <c r="A511" s="104"/>
      <c r="B511" s="142"/>
      <c r="C511" s="142"/>
      <c r="D511" s="142"/>
      <c r="E511" s="142"/>
      <c r="F511" s="142"/>
      <c r="G511" s="142"/>
      <c r="H511" s="142"/>
      <c r="I511" s="142"/>
      <c r="J511" s="142"/>
      <c r="K511" s="142"/>
      <c r="L511" s="142"/>
      <c r="M511" s="142"/>
      <c r="N511" s="142"/>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row>
    <row r="512" spans="1:95" ht="30" customHeight="1">
      <c r="A512" s="104"/>
      <c r="B512" s="144" t="s">
        <v>237</v>
      </c>
      <c r="C512" s="145">
        <f>SUM($D$473:$AO$510)</f>
        <v>0</v>
      </c>
      <c r="D512" s="144"/>
      <c r="E512" s="145"/>
      <c r="F512" s="142"/>
      <c r="G512" s="142"/>
      <c r="H512" s="142"/>
      <c r="I512" s="142"/>
      <c r="J512" s="142"/>
      <c r="K512" s="142"/>
      <c r="L512" s="142"/>
      <c r="M512" s="142"/>
      <c r="N512" s="142"/>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row>
    <row r="513" spans="1:95" ht="15" customHeight="1">
      <c r="A513" s="104"/>
      <c r="B513" s="142"/>
      <c r="C513" s="142"/>
      <c r="D513" s="142"/>
      <c r="E513" s="142"/>
      <c r="F513" s="142"/>
      <c r="G513" s="142"/>
      <c r="H513" s="142"/>
      <c r="I513" s="142"/>
      <c r="J513" s="142"/>
      <c r="K513" s="142"/>
      <c r="L513" s="142"/>
      <c r="M513" s="142"/>
      <c r="N513" s="142"/>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row>
    <row r="514" spans="1:95" s="5" customFormat="1" ht="15.6">
      <c r="B514" s="5" t="s">
        <v>238</v>
      </c>
    </row>
    <row r="515" spans="1:95" ht="15" customHeight="1">
      <c r="A515" s="104"/>
      <c r="B515" s="142"/>
      <c r="C515" s="142"/>
      <c r="D515" s="142"/>
      <c r="E515" s="142"/>
      <c r="F515" s="142"/>
      <c r="G515" s="142"/>
      <c r="H515" s="142"/>
      <c r="I515" s="142"/>
      <c r="J515" s="142"/>
      <c r="K515" s="142"/>
      <c r="L515" s="142"/>
      <c r="M515" s="142"/>
      <c r="N515" s="142"/>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row>
    <row r="516" spans="1:95" ht="15" customHeight="1">
      <c r="A516" s="104"/>
      <c r="B516" s="119"/>
      <c r="C516" s="49" t="s">
        <v>94</v>
      </c>
      <c r="D516" s="71" t="s">
        <v>95</v>
      </c>
      <c r="E516" s="113" t="s">
        <v>96</v>
      </c>
      <c r="F516" s="113" t="s">
        <v>97</v>
      </c>
      <c r="G516" s="113" t="s">
        <v>98</v>
      </c>
      <c r="H516" s="113" t="s">
        <v>99</v>
      </c>
      <c r="I516" s="113" t="s">
        <v>100</v>
      </c>
      <c r="J516" s="113" t="s">
        <v>101</v>
      </c>
      <c r="K516" s="113" t="s">
        <v>102</v>
      </c>
      <c r="L516" s="113" t="s">
        <v>103</v>
      </c>
      <c r="M516" s="113" t="s">
        <v>104</v>
      </c>
      <c r="N516" s="113" t="s">
        <v>105</v>
      </c>
      <c r="O516" s="113" t="s">
        <v>106</v>
      </c>
      <c r="P516" s="113" t="s">
        <v>107</v>
      </c>
      <c r="Q516" s="113" t="s">
        <v>108</v>
      </c>
      <c r="R516" s="113" t="s">
        <v>109</v>
      </c>
      <c r="S516" s="113" t="s">
        <v>110</v>
      </c>
      <c r="T516" s="113" t="s">
        <v>111</v>
      </c>
      <c r="U516" s="113" t="s">
        <v>112</v>
      </c>
      <c r="V516" s="113" t="s">
        <v>113</v>
      </c>
      <c r="W516" s="113" t="s">
        <v>114</v>
      </c>
      <c r="X516" s="113" t="s">
        <v>115</v>
      </c>
      <c r="Y516" s="113" t="s">
        <v>116</v>
      </c>
      <c r="Z516" s="113" t="s">
        <v>117</v>
      </c>
      <c r="AA516" s="113" t="s">
        <v>118</v>
      </c>
      <c r="AB516" s="113" t="s">
        <v>119</v>
      </c>
      <c r="AC516" s="113" t="s">
        <v>120</v>
      </c>
      <c r="AD516" s="113" t="s">
        <v>121</v>
      </c>
      <c r="AE516" s="113" t="s">
        <v>122</v>
      </c>
      <c r="AF516" s="113" t="s">
        <v>123</v>
      </c>
      <c r="AG516" s="113" t="s">
        <v>124</v>
      </c>
      <c r="AH516" s="113" t="s">
        <v>125</v>
      </c>
      <c r="AI516" s="113" t="s">
        <v>126</v>
      </c>
      <c r="AJ516" s="113" t="s">
        <v>127</v>
      </c>
      <c r="AK516" s="113" t="s">
        <v>128</v>
      </c>
      <c r="AL516" s="113" t="s">
        <v>129</v>
      </c>
      <c r="AM516" s="113" t="s">
        <v>130</v>
      </c>
      <c r="AN516" s="113" t="s">
        <v>131</v>
      </c>
      <c r="AO516" s="113" t="s">
        <v>132</v>
      </c>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row>
    <row r="517" spans="1:95" ht="15" customHeight="1">
      <c r="A517" s="104"/>
      <c r="B517" s="49" t="s">
        <v>133</v>
      </c>
      <c r="C517" s="138"/>
      <c r="D517" s="138"/>
      <c r="E517" s="138"/>
      <c r="F517" s="138"/>
      <c r="G517" s="138"/>
      <c r="H517" s="138"/>
      <c r="I517" s="138"/>
      <c r="J517" s="138"/>
      <c r="K517" s="138"/>
      <c r="L517" s="138"/>
      <c r="M517" s="138"/>
      <c r="N517" s="138"/>
      <c r="O517" s="138"/>
      <c r="P517" s="138"/>
      <c r="Q517" s="139"/>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row>
    <row r="518" spans="1:95" ht="15" customHeight="1">
      <c r="A518" s="104"/>
      <c r="B518" s="69" t="s">
        <v>95</v>
      </c>
      <c r="C518" s="130"/>
      <c r="D518" s="140">
        <f>('User Input'!D111*$C$199 + 'User Input'!D152*$C$198)*D216</f>
        <v>0</v>
      </c>
      <c r="E518" s="140">
        <f>('User Input'!E111*$C$199 + 'User Input'!E152*$C$198)*E216</f>
        <v>0</v>
      </c>
      <c r="F518" s="140">
        <f>('User Input'!F111*$C$199 + 'User Input'!F152*$C$198)*F216</f>
        <v>0</v>
      </c>
      <c r="G518" s="140">
        <f>('User Input'!G111*$C$199 + 'User Input'!G152*$C$198)*G216</f>
        <v>0</v>
      </c>
      <c r="H518" s="140">
        <f>('User Input'!H111*$C$199 + 'User Input'!H152*$C$198)*H216</f>
        <v>0</v>
      </c>
      <c r="I518" s="140">
        <f>('User Input'!I111*$C$199 + 'User Input'!I152*$C$198)*I216</f>
        <v>0</v>
      </c>
      <c r="J518" s="140">
        <f>('User Input'!J111*$C$199 + 'User Input'!J152*$C$198)*J216</f>
        <v>0</v>
      </c>
      <c r="K518" s="140">
        <f>('User Input'!K111*$C$199 + 'User Input'!K152*$C$198)*K216</f>
        <v>0</v>
      </c>
      <c r="L518" s="140">
        <f>('User Input'!L111*$C$199 + 'User Input'!L152*$C$198)*L216</f>
        <v>0</v>
      </c>
      <c r="M518" s="140">
        <f>('User Input'!M111*$C$199 + 'User Input'!M152*$C$198)*M216</f>
        <v>0</v>
      </c>
      <c r="N518" s="140">
        <f>('User Input'!N111*$C$199 + 'User Input'!N152*$C$198)*N216</f>
        <v>0</v>
      </c>
      <c r="O518" s="140">
        <f>('User Input'!O111*$C$199 + 'User Input'!O152*$C$198)*O216</f>
        <v>0</v>
      </c>
      <c r="P518" s="140">
        <f>('User Input'!P111*$C$199 + 'User Input'!P152*$C$198)*P216</f>
        <v>0</v>
      </c>
      <c r="Q518" s="140">
        <f>('User Input'!Q111*$C$199 + 'User Input'!Q152*$C$198)*Q216</f>
        <v>0</v>
      </c>
      <c r="R518" s="140">
        <f>('User Input'!R111*$C$199 + 'User Input'!R152*$C$198)*R216</f>
        <v>0</v>
      </c>
      <c r="S518" s="140">
        <f>('User Input'!S111*$C$199 + 'User Input'!S152*$C$198)*S216</f>
        <v>0</v>
      </c>
      <c r="T518" s="140">
        <f>('User Input'!T111*$C$199 + 'User Input'!T152*$C$198)*T216</f>
        <v>0</v>
      </c>
      <c r="U518" s="140">
        <f>('User Input'!U111*$C$199 + 'User Input'!U152*$C$198)*U216</f>
        <v>0</v>
      </c>
      <c r="V518" s="140">
        <f>('User Input'!V111*$C$199 + 'User Input'!V152*$C$198)*V216</f>
        <v>0</v>
      </c>
      <c r="W518" s="140">
        <f>('User Input'!W111*$C$199 + 'User Input'!W152*$C$198)*W216</f>
        <v>0</v>
      </c>
      <c r="X518" s="140">
        <f>('User Input'!X111*$C$199 + 'User Input'!X152*$C$198)*X216</f>
        <v>0</v>
      </c>
      <c r="Y518" s="140">
        <f>('User Input'!Y111*$C$199 + 'User Input'!Y152*$C$198)*Y216</f>
        <v>0</v>
      </c>
      <c r="Z518" s="140">
        <f>('User Input'!Z111*$C$199 + 'User Input'!Z152*$C$198)*Z216</f>
        <v>0</v>
      </c>
      <c r="AA518" s="140">
        <f>('User Input'!AA111*$C$199 + 'User Input'!AA152*$C$198)*AA216</f>
        <v>0</v>
      </c>
      <c r="AB518" s="140">
        <f>('User Input'!AB111*$C$199 + 'User Input'!AB152*$C$198)*AB216</f>
        <v>0</v>
      </c>
      <c r="AC518" s="140">
        <f>('User Input'!AC111*$C$199 + 'User Input'!AC152*$C$198)*AC216</f>
        <v>0</v>
      </c>
      <c r="AD518" s="140">
        <f>('User Input'!AD111*$C$199 + 'User Input'!AD152*$C$198)*AD216</f>
        <v>0</v>
      </c>
      <c r="AE518" s="140">
        <f>('User Input'!AE111*$C$199 + 'User Input'!AE152*$C$198)*AE216</f>
        <v>0</v>
      </c>
      <c r="AF518" s="140">
        <f>('User Input'!AF111*$C$199 + 'User Input'!AF152*$C$198)*AF216</f>
        <v>0</v>
      </c>
      <c r="AG518" s="140">
        <f>('User Input'!AG111*$C$199 + 'User Input'!AG152*$C$198)*AG216</f>
        <v>0</v>
      </c>
      <c r="AH518" s="140">
        <f>('User Input'!AH111*$C$199 + 'User Input'!AH152*$C$198)*AH216</f>
        <v>0</v>
      </c>
      <c r="AI518" s="140">
        <f>('User Input'!AI111*$C$199 + 'User Input'!AI152*$C$198)*AI216</f>
        <v>0</v>
      </c>
      <c r="AJ518" s="140">
        <f>('User Input'!AJ111*$C$199 + 'User Input'!AJ152*$C$198)*AJ216</f>
        <v>0</v>
      </c>
      <c r="AK518" s="140">
        <f>('User Input'!AK111*$C$199 + 'User Input'!AK152*$C$198)*AK216</f>
        <v>0</v>
      </c>
      <c r="AL518" s="140">
        <f>('User Input'!AL111*$C$199 + 'User Input'!AL152*$C$198)*AL216</f>
        <v>0</v>
      </c>
      <c r="AM518" s="140">
        <f>('User Input'!AM111*$C$199 + 'User Input'!AM152*$C$198)*AM216</f>
        <v>0</v>
      </c>
      <c r="AN518" s="140">
        <f>('User Input'!AN111*$C$199 + 'User Input'!AN152*$C$198)*AN216</f>
        <v>0</v>
      </c>
      <c r="AO518" s="140">
        <f>('User Input'!AO111*$C$199 + 'User Input'!AO152*$C$198)*AO216</f>
        <v>0</v>
      </c>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row>
    <row r="519" spans="1:95" ht="15" customHeight="1">
      <c r="A519" s="104"/>
      <c r="B519" s="117" t="s">
        <v>96</v>
      </c>
      <c r="C519" s="141"/>
      <c r="D519" s="140">
        <f>('User Input'!D112*$C$199 + 'User Input'!D153*$C$198)*D217</f>
        <v>0</v>
      </c>
      <c r="E519" s="140">
        <f>('User Input'!E112*$C$199 + 'User Input'!E153*$C$198)*E217</f>
        <v>0</v>
      </c>
      <c r="F519" s="140">
        <f>('User Input'!F112*$C$199 + 'User Input'!F153*$C$198)*F217</f>
        <v>0</v>
      </c>
      <c r="G519" s="140">
        <f>('User Input'!G112*$C$199 + 'User Input'!G153*$C$198)*G217</f>
        <v>0</v>
      </c>
      <c r="H519" s="140">
        <f>('User Input'!H112*$C$199 + 'User Input'!H153*$C$198)*H217</f>
        <v>0</v>
      </c>
      <c r="I519" s="140">
        <f>('User Input'!I112*$C$199 + 'User Input'!I153*$C$198)*I217</f>
        <v>0</v>
      </c>
      <c r="J519" s="140">
        <f>('User Input'!J112*$C$199 + 'User Input'!J153*$C$198)*J217</f>
        <v>0</v>
      </c>
      <c r="K519" s="140">
        <f>('User Input'!K112*$C$199 + 'User Input'!K153*$C$198)*K217</f>
        <v>0</v>
      </c>
      <c r="L519" s="140">
        <f>('User Input'!L112*$C$199 + 'User Input'!L153*$C$198)*L217</f>
        <v>0</v>
      </c>
      <c r="M519" s="140">
        <f>('User Input'!M112*$C$199 + 'User Input'!M153*$C$198)*M217</f>
        <v>0</v>
      </c>
      <c r="N519" s="140">
        <f>('User Input'!N112*$C$199 + 'User Input'!N153*$C$198)*N217</f>
        <v>0</v>
      </c>
      <c r="O519" s="140">
        <f>('User Input'!O112*$C$199 + 'User Input'!O153*$C$198)*O217</f>
        <v>0</v>
      </c>
      <c r="P519" s="140">
        <f>('User Input'!P112*$C$199 + 'User Input'!P153*$C$198)*P217</f>
        <v>0</v>
      </c>
      <c r="Q519" s="140">
        <f>('User Input'!Q112*$C$199 + 'User Input'!Q153*$C$198)*Q217</f>
        <v>0</v>
      </c>
      <c r="R519" s="140">
        <f>('User Input'!R112*$C$199 + 'User Input'!R153*$C$198)*R217</f>
        <v>0</v>
      </c>
      <c r="S519" s="140">
        <f>('User Input'!S112*$C$199 + 'User Input'!S153*$C$198)*S217</f>
        <v>0</v>
      </c>
      <c r="T519" s="140">
        <f>('User Input'!T112*$C$199 + 'User Input'!T153*$C$198)*T217</f>
        <v>0</v>
      </c>
      <c r="U519" s="140">
        <f>('User Input'!U112*$C$199 + 'User Input'!U153*$C$198)*U217</f>
        <v>0</v>
      </c>
      <c r="V519" s="140">
        <f>('User Input'!V112*$C$199 + 'User Input'!V153*$C$198)*V217</f>
        <v>0</v>
      </c>
      <c r="W519" s="140">
        <f>('User Input'!W112*$C$199 + 'User Input'!W153*$C$198)*W217</f>
        <v>0</v>
      </c>
      <c r="X519" s="140">
        <f>('User Input'!X112*$C$199 + 'User Input'!X153*$C$198)*X217</f>
        <v>0</v>
      </c>
      <c r="Y519" s="140">
        <f>('User Input'!Y112*$C$199 + 'User Input'!Y153*$C$198)*Y217</f>
        <v>0</v>
      </c>
      <c r="Z519" s="140">
        <f>('User Input'!Z112*$C$199 + 'User Input'!Z153*$C$198)*Z217</f>
        <v>0</v>
      </c>
      <c r="AA519" s="140">
        <f>('User Input'!AA112*$C$199 + 'User Input'!AA153*$C$198)*AA217</f>
        <v>0</v>
      </c>
      <c r="AB519" s="140">
        <f>('User Input'!AB112*$C$199 + 'User Input'!AB153*$C$198)*AB217</f>
        <v>0</v>
      </c>
      <c r="AC519" s="140">
        <f>('User Input'!AC112*$C$199 + 'User Input'!AC153*$C$198)*AC217</f>
        <v>0</v>
      </c>
      <c r="AD519" s="140">
        <f>('User Input'!AD112*$C$199 + 'User Input'!AD153*$C$198)*AD217</f>
        <v>0</v>
      </c>
      <c r="AE519" s="140">
        <f>('User Input'!AE112*$C$199 + 'User Input'!AE153*$C$198)*AE217</f>
        <v>0</v>
      </c>
      <c r="AF519" s="140">
        <f>('User Input'!AF112*$C$199 + 'User Input'!AF153*$C$198)*AF217</f>
        <v>0</v>
      </c>
      <c r="AG519" s="140">
        <f>('User Input'!AG112*$C$199 + 'User Input'!AG153*$C$198)*AG217</f>
        <v>0</v>
      </c>
      <c r="AH519" s="140">
        <f>('User Input'!AH112*$C$199 + 'User Input'!AH153*$C$198)*AH217</f>
        <v>0</v>
      </c>
      <c r="AI519" s="140">
        <f>('User Input'!AI112*$C$199 + 'User Input'!AI153*$C$198)*AI217</f>
        <v>0</v>
      </c>
      <c r="AJ519" s="140">
        <f>('User Input'!AJ112*$C$199 + 'User Input'!AJ153*$C$198)*AJ217</f>
        <v>0</v>
      </c>
      <c r="AK519" s="140">
        <f>('User Input'!AK112*$C$199 + 'User Input'!AK153*$C$198)*AK217</f>
        <v>0</v>
      </c>
      <c r="AL519" s="140">
        <f>('User Input'!AL112*$C$199 + 'User Input'!AL153*$C$198)*AL217</f>
        <v>0</v>
      </c>
      <c r="AM519" s="140">
        <f>('User Input'!AM112*$C$199 + 'User Input'!AM153*$C$198)*AM217</f>
        <v>0</v>
      </c>
      <c r="AN519" s="143">
        <f>('User Input'!AN112*$C$199 + 'User Input'!AN153*$C$198)*AN217</f>
        <v>0</v>
      </c>
      <c r="AO519" s="140">
        <f>('User Input'!AO112*$C$199 + 'User Input'!AO153*$C$198)*AO217</f>
        <v>0</v>
      </c>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row>
    <row r="520" spans="1:95" ht="15" customHeight="1">
      <c r="A520" s="104"/>
      <c r="B520" s="117" t="s">
        <v>97</v>
      </c>
      <c r="C520" s="141"/>
      <c r="D520" s="140">
        <f>('User Input'!D113*$C$199 + 'User Input'!D154*$C$198)*D218</f>
        <v>0</v>
      </c>
      <c r="E520" s="140">
        <f>('User Input'!E113*$C$199 + 'User Input'!E154*$C$198)*E218</f>
        <v>0</v>
      </c>
      <c r="F520" s="140">
        <f>('User Input'!F113*$C$199 + 'User Input'!F154*$C$198)*F218</f>
        <v>0</v>
      </c>
      <c r="G520" s="140">
        <f>('User Input'!G113*$C$199 + 'User Input'!G154*$C$198)*G218</f>
        <v>0</v>
      </c>
      <c r="H520" s="140">
        <f>('User Input'!H113*$C$199 + 'User Input'!H154*$C$198)*H218</f>
        <v>0</v>
      </c>
      <c r="I520" s="140">
        <f>('User Input'!I113*$C$199 + 'User Input'!I154*$C$198)*I218</f>
        <v>0</v>
      </c>
      <c r="J520" s="140">
        <f>('User Input'!J113*$C$199 + 'User Input'!J154*$C$198)*J218</f>
        <v>0</v>
      </c>
      <c r="K520" s="140">
        <f>('User Input'!K113*$C$199 + 'User Input'!K154*$C$198)*K218</f>
        <v>0</v>
      </c>
      <c r="L520" s="140">
        <f>('User Input'!L113*$C$199 + 'User Input'!L154*$C$198)*L218</f>
        <v>0</v>
      </c>
      <c r="M520" s="140">
        <f>('User Input'!M113*$C$199 + 'User Input'!M154*$C$198)*M218</f>
        <v>0</v>
      </c>
      <c r="N520" s="140">
        <f>('User Input'!N113*$C$199 + 'User Input'!N154*$C$198)*N218</f>
        <v>0</v>
      </c>
      <c r="O520" s="140">
        <f>('User Input'!O113*$C$199 + 'User Input'!O154*$C$198)*O218</f>
        <v>0</v>
      </c>
      <c r="P520" s="140">
        <f>('User Input'!P113*$C$199 + 'User Input'!P154*$C$198)*P218</f>
        <v>0</v>
      </c>
      <c r="Q520" s="140">
        <f>('User Input'!Q113*$C$199 + 'User Input'!Q154*$C$198)*Q218</f>
        <v>0</v>
      </c>
      <c r="R520" s="140">
        <f>('User Input'!R113*$C$199 + 'User Input'!R154*$C$198)*R218</f>
        <v>0</v>
      </c>
      <c r="S520" s="140">
        <f>('User Input'!S113*$C$199 + 'User Input'!S154*$C$198)*S218</f>
        <v>0</v>
      </c>
      <c r="T520" s="140">
        <f>('User Input'!T113*$C$199 + 'User Input'!T154*$C$198)*T218</f>
        <v>0</v>
      </c>
      <c r="U520" s="140">
        <f>('User Input'!U113*$C$199 + 'User Input'!U154*$C$198)*U218</f>
        <v>0</v>
      </c>
      <c r="V520" s="140">
        <f>('User Input'!V113*$C$199 + 'User Input'!V154*$C$198)*V218</f>
        <v>0</v>
      </c>
      <c r="W520" s="140">
        <f>('User Input'!W113*$C$199 + 'User Input'!W154*$C$198)*W218</f>
        <v>0</v>
      </c>
      <c r="X520" s="140">
        <f>('User Input'!X113*$C$199 + 'User Input'!X154*$C$198)*X218</f>
        <v>0</v>
      </c>
      <c r="Y520" s="140">
        <f>('User Input'!Y113*$C$199 + 'User Input'!Y154*$C$198)*Y218</f>
        <v>0</v>
      </c>
      <c r="Z520" s="140">
        <f>('User Input'!Z113*$C$199 + 'User Input'!Z154*$C$198)*Z218</f>
        <v>0</v>
      </c>
      <c r="AA520" s="140">
        <f>('User Input'!AA113*$C$199 + 'User Input'!AA154*$C$198)*AA218</f>
        <v>0</v>
      </c>
      <c r="AB520" s="140">
        <f>('User Input'!AB113*$C$199 + 'User Input'!AB154*$C$198)*AB218</f>
        <v>0</v>
      </c>
      <c r="AC520" s="140">
        <f>('User Input'!AC113*$C$199 + 'User Input'!AC154*$C$198)*AC218</f>
        <v>0</v>
      </c>
      <c r="AD520" s="140">
        <f>('User Input'!AD113*$C$199 + 'User Input'!AD154*$C$198)*AD218</f>
        <v>0</v>
      </c>
      <c r="AE520" s="140">
        <f>('User Input'!AE113*$C$199 + 'User Input'!AE154*$C$198)*AE218</f>
        <v>0</v>
      </c>
      <c r="AF520" s="140">
        <f>('User Input'!AF113*$C$199 + 'User Input'!AF154*$C$198)*AF218</f>
        <v>0</v>
      </c>
      <c r="AG520" s="140">
        <f>('User Input'!AG113*$C$199 + 'User Input'!AG154*$C$198)*AG218</f>
        <v>0</v>
      </c>
      <c r="AH520" s="140">
        <f>('User Input'!AH113*$C$199 + 'User Input'!AH154*$C$198)*AH218</f>
        <v>0</v>
      </c>
      <c r="AI520" s="140">
        <f>('User Input'!AI113*$C$199 + 'User Input'!AI154*$C$198)*AI218</f>
        <v>0</v>
      </c>
      <c r="AJ520" s="140">
        <f>('User Input'!AJ113*$C$199 + 'User Input'!AJ154*$C$198)*AJ218</f>
        <v>0</v>
      </c>
      <c r="AK520" s="140">
        <f>('User Input'!AK113*$C$199 + 'User Input'!AK154*$C$198)*AK218</f>
        <v>0</v>
      </c>
      <c r="AL520" s="140">
        <f>('User Input'!AL113*$C$199 + 'User Input'!AL154*$C$198)*AL218</f>
        <v>0</v>
      </c>
      <c r="AM520" s="140">
        <f>('User Input'!AM113*$C$199 + 'User Input'!AM154*$C$198)*AM218</f>
        <v>0</v>
      </c>
      <c r="AN520" s="140">
        <f>('User Input'!AN113*$C$199 + 'User Input'!AN154*$C$198)*AN218</f>
        <v>0</v>
      </c>
      <c r="AO520" s="140">
        <f>('User Input'!AO113*$C$199 + 'User Input'!AO154*$C$198)*AO218</f>
        <v>0</v>
      </c>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row>
    <row r="521" spans="1:95" ht="15" customHeight="1">
      <c r="A521" s="104"/>
      <c r="B521" s="117" t="s">
        <v>98</v>
      </c>
      <c r="C521" s="141"/>
      <c r="D521" s="140">
        <f>('User Input'!D114*$C$199 + 'User Input'!D155*$C$198)*D219</f>
        <v>0</v>
      </c>
      <c r="E521" s="140">
        <f>('User Input'!E114*$C$199 + 'User Input'!E155*$C$198)*E219</f>
        <v>0</v>
      </c>
      <c r="F521" s="140">
        <f>('User Input'!F114*$C$199 + 'User Input'!F155*$C$198)*F219</f>
        <v>0</v>
      </c>
      <c r="G521" s="140">
        <f>('User Input'!G114*$C$199 + 'User Input'!G155*$C$198)*G219</f>
        <v>0</v>
      </c>
      <c r="H521" s="140">
        <f>('User Input'!H114*$C$199 + 'User Input'!H155*$C$198)*H219</f>
        <v>0</v>
      </c>
      <c r="I521" s="140">
        <f>('User Input'!I114*$C$199 + 'User Input'!I155*$C$198)*I219</f>
        <v>0</v>
      </c>
      <c r="J521" s="140">
        <f>('User Input'!J114*$C$199 + 'User Input'!J155*$C$198)*J219</f>
        <v>0</v>
      </c>
      <c r="K521" s="140">
        <f>('User Input'!K114*$C$199 + 'User Input'!K155*$C$198)*K219</f>
        <v>0</v>
      </c>
      <c r="L521" s="140">
        <f>('User Input'!L114*$C$199 + 'User Input'!L155*$C$198)*L219</f>
        <v>0</v>
      </c>
      <c r="M521" s="140">
        <f>('User Input'!M114*$C$199 + 'User Input'!M155*$C$198)*M219</f>
        <v>0</v>
      </c>
      <c r="N521" s="140">
        <f>('User Input'!N114*$C$199 + 'User Input'!N155*$C$198)*N219</f>
        <v>0</v>
      </c>
      <c r="O521" s="140">
        <f>('User Input'!O114*$C$199 + 'User Input'!O155*$C$198)*O219</f>
        <v>0</v>
      </c>
      <c r="P521" s="140">
        <f>('User Input'!P114*$C$199 + 'User Input'!P155*$C$198)*P219</f>
        <v>0</v>
      </c>
      <c r="Q521" s="140">
        <f>('User Input'!Q114*$C$199 + 'User Input'!Q155*$C$198)*Q219</f>
        <v>0</v>
      </c>
      <c r="R521" s="140">
        <f>('User Input'!R114*$C$199 + 'User Input'!R155*$C$198)*R219</f>
        <v>0</v>
      </c>
      <c r="S521" s="140">
        <f>('User Input'!S114*$C$199 + 'User Input'!S155*$C$198)*S219</f>
        <v>0</v>
      </c>
      <c r="T521" s="140">
        <f>('User Input'!T114*$C$199 + 'User Input'!T155*$C$198)*T219</f>
        <v>0</v>
      </c>
      <c r="U521" s="140">
        <f>('User Input'!U114*$C$199 + 'User Input'!U155*$C$198)*U219</f>
        <v>0</v>
      </c>
      <c r="V521" s="140">
        <f>('User Input'!V114*$C$199 + 'User Input'!V155*$C$198)*V219</f>
        <v>0</v>
      </c>
      <c r="W521" s="140">
        <f>('User Input'!W114*$C$199 + 'User Input'!W155*$C$198)*W219</f>
        <v>0</v>
      </c>
      <c r="X521" s="140">
        <f>('User Input'!X114*$C$199 + 'User Input'!X155*$C$198)*X219</f>
        <v>0</v>
      </c>
      <c r="Y521" s="140">
        <f>('User Input'!Y114*$C$199 + 'User Input'!Y155*$C$198)*Y219</f>
        <v>0</v>
      </c>
      <c r="Z521" s="140">
        <f>('User Input'!Z114*$C$199 + 'User Input'!Z155*$C$198)*Z219</f>
        <v>0</v>
      </c>
      <c r="AA521" s="140">
        <f>('User Input'!AA114*$C$199 + 'User Input'!AA155*$C$198)*AA219</f>
        <v>0</v>
      </c>
      <c r="AB521" s="140">
        <f>('User Input'!AB114*$C$199 + 'User Input'!AB155*$C$198)*AB219</f>
        <v>0</v>
      </c>
      <c r="AC521" s="140">
        <f>('User Input'!AC114*$C$199 + 'User Input'!AC155*$C$198)*AC219</f>
        <v>0</v>
      </c>
      <c r="AD521" s="140">
        <f>('User Input'!AD114*$C$199 + 'User Input'!AD155*$C$198)*AD219</f>
        <v>0</v>
      </c>
      <c r="AE521" s="140">
        <f>('User Input'!AE114*$C$199 + 'User Input'!AE155*$C$198)*AE219</f>
        <v>0</v>
      </c>
      <c r="AF521" s="140">
        <f>('User Input'!AF114*$C$199 + 'User Input'!AF155*$C$198)*AF219</f>
        <v>0</v>
      </c>
      <c r="AG521" s="140">
        <f>('User Input'!AG114*$C$199 + 'User Input'!AG155*$C$198)*AG219</f>
        <v>0</v>
      </c>
      <c r="AH521" s="140">
        <f>('User Input'!AH114*$C$199 + 'User Input'!AH155*$C$198)*AH219</f>
        <v>0</v>
      </c>
      <c r="AI521" s="140">
        <f>('User Input'!AI114*$C$199 + 'User Input'!AI155*$C$198)*AI219</f>
        <v>0</v>
      </c>
      <c r="AJ521" s="140">
        <f>('User Input'!AJ114*$C$199 + 'User Input'!AJ155*$C$198)*AJ219</f>
        <v>0</v>
      </c>
      <c r="AK521" s="140">
        <f>('User Input'!AK114*$C$199 + 'User Input'!AK155*$C$198)*AK219</f>
        <v>0</v>
      </c>
      <c r="AL521" s="140">
        <f>('User Input'!AL114*$C$199 + 'User Input'!AL155*$C$198)*AL219</f>
        <v>0</v>
      </c>
      <c r="AM521" s="140">
        <f>('User Input'!AM114*$C$199 + 'User Input'!AM155*$C$198)*AM219</f>
        <v>0</v>
      </c>
      <c r="AN521" s="140">
        <f>('User Input'!AN114*$C$199 + 'User Input'!AN155*$C$198)*AN219</f>
        <v>0</v>
      </c>
      <c r="AO521" s="140">
        <f>('User Input'!AO114*$C$199 + 'User Input'!AO155*$C$198)*AO219</f>
        <v>0</v>
      </c>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row>
    <row r="522" spans="1:95" ht="15" customHeight="1">
      <c r="A522" s="104"/>
      <c r="B522" s="117" t="s">
        <v>99</v>
      </c>
      <c r="C522" s="141"/>
      <c r="D522" s="140">
        <f>('User Input'!D115*$C$199 + 'User Input'!D156*$C$198)*D220</f>
        <v>0</v>
      </c>
      <c r="E522" s="140">
        <f>('User Input'!E115*$C$199 + 'User Input'!E156*$C$198)*E220</f>
        <v>0</v>
      </c>
      <c r="F522" s="140">
        <f>('User Input'!F115*$C$199 + 'User Input'!F156*$C$198)*F220</f>
        <v>0</v>
      </c>
      <c r="G522" s="140">
        <f>('User Input'!G115*$C$199 + 'User Input'!G156*$C$198)*G220</f>
        <v>0</v>
      </c>
      <c r="H522" s="140">
        <f>('User Input'!H115*$C$199 + 'User Input'!H156*$C$198)*H220</f>
        <v>0</v>
      </c>
      <c r="I522" s="140">
        <f>('User Input'!I115*$C$199 + 'User Input'!I156*$C$198)*I220</f>
        <v>0</v>
      </c>
      <c r="J522" s="140">
        <f>('User Input'!J115*$C$199 + 'User Input'!J156*$C$198)*J220</f>
        <v>0</v>
      </c>
      <c r="K522" s="140">
        <f>('User Input'!K115*$C$199 + 'User Input'!K156*$C$198)*K220</f>
        <v>0</v>
      </c>
      <c r="L522" s="140">
        <f>('User Input'!L115*$C$199 + 'User Input'!L156*$C$198)*L220</f>
        <v>0</v>
      </c>
      <c r="M522" s="140">
        <f>('User Input'!M115*$C$199 + 'User Input'!M156*$C$198)*M220</f>
        <v>0</v>
      </c>
      <c r="N522" s="140">
        <f>('User Input'!N115*$C$199 + 'User Input'!N156*$C$198)*N220</f>
        <v>0</v>
      </c>
      <c r="O522" s="140">
        <f>('User Input'!O115*$C$199 + 'User Input'!O156*$C$198)*O220</f>
        <v>0</v>
      </c>
      <c r="P522" s="140">
        <f>('User Input'!P115*$C$199 + 'User Input'!P156*$C$198)*P220</f>
        <v>0</v>
      </c>
      <c r="Q522" s="140">
        <f>('User Input'!Q115*$C$199 + 'User Input'!Q156*$C$198)*Q220</f>
        <v>0</v>
      </c>
      <c r="R522" s="140">
        <f>('User Input'!R115*$C$199 + 'User Input'!R156*$C$198)*R220</f>
        <v>0</v>
      </c>
      <c r="S522" s="140">
        <f>('User Input'!S115*$C$199 + 'User Input'!S156*$C$198)*S220</f>
        <v>0</v>
      </c>
      <c r="T522" s="140">
        <f>('User Input'!T115*$C$199 + 'User Input'!T156*$C$198)*T220</f>
        <v>0</v>
      </c>
      <c r="U522" s="140">
        <f>('User Input'!U115*$C$199 + 'User Input'!U156*$C$198)*U220</f>
        <v>0</v>
      </c>
      <c r="V522" s="140">
        <f>('User Input'!V115*$C$199 + 'User Input'!V156*$C$198)*V220</f>
        <v>0</v>
      </c>
      <c r="W522" s="140">
        <f>('User Input'!W115*$C$199 + 'User Input'!W156*$C$198)*W220</f>
        <v>0</v>
      </c>
      <c r="X522" s="140">
        <f>('User Input'!X115*$C$199 + 'User Input'!X156*$C$198)*X220</f>
        <v>0</v>
      </c>
      <c r="Y522" s="140">
        <f>('User Input'!Y115*$C$199 + 'User Input'!Y156*$C$198)*Y220</f>
        <v>0</v>
      </c>
      <c r="Z522" s="140">
        <f>('User Input'!Z115*$C$199 + 'User Input'!Z156*$C$198)*Z220</f>
        <v>0</v>
      </c>
      <c r="AA522" s="140">
        <f>('User Input'!AA115*$C$199 + 'User Input'!AA156*$C$198)*AA220</f>
        <v>0</v>
      </c>
      <c r="AB522" s="140">
        <f>('User Input'!AB115*$C$199 + 'User Input'!AB156*$C$198)*AB220</f>
        <v>0</v>
      </c>
      <c r="AC522" s="140">
        <f>('User Input'!AC115*$C$199 + 'User Input'!AC156*$C$198)*AC220</f>
        <v>0</v>
      </c>
      <c r="AD522" s="140">
        <f>('User Input'!AD115*$C$199 + 'User Input'!AD156*$C$198)*AD220</f>
        <v>0</v>
      </c>
      <c r="AE522" s="140">
        <f>('User Input'!AE115*$C$199 + 'User Input'!AE156*$C$198)*AE220</f>
        <v>0</v>
      </c>
      <c r="AF522" s="140">
        <f>('User Input'!AF115*$C$199 + 'User Input'!AF156*$C$198)*AF220</f>
        <v>0</v>
      </c>
      <c r="AG522" s="140">
        <f>('User Input'!AG115*$C$199 + 'User Input'!AG156*$C$198)*AG220</f>
        <v>0</v>
      </c>
      <c r="AH522" s="140">
        <f>('User Input'!AH115*$C$199 + 'User Input'!AH156*$C$198)*AH220</f>
        <v>0</v>
      </c>
      <c r="AI522" s="140">
        <f>('User Input'!AI115*$C$199 + 'User Input'!AI156*$C$198)*AI220</f>
        <v>0</v>
      </c>
      <c r="AJ522" s="140">
        <f>('User Input'!AJ115*$C$199 + 'User Input'!AJ156*$C$198)*AJ220</f>
        <v>0</v>
      </c>
      <c r="AK522" s="140">
        <f>('User Input'!AK115*$C$199 + 'User Input'!AK156*$C$198)*AK220</f>
        <v>0</v>
      </c>
      <c r="AL522" s="140">
        <f>('User Input'!AL115*$C$199 + 'User Input'!AL156*$C$198)*AL220</f>
        <v>0</v>
      </c>
      <c r="AM522" s="140">
        <f>('User Input'!AM115*$C$199 + 'User Input'!AM156*$C$198)*AM220</f>
        <v>0</v>
      </c>
      <c r="AN522" s="140">
        <f>('User Input'!AN115*$C$199 + 'User Input'!AN156*$C$198)*AN220</f>
        <v>0</v>
      </c>
      <c r="AO522" s="140">
        <f>('User Input'!AO115*$C$199 + 'User Input'!AO156*$C$198)*AO220</f>
        <v>0</v>
      </c>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row>
    <row r="523" spans="1:95" ht="15" customHeight="1">
      <c r="A523" s="104"/>
      <c r="B523" s="117" t="s">
        <v>100</v>
      </c>
      <c r="C523" s="141"/>
      <c r="D523" s="140">
        <f>('User Input'!D116*$C$199 + 'User Input'!D157*$C$198)*D221</f>
        <v>0</v>
      </c>
      <c r="E523" s="140">
        <f>('User Input'!E116*$C$199 + 'User Input'!E157*$C$198)*E221</f>
        <v>0</v>
      </c>
      <c r="F523" s="140">
        <f>('User Input'!F116*$C$199 + 'User Input'!F157*$C$198)*F221</f>
        <v>0</v>
      </c>
      <c r="G523" s="140">
        <f>('User Input'!G116*$C$199 + 'User Input'!G157*$C$198)*G221</f>
        <v>0</v>
      </c>
      <c r="H523" s="140">
        <f>('User Input'!H116*$C$199 + 'User Input'!H157*$C$198)*H221</f>
        <v>0</v>
      </c>
      <c r="I523" s="140">
        <f>('User Input'!I116*$C$199 + 'User Input'!I157*$C$198)*I221</f>
        <v>0</v>
      </c>
      <c r="J523" s="140">
        <f>('User Input'!J116*$C$199 + 'User Input'!J157*$C$198)*J221</f>
        <v>0</v>
      </c>
      <c r="K523" s="140">
        <f>('User Input'!K116*$C$199 + 'User Input'!K157*$C$198)*K221</f>
        <v>0</v>
      </c>
      <c r="L523" s="140">
        <f>('User Input'!L116*$C$199 + 'User Input'!L157*$C$198)*L221</f>
        <v>0</v>
      </c>
      <c r="M523" s="140">
        <f>('User Input'!M116*$C$199 + 'User Input'!M157*$C$198)*M221</f>
        <v>0</v>
      </c>
      <c r="N523" s="140">
        <f>('User Input'!N116*$C$199 + 'User Input'!N157*$C$198)*N221</f>
        <v>0</v>
      </c>
      <c r="O523" s="140">
        <f>('User Input'!O116*$C$199 + 'User Input'!O157*$C$198)*O221</f>
        <v>0</v>
      </c>
      <c r="P523" s="140">
        <f>('User Input'!P116*$C$199 + 'User Input'!P157*$C$198)*P221</f>
        <v>0</v>
      </c>
      <c r="Q523" s="140">
        <f>('User Input'!Q116*$C$199 + 'User Input'!Q157*$C$198)*Q221</f>
        <v>0</v>
      </c>
      <c r="R523" s="140">
        <f>('User Input'!R116*$C$199 + 'User Input'!R157*$C$198)*R221</f>
        <v>0</v>
      </c>
      <c r="S523" s="140">
        <f>('User Input'!S116*$C$199 + 'User Input'!S157*$C$198)*S221</f>
        <v>0</v>
      </c>
      <c r="T523" s="140">
        <f>('User Input'!T116*$C$199 + 'User Input'!T157*$C$198)*T221</f>
        <v>0</v>
      </c>
      <c r="U523" s="140">
        <f>('User Input'!U116*$C$199 + 'User Input'!U157*$C$198)*U221</f>
        <v>0</v>
      </c>
      <c r="V523" s="140">
        <f>('User Input'!V116*$C$199 + 'User Input'!V157*$C$198)*V221</f>
        <v>0</v>
      </c>
      <c r="W523" s="140">
        <f>('User Input'!W116*$C$199 + 'User Input'!W157*$C$198)*W221</f>
        <v>0</v>
      </c>
      <c r="X523" s="140">
        <f>('User Input'!X116*$C$199 + 'User Input'!X157*$C$198)*X221</f>
        <v>0</v>
      </c>
      <c r="Y523" s="140">
        <f>('User Input'!Y116*$C$199 + 'User Input'!Y157*$C$198)*Y221</f>
        <v>0</v>
      </c>
      <c r="Z523" s="140">
        <f>('User Input'!Z116*$C$199 + 'User Input'!Z157*$C$198)*Z221</f>
        <v>0</v>
      </c>
      <c r="AA523" s="140">
        <f>('User Input'!AA116*$C$199 + 'User Input'!AA157*$C$198)*AA221</f>
        <v>0</v>
      </c>
      <c r="AB523" s="140">
        <f>('User Input'!AB116*$C$199 + 'User Input'!AB157*$C$198)*AB221</f>
        <v>0</v>
      </c>
      <c r="AC523" s="140">
        <f>('User Input'!AC116*$C$199 + 'User Input'!AC157*$C$198)*AC221</f>
        <v>0</v>
      </c>
      <c r="AD523" s="140">
        <f>('User Input'!AD116*$C$199 + 'User Input'!AD157*$C$198)*AD221</f>
        <v>0</v>
      </c>
      <c r="AE523" s="140">
        <f>('User Input'!AE116*$C$199 + 'User Input'!AE157*$C$198)*AE221</f>
        <v>0</v>
      </c>
      <c r="AF523" s="140">
        <f>('User Input'!AF116*$C$199 + 'User Input'!AF157*$C$198)*AF221</f>
        <v>0</v>
      </c>
      <c r="AG523" s="140">
        <f>('User Input'!AG116*$C$199 + 'User Input'!AG157*$C$198)*AG221</f>
        <v>0</v>
      </c>
      <c r="AH523" s="140">
        <f>('User Input'!AH116*$C$199 + 'User Input'!AH157*$C$198)*AH221</f>
        <v>0</v>
      </c>
      <c r="AI523" s="140">
        <f>('User Input'!AI116*$C$199 + 'User Input'!AI157*$C$198)*AI221</f>
        <v>0</v>
      </c>
      <c r="AJ523" s="140">
        <f>('User Input'!AJ116*$C$199 + 'User Input'!AJ157*$C$198)*AJ221</f>
        <v>0</v>
      </c>
      <c r="AK523" s="140">
        <f>('User Input'!AK116*$C$199 + 'User Input'!AK157*$C$198)*AK221</f>
        <v>0</v>
      </c>
      <c r="AL523" s="140">
        <f>('User Input'!AL116*$C$199 + 'User Input'!AL157*$C$198)*AL221</f>
        <v>0</v>
      </c>
      <c r="AM523" s="140">
        <f>('User Input'!AM116*$C$199 + 'User Input'!AM157*$C$198)*AM221</f>
        <v>0</v>
      </c>
      <c r="AN523" s="140">
        <f>('User Input'!AN116*$C$199 + 'User Input'!AN157*$C$198)*AN221</f>
        <v>0</v>
      </c>
      <c r="AO523" s="140">
        <f>('User Input'!AO116*$C$199 + 'User Input'!AO157*$C$198)*AO221</f>
        <v>0</v>
      </c>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row>
    <row r="524" spans="1:95" ht="15" customHeight="1">
      <c r="A524" s="104"/>
      <c r="B524" s="117" t="s">
        <v>101</v>
      </c>
      <c r="C524" s="141"/>
      <c r="D524" s="140">
        <f>('User Input'!D117*$C$199 + 'User Input'!D158*$C$198)*D222</f>
        <v>0</v>
      </c>
      <c r="E524" s="140">
        <f>('User Input'!E117*$C$199 + 'User Input'!E158*$C$198)*E222</f>
        <v>0</v>
      </c>
      <c r="F524" s="140">
        <f>('User Input'!F117*$C$199 + 'User Input'!F158*$C$198)*F222</f>
        <v>0</v>
      </c>
      <c r="G524" s="140">
        <f>('User Input'!G117*$C$199 + 'User Input'!G158*$C$198)*G222</f>
        <v>0</v>
      </c>
      <c r="H524" s="140">
        <f>('User Input'!H117*$C$199 + 'User Input'!H158*$C$198)*H222</f>
        <v>0</v>
      </c>
      <c r="I524" s="140">
        <f>('User Input'!I117*$C$199 + 'User Input'!I158*$C$198)*I222</f>
        <v>0</v>
      </c>
      <c r="J524" s="140">
        <f>('User Input'!J117*$C$199 + 'User Input'!J158*$C$198)*J222</f>
        <v>0</v>
      </c>
      <c r="K524" s="140">
        <f>('User Input'!K117*$C$199 + 'User Input'!K158*$C$198)*K222</f>
        <v>0</v>
      </c>
      <c r="L524" s="140">
        <f>('User Input'!L117*$C$199 + 'User Input'!L158*$C$198)*L222</f>
        <v>0</v>
      </c>
      <c r="M524" s="140">
        <f>('User Input'!M117*$C$199 + 'User Input'!M158*$C$198)*M222</f>
        <v>0</v>
      </c>
      <c r="N524" s="140">
        <f>('User Input'!N117*$C$199 + 'User Input'!N158*$C$198)*N222</f>
        <v>0</v>
      </c>
      <c r="O524" s="140">
        <f>('User Input'!O117*$C$199 + 'User Input'!O158*$C$198)*O222</f>
        <v>0</v>
      </c>
      <c r="P524" s="140">
        <f>('User Input'!P117*$C$199 + 'User Input'!P158*$C$198)*P222</f>
        <v>0</v>
      </c>
      <c r="Q524" s="140">
        <f>('User Input'!Q117*$C$199 + 'User Input'!Q158*$C$198)*Q222</f>
        <v>0</v>
      </c>
      <c r="R524" s="140">
        <f>('User Input'!R117*$C$199 + 'User Input'!R158*$C$198)*R222</f>
        <v>0</v>
      </c>
      <c r="S524" s="140">
        <f>('User Input'!S117*$C$199 + 'User Input'!S158*$C$198)*S222</f>
        <v>0</v>
      </c>
      <c r="T524" s="140">
        <f>('User Input'!T117*$C$199 + 'User Input'!T158*$C$198)*T222</f>
        <v>0</v>
      </c>
      <c r="U524" s="140">
        <f>('User Input'!U117*$C$199 + 'User Input'!U158*$C$198)*U222</f>
        <v>0</v>
      </c>
      <c r="V524" s="140">
        <f>('User Input'!V117*$C$199 + 'User Input'!V158*$C$198)*V222</f>
        <v>0</v>
      </c>
      <c r="W524" s="140">
        <f>('User Input'!W117*$C$199 + 'User Input'!W158*$C$198)*W222</f>
        <v>0</v>
      </c>
      <c r="X524" s="140">
        <f>('User Input'!X117*$C$199 + 'User Input'!X158*$C$198)*X222</f>
        <v>0</v>
      </c>
      <c r="Y524" s="140">
        <f>('User Input'!Y117*$C$199 + 'User Input'!Y158*$C$198)*Y222</f>
        <v>0</v>
      </c>
      <c r="Z524" s="140">
        <f>('User Input'!Z117*$C$199 + 'User Input'!Z158*$C$198)*Z222</f>
        <v>0</v>
      </c>
      <c r="AA524" s="140">
        <f>('User Input'!AA117*$C$199 + 'User Input'!AA158*$C$198)*AA222</f>
        <v>0</v>
      </c>
      <c r="AB524" s="140">
        <f>('User Input'!AB117*$C$199 + 'User Input'!AB158*$C$198)*AB222</f>
        <v>0</v>
      </c>
      <c r="AC524" s="140">
        <f>('User Input'!AC117*$C$199 + 'User Input'!AC158*$C$198)*AC222</f>
        <v>0</v>
      </c>
      <c r="AD524" s="140">
        <f>('User Input'!AD117*$C$199 + 'User Input'!AD158*$C$198)*AD222</f>
        <v>0</v>
      </c>
      <c r="AE524" s="140">
        <f>('User Input'!AE117*$C$199 + 'User Input'!AE158*$C$198)*AE222</f>
        <v>0</v>
      </c>
      <c r="AF524" s="140">
        <f>('User Input'!AF117*$C$199 + 'User Input'!AF158*$C$198)*AF222</f>
        <v>0</v>
      </c>
      <c r="AG524" s="140">
        <f>('User Input'!AG117*$C$199 + 'User Input'!AG158*$C$198)*AG222</f>
        <v>0</v>
      </c>
      <c r="AH524" s="140">
        <f>('User Input'!AH117*$C$199 + 'User Input'!AH158*$C$198)*AH222</f>
        <v>0</v>
      </c>
      <c r="AI524" s="140">
        <f>('User Input'!AI117*$C$199 + 'User Input'!AI158*$C$198)*AI222</f>
        <v>0</v>
      </c>
      <c r="AJ524" s="140">
        <f>('User Input'!AJ117*$C$199 + 'User Input'!AJ158*$C$198)*AJ222</f>
        <v>0</v>
      </c>
      <c r="AK524" s="140">
        <f>('User Input'!AK117*$C$199 + 'User Input'!AK158*$C$198)*AK222</f>
        <v>0</v>
      </c>
      <c r="AL524" s="140">
        <f>('User Input'!AL117*$C$199 + 'User Input'!AL158*$C$198)*AL222</f>
        <v>0</v>
      </c>
      <c r="AM524" s="140">
        <f>('User Input'!AM117*$C$199 + 'User Input'!AM158*$C$198)*AM222</f>
        <v>0</v>
      </c>
      <c r="AN524" s="140">
        <f>('User Input'!AN117*$C$199 + 'User Input'!AN158*$C$198)*AN222</f>
        <v>0</v>
      </c>
      <c r="AO524" s="140">
        <f>('User Input'!AO117*$C$199 + 'User Input'!AO158*$C$198)*AO222</f>
        <v>0</v>
      </c>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row>
    <row r="525" spans="1:95" ht="15" customHeight="1">
      <c r="A525" s="104"/>
      <c r="B525" s="117" t="s">
        <v>102</v>
      </c>
      <c r="C525" s="141"/>
      <c r="D525" s="140">
        <f>('User Input'!D118*$C$199 + 'User Input'!D159*$C$198)*D223</f>
        <v>0</v>
      </c>
      <c r="E525" s="140">
        <f>('User Input'!E118*$C$199 + 'User Input'!E159*$C$198)*E223</f>
        <v>0</v>
      </c>
      <c r="F525" s="140">
        <f>('User Input'!F118*$C$199 + 'User Input'!F159*$C$198)*F223</f>
        <v>0</v>
      </c>
      <c r="G525" s="140">
        <f>('User Input'!G118*$C$199 + 'User Input'!G159*$C$198)*G223</f>
        <v>0</v>
      </c>
      <c r="H525" s="140">
        <f>('User Input'!H118*$C$199 + 'User Input'!H159*$C$198)*H223</f>
        <v>0</v>
      </c>
      <c r="I525" s="140">
        <f>('User Input'!I118*$C$199 + 'User Input'!I159*$C$198)*I223</f>
        <v>0</v>
      </c>
      <c r="J525" s="140">
        <f>('User Input'!J118*$C$199 + 'User Input'!J159*$C$198)*J223</f>
        <v>0</v>
      </c>
      <c r="K525" s="140">
        <f>('User Input'!K118*$C$199 + 'User Input'!K159*$C$198)*K223</f>
        <v>0</v>
      </c>
      <c r="L525" s="140">
        <f>('User Input'!L118*$C$199 + 'User Input'!L159*$C$198)*L223</f>
        <v>0</v>
      </c>
      <c r="M525" s="140">
        <f>('User Input'!M118*$C$199 + 'User Input'!M159*$C$198)*M223</f>
        <v>0</v>
      </c>
      <c r="N525" s="140">
        <f>('User Input'!N118*$C$199 + 'User Input'!N159*$C$198)*N223</f>
        <v>0</v>
      </c>
      <c r="O525" s="140">
        <f>('User Input'!O118*$C$199 + 'User Input'!O159*$C$198)*O223</f>
        <v>0</v>
      </c>
      <c r="P525" s="140">
        <f>('User Input'!P118*$C$199 + 'User Input'!P159*$C$198)*P223</f>
        <v>0</v>
      </c>
      <c r="Q525" s="140">
        <f>('User Input'!Q118*$C$199 + 'User Input'!Q159*$C$198)*Q223</f>
        <v>0</v>
      </c>
      <c r="R525" s="140">
        <f>('User Input'!R118*$C$199 + 'User Input'!R159*$C$198)*R223</f>
        <v>0</v>
      </c>
      <c r="S525" s="140">
        <f>('User Input'!S118*$C$199 + 'User Input'!S159*$C$198)*S223</f>
        <v>0</v>
      </c>
      <c r="T525" s="140">
        <f>('User Input'!T118*$C$199 + 'User Input'!T159*$C$198)*T223</f>
        <v>0</v>
      </c>
      <c r="U525" s="140">
        <f>('User Input'!U118*$C$199 + 'User Input'!U159*$C$198)*U223</f>
        <v>0</v>
      </c>
      <c r="V525" s="140">
        <f>('User Input'!V118*$C$199 + 'User Input'!V159*$C$198)*V223</f>
        <v>0</v>
      </c>
      <c r="W525" s="140">
        <f>('User Input'!W118*$C$199 + 'User Input'!W159*$C$198)*W223</f>
        <v>0</v>
      </c>
      <c r="X525" s="140">
        <f>('User Input'!X118*$C$199 + 'User Input'!X159*$C$198)*X223</f>
        <v>0</v>
      </c>
      <c r="Y525" s="140">
        <f>('User Input'!Y118*$C$199 + 'User Input'!Y159*$C$198)*Y223</f>
        <v>0</v>
      </c>
      <c r="Z525" s="140">
        <f>('User Input'!Z118*$C$199 + 'User Input'!Z159*$C$198)*Z223</f>
        <v>0</v>
      </c>
      <c r="AA525" s="140">
        <f>('User Input'!AA118*$C$199 + 'User Input'!AA159*$C$198)*AA223</f>
        <v>0</v>
      </c>
      <c r="AB525" s="140">
        <f>('User Input'!AB118*$C$199 + 'User Input'!AB159*$C$198)*AB223</f>
        <v>0</v>
      </c>
      <c r="AC525" s="140">
        <f>('User Input'!AC118*$C$199 + 'User Input'!AC159*$C$198)*AC223</f>
        <v>0</v>
      </c>
      <c r="AD525" s="140">
        <f>('User Input'!AD118*$C$199 + 'User Input'!AD159*$C$198)*AD223</f>
        <v>0</v>
      </c>
      <c r="AE525" s="140">
        <f>('User Input'!AE118*$C$199 + 'User Input'!AE159*$C$198)*AE223</f>
        <v>0</v>
      </c>
      <c r="AF525" s="140">
        <f>('User Input'!AF118*$C$199 + 'User Input'!AF159*$C$198)*AF223</f>
        <v>0</v>
      </c>
      <c r="AG525" s="140">
        <f>('User Input'!AG118*$C$199 + 'User Input'!AG159*$C$198)*AG223</f>
        <v>0</v>
      </c>
      <c r="AH525" s="140">
        <f>('User Input'!AH118*$C$199 + 'User Input'!AH159*$C$198)*AH223</f>
        <v>0</v>
      </c>
      <c r="AI525" s="140">
        <f>('User Input'!AI118*$C$199 + 'User Input'!AI159*$C$198)*AI223</f>
        <v>0</v>
      </c>
      <c r="AJ525" s="140">
        <f>('User Input'!AJ118*$C$199 + 'User Input'!AJ159*$C$198)*AJ223</f>
        <v>0</v>
      </c>
      <c r="AK525" s="140">
        <f>('User Input'!AK118*$C$199 + 'User Input'!AK159*$C$198)*AK223</f>
        <v>0</v>
      </c>
      <c r="AL525" s="140">
        <f>('User Input'!AL118*$C$199 + 'User Input'!AL159*$C$198)*AL223</f>
        <v>0</v>
      </c>
      <c r="AM525" s="140">
        <f>('User Input'!AM118*$C$199 + 'User Input'!AM159*$C$198)*AM223</f>
        <v>0</v>
      </c>
      <c r="AN525" s="140">
        <f>('User Input'!AN118*$C$199 + 'User Input'!AN159*$C$198)*AN223</f>
        <v>0</v>
      </c>
      <c r="AO525" s="140">
        <f>('User Input'!AO118*$C$199 + 'User Input'!AO159*$C$198)*AO223</f>
        <v>0</v>
      </c>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row>
    <row r="526" spans="1:95" ht="15" customHeight="1">
      <c r="A526" s="104"/>
      <c r="B526" s="117" t="s">
        <v>103</v>
      </c>
      <c r="C526" s="141"/>
      <c r="D526" s="140">
        <f>('User Input'!D119*$C$199 + 'User Input'!D160*$C$198)*D224</f>
        <v>0</v>
      </c>
      <c r="E526" s="140">
        <f>('User Input'!E119*$C$199 + 'User Input'!E160*$C$198)*E224</f>
        <v>0</v>
      </c>
      <c r="F526" s="140">
        <f>('User Input'!F119*$C$199 + 'User Input'!F160*$C$198)*F224</f>
        <v>0</v>
      </c>
      <c r="G526" s="140">
        <f>('User Input'!G119*$C$199 + 'User Input'!G160*$C$198)*G224</f>
        <v>0</v>
      </c>
      <c r="H526" s="140">
        <f>('User Input'!H119*$C$199 + 'User Input'!H160*$C$198)*H224</f>
        <v>0</v>
      </c>
      <c r="I526" s="140">
        <f>('User Input'!I119*$C$199 + 'User Input'!I160*$C$198)*I224</f>
        <v>0</v>
      </c>
      <c r="J526" s="140">
        <f>('User Input'!J119*$C$199 + 'User Input'!J160*$C$198)*J224</f>
        <v>0</v>
      </c>
      <c r="K526" s="140">
        <f>('User Input'!K119*$C$199 + 'User Input'!K160*$C$198)*K224</f>
        <v>0</v>
      </c>
      <c r="L526" s="140">
        <f>('User Input'!L119*$C$199 + 'User Input'!L160*$C$198)*L224</f>
        <v>0</v>
      </c>
      <c r="M526" s="140">
        <f>('User Input'!M119*$C$199 + 'User Input'!M160*$C$198)*M224</f>
        <v>0</v>
      </c>
      <c r="N526" s="140">
        <f>('User Input'!N119*$C$199 + 'User Input'!N160*$C$198)*N224</f>
        <v>0</v>
      </c>
      <c r="O526" s="140">
        <f>('User Input'!O119*$C$199 + 'User Input'!O160*$C$198)*O224</f>
        <v>0</v>
      </c>
      <c r="P526" s="140">
        <f>('User Input'!P119*$C$199 + 'User Input'!P160*$C$198)*P224</f>
        <v>0</v>
      </c>
      <c r="Q526" s="140">
        <f>('User Input'!Q119*$C$199 + 'User Input'!Q160*$C$198)*Q224</f>
        <v>0</v>
      </c>
      <c r="R526" s="140">
        <f>('User Input'!R119*$C$199 + 'User Input'!R160*$C$198)*R224</f>
        <v>0</v>
      </c>
      <c r="S526" s="140">
        <f>('User Input'!S119*$C$199 + 'User Input'!S160*$C$198)*S224</f>
        <v>0</v>
      </c>
      <c r="T526" s="140">
        <f>('User Input'!T119*$C$199 + 'User Input'!T160*$C$198)*T224</f>
        <v>0</v>
      </c>
      <c r="U526" s="140">
        <f>('User Input'!U119*$C$199 + 'User Input'!U160*$C$198)*U224</f>
        <v>0</v>
      </c>
      <c r="V526" s="140">
        <f>('User Input'!V119*$C$199 + 'User Input'!V160*$C$198)*V224</f>
        <v>0</v>
      </c>
      <c r="W526" s="140">
        <f>('User Input'!W119*$C$199 + 'User Input'!W160*$C$198)*W224</f>
        <v>0</v>
      </c>
      <c r="X526" s="140">
        <f>('User Input'!X119*$C$199 + 'User Input'!X160*$C$198)*X224</f>
        <v>0</v>
      </c>
      <c r="Y526" s="140">
        <f>('User Input'!Y119*$C$199 + 'User Input'!Y160*$C$198)*Y224</f>
        <v>0</v>
      </c>
      <c r="Z526" s="140">
        <f>('User Input'!Z119*$C$199 + 'User Input'!Z160*$C$198)*Z224</f>
        <v>0</v>
      </c>
      <c r="AA526" s="140">
        <f>('User Input'!AA119*$C$199 + 'User Input'!AA160*$C$198)*AA224</f>
        <v>0</v>
      </c>
      <c r="AB526" s="140">
        <f>('User Input'!AB119*$C$199 + 'User Input'!AB160*$C$198)*AB224</f>
        <v>0</v>
      </c>
      <c r="AC526" s="140">
        <f>('User Input'!AC119*$C$199 + 'User Input'!AC160*$C$198)*AC224</f>
        <v>0</v>
      </c>
      <c r="AD526" s="140">
        <f>('User Input'!AD119*$C$199 + 'User Input'!AD160*$C$198)*AD224</f>
        <v>0</v>
      </c>
      <c r="AE526" s="140">
        <f>('User Input'!AE119*$C$199 + 'User Input'!AE160*$C$198)*AE224</f>
        <v>0</v>
      </c>
      <c r="AF526" s="140">
        <f>('User Input'!AF119*$C$199 + 'User Input'!AF160*$C$198)*AF224</f>
        <v>0</v>
      </c>
      <c r="AG526" s="140">
        <f>('User Input'!AG119*$C$199 + 'User Input'!AG160*$C$198)*AG224</f>
        <v>0</v>
      </c>
      <c r="AH526" s="140">
        <f>('User Input'!AH119*$C$199 + 'User Input'!AH160*$C$198)*AH224</f>
        <v>0</v>
      </c>
      <c r="AI526" s="140">
        <f>('User Input'!AI119*$C$199 + 'User Input'!AI160*$C$198)*AI224</f>
        <v>0</v>
      </c>
      <c r="AJ526" s="140">
        <f>('User Input'!AJ119*$C$199 + 'User Input'!AJ160*$C$198)*AJ224</f>
        <v>0</v>
      </c>
      <c r="AK526" s="140">
        <f>('User Input'!AK119*$C$199 + 'User Input'!AK160*$C$198)*AK224</f>
        <v>0</v>
      </c>
      <c r="AL526" s="140">
        <f>('User Input'!AL119*$C$199 + 'User Input'!AL160*$C$198)*AL224</f>
        <v>0</v>
      </c>
      <c r="AM526" s="140">
        <f>('User Input'!AM119*$C$199 + 'User Input'!AM160*$C$198)*AM224</f>
        <v>0</v>
      </c>
      <c r="AN526" s="140">
        <f>('User Input'!AN119*$C$199 + 'User Input'!AN160*$C$198)*AN224</f>
        <v>0</v>
      </c>
      <c r="AO526" s="140">
        <f>('User Input'!AO119*$C$199 + 'User Input'!AO160*$C$198)*AO224</f>
        <v>0</v>
      </c>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row>
    <row r="527" spans="1:95" ht="15" customHeight="1">
      <c r="A527" s="104"/>
      <c r="B527" s="117" t="s">
        <v>104</v>
      </c>
      <c r="C527" s="141"/>
      <c r="D527" s="140">
        <f>('User Input'!D120*$C$199 + 'User Input'!D161*$C$198)*D225</f>
        <v>0</v>
      </c>
      <c r="E527" s="140">
        <f>('User Input'!E120*$C$199 + 'User Input'!E161*$C$198)*E225</f>
        <v>0</v>
      </c>
      <c r="F527" s="140">
        <f>('User Input'!F120*$C$199 + 'User Input'!F161*$C$198)*F225</f>
        <v>0</v>
      </c>
      <c r="G527" s="140">
        <f>('User Input'!G120*$C$199 + 'User Input'!G161*$C$198)*G225</f>
        <v>0</v>
      </c>
      <c r="H527" s="140">
        <f>('User Input'!H120*$C$199 + 'User Input'!H161*$C$198)*H225</f>
        <v>0</v>
      </c>
      <c r="I527" s="140">
        <f>('User Input'!I120*$C$199 + 'User Input'!I161*$C$198)*I225</f>
        <v>0</v>
      </c>
      <c r="J527" s="140">
        <f>('User Input'!J120*$C$199 + 'User Input'!J161*$C$198)*J225</f>
        <v>0</v>
      </c>
      <c r="K527" s="140">
        <f>('User Input'!K120*$C$199 + 'User Input'!K161*$C$198)*K225</f>
        <v>0</v>
      </c>
      <c r="L527" s="140">
        <f>('User Input'!L120*$C$199 + 'User Input'!L161*$C$198)*L225</f>
        <v>0</v>
      </c>
      <c r="M527" s="140">
        <f>('User Input'!M120*$C$199 + 'User Input'!M161*$C$198)*M225</f>
        <v>0</v>
      </c>
      <c r="N527" s="140">
        <f>('User Input'!N120*$C$199 + 'User Input'!N161*$C$198)*N225</f>
        <v>0</v>
      </c>
      <c r="O527" s="140">
        <f>('User Input'!O120*$C$199 + 'User Input'!O161*$C$198)*O225</f>
        <v>0</v>
      </c>
      <c r="P527" s="140">
        <f>('User Input'!P120*$C$199 + 'User Input'!P161*$C$198)*P225</f>
        <v>0</v>
      </c>
      <c r="Q527" s="140">
        <f>('User Input'!Q120*$C$199 + 'User Input'!Q161*$C$198)*Q225</f>
        <v>0</v>
      </c>
      <c r="R527" s="140">
        <f>('User Input'!R120*$C$199 + 'User Input'!R161*$C$198)*R225</f>
        <v>0</v>
      </c>
      <c r="S527" s="140">
        <f>('User Input'!S120*$C$199 + 'User Input'!S161*$C$198)*S225</f>
        <v>0</v>
      </c>
      <c r="T527" s="140">
        <f>('User Input'!T120*$C$199 + 'User Input'!T161*$C$198)*T225</f>
        <v>0</v>
      </c>
      <c r="U527" s="140">
        <f>('User Input'!U120*$C$199 + 'User Input'!U161*$C$198)*U225</f>
        <v>0</v>
      </c>
      <c r="V527" s="140">
        <f>('User Input'!V120*$C$199 + 'User Input'!V161*$C$198)*V225</f>
        <v>0</v>
      </c>
      <c r="W527" s="140">
        <f>('User Input'!W120*$C$199 + 'User Input'!W161*$C$198)*W225</f>
        <v>0</v>
      </c>
      <c r="X527" s="140">
        <f>('User Input'!X120*$C$199 + 'User Input'!X161*$C$198)*X225</f>
        <v>0</v>
      </c>
      <c r="Y527" s="140">
        <f>('User Input'!Y120*$C$199 + 'User Input'!Y161*$C$198)*Y225</f>
        <v>0</v>
      </c>
      <c r="Z527" s="140">
        <f>('User Input'!Z120*$C$199 + 'User Input'!Z161*$C$198)*Z225</f>
        <v>0</v>
      </c>
      <c r="AA527" s="140">
        <f>('User Input'!AA120*$C$199 + 'User Input'!AA161*$C$198)*AA225</f>
        <v>0</v>
      </c>
      <c r="AB527" s="140">
        <f>('User Input'!AB120*$C$199 + 'User Input'!AB161*$C$198)*AB225</f>
        <v>0</v>
      </c>
      <c r="AC527" s="140">
        <f>('User Input'!AC120*$C$199 + 'User Input'!AC161*$C$198)*AC225</f>
        <v>0</v>
      </c>
      <c r="AD527" s="140">
        <f>('User Input'!AD120*$C$199 + 'User Input'!AD161*$C$198)*AD225</f>
        <v>0</v>
      </c>
      <c r="AE527" s="140">
        <f>('User Input'!AE120*$C$199 + 'User Input'!AE161*$C$198)*AE225</f>
        <v>0</v>
      </c>
      <c r="AF527" s="140">
        <f>('User Input'!AF120*$C$199 + 'User Input'!AF161*$C$198)*AF225</f>
        <v>0</v>
      </c>
      <c r="AG527" s="140">
        <f>('User Input'!AG120*$C$199 + 'User Input'!AG161*$C$198)*AG225</f>
        <v>0</v>
      </c>
      <c r="AH527" s="140">
        <f>('User Input'!AH120*$C$199 + 'User Input'!AH161*$C$198)*AH225</f>
        <v>0</v>
      </c>
      <c r="AI527" s="140">
        <f>('User Input'!AI120*$C$199 + 'User Input'!AI161*$C$198)*AI225</f>
        <v>0</v>
      </c>
      <c r="AJ527" s="140">
        <f>('User Input'!AJ120*$C$199 + 'User Input'!AJ161*$C$198)*AJ225</f>
        <v>0</v>
      </c>
      <c r="AK527" s="140">
        <f>('User Input'!AK120*$C$199 + 'User Input'!AK161*$C$198)*AK225</f>
        <v>0</v>
      </c>
      <c r="AL527" s="140">
        <f>('User Input'!AL120*$C$199 + 'User Input'!AL161*$C$198)*AL225</f>
        <v>0</v>
      </c>
      <c r="AM527" s="140">
        <f>('User Input'!AM120*$C$199 + 'User Input'!AM161*$C$198)*AM225</f>
        <v>0</v>
      </c>
      <c r="AN527" s="140">
        <f>('User Input'!AN120*$C$199 + 'User Input'!AN161*$C$198)*AN225</f>
        <v>0</v>
      </c>
      <c r="AO527" s="140">
        <f>('User Input'!AO120*$C$199 + 'User Input'!AO161*$C$198)*AO225</f>
        <v>0</v>
      </c>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row>
    <row r="528" spans="1:95" ht="15" customHeight="1">
      <c r="A528" s="104"/>
      <c r="B528" s="117" t="s">
        <v>105</v>
      </c>
      <c r="C528" s="141"/>
      <c r="D528" s="140">
        <f>('User Input'!D121*$C$199 + 'User Input'!D162*$C$198)*D226</f>
        <v>0</v>
      </c>
      <c r="E528" s="140">
        <f>('User Input'!E121*$C$199 + 'User Input'!E162*$C$198)*E226</f>
        <v>0</v>
      </c>
      <c r="F528" s="140">
        <f>('User Input'!F121*$C$199 + 'User Input'!F162*$C$198)*F226</f>
        <v>0</v>
      </c>
      <c r="G528" s="140">
        <f>('User Input'!G121*$C$199 + 'User Input'!G162*$C$198)*G226</f>
        <v>0</v>
      </c>
      <c r="H528" s="140">
        <f>('User Input'!H121*$C$199 + 'User Input'!H162*$C$198)*H226</f>
        <v>0</v>
      </c>
      <c r="I528" s="140">
        <f>('User Input'!I121*$C$199 + 'User Input'!I162*$C$198)*I226</f>
        <v>0</v>
      </c>
      <c r="J528" s="140">
        <f>('User Input'!J121*$C$199 + 'User Input'!J162*$C$198)*J226</f>
        <v>0</v>
      </c>
      <c r="K528" s="140">
        <f>('User Input'!K121*$C$199 + 'User Input'!K162*$C$198)*K226</f>
        <v>0</v>
      </c>
      <c r="L528" s="140">
        <f>('User Input'!L121*$C$199 + 'User Input'!L162*$C$198)*L226</f>
        <v>0</v>
      </c>
      <c r="M528" s="140">
        <f>('User Input'!M121*$C$199 + 'User Input'!M162*$C$198)*M226</f>
        <v>0</v>
      </c>
      <c r="N528" s="140">
        <f>('User Input'!N121*$C$199 + 'User Input'!N162*$C$198)*N226</f>
        <v>0</v>
      </c>
      <c r="O528" s="140">
        <f>('User Input'!O121*$C$199 + 'User Input'!O162*$C$198)*O226</f>
        <v>0</v>
      </c>
      <c r="P528" s="140">
        <f>('User Input'!P121*$C$199 + 'User Input'!P162*$C$198)*P226</f>
        <v>0</v>
      </c>
      <c r="Q528" s="140">
        <f>('User Input'!Q121*$C$199 + 'User Input'!Q162*$C$198)*Q226</f>
        <v>0</v>
      </c>
      <c r="R528" s="140">
        <f>('User Input'!R121*$C$199 + 'User Input'!R162*$C$198)*R226</f>
        <v>0</v>
      </c>
      <c r="S528" s="140">
        <f>('User Input'!S121*$C$199 + 'User Input'!S162*$C$198)*S226</f>
        <v>0</v>
      </c>
      <c r="T528" s="140">
        <f>('User Input'!T121*$C$199 + 'User Input'!T162*$C$198)*T226</f>
        <v>0</v>
      </c>
      <c r="U528" s="140">
        <f>('User Input'!U121*$C$199 + 'User Input'!U162*$C$198)*U226</f>
        <v>0</v>
      </c>
      <c r="V528" s="140">
        <f>('User Input'!V121*$C$199 + 'User Input'!V162*$C$198)*V226</f>
        <v>0</v>
      </c>
      <c r="W528" s="140">
        <f>('User Input'!W121*$C$199 + 'User Input'!W162*$C$198)*W226</f>
        <v>0</v>
      </c>
      <c r="X528" s="140">
        <f>('User Input'!X121*$C$199 + 'User Input'!X162*$C$198)*X226</f>
        <v>0</v>
      </c>
      <c r="Y528" s="140">
        <f>('User Input'!Y121*$C$199 + 'User Input'!Y162*$C$198)*Y226</f>
        <v>0</v>
      </c>
      <c r="Z528" s="140">
        <f>('User Input'!Z121*$C$199 + 'User Input'!Z162*$C$198)*Z226</f>
        <v>0</v>
      </c>
      <c r="AA528" s="140">
        <f>('User Input'!AA121*$C$199 + 'User Input'!AA162*$C$198)*AA226</f>
        <v>0</v>
      </c>
      <c r="AB528" s="140">
        <f>('User Input'!AB121*$C$199 + 'User Input'!AB162*$C$198)*AB226</f>
        <v>0</v>
      </c>
      <c r="AC528" s="140">
        <f>('User Input'!AC121*$C$199 + 'User Input'!AC162*$C$198)*AC226</f>
        <v>0</v>
      </c>
      <c r="AD528" s="140">
        <f>('User Input'!AD121*$C$199 + 'User Input'!AD162*$C$198)*AD226</f>
        <v>0</v>
      </c>
      <c r="AE528" s="140">
        <f>('User Input'!AE121*$C$199 + 'User Input'!AE162*$C$198)*AE226</f>
        <v>0</v>
      </c>
      <c r="AF528" s="140">
        <f>('User Input'!AF121*$C$199 + 'User Input'!AF162*$C$198)*AF226</f>
        <v>0</v>
      </c>
      <c r="AG528" s="140">
        <f>('User Input'!AG121*$C$199 + 'User Input'!AG162*$C$198)*AG226</f>
        <v>0</v>
      </c>
      <c r="AH528" s="140">
        <f>('User Input'!AH121*$C$199 + 'User Input'!AH162*$C$198)*AH226</f>
        <v>0</v>
      </c>
      <c r="AI528" s="140">
        <f>('User Input'!AI121*$C$199 + 'User Input'!AI162*$C$198)*AI226</f>
        <v>0</v>
      </c>
      <c r="AJ528" s="140">
        <f>('User Input'!AJ121*$C$199 + 'User Input'!AJ162*$C$198)*AJ226</f>
        <v>0</v>
      </c>
      <c r="AK528" s="140">
        <f>('User Input'!AK121*$C$199 + 'User Input'!AK162*$C$198)*AK226</f>
        <v>0</v>
      </c>
      <c r="AL528" s="140">
        <f>('User Input'!AL121*$C$199 + 'User Input'!AL162*$C$198)*AL226</f>
        <v>0</v>
      </c>
      <c r="AM528" s="140">
        <f>('User Input'!AM121*$C$199 + 'User Input'!AM162*$C$198)*AM226</f>
        <v>0</v>
      </c>
      <c r="AN528" s="140">
        <f>('User Input'!AN121*$C$199 + 'User Input'!AN162*$C$198)*AN226</f>
        <v>0</v>
      </c>
      <c r="AO528" s="140">
        <f>('User Input'!AO121*$C$199 + 'User Input'!AO162*$C$198)*AO226</f>
        <v>0</v>
      </c>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row>
    <row r="529" spans="1:95" ht="15" customHeight="1">
      <c r="A529" s="104"/>
      <c r="B529" s="117" t="s">
        <v>106</v>
      </c>
      <c r="C529" s="141"/>
      <c r="D529" s="140">
        <f>('User Input'!D122*$C$199 + 'User Input'!D163*$C$198)*D227</f>
        <v>0</v>
      </c>
      <c r="E529" s="140">
        <f>('User Input'!E122*$C$199 + 'User Input'!E163*$C$198)*E227</f>
        <v>0</v>
      </c>
      <c r="F529" s="140">
        <f>('User Input'!F122*$C$199 + 'User Input'!F163*$C$198)*F227</f>
        <v>0</v>
      </c>
      <c r="G529" s="140">
        <f>('User Input'!G122*$C$199 + 'User Input'!G163*$C$198)*G227</f>
        <v>0</v>
      </c>
      <c r="H529" s="140">
        <f>('User Input'!H122*$C$199 + 'User Input'!H163*$C$198)*H227</f>
        <v>0</v>
      </c>
      <c r="I529" s="140">
        <f>('User Input'!I122*$C$199 + 'User Input'!I163*$C$198)*I227</f>
        <v>0</v>
      </c>
      <c r="J529" s="140">
        <f>('User Input'!J122*$C$199 + 'User Input'!J163*$C$198)*J227</f>
        <v>0</v>
      </c>
      <c r="K529" s="140">
        <f>('User Input'!K122*$C$199 + 'User Input'!K163*$C$198)*K227</f>
        <v>0</v>
      </c>
      <c r="L529" s="140">
        <f>('User Input'!L122*$C$199 + 'User Input'!L163*$C$198)*L227</f>
        <v>0</v>
      </c>
      <c r="M529" s="140">
        <f>('User Input'!M122*$C$199 + 'User Input'!M163*$C$198)*M227</f>
        <v>0</v>
      </c>
      <c r="N529" s="140">
        <f>('User Input'!N122*$C$199 + 'User Input'!N163*$C$198)*N227</f>
        <v>0</v>
      </c>
      <c r="O529" s="140">
        <f>('User Input'!O122*$C$199 + 'User Input'!O163*$C$198)*O227</f>
        <v>0</v>
      </c>
      <c r="P529" s="140">
        <f>('User Input'!P122*$C$199 + 'User Input'!P163*$C$198)*P227</f>
        <v>0</v>
      </c>
      <c r="Q529" s="140">
        <f>('User Input'!Q122*$C$199 + 'User Input'!Q163*$C$198)*Q227</f>
        <v>0</v>
      </c>
      <c r="R529" s="140">
        <f>('User Input'!R122*$C$199 + 'User Input'!R163*$C$198)*R227</f>
        <v>0</v>
      </c>
      <c r="S529" s="140">
        <f>('User Input'!S122*$C$199 + 'User Input'!S163*$C$198)*S227</f>
        <v>0</v>
      </c>
      <c r="T529" s="140">
        <f>('User Input'!T122*$C$199 + 'User Input'!T163*$C$198)*T227</f>
        <v>0</v>
      </c>
      <c r="U529" s="140">
        <f>('User Input'!U122*$C$199 + 'User Input'!U163*$C$198)*U227</f>
        <v>0</v>
      </c>
      <c r="V529" s="140">
        <f>('User Input'!V122*$C$199 + 'User Input'!V163*$C$198)*V227</f>
        <v>0</v>
      </c>
      <c r="W529" s="140">
        <f>('User Input'!W122*$C$199 + 'User Input'!W163*$C$198)*W227</f>
        <v>0</v>
      </c>
      <c r="X529" s="140">
        <f>('User Input'!X122*$C$199 + 'User Input'!X163*$C$198)*X227</f>
        <v>0</v>
      </c>
      <c r="Y529" s="140">
        <f>('User Input'!Y122*$C$199 + 'User Input'!Y163*$C$198)*Y227</f>
        <v>0</v>
      </c>
      <c r="Z529" s="140">
        <f>('User Input'!Z122*$C$199 + 'User Input'!Z163*$C$198)*Z227</f>
        <v>0</v>
      </c>
      <c r="AA529" s="140">
        <f>('User Input'!AA122*$C$199 + 'User Input'!AA163*$C$198)*AA227</f>
        <v>0</v>
      </c>
      <c r="AB529" s="140">
        <f>('User Input'!AB122*$C$199 + 'User Input'!AB163*$C$198)*AB227</f>
        <v>0</v>
      </c>
      <c r="AC529" s="140">
        <f>('User Input'!AC122*$C$199 + 'User Input'!AC163*$C$198)*AC227</f>
        <v>0</v>
      </c>
      <c r="AD529" s="140">
        <f>('User Input'!AD122*$C$199 + 'User Input'!AD163*$C$198)*AD227</f>
        <v>0</v>
      </c>
      <c r="AE529" s="140">
        <f>('User Input'!AE122*$C$199 + 'User Input'!AE163*$C$198)*AE227</f>
        <v>0</v>
      </c>
      <c r="AF529" s="140">
        <f>('User Input'!AF122*$C$199 + 'User Input'!AF163*$C$198)*AF227</f>
        <v>0</v>
      </c>
      <c r="AG529" s="140">
        <f>('User Input'!AG122*$C$199 + 'User Input'!AG163*$C$198)*AG227</f>
        <v>0</v>
      </c>
      <c r="AH529" s="140">
        <f>('User Input'!AH122*$C$199 + 'User Input'!AH163*$C$198)*AH227</f>
        <v>0</v>
      </c>
      <c r="AI529" s="140">
        <f>('User Input'!AI122*$C$199 + 'User Input'!AI163*$C$198)*AI227</f>
        <v>0</v>
      </c>
      <c r="AJ529" s="140">
        <f>('User Input'!AJ122*$C$199 + 'User Input'!AJ163*$C$198)*AJ227</f>
        <v>0</v>
      </c>
      <c r="AK529" s="140">
        <f>('User Input'!AK122*$C$199 + 'User Input'!AK163*$C$198)*AK227</f>
        <v>0</v>
      </c>
      <c r="AL529" s="140">
        <f>('User Input'!AL122*$C$199 + 'User Input'!AL163*$C$198)*AL227</f>
        <v>0</v>
      </c>
      <c r="AM529" s="140">
        <f>('User Input'!AM122*$C$199 + 'User Input'!AM163*$C$198)*AM227</f>
        <v>0</v>
      </c>
      <c r="AN529" s="140">
        <f>('User Input'!AN122*$C$199 + 'User Input'!AN163*$C$198)*AN227</f>
        <v>0</v>
      </c>
      <c r="AO529" s="140">
        <f>('User Input'!AO122*$C$199 + 'User Input'!AO163*$C$198)*AO227</f>
        <v>0</v>
      </c>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row>
    <row r="530" spans="1:95" ht="15" customHeight="1">
      <c r="A530" s="104"/>
      <c r="B530" s="117" t="s">
        <v>107</v>
      </c>
      <c r="C530" s="141"/>
      <c r="D530" s="140">
        <f>('User Input'!D123*$C$199 + 'User Input'!D164*$C$198)*D228</f>
        <v>0</v>
      </c>
      <c r="E530" s="140">
        <f>('User Input'!E123*$C$199 + 'User Input'!E164*$C$198)*E228</f>
        <v>0</v>
      </c>
      <c r="F530" s="140">
        <f>('User Input'!F123*$C$199 + 'User Input'!F164*$C$198)*F228</f>
        <v>0</v>
      </c>
      <c r="G530" s="140">
        <f>('User Input'!G123*$C$199 + 'User Input'!G164*$C$198)*G228</f>
        <v>0</v>
      </c>
      <c r="H530" s="140">
        <f>('User Input'!H123*$C$199 + 'User Input'!H164*$C$198)*H228</f>
        <v>0</v>
      </c>
      <c r="I530" s="140">
        <f>('User Input'!I123*$C$199 + 'User Input'!I164*$C$198)*I228</f>
        <v>0</v>
      </c>
      <c r="J530" s="140">
        <f>('User Input'!J123*$C$199 + 'User Input'!J164*$C$198)*J228</f>
        <v>0</v>
      </c>
      <c r="K530" s="140">
        <f>('User Input'!K123*$C$199 + 'User Input'!K164*$C$198)*K228</f>
        <v>0</v>
      </c>
      <c r="L530" s="140">
        <f>('User Input'!L123*$C$199 + 'User Input'!L164*$C$198)*L228</f>
        <v>0</v>
      </c>
      <c r="M530" s="140">
        <f>('User Input'!M123*$C$199 + 'User Input'!M164*$C$198)*M228</f>
        <v>0</v>
      </c>
      <c r="N530" s="140">
        <f>('User Input'!N123*$C$199 + 'User Input'!N164*$C$198)*N228</f>
        <v>0</v>
      </c>
      <c r="O530" s="140">
        <f>('User Input'!O123*$C$199 + 'User Input'!O164*$C$198)*O228</f>
        <v>0</v>
      </c>
      <c r="P530" s="140">
        <f>('User Input'!P123*$C$199 + 'User Input'!P164*$C$198)*P228</f>
        <v>0</v>
      </c>
      <c r="Q530" s="140">
        <f>('User Input'!Q123*$C$199 + 'User Input'!Q164*$C$198)*Q228</f>
        <v>0</v>
      </c>
      <c r="R530" s="140">
        <f>('User Input'!R123*$C$199 + 'User Input'!R164*$C$198)*R228</f>
        <v>0</v>
      </c>
      <c r="S530" s="140">
        <f>('User Input'!S123*$C$199 + 'User Input'!S164*$C$198)*S228</f>
        <v>0</v>
      </c>
      <c r="T530" s="140">
        <f>('User Input'!T123*$C$199 + 'User Input'!T164*$C$198)*T228</f>
        <v>0</v>
      </c>
      <c r="U530" s="140">
        <f>('User Input'!U123*$C$199 + 'User Input'!U164*$C$198)*U228</f>
        <v>0</v>
      </c>
      <c r="V530" s="140">
        <f>('User Input'!V123*$C$199 + 'User Input'!V164*$C$198)*V228</f>
        <v>0</v>
      </c>
      <c r="W530" s="140">
        <f>('User Input'!W123*$C$199 + 'User Input'!W164*$C$198)*W228</f>
        <v>0</v>
      </c>
      <c r="X530" s="140">
        <f>('User Input'!X123*$C$199 + 'User Input'!X164*$C$198)*X228</f>
        <v>0</v>
      </c>
      <c r="Y530" s="140">
        <f>('User Input'!Y123*$C$199 + 'User Input'!Y164*$C$198)*Y228</f>
        <v>0</v>
      </c>
      <c r="Z530" s="140">
        <f>('User Input'!Z123*$C$199 + 'User Input'!Z164*$C$198)*Z228</f>
        <v>0</v>
      </c>
      <c r="AA530" s="140">
        <f>('User Input'!AA123*$C$199 + 'User Input'!AA164*$C$198)*AA228</f>
        <v>0</v>
      </c>
      <c r="AB530" s="140">
        <f>('User Input'!AB123*$C$199 + 'User Input'!AB164*$C$198)*AB228</f>
        <v>0</v>
      </c>
      <c r="AC530" s="140">
        <f>('User Input'!AC123*$C$199 + 'User Input'!AC164*$C$198)*AC228</f>
        <v>0</v>
      </c>
      <c r="AD530" s="140">
        <f>('User Input'!AD123*$C$199 + 'User Input'!AD164*$C$198)*AD228</f>
        <v>0</v>
      </c>
      <c r="AE530" s="140">
        <f>('User Input'!AE123*$C$199 + 'User Input'!AE164*$C$198)*AE228</f>
        <v>0</v>
      </c>
      <c r="AF530" s="140">
        <f>('User Input'!AF123*$C$199 + 'User Input'!AF164*$C$198)*AF228</f>
        <v>0</v>
      </c>
      <c r="AG530" s="140">
        <f>('User Input'!AG123*$C$199 + 'User Input'!AG164*$C$198)*AG228</f>
        <v>0</v>
      </c>
      <c r="AH530" s="140">
        <f>('User Input'!AH123*$C$199 + 'User Input'!AH164*$C$198)*AH228</f>
        <v>0</v>
      </c>
      <c r="AI530" s="140">
        <f>('User Input'!AI123*$C$199 + 'User Input'!AI164*$C$198)*AI228</f>
        <v>0</v>
      </c>
      <c r="AJ530" s="140">
        <f>('User Input'!AJ123*$C$199 + 'User Input'!AJ164*$C$198)*AJ228</f>
        <v>0</v>
      </c>
      <c r="AK530" s="140">
        <f>('User Input'!AK123*$C$199 + 'User Input'!AK164*$C$198)*AK228</f>
        <v>0</v>
      </c>
      <c r="AL530" s="140">
        <f>('User Input'!AL123*$C$199 + 'User Input'!AL164*$C$198)*AL228</f>
        <v>0</v>
      </c>
      <c r="AM530" s="140">
        <f>('User Input'!AM123*$C$199 + 'User Input'!AM164*$C$198)*AM228</f>
        <v>0</v>
      </c>
      <c r="AN530" s="140">
        <f>('User Input'!AN123*$C$199 + 'User Input'!AN164*$C$198)*AN228</f>
        <v>0</v>
      </c>
      <c r="AO530" s="140">
        <f>('User Input'!AO123*$C$199 + 'User Input'!AO164*$C$198)*AO228</f>
        <v>0</v>
      </c>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row>
    <row r="531" spans="1:95" ht="15" customHeight="1">
      <c r="A531" s="104"/>
      <c r="B531" s="117" t="s">
        <v>108</v>
      </c>
      <c r="C531" s="141"/>
      <c r="D531" s="140">
        <f>('User Input'!D124*$C$199 + 'User Input'!D165*$C$198)*D229</f>
        <v>0</v>
      </c>
      <c r="E531" s="140">
        <f>('User Input'!E124*$C$199 + 'User Input'!E165*$C$198)*E229</f>
        <v>0</v>
      </c>
      <c r="F531" s="140">
        <f>('User Input'!F124*$C$199 + 'User Input'!F165*$C$198)*F229</f>
        <v>0</v>
      </c>
      <c r="G531" s="140">
        <f>('User Input'!G124*$C$199 + 'User Input'!G165*$C$198)*G229</f>
        <v>0</v>
      </c>
      <c r="H531" s="140">
        <f>('User Input'!H124*$C$199 + 'User Input'!H165*$C$198)*H229</f>
        <v>0</v>
      </c>
      <c r="I531" s="140">
        <f>('User Input'!I124*$C$199 + 'User Input'!I165*$C$198)*I229</f>
        <v>0</v>
      </c>
      <c r="J531" s="140">
        <f>('User Input'!J124*$C$199 + 'User Input'!J165*$C$198)*J229</f>
        <v>0</v>
      </c>
      <c r="K531" s="140">
        <f>('User Input'!K124*$C$199 + 'User Input'!K165*$C$198)*K229</f>
        <v>0</v>
      </c>
      <c r="L531" s="140">
        <f>('User Input'!L124*$C$199 + 'User Input'!L165*$C$198)*L229</f>
        <v>0</v>
      </c>
      <c r="M531" s="140">
        <f>('User Input'!M124*$C$199 + 'User Input'!M165*$C$198)*M229</f>
        <v>0</v>
      </c>
      <c r="N531" s="140">
        <f>('User Input'!N124*$C$199 + 'User Input'!N165*$C$198)*N229</f>
        <v>0</v>
      </c>
      <c r="O531" s="140">
        <f>('User Input'!O124*$C$199 + 'User Input'!O165*$C$198)*O229</f>
        <v>0</v>
      </c>
      <c r="P531" s="140">
        <f>('User Input'!P124*$C$199 + 'User Input'!P165*$C$198)*P229</f>
        <v>0</v>
      </c>
      <c r="Q531" s="140">
        <f>('User Input'!Q124*$C$199 + 'User Input'!Q165*$C$198)*Q229</f>
        <v>0</v>
      </c>
      <c r="R531" s="140">
        <f>('User Input'!R124*$C$199 + 'User Input'!R165*$C$198)*R229</f>
        <v>0</v>
      </c>
      <c r="S531" s="140">
        <f>('User Input'!S124*$C$199 + 'User Input'!S165*$C$198)*S229</f>
        <v>0</v>
      </c>
      <c r="T531" s="140">
        <f>('User Input'!T124*$C$199 + 'User Input'!T165*$C$198)*T229</f>
        <v>0</v>
      </c>
      <c r="U531" s="140">
        <f>('User Input'!U124*$C$199 + 'User Input'!U165*$C$198)*U229</f>
        <v>0</v>
      </c>
      <c r="V531" s="140">
        <f>('User Input'!V124*$C$199 + 'User Input'!V165*$C$198)*V229</f>
        <v>0</v>
      </c>
      <c r="W531" s="140">
        <f>('User Input'!W124*$C$199 + 'User Input'!W165*$C$198)*W229</f>
        <v>0</v>
      </c>
      <c r="X531" s="140">
        <f>('User Input'!X124*$C$199 + 'User Input'!X165*$C$198)*X229</f>
        <v>0</v>
      </c>
      <c r="Y531" s="140">
        <f>('User Input'!Y124*$C$199 + 'User Input'!Y165*$C$198)*Y229</f>
        <v>0</v>
      </c>
      <c r="Z531" s="140">
        <f>('User Input'!Z124*$C$199 + 'User Input'!Z165*$C$198)*Z229</f>
        <v>0</v>
      </c>
      <c r="AA531" s="140">
        <f>('User Input'!AA124*$C$199 + 'User Input'!AA165*$C$198)*AA229</f>
        <v>0</v>
      </c>
      <c r="AB531" s="140">
        <f>('User Input'!AB124*$C$199 + 'User Input'!AB165*$C$198)*AB229</f>
        <v>0</v>
      </c>
      <c r="AC531" s="140">
        <f>('User Input'!AC124*$C$199 + 'User Input'!AC165*$C$198)*AC229</f>
        <v>0</v>
      </c>
      <c r="AD531" s="140">
        <f>('User Input'!AD124*$C$199 + 'User Input'!AD165*$C$198)*AD229</f>
        <v>0</v>
      </c>
      <c r="AE531" s="140">
        <f>('User Input'!AE124*$C$199 + 'User Input'!AE165*$C$198)*AE229</f>
        <v>0</v>
      </c>
      <c r="AF531" s="140">
        <f>('User Input'!AF124*$C$199 + 'User Input'!AF165*$C$198)*AF229</f>
        <v>0</v>
      </c>
      <c r="AG531" s="140">
        <f>('User Input'!AG124*$C$199 + 'User Input'!AG165*$C$198)*AG229</f>
        <v>0</v>
      </c>
      <c r="AH531" s="140">
        <f>('User Input'!AH124*$C$199 + 'User Input'!AH165*$C$198)*AH229</f>
        <v>0</v>
      </c>
      <c r="AI531" s="140">
        <f>('User Input'!AI124*$C$199 + 'User Input'!AI165*$C$198)*AI229</f>
        <v>0</v>
      </c>
      <c r="AJ531" s="140">
        <f>('User Input'!AJ124*$C$199 + 'User Input'!AJ165*$C$198)*AJ229</f>
        <v>0</v>
      </c>
      <c r="AK531" s="140">
        <f>('User Input'!AK124*$C$199 + 'User Input'!AK165*$C$198)*AK229</f>
        <v>0</v>
      </c>
      <c r="AL531" s="140">
        <f>('User Input'!AL124*$C$199 + 'User Input'!AL165*$C$198)*AL229</f>
        <v>0</v>
      </c>
      <c r="AM531" s="140">
        <f>('User Input'!AM124*$C$199 + 'User Input'!AM165*$C$198)*AM229</f>
        <v>0</v>
      </c>
      <c r="AN531" s="140">
        <f>('User Input'!AN124*$C$199 + 'User Input'!AN165*$C$198)*AN229</f>
        <v>0</v>
      </c>
      <c r="AO531" s="140">
        <f>('User Input'!AO124*$C$199 + 'User Input'!AO165*$C$198)*AO229</f>
        <v>0</v>
      </c>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row>
    <row r="532" spans="1:95" ht="15" customHeight="1">
      <c r="A532" s="104"/>
      <c r="B532" s="117" t="s">
        <v>109</v>
      </c>
      <c r="C532" s="141"/>
      <c r="D532" s="140">
        <f>('User Input'!D125*$C$199 + 'User Input'!D166*$C$198)*D230</f>
        <v>0</v>
      </c>
      <c r="E532" s="140">
        <f>('User Input'!E125*$C$199 + 'User Input'!E166*$C$198)*E230</f>
        <v>0</v>
      </c>
      <c r="F532" s="140">
        <f>('User Input'!F125*$C$199 + 'User Input'!F166*$C$198)*F230</f>
        <v>0</v>
      </c>
      <c r="G532" s="140">
        <f>('User Input'!G125*$C$199 + 'User Input'!G166*$C$198)*G230</f>
        <v>0</v>
      </c>
      <c r="H532" s="140">
        <f>('User Input'!H125*$C$199 + 'User Input'!H166*$C$198)*H230</f>
        <v>0</v>
      </c>
      <c r="I532" s="140">
        <f>('User Input'!I125*$C$199 + 'User Input'!I166*$C$198)*I230</f>
        <v>0</v>
      </c>
      <c r="J532" s="140">
        <f>('User Input'!J125*$C$199 + 'User Input'!J166*$C$198)*J230</f>
        <v>0</v>
      </c>
      <c r="K532" s="140">
        <f>('User Input'!K125*$C$199 + 'User Input'!K166*$C$198)*K230</f>
        <v>0</v>
      </c>
      <c r="L532" s="140">
        <f>('User Input'!L125*$C$199 + 'User Input'!L166*$C$198)*L230</f>
        <v>0</v>
      </c>
      <c r="M532" s="140">
        <f>('User Input'!M125*$C$199 + 'User Input'!M166*$C$198)*M230</f>
        <v>0</v>
      </c>
      <c r="N532" s="140">
        <f>('User Input'!N125*$C$199 + 'User Input'!N166*$C$198)*N230</f>
        <v>0</v>
      </c>
      <c r="O532" s="140">
        <f>('User Input'!O125*$C$199 + 'User Input'!O166*$C$198)*O230</f>
        <v>0</v>
      </c>
      <c r="P532" s="140">
        <f>('User Input'!P125*$C$199 + 'User Input'!P166*$C$198)*P230</f>
        <v>0</v>
      </c>
      <c r="Q532" s="140">
        <f>('User Input'!Q125*$C$199 + 'User Input'!Q166*$C$198)*Q230</f>
        <v>0</v>
      </c>
      <c r="R532" s="140">
        <f>('User Input'!R125*$C$199 + 'User Input'!R166*$C$198)*R230</f>
        <v>0</v>
      </c>
      <c r="S532" s="140">
        <f>('User Input'!S125*$C$199 + 'User Input'!S166*$C$198)*S230</f>
        <v>0</v>
      </c>
      <c r="T532" s="140">
        <f>('User Input'!T125*$C$199 + 'User Input'!T166*$C$198)*T230</f>
        <v>0</v>
      </c>
      <c r="U532" s="140">
        <f>('User Input'!U125*$C$199 + 'User Input'!U166*$C$198)*U230</f>
        <v>0</v>
      </c>
      <c r="V532" s="140">
        <f>('User Input'!V125*$C$199 + 'User Input'!V166*$C$198)*V230</f>
        <v>0</v>
      </c>
      <c r="W532" s="140">
        <f>('User Input'!W125*$C$199 + 'User Input'!W166*$C$198)*W230</f>
        <v>0</v>
      </c>
      <c r="X532" s="140">
        <f>('User Input'!X125*$C$199 + 'User Input'!X166*$C$198)*X230</f>
        <v>0</v>
      </c>
      <c r="Y532" s="140">
        <f>('User Input'!Y125*$C$199 + 'User Input'!Y166*$C$198)*Y230</f>
        <v>0</v>
      </c>
      <c r="Z532" s="140">
        <f>('User Input'!Z125*$C$199 + 'User Input'!Z166*$C$198)*Z230</f>
        <v>0</v>
      </c>
      <c r="AA532" s="140">
        <f>('User Input'!AA125*$C$199 + 'User Input'!AA166*$C$198)*AA230</f>
        <v>0</v>
      </c>
      <c r="AB532" s="140">
        <f>('User Input'!AB125*$C$199 + 'User Input'!AB166*$C$198)*AB230</f>
        <v>0</v>
      </c>
      <c r="AC532" s="140">
        <f>('User Input'!AC125*$C$199 + 'User Input'!AC166*$C$198)*AC230</f>
        <v>0</v>
      </c>
      <c r="AD532" s="140">
        <f>('User Input'!AD125*$C$199 + 'User Input'!AD166*$C$198)*AD230</f>
        <v>0</v>
      </c>
      <c r="AE532" s="140">
        <f>('User Input'!AE125*$C$199 + 'User Input'!AE166*$C$198)*AE230</f>
        <v>0</v>
      </c>
      <c r="AF532" s="140">
        <f>('User Input'!AF125*$C$199 + 'User Input'!AF166*$C$198)*AF230</f>
        <v>0</v>
      </c>
      <c r="AG532" s="140">
        <f>('User Input'!AG125*$C$199 + 'User Input'!AG166*$C$198)*AG230</f>
        <v>0</v>
      </c>
      <c r="AH532" s="140">
        <f>('User Input'!AH125*$C$199 + 'User Input'!AH166*$C$198)*AH230</f>
        <v>0</v>
      </c>
      <c r="AI532" s="140">
        <f>('User Input'!AI125*$C$199 + 'User Input'!AI166*$C$198)*AI230</f>
        <v>0</v>
      </c>
      <c r="AJ532" s="140">
        <f>('User Input'!AJ125*$C$199 + 'User Input'!AJ166*$C$198)*AJ230</f>
        <v>0</v>
      </c>
      <c r="AK532" s="140">
        <f>('User Input'!AK125*$C$199 + 'User Input'!AK166*$C$198)*AK230</f>
        <v>0</v>
      </c>
      <c r="AL532" s="140">
        <f>('User Input'!AL125*$C$199 + 'User Input'!AL166*$C$198)*AL230</f>
        <v>0</v>
      </c>
      <c r="AM532" s="140">
        <f>('User Input'!AM125*$C$199 + 'User Input'!AM166*$C$198)*AM230</f>
        <v>0</v>
      </c>
      <c r="AN532" s="140">
        <f>('User Input'!AN125*$C$199 + 'User Input'!AN166*$C$198)*AN230</f>
        <v>0</v>
      </c>
      <c r="AO532" s="140">
        <f>('User Input'!AO125*$C$199 + 'User Input'!AO166*$C$198)*AO230</f>
        <v>0</v>
      </c>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row>
    <row r="533" spans="1:95" ht="15" customHeight="1">
      <c r="A533" s="104"/>
      <c r="B533" s="117" t="s">
        <v>110</v>
      </c>
      <c r="C533" s="141"/>
      <c r="D533" s="140">
        <f>('User Input'!D126*$C$199 + 'User Input'!D167*$C$198)*D231</f>
        <v>0</v>
      </c>
      <c r="E533" s="140">
        <f>('User Input'!E126*$C$199 + 'User Input'!E167*$C$198)*E231</f>
        <v>0</v>
      </c>
      <c r="F533" s="140">
        <f>('User Input'!F126*$C$199 + 'User Input'!F167*$C$198)*F231</f>
        <v>0</v>
      </c>
      <c r="G533" s="140">
        <f>('User Input'!G126*$C$199 + 'User Input'!G167*$C$198)*G231</f>
        <v>0</v>
      </c>
      <c r="H533" s="140">
        <f>('User Input'!H126*$C$199 + 'User Input'!H167*$C$198)*H231</f>
        <v>0</v>
      </c>
      <c r="I533" s="140">
        <f>('User Input'!I126*$C$199 + 'User Input'!I167*$C$198)*I231</f>
        <v>0</v>
      </c>
      <c r="J533" s="140">
        <f>('User Input'!J126*$C$199 + 'User Input'!J167*$C$198)*J231</f>
        <v>0</v>
      </c>
      <c r="K533" s="140">
        <f>('User Input'!K126*$C$199 + 'User Input'!K167*$C$198)*K231</f>
        <v>0</v>
      </c>
      <c r="L533" s="140">
        <f>('User Input'!L126*$C$199 + 'User Input'!L167*$C$198)*L231</f>
        <v>0</v>
      </c>
      <c r="M533" s="140">
        <f>('User Input'!M126*$C$199 + 'User Input'!M167*$C$198)*M231</f>
        <v>0</v>
      </c>
      <c r="N533" s="140">
        <f>('User Input'!N126*$C$199 + 'User Input'!N167*$C$198)*N231</f>
        <v>0</v>
      </c>
      <c r="O533" s="140">
        <f>('User Input'!O126*$C$199 + 'User Input'!O167*$C$198)*O231</f>
        <v>0</v>
      </c>
      <c r="P533" s="140">
        <f>('User Input'!P126*$C$199 + 'User Input'!P167*$C$198)*P231</f>
        <v>0</v>
      </c>
      <c r="Q533" s="140">
        <f>('User Input'!Q126*$C$199 + 'User Input'!Q167*$C$198)*Q231</f>
        <v>0</v>
      </c>
      <c r="R533" s="140">
        <f>('User Input'!R126*$C$199 + 'User Input'!R167*$C$198)*R231</f>
        <v>0</v>
      </c>
      <c r="S533" s="140">
        <f>('User Input'!S126*$C$199 + 'User Input'!S167*$C$198)*S231</f>
        <v>0</v>
      </c>
      <c r="T533" s="140">
        <f>('User Input'!T126*$C$199 + 'User Input'!T167*$C$198)*T231</f>
        <v>0</v>
      </c>
      <c r="U533" s="140">
        <f>('User Input'!U126*$C$199 + 'User Input'!U167*$C$198)*U231</f>
        <v>0</v>
      </c>
      <c r="V533" s="140">
        <f>('User Input'!V126*$C$199 + 'User Input'!V167*$C$198)*V231</f>
        <v>0</v>
      </c>
      <c r="W533" s="140">
        <f>('User Input'!W126*$C$199 + 'User Input'!W167*$C$198)*W231</f>
        <v>0</v>
      </c>
      <c r="X533" s="140">
        <f>('User Input'!X126*$C$199 + 'User Input'!X167*$C$198)*X231</f>
        <v>0</v>
      </c>
      <c r="Y533" s="140">
        <f>('User Input'!Y126*$C$199 + 'User Input'!Y167*$C$198)*Y231</f>
        <v>0</v>
      </c>
      <c r="Z533" s="140">
        <f>('User Input'!Z126*$C$199 + 'User Input'!Z167*$C$198)*Z231</f>
        <v>0</v>
      </c>
      <c r="AA533" s="140">
        <f>('User Input'!AA126*$C$199 + 'User Input'!AA167*$C$198)*AA231</f>
        <v>0</v>
      </c>
      <c r="AB533" s="140">
        <f>('User Input'!AB126*$C$199 + 'User Input'!AB167*$C$198)*AB231</f>
        <v>0</v>
      </c>
      <c r="AC533" s="140">
        <f>('User Input'!AC126*$C$199 + 'User Input'!AC167*$C$198)*AC231</f>
        <v>0</v>
      </c>
      <c r="AD533" s="140">
        <f>('User Input'!AD126*$C$199 + 'User Input'!AD167*$C$198)*AD231</f>
        <v>0</v>
      </c>
      <c r="AE533" s="140">
        <f>('User Input'!AE126*$C$199 + 'User Input'!AE167*$C$198)*AE231</f>
        <v>0</v>
      </c>
      <c r="AF533" s="140">
        <f>('User Input'!AF126*$C$199 + 'User Input'!AF167*$C$198)*AF231</f>
        <v>0</v>
      </c>
      <c r="AG533" s="140">
        <f>('User Input'!AG126*$C$199 + 'User Input'!AG167*$C$198)*AG231</f>
        <v>0</v>
      </c>
      <c r="AH533" s="140">
        <f>('User Input'!AH126*$C$199 + 'User Input'!AH167*$C$198)*AH231</f>
        <v>0</v>
      </c>
      <c r="AI533" s="140">
        <f>('User Input'!AI126*$C$199 + 'User Input'!AI167*$C$198)*AI231</f>
        <v>0</v>
      </c>
      <c r="AJ533" s="140">
        <f>('User Input'!AJ126*$C$199 + 'User Input'!AJ167*$C$198)*AJ231</f>
        <v>0</v>
      </c>
      <c r="AK533" s="140">
        <f>('User Input'!AK126*$C$199 + 'User Input'!AK167*$C$198)*AK231</f>
        <v>0</v>
      </c>
      <c r="AL533" s="140">
        <f>('User Input'!AL126*$C$199 + 'User Input'!AL167*$C$198)*AL231</f>
        <v>0</v>
      </c>
      <c r="AM533" s="140">
        <f>('User Input'!AM126*$C$199 + 'User Input'!AM167*$C$198)*AM231</f>
        <v>0</v>
      </c>
      <c r="AN533" s="140">
        <f>('User Input'!AN126*$C$199 + 'User Input'!AN167*$C$198)*AN231</f>
        <v>0</v>
      </c>
      <c r="AO533" s="140">
        <f>('User Input'!AO126*$C$199 + 'User Input'!AO167*$C$198)*AO231</f>
        <v>0</v>
      </c>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row>
    <row r="534" spans="1:95" ht="15" customHeight="1">
      <c r="A534" s="104"/>
      <c r="B534" s="117" t="s">
        <v>111</v>
      </c>
      <c r="C534" s="141"/>
      <c r="D534" s="140">
        <f>('User Input'!D127*$C$199 + 'User Input'!D168*$C$198)*D232</f>
        <v>0</v>
      </c>
      <c r="E534" s="140">
        <f>('User Input'!E127*$C$199 + 'User Input'!E168*$C$198)*E232</f>
        <v>0</v>
      </c>
      <c r="F534" s="140">
        <f>('User Input'!F127*$C$199 + 'User Input'!F168*$C$198)*F232</f>
        <v>0</v>
      </c>
      <c r="G534" s="140">
        <f>('User Input'!G127*$C$199 + 'User Input'!G168*$C$198)*G232</f>
        <v>0</v>
      </c>
      <c r="H534" s="140">
        <f>('User Input'!H127*$C$199 + 'User Input'!H168*$C$198)*H232</f>
        <v>0</v>
      </c>
      <c r="I534" s="140">
        <f>('User Input'!I127*$C$199 + 'User Input'!I168*$C$198)*I232</f>
        <v>0</v>
      </c>
      <c r="J534" s="140">
        <f>('User Input'!J127*$C$199 + 'User Input'!J168*$C$198)*J232</f>
        <v>0</v>
      </c>
      <c r="K534" s="140">
        <f>('User Input'!K127*$C$199 + 'User Input'!K168*$C$198)*K232</f>
        <v>0</v>
      </c>
      <c r="L534" s="140">
        <f>('User Input'!L127*$C$199 + 'User Input'!L168*$C$198)*L232</f>
        <v>0</v>
      </c>
      <c r="M534" s="140">
        <f>('User Input'!M127*$C$199 + 'User Input'!M168*$C$198)*M232</f>
        <v>0</v>
      </c>
      <c r="N534" s="140">
        <f>('User Input'!N127*$C$199 + 'User Input'!N168*$C$198)*N232</f>
        <v>0</v>
      </c>
      <c r="O534" s="140">
        <f>('User Input'!O127*$C$199 + 'User Input'!O168*$C$198)*O232</f>
        <v>0</v>
      </c>
      <c r="P534" s="140">
        <f>('User Input'!P127*$C$199 + 'User Input'!P168*$C$198)*P232</f>
        <v>0</v>
      </c>
      <c r="Q534" s="140">
        <f>('User Input'!Q127*$C$199 + 'User Input'!Q168*$C$198)*Q232</f>
        <v>0</v>
      </c>
      <c r="R534" s="140">
        <f>('User Input'!R127*$C$199 + 'User Input'!R168*$C$198)*R232</f>
        <v>0</v>
      </c>
      <c r="S534" s="140">
        <f>('User Input'!S127*$C$199 + 'User Input'!S168*$C$198)*S232</f>
        <v>0</v>
      </c>
      <c r="T534" s="140">
        <f>('User Input'!T127*$C$199 + 'User Input'!T168*$C$198)*T232</f>
        <v>0</v>
      </c>
      <c r="U534" s="140">
        <f>('User Input'!U127*$C$199 + 'User Input'!U168*$C$198)*U232</f>
        <v>0</v>
      </c>
      <c r="V534" s="140">
        <f>('User Input'!V127*$C$199 + 'User Input'!V168*$C$198)*V232</f>
        <v>0</v>
      </c>
      <c r="W534" s="140">
        <f>('User Input'!W127*$C$199 + 'User Input'!W168*$C$198)*W232</f>
        <v>0</v>
      </c>
      <c r="X534" s="140">
        <f>('User Input'!X127*$C$199 + 'User Input'!X168*$C$198)*X232</f>
        <v>0</v>
      </c>
      <c r="Y534" s="140">
        <f>('User Input'!Y127*$C$199 + 'User Input'!Y168*$C$198)*Y232</f>
        <v>0</v>
      </c>
      <c r="Z534" s="140">
        <f>('User Input'!Z127*$C$199 + 'User Input'!Z168*$C$198)*Z232</f>
        <v>0</v>
      </c>
      <c r="AA534" s="140">
        <f>('User Input'!AA127*$C$199 + 'User Input'!AA168*$C$198)*AA232</f>
        <v>0</v>
      </c>
      <c r="AB534" s="140">
        <f>('User Input'!AB127*$C$199 + 'User Input'!AB168*$C$198)*AB232</f>
        <v>0</v>
      </c>
      <c r="AC534" s="140">
        <f>('User Input'!AC127*$C$199 + 'User Input'!AC168*$C$198)*AC232</f>
        <v>0</v>
      </c>
      <c r="AD534" s="140">
        <f>('User Input'!AD127*$C$199 + 'User Input'!AD168*$C$198)*AD232</f>
        <v>0</v>
      </c>
      <c r="AE534" s="140">
        <f>('User Input'!AE127*$C$199 + 'User Input'!AE168*$C$198)*AE232</f>
        <v>0</v>
      </c>
      <c r="AF534" s="140">
        <f>('User Input'!AF127*$C$199 + 'User Input'!AF168*$C$198)*AF232</f>
        <v>0</v>
      </c>
      <c r="AG534" s="140">
        <f>('User Input'!AG127*$C$199 + 'User Input'!AG168*$C$198)*AG232</f>
        <v>0</v>
      </c>
      <c r="AH534" s="140">
        <f>('User Input'!AH127*$C$199 + 'User Input'!AH168*$C$198)*AH232</f>
        <v>0</v>
      </c>
      <c r="AI534" s="140">
        <f>('User Input'!AI127*$C$199 + 'User Input'!AI168*$C$198)*AI232</f>
        <v>0</v>
      </c>
      <c r="AJ534" s="140">
        <f>('User Input'!AJ127*$C$199 + 'User Input'!AJ168*$C$198)*AJ232</f>
        <v>0</v>
      </c>
      <c r="AK534" s="140">
        <f>('User Input'!AK127*$C$199 + 'User Input'!AK168*$C$198)*AK232</f>
        <v>0</v>
      </c>
      <c r="AL534" s="140">
        <f>('User Input'!AL127*$C$199 + 'User Input'!AL168*$C$198)*AL232</f>
        <v>0</v>
      </c>
      <c r="AM534" s="140">
        <f>('User Input'!AM127*$C$199 + 'User Input'!AM168*$C$198)*AM232</f>
        <v>0</v>
      </c>
      <c r="AN534" s="140">
        <f>('User Input'!AN127*$C$199 + 'User Input'!AN168*$C$198)*AN232</f>
        <v>0</v>
      </c>
      <c r="AO534" s="140">
        <f>('User Input'!AO127*$C$199 + 'User Input'!AO168*$C$198)*AO232</f>
        <v>0</v>
      </c>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row>
    <row r="535" spans="1:95" ht="15" customHeight="1">
      <c r="A535" s="104"/>
      <c r="B535" s="117" t="s">
        <v>112</v>
      </c>
      <c r="C535" s="141"/>
      <c r="D535" s="140">
        <f>('User Input'!D128*$C$199 + 'User Input'!D169*$C$198)*D233</f>
        <v>0</v>
      </c>
      <c r="E535" s="140">
        <f>('User Input'!E128*$C$199 + 'User Input'!E169*$C$198)*E233</f>
        <v>0</v>
      </c>
      <c r="F535" s="140">
        <f>('User Input'!F128*$C$199 + 'User Input'!F169*$C$198)*F233</f>
        <v>0</v>
      </c>
      <c r="G535" s="140">
        <f>('User Input'!G128*$C$199 + 'User Input'!G169*$C$198)*G233</f>
        <v>0</v>
      </c>
      <c r="H535" s="140">
        <f>('User Input'!H128*$C$199 + 'User Input'!H169*$C$198)*H233</f>
        <v>0</v>
      </c>
      <c r="I535" s="140">
        <f>('User Input'!I128*$C$199 + 'User Input'!I169*$C$198)*I233</f>
        <v>0</v>
      </c>
      <c r="J535" s="140">
        <f>('User Input'!J128*$C$199 + 'User Input'!J169*$C$198)*J233</f>
        <v>0</v>
      </c>
      <c r="K535" s="140">
        <f>('User Input'!K128*$C$199 + 'User Input'!K169*$C$198)*K233</f>
        <v>0</v>
      </c>
      <c r="L535" s="140">
        <f>('User Input'!L128*$C$199 + 'User Input'!L169*$C$198)*L233</f>
        <v>0</v>
      </c>
      <c r="M535" s="140">
        <f>('User Input'!M128*$C$199 + 'User Input'!M169*$C$198)*M233</f>
        <v>0</v>
      </c>
      <c r="N535" s="140">
        <f>('User Input'!N128*$C$199 + 'User Input'!N169*$C$198)*N233</f>
        <v>0</v>
      </c>
      <c r="O535" s="140">
        <f>('User Input'!O128*$C$199 + 'User Input'!O169*$C$198)*O233</f>
        <v>0</v>
      </c>
      <c r="P535" s="140">
        <f>('User Input'!P128*$C$199 + 'User Input'!P169*$C$198)*P233</f>
        <v>0</v>
      </c>
      <c r="Q535" s="140">
        <f>('User Input'!Q128*$C$199 + 'User Input'!Q169*$C$198)*Q233</f>
        <v>0</v>
      </c>
      <c r="R535" s="140">
        <f>('User Input'!R128*$C$199 + 'User Input'!R169*$C$198)*R233</f>
        <v>0</v>
      </c>
      <c r="S535" s="140">
        <f>('User Input'!S128*$C$199 + 'User Input'!S169*$C$198)*S233</f>
        <v>0</v>
      </c>
      <c r="T535" s="140">
        <f>('User Input'!T128*$C$199 + 'User Input'!T169*$C$198)*T233</f>
        <v>0</v>
      </c>
      <c r="U535" s="140">
        <f>('User Input'!U128*$C$199 + 'User Input'!U169*$C$198)*U233</f>
        <v>0</v>
      </c>
      <c r="V535" s="140">
        <f>('User Input'!V128*$C$199 + 'User Input'!V169*$C$198)*V233</f>
        <v>0</v>
      </c>
      <c r="W535" s="140">
        <f>('User Input'!W128*$C$199 + 'User Input'!W169*$C$198)*W233</f>
        <v>0</v>
      </c>
      <c r="X535" s="140">
        <f>('User Input'!X128*$C$199 + 'User Input'!X169*$C$198)*X233</f>
        <v>0</v>
      </c>
      <c r="Y535" s="140">
        <f>('User Input'!Y128*$C$199 + 'User Input'!Y169*$C$198)*Y233</f>
        <v>0</v>
      </c>
      <c r="Z535" s="140">
        <f>('User Input'!Z128*$C$199 + 'User Input'!Z169*$C$198)*Z233</f>
        <v>0</v>
      </c>
      <c r="AA535" s="140">
        <f>('User Input'!AA128*$C$199 + 'User Input'!AA169*$C$198)*AA233</f>
        <v>0</v>
      </c>
      <c r="AB535" s="140">
        <f>('User Input'!AB128*$C$199 + 'User Input'!AB169*$C$198)*AB233</f>
        <v>0</v>
      </c>
      <c r="AC535" s="140">
        <f>('User Input'!AC128*$C$199 + 'User Input'!AC169*$C$198)*AC233</f>
        <v>0</v>
      </c>
      <c r="AD535" s="140">
        <f>('User Input'!AD128*$C$199 + 'User Input'!AD169*$C$198)*AD233</f>
        <v>0</v>
      </c>
      <c r="AE535" s="140">
        <f>('User Input'!AE128*$C$199 + 'User Input'!AE169*$C$198)*AE233</f>
        <v>0</v>
      </c>
      <c r="AF535" s="140">
        <f>('User Input'!AF128*$C$199 + 'User Input'!AF169*$C$198)*AF233</f>
        <v>0</v>
      </c>
      <c r="AG535" s="140">
        <f>('User Input'!AG128*$C$199 + 'User Input'!AG169*$C$198)*AG233</f>
        <v>0</v>
      </c>
      <c r="AH535" s="140">
        <f>('User Input'!AH128*$C$199 + 'User Input'!AH169*$C$198)*AH233</f>
        <v>0</v>
      </c>
      <c r="AI535" s="140">
        <f>('User Input'!AI128*$C$199 + 'User Input'!AI169*$C$198)*AI233</f>
        <v>0</v>
      </c>
      <c r="AJ535" s="140">
        <f>('User Input'!AJ128*$C$199 + 'User Input'!AJ169*$C$198)*AJ233</f>
        <v>0</v>
      </c>
      <c r="AK535" s="140">
        <f>('User Input'!AK128*$C$199 + 'User Input'!AK169*$C$198)*AK233</f>
        <v>0</v>
      </c>
      <c r="AL535" s="140">
        <f>('User Input'!AL128*$C$199 + 'User Input'!AL169*$C$198)*AL233</f>
        <v>0</v>
      </c>
      <c r="AM535" s="140">
        <f>('User Input'!AM128*$C$199 + 'User Input'!AM169*$C$198)*AM233</f>
        <v>0</v>
      </c>
      <c r="AN535" s="140">
        <f>('User Input'!AN128*$C$199 + 'User Input'!AN169*$C$198)*AN233</f>
        <v>0</v>
      </c>
      <c r="AO535" s="140">
        <f>('User Input'!AO128*$C$199 + 'User Input'!AO169*$C$198)*AO233</f>
        <v>0</v>
      </c>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row>
    <row r="536" spans="1:95" ht="15" customHeight="1">
      <c r="A536" s="104"/>
      <c r="B536" s="117" t="s">
        <v>113</v>
      </c>
      <c r="C536" s="141"/>
      <c r="D536" s="140">
        <f>('User Input'!D129*$C$199 + 'User Input'!D170*$C$198)*D234</f>
        <v>0</v>
      </c>
      <c r="E536" s="140">
        <f>('User Input'!E129*$C$199 + 'User Input'!E170*$C$198)*E234</f>
        <v>0</v>
      </c>
      <c r="F536" s="140">
        <f>('User Input'!F129*$C$199 + 'User Input'!F170*$C$198)*F234</f>
        <v>0</v>
      </c>
      <c r="G536" s="140">
        <f>('User Input'!G129*$C$199 + 'User Input'!G170*$C$198)*G234</f>
        <v>0</v>
      </c>
      <c r="H536" s="140">
        <f>('User Input'!H129*$C$199 + 'User Input'!H170*$C$198)*H234</f>
        <v>0</v>
      </c>
      <c r="I536" s="140">
        <f>('User Input'!I129*$C$199 + 'User Input'!I170*$C$198)*I234</f>
        <v>0</v>
      </c>
      <c r="J536" s="140">
        <f>('User Input'!J129*$C$199 + 'User Input'!J170*$C$198)*J234</f>
        <v>0</v>
      </c>
      <c r="K536" s="140">
        <f>('User Input'!K129*$C$199 + 'User Input'!K170*$C$198)*K234</f>
        <v>0</v>
      </c>
      <c r="L536" s="140">
        <f>('User Input'!L129*$C$199 + 'User Input'!L170*$C$198)*L234</f>
        <v>0</v>
      </c>
      <c r="M536" s="140">
        <f>('User Input'!M129*$C$199 + 'User Input'!M170*$C$198)*M234</f>
        <v>0</v>
      </c>
      <c r="N536" s="140">
        <f>('User Input'!N129*$C$199 + 'User Input'!N170*$C$198)*N234</f>
        <v>0</v>
      </c>
      <c r="O536" s="140">
        <f>('User Input'!O129*$C$199 + 'User Input'!O170*$C$198)*O234</f>
        <v>0</v>
      </c>
      <c r="P536" s="140">
        <f>('User Input'!P129*$C$199 + 'User Input'!P170*$C$198)*P234</f>
        <v>0</v>
      </c>
      <c r="Q536" s="140">
        <f>('User Input'!Q129*$C$199 + 'User Input'!Q170*$C$198)*Q234</f>
        <v>0</v>
      </c>
      <c r="R536" s="140">
        <f>('User Input'!R129*$C$199 + 'User Input'!R170*$C$198)*R234</f>
        <v>0</v>
      </c>
      <c r="S536" s="140">
        <f>('User Input'!S129*$C$199 + 'User Input'!S170*$C$198)*S234</f>
        <v>0</v>
      </c>
      <c r="T536" s="140">
        <f>('User Input'!T129*$C$199 + 'User Input'!T170*$C$198)*T234</f>
        <v>0</v>
      </c>
      <c r="U536" s="140">
        <f>('User Input'!U129*$C$199 + 'User Input'!U170*$C$198)*U234</f>
        <v>0</v>
      </c>
      <c r="V536" s="140">
        <f>('User Input'!V129*$C$199 + 'User Input'!V170*$C$198)*V234</f>
        <v>0</v>
      </c>
      <c r="W536" s="140">
        <f>('User Input'!W129*$C$199 + 'User Input'!W170*$C$198)*W234</f>
        <v>0</v>
      </c>
      <c r="X536" s="140">
        <f>('User Input'!X129*$C$199 + 'User Input'!X170*$C$198)*X234</f>
        <v>0</v>
      </c>
      <c r="Y536" s="140">
        <f>('User Input'!Y129*$C$199 + 'User Input'!Y170*$C$198)*Y234</f>
        <v>0</v>
      </c>
      <c r="Z536" s="140">
        <f>('User Input'!Z129*$C$199 + 'User Input'!Z170*$C$198)*Z234</f>
        <v>0</v>
      </c>
      <c r="AA536" s="140">
        <f>('User Input'!AA129*$C$199 + 'User Input'!AA170*$C$198)*AA234</f>
        <v>0</v>
      </c>
      <c r="AB536" s="140">
        <f>('User Input'!AB129*$C$199 + 'User Input'!AB170*$C$198)*AB234</f>
        <v>0</v>
      </c>
      <c r="AC536" s="140">
        <f>('User Input'!AC129*$C$199 + 'User Input'!AC170*$C$198)*AC234</f>
        <v>0</v>
      </c>
      <c r="AD536" s="140">
        <f>('User Input'!AD129*$C$199 + 'User Input'!AD170*$C$198)*AD234</f>
        <v>0</v>
      </c>
      <c r="AE536" s="140">
        <f>('User Input'!AE129*$C$199 + 'User Input'!AE170*$C$198)*AE234</f>
        <v>0</v>
      </c>
      <c r="AF536" s="140">
        <f>('User Input'!AF129*$C$199 + 'User Input'!AF170*$C$198)*AF234</f>
        <v>0</v>
      </c>
      <c r="AG536" s="140">
        <f>('User Input'!AG129*$C$199 + 'User Input'!AG170*$C$198)*AG234</f>
        <v>0</v>
      </c>
      <c r="AH536" s="140">
        <f>('User Input'!AH129*$C$199 + 'User Input'!AH170*$C$198)*AH234</f>
        <v>0</v>
      </c>
      <c r="AI536" s="140">
        <f>('User Input'!AI129*$C$199 + 'User Input'!AI170*$C$198)*AI234</f>
        <v>0</v>
      </c>
      <c r="AJ536" s="140">
        <f>('User Input'!AJ129*$C$199 + 'User Input'!AJ170*$C$198)*AJ234</f>
        <v>0</v>
      </c>
      <c r="AK536" s="140">
        <f>('User Input'!AK129*$C$199 + 'User Input'!AK170*$C$198)*AK234</f>
        <v>0</v>
      </c>
      <c r="AL536" s="140">
        <f>('User Input'!AL129*$C$199 + 'User Input'!AL170*$C$198)*AL234</f>
        <v>0</v>
      </c>
      <c r="AM536" s="140">
        <f>('User Input'!AM129*$C$199 + 'User Input'!AM170*$C$198)*AM234</f>
        <v>0</v>
      </c>
      <c r="AN536" s="140">
        <f>('User Input'!AN129*$C$199 + 'User Input'!AN170*$C$198)*AN234</f>
        <v>0</v>
      </c>
      <c r="AO536" s="140">
        <f>('User Input'!AO129*$C$199 + 'User Input'!AO170*$C$198)*AO234</f>
        <v>0</v>
      </c>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row>
    <row r="537" spans="1:95" ht="15" customHeight="1">
      <c r="A537" s="104"/>
      <c r="B537" s="117" t="s">
        <v>114</v>
      </c>
      <c r="C537" s="141"/>
      <c r="D537" s="140">
        <f>('User Input'!D130*$C$199 + 'User Input'!D171*$C$198)*D235</f>
        <v>0</v>
      </c>
      <c r="E537" s="140">
        <f>('User Input'!E130*$C$199 + 'User Input'!E171*$C$198)*E235</f>
        <v>0</v>
      </c>
      <c r="F537" s="140">
        <f>('User Input'!F130*$C$199 + 'User Input'!F171*$C$198)*F235</f>
        <v>0</v>
      </c>
      <c r="G537" s="140">
        <f>('User Input'!G130*$C$199 + 'User Input'!G171*$C$198)*G235</f>
        <v>0</v>
      </c>
      <c r="H537" s="140">
        <f>('User Input'!H130*$C$199 + 'User Input'!H171*$C$198)*H235</f>
        <v>0</v>
      </c>
      <c r="I537" s="140">
        <f>('User Input'!I130*$C$199 + 'User Input'!I171*$C$198)*I235</f>
        <v>0</v>
      </c>
      <c r="J537" s="140">
        <f>('User Input'!J130*$C$199 + 'User Input'!J171*$C$198)*J235</f>
        <v>0</v>
      </c>
      <c r="K537" s="140">
        <f>('User Input'!K130*$C$199 + 'User Input'!K171*$C$198)*K235</f>
        <v>0</v>
      </c>
      <c r="L537" s="140">
        <f>('User Input'!L130*$C$199 + 'User Input'!L171*$C$198)*L235</f>
        <v>0</v>
      </c>
      <c r="M537" s="140">
        <f>('User Input'!M130*$C$199 + 'User Input'!M171*$C$198)*M235</f>
        <v>0</v>
      </c>
      <c r="N537" s="140">
        <f>('User Input'!N130*$C$199 + 'User Input'!N171*$C$198)*N235</f>
        <v>0</v>
      </c>
      <c r="O537" s="140">
        <f>('User Input'!O130*$C$199 + 'User Input'!O171*$C$198)*O235</f>
        <v>0</v>
      </c>
      <c r="P537" s="140">
        <f>('User Input'!P130*$C$199 + 'User Input'!P171*$C$198)*P235</f>
        <v>0</v>
      </c>
      <c r="Q537" s="140">
        <f>('User Input'!Q130*$C$199 + 'User Input'!Q171*$C$198)*Q235</f>
        <v>0</v>
      </c>
      <c r="R537" s="140">
        <f>('User Input'!R130*$C$199 + 'User Input'!R171*$C$198)*R235</f>
        <v>0</v>
      </c>
      <c r="S537" s="140">
        <f>('User Input'!S130*$C$199 + 'User Input'!S171*$C$198)*S235</f>
        <v>0</v>
      </c>
      <c r="T537" s="140">
        <f>('User Input'!T130*$C$199 + 'User Input'!T171*$C$198)*T235</f>
        <v>0</v>
      </c>
      <c r="U537" s="140">
        <f>('User Input'!U130*$C$199 + 'User Input'!U171*$C$198)*U235</f>
        <v>0</v>
      </c>
      <c r="V537" s="140">
        <f>('User Input'!V130*$C$199 + 'User Input'!V171*$C$198)*V235</f>
        <v>0</v>
      </c>
      <c r="W537" s="140">
        <f>('User Input'!W130*$C$199 + 'User Input'!W171*$C$198)*W235</f>
        <v>0</v>
      </c>
      <c r="X537" s="140">
        <f>('User Input'!X130*$C$199 + 'User Input'!X171*$C$198)*X235</f>
        <v>0</v>
      </c>
      <c r="Y537" s="140">
        <f>('User Input'!Y130*$C$199 + 'User Input'!Y171*$C$198)*Y235</f>
        <v>0</v>
      </c>
      <c r="Z537" s="140">
        <f>('User Input'!Z130*$C$199 + 'User Input'!Z171*$C$198)*Z235</f>
        <v>0</v>
      </c>
      <c r="AA537" s="140">
        <f>('User Input'!AA130*$C$199 + 'User Input'!AA171*$C$198)*AA235</f>
        <v>0</v>
      </c>
      <c r="AB537" s="140">
        <f>('User Input'!AB130*$C$199 + 'User Input'!AB171*$C$198)*AB235</f>
        <v>0</v>
      </c>
      <c r="AC537" s="140">
        <f>('User Input'!AC130*$C$199 + 'User Input'!AC171*$C$198)*AC235</f>
        <v>0</v>
      </c>
      <c r="AD537" s="140">
        <f>('User Input'!AD130*$C$199 + 'User Input'!AD171*$C$198)*AD235</f>
        <v>0</v>
      </c>
      <c r="AE537" s="140">
        <f>('User Input'!AE130*$C$199 + 'User Input'!AE171*$C$198)*AE235</f>
        <v>0</v>
      </c>
      <c r="AF537" s="140">
        <f>('User Input'!AF130*$C$199 + 'User Input'!AF171*$C$198)*AF235</f>
        <v>0</v>
      </c>
      <c r="AG537" s="140">
        <f>('User Input'!AG130*$C$199 + 'User Input'!AG171*$C$198)*AG235</f>
        <v>0</v>
      </c>
      <c r="AH537" s="140">
        <f>('User Input'!AH130*$C$199 + 'User Input'!AH171*$C$198)*AH235</f>
        <v>0</v>
      </c>
      <c r="AI537" s="140">
        <f>('User Input'!AI130*$C$199 + 'User Input'!AI171*$C$198)*AI235</f>
        <v>0</v>
      </c>
      <c r="AJ537" s="140">
        <f>('User Input'!AJ130*$C$199 + 'User Input'!AJ171*$C$198)*AJ235</f>
        <v>0</v>
      </c>
      <c r="AK537" s="140">
        <f>('User Input'!AK130*$C$199 + 'User Input'!AK171*$C$198)*AK235</f>
        <v>0</v>
      </c>
      <c r="AL537" s="140">
        <f>('User Input'!AL130*$C$199 + 'User Input'!AL171*$C$198)*AL235</f>
        <v>0</v>
      </c>
      <c r="AM537" s="140">
        <f>('User Input'!AM130*$C$199 + 'User Input'!AM171*$C$198)*AM235</f>
        <v>0</v>
      </c>
      <c r="AN537" s="140">
        <f>('User Input'!AN130*$C$199 + 'User Input'!AN171*$C$198)*AN235</f>
        <v>0</v>
      </c>
      <c r="AO537" s="140">
        <f>('User Input'!AO130*$C$199 + 'User Input'!AO171*$C$198)*AO235</f>
        <v>0</v>
      </c>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row>
    <row r="538" spans="1:95" ht="15" customHeight="1">
      <c r="A538" s="104"/>
      <c r="B538" s="117" t="s">
        <v>115</v>
      </c>
      <c r="C538" s="141"/>
      <c r="D538" s="140">
        <f>('User Input'!D131*$C$199 + 'User Input'!D172*$C$198)*D236</f>
        <v>0</v>
      </c>
      <c r="E538" s="140">
        <f>('User Input'!E131*$C$199 + 'User Input'!E172*$C$198)*E236</f>
        <v>0</v>
      </c>
      <c r="F538" s="140">
        <f>('User Input'!F131*$C$199 + 'User Input'!F172*$C$198)*F236</f>
        <v>0</v>
      </c>
      <c r="G538" s="140">
        <f>('User Input'!G131*$C$199 + 'User Input'!G172*$C$198)*G236</f>
        <v>0</v>
      </c>
      <c r="H538" s="140">
        <f>('User Input'!H131*$C$199 + 'User Input'!H172*$C$198)*H236</f>
        <v>0</v>
      </c>
      <c r="I538" s="140">
        <f>('User Input'!I131*$C$199 + 'User Input'!I172*$C$198)*I236</f>
        <v>0</v>
      </c>
      <c r="J538" s="140">
        <f>('User Input'!J131*$C$199 + 'User Input'!J172*$C$198)*J236</f>
        <v>0</v>
      </c>
      <c r="K538" s="140">
        <f>('User Input'!K131*$C$199 + 'User Input'!K172*$C$198)*K236</f>
        <v>0</v>
      </c>
      <c r="L538" s="140">
        <f>('User Input'!L131*$C$199 + 'User Input'!L172*$C$198)*L236</f>
        <v>0</v>
      </c>
      <c r="M538" s="140">
        <f>('User Input'!M131*$C$199 + 'User Input'!M172*$C$198)*M236</f>
        <v>0</v>
      </c>
      <c r="N538" s="140">
        <f>('User Input'!N131*$C$199 + 'User Input'!N172*$C$198)*N236</f>
        <v>0</v>
      </c>
      <c r="O538" s="140">
        <f>('User Input'!O131*$C$199 + 'User Input'!O172*$C$198)*O236</f>
        <v>0</v>
      </c>
      <c r="P538" s="140">
        <f>('User Input'!P131*$C$199 + 'User Input'!P172*$C$198)*P236</f>
        <v>0</v>
      </c>
      <c r="Q538" s="140">
        <f>('User Input'!Q131*$C$199 + 'User Input'!Q172*$C$198)*Q236</f>
        <v>0</v>
      </c>
      <c r="R538" s="140">
        <f>('User Input'!R131*$C$199 + 'User Input'!R172*$C$198)*R236</f>
        <v>0</v>
      </c>
      <c r="S538" s="140">
        <f>('User Input'!S131*$C$199 + 'User Input'!S172*$C$198)*S236</f>
        <v>0</v>
      </c>
      <c r="T538" s="140">
        <f>('User Input'!T131*$C$199 + 'User Input'!T172*$C$198)*T236</f>
        <v>0</v>
      </c>
      <c r="U538" s="140">
        <f>('User Input'!U131*$C$199 + 'User Input'!U172*$C$198)*U236</f>
        <v>0</v>
      </c>
      <c r="V538" s="140">
        <f>('User Input'!V131*$C$199 + 'User Input'!V172*$C$198)*V236</f>
        <v>0</v>
      </c>
      <c r="W538" s="140">
        <f>('User Input'!W131*$C$199 + 'User Input'!W172*$C$198)*W236</f>
        <v>0</v>
      </c>
      <c r="X538" s="140">
        <f>('User Input'!X131*$C$199 + 'User Input'!X172*$C$198)*X236</f>
        <v>0</v>
      </c>
      <c r="Y538" s="140">
        <f>('User Input'!Y131*$C$199 + 'User Input'!Y172*$C$198)*Y236</f>
        <v>0</v>
      </c>
      <c r="Z538" s="140">
        <f>('User Input'!Z131*$C$199 + 'User Input'!Z172*$C$198)*Z236</f>
        <v>0</v>
      </c>
      <c r="AA538" s="140">
        <f>('User Input'!AA131*$C$199 + 'User Input'!AA172*$C$198)*AA236</f>
        <v>0</v>
      </c>
      <c r="AB538" s="140">
        <f>('User Input'!AB131*$C$199 + 'User Input'!AB172*$C$198)*AB236</f>
        <v>0</v>
      </c>
      <c r="AC538" s="140">
        <f>('User Input'!AC131*$C$199 + 'User Input'!AC172*$C$198)*AC236</f>
        <v>0</v>
      </c>
      <c r="AD538" s="140">
        <f>('User Input'!AD131*$C$199 + 'User Input'!AD172*$C$198)*AD236</f>
        <v>0</v>
      </c>
      <c r="AE538" s="140">
        <f>('User Input'!AE131*$C$199 + 'User Input'!AE172*$C$198)*AE236</f>
        <v>0</v>
      </c>
      <c r="AF538" s="140">
        <f>('User Input'!AF131*$C$199 + 'User Input'!AF172*$C$198)*AF236</f>
        <v>0</v>
      </c>
      <c r="AG538" s="140">
        <f>('User Input'!AG131*$C$199 + 'User Input'!AG172*$C$198)*AG236</f>
        <v>0</v>
      </c>
      <c r="AH538" s="140">
        <f>('User Input'!AH131*$C$199 + 'User Input'!AH172*$C$198)*AH236</f>
        <v>0</v>
      </c>
      <c r="AI538" s="140">
        <f>('User Input'!AI131*$C$199 + 'User Input'!AI172*$C$198)*AI236</f>
        <v>0</v>
      </c>
      <c r="AJ538" s="140">
        <f>('User Input'!AJ131*$C$199 + 'User Input'!AJ172*$C$198)*AJ236</f>
        <v>0</v>
      </c>
      <c r="AK538" s="140">
        <f>('User Input'!AK131*$C$199 + 'User Input'!AK172*$C$198)*AK236</f>
        <v>0</v>
      </c>
      <c r="AL538" s="140">
        <f>('User Input'!AL131*$C$199 + 'User Input'!AL172*$C$198)*AL236</f>
        <v>0</v>
      </c>
      <c r="AM538" s="140">
        <f>('User Input'!AM131*$C$199 + 'User Input'!AM172*$C$198)*AM236</f>
        <v>0</v>
      </c>
      <c r="AN538" s="140">
        <f>('User Input'!AN131*$C$199 + 'User Input'!AN172*$C$198)*AN236</f>
        <v>0</v>
      </c>
      <c r="AO538" s="140">
        <f>('User Input'!AO131*$C$199 + 'User Input'!AO172*$C$198)*AO236</f>
        <v>0</v>
      </c>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row>
    <row r="539" spans="1:95" ht="15" customHeight="1">
      <c r="A539" s="104"/>
      <c r="B539" s="117" t="s">
        <v>116</v>
      </c>
      <c r="C539" s="141"/>
      <c r="D539" s="140">
        <f>('User Input'!D132*$C$199 + 'User Input'!D173*$C$198)*D237</f>
        <v>0</v>
      </c>
      <c r="E539" s="140">
        <f>('User Input'!E132*$C$199 + 'User Input'!E173*$C$198)*E237</f>
        <v>0</v>
      </c>
      <c r="F539" s="140">
        <f>('User Input'!F132*$C$199 + 'User Input'!F173*$C$198)*F237</f>
        <v>0</v>
      </c>
      <c r="G539" s="140">
        <f>('User Input'!G132*$C$199 + 'User Input'!G173*$C$198)*G237</f>
        <v>0</v>
      </c>
      <c r="H539" s="140">
        <f>('User Input'!H132*$C$199 + 'User Input'!H173*$C$198)*H237</f>
        <v>0</v>
      </c>
      <c r="I539" s="140">
        <f>('User Input'!I132*$C$199 + 'User Input'!I173*$C$198)*I237</f>
        <v>0</v>
      </c>
      <c r="J539" s="140">
        <f>('User Input'!J132*$C$199 + 'User Input'!J173*$C$198)*J237</f>
        <v>0</v>
      </c>
      <c r="K539" s="140">
        <f>('User Input'!K132*$C$199 + 'User Input'!K173*$C$198)*K237</f>
        <v>0</v>
      </c>
      <c r="L539" s="140">
        <f>('User Input'!L132*$C$199 + 'User Input'!L173*$C$198)*L237</f>
        <v>0</v>
      </c>
      <c r="M539" s="140">
        <f>('User Input'!M132*$C$199 + 'User Input'!M173*$C$198)*M237</f>
        <v>0</v>
      </c>
      <c r="N539" s="140">
        <f>('User Input'!N132*$C$199 + 'User Input'!N173*$C$198)*N237</f>
        <v>0</v>
      </c>
      <c r="O539" s="140">
        <f>('User Input'!O132*$C$199 + 'User Input'!O173*$C$198)*O237</f>
        <v>0</v>
      </c>
      <c r="P539" s="140">
        <f>('User Input'!P132*$C$199 + 'User Input'!P173*$C$198)*P237</f>
        <v>0</v>
      </c>
      <c r="Q539" s="140">
        <f>('User Input'!Q132*$C$199 + 'User Input'!Q173*$C$198)*Q237</f>
        <v>0</v>
      </c>
      <c r="R539" s="140">
        <f>('User Input'!R132*$C$199 + 'User Input'!R173*$C$198)*R237</f>
        <v>0</v>
      </c>
      <c r="S539" s="140">
        <f>('User Input'!S132*$C$199 + 'User Input'!S173*$C$198)*S237</f>
        <v>0</v>
      </c>
      <c r="T539" s="140">
        <f>('User Input'!T132*$C$199 + 'User Input'!T173*$C$198)*T237</f>
        <v>0</v>
      </c>
      <c r="U539" s="140">
        <f>('User Input'!U132*$C$199 + 'User Input'!U173*$C$198)*U237</f>
        <v>0</v>
      </c>
      <c r="V539" s="140">
        <f>('User Input'!V132*$C$199 + 'User Input'!V173*$C$198)*V237</f>
        <v>0</v>
      </c>
      <c r="W539" s="140">
        <f>('User Input'!W132*$C$199 + 'User Input'!W173*$C$198)*W237</f>
        <v>0</v>
      </c>
      <c r="X539" s="140">
        <f>('User Input'!X132*$C$199 + 'User Input'!X173*$C$198)*X237</f>
        <v>0</v>
      </c>
      <c r="Y539" s="140">
        <f>('User Input'!Y132*$C$199 + 'User Input'!Y173*$C$198)*Y237</f>
        <v>0</v>
      </c>
      <c r="Z539" s="140">
        <f>('User Input'!Z132*$C$199 + 'User Input'!Z173*$C$198)*Z237</f>
        <v>0</v>
      </c>
      <c r="AA539" s="140">
        <f>('User Input'!AA132*$C$199 + 'User Input'!AA173*$C$198)*AA237</f>
        <v>0</v>
      </c>
      <c r="AB539" s="140">
        <f>('User Input'!AB132*$C$199 + 'User Input'!AB173*$C$198)*AB237</f>
        <v>0</v>
      </c>
      <c r="AC539" s="140">
        <f>('User Input'!AC132*$C$199 + 'User Input'!AC173*$C$198)*AC237</f>
        <v>0</v>
      </c>
      <c r="AD539" s="140">
        <f>('User Input'!AD132*$C$199 + 'User Input'!AD173*$C$198)*AD237</f>
        <v>0</v>
      </c>
      <c r="AE539" s="140">
        <f>('User Input'!AE132*$C$199 + 'User Input'!AE173*$C$198)*AE237</f>
        <v>0</v>
      </c>
      <c r="AF539" s="140">
        <f>('User Input'!AF132*$C$199 + 'User Input'!AF173*$C$198)*AF237</f>
        <v>0</v>
      </c>
      <c r="AG539" s="140">
        <f>('User Input'!AG132*$C$199 + 'User Input'!AG173*$C$198)*AG237</f>
        <v>0</v>
      </c>
      <c r="AH539" s="140">
        <f>('User Input'!AH132*$C$199 + 'User Input'!AH173*$C$198)*AH237</f>
        <v>0</v>
      </c>
      <c r="AI539" s="140">
        <f>('User Input'!AI132*$C$199 + 'User Input'!AI173*$C$198)*AI237</f>
        <v>0</v>
      </c>
      <c r="AJ539" s="140">
        <f>('User Input'!AJ132*$C$199 + 'User Input'!AJ173*$C$198)*AJ237</f>
        <v>0</v>
      </c>
      <c r="AK539" s="140">
        <f>('User Input'!AK132*$C$199 + 'User Input'!AK173*$C$198)*AK237</f>
        <v>0</v>
      </c>
      <c r="AL539" s="140">
        <f>('User Input'!AL132*$C$199 + 'User Input'!AL173*$C$198)*AL237</f>
        <v>0</v>
      </c>
      <c r="AM539" s="140">
        <f>('User Input'!AM132*$C$199 + 'User Input'!AM173*$C$198)*AM237</f>
        <v>0</v>
      </c>
      <c r="AN539" s="140">
        <f>('User Input'!AN132*$C$199 + 'User Input'!AN173*$C$198)*AN237</f>
        <v>0</v>
      </c>
      <c r="AO539" s="140">
        <f>('User Input'!AO132*$C$199 + 'User Input'!AO173*$C$198)*AO237</f>
        <v>0</v>
      </c>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row>
    <row r="540" spans="1:95" ht="15" customHeight="1">
      <c r="A540" s="104"/>
      <c r="B540" s="117" t="s">
        <v>117</v>
      </c>
      <c r="C540" s="141"/>
      <c r="D540" s="140">
        <f>('User Input'!D133*$C$199 + 'User Input'!D174*$C$198)*D238</f>
        <v>0</v>
      </c>
      <c r="E540" s="140">
        <f>('User Input'!E133*$C$199 + 'User Input'!E174*$C$198)*E238</f>
        <v>0</v>
      </c>
      <c r="F540" s="140">
        <f>('User Input'!F133*$C$199 + 'User Input'!F174*$C$198)*F238</f>
        <v>0</v>
      </c>
      <c r="G540" s="140">
        <f>('User Input'!G133*$C$199 + 'User Input'!G174*$C$198)*G238</f>
        <v>0</v>
      </c>
      <c r="H540" s="140">
        <f>('User Input'!H133*$C$199 + 'User Input'!H174*$C$198)*H238</f>
        <v>0</v>
      </c>
      <c r="I540" s="140">
        <f>('User Input'!I133*$C$199 + 'User Input'!I174*$C$198)*I238</f>
        <v>0</v>
      </c>
      <c r="J540" s="140">
        <f>('User Input'!J133*$C$199 + 'User Input'!J174*$C$198)*J238</f>
        <v>0</v>
      </c>
      <c r="K540" s="140">
        <f>('User Input'!K133*$C$199 + 'User Input'!K174*$C$198)*K238</f>
        <v>0</v>
      </c>
      <c r="L540" s="140">
        <f>('User Input'!L133*$C$199 + 'User Input'!L174*$C$198)*L238</f>
        <v>0</v>
      </c>
      <c r="M540" s="140">
        <f>('User Input'!M133*$C$199 + 'User Input'!M174*$C$198)*M238</f>
        <v>0</v>
      </c>
      <c r="N540" s="140">
        <f>('User Input'!N133*$C$199 + 'User Input'!N174*$C$198)*N238</f>
        <v>0</v>
      </c>
      <c r="O540" s="140">
        <f>('User Input'!O133*$C$199 + 'User Input'!O174*$C$198)*O238</f>
        <v>0</v>
      </c>
      <c r="P540" s="140">
        <f>('User Input'!P133*$C$199 + 'User Input'!P174*$C$198)*P238</f>
        <v>0</v>
      </c>
      <c r="Q540" s="140">
        <f>('User Input'!Q133*$C$199 + 'User Input'!Q174*$C$198)*Q238</f>
        <v>0</v>
      </c>
      <c r="R540" s="140">
        <f>('User Input'!R133*$C$199 + 'User Input'!R174*$C$198)*R238</f>
        <v>0</v>
      </c>
      <c r="S540" s="140">
        <f>('User Input'!S133*$C$199 + 'User Input'!S174*$C$198)*S238</f>
        <v>0</v>
      </c>
      <c r="T540" s="140">
        <f>('User Input'!T133*$C$199 + 'User Input'!T174*$C$198)*T238</f>
        <v>0</v>
      </c>
      <c r="U540" s="140">
        <f>('User Input'!U133*$C$199 + 'User Input'!U174*$C$198)*U238</f>
        <v>0</v>
      </c>
      <c r="V540" s="140">
        <f>('User Input'!V133*$C$199 + 'User Input'!V174*$C$198)*V238</f>
        <v>0</v>
      </c>
      <c r="W540" s="140">
        <f>('User Input'!W133*$C$199 + 'User Input'!W174*$C$198)*W238</f>
        <v>0</v>
      </c>
      <c r="X540" s="140">
        <f>('User Input'!X133*$C$199 + 'User Input'!X174*$C$198)*X238</f>
        <v>0</v>
      </c>
      <c r="Y540" s="140">
        <f>('User Input'!Y133*$C$199 + 'User Input'!Y174*$C$198)*Y238</f>
        <v>0</v>
      </c>
      <c r="Z540" s="140">
        <f>('User Input'!Z133*$C$199 + 'User Input'!Z174*$C$198)*Z238</f>
        <v>0</v>
      </c>
      <c r="AA540" s="140">
        <f>('User Input'!AA133*$C$199 + 'User Input'!AA174*$C$198)*AA238</f>
        <v>0</v>
      </c>
      <c r="AB540" s="140">
        <f>('User Input'!AB133*$C$199 + 'User Input'!AB174*$C$198)*AB238</f>
        <v>0</v>
      </c>
      <c r="AC540" s="140">
        <f>('User Input'!AC133*$C$199 + 'User Input'!AC174*$C$198)*AC238</f>
        <v>0</v>
      </c>
      <c r="AD540" s="140">
        <f>('User Input'!AD133*$C$199 + 'User Input'!AD174*$C$198)*AD238</f>
        <v>0</v>
      </c>
      <c r="AE540" s="140">
        <f>('User Input'!AE133*$C$199 + 'User Input'!AE174*$C$198)*AE238</f>
        <v>0</v>
      </c>
      <c r="AF540" s="140">
        <f>('User Input'!AF133*$C$199 + 'User Input'!AF174*$C$198)*AF238</f>
        <v>0</v>
      </c>
      <c r="AG540" s="140">
        <f>('User Input'!AG133*$C$199 + 'User Input'!AG174*$C$198)*AG238</f>
        <v>0</v>
      </c>
      <c r="AH540" s="140">
        <f>('User Input'!AH133*$C$199 + 'User Input'!AH174*$C$198)*AH238</f>
        <v>0</v>
      </c>
      <c r="AI540" s="140">
        <f>('User Input'!AI133*$C$199 + 'User Input'!AI174*$C$198)*AI238</f>
        <v>0</v>
      </c>
      <c r="AJ540" s="140">
        <f>('User Input'!AJ133*$C$199 + 'User Input'!AJ174*$C$198)*AJ238</f>
        <v>0</v>
      </c>
      <c r="AK540" s="140">
        <f>('User Input'!AK133*$C$199 + 'User Input'!AK174*$C$198)*AK238</f>
        <v>0</v>
      </c>
      <c r="AL540" s="140">
        <f>('User Input'!AL133*$C$199 + 'User Input'!AL174*$C$198)*AL238</f>
        <v>0</v>
      </c>
      <c r="AM540" s="140">
        <f>('User Input'!AM133*$C$199 + 'User Input'!AM174*$C$198)*AM238</f>
        <v>0</v>
      </c>
      <c r="AN540" s="140">
        <f>('User Input'!AN133*$C$199 + 'User Input'!AN174*$C$198)*AN238</f>
        <v>0</v>
      </c>
      <c r="AO540" s="140">
        <f>('User Input'!AO133*$C$199 + 'User Input'!AO174*$C$198)*AO238</f>
        <v>0</v>
      </c>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row>
    <row r="541" spans="1:95" ht="15" customHeight="1">
      <c r="A541" s="104"/>
      <c r="B541" s="117" t="s">
        <v>118</v>
      </c>
      <c r="C541" s="141"/>
      <c r="D541" s="140">
        <f>('User Input'!D134*$C$199 + 'User Input'!D175*$C$198)*D239</f>
        <v>0</v>
      </c>
      <c r="E541" s="140">
        <f>('User Input'!E134*$C$199 + 'User Input'!E175*$C$198)*E239</f>
        <v>0</v>
      </c>
      <c r="F541" s="140">
        <f>('User Input'!F134*$C$199 + 'User Input'!F175*$C$198)*F239</f>
        <v>0</v>
      </c>
      <c r="G541" s="140">
        <f>('User Input'!G134*$C$199 + 'User Input'!G175*$C$198)*G239</f>
        <v>0</v>
      </c>
      <c r="H541" s="140">
        <f>('User Input'!H134*$C$199 + 'User Input'!H175*$C$198)*H239</f>
        <v>0</v>
      </c>
      <c r="I541" s="140">
        <f>('User Input'!I134*$C$199 + 'User Input'!I175*$C$198)*I239</f>
        <v>0</v>
      </c>
      <c r="J541" s="140">
        <f>('User Input'!J134*$C$199 + 'User Input'!J175*$C$198)*J239</f>
        <v>0</v>
      </c>
      <c r="K541" s="140">
        <f>('User Input'!K134*$C$199 + 'User Input'!K175*$C$198)*K239</f>
        <v>0</v>
      </c>
      <c r="L541" s="140">
        <f>('User Input'!L134*$C$199 + 'User Input'!L175*$C$198)*L239</f>
        <v>0</v>
      </c>
      <c r="M541" s="140">
        <f>('User Input'!M134*$C$199 + 'User Input'!M175*$C$198)*M239</f>
        <v>0</v>
      </c>
      <c r="N541" s="140">
        <f>('User Input'!N134*$C$199 + 'User Input'!N175*$C$198)*N239</f>
        <v>0</v>
      </c>
      <c r="O541" s="140">
        <f>('User Input'!O134*$C$199 + 'User Input'!O175*$C$198)*O239</f>
        <v>0</v>
      </c>
      <c r="P541" s="140">
        <f>('User Input'!P134*$C$199 + 'User Input'!P175*$C$198)*P239</f>
        <v>0</v>
      </c>
      <c r="Q541" s="140">
        <f>('User Input'!Q134*$C$199 + 'User Input'!Q175*$C$198)*Q239</f>
        <v>0</v>
      </c>
      <c r="R541" s="140">
        <f>('User Input'!R134*$C$199 + 'User Input'!R175*$C$198)*R239</f>
        <v>0</v>
      </c>
      <c r="S541" s="140">
        <f>('User Input'!S134*$C$199 + 'User Input'!S175*$C$198)*S239</f>
        <v>0</v>
      </c>
      <c r="T541" s="140">
        <f>('User Input'!T134*$C$199 + 'User Input'!T175*$C$198)*T239</f>
        <v>0</v>
      </c>
      <c r="U541" s="140">
        <f>('User Input'!U134*$C$199 + 'User Input'!U175*$C$198)*U239</f>
        <v>0</v>
      </c>
      <c r="V541" s="140">
        <f>('User Input'!V134*$C$199 + 'User Input'!V175*$C$198)*V239</f>
        <v>0</v>
      </c>
      <c r="W541" s="140">
        <f>('User Input'!W134*$C$199 + 'User Input'!W175*$C$198)*W239</f>
        <v>0</v>
      </c>
      <c r="X541" s="140">
        <f>('User Input'!X134*$C$199 + 'User Input'!X175*$C$198)*X239</f>
        <v>0</v>
      </c>
      <c r="Y541" s="140">
        <f>('User Input'!Y134*$C$199 + 'User Input'!Y175*$C$198)*Y239</f>
        <v>0</v>
      </c>
      <c r="Z541" s="140">
        <f>('User Input'!Z134*$C$199 + 'User Input'!Z175*$C$198)*Z239</f>
        <v>0</v>
      </c>
      <c r="AA541" s="140">
        <f>('User Input'!AA134*$C$199 + 'User Input'!AA175*$C$198)*AA239</f>
        <v>0</v>
      </c>
      <c r="AB541" s="140">
        <f>('User Input'!AB134*$C$199 + 'User Input'!AB175*$C$198)*AB239</f>
        <v>0</v>
      </c>
      <c r="AC541" s="140">
        <f>('User Input'!AC134*$C$199 + 'User Input'!AC175*$C$198)*AC239</f>
        <v>0</v>
      </c>
      <c r="AD541" s="140">
        <f>('User Input'!AD134*$C$199 + 'User Input'!AD175*$C$198)*AD239</f>
        <v>0</v>
      </c>
      <c r="AE541" s="140">
        <f>('User Input'!AE134*$C$199 + 'User Input'!AE175*$C$198)*AE239</f>
        <v>0</v>
      </c>
      <c r="AF541" s="140">
        <f>('User Input'!AF134*$C$199 + 'User Input'!AF175*$C$198)*AF239</f>
        <v>0</v>
      </c>
      <c r="AG541" s="140">
        <f>('User Input'!AG134*$C$199 + 'User Input'!AG175*$C$198)*AG239</f>
        <v>0</v>
      </c>
      <c r="AH541" s="140">
        <f>('User Input'!AH134*$C$199 + 'User Input'!AH175*$C$198)*AH239</f>
        <v>0</v>
      </c>
      <c r="AI541" s="140">
        <f>('User Input'!AI134*$C$199 + 'User Input'!AI175*$C$198)*AI239</f>
        <v>0</v>
      </c>
      <c r="AJ541" s="140">
        <f>('User Input'!AJ134*$C$199 + 'User Input'!AJ175*$C$198)*AJ239</f>
        <v>0</v>
      </c>
      <c r="AK541" s="140">
        <f>('User Input'!AK134*$C$199 + 'User Input'!AK175*$C$198)*AK239</f>
        <v>0</v>
      </c>
      <c r="AL541" s="140">
        <f>('User Input'!AL134*$C$199 + 'User Input'!AL175*$C$198)*AL239</f>
        <v>0</v>
      </c>
      <c r="AM541" s="140">
        <f>('User Input'!AM134*$C$199 + 'User Input'!AM175*$C$198)*AM239</f>
        <v>0</v>
      </c>
      <c r="AN541" s="140">
        <f>('User Input'!AN134*$C$199 + 'User Input'!AN175*$C$198)*AN239</f>
        <v>0</v>
      </c>
      <c r="AO541" s="140">
        <f>('User Input'!AO134*$C$199 + 'User Input'!AO175*$C$198)*AO239</f>
        <v>0</v>
      </c>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row>
    <row r="542" spans="1:95" ht="15" customHeight="1">
      <c r="A542" s="104"/>
      <c r="B542" s="117" t="s">
        <v>119</v>
      </c>
      <c r="C542" s="141"/>
      <c r="D542" s="140">
        <f>('User Input'!D135*$C$199 + 'User Input'!D176*$C$198)*D240</f>
        <v>0</v>
      </c>
      <c r="E542" s="140">
        <f>('User Input'!E135*$C$199 + 'User Input'!E176*$C$198)*E240</f>
        <v>0</v>
      </c>
      <c r="F542" s="140">
        <f>('User Input'!F135*$C$199 + 'User Input'!F176*$C$198)*F240</f>
        <v>0</v>
      </c>
      <c r="G542" s="140">
        <f>('User Input'!G135*$C$199 + 'User Input'!G176*$C$198)*G240</f>
        <v>0</v>
      </c>
      <c r="H542" s="140">
        <f>('User Input'!H135*$C$199 + 'User Input'!H176*$C$198)*H240</f>
        <v>0</v>
      </c>
      <c r="I542" s="140">
        <f>('User Input'!I135*$C$199 + 'User Input'!I176*$C$198)*I240</f>
        <v>0</v>
      </c>
      <c r="J542" s="140">
        <f>('User Input'!J135*$C$199 + 'User Input'!J176*$C$198)*J240</f>
        <v>0</v>
      </c>
      <c r="K542" s="140">
        <f>('User Input'!K135*$C$199 + 'User Input'!K176*$C$198)*K240</f>
        <v>0</v>
      </c>
      <c r="L542" s="140">
        <f>('User Input'!L135*$C$199 + 'User Input'!L176*$C$198)*L240</f>
        <v>0</v>
      </c>
      <c r="M542" s="140">
        <f>('User Input'!M135*$C$199 + 'User Input'!M176*$C$198)*M240</f>
        <v>0</v>
      </c>
      <c r="N542" s="140">
        <f>('User Input'!N135*$C$199 + 'User Input'!N176*$C$198)*N240</f>
        <v>0</v>
      </c>
      <c r="O542" s="140">
        <f>('User Input'!O135*$C$199 + 'User Input'!O176*$C$198)*O240</f>
        <v>0</v>
      </c>
      <c r="P542" s="140">
        <f>('User Input'!P135*$C$199 + 'User Input'!P176*$C$198)*P240</f>
        <v>0</v>
      </c>
      <c r="Q542" s="140">
        <f>('User Input'!Q135*$C$199 + 'User Input'!Q176*$C$198)*Q240</f>
        <v>0</v>
      </c>
      <c r="R542" s="140">
        <f>('User Input'!R135*$C$199 + 'User Input'!R176*$C$198)*R240</f>
        <v>0</v>
      </c>
      <c r="S542" s="140">
        <f>('User Input'!S135*$C$199 + 'User Input'!S176*$C$198)*S240</f>
        <v>0</v>
      </c>
      <c r="T542" s="140">
        <f>('User Input'!T135*$C$199 + 'User Input'!T176*$C$198)*T240</f>
        <v>0</v>
      </c>
      <c r="U542" s="140">
        <f>('User Input'!U135*$C$199 + 'User Input'!U176*$C$198)*U240</f>
        <v>0</v>
      </c>
      <c r="V542" s="140">
        <f>('User Input'!V135*$C$199 + 'User Input'!V176*$C$198)*V240</f>
        <v>0</v>
      </c>
      <c r="W542" s="140">
        <f>('User Input'!W135*$C$199 + 'User Input'!W176*$C$198)*W240</f>
        <v>0</v>
      </c>
      <c r="X542" s="140">
        <f>('User Input'!X135*$C$199 + 'User Input'!X176*$C$198)*X240</f>
        <v>0</v>
      </c>
      <c r="Y542" s="140">
        <f>('User Input'!Y135*$C$199 + 'User Input'!Y176*$C$198)*Y240</f>
        <v>0</v>
      </c>
      <c r="Z542" s="140">
        <f>('User Input'!Z135*$C$199 + 'User Input'!Z176*$C$198)*Z240</f>
        <v>0</v>
      </c>
      <c r="AA542" s="140">
        <f>('User Input'!AA135*$C$199 + 'User Input'!AA176*$C$198)*AA240</f>
        <v>0</v>
      </c>
      <c r="AB542" s="140">
        <f>('User Input'!AB135*$C$199 + 'User Input'!AB176*$C$198)*AB240</f>
        <v>0</v>
      </c>
      <c r="AC542" s="140">
        <f>('User Input'!AC135*$C$199 + 'User Input'!AC176*$C$198)*AC240</f>
        <v>0</v>
      </c>
      <c r="AD542" s="140">
        <f>('User Input'!AD135*$C$199 + 'User Input'!AD176*$C$198)*AD240</f>
        <v>0</v>
      </c>
      <c r="AE542" s="140">
        <f>('User Input'!AE135*$C$199 + 'User Input'!AE176*$C$198)*AE240</f>
        <v>0</v>
      </c>
      <c r="AF542" s="140">
        <f>('User Input'!AF135*$C$199 + 'User Input'!AF176*$C$198)*AF240</f>
        <v>0</v>
      </c>
      <c r="AG542" s="140">
        <f>('User Input'!AG135*$C$199 + 'User Input'!AG176*$C$198)*AG240</f>
        <v>0</v>
      </c>
      <c r="AH542" s="140">
        <f>('User Input'!AH135*$C$199 + 'User Input'!AH176*$C$198)*AH240</f>
        <v>0</v>
      </c>
      <c r="AI542" s="140">
        <f>('User Input'!AI135*$C$199 + 'User Input'!AI176*$C$198)*AI240</f>
        <v>0</v>
      </c>
      <c r="AJ542" s="140">
        <f>('User Input'!AJ135*$C$199 + 'User Input'!AJ176*$C$198)*AJ240</f>
        <v>0</v>
      </c>
      <c r="AK542" s="140">
        <f>('User Input'!AK135*$C$199 + 'User Input'!AK176*$C$198)*AK240</f>
        <v>0</v>
      </c>
      <c r="AL542" s="140">
        <f>('User Input'!AL135*$C$199 + 'User Input'!AL176*$C$198)*AL240</f>
        <v>0</v>
      </c>
      <c r="AM542" s="140">
        <f>('User Input'!AM135*$C$199 + 'User Input'!AM176*$C$198)*AM240</f>
        <v>0</v>
      </c>
      <c r="AN542" s="140">
        <f>('User Input'!AN135*$C$199 + 'User Input'!AN176*$C$198)*AN240</f>
        <v>0</v>
      </c>
      <c r="AO542" s="140">
        <f>('User Input'!AO135*$C$199 + 'User Input'!AO176*$C$198)*AO240</f>
        <v>0</v>
      </c>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row>
    <row r="543" spans="1:95" ht="15" customHeight="1">
      <c r="A543" s="104"/>
      <c r="B543" s="117" t="s">
        <v>120</v>
      </c>
      <c r="C543" s="141"/>
      <c r="D543" s="140">
        <f>('User Input'!D136*$C$199 + 'User Input'!D177*$C$198)*D241</f>
        <v>0</v>
      </c>
      <c r="E543" s="140">
        <f>('User Input'!E136*$C$199 + 'User Input'!E177*$C$198)*E241</f>
        <v>0</v>
      </c>
      <c r="F543" s="140">
        <f>('User Input'!F136*$C$199 + 'User Input'!F177*$C$198)*F241</f>
        <v>0</v>
      </c>
      <c r="G543" s="140">
        <f>('User Input'!G136*$C$199 + 'User Input'!G177*$C$198)*G241</f>
        <v>0</v>
      </c>
      <c r="H543" s="140">
        <f>('User Input'!H136*$C$199 + 'User Input'!H177*$C$198)*H241</f>
        <v>0</v>
      </c>
      <c r="I543" s="140">
        <f>('User Input'!I136*$C$199 + 'User Input'!I177*$C$198)*I241</f>
        <v>0</v>
      </c>
      <c r="J543" s="140">
        <f>('User Input'!J136*$C$199 + 'User Input'!J177*$C$198)*J241</f>
        <v>0</v>
      </c>
      <c r="K543" s="140">
        <f>('User Input'!K136*$C$199 + 'User Input'!K177*$C$198)*K241</f>
        <v>0</v>
      </c>
      <c r="L543" s="140">
        <f>('User Input'!L136*$C$199 + 'User Input'!L177*$C$198)*L241</f>
        <v>0</v>
      </c>
      <c r="M543" s="140">
        <f>('User Input'!M136*$C$199 + 'User Input'!M177*$C$198)*M241</f>
        <v>0</v>
      </c>
      <c r="N543" s="140">
        <f>('User Input'!N136*$C$199 + 'User Input'!N177*$C$198)*N241</f>
        <v>0</v>
      </c>
      <c r="O543" s="140">
        <f>('User Input'!O136*$C$199 + 'User Input'!O177*$C$198)*O241</f>
        <v>0</v>
      </c>
      <c r="P543" s="140">
        <f>('User Input'!P136*$C$199 + 'User Input'!P177*$C$198)*P241</f>
        <v>0</v>
      </c>
      <c r="Q543" s="140">
        <f>('User Input'!Q136*$C$199 + 'User Input'!Q177*$C$198)*Q241</f>
        <v>0</v>
      </c>
      <c r="R543" s="140">
        <f>('User Input'!R136*$C$199 + 'User Input'!R177*$C$198)*R241</f>
        <v>0</v>
      </c>
      <c r="S543" s="140">
        <f>('User Input'!S136*$C$199 + 'User Input'!S177*$C$198)*S241</f>
        <v>0</v>
      </c>
      <c r="T543" s="140">
        <f>('User Input'!T136*$C$199 + 'User Input'!T177*$C$198)*T241</f>
        <v>0</v>
      </c>
      <c r="U543" s="140">
        <f>('User Input'!U136*$C$199 + 'User Input'!U177*$C$198)*U241</f>
        <v>0</v>
      </c>
      <c r="V543" s="140">
        <f>('User Input'!V136*$C$199 + 'User Input'!V177*$C$198)*V241</f>
        <v>0</v>
      </c>
      <c r="W543" s="140">
        <f>('User Input'!W136*$C$199 + 'User Input'!W177*$C$198)*W241</f>
        <v>0</v>
      </c>
      <c r="X543" s="140">
        <f>('User Input'!X136*$C$199 + 'User Input'!X177*$C$198)*X241</f>
        <v>0</v>
      </c>
      <c r="Y543" s="140">
        <f>('User Input'!Y136*$C$199 + 'User Input'!Y177*$C$198)*Y241</f>
        <v>0</v>
      </c>
      <c r="Z543" s="140">
        <f>('User Input'!Z136*$C$199 + 'User Input'!Z177*$C$198)*Z241</f>
        <v>0</v>
      </c>
      <c r="AA543" s="140">
        <f>('User Input'!AA136*$C$199 + 'User Input'!AA177*$C$198)*AA241</f>
        <v>0</v>
      </c>
      <c r="AB543" s="140">
        <f>('User Input'!AB136*$C$199 + 'User Input'!AB177*$C$198)*AB241</f>
        <v>0</v>
      </c>
      <c r="AC543" s="140">
        <f>('User Input'!AC136*$C$199 + 'User Input'!AC177*$C$198)*AC241</f>
        <v>0</v>
      </c>
      <c r="AD543" s="140">
        <f>('User Input'!AD136*$C$199 + 'User Input'!AD177*$C$198)*AD241</f>
        <v>0</v>
      </c>
      <c r="AE543" s="140">
        <f>('User Input'!AE136*$C$199 + 'User Input'!AE177*$C$198)*AE241</f>
        <v>0</v>
      </c>
      <c r="AF543" s="140">
        <f>('User Input'!AF136*$C$199 + 'User Input'!AF177*$C$198)*AF241</f>
        <v>0</v>
      </c>
      <c r="AG543" s="140">
        <f>('User Input'!AG136*$C$199 + 'User Input'!AG177*$C$198)*AG241</f>
        <v>0</v>
      </c>
      <c r="AH543" s="140">
        <f>('User Input'!AH136*$C$199 + 'User Input'!AH177*$C$198)*AH241</f>
        <v>0</v>
      </c>
      <c r="AI543" s="140">
        <f>('User Input'!AI136*$C$199 + 'User Input'!AI177*$C$198)*AI241</f>
        <v>0</v>
      </c>
      <c r="AJ543" s="140">
        <f>('User Input'!AJ136*$C$199 + 'User Input'!AJ177*$C$198)*AJ241</f>
        <v>0</v>
      </c>
      <c r="AK543" s="140">
        <f>('User Input'!AK136*$C$199 + 'User Input'!AK177*$C$198)*AK241</f>
        <v>0</v>
      </c>
      <c r="AL543" s="140">
        <f>('User Input'!AL136*$C$199 + 'User Input'!AL177*$C$198)*AL241</f>
        <v>0</v>
      </c>
      <c r="AM543" s="140">
        <f>('User Input'!AM136*$C$199 + 'User Input'!AM177*$C$198)*AM241</f>
        <v>0</v>
      </c>
      <c r="AN543" s="140">
        <f>('User Input'!AN136*$C$199 + 'User Input'!AN177*$C$198)*AN241</f>
        <v>0</v>
      </c>
      <c r="AO543" s="140">
        <f>('User Input'!AO136*$C$199 + 'User Input'!AO177*$C$198)*AO241</f>
        <v>0</v>
      </c>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row>
    <row r="544" spans="1:95" ht="15" customHeight="1">
      <c r="A544" s="104"/>
      <c r="B544" s="117" t="s">
        <v>121</v>
      </c>
      <c r="C544" s="141"/>
      <c r="D544" s="140">
        <f>('User Input'!D137*$C$199 + 'User Input'!D178*$C$198)*D242</f>
        <v>0</v>
      </c>
      <c r="E544" s="140">
        <f>('User Input'!E137*$C$199 + 'User Input'!E178*$C$198)*E242</f>
        <v>0</v>
      </c>
      <c r="F544" s="140">
        <f>('User Input'!F137*$C$199 + 'User Input'!F178*$C$198)*F242</f>
        <v>0</v>
      </c>
      <c r="G544" s="140">
        <f>('User Input'!G137*$C$199 + 'User Input'!G178*$C$198)*G242</f>
        <v>0</v>
      </c>
      <c r="H544" s="140">
        <f>('User Input'!H137*$C$199 + 'User Input'!H178*$C$198)*H242</f>
        <v>0</v>
      </c>
      <c r="I544" s="140">
        <f>('User Input'!I137*$C$199 + 'User Input'!I178*$C$198)*I242</f>
        <v>0</v>
      </c>
      <c r="J544" s="140">
        <f>('User Input'!J137*$C$199 + 'User Input'!J178*$C$198)*J242</f>
        <v>0</v>
      </c>
      <c r="K544" s="140">
        <f>('User Input'!K137*$C$199 + 'User Input'!K178*$C$198)*K242</f>
        <v>0</v>
      </c>
      <c r="L544" s="140">
        <f>('User Input'!L137*$C$199 + 'User Input'!L178*$C$198)*L242</f>
        <v>0</v>
      </c>
      <c r="M544" s="140">
        <f>('User Input'!M137*$C$199 + 'User Input'!M178*$C$198)*M242</f>
        <v>0</v>
      </c>
      <c r="N544" s="140">
        <f>('User Input'!N137*$C$199 + 'User Input'!N178*$C$198)*N242</f>
        <v>0</v>
      </c>
      <c r="O544" s="140">
        <f>('User Input'!O137*$C$199 + 'User Input'!O178*$C$198)*O242</f>
        <v>0</v>
      </c>
      <c r="P544" s="140">
        <f>('User Input'!P137*$C$199 + 'User Input'!P178*$C$198)*P242</f>
        <v>0</v>
      </c>
      <c r="Q544" s="140">
        <f>('User Input'!Q137*$C$199 + 'User Input'!Q178*$C$198)*Q242</f>
        <v>0</v>
      </c>
      <c r="R544" s="140">
        <f>('User Input'!R137*$C$199 + 'User Input'!R178*$C$198)*R242</f>
        <v>0</v>
      </c>
      <c r="S544" s="140">
        <f>('User Input'!S137*$C$199 + 'User Input'!S178*$C$198)*S242</f>
        <v>0</v>
      </c>
      <c r="T544" s="140">
        <f>('User Input'!T137*$C$199 + 'User Input'!T178*$C$198)*T242</f>
        <v>0</v>
      </c>
      <c r="U544" s="140">
        <f>('User Input'!U137*$C$199 + 'User Input'!U178*$C$198)*U242</f>
        <v>0</v>
      </c>
      <c r="V544" s="140">
        <f>('User Input'!V137*$C$199 + 'User Input'!V178*$C$198)*V242</f>
        <v>0</v>
      </c>
      <c r="W544" s="140">
        <f>('User Input'!W137*$C$199 + 'User Input'!W178*$C$198)*W242</f>
        <v>0</v>
      </c>
      <c r="X544" s="140">
        <f>('User Input'!X137*$C$199 + 'User Input'!X178*$C$198)*X242</f>
        <v>0</v>
      </c>
      <c r="Y544" s="140">
        <f>('User Input'!Y137*$C$199 + 'User Input'!Y178*$C$198)*Y242</f>
        <v>0</v>
      </c>
      <c r="Z544" s="140">
        <f>('User Input'!Z137*$C$199 + 'User Input'!Z178*$C$198)*Z242</f>
        <v>0</v>
      </c>
      <c r="AA544" s="140">
        <f>('User Input'!AA137*$C$199 + 'User Input'!AA178*$C$198)*AA242</f>
        <v>0</v>
      </c>
      <c r="AB544" s="140">
        <f>('User Input'!AB137*$C$199 + 'User Input'!AB178*$C$198)*AB242</f>
        <v>0</v>
      </c>
      <c r="AC544" s="140">
        <f>('User Input'!AC137*$C$199 + 'User Input'!AC178*$C$198)*AC242</f>
        <v>0</v>
      </c>
      <c r="AD544" s="140">
        <f>('User Input'!AD137*$C$199 + 'User Input'!AD178*$C$198)*AD242</f>
        <v>0</v>
      </c>
      <c r="AE544" s="140">
        <f>('User Input'!AE137*$C$199 + 'User Input'!AE178*$C$198)*AE242</f>
        <v>0</v>
      </c>
      <c r="AF544" s="140">
        <f>('User Input'!AF137*$C$199 + 'User Input'!AF178*$C$198)*AF242</f>
        <v>0</v>
      </c>
      <c r="AG544" s="140">
        <f>('User Input'!AG137*$C$199 + 'User Input'!AG178*$C$198)*AG242</f>
        <v>0</v>
      </c>
      <c r="AH544" s="140">
        <f>('User Input'!AH137*$C$199 + 'User Input'!AH178*$C$198)*AH242</f>
        <v>0</v>
      </c>
      <c r="AI544" s="140">
        <f>('User Input'!AI137*$C$199 + 'User Input'!AI178*$C$198)*AI242</f>
        <v>0</v>
      </c>
      <c r="AJ544" s="140">
        <f>('User Input'!AJ137*$C$199 + 'User Input'!AJ178*$C$198)*AJ242</f>
        <v>0</v>
      </c>
      <c r="AK544" s="140">
        <f>('User Input'!AK137*$C$199 + 'User Input'!AK178*$C$198)*AK242</f>
        <v>0</v>
      </c>
      <c r="AL544" s="140">
        <f>('User Input'!AL137*$C$199 + 'User Input'!AL178*$C$198)*AL242</f>
        <v>0</v>
      </c>
      <c r="AM544" s="140">
        <f>('User Input'!AM137*$C$199 + 'User Input'!AM178*$C$198)*AM242</f>
        <v>0</v>
      </c>
      <c r="AN544" s="140">
        <f>('User Input'!AN137*$C$199 + 'User Input'!AN178*$C$198)*AN242</f>
        <v>0</v>
      </c>
      <c r="AO544" s="140">
        <f>('User Input'!AO137*$C$199 + 'User Input'!AO178*$C$198)*AO242</f>
        <v>0</v>
      </c>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row>
    <row r="545" spans="1:95" ht="15" customHeight="1">
      <c r="A545" s="104"/>
      <c r="B545" s="117" t="s">
        <v>122</v>
      </c>
      <c r="C545" s="141"/>
      <c r="D545" s="140">
        <f>('User Input'!D138*$C$199 + 'User Input'!D179*$C$198)*D243</f>
        <v>0</v>
      </c>
      <c r="E545" s="140">
        <f>('User Input'!E138*$C$199 + 'User Input'!E179*$C$198)*E243</f>
        <v>0</v>
      </c>
      <c r="F545" s="140">
        <f>('User Input'!F138*$C$199 + 'User Input'!F179*$C$198)*F243</f>
        <v>0</v>
      </c>
      <c r="G545" s="140">
        <f>('User Input'!G138*$C$199 + 'User Input'!G179*$C$198)*G243</f>
        <v>0</v>
      </c>
      <c r="H545" s="140">
        <f>('User Input'!H138*$C$199 + 'User Input'!H179*$C$198)*H243</f>
        <v>0</v>
      </c>
      <c r="I545" s="140">
        <f>('User Input'!I138*$C$199 + 'User Input'!I179*$C$198)*I243</f>
        <v>0</v>
      </c>
      <c r="J545" s="140">
        <f>('User Input'!J138*$C$199 + 'User Input'!J179*$C$198)*J243</f>
        <v>0</v>
      </c>
      <c r="K545" s="140">
        <f>('User Input'!K138*$C$199 + 'User Input'!K179*$C$198)*K243</f>
        <v>0</v>
      </c>
      <c r="L545" s="140">
        <f>('User Input'!L138*$C$199 + 'User Input'!L179*$C$198)*L243</f>
        <v>0</v>
      </c>
      <c r="M545" s="140">
        <f>('User Input'!M138*$C$199 + 'User Input'!M179*$C$198)*M243</f>
        <v>0</v>
      </c>
      <c r="N545" s="140">
        <f>('User Input'!N138*$C$199 + 'User Input'!N179*$C$198)*N243</f>
        <v>0</v>
      </c>
      <c r="O545" s="140">
        <f>('User Input'!O138*$C$199 + 'User Input'!O179*$C$198)*O243</f>
        <v>0</v>
      </c>
      <c r="P545" s="140">
        <f>('User Input'!P138*$C$199 + 'User Input'!P179*$C$198)*P243</f>
        <v>0</v>
      </c>
      <c r="Q545" s="140">
        <f>('User Input'!Q138*$C$199 + 'User Input'!Q179*$C$198)*Q243</f>
        <v>0</v>
      </c>
      <c r="R545" s="140">
        <f>('User Input'!R138*$C$199 + 'User Input'!R179*$C$198)*R243</f>
        <v>0</v>
      </c>
      <c r="S545" s="140">
        <f>('User Input'!S138*$C$199 + 'User Input'!S179*$C$198)*S243</f>
        <v>0</v>
      </c>
      <c r="T545" s="140">
        <f>('User Input'!T138*$C$199 + 'User Input'!T179*$C$198)*T243</f>
        <v>0</v>
      </c>
      <c r="U545" s="140">
        <f>('User Input'!U138*$C$199 + 'User Input'!U179*$C$198)*U243</f>
        <v>0</v>
      </c>
      <c r="V545" s="140">
        <f>('User Input'!V138*$C$199 + 'User Input'!V179*$C$198)*V243</f>
        <v>0</v>
      </c>
      <c r="W545" s="140">
        <f>('User Input'!W138*$C$199 + 'User Input'!W179*$C$198)*W243</f>
        <v>0</v>
      </c>
      <c r="X545" s="140">
        <f>('User Input'!X138*$C$199 + 'User Input'!X179*$C$198)*X243</f>
        <v>0</v>
      </c>
      <c r="Y545" s="140">
        <f>('User Input'!Y138*$C$199 + 'User Input'!Y179*$C$198)*Y243</f>
        <v>0</v>
      </c>
      <c r="Z545" s="140">
        <f>('User Input'!Z138*$C$199 + 'User Input'!Z179*$C$198)*Z243</f>
        <v>0</v>
      </c>
      <c r="AA545" s="140">
        <f>('User Input'!AA138*$C$199 + 'User Input'!AA179*$C$198)*AA243</f>
        <v>0</v>
      </c>
      <c r="AB545" s="140">
        <f>('User Input'!AB138*$C$199 + 'User Input'!AB179*$C$198)*AB243</f>
        <v>0</v>
      </c>
      <c r="AC545" s="140">
        <f>('User Input'!AC138*$C$199 + 'User Input'!AC179*$C$198)*AC243</f>
        <v>0</v>
      </c>
      <c r="AD545" s="140">
        <f>('User Input'!AD138*$C$199 + 'User Input'!AD179*$C$198)*AD243</f>
        <v>0</v>
      </c>
      <c r="AE545" s="140">
        <f>('User Input'!AE138*$C$199 + 'User Input'!AE179*$C$198)*AE243</f>
        <v>0</v>
      </c>
      <c r="AF545" s="140">
        <f>('User Input'!AF138*$C$199 + 'User Input'!AF179*$C$198)*AF243</f>
        <v>0</v>
      </c>
      <c r="AG545" s="140">
        <f>('User Input'!AG138*$C$199 + 'User Input'!AG179*$C$198)*AG243</f>
        <v>0</v>
      </c>
      <c r="AH545" s="140">
        <f>('User Input'!AH138*$C$199 + 'User Input'!AH179*$C$198)*AH243</f>
        <v>0</v>
      </c>
      <c r="AI545" s="140">
        <f>('User Input'!AI138*$C$199 + 'User Input'!AI179*$C$198)*AI243</f>
        <v>0</v>
      </c>
      <c r="AJ545" s="140">
        <f>('User Input'!AJ138*$C$199 + 'User Input'!AJ179*$C$198)*AJ243</f>
        <v>0</v>
      </c>
      <c r="AK545" s="140">
        <f>('User Input'!AK138*$C$199 + 'User Input'!AK179*$C$198)*AK243</f>
        <v>0</v>
      </c>
      <c r="AL545" s="140">
        <f>('User Input'!AL138*$C$199 + 'User Input'!AL179*$C$198)*AL243</f>
        <v>0</v>
      </c>
      <c r="AM545" s="140">
        <f>('User Input'!AM138*$C$199 + 'User Input'!AM179*$C$198)*AM243</f>
        <v>0</v>
      </c>
      <c r="AN545" s="140">
        <f>('User Input'!AN138*$C$199 + 'User Input'!AN179*$C$198)*AN243</f>
        <v>0</v>
      </c>
      <c r="AO545" s="140">
        <f>('User Input'!AO138*$C$199 + 'User Input'!AO179*$C$198)*AO243</f>
        <v>0</v>
      </c>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row>
    <row r="546" spans="1:95" ht="15" customHeight="1">
      <c r="A546" s="104"/>
      <c r="B546" s="117" t="s">
        <v>123</v>
      </c>
      <c r="C546" s="141"/>
      <c r="D546" s="140">
        <f>('User Input'!D139*$C$199 + 'User Input'!D180*$C$198)*D244</f>
        <v>0</v>
      </c>
      <c r="E546" s="140">
        <f>('User Input'!E139*$C$199 + 'User Input'!E180*$C$198)*E244</f>
        <v>0</v>
      </c>
      <c r="F546" s="140">
        <f>('User Input'!F139*$C$199 + 'User Input'!F180*$C$198)*F244</f>
        <v>0</v>
      </c>
      <c r="G546" s="140">
        <f>('User Input'!G139*$C$199 + 'User Input'!G180*$C$198)*G244</f>
        <v>0</v>
      </c>
      <c r="H546" s="140">
        <f>('User Input'!H139*$C$199 + 'User Input'!H180*$C$198)*H244</f>
        <v>0</v>
      </c>
      <c r="I546" s="140">
        <f>('User Input'!I139*$C$199 + 'User Input'!I180*$C$198)*I244</f>
        <v>0</v>
      </c>
      <c r="J546" s="140">
        <f>('User Input'!J139*$C$199 + 'User Input'!J180*$C$198)*J244</f>
        <v>0</v>
      </c>
      <c r="K546" s="140">
        <f>('User Input'!K139*$C$199 + 'User Input'!K180*$C$198)*K244</f>
        <v>0</v>
      </c>
      <c r="L546" s="140">
        <f>('User Input'!L139*$C$199 + 'User Input'!L180*$C$198)*L244</f>
        <v>0</v>
      </c>
      <c r="M546" s="140">
        <f>('User Input'!M139*$C$199 + 'User Input'!M180*$C$198)*M244</f>
        <v>0</v>
      </c>
      <c r="N546" s="140">
        <f>('User Input'!N139*$C$199 + 'User Input'!N180*$C$198)*N244</f>
        <v>0</v>
      </c>
      <c r="O546" s="140">
        <f>('User Input'!O139*$C$199 + 'User Input'!O180*$C$198)*O244</f>
        <v>0</v>
      </c>
      <c r="P546" s="140">
        <f>('User Input'!P139*$C$199 + 'User Input'!P180*$C$198)*P244</f>
        <v>0</v>
      </c>
      <c r="Q546" s="140">
        <f>('User Input'!Q139*$C$199 + 'User Input'!Q180*$C$198)*Q244</f>
        <v>0</v>
      </c>
      <c r="R546" s="140">
        <f>('User Input'!R139*$C$199 + 'User Input'!R180*$C$198)*R244</f>
        <v>0</v>
      </c>
      <c r="S546" s="140">
        <f>('User Input'!S139*$C$199 + 'User Input'!S180*$C$198)*S244</f>
        <v>0</v>
      </c>
      <c r="T546" s="140">
        <f>('User Input'!T139*$C$199 + 'User Input'!T180*$C$198)*T244</f>
        <v>0</v>
      </c>
      <c r="U546" s="140">
        <f>('User Input'!U139*$C$199 + 'User Input'!U180*$C$198)*U244</f>
        <v>0</v>
      </c>
      <c r="V546" s="140">
        <f>('User Input'!V139*$C$199 + 'User Input'!V180*$C$198)*V244</f>
        <v>0</v>
      </c>
      <c r="W546" s="140">
        <f>('User Input'!W139*$C$199 + 'User Input'!W180*$C$198)*W244</f>
        <v>0</v>
      </c>
      <c r="X546" s="140">
        <f>('User Input'!X139*$C$199 + 'User Input'!X180*$C$198)*X244</f>
        <v>0</v>
      </c>
      <c r="Y546" s="140">
        <f>('User Input'!Y139*$C$199 + 'User Input'!Y180*$C$198)*Y244</f>
        <v>0</v>
      </c>
      <c r="Z546" s="140">
        <f>('User Input'!Z139*$C$199 + 'User Input'!Z180*$C$198)*Z244</f>
        <v>0</v>
      </c>
      <c r="AA546" s="140">
        <f>('User Input'!AA139*$C$199 + 'User Input'!AA180*$C$198)*AA244</f>
        <v>0</v>
      </c>
      <c r="AB546" s="140">
        <f>('User Input'!AB139*$C$199 + 'User Input'!AB180*$C$198)*AB244</f>
        <v>0</v>
      </c>
      <c r="AC546" s="140">
        <f>('User Input'!AC139*$C$199 + 'User Input'!AC180*$C$198)*AC244</f>
        <v>0</v>
      </c>
      <c r="AD546" s="140">
        <f>('User Input'!AD139*$C$199 + 'User Input'!AD180*$C$198)*AD244</f>
        <v>0</v>
      </c>
      <c r="AE546" s="140">
        <f>('User Input'!AE139*$C$199 + 'User Input'!AE180*$C$198)*AE244</f>
        <v>0</v>
      </c>
      <c r="AF546" s="140">
        <f>('User Input'!AF139*$C$199 + 'User Input'!AF180*$C$198)*AF244</f>
        <v>0</v>
      </c>
      <c r="AG546" s="140">
        <f>('User Input'!AG139*$C$199 + 'User Input'!AG180*$C$198)*AG244</f>
        <v>0</v>
      </c>
      <c r="AH546" s="140">
        <f>('User Input'!AH139*$C$199 + 'User Input'!AH180*$C$198)*AH244</f>
        <v>0</v>
      </c>
      <c r="AI546" s="140">
        <f>('User Input'!AI139*$C$199 + 'User Input'!AI180*$C$198)*AI244</f>
        <v>0</v>
      </c>
      <c r="AJ546" s="140">
        <f>('User Input'!AJ139*$C$199 + 'User Input'!AJ180*$C$198)*AJ244</f>
        <v>0</v>
      </c>
      <c r="AK546" s="140">
        <f>('User Input'!AK139*$C$199 + 'User Input'!AK180*$C$198)*AK244</f>
        <v>0</v>
      </c>
      <c r="AL546" s="140">
        <f>('User Input'!AL139*$C$199 + 'User Input'!AL180*$C$198)*AL244</f>
        <v>0</v>
      </c>
      <c r="AM546" s="140">
        <f>('User Input'!AM139*$C$199 + 'User Input'!AM180*$C$198)*AM244</f>
        <v>0</v>
      </c>
      <c r="AN546" s="140">
        <f>('User Input'!AN139*$C$199 + 'User Input'!AN180*$C$198)*AN244</f>
        <v>0</v>
      </c>
      <c r="AO546" s="140">
        <f>('User Input'!AO139*$C$199 + 'User Input'!AO180*$C$198)*AO244</f>
        <v>0</v>
      </c>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row>
    <row r="547" spans="1:95" ht="15" customHeight="1">
      <c r="A547" s="104"/>
      <c r="B547" s="117" t="s">
        <v>124</v>
      </c>
      <c r="C547" s="141"/>
      <c r="D547" s="140">
        <f>('User Input'!D140*$C$199 + 'User Input'!D181*$C$198)*D245</f>
        <v>0</v>
      </c>
      <c r="E547" s="140">
        <f>('User Input'!E140*$C$199 + 'User Input'!E181*$C$198)*E245</f>
        <v>0</v>
      </c>
      <c r="F547" s="140">
        <f>('User Input'!F140*$C$199 + 'User Input'!F181*$C$198)*F245</f>
        <v>0</v>
      </c>
      <c r="G547" s="140">
        <f>('User Input'!G140*$C$199 + 'User Input'!G181*$C$198)*G245</f>
        <v>0</v>
      </c>
      <c r="H547" s="140">
        <f>('User Input'!H140*$C$199 + 'User Input'!H181*$C$198)*H245</f>
        <v>0</v>
      </c>
      <c r="I547" s="140">
        <f>('User Input'!I140*$C$199 + 'User Input'!I181*$C$198)*I245</f>
        <v>0</v>
      </c>
      <c r="J547" s="140">
        <f>('User Input'!J140*$C$199 + 'User Input'!J181*$C$198)*J245</f>
        <v>0</v>
      </c>
      <c r="K547" s="140">
        <f>('User Input'!K140*$C$199 + 'User Input'!K181*$C$198)*K245</f>
        <v>0</v>
      </c>
      <c r="L547" s="140">
        <f>('User Input'!L140*$C$199 + 'User Input'!L181*$C$198)*L245</f>
        <v>0</v>
      </c>
      <c r="M547" s="140">
        <f>('User Input'!M140*$C$199 + 'User Input'!M181*$C$198)*M245</f>
        <v>0</v>
      </c>
      <c r="N547" s="140">
        <f>('User Input'!N140*$C$199 + 'User Input'!N181*$C$198)*N245</f>
        <v>0</v>
      </c>
      <c r="O547" s="140">
        <f>('User Input'!O140*$C$199 + 'User Input'!O181*$C$198)*O245</f>
        <v>0</v>
      </c>
      <c r="P547" s="140">
        <f>('User Input'!P140*$C$199 + 'User Input'!P181*$C$198)*P245</f>
        <v>0</v>
      </c>
      <c r="Q547" s="140">
        <f>('User Input'!Q140*$C$199 + 'User Input'!Q181*$C$198)*Q245</f>
        <v>0</v>
      </c>
      <c r="R547" s="140">
        <f>('User Input'!R140*$C$199 + 'User Input'!R181*$C$198)*R245</f>
        <v>0</v>
      </c>
      <c r="S547" s="140">
        <f>('User Input'!S140*$C$199 + 'User Input'!S181*$C$198)*S245</f>
        <v>0</v>
      </c>
      <c r="T547" s="140">
        <f>('User Input'!T140*$C$199 + 'User Input'!T181*$C$198)*T245</f>
        <v>0</v>
      </c>
      <c r="U547" s="140">
        <f>('User Input'!U140*$C$199 + 'User Input'!U181*$C$198)*U245</f>
        <v>0</v>
      </c>
      <c r="V547" s="140">
        <f>('User Input'!V140*$C$199 + 'User Input'!V181*$C$198)*V245</f>
        <v>0</v>
      </c>
      <c r="W547" s="140">
        <f>('User Input'!W140*$C$199 + 'User Input'!W181*$C$198)*W245</f>
        <v>0</v>
      </c>
      <c r="X547" s="140">
        <f>('User Input'!X140*$C$199 + 'User Input'!X181*$C$198)*X245</f>
        <v>0</v>
      </c>
      <c r="Y547" s="140">
        <f>('User Input'!Y140*$C$199 + 'User Input'!Y181*$C$198)*Y245</f>
        <v>0</v>
      </c>
      <c r="Z547" s="140">
        <f>('User Input'!Z140*$C$199 + 'User Input'!Z181*$C$198)*Z245</f>
        <v>0</v>
      </c>
      <c r="AA547" s="140">
        <f>('User Input'!AA140*$C$199 + 'User Input'!AA181*$C$198)*AA245</f>
        <v>0</v>
      </c>
      <c r="AB547" s="140">
        <f>('User Input'!AB140*$C$199 + 'User Input'!AB181*$C$198)*AB245</f>
        <v>0</v>
      </c>
      <c r="AC547" s="140">
        <f>('User Input'!AC140*$C$199 + 'User Input'!AC181*$C$198)*AC245</f>
        <v>0</v>
      </c>
      <c r="AD547" s="140">
        <f>('User Input'!AD140*$C$199 + 'User Input'!AD181*$C$198)*AD245</f>
        <v>0</v>
      </c>
      <c r="AE547" s="140">
        <f>('User Input'!AE140*$C$199 + 'User Input'!AE181*$C$198)*AE245</f>
        <v>0</v>
      </c>
      <c r="AF547" s="140">
        <f>('User Input'!AF140*$C$199 + 'User Input'!AF181*$C$198)*AF245</f>
        <v>0</v>
      </c>
      <c r="AG547" s="140">
        <f>('User Input'!AG140*$C$199 + 'User Input'!AG181*$C$198)*AG245</f>
        <v>0</v>
      </c>
      <c r="AH547" s="140">
        <f>('User Input'!AH140*$C$199 + 'User Input'!AH181*$C$198)*AH245</f>
        <v>0</v>
      </c>
      <c r="AI547" s="140">
        <f>('User Input'!AI140*$C$199 + 'User Input'!AI181*$C$198)*AI245</f>
        <v>0</v>
      </c>
      <c r="AJ547" s="140">
        <f>('User Input'!AJ140*$C$199 + 'User Input'!AJ181*$C$198)*AJ245</f>
        <v>0</v>
      </c>
      <c r="AK547" s="140">
        <f>('User Input'!AK140*$C$199 + 'User Input'!AK181*$C$198)*AK245</f>
        <v>0</v>
      </c>
      <c r="AL547" s="140">
        <f>('User Input'!AL140*$C$199 + 'User Input'!AL181*$C$198)*AL245</f>
        <v>0</v>
      </c>
      <c r="AM547" s="140">
        <f>('User Input'!AM140*$C$199 + 'User Input'!AM181*$C$198)*AM245</f>
        <v>0</v>
      </c>
      <c r="AN547" s="140">
        <f>('User Input'!AN140*$C$199 + 'User Input'!AN181*$C$198)*AN245</f>
        <v>0</v>
      </c>
      <c r="AO547" s="140">
        <f>('User Input'!AO140*$C$199 + 'User Input'!AO181*$C$198)*AO245</f>
        <v>0</v>
      </c>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row>
    <row r="548" spans="1:95" ht="15" customHeight="1">
      <c r="A548" s="104"/>
      <c r="B548" s="117" t="s">
        <v>125</v>
      </c>
      <c r="C548" s="141"/>
      <c r="D548" s="140">
        <f>('User Input'!D141*$C$199 + 'User Input'!D182*$C$198)*D246</f>
        <v>0</v>
      </c>
      <c r="E548" s="140">
        <f>('User Input'!E141*$C$199 + 'User Input'!E182*$C$198)*E246</f>
        <v>0</v>
      </c>
      <c r="F548" s="140">
        <f>('User Input'!F141*$C$199 + 'User Input'!F182*$C$198)*F246</f>
        <v>0</v>
      </c>
      <c r="G548" s="140">
        <f>('User Input'!G141*$C$199 + 'User Input'!G182*$C$198)*G246</f>
        <v>0</v>
      </c>
      <c r="H548" s="140">
        <f>('User Input'!H141*$C$199 + 'User Input'!H182*$C$198)*H246</f>
        <v>0</v>
      </c>
      <c r="I548" s="140">
        <f>('User Input'!I141*$C$199 + 'User Input'!I182*$C$198)*I246</f>
        <v>0</v>
      </c>
      <c r="J548" s="140">
        <f>('User Input'!J141*$C$199 + 'User Input'!J182*$C$198)*J246</f>
        <v>0</v>
      </c>
      <c r="K548" s="140">
        <f>('User Input'!K141*$C$199 + 'User Input'!K182*$C$198)*K246</f>
        <v>0</v>
      </c>
      <c r="L548" s="140">
        <f>('User Input'!L141*$C$199 + 'User Input'!L182*$C$198)*L246</f>
        <v>0</v>
      </c>
      <c r="M548" s="140">
        <f>('User Input'!M141*$C$199 + 'User Input'!M182*$C$198)*M246</f>
        <v>0</v>
      </c>
      <c r="N548" s="140">
        <f>('User Input'!N141*$C$199 + 'User Input'!N182*$C$198)*N246</f>
        <v>0</v>
      </c>
      <c r="O548" s="140">
        <f>('User Input'!O141*$C$199 + 'User Input'!O182*$C$198)*O246</f>
        <v>0</v>
      </c>
      <c r="P548" s="140">
        <f>('User Input'!P141*$C$199 + 'User Input'!P182*$C$198)*P246</f>
        <v>0</v>
      </c>
      <c r="Q548" s="140">
        <f>('User Input'!Q141*$C$199 + 'User Input'!Q182*$C$198)*Q246</f>
        <v>0</v>
      </c>
      <c r="R548" s="140">
        <f>('User Input'!R141*$C$199 + 'User Input'!R182*$C$198)*R246</f>
        <v>0</v>
      </c>
      <c r="S548" s="140">
        <f>('User Input'!S141*$C$199 + 'User Input'!S182*$C$198)*S246</f>
        <v>0</v>
      </c>
      <c r="T548" s="140">
        <f>('User Input'!T141*$C$199 + 'User Input'!T182*$C$198)*T246</f>
        <v>0</v>
      </c>
      <c r="U548" s="140">
        <f>('User Input'!U141*$C$199 + 'User Input'!U182*$C$198)*U246</f>
        <v>0</v>
      </c>
      <c r="V548" s="140">
        <f>('User Input'!V141*$C$199 + 'User Input'!V182*$C$198)*V246</f>
        <v>0</v>
      </c>
      <c r="W548" s="140">
        <f>('User Input'!W141*$C$199 + 'User Input'!W182*$C$198)*W246</f>
        <v>0</v>
      </c>
      <c r="X548" s="140">
        <f>('User Input'!X141*$C$199 + 'User Input'!X182*$C$198)*X246</f>
        <v>0</v>
      </c>
      <c r="Y548" s="140">
        <f>('User Input'!Y141*$C$199 + 'User Input'!Y182*$C$198)*Y246</f>
        <v>0</v>
      </c>
      <c r="Z548" s="140">
        <f>('User Input'!Z141*$C$199 + 'User Input'!Z182*$C$198)*Z246</f>
        <v>0</v>
      </c>
      <c r="AA548" s="140">
        <f>('User Input'!AA141*$C$199 + 'User Input'!AA182*$C$198)*AA246</f>
        <v>0</v>
      </c>
      <c r="AB548" s="140">
        <f>('User Input'!AB141*$C$199 + 'User Input'!AB182*$C$198)*AB246</f>
        <v>0</v>
      </c>
      <c r="AC548" s="140">
        <f>('User Input'!AC141*$C$199 + 'User Input'!AC182*$C$198)*AC246</f>
        <v>0</v>
      </c>
      <c r="AD548" s="140">
        <f>('User Input'!AD141*$C$199 + 'User Input'!AD182*$C$198)*AD246</f>
        <v>0</v>
      </c>
      <c r="AE548" s="140">
        <f>('User Input'!AE141*$C$199 + 'User Input'!AE182*$C$198)*AE246</f>
        <v>0</v>
      </c>
      <c r="AF548" s="140">
        <f>('User Input'!AF141*$C$199 + 'User Input'!AF182*$C$198)*AF246</f>
        <v>0</v>
      </c>
      <c r="AG548" s="140">
        <f>('User Input'!AG141*$C$199 + 'User Input'!AG182*$C$198)*AG246</f>
        <v>0</v>
      </c>
      <c r="AH548" s="140">
        <f>('User Input'!AH141*$C$199 + 'User Input'!AH182*$C$198)*AH246</f>
        <v>0</v>
      </c>
      <c r="AI548" s="140">
        <f>('User Input'!AI141*$C$199 + 'User Input'!AI182*$C$198)*AI246</f>
        <v>0</v>
      </c>
      <c r="AJ548" s="140">
        <f>('User Input'!AJ141*$C$199 + 'User Input'!AJ182*$C$198)*AJ246</f>
        <v>0</v>
      </c>
      <c r="AK548" s="140">
        <f>('User Input'!AK141*$C$199 + 'User Input'!AK182*$C$198)*AK246</f>
        <v>0</v>
      </c>
      <c r="AL548" s="140">
        <f>('User Input'!AL141*$C$199 + 'User Input'!AL182*$C$198)*AL246</f>
        <v>0</v>
      </c>
      <c r="AM548" s="140">
        <f>('User Input'!AM141*$C$199 + 'User Input'!AM182*$C$198)*AM246</f>
        <v>0</v>
      </c>
      <c r="AN548" s="140">
        <f>('User Input'!AN141*$C$199 + 'User Input'!AN182*$C$198)*AN246</f>
        <v>0</v>
      </c>
      <c r="AO548" s="140">
        <f>('User Input'!AO141*$C$199 + 'User Input'!AO182*$C$198)*AO246</f>
        <v>0</v>
      </c>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row>
    <row r="549" spans="1:95" ht="15" customHeight="1">
      <c r="A549" s="104"/>
      <c r="B549" s="117" t="s">
        <v>126</v>
      </c>
      <c r="C549" s="141"/>
      <c r="D549" s="140">
        <f>('User Input'!D142*$C$199 + 'User Input'!D183*$C$198)*D247</f>
        <v>0</v>
      </c>
      <c r="E549" s="140">
        <f>('User Input'!E142*$C$199 + 'User Input'!E183*$C$198)*E247</f>
        <v>0</v>
      </c>
      <c r="F549" s="140">
        <f>('User Input'!F142*$C$199 + 'User Input'!F183*$C$198)*F247</f>
        <v>0</v>
      </c>
      <c r="G549" s="140">
        <f>('User Input'!G142*$C$199 + 'User Input'!G183*$C$198)*G247</f>
        <v>0</v>
      </c>
      <c r="H549" s="140">
        <f>('User Input'!H142*$C$199 + 'User Input'!H183*$C$198)*H247</f>
        <v>0</v>
      </c>
      <c r="I549" s="140">
        <f>('User Input'!I142*$C$199 + 'User Input'!I183*$C$198)*I247</f>
        <v>0</v>
      </c>
      <c r="J549" s="140">
        <f>('User Input'!J142*$C$199 + 'User Input'!J183*$C$198)*J247</f>
        <v>0</v>
      </c>
      <c r="K549" s="140">
        <f>('User Input'!K142*$C$199 + 'User Input'!K183*$C$198)*K247</f>
        <v>0</v>
      </c>
      <c r="L549" s="140">
        <f>('User Input'!L142*$C$199 + 'User Input'!L183*$C$198)*L247</f>
        <v>0</v>
      </c>
      <c r="M549" s="140">
        <f>('User Input'!M142*$C$199 + 'User Input'!M183*$C$198)*M247</f>
        <v>0</v>
      </c>
      <c r="N549" s="140">
        <f>('User Input'!N142*$C$199 + 'User Input'!N183*$C$198)*N247</f>
        <v>0</v>
      </c>
      <c r="O549" s="140">
        <f>('User Input'!O142*$C$199 + 'User Input'!O183*$C$198)*O247</f>
        <v>0</v>
      </c>
      <c r="P549" s="140">
        <f>('User Input'!P142*$C$199 + 'User Input'!P183*$C$198)*P247</f>
        <v>0</v>
      </c>
      <c r="Q549" s="140">
        <f>('User Input'!Q142*$C$199 + 'User Input'!Q183*$C$198)*Q247</f>
        <v>0</v>
      </c>
      <c r="R549" s="140">
        <f>('User Input'!R142*$C$199 + 'User Input'!R183*$C$198)*R247</f>
        <v>0</v>
      </c>
      <c r="S549" s="140">
        <f>('User Input'!S142*$C$199 + 'User Input'!S183*$C$198)*S247</f>
        <v>0</v>
      </c>
      <c r="T549" s="140">
        <f>('User Input'!T142*$C$199 + 'User Input'!T183*$C$198)*T247</f>
        <v>0</v>
      </c>
      <c r="U549" s="140">
        <f>('User Input'!U142*$C$199 + 'User Input'!U183*$C$198)*U247</f>
        <v>0</v>
      </c>
      <c r="V549" s="140">
        <f>('User Input'!V142*$C$199 + 'User Input'!V183*$C$198)*V247</f>
        <v>0</v>
      </c>
      <c r="W549" s="140">
        <f>('User Input'!W142*$C$199 + 'User Input'!W183*$C$198)*W247</f>
        <v>0</v>
      </c>
      <c r="X549" s="140">
        <f>('User Input'!X142*$C$199 + 'User Input'!X183*$C$198)*X247</f>
        <v>0</v>
      </c>
      <c r="Y549" s="140">
        <f>('User Input'!Y142*$C$199 + 'User Input'!Y183*$C$198)*Y247</f>
        <v>0</v>
      </c>
      <c r="Z549" s="140">
        <f>('User Input'!Z142*$C$199 + 'User Input'!Z183*$C$198)*Z247</f>
        <v>0</v>
      </c>
      <c r="AA549" s="140">
        <f>('User Input'!AA142*$C$199 + 'User Input'!AA183*$C$198)*AA247</f>
        <v>0</v>
      </c>
      <c r="AB549" s="140">
        <f>('User Input'!AB142*$C$199 + 'User Input'!AB183*$C$198)*AB247</f>
        <v>0</v>
      </c>
      <c r="AC549" s="140">
        <f>('User Input'!AC142*$C$199 + 'User Input'!AC183*$C$198)*AC247</f>
        <v>0</v>
      </c>
      <c r="AD549" s="140">
        <f>('User Input'!AD142*$C$199 + 'User Input'!AD183*$C$198)*AD247</f>
        <v>0</v>
      </c>
      <c r="AE549" s="140">
        <f>('User Input'!AE142*$C$199 + 'User Input'!AE183*$C$198)*AE247</f>
        <v>0</v>
      </c>
      <c r="AF549" s="140">
        <f>('User Input'!AF142*$C$199 + 'User Input'!AF183*$C$198)*AF247</f>
        <v>0</v>
      </c>
      <c r="AG549" s="140">
        <f>('User Input'!AG142*$C$199 + 'User Input'!AG183*$C$198)*AG247</f>
        <v>0</v>
      </c>
      <c r="AH549" s="140">
        <f>('User Input'!AH142*$C$199 + 'User Input'!AH183*$C$198)*AH247</f>
        <v>0</v>
      </c>
      <c r="AI549" s="140">
        <f>('User Input'!AI142*$C$199 + 'User Input'!AI183*$C$198)*AI247</f>
        <v>0</v>
      </c>
      <c r="AJ549" s="140">
        <f>('User Input'!AJ142*$C$199 + 'User Input'!AJ183*$C$198)*AJ247</f>
        <v>0</v>
      </c>
      <c r="AK549" s="140">
        <f>('User Input'!AK142*$C$199 + 'User Input'!AK183*$C$198)*AK247</f>
        <v>0</v>
      </c>
      <c r="AL549" s="140">
        <f>('User Input'!AL142*$C$199 + 'User Input'!AL183*$C$198)*AL247</f>
        <v>0</v>
      </c>
      <c r="AM549" s="140">
        <f>('User Input'!AM142*$C$199 + 'User Input'!AM183*$C$198)*AM247</f>
        <v>0</v>
      </c>
      <c r="AN549" s="140">
        <f>('User Input'!AN142*$C$199 + 'User Input'!AN183*$C$198)*AN247</f>
        <v>0</v>
      </c>
      <c r="AO549" s="140">
        <f>('User Input'!AO142*$C$199 + 'User Input'!AO183*$C$198)*AO247</f>
        <v>0</v>
      </c>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row>
    <row r="550" spans="1:95" ht="15" customHeight="1">
      <c r="A550" s="104"/>
      <c r="B550" s="117" t="s">
        <v>127</v>
      </c>
      <c r="C550" s="141"/>
      <c r="D550" s="140">
        <f>('User Input'!D143*$C$199 + 'User Input'!D184*$C$198)*D248</f>
        <v>0</v>
      </c>
      <c r="E550" s="140">
        <f>('User Input'!E143*$C$199 + 'User Input'!E184*$C$198)*E248</f>
        <v>0</v>
      </c>
      <c r="F550" s="140">
        <f>('User Input'!F143*$C$199 + 'User Input'!F184*$C$198)*F248</f>
        <v>0</v>
      </c>
      <c r="G550" s="140">
        <f>('User Input'!G143*$C$199 + 'User Input'!G184*$C$198)*G248</f>
        <v>0</v>
      </c>
      <c r="H550" s="140">
        <f>('User Input'!H143*$C$199 + 'User Input'!H184*$C$198)*H248</f>
        <v>0</v>
      </c>
      <c r="I550" s="140">
        <f>('User Input'!I143*$C$199 + 'User Input'!I184*$C$198)*I248</f>
        <v>0</v>
      </c>
      <c r="J550" s="140">
        <f>('User Input'!J143*$C$199 + 'User Input'!J184*$C$198)*J248</f>
        <v>0</v>
      </c>
      <c r="K550" s="140">
        <f>('User Input'!K143*$C$199 + 'User Input'!K184*$C$198)*K248</f>
        <v>0</v>
      </c>
      <c r="L550" s="140">
        <f>('User Input'!L143*$C$199 + 'User Input'!L184*$C$198)*L248</f>
        <v>0</v>
      </c>
      <c r="M550" s="140">
        <f>('User Input'!M143*$C$199 + 'User Input'!M184*$C$198)*M248</f>
        <v>0</v>
      </c>
      <c r="N550" s="140">
        <f>('User Input'!N143*$C$199 + 'User Input'!N184*$C$198)*N248</f>
        <v>0</v>
      </c>
      <c r="O550" s="140">
        <f>('User Input'!O143*$C$199 + 'User Input'!O184*$C$198)*O248</f>
        <v>0</v>
      </c>
      <c r="P550" s="140">
        <f>('User Input'!P143*$C$199 + 'User Input'!P184*$C$198)*P248</f>
        <v>0</v>
      </c>
      <c r="Q550" s="140">
        <f>('User Input'!Q143*$C$199 + 'User Input'!Q184*$C$198)*Q248</f>
        <v>0</v>
      </c>
      <c r="R550" s="140">
        <f>('User Input'!R143*$C$199 + 'User Input'!R184*$C$198)*R248</f>
        <v>0</v>
      </c>
      <c r="S550" s="140">
        <f>('User Input'!S143*$C$199 + 'User Input'!S184*$C$198)*S248</f>
        <v>0</v>
      </c>
      <c r="T550" s="140">
        <f>('User Input'!T143*$C$199 + 'User Input'!T184*$C$198)*T248</f>
        <v>0</v>
      </c>
      <c r="U550" s="140">
        <f>('User Input'!U143*$C$199 + 'User Input'!U184*$C$198)*U248</f>
        <v>0</v>
      </c>
      <c r="V550" s="140">
        <f>('User Input'!V143*$C$199 + 'User Input'!V184*$C$198)*V248</f>
        <v>0</v>
      </c>
      <c r="W550" s="140">
        <f>('User Input'!W143*$C$199 + 'User Input'!W184*$C$198)*W248</f>
        <v>0</v>
      </c>
      <c r="X550" s="140">
        <f>('User Input'!X143*$C$199 + 'User Input'!X184*$C$198)*X248</f>
        <v>0</v>
      </c>
      <c r="Y550" s="140">
        <f>('User Input'!Y143*$C$199 + 'User Input'!Y184*$C$198)*Y248</f>
        <v>0</v>
      </c>
      <c r="Z550" s="140">
        <f>('User Input'!Z143*$C$199 + 'User Input'!Z184*$C$198)*Z248</f>
        <v>0</v>
      </c>
      <c r="AA550" s="140">
        <f>('User Input'!AA143*$C$199 + 'User Input'!AA184*$C$198)*AA248</f>
        <v>0</v>
      </c>
      <c r="AB550" s="140">
        <f>('User Input'!AB143*$C$199 + 'User Input'!AB184*$C$198)*AB248</f>
        <v>0</v>
      </c>
      <c r="AC550" s="140">
        <f>('User Input'!AC143*$C$199 + 'User Input'!AC184*$C$198)*AC248</f>
        <v>0</v>
      </c>
      <c r="AD550" s="140">
        <f>('User Input'!AD143*$C$199 + 'User Input'!AD184*$C$198)*AD248</f>
        <v>0</v>
      </c>
      <c r="AE550" s="140">
        <f>('User Input'!AE143*$C$199 + 'User Input'!AE184*$C$198)*AE248</f>
        <v>0</v>
      </c>
      <c r="AF550" s="140">
        <f>('User Input'!AF143*$C$199 + 'User Input'!AF184*$C$198)*AF248</f>
        <v>0</v>
      </c>
      <c r="AG550" s="140">
        <f>('User Input'!AG143*$C$199 + 'User Input'!AG184*$C$198)*AG248</f>
        <v>0</v>
      </c>
      <c r="AH550" s="140">
        <f>('User Input'!AH143*$C$199 + 'User Input'!AH184*$C$198)*AH248</f>
        <v>0</v>
      </c>
      <c r="AI550" s="140">
        <f>('User Input'!AI143*$C$199 + 'User Input'!AI184*$C$198)*AI248</f>
        <v>0</v>
      </c>
      <c r="AJ550" s="140">
        <f>('User Input'!AJ143*$C$199 + 'User Input'!AJ184*$C$198)*AJ248</f>
        <v>0</v>
      </c>
      <c r="AK550" s="140">
        <f>('User Input'!AK143*$C$199 + 'User Input'!AK184*$C$198)*AK248</f>
        <v>0</v>
      </c>
      <c r="AL550" s="140">
        <f>('User Input'!AL143*$C$199 + 'User Input'!AL184*$C$198)*AL248</f>
        <v>0</v>
      </c>
      <c r="AM550" s="140">
        <f>('User Input'!AM143*$C$199 + 'User Input'!AM184*$C$198)*AM248</f>
        <v>0</v>
      </c>
      <c r="AN550" s="140">
        <f>('User Input'!AN143*$C$199 + 'User Input'!AN184*$C$198)*AN248</f>
        <v>0</v>
      </c>
      <c r="AO550" s="140">
        <f>('User Input'!AO143*$C$199 + 'User Input'!AO184*$C$198)*AO248</f>
        <v>0</v>
      </c>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row>
    <row r="551" spans="1:95" ht="15" customHeight="1">
      <c r="A551" s="104"/>
      <c r="B551" s="117" t="s">
        <v>128</v>
      </c>
      <c r="C551" s="141"/>
      <c r="D551" s="140">
        <f>('User Input'!D144*$C$199 + 'User Input'!D185*$C$198)*D249</f>
        <v>0</v>
      </c>
      <c r="E551" s="140">
        <f>('User Input'!E144*$C$199 + 'User Input'!E185*$C$198)*E249</f>
        <v>0</v>
      </c>
      <c r="F551" s="140">
        <f>('User Input'!F144*$C$199 + 'User Input'!F185*$C$198)*F249</f>
        <v>0</v>
      </c>
      <c r="G551" s="140">
        <f>('User Input'!G144*$C$199 + 'User Input'!G185*$C$198)*G249</f>
        <v>0</v>
      </c>
      <c r="H551" s="140">
        <f>('User Input'!H144*$C$199 + 'User Input'!H185*$C$198)*H249</f>
        <v>0</v>
      </c>
      <c r="I551" s="140">
        <f>('User Input'!I144*$C$199 + 'User Input'!I185*$C$198)*I249</f>
        <v>0</v>
      </c>
      <c r="J551" s="140">
        <f>('User Input'!J144*$C$199 + 'User Input'!J185*$C$198)*J249</f>
        <v>0</v>
      </c>
      <c r="K551" s="140">
        <f>('User Input'!K144*$C$199 + 'User Input'!K185*$C$198)*K249</f>
        <v>0</v>
      </c>
      <c r="L551" s="140">
        <f>('User Input'!L144*$C$199 + 'User Input'!L185*$C$198)*L249</f>
        <v>0</v>
      </c>
      <c r="M551" s="140">
        <f>('User Input'!M144*$C$199 + 'User Input'!M185*$C$198)*M249</f>
        <v>0</v>
      </c>
      <c r="N551" s="140">
        <f>('User Input'!N144*$C$199 + 'User Input'!N185*$C$198)*N249</f>
        <v>0</v>
      </c>
      <c r="O551" s="140">
        <f>('User Input'!O144*$C$199 + 'User Input'!O185*$C$198)*O249</f>
        <v>0</v>
      </c>
      <c r="P551" s="140">
        <f>('User Input'!P144*$C$199 + 'User Input'!P185*$C$198)*P249</f>
        <v>0</v>
      </c>
      <c r="Q551" s="140">
        <f>('User Input'!Q144*$C$199 + 'User Input'!Q185*$C$198)*Q249</f>
        <v>0</v>
      </c>
      <c r="R551" s="140">
        <f>('User Input'!R144*$C$199 + 'User Input'!R185*$C$198)*R249</f>
        <v>0</v>
      </c>
      <c r="S551" s="140">
        <f>('User Input'!S144*$C$199 + 'User Input'!S185*$C$198)*S249</f>
        <v>0</v>
      </c>
      <c r="T551" s="140">
        <f>('User Input'!T144*$C$199 + 'User Input'!T185*$C$198)*T249</f>
        <v>0</v>
      </c>
      <c r="U551" s="140">
        <f>('User Input'!U144*$C$199 + 'User Input'!U185*$C$198)*U249</f>
        <v>0</v>
      </c>
      <c r="V551" s="140">
        <f>('User Input'!V144*$C$199 + 'User Input'!V185*$C$198)*V249</f>
        <v>0</v>
      </c>
      <c r="W551" s="140">
        <f>('User Input'!W144*$C$199 + 'User Input'!W185*$C$198)*W249</f>
        <v>0</v>
      </c>
      <c r="X551" s="140">
        <f>('User Input'!X144*$C$199 + 'User Input'!X185*$C$198)*X249</f>
        <v>0</v>
      </c>
      <c r="Y551" s="140">
        <f>('User Input'!Y144*$C$199 + 'User Input'!Y185*$C$198)*Y249</f>
        <v>0</v>
      </c>
      <c r="Z551" s="140">
        <f>('User Input'!Z144*$C$199 + 'User Input'!Z185*$C$198)*Z249</f>
        <v>0</v>
      </c>
      <c r="AA551" s="140">
        <f>('User Input'!AA144*$C$199 + 'User Input'!AA185*$C$198)*AA249</f>
        <v>0</v>
      </c>
      <c r="AB551" s="140">
        <f>('User Input'!AB144*$C$199 + 'User Input'!AB185*$C$198)*AB249</f>
        <v>0</v>
      </c>
      <c r="AC551" s="140">
        <f>('User Input'!AC144*$C$199 + 'User Input'!AC185*$C$198)*AC249</f>
        <v>0</v>
      </c>
      <c r="AD551" s="140">
        <f>('User Input'!AD144*$C$199 + 'User Input'!AD185*$C$198)*AD249</f>
        <v>0</v>
      </c>
      <c r="AE551" s="140">
        <f>('User Input'!AE144*$C$199 + 'User Input'!AE185*$C$198)*AE249</f>
        <v>0</v>
      </c>
      <c r="AF551" s="140">
        <f>('User Input'!AF144*$C$199 + 'User Input'!AF185*$C$198)*AF249</f>
        <v>0</v>
      </c>
      <c r="AG551" s="140">
        <f>('User Input'!AG144*$C$199 + 'User Input'!AG185*$C$198)*AG249</f>
        <v>0</v>
      </c>
      <c r="AH551" s="140">
        <f>('User Input'!AH144*$C$199 + 'User Input'!AH185*$C$198)*AH249</f>
        <v>0</v>
      </c>
      <c r="AI551" s="140">
        <f>('User Input'!AI144*$C$199 + 'User Input'!AI185*$C$198)*AI249</f>
        <v>0</v>
      </c>
      <c r="AJ551" s="140">
        <f>('User Input'!AJ144*$C$199 + 'User Input'!AJ185*$C$198)*AJ249</f>
        <v>0</v>
      </c>
      <c r="AK551" s="140">
        <f>('User Input'!AK144*$C$199 + 'User Input'!AK185*$C$198)*AK249</f>
        <v>0</v>
      </c>
      <c r="AL551" s="140">
        <f>('User Input'!AL144*$C$199 + 'User Input'!AL185*$C$198)*AL249</f>
        <v>0</v>
      </c>
      <c r="AM551" s="140">
        <f>('User Input'!AM144*$C$199 + 'User Input'!AM185*$C$198)*AM249</f>
        <v>0</v>
      </c>
      <c r="AN551" s="140">
        <f>('User Input'!AN144*$C$199 + 'User Input'!AN185*$C$198)*AN249</f>
        <v>0</v>
      </c>
      <c r="AO551" s="140">
        <f>('User Input'!AO144*$C$199 + 'User Input'!AO185*$C$198)*AO249</f>
        <v>0</v>
      </c>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row>
    <row r="552" spans="1:95" ht="15" customHeight="1">
      <c r="A552" s="104"/>
      <c r="B552" s="117" t="s">
        <v>129</v>
      </c>
      <c r="C552" s="141"/>
      <c r="D552" s="140">
        <f>('User Input'!D145*$C$199 + 'User Input'!D186*$C$198)*D250</f>
        <v>0</v>
      </c>
      <c r="E552" s="140">
        <f>('User Input'!E145*$C$199 + 'User Input'!E186*$C$198)*E250</f>
        <v>0</v>
      </c>
      <c r="F552" s="140">
        <f>('User Input'!F145*$C$199 + 'User Input'!F186*$C$198)*F250</f>
        <v>0</v>
      </c>
      <c r="G552" s="140">
        <f>('User Input'!G145*$C$199 + 'User Input'!G186*$C$198)*G250</f>
        <v>0</v>
      </c>
      <c r="H552" s="140">
        <f>('User Input'!H145*$C$199 + 'User Input'!H186*$C$198)*H250</f>
        <v>0</v>
      </c>
      <c r="I552" s="140">
        <f>('User Input'!I145*$C$199 + 'User Input'!I186*$C$198)*I250</f>
        <v>0</v>
      </c>
      <c r="J552" s="140">
        <f>('User Input'!J145*$C$199 + 'User Input'!J186*$C$198)*J250</f>
        <v>0</v>
      </c>
      <c r="K552" s="140">
        <f>('User Input'!K145*$C$199 + 'User Input'!K186*$C$198)*K250</f>
        <v>0</v>
      </c>
      <c r="L552" s="140">
        <f>('User Input'!L145*$C$199 + 'User Input'!L186*$C$198)*L250</f>
        <v>0</v>
      </c>
      <c r="M552" s="140">
        <f>('User Input'!M145*$C$199 + 'User Input'!M186*$C$198)*M250</f>
        <v>0</v>
      </c>
      <c r="N552" s="140">
        <f>('User Input'!N145*$C$199 + 'User Input'!N186*$C$198)*N250</f>
        <v>0</v>
      </c>
      <c r="O552" s="140">
        <f>('User Input'!O145*$C$199 + 'User Input'!O186*$C$198)*O250</f>
        <v>0</v>
      </c>
      <c r="P552" s="140">
        <f>('User Input'!P145*$C$199 + 'User Input'!P186*$C$198)*P250</f>
        <v>0</v>
      </c>
      <c r="Q552" s="140">
        <f>('User Input'!Q145*$C$199 + 'User Input'!Q186*$C$198)*Q250</f>
        <v>0</v>
      </c>
      <c r="R552" s="140">
        <f>('User Input'!R145*$C$199 + 'User Input'!R186*$C$198)*R250</f>
        <v>0</v>
      </c>
      <c r="S552" s="140">
        <f>('User Input'!S145*$C$199 + 'User Input'!S186*$C$198)*S250</f>
        <v>0</v>
      </c>
      <c r="T552" s="140">
        <f>('User Input'!T145*$C$199 + 'User Input'!T186*$C$198)*T250</f>
        <v>0</v>
      </c>
      <c r="U552" s="140">
        <f>('User Input'!U145*$C$199 + 'User Input'!U186*$C$198)*U250</f>
        <v>0</v>
      </c>
      <c r="V552" s="140">
        <f>('User Input'!V145*$C$199 + 'User Input'!V186*$C$198)*V250</f>
        <v>0</v>
      </c>
      <c r="W552" s="140">
        <f>('User Input'!W145*$C$199 + 'User Input'!W186*$C$198)*W250</f>
        <v>0</v>
      </c>
      <c r="X552" s="140">
        <f>('User Input'!X145*$C$199 + 'User Input'!X186*$C$198)*X250</f>
        <v>0</v>
      </c>
      <c r="Y552" s="140">
        <f>('User Input'!Y145*$C$199 + 'User Input'!Y186*$C$198)*Y250</f>
        <v>0</v>
      </c>
      <c r="Z552" s="140">
        <f>('User Input'!Z145*$C$199 + 'User Input'!Z186*$C$198)*Z250</f>
        <v>0</v>
      </c>
      <c r="AA552" s="140">
        <f>('User Input'!AA145*$C$199 + 'User Input'!AA186*$C$198)*AA250</f>
        <v>0</v>
      </c>
      <c r="AB552" s="140">
        <f>('User Input'!AB145*$C$199 + 'User Input'!AB186*$C$198)*AB250</f>
        <v>0</v>
      </c>
      <c r="AC552" s="140">
        <f>('User Input'!AC145*$C$199 + 'User Input'!AC186*$C$198)*AC250</f>
        <v>0</v>
      </c>
      <c r="AD552" s="140">
        <f>('User Input'!AD145*$C$199 + 'User Input'!AD186*$C$198)*AD250</f>
        <v>0</v>
      </c>
      <c r="AE552" s="140">
        <f>('User Input'!AE145*$C$199 + 'User Input'!AE186*$C$198)*AE250</f>
        <v>0</v>
      </c>
      <c r="AF552" s="140">
        <f>('User Input'!AF145*$C$199 + 'User Input'!AF186*$C$198)*AF250</f>
        <v>0</v>
      </c>
      <c r="AG552" s="140">
        <f>('User Input'!AG145*$C$199 + 'User Input'!AG186*$C$198)*AG250</f>
        <v>0</v>
      </c>
      <c r="AH552" s="140">
        <f>('User Input'!AH145*$C$199 + 'User Input'!AH186*$C$198)*AH250</f>
        <v>0</v>
      </c>
      <c r="AI552" s="140">
        <f>('User Input'!AI145*$C$199 + 'User Input'!AI186*$C$198)*AI250</f>
        <v>0</v>
      </c>
      <c r="AJ552" s="140">
        <f>('User Input'!AJ145*$C$199 + 'User Input'!AJ186*$C$198)*AJ250</f>
        <v>0</v>
      </c>
      <c r="AK552" s="140">
        <f>('User Input'!AK145*$C$199 + 'User Input'!AK186*$C$198)*AK250</f>
        <v>0</v>
      </c>
      <c r="AL552" s="140">
        <f>('User Input'!AL145*$C$199 + 'User Input'!AL186*$C$198)*AL250</f>
        <v>0</v>
      </c>
      <c r="AM552" s="140">
        <f>('User Input'!AM145*$C$199 + 'User Input'!AM186*$C$198)*AM250</f>
        <v>0</v>
      </c>
      <c r="AN552" s="140">
        <f>('User Input'!AN145*$C$199 + 'User Input'!AN186*$C$198)*AN250</f>
        <v>0</v>
      </c>
      <c r="AO552" s="140">
        <f>('User Input'!AO145*$C$199 + 'User Input'!AO186*$C$198)*AO250</f>
        <v>0</v>
      </c>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row>
    <row r="553" spans="1:95" ht="15" customHeight="1">
      <c r="A553" s="104"/>
      <c r="B553" s="117" t="s">
        <v>130</v>
      </c>
      <c r="C553" s="141"/>
      <c r="D553" s="140">
        <f>('User Input'!D146*$C$199 + 'User Input'!D187*$C$198)*D251</f>
        <v>0</v>
      </c>
      <c r="E553" s="140">
        <f>('User Input'!E146*$C$199 + 'User Input'!E187*$C$198)*E251</f>
        <v>0</v>
      </c>
      <c r="F553" s="140">
        <f>('User Input'!F146*$C$199 + 'User Input'!F187*$C$198)*F251</f>
        <v>0</v>
      </c>
      <c r="G553" s="140">
        <f>('User Input'!G146*$C$199 + 'User Input'!G187*$C$198)*G251</f>
        <v>0</v>
      </c>
      <c r="H553" s="140">
        <f>('User Input'!H146*$C$199 + 'User Input'!H187*$C$198)*H251</f>
        <v>0</v>
      </c>
      <c r="I553" s="140">
        <f>('User Input'!I146*$C$199 + 'User Input'!I187*$C$198)*I251</f>
        <v>0</v>
      </c>
      <c r="J553" s="140">
        <f>('User Input'!J146*$C$199 + 'User Input'!J187*$C$198)*J251</f>
        <v>0</v>
      </c>
      <c r="K553" s="140">
        <f>('User Input'!K146*$C$199 + 'User Input'!K187*$C$198)*K251</f>
        <v>0</v>
      </c>
      <c r="L553" s="140">
        <f>('User Input'!L146*$C$199 + 'User Input'!L187*$C$198)*L251</f>
        <v>0</v>
      </c>
      <c r="M553" s="140">
        <f>('User Input'!M146*$C$199 + 'User Input'!M187*$C$198)*M251</f>
        <v>0</v>
      </c>
      <c r="N553" s="140">
        <f>('User Input'!N146*$C$199 + 'User Input'!N187*$C$198)*N251</f>
        <v>0</v>
      </c>
      <c r="O553" s="140">
        <f>('User Input'!O146*$C$199 + 'User Input'!O187*$C$198)*O251</f>
        <v>0</v>
      </c>
      <c r="P553" s="140">
        <f>('User Input'!P146*$C$199 + 'User Input'!P187*$C$198)*P251</f>
        <v>0</v>
      </c>
      <c r="Q553" s="140">
        <f>('User Input'!Q146*$C$199 + 'User Input'!Q187*$C$198)*Q251</f>
        <v>0</v>
      </c>
      <c r="R553" s="140">
        <f>('User Input'!R146*$C$199 + 'User Input'!R187*$C$198)*R251</f>
        <v>0</v>
      </c>
      <c r="S553" s="140">
        <f>('User Input'!S146*$C$199 + 'User Input'!S187*$C$198)*S251</f>
        <v>0</v>
      </c>
      <c r="T553" s="140">
        <f>('User Input'!T146*$C$199 + 'User Input'!T187*$C$198)*T251</f>
        <v>0</v>
      </c>
      <c r="U553" s="140">
        <f>('User Input'!U146*$C$199 + 'User Input'!U187*$C$198)*U251</f>
        <v>0</v>
      </c>
      <c r="V553" s="140">
        <f>('User Input'!V146*$C$199 + 'User Input'!V187*$C$198)*V251</f>
        <v>0</v>
      </c>
      <c r="W553" s="140">
        <f>('User Input'!W146*$C$199 + 'User Input'!W187*$C$198)*W251</f>
        <v>0</v>
      </c>
      <c r="X553" s="140">
        <f>('User Input'!X146*$C$199 + 'User Input'!X187*$C$198)*X251</f>
        <v>0</v>
      </c>
      <c r="Y553" s="140">
        <f>('User Input'!Y146*$C$199 + 'User Input'!Y187*$C$198)*Y251</f>
        <v>0</v>
      </c>
      <c r="Z553" s="140">
        <f>('User Input'!Z146*$C$199 + 'User Input'!Z187*$C$198)*Z251</f>
        <v>0</v>
      </c>
      <c r="AA553" s="140">
        <f>('User Input'!AA146*$C$199 + 'User Input'!AA187*$C$198)*AA251</f>
        <v>0</v>
      </c>
      <c r="AB553" s="140">
        <f>('User Input'!AB146*$C$199 + 'User Input'!AB187*$C$198)*AB251</f>
        <v>0</v>
      </c>
      <c r="AC553" s="140">
        <f>('User Input'!AC146*$C$199 + 'User Input'!AC187*$C$198)*AC251</f>
        <v>0</v>
      </c>
      <c r="AD553" s="140">
        <f>('User Input'!AD146*$C$199 + 'User Input'!AD187*$C$198)*AD251</f>
        <v>0</v>
      </c>
      <c r="AE553" s="140">
        <f>('User Input'!AE146*$C$199 + 'User Input'!AE187*$C$198)*AE251</f>
        <v>0</v>
      </c>
      <c r="AF553" s="140">
        <f>('User Input'!AF146*$C$199 + 'User Input'!AF187*$C$198)*AF251</f>
        <v>0</v>
      </c>
      <c r="AG553" s="140">
        <f>('User Input'!AG146*$C$199 + 'User Input'!AG187*$C$198)*AG251</f>
        <v>0</v>
      </c>
      <c r="AH553" s="140">
        <f>('User Input'!AH146*$C$199 + 'User Input'!AH187*$C$198)*AH251</f>
        <v>0</v>
      </c>
      <c r="AI553" s="140">
        <f>('User Input'!AI146*$C$199 + 'User Input'!AI187*$C$198)*AI251</f>
        <v>0</v>
      </c>
      <c r="AJ553" s="140">
        <f>('User Input'!AJ146*$C$199 + 'User Input'!AJ187*$C$198)*AJ251</f>
        <v>0</v>
      </c>
      <c r="AK553" s="140">
        <f>('User Input'!AK146*$C$199 + 'User Input'!AK187*$C$198)*AK251</f>
        <v>0</v>
      </c>
      <c r="AL553" s="140">
        <f>('User Input'!AL146*$C$199 + 'User Input'!AL187*$C$198)*AL251</f>
        <v>0</v>
      </c>
      <c r="AM553" s="140">
        <f>('User Input'!AM146*$C$199 + 'User Input'!AM187*$C$198)*AM251</f>
        <v>0</v>
      </c>
      <c r="AN553" s="140">
        <f>('User Input'!AN146*$C$199 + 'User Input'!AN187*$C$198)*AN251</f>
        <v>0</v>
      </c>
      <c r="AO553" s="140">
        <f>('User Input'!AO146*$C$199 + 'User Input'!AO187*$C$198)*AO251</f>
        <v>0</v>
      </c>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row>
    <row r="554" spans="1:95" ht="15" customHeight="1">
      <c r="A554" s="104"/>
      <c r="B554" s="117" t="s">
        <v>131</v>
      </c>
      <c r="C554" s="141"/>
      <c r="D554" s="140">
        <f>('User Input'!D147*$C$199 + 'User Input'!D188*$C$198)*D252</f>
        <v>0</v>
      </c>
      <c r="E554" s="140">
        <f>('User Input'!E147*$C$199 + 'User Input'!E188*$C$198)*E252</f>
        <v>0</v>
      </c>
      <c r="F554" s="140">
        <f>('User Input'!F147*$C$199 + 'User Input'!F188*$C$198)*F252</f>
        <v>0</v>
      </c>
      <c r="G554" s="140">
        <f>('User Input'!G147*$C$199 + 'User Input'!G188*$C$198)*G252</f>
        <v>0</v>
      </c>
      <c r="H554" s="140">
        <f>('User Input'!H147*$C$199 + 'User Input'!H188*$C$198)*H252</f>
        <v>0</v>
      </c>
      <c r="I554" s="140">
        <f>('User Input'!I147*$C$199 + 'User Input'!I188*$C$198)*I252</f>
        <v>0</v>
      </c>
      <c r="J554" s="140">
        <f>('User Input'!J147*$C$199 + 'User Input'!J188*$C$198)*J252</f>
        <v>0</v>
      </c>
      <c r="K554" s="140">
        <f>('User Input'!K147*$C$199 + 'User Input'!K188*$C$198)*K252</f>
        <v>0</v>
      </c>
      <c r="L554" s="140">
        <f>('User Input'!L147*$C$199 + 'User Input'!L188*$C$198)*L252</f>
        <v>0</v>
      </c>
      <c r="M554" s="140">
        <f>('User Input'!M147*$C$199 + 'User Input'!M188*$C$198)*M252</f>
        <v>0</v>
      </c>
      <c r="N554" s="140">
        <f>('User Input'!N147*$C$199 + 'User Input'!N188*$C$198)*N252</f>
        <v>0</v>
      </c>
      <c r="O554" s="140">
        <f>('User Input'!O147*$C$199 + 'User Input'!O188*$C$198)*O252</f>
        <v>0</v>
      </c>
      <c r="P554" s="140">
        <f>('User Input'!P147*$C$199 + 'User Input'!P188*$C$198)*P252</f>
        <v>0</v>
      </c>
      <c r="Q554" s="140">
        <f>('User Input'!Q147*$C$199 + 'User Input'!Q188*$C$198)*Q252</f>
        <v>0</v>
      </c>
      <c r="R554" s="140">
        <f>('User Input'!R147*$C$199 + 'User Input'!R188*$C$198)*R252</f>
        <v>0</v>
      </c>
      <c r="S554" s="140">
        <f>('User Input'!S147*$C$199 + 'User Input'!S188*$C$198)*S252</f>
        <v>0</v>
      </c>
      <c r="T554" s="140">
        <f>('User Input'!T147*$C$199 + 'User Input'!T188*$C$198)*T252</f>
        <v>0</v>
      </c>
      <c r="U554" s="140">
        <f>('User Input'!U147*$C$199 + 'User Input'!U188*$C$198)*U252</f>
        <v>0</v>
      </c>
      <c r="V554" s="140">
        <f>('User Input'!V147*$C$199 + 'User Input'!V188*$C$198)*V252</f>
        <v>0</v>
      </c>
      <c r="W554" s="140">
        <f>('User Input'!W147*$C$199 + 'User Input'!W188*$C$198)*W252</f>
        <v>0</v>
      </c>
      <c r="X554" s="140">
        <f>('User Input'!X147*$C$199 + 'User Input'!X188*$C$198)*X252</f>
        <v>0</v>
      </c>
      <c r="Y554" s="140">
        <f>('User Input'!Y147*$C$199 + 'User Input'!Y188*$C$198)*Y252</f>
        <v>0</v>
      </c>
      <c r="Z554" s="140">
        <f>('User Input'!Z147*$C$199 + 'User Input'!Z188*$C$198)*Z252</f>
        <v>0</v>
      </c>
      <c r="AA554" s="140">
        <f>('User Input'!AA147*$C$199 + 'User Input'!AA188*$C$198)*AA252</f>
        <v>0</v>
      </c>
      <c r="AB554" s="140">
        <f>('User Input'!AB147*$C$199 + 'User Input'!AB188*$C$198)*AB252</f>
        <v>0</v>
      </c>
      <c r="AC554" s="140">
        <f>('User Input'!AC147*$C$199 + 'User Input'!AC188*$C$198)*AC252</f>
        <v>0</v>
      </c>
      <c r="AD554" s="140">
        <f>('User Input'!AD147*$C$199 + 'User Input'!AD188*$C$198)*AD252</f>
        <v>0</v>
      </c>
      <c r="AE554" s="140">
        <f>('User Input'!AE147*$C$199 + 'User Input'!AE188*$C$198)*AE252</f>
        <v>0</v>
      </c>
      <c r="AF554" s="140">
        <f>('User Input'!AF147*$C$199 + 'User Input'!AF188*$C$198)*AF252</f>
        <v>0</v>
      </c>
      <c r="AG554" s="140">
        <f>('User Input'!AG147*$C$199 + 'User Input'!AG188*$C$198)*AG252</f>
        <v>0</v>
      </c>
      <c r="AH554" s="140">
        <f>('User Input'!AH147*$C$199 + 'User Input'!AH188*$C$198)*AH252</f>
        <v>0</v>
      </c>
      <c r="AI554" s="140">
        <f>('User Input'!AI147*$C$199 + 'User Input'!AI188*$C$198)*AI252</f>
        <v>0</v>
      </c>
      <c r="AJ554" s="140">
        <f>('User Input'!AJ147*$C$199 + 'User Input'!AJ188*$C$198)*AJ252</f>
        <v>0</v>
      </c>
      <c r="AK554" s="140">
        <f>('User Input'!AK147*$C$199 + 'User Input'!AK188*$C$198)*AK252</f>
        <v>0</v>
      </c>
      <c r="AL554" s="140">
        <f>('User Input'!AL147*$C$199 + 'User Input'!AL188*$C$198)*AL252</f>
        <v>0</v>
      </c>
      <c r="AM554" s="140">
        <f>('User Input'!AM147*$C$199 + 'User Input'!AM188*$C$198)*AM252</f>
        <v>0</v>
      </c>
      <c r="AN554" s="140">
        <f>('User Input'!AN147*$C$199 + 'User Input'!AN188*$C$198)*AN252</f>
        <v>0</v>
      </c>
      <c r="AO554" s="140">
        <f>('User Input'!AO147*$C$199 + 'User Input'!AO188*$C$198)*AO252</f>
        <v>0</v>
      </c>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row>
    <row r="555" spans="1:95" ht="15" customHeight="1">
      <c r="A555" s="104"/>
      <c r="B555" s="117" t="s">
        <v>132</v>
      </c>
      <c r="C555" s="141"/>
      <c r="D555" s="140">
        <f>('User Input'!D148*$C$199 + 'User Input'!D189*$C$198)*D253</f>
        <v>0</v>
      </c>
      <c r="E555" s="140">
        <f>('User Input'!E148*$C$199 + 'User Input'!E189*$C$198)*E253</f>
        <v>0</v>
      </c>
      <c r="F555" s="140">
        <f>('User Input'!F148*$C$199 + 'User Input'!F189*$C$198)*F253</f>
        <v>0</v>
      </c>
      <c r="G555" s="140">
        <f>('User Input'!G148*$C$199 + 'User Input'!G189*$C$198)*G253</f>
        <v>0</v>
      </c>
      <c r="H555" s="140">
        <f>('User Input'!H148*$C$199 + 'User Input'!H189*$C$198)*H253</f>
        <v>0</v>
      </c>
      <c r="I555" s="140">
        <f>('User Input'!I148*$C$199 + 'User Input'!I189*$C$198)*I253</f>
        <v>0</v>
      </c>
      <c r="J555" s="140">
        <f>('User Input'!J148*$C$199 + 'User Input'!J189*$C$198)*J253</f>
        <v>0</v>
      </c>
      <c r="K555" s="140">
        <f>('User Input'!K148*$C$199 + 'User Input'!K189*$C$198)*K253</f>
        <v>0</v>
      </c>
      <c r="L555" s="140">
        <f>('User Input'!L148*$C$199 + 'User Input'!L189*$C$198)*L253</f>
        <v>0</v>
      </c>
      <c r="M555" s="140">
        <f>('User Input'!M148*$C$199 + 'User Input'!M189*$C$198)*M253</f>
        <v>0</v>
      </c>
      <c r="N555" s="140">
        <f>('User Input'!N148*$C$199 + 'User Input'!N189*$C$198)*N253</f>
        <v>0</v>
      </c>
      <c r="O555" s="140">
        <f>('User Input'!O148*$C$199 + 'User Input'!O189*$C$198)*O253</f>
        <v>0</v>
      </c>
      <c r="P555" s="140">
        <f>('User Input'!P148*$C$199 + 'User Input'!P189*$C$198)*P253</f>
        <v>0</v>
      </c>
      <c r="Q555" s="140">
        <f>('User Input'!Q148*$C$199 + 'User Input'!Q189*$C$198)*Q253</f>
        <v>0</v>
      </c>
      <c r="R555" s="140">
        <f>('User Input'!R148*$C$199 + 'User Input'!R189*$C$198)*R253</f>
        <v>0</v>
      </c>
      <c r="S555" s="140">
        <f>('User Input'!S148*$C$199 + 'User Input'!S189*$C$198)*S253</f>
        <v>0</v>
      </c>
      <c r="T555" s="140">
        <f>('User Input'!T148*$C$199 + 'User Input'!T189*$C$198)*T253</f>
        <v>0</v>
      </c>
      <c r="U555" s="140">
        <f>('User Input'!U148*$C$199 + 'User Input'!U189*$C$198)*U253</f>
        <v>0</v>
      </c>
      <c r="V555" s="140">
        <f>('User Input'!V148*$C$199 + 'User Input'!V189*$C$198)*V253</f>
        <v>0</v>
      </c>
      <c r="W555" s="140">
        <f>('User Input'!W148*$C$199 + 'User Input'!W189*$C$198)*W253</f>
        <v>0</v>
      </c>
      <c r="X555" s="140">
        <f>('User Input'!X148*$C$199 + 'User Input'!X189*$C$198)*X253</f>
        <v>0</v>
      </c>
      <c r="Y555" s="140">
        <f>('User Input'!Y148*$C$199 + 'User Input'!Y189*$C$198)*Y253</f>
        <v>0</v>
      </c>
      <c r="Z555" s="140">
        <f>('User Input'!Z148*$C$199 + 'User Input'!Z189*$C$198)*Z253</f>
        <v>0</v>
      </c>
      <c r="AA555" s="140">
        <f>('User Input'!AA148*$C$199 + 'User Input'!AA189*$C$198)*AA253</f>
        <v>0</v>
      </c>
      <c r="AB555" s="140">
        <f>('User Input'!AB148*$C$199 + 'User Input'!AB189*$C$198)*AB253</f>
        <v>0</v>
      </c>
      <c r="AC555" s="140">
        <f>('User Input'!AC148*$C$199 + 'User Input'!AC189*$C$198)*AC253</f>
        <v>0</v>
      </c>
      <c r="AD555" s="140">
        <f>('User Input'!AD148*$C$199 + 'User Input'!AD189*$C$198)*AD253</f>
        <v>0</v>
      </c>
      <c r="AE555" s="140">
        <f>('User Input'!AE148*$C$199 + 'User Input'!AE189*$C$198)*AE253</f>
        <v>0</v>
      </c>
      <c r="AF555" s="140">
        <f>('User Input'!AF148*$C$199 + 'User Input'!AF189*$C$198)*AF253</f>
        <v>0</v>
      </c>
      <c r="AG555" s="140">
        <f>('User Input'!AG148*$C$199 + 'User Input'!AG189*$C$198)*AG253</f>
        <v>0</v>
      </c>
      <c r="AH555" s="140">
        <f>('User Input'!AH148*$C$199 + 'User Input'!AH189*$C$198)*AH253</f>
        <v>0</v>
      </c>
      <c r="AI555" s="140">
        <f>('User Input'!AI148*$C$199 + 'User Input'!AI189*$C$198)*AI253</f>
        <v>0</v>
      </c>
      <c r="AJ555" s="140">
        <f>('User Input'!AJ148*$C$199 + 'User Input'!AJ189*$C$198)*AJ253</f>
        <v>0</v>
      </c>
      <c r="AK555" s="140">
        <f>('User Input'!AK148*$C$199 + 'User Input'!AK189*$C$198)*AK253</f>
        <v>0</v>
      </c>
      <c r="AL555" s="140">
        <f>('User Input'!AL148*$C$199 + 'User Input'!AL189*$C$198)*AL253</f>
        <v>0</v>
      </c>
      <c r="AM555" s="140">
        <f>('User Input'!AM148*$C$199 + 'User Input'!AM189*$C$198)*AM253</f>
        <v>0</v>
      </c>
      <c r="AN555" s="140">
        <f>('User Input'!AN148*$C$199 + 'User Input'!AN189*$C$198)*AN253</f>
        <v>0</v>
      </c>
      <c r="AO555" s="140">
        <f>('User Input'!AO148*$C$199 + 'User Input'!AO189*$C$198)*AO253</f>
        <v>0</v>
      </c>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3"/>
    </row>
    <row r="556" spans="1:95" ht="15" customHeight="1">
      <c r="A556" s="104"/>
      <c r="B556" s="119"/>
      <c r="C556" s="142"/>
      <c r="D556" s="142"/>
      <c r="E556" s="142"/>
      <c r="F556" s="142"/>
      <c r="G556" s="142"/>
      <c r="H556" s="142"/>
      <c r="I556" s="142"/>
      <c r="J556" s="142"/>
      <c r="K556" s="142"/>
      <c r="L556" s="142"/>
      <c r="M556" s="142"/>
      <c r="N556" s="142"/>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row>
    <row r="557" spans="1:95" ht="23.25" customHeight="1">
      <c r="A557" s="104"/>
      <c r="B557" s="144" t="s">
        <v>239</v>
      </c>
      <c r="C557" s="145">
        <f>SUM($D$518:$AO$555)</f>
        <v>0</v>
      </c>
      <c r="D557" s="144"/>
      <c r="E557" s="145"/>
      <c r="F557" s="142"/>
      <c r="G557" s="142"/>
      <c r="H557" s="142"/>
      <c r="I557" s="142"/>
      <c r="J557" s="142"/>
      <c r="K557" s="142"/>
      <c r="L557" s="142"/>
      <c r="M557" s="142"/>
      <c r="N557" s="142"/>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row>
    <row r="558" spans="1:95" ht="15" customHeight="1">
      <c r="A558" s="104"/>
      <c r="B558" s="142"/>
      <c r="C558" s="142"/>
      <c r="D558" s="18"/>
      <c r="E558" s="142"/>
      <c r="F558" s="142"/>
      <c r="G558" s="142"/>
      <c r="H558" s="142"/>
      <c r="I558" s="142"/>
      <c r="J558" s="142"/>
      <c r="K558" s="142"/>
      <c r="L558" s="142"/>
      <c r="M558" s="142"/>
      <c r="N558" s="142"/>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row>
    <row r="559" spans="1:95" ht="15" customHeight="1">
      <c r="A559" s="104"/>
      <c r="B559" s="142" t="s">
        <v>240</v>
      </c>
      <c r="C559" s="145">
        <f>C557-C512</f>
        <v>0</v>
      </c>
      <c r="D559" s="18"/>
      <c r="E559" s="142"/>
      <c r="F559" s="142"/>
      <c r="G559" s="142"/>
      <c r="H559" s="142"/>
      <c r="I559" s="142"/>
      <c r="J559" s="142"/>
      <c r="K559" s="142"/>
      <c r="L559" s="142"/>
      <c r="M559" s="142"/>
      <c r="N559" s="142"/>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row>
    <row r="560" spans="1:95" ht="14.45">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row>
    <row r="561" spans="1:95" s="5" customFormat="1" ht="15.6">
      <c r="B561" s="5" t="s">
        <v>241</v>
      </c>
    </row>
    <row r="562" spans="1:95" ht="15" customHeight="1">
      <c r="A562" s="104"/>
      <c r="B562" s="142"/>
      <c r="C562" s="142"/>
      <c r="D562" s="142"/>
      <c r="E562" s="142"/>
      <c r="F562" s="142"/>
      <c r="G562" s="142"/>
      <c r="H562" s="142"/>
      <c r="I562" s="142"/>
      <c r="J562" s="142"/>
      <c r="K562" s="142"/>
      <c r="L562" s="142"/>
      <c r="M562" s="142"/>
      <c r="N562" s="142"/>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row>
    <row r="563" spans="1:95" ht="15" customHeight="1">
      <c r="A563" s="104"/>
      <c r="B563" s="119"/>
      <c r="C563" s="49" t="s">
        <v>94</v>
      </c>
      <c r="D563" s="71" t="s">
        <v>95</v>
      </c>
      <c r="E563" s="113" t="s">
        <v>96</v>
      </c>
      <c r="F563" s="113" t="s">
        <v>97</v>
      </c>
      <c r="G563" s="113" t="s">
        <v>98</v>
      </c>
      <c r="H563" s="113" t="s">
        <v>99</v>
      </c>
      <c r="I563" s="113" t="s">
        <v>100</v>
      </c>
      <c r="J563" s="113" t="s">
        <v>101</v>
      </c>
      <c r="K563" s="113" t="s">
        <v>102</v>
      </c>
      <c r="L563" s="113" t="s">
        <v>103</v>
      </c>
      <c r="M563" s="113" t="s">
        <v>104</v>
      </c>
      <c r="N563" s="113" t="s">
        <v>105</v>
      </c>
      <c r="O563" s="113" t="s">
        <v>106</v>
      </c>
      <c r="P563" s="113" t="s">
        <v>107</v>
      </c>
      <c r="Q563" s="113" t="s">
        <v>108</v>
      </c>
      <c r="R563" s="113" t="s">
        <v>109</v>
      </c>
      <c r="S563" s="113" t="s">
        <v>110</v>
      </c>
      <c r="T563" s="113" t="s">
        <v>111</v>
      </c>
      <c r="U563" s="113" t="s">
        <v>112</v>
      </c>
      <c r="V563" s="113" t="s">
        <v>113</v>
      </c>
      <c r="W563" s="113" t="s">
        <v>114</v>
      </c>
      <c r="X563" s="113" t="s">
        <v>115</v>
      </c>
      <c r="Y563" s="113" t="s">
        <v>116</v>
      </c>
      <c r="Z563" s="113" t="s">
        <v>117</v>
      </c>
      <c r="AA563" s="113" t="s">
        <v>118</v>
      </c>
      <c r="AB563" s="113" t="s">
        <v>119</v>
      </c>
      <c r="AC563" s="113" t="s">
        <v>120</v>
      </c>
      <c r="AD563" s="113" t="s">
        <v>121</v>
      </c>
      <c r="AE563" s="113" t="s">
        <v>122</v>
      </c>
      <c r="AF563" s="113" t="s">
        <v>123</v>
      </c>
      <c r="AG563" s="113" t="s">
        <v>124</v>
      </c>
      <c r="AH563" s="113" t="s">
        <v>125</v>
      </c>
      <c r="AI563" s="113" t="s">
        <v>126</v>
      </c>
      <c r="AJ563" s="113" t="s">
        <v>127</v>
      </c>
      <c r="AK563" s="113" t="s">
        <v>128</v>
      </c>
      <c r="AL563" s="113" t="s">
        <v>129</v>
      </c>
      <c r="AM563" s="113" t="s">
        <v>130</v>
      </c>
      <c r="AN563" s="113" t="s">
        <v>131</v>
      </c>
      <c r="AO563" s="113" t="s">
        <v>132</v>
      </c>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row>
    <row r="564" spans="1:95" ht="15" customHeight="1">
      <c r="A564" s="104"/>
      <c r="B564" s="49" t="s">
        <v>133</v>
      </c>
      <c r="C564" s="138"/>
      <c r="D564" s="138"/>
      <c r="E564" s="138"/>
      <c r="F564" s="138"/>
      <c r="G564" s="138"/>
      <c r="H564" s="138"/>
      <c r="I564" s="138"/>
      <c r="J564" s="138"/>
      <c r="K564" s="138"/>
      <c r="L564" s="138"/>
      <c r="M564" s="138"/>
      <c r="N564" s="138"/>
      <c r="O564" s="138"/>
      <c r="P564" s="138"/>
      <c r="Q564" s="139"/>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row>
    <row r="565" spans="1:95" ht="15" customHeight="1">
      <c r="A565" s="104"/>
      <c r="B565" s="69" t="s">
        <v>95</v>
      </c>
      <c r="C565" s="130"/>
      <c r="D565" s="140">
        <f>('User Input'!D27*D269)</f>
        <v>0</v>
      </c>
      <c r="E565" s="140">
        <f>('User Input'!E27*E269)</f>
        <v>0</v>
      </c>
      <c r="F565" s="140">
        <f>('User Input'!F27*F269)</f>
        <v>0</v>
      </c>
      <c r="G565" s="140">
        <f>('User Input'!G27*G269)</f>
        <v>0</v>
      </c>
      <c r="H565" s="140">
        <f>('User Input'!H27*H269)</f>
        <v>0</v>
      </c>
      <c r="I565" s="140">
        <f>('User Input'!I27*I269)</f>
        <v>0</v>
      </c>
      <c r="J565" s="140">
        <f>('User Input'!J27*J269)</f>
        <v>0</v>
      </c>
      <c r="K565" s="140">
        <f>('User Input'!K27*K269)</f>
        <v>0</v>
      </c>
      <c r="L565" s="140">
        <f>('User Input'!L27*L269)</f>
        <v>0</v>
      </c>
      <c r="M565" s="140">
        <f>('User Input'!M27*M269)</f>
        <v>0</v>
      </c>
      <c r="N565" s="140">
        <f>('User Input'!N27*N269)</f>
        <v>0</v>
      </c>
      <c r="O565" s="140">
        <f>('User Input'!O27*O269)</f>
        <v>0</v>
      </c>
      <c r="P565" s="140">
        <f>('User Input'!P27*P269)</f>
        <v>0</v>
      </c>
      <c r="Q565" s="140">
        <f>('User Input'!Q27*Q269)</f>
        <v>0</v>
      </c>
      <c r="R565" s="140">
        <f>('User Input'!R27*R269)</f>
        <v>0</v>
      </c>
      <c r="S565" s="140">
        <f>('User Input'!S27*S269)</f>
        <v>0</v>
      </c>
      <c r="T565" s="140">
        <f>('User Input'!T27*T269)</f>
        <v>0</v>
      </c>
      <c r="U565" s="140">
        <f>('User Input'!U27*U269)</f>
        <v>0</v>
      </c>
      <c r="V565" s="140">
        <f>('User Input'!V27*V269)</f>
        <v>0</v>
      </c>
      <c r="W565" s="140">
        <f>('User Input'!W27*W269)</f>
        <v>0</v>
      </c>
      <c r="X565" s="140">
        <f>('User Input'!X27*X269)</f>
        <v>0</v>
      </c>
      <c r="Y565" s="140">
        <f>('User Input'!Y27*Y269)</f>
        <v>0</v>
      </c>
      <c r="Z565" s="140">
        <f>('User Input'!Z27*Z269)</f>
        <v>0</v>
      </c>
      <c r="AA565" s="140">
        <f>('User Input'!AA27*AA269)</f>
        <v>0</v>
      </c>
      <c r="AB565" s="140">
        <f>('User Input'!AB27*AB269)</f>
        <v>0</v>
      </c>
      <c r="AC565" s="140">
        <f>('User Input'!AC27*AC269)</f>
        <v>0</v>
      </c>
      <c r="AD565" s="140">
        <f>('User Input'!AD27*AD269)</f>
        <v>0</v>
      </c>
      <c r="AE565" s="140">
        <f>('User Input'!AE27*AE269)</f>
        <v>0</v>
      </c>
      <c r="AF565" s="140">
        <f>('User Input'!AF27*AF269)</f>
        <v>0</v>
      </c>
      <c r="AG565" s="140">
        <f>('User Input'!AG27*AG269)</f>
        <v>0</v>
      </c>
      <c r="AH565" s="140">
        <f>('User Input'!AH27*AH269)</f>
        <v>0</v>
      </c>
      <c r="AI565" s="140">
        <f>('User Input'!AI27*AI269)</f>
        <v>0</v>
      </c>
      <c r="AJ565" s="140">
        <f>('User Input'!AJ27*AJ269)</f>
        <v>0</v>
      </c>
      <c r="AK565" s="140">
        <f>('User Input'!AK27*AK269)</f>
        <v>0</v>
      </c>
      <c r="AL565" s="140">
        <f>('User Input'!AL27*AL269)</f>
        <v>0</v>
      </c>
      <c r="AM565" s="140">
        <f>('User Input'!AM27*AM269)</f>
        <v>0</v>
      </c>
      <c r="AN565" s="140">
        <f>('User Input'!AN27*AN269)</f>
        <v>0</v>
      </c>
      <c r="AO565" s="140">
        <f>('User Input'!AO27*AO269)</f>
        <v>0</v>
      </c>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row>
    <row r="566" spans="1:95" ht="15" customHeight="1">
      <c r="A566" s="104"/>
      <c r="B566" s="117" t="s">
        <v>96</v>
      </c>
      <c r="C566" s="141"/>
      <c r="D566" s="140">
        <f>('User Input'!D28*D270)</f>
        <v>0</v>
      </c>
      <c r="E566" s="140">
        <f>('User Input'!E28*E270)</f>
        <v>0</v>
      </c>
      <c r="F566" s="140">
        <f>('User Input'!F28*F270)</f>
        <v>0</v>
      </c>
      <c r="G566" s="140">
        <f>('User Input'!G28*G270)</f>
        <v>0</v>
      </c>
      <c r="H566" s="140">
        <f>('User Input'!H28*H270)</f>
        <v>0</v>
      </c>
      <c r="I566" s="140">
        <f>('User Input'!I28*I270)</f>
        <v>0</v>
      </c>
      <c r="J566" s="140">
        <f>('User Input'!J28*J270)</f>
        <v>0</v>
      </c>
      <c r="K566" s="140">
        <f>('User Input'!K28*K270)</f>
        <v>0</v>
      </c>
      <c r="L566" s="140">
        <f>('User Input'!L28*L270)</f>
        <v>0</v>
      </c>
      <c r="M566" s="140">
        <f>('User Input'!M28*M270)</f>
        <v>0</v>
      </c>
      <c r="N566" s="140">
        <f>('User Input'!N28*N270)</f>
        <v>0</v>
      </c>
      <c r="O566" s="140">
        <f>('User Input'!O28*O270)</f>
        <v>0</v>
      </c>
      <c r="P566" s="140">
        <f>('User Input'!P28*P270)</f>
        <v>0</v>
      </c>
      <c r="Q566" s="140">
        <f>('User Input'!Q28*Q270)</f>
        <v>0</v>
      </c>
      <c r="R566" s="140">
        <f>('User Input'!R28*R270)</f>
        <v>0</v>
      </c>
      <c r="S566" s="140">
        <f>('User Input'!S28*S270)</f>
        <v>0</v>
      </c>
      <c r="T566" s="140">
        <f>('User Input'!T28*T270)</f>
        <v>0</v>
      </c>
      <c r="U566" s="140">
        <f>('User Input'!U28*U270)</f>
        <v>0</v>
      </c>
      <c r="V566" s="140">
        <f>('User Input'!V28*V270)</f>
        <v>0</v>
      </c>
      <c r="W566" s="140">
        <f>('User Input'!W28*W270)</f>
        <v>0</v>
      </c>
      <c r="X566" s="140">
        <f>('User Input'!X28*X270)</f>
        <v>0</v>
      </c>
      <c r="Y566" s="140">
        <f>('User Input'!Y28*Y270)</f>
        <v>0</v>
      </c>
      <c r="Z566" s="140">
        <f>('User Input'!Z28*Z270)</f>
        <v>0</v>
      </c>
      <c r="AA566" s="140">
        <f>('User Input'!AA28*AA270)</f>
        <v>0</v>
      </c>
      <c r="AB566" s="140">
        <f>('User Input'!AB28*AB270)</f>
        <v>0</v>
      </c>
      <c r="AC566" s="140">
        <f>('User Input'!AC28*AC270)</f>
        <v>0</v>
      </c>
      <c r="AD566" s="140">
        <f>('User Input'!AD28*AD270)</f>
        <v>0</v>
      </c>
      <c r="AE566" s="140">
        <f>('User Input'!AE28*AE270)</f>
        <v>0</v>
      </c>
      <c r="AF566" s="140">
        <f>('User Input'!AF28*AF270)</f>
        <v>0</v>
      </c>
      <c r="AG566" s="140">
        <f>('User Input'!AG28*AG270)</f>
        <v>0</v>
      </c>
      <c r="AH566" s="140">
        <f>('User Input'!AH28*AH270)</f>
        <v>0</v>
      </c>
      <c r="AI566" s="140">
        <f>('User Input'!AI28*AI270)</f>
        <v>0</v>
      </c>
      <c r="AJ566" s="140">
        <f>('User Input'!AJ28*AJ270)</f>
        <v>0</v>
      </c>
      <c r="AK566" s="140">
        <f>('User Input'!AK28*AK270)</f>
        <v>0</v>
      </c>
      <c r="AL566" s="140">
        <f>('User Input'!AL28*AL270)</f>
        <v>0</v>
      </c>
      <c r="AM566" s="140">
        <f>('User Input'!AM28*AM270)</f>
        <v>0</v>
      </c>
      <c r="AN566" s="140">
        <f>('User Input'!AN28*AN270)</f>
        <v>0</v>
      </c>
      <c r="AO566" s="140">
        <f>('User Input'!AO28*AO270)</f>
        <v>0</v>
      </c>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row>
    <row r="567" spans="1:95" ht="15" customHeight="1">
      <c r="A567" s="104"/>
      <c r="B567" s="117" t="s">
        <v>97</v>
      </c>
      <c r="C567" s="141"/>
      <c r="D567" s="140">
        <f>('User Input'!D29*D271)</f>
        <v>0</v>
      </c>
      <c r="E567" s="140">
        <f>('User Input'!E29*E271)</f>
        <v>0</v>
      </c>
      <c r="F567" s="140">
        <f>('User Input'!F29*F271)</f>
        <v>0</v>
      </c>
      <c r="G567" s="140">
        <f>('User Input'!G29*G271)</f>
        <v>0</v>
      </c>
      <c r="H567" s="140">
        <f>('User Input'!H29*H271)</f>
        <v>0</v>
      </c>
      <c r="I567" s="140">
        <f>('User Input'!I29*I271)</f>
        <v>0</v>
      </c>
      <c r="J567" s="140">
        <f>('User Input'!J29*J271)</f>
        <v>0</v>
      </c>
      <c r="K567" s="140">
        <f>('User Input'!K29*K271)</f>
        <v>0</v>
      </c>
      <c r="L567" s="140">
        <f>('User Input'!L29*L271)</f>
        <v>0</v>
      </c>
      <c r="M567" s="140">
        <f>('User Input'!M29*M271)</f>
        <v>0</v>
      </c>
      <c r="N567" s="140">
        <f>('User Input'!N29*N271)</f>
        <v>0</v>
      </c>
      <c r="O567" s="140">
        <f>('User Input'!O29*O271)</f>
        <v>0</v>
      </c>
      <c r="P567" s="140">
        <f>('User Input'!P29*P271)</f>
        <v>0</v>
      </c>
      <c r="Q567" s="140">
        <f>('User Input'!Q29*Q271)</f>
        <v>0</v>
      </c>
      <c r="R567" s="140">
        <f>('User Input'!R29*R271)</f>
        <v>0</v>
      </c>
      <c r="S567" s="140">
        <f>('User Input'!S29*S271)</f>
        <v>0</v>
      </c>
      <c r="T567" s="140">
        <f>('User Input'!T29*T271)</f>
        <v>0</v>
      </c>
      <c r="U567" s="140">
        <f>('User Input'!U29*U271)</f>
        <v>0</v>
      </c>
      <c r="V567" s="140">
        <f>('User Input'!V29*V271)</f>
        <v>0</v>
      </c>
      <c r="W567" s="140">
        <f>('User Input'!W29*W271)</f>
        <v>0</v>
      </c>
      <c r="X567" s="140">
        <f>('User Input'!X29*X271)</f>
        <v>0</v>
      </c>
      <c r="Y567" s="140">
        <f>('User Input'!Y29*Y271)</f>
        <v>0</v>
      </c>
      <c r="Z567" s="140">
        <f>('User Input'!Z29*Z271)</f>
        <v>0</v>
      </c>
      <c r="AA567" s="140">
        <f>('User Input'!AA29*AA271)</f>
        <v>0</v>
      </c>
      <c r="AB567" s="140">
        <f>('User Input'!AB29*AB271)</f>
        <v>0</v>
      </c>
      <c r="AC567" s="140">
        <f>('User Input'!AC29*AC271)</f>
        <v>0</v>
      </c>
      <c r="AD567" s="140">
        <f>('User Input'!AD29*AD271)</f>
        <v>0</v>
      </c>
      <c r="AE567" s="140">
        <f>('User Input'!AE29*AE271)</f>
        <v>0</v>
      </c>
      <c r="AF567" s="140">
        <f>('User Input'!AF29*AF271)</f>
        <v>0</v>
      </c>
      <c r="AG567" s="140">
        <f>('User Input'!AG29*AG271)</f>
        <v>0</v>
      </c>
      <c r="AH567" s="140">
        <f>('User Input'!AH29*AH271)</f>
        <v>0</v>
      </c>
      <c r="AI567" s="140">
        <f>('User Input'!AI29*AI271)</f>
        <v>0</v>
      </c>
      <c r="AJ567" s="140">
        <f>('User Input'!AJ29*AJ271)</f>
        <v>0</v>
      </c>
      <c r="AK567" s="140">
        <f>('User Input'!AK29*AK271)</f>
        <v>0</v>
      </c>
      <c r="AL567" s="140">
        <f>('User Input'!AL29*AL271)</f>
        <v>0</v>
      </c>
      <c r="AM567" s="140">
        <f>('User Input'!AM29*AM271)</f>
        <v>0</v>
      </c>
      <c r="AN567" s="140">
        <f>('User Input'!AN29*AN271)</f>
        <v>0</v>
      </c>
      <c r="AO567" s="140">
        <f>('User Input'!AO29*AO271)</f>
        <v>0</v>
      </c>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row>
    <row r="568" spans="1:95" ht="15" customHeight="1">
      <c r="A568" s="104"/>
      <c r="B568" s="117" t="s">
        <v>98</v>
      </c>
      <c r="C568" s="141"/>
      <c r="D568" s="140">
        <f>('User Input'!D30*D272)</f>
        <v>0</v>
      </c>
      <c r="E568" s="140">
        <f>('User Input'!E30*E272)</f>
        <v>0</v>
      </c>
      <c r="F568" s="140">
        <f>('User Input'!F30*F272)</f>
        <v>0</v>
      </c>
      <c r="G568" s="140">
        <f>('User Input'!G30*G272)</f>
        <v>0</v>
      </c>
      <c r="H568" s="140">
        <f>('User Input'!H30*H272)</f>
        <v>0</v>
      </c>
      <c r="I568" s="140">
        <f>('User Input'!I30*I272)</f>
        <v>0</v>
      </c>
      <c r="J568" s="140">
        <f>('User Input'!J30*J272)</f>
        <v>0</v>
      </c>
      <c r="K568" s="140">
        <f>('User Input'!K30*K272)</f>
        <v>0</v>
      </c>
      <c r="L568" s="140">
        <f>('User Input'!L30*L272)</f>
        <v>0</v>
      </c>
      <c r="M568" s="140">
        <f>('User Input'!M30*M272)</f>
        <v>0</v>
      </c>
      <c r="N568" s="140">
        <f>('User Input'!N30*N272)</f>
        <v>0</v>
      </c>
      <c r="O568" s="140">
        <f>('User Input'!O30*O272)</f>
        <v>0</v>
      </c>
      <c r="P568" s="140">
        <f>('User Input'!P30*P272)</f>
        <v>0</v>
      </c>
      <c r="Q568" s="140">
        <f>('User Input'!Q30*Q272)</f>
        <v>0</v>
      </c>
      <c r="R568" s="140">
        <f>('User Input'!R30*R272)</f>
        <v>0</v>
      </c>
      <c r="S568" s="140">
        <f>('User Input'!S30*S272)</f>
        <v>0</v>
      </c>
      <c r="T568" s="140">
        <f>('User Input'!T30*T272)</f>
        <v>0</v>
      </c>
      <c r="U568" s="140">
        <f>('User Input'!U30*U272)</f>
        <v>0</v>
      </c>
      <c r="V568" s="140">
        <f>('User Input'!V30*V272)</f>
        <v>0</v>
      </c>
      <c r="W568" s="140">
        <f>('User Input'!W30*W272)</f>
        <v>0</v>
      </c>
      <c r="X568" s="140">
        <f>('User Input'!X30*X272)</f>
        <v>0</v>
      </c>
      <c r="Y568" s="140">
        <f>('User Input'!Y30*Y272)</f>
        <v>0</v>
      </c>
      <c r="Z568" s="140">
        <f>('User Input'!Z30*Z272)</f>
        <v>0</v>
      </c>
      <c r="AA568" s="140">
        <f>('User Input'!AA30*AA272)</f>
        <v>0</v>
      </c>
      <c r="AB568" s="140">
        <f>('User Input'!AB30*AB272)</f>
        <v>0</v>
      </c>
      <c r="AC568" s="140">
        <f>('User Input'!AC30*AC272)</f>
        <v>0</v>
      </c>
      <c r="AD568" s="140">
        <f>('User Input'!AD30*AD272)</f>
        <v>0</v>
      </c>
      <c r="AE568" s="140">
        <f>('User Input'!AE30*AE272)</f>
        <v>0</v>
      </c>
      <c r="AF568" s="140">
        <f>('User Input'!AF30*AF272)</f>
        <v>0</v>
      </c>
      <c r="AG568" s="140">
        <f>('User Input'!AG30*AG272)</f>
        <v>0</v>
      </c>
      <c r="AH568" s="140">
        <f>('User Input'!AH30*AH272)</f>
        <v>0</v>
      </c>
      <c r="AI568" s="140">
        <f>('User Input'!AI30*AI272)</f>
        <v>0</v>
      </c>
      <c r="AJ568" s="140">
        <f>('User Input'!AJ30*AJ272)</f>
        <v>0</v>
      </c>
      <c r="AK568" s="140">
        <f>('User Input'!AK30*AK272)</f>
        <v>0</v>
      </c>
      <c r="AL568" s="140">
        <f>('User Input'!AL30*AL272)</f>
        <v>0</v>
      </c>
      <c r="AM568" s="140">
        <f>('User Input'!AM30*AM272)</f>
        <v>0</v>
      </c>
      <c r="AN568" s="140">
        <f>('User Input'!AN30*AN272)</f>
        <v>0</v>
      </c>
      <c r="AO568" s="140">
        <f>('User Input'!AO30*AO272)</f>
        <v>0</v>
      </c>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row>
    <row r="569" spans="1:95" ht="15" customHeight="1">
      <c r="A569" s="104"/>
      <c r="B569" s="117" t="s">
        <v>99</v>
      </c>
      <c r="C569" s="141"/>
      <c r="D569" s="140">
        <f>('User Input'!D31*D273)</f>
        <v>0</v>
      </c>
      <c r="E569" s="140">
        <f>('User Input'!E31*E273)</f>
        <v>0</v>
      </c>
      <c r="F569" s="140">
        <f>('User Input'!F31*F273)</f>
        <v>0</v>
      </c>
      <c r="G569" s="140">
        <f>('User Input'!G31*G273)</f>
        <v>0</v>
      </c>
      <c r="H569" s="140">
        <f>('User Input'!H31*H273)</f>
        <v>0</v>
      </c>
      <c r="I569" s="140">
        <f>('User Input'!I31*I273)</f>
        <v>0</v>
      </c>
      <c r="J569" s="140">
        <f>('User Input'!J31*J273)</f>
        <v>0</v>
      </c>
      <c r="K569" s="140">
        <f>('User Input'!K31*K273)</f>
        <v>0</v>
      </c>
      <c r="L569" s="140">
        <f>('User Input'!L31*L273)</f>
        <v>0</v>
      </c>
      <c r="M569" s="140">
        <f>('User Input'!M31*M273)</f>
        <v>0</v>
      </c>
      <c r="N569" s="140">
        <f>('User Input'!N31*N273)</f>
        <v>0</v>
      </c>
      <c r="O569" s="140">
        <f>('User Input'!O31*O273)</f>
        <v>0</v>
      </c>
      <c r="P569" s="140">
        <f>('User Input'!P31*P273)</f>
        <v>0</v>
      </c>
      <c r="Q569" s="140">
        <f>('User Input'!Q31*Q273)</f>
        <v>0</v>
      </c>
      <c r="R569" s="140">
        <f>('User Input'!R31*R273)</f>
        <v>0</v>
      </c>
      <c r="S569" s="140">
        <f>('User Input'!S31*S273)</f>
        <v>0</v>
      </c>
      <c r="T569" s="140">
        <f>('User Input'!T31*T273)</f>
        <v>0</v>
      </c>
      <c r="U569" s="140">
        <f>('User Input'!U31*U273)</f>
        <v>0</v>
      </c>
      <c r="V569" s="140">
        <f>('User Input'!V31*V273)</f>
        <v>0</v>
      </c>
      <c r="W569" s="140">
        <f>('User Input'!W31*W273)</f>
        <v>0</v>
      </c>
      <c r="X569" s="140">
        <f>('User Input'!X31*X273)</f>
        <v>0</v>
      </c>
      <c r="Y569" s="140">
        <f>('User Input'!Y31*Y273)</f>
        <v>0</v>
      </c>
      <c r="Z569" s="140">
        <f>('User Input'!Z31*Z273)</f>
        <v>0</v>
      </c>
      <c r="AA569" s="140">
        <f>('User Input'!AA31*AA273)</f>
        <v>0</v>
      </c>
      <c r="AB569" s="140">
        <f>('User Input'!AB31*AB273)</f>
        <v>0</v>
      </c>
      <c r="AC569" s="140">
        <f>('User Input'!AC31*AC273)</f>
        <v>0</v>
      </c>
      <c r="AD569" s="140">
        <f>('User Input'!AD31*AD273)</f>
        <v>0</v>
      </c>
      <c r="AE569" s="140">
        <f>('User Input'!AE31*AE273)</f>
        <v>0</v>
      </c>
      <c r="AF569" s="140">
        <f>('User Input'!AF31*AF273)</f>
        <v>0</v>
      </c>
      <c r="AG569" s="140">
        <f>('User Input'!AG31*AG273)</f>
        <v>0</v>
      </c>
      <c r="AH569" s="140">
        <f>('User Input'!AH31*AH273)</f>
        <v>0</v>
      </c>
      <c r="AI569" s="140">
        <f>('User Input'!AI31*AI273)</f>
        <v>0</v>
      </c>
      <c r="AJ569" s="140">
        <f>('User Input'!AJ31*AJ273)</f>
        <v>0</v>
      </c>
      <c r="AK569" s="140">
        <f>('User Input'!AK31*AK273)</f>
        <v>0</v>
      </c>
      <c r="AL569" s="140">
        <f>('User Input'!AL31*AL273)</f>
        <v>0</v>
      </c>
      <c r="AM569" s="140">
        <f>('User Input'!AM31*AM273)</f>
        <v>0</v>
      </c>
      <c r="AN569" s="140">
        <f>('User Input'!AN31*AN273)</f>
        <v>0</v>
      </c>
      <c r="AO569" s="140">
        <f>('User Input'!AO31*AO273)</f>
        <v>0</v>
      </c>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row>
    <row r="570" spans="1:95" ht="15" customHeight="1">
      <c r="A570" s="104"/>
      <c r="B570" s="117" t="s">
        <v>100</v>
      </c>
      <c r="C570" s="141"/>
      <c r="D570" s="140">
        <f>('User Input'!D32*D274)</f>
        <v>0</v>
      </c>
      <c r="E570" s="140">
        <f>('User Input'!E32*E274)</f>
        <v>0</v>
      </c>
      <c r="F570" s="140">
        <f>('User Input'!F32*F274)</f>
        <v>0</v>
      </c>
      <c r="G570" s="140">
        <f>('User Input'!G32*G274)</f>
        <v>0</v>
      </c>
      <c r="H570" s="140">
        <f>('User Input'!H32*H274)</f>
        <v>0</v>
      </c>
      <c r="I570" s="140">
        <f>('User Input'!I32*I274)</f>
        <v>0</v>
      </c>
      <c r="J570" s="140">
        <f>('User Input'!J32*J274)</f>
        <v>0</v>
      </c>
      <c r="K570" s="140">
        <f>('User Input'!K32*K274)</f>
        <v>0</v>
      </c>
      <c r="L570" s="140">
        <f>('User Input'!L32*L274)</f>
        <v>0</v>
      </c>
      <c r="M570" s="140">
        <f>('User Input'!M32*M274)</f>
        <v>0</v>
      </c>
      <c r="N570" s="140">
        <f>('User Input'!N32*N274)</f>
        <v>0</v>
      </c>
      <c r="O570" s="140">
        <f>('User Input'!O32*O274)</f>
        <v>0</v>
      </c>
      <c r="P570" s="140">
        <f>('User Input'!P32*P274)</f>
        <v>0</v>
      </c>
      <c r="Q570" s="140">
        <f>('User Input'!Q32*Q274)</f>
        <v>0</v>
      </c>
      <c r="R570" s="140">
        <f>('User Input'!R32*R274)</f>
        <v>0</v>
      </c>
      <c r="S570" s="140">
        <f>('User Input'!S32*S274)</f>
        <v>0</v>
      </c>
      <c r="T570" s="140">
        <f>('User Input'!T32*T274)</f>
        <v>0</v>
      </c>
      <c r="U570" s="140">
        <f>('User Input'!U32*U274)</f>
        <v>0</v>
      </c>
      <c r="V570" s="140">
        <f>('User Input'!V32*V274)</f>
        <v>0</v>
      </c>
      <c r="W570" s="140">
        <f>('User Input'!W32*W274)</f>
        <v>0</v>
      </c>
      <c r="X570" s="140">
        <f>('User Input'!X32*X274)</f>
        <v>0</v>
      </c>
      <c r="Y570" s="140">
        <f>('User Input'!Y32*Y274)</f>
        <v>0</v>
      </c>
      <c r="Z570" s="140">
        <f>('User Input'!Z32*Z274)</f>
        <v>0</v>
      </c>
      <c r="AA570" s="140">
        <f>('User Input'!AA32*AA274)</f>
        <v>0</v>
      </c>
      <c r="AB570" s="140">
        <f>('User Input'!AB32*AB274)</f>
        <v>0</v>
      </c>
      <c r="AC570" s="140">
        <f>('User Input'!AC32*AC274)</f>
        <v>0</v>
      </c>
      <c r="AD570" s="140">
        <f>('User Input'!AD32*AD274)</f>
        <v>0</v>
      </c>
      <c r="AE570" s="140">
        <f>('User Input'!AE32*AE274)</f>
        <v>0</v>
      </c>
      <c r="AF570" s="140">
        <f>('User Input'!AF32*AF274)</f>
        <v>0</v>
      </c>
      <c r="AG570" s="140">
        <f>('User Input'!AG32*AG274)</f>
        <v>0</v>
      </c>
      <c r="AH570" s="140">
        <f>('User Input'!AH32*AH274)</f>
        <v>0</v>
      </c>
      <c r="AI570" s="140">
        <f>('User Input'!AI32*AI274)</f>
        <v>0</v>
      </c>
      <c r="AJ570" s="140">
        <f>('User Input'!AJ32*AJ274)</f>
        <v>0</v>
      </c>
      <c r="AK570" s="140">
        <f>('User Input'!AK32*AK274)</f>
        <v>0</v>
      </c>
      <c r="AL570" s="140">
        <f>('User Input'!AL32*AL274)</f>
        <v>0</v>
      </c>
      <c r="AM570" s="140">
        <f>('User Input'!AM32*AM274)</f>
        <v>0</v>
      </c>
      <c r="AN570" s="140">
        <f>('User Input'!AN32*AN274)</f>
        <v>0</v>
      </c>
      <c r="AO570" s="140">
        <f>('User Input'!AO32*AO274)</f>
        <v>0</v>
      </c>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row>
    <row r="571" spans="1:95" ht="15" customHeight="1">
      <c r="A571" s="104"/>
      <c r="B571" s="117" t="s">
        <v>101</v>
      </c>
      <c r="C571" s="141"/>
      <c r="D571" s="140">
        <f>('User Input'!D33*D275)</f>
        <v>0</v>
      </c>
      <c r="E571" s="140">
        <f>('User Input'!E33*E275)</f>
        <v>0</v>
      </c>
      <c r="F571" s="140">
        <f>('User Input'!F33*F275)</f>
        <v>0</v>
      </c>
      <c r="G571" s="140">
        <f>('User Input'!G33*G275)</f>
        <v>0</v>
      </c>
      <c r="H571" s="140">
        <f>('User Input'!H33*H275)</f>
        <v>0</v>
      </c>
      <c r="I571" s="140">
        <f>('User Input'!I33*I275)</f>
        <v>0</v>
      </c>
      <c r="J571" s="140">
        <f>('User Input'!J33*J275)</f>
        <v>0</v>
      </c>
      <c r="K571" s="140">
        <f>('User Input'!K33*K275)</f>
        <v>0</v>
      </c>
      <c r="L571" s="140">
        <f>('User Input'!L33*L275)</f>
        <v>0</v>
      </c>
      <c r="M571" s="140">
        <f>('User Input'!M33*M275)</f>
        <v>0</v>
      </c>
      <c r="N571" s="140">
        <f>('User Input'!N33*N275)</f>
        <v>0</v>
      </c>
      <c r="O571" s="140">
        <f>('User Input'!O33*O275)</f>
        <v>0</v>
      </c>
      <c r="P571" s="140">
        <f>('User Input'!P33*P275)</f>
        <v>0</v>
      </c>
      <c r="Q571" s="140">
        <f>('User Input'!Q33*Q275)</f>
        <v>0</v>
      </c>
      <c r="R571" s="140">
        <f>('User Input'!R33*R275)</f>
        <v>0</v>
      </c>
      <c r="S571" s="140">
        <f>('User Input'!S33*S275)</f>
        <v>0</v>
      </c>
      <c r="T571" s="140">
        <f>('User Input'!T33*T275)</f>
        <v>0</v>
      </c>
      <c r="U571" s="140">
        <f>('User Input'!U33*U275)</f>
        <v>0</v>
      </c>
      <c r="V571" s="140">
        <f>('User Input'!V33*V275)</f>
        <v>0</v>
      </c>
      <c r="W571" s="140">
        <f>('User Input'!W33*W275)</f>
        <v>0</v>
      </c>
      <c r="X571" s="140">
        <f>('User Input'!X33*X275)</f>
        <v>0</v>
      </c>
      <c r="Y571" s="140">
        <f>('User Input'!Y33*Y275)</f>
        <v>0</v>
      </c>
      <c r="Z571" s="140">
        <f>('User Input'!Z33*Z275)</f>
        <v>0</v>
      </c>
      <c r="AA571" s="140">
        <f>('User Input'!AA33*AA275)</f>
        <v>0</v>
      </c>
      <c r="AB571" s="140">
        <f>('User Input'!AB33*AB275)</f>
        <v>0</v>
      </c>
      <c r="AC571" s="140">
        <f>('User Input'!AC33*AC275)</f>
        <v>0</v>
      </c>
      <c r="AD571" s="140">
        <f>('User Input'!AD33*AD275)</f>
        <v>0</v>
      </c>
      <c r="AE571" s="140">
        <f>('User Input'!AE33*AE275)</f>
        <v>0</v>
      </c>
      <c r="AF571" s="140">
        <f>('User Input'!AF33*AF275)</f>
        <v>0</v>
      </c>
      <c r="AG571" s="140">
        <f>('User Input'!AG33*AG275)</f>
        <v>0</v>
      </c>
      <c r="AH571" s="140">
        <f>('User Input'!AH33*AH275)</f>
        <v>0</v>
      </c>
      <c r="AI571" s="140">
        <f>('User Input'!AI33*AI275)</f>
        <v>0</v>
      </c>
      <c r="AJ571" s="140">
        <f>('User Input'!AJ33*AJ275)</f>
        <v>0</v>
      </c>
      <c r="AK571" s="140">
        <f>('User Input'!AK33*AK275)</f>
        <v>0</v>
      </c>
      <c r="AL571" s="140">
        <f>('User Input'!AL33*AL275)</f>
        <v>0</v>
      </c>
      <c r="AM571" s="140">
        <f>('User Input'!AM33*AM275)</f>
        <v>0</v>
      </c>
      <c r="AN571" s="140">
        <f>('User Input'!AN33*AN275)</f>
        <v>0</v>
      </c>
      <c r="AO571" s="140">
        <f>('User Input'!AO33*AO275)</f>
        <v>0</v>
      </c>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row>
    <row r="572" spans="1:95" ht="15" customHeight="1">
      <c r="A572" s="104"/>
      <c r="B572" s="117" t="s">
        <v>102</v>
      </c>
      <c r="C572" s="141"/>
      <c r="D572" s="140">
        <f>('User Input'!D34*D276)</f>
        <v>0</v>
      </c>
      <c r="E572" s="140">
        <f>('User Input'!E34*E276)</f>
        <v>0</v>
      </c>
      <c r="F572" s="140">
        <f>('User Input'!F34*F276)</f>
        <v>0</v>
      </c>
      <c r="G572" s="140">
        <f>('User Input'!G34*G276)</f>
        <v>0</v>
      </c>
      <c r="H572" s="140">
        <f>('User Input'!H34*H276)</f>
        <v>0</v>
      </c>
      <c r="I572" s="140">
        <f>('User Input'!I34*I276)</f>
        <v>0</v>
      </c>
      <c r="J572" s="140">
        <f>('User Input'!J34*J276)</f>
        <v>0</v>
      </c>
      <c r="K572" s="140">
        <f>('User Input'!K34*K276)</f>
        <v>0</v>
      </c>
      <c r="L572" s="140">
        <f>('User Input'!L34*L276)</f>
        <v>0</v>
      </c>
      <c r="M572" s="140">
        <f>('User Input'!M34*M276)</f>
        <v>0</v>
      </c>
      <c r="N572" s="140">
        <f>('User Input'!N34*N276)</f>
        <v>0</v>
      </c>
      <c r="O572" s="140">
        <f>('User Input'!O34*O276)</f>
        <v>0</v>
      </c>
      <c r="P572" s="140">
        <f>('User Input'!P34*P276)</f>
        <v>0</v>
      </c>
      <c r="Q572" s="140">
        <f>('User Input'!Q34*Q276)</f>
        <v>0</v>
      </c>
      <c r="R572" s="140">
        <f>('User Input'!R34*R276)</f>
        <v>0</v>
      </c>
      <c r="S572" s="140">
        <f>('User Input'!S34*S276)</f>
        <v>0</v>
      </c>
      <c r="T572" s="140">
        <f>('User Input'!T34*T276)</f>
        <v>0</v>
      </c>
      <c r="U572" s="140">
        <f>('User Input'!U34*U276)</f>
        <v>0</v>
      </c>
      <c r="V572" s="140">
        <f>('User Input'!V34*V276)</f>
        <v>0</v>
      </c>
      <c r="W572" s="140">
        <f>('User Input'!W34*W276)</f>
        <v>0</v>
      </c>
      <c r="X572" s="140">
        <f>('User Input'!X34*X276)</f>
        <v>0</v>
      </c>
      <c r="Y572" s="140">
        <f>('User Input'!Y34*Y276)</f>
        <v>0</v>
      </c>
      <c r="Z572" s="140">
        <f>('User Input'!Z34*Z276)</f>
        <v>0</v>
      </c>
      <c r="AA572" s="140">
        <f>('User Input'!AA34*AA276)</f>
        <v>0</v>
      </c>
      <c r="AB572" s="140">
        <f>('User Input'!AB34*AB276)</f>
        <v>0</v>
      </c>
      <c r="AC572" s="140">
        <f>('User Input'!AC34*AC276)</f>
        <v>0</v>
      </c>
      <c r="AD572" s="140">
        <f>('User Input'!AD34*AD276)</f>
        <v>0</v>
      </c>
      <c r="AE572" s="140">
        <f>('User Input'!AE34*AE276)</f>
        <v>0</v>
      </c>
      <c r="AF572" s="140">
        <f>('User Input'!AF34*AF276)</f>
        <v>0</v>
      </c>
      <c r="AG572" s="140">
        <f>('User Input'!AG34*AG276)</f>
        <v>0</v>
      </c>
      <c r="AH572" s="140">
        <f>('User Input'!AH34*AH276)</f>
        <v>0</v>
      </c>
      <c r="AI572" s="140">
        <f>('User Input'!AI34*AI276)</f>
        <v>0</v>
      </c>
      <c r="AJ572" s="140">
        <f>('User Input'!AJ34*AJ276)</f>
        <v>0</v>
      </c>
      <c r="AK572" s="140">
        <f>('User Input'!AK34*AK276)</f>
        <v>0</v>
      </c>
      <c r="AL572" s="140">
        <f>('User Input'!AL34*AL276)</f>
        <v>0</v>
      </c>
      <c r="AM572" s="140">
        <f>('User Input'!AM34*AM276)</f>
        <v>0</v>
      </c>
      <c r="AN572" s="140">
        <f>('User Input'!AN34*AN276)</f>
        <v>0</v>
      </c>
      <c r="AO572" s="140">
        <f>('User Input'!AO34*AO276)</f>
        <v>0</v>
      </c>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row>
    <row r="573" spans="1:95" ht="15" customHeight="1">
      <c r="A573" s="104"/>
      <c r="B573" s="117" t="s">
        <v>103</v>
      </c>
      <c r="C573" s="141"/>
      <c r="D573" s="140">
        <f>('User Input'!D35*D277)</f>
        <v>0</v>
      </c>
      <c r="E573" s="140">
        <f>('User Input'!E35*E277)</f>
        <v>0</v>
      </c>
      <c r="F573" s="140">
        <f>('User Input'!F35*F277)</f>
        <v>0</v>
      </c>
      <c r="G573" s="140">
        <f>('User Input'!G35*G277)</f>
        <v>0</v>
      </c>
      <c r="H573" s="140">
        <f>('User Input'!H35*H277)</f>
        <v>0</v>
      </c>
      <c r="I573" s="140">
        <f>('User Input'!I35*I277)</f>
        <v>0</v>
      </c>
      <c r="J573" s="140">
        <f>('User Input'!J35*J277)</f>
        <v>0</v>
      </c>
      <c r="K573" s="140">
        <f>('User Input'!K35*K277)</f>
        <v>0</v>
      </c>
      <c r="L573" s="140">
        <f>('User Input'!L35*L277)</f>
        <v>0</v>
      </c>
      <c r="M573" s="140">
        <f>('User Input'!M35*M277)</f>
        <v>0</v>
      </c>
      <c r="N573" s="140">
        <f>('User Input'!N35*N277)</f>
        <v>0</v>
      </c>
      <c r="O573" s="140">
        <f>('User Input'!O35*O277)</f>
        <v>0</v>
      </c>
      <c r="P573" s="140">
        <f>('User Input'!P35*P277)</f>
        <v>0</v>
      </c>
      <c r="Q573" s="140">
        <f>('User Input'!Q35*Q277)</f>
        <v>0</v>
      </c>
      <c r="R573" s="140">
        <f>('User Input'!R35*R277)</f>
        <v>0</v>
      </c>
      <c r="S573" s="140">
        <f>('User Input'!S35*S277)</f>
        <v>0</v>
      </c>
      <c r="T573" s="140">
        <f>('User Input'!T35*T277)</f>
        <v>0</v>
      </c>
      <c r="U573" s="140">
        <f>('User Input'!U35*U277)</f>
        <v>0</v>
      </c>
      <c r="V573" s="140">
        <f>('User Input'!V35*V277)</f>
        <v>0</v>
      </c>
      <c r="W573" s="140">
        <f>('User Input'!W35*W277)</f>
        <v>0</v>
      </c>
      <c r="X573" s="140">
        <f>('User Input'!X35*X277)</f>
        <v>0</v>
      </c>
      <c r="Y573" s="140">
        <f>('User Input'!Y35*Y277)</f>
        <v>0</v>
      </c>
      <c r="Z573" s="140">
        <f>('User Input'!Z35*Z277)</f>
        <v>0</v>
      </c>
      <c r="AA573" s="140">
        <f>('User Input'!AA35*AA277)</f>
        <v>0</v>
      </c>
      <c r="AB573" s="140">
        <f>('User Input'!AB35*AB277)</f>
        <v>0</v>
      </c>
      <c r="AC573" s="140">
        <f>('User Input'!AC35*AC277)</f>
        <v>0</v>
      </c>
      <c r="AD573" s="140">
        <f>('User Input'!AD35*AD277)</f>
        <v>0</v>
      </c>
      <c r="AE573" s="140">
        <f>('User Input'!AE35*AE277)</f>
        <v>0</v>
      </c>
      <c r="AF573" s="140">
        <f>('User Input'!AF35*AF277)</f>
        <v>0</v>
      </c>
      <c r="AG573" s="140">
        <f>('User Input'!AG35*AG277)</f>
        <v>0</v>
      </c>
      <c r="AH573" s="140">
        <f>('User Input'!AH35*AH277)</f>
        <v>0</v>
      </c>
      <c r="AI573" s="140">
        <f>('User Input'!AI35*AI277)</f>
        <v>0</v>
      </c>
      <c r="AJ573" s="140">
        <f>('User Input'!AJ35*AJ277)</f>
        <v>0</v>
      </c>
      <c r="AK573" s="140">
        <f>('User Input'!AK35*AK277)</f>
        <v>0</v>
      </c>
      <c r="AL573" s="140">
        <f>('User Input'!AL35*AL277)</f>
        <v>0</v>
      </c>
      <c r="AM573" s="140">
        <f>('User Input'!AM35*AM277)</f>
        <v>0</v>
      </c>
      <c r="AN573" s="140">
        <f>('User Input'!AN35*AN277)</f>
        <v>0</v>
      </c>
      <c r="AO573" s="140">
        <f>('User Input'!AO35*AO277)</f>
        <v>0</v>
      </c>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row>
    <row r="574" spans="1:95" ht="15" customHeight="1">
      <c r="A574" s="104"/>
      <c r="B574" s="117" t="s">
        <v>104</v>
      </c>
      <c r="C574" s="141"/>
      <c r="D574" s="140">
        <f>('User Input'!D36*D278)</f>
        <v>0</v>
      </c>
      <c r="E574" s="140">
        <f>('User Input'!E36*E278)</f>
        <v>0</v>
      </c>
      <c r="F574" s="140">
        <f>('User Input'!F36*F278)</f>
        <v>0</v>
      </c>
      <c r="G574" s="140">
        <f>('User Input'!G36*G278)</f>
        <v>0</v>
      </c>
      <c r="H574" s="140">
        <f>('User Input'!H36*H278)</f>
        <v>0</v>
      </c>
      <c r="I574" s="140">
        <f>('User Input'!I36*I278)</f>
        <v>0</v>
      </c>
      <c r="J574" s="140">
        <f>('User Input'!J36*J278)</f>
        <v>0</v>
      </c>
      <c r="K574" s="140">
        <f>('User Input'!K36*K278)</f>
        <v>0</v>
      </c>
      <c r="L574" s="140">
        <f>('User Input'!L36*L278)</f>
        <v>0</v>
      </c>
      <c r="M574" s="140">
        <f>('User Input'!M36*M278)</f>
        <v>0</v>
      </c>
      <c r="N574" s="140">
        <f>('User Input'!N36*N278)</f>
        <v>0</v>
      </c>
      <c r="O574" s="140">
        <f>('User Input'!O36*O278)</f>
        <v>0</v>
      </c>
      <c r="P574" s="140">
        <f>('User Input'!P36*P278)</f>
        <v>0</v>
      </c>
      <c r="Q574" s="140">
        <f>('User Input'!Q36*Q278)</f>
        <v>0</v>
      </c>
      <c r="R574" s="140">
        <f>('User Input'!R36*R278)</f>
        <v>0</v>
      </c>
      <c r="S574" s="140">
        <f>('User Input'!S36*S278)</f>
        <v>0</v>
      </c>
      <c r="T574" s="140">
        <f>('User Input'!T36*T278)</f>
        <v>0</v>
      </c>
      <c r="U574" s="140">
        <f>('User Input'!U36*U278)</f>
        <v>0</v>
      </c>
      <c r="V574" s="140">
        <f>('User Input'!V36*V278)</f>
        <v>0</v>
      </c>
      <c r="W574" s="140">
        <f>('User Input'!W36*W278)</f>
        <v>0</v>
      </c>
      <c r="X574" s="140">
        <f>('User Input'!X36*X278)</f>
        <v>0</v>
      </c>
      <c r="Y574" s="140">
        <f>('User Input'!Y36*Y278)</f>
        <v>0</v>
      </c>
      <c r="Z574" s="140">
        <f>('User Input'!Z36*Z278)</f>
        <v>0</v>
      </c>
      <c r="AA574" s="140">
        <f>('User Input'!AA36*AA278)</f>
        <v>0</v>
      </c>
      <c r="AB574" s="140">
        <f>('User Input'!AB36*AB278)</f>
        <v>0</v>
      </c>
      <c r="AC574" s="140">
        <f>('User Input'!AC36*AC278)</f>
        <v>0</v>
      </c>
      <c r="AD574" s="140">
        <f>('User Input'!AD36*AD278)</f>
        <v>0</v>
      </c>
      <c r="AE574" s="140">
        <f>('User Input'!AE36*AE278)</f>
        <v>0</v>
      </c>
      <c r="AF574" s="140">
        <f>('User Input'!AF36*AF278)</f>
        <v>0</v>
      </c>
      <c r="AG574" s="140">
        <f>('User Input'!AG36*AG278)</f>
        <v>0</v>
      </c>
      <c r="AH574" s="140">
        <f>('User Input'!AH36*AH278)</f>
        <v>0</v>
      </c>
      <c r="AI574" s="140">
        <f>('User Input'!AI36*AI278)</f>
        <v>0</v>
      </c>
      <c r="AJ574" s="140">
        <f>('User Input'!AJ36*AJ278)</f>
        <v>0</v>
      </c>
      <c r="AK574" s="140">
        <f>('User Input'!AK36*AK278)</f>
        <v>0</v>
      </c>
      <c r="AL574" s="140">
        <f>('User Input'!AL36*AL278)</f>
        <v>0</v>
      </c>
      <c r="AM574" s="140">
        <f>('User Input'!AM36*AM278)</f>
        <v>0</v>
      </c>
      <c r="AN574" s="140">
        <f>('User Input'!AN36*AN278)</f>
        <v>0</v>
      </c>
      <c r="AO574" s="140">
        <f>('User Input'!AO36*AO278)</f>
        <v>0</v>
      </c>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row>
    <row r="575" spans="1:95" ht="15" customHeight="1">
      <c r="A575" s="104"/>
      <c r="B575" s="117" t="s">
        <v>105</v>
      </c>
      <c r="C575" s="141"/>
      <c r="D575" s="140">
        <f>('User Input'!D37*D279)</f>
        <v>0</v>
      </c>
      <c r="E575" s="140">
        <f>('User Input'!E37*E279)</f>
        <v>0</v>
      </c>
      <c r="F575" s="140">
        <f>('User Input'!F37*F279)</f>
        <v>0</v>
      </c>
      <c r="G575" s="140">
        <f>('User Input'!G37*G279)</f>
        <v>0</v>
      </c>
      <c r="H575" s="140">
        <f>('User Input'!H37*H279)</f>
        <v>0</v>
      </c>
      <c r="I575" s="140">
        <f>('User Input'!I37*I279)</f>
        <v>0</v>
      </c>
      <c r="J575" s="140">
        <f>('User Input'!J37*J279)</f>
        <v>0</v>
      </c>
      <c r="K575" s="140">
        <f>('User Input'!K37*K279)</f>
        <v>0</v>
      </c>
      <c r="L575" s="140">
        <f>('User Input'!L37*L279)</f>
        <v>0</v>
      </c>
      <c r="M575" s="140">
        <f>('User Input'!M37*M279)</f>
        <v>0</v>
      </c>
      <c r="N575" s="140">
        <f>('User Input'!N37*N279)</f>
        <v>0</v>
      </c>
      <c r="O575" s="140">
        <f>('User Input'!O37*O279)</f>
        <v>0</v>
      </c>
      <c r="P575" s="140">
        <f>('User Input'!P37*P279)</f>
        <v>0</v>
      </c>
      <c r="Q575" s="140">
        <f>('User Input'!Q37*Q279)</f>
        <v>0</v>
      </c>
      <c r="R575" s="140">
        <f>('User Input'!R37*R279)</f>
        <v>0</v>
      </c>
      <c r="S575" s="140">
        <f>('User Input'!S37*S279)</f>
        <v>0</v>
      </c>
      <c r="T575" s="140">
        <f>('User Input'!T37*T279)</f>
        <v>0</v>
      </c>
      <c r="U575" s="140">
        <f>('User Input'!U37*U279)</f>
        <v>0</v>
      </c>
      <c r="V575" s="140">
        <f>('User Input'!V37*V279)</f>
        <v>0</v>
      </c>
      <c r="W575" s="140">
        <f>('User Input'!W37*W279)</f>
        <v>0</v>
      </c>
      <c r="X575" s="140">
        <f>('User Input'!X37*X279)</f>
        <v>0</v>
      </c>
      <c r="Y575" s="140">
        <f>('User Input'!Y37*Y279)</f>
        <v>0</v>
      </c>
      <c r="Z575" s="140">
        <f>('User Input'!Z37*Z279)</f>
        <v>0</v>
      </c>
      <c r="AA575" s="140">
        <f>('User Input'!AA37*AA279)</f>
        <v>0</v>
      </c>
      <c r="AB575" s="140">
        <f>('User Input'!AB37*AB279)</f>
        <v>0</v>
      </c>
      <c r="AC575" s="140">
        <f>('User Input'!AC37*AC279)</f>
        <v>0</v>
      </c>
      <c r="AD575" s="140">
        <f>('User Input'!AD37*AD279)</f>
        <v>0</v>
      </c>
      <c r="AE575" s="140">
        <f>('User Input'!AE37*AE279)</f>
        <v>0</v>
      </c>
      <c r="AF575" s="140">
        <f>('User Input'!AF37*AF279)</f>
        <v>0</v>
      </c>
      <c r="AG575" s="140">
        <f>('User Input'!AG37*AG279)</f>
        <v>0</v>
      </c>
      <c r="AH575" s="140">
        <f>('User Input'!AH37*AH279)</f>
        <v>0</v>
      </c>
      <c r="AI575" s="140">
        <f>('User Input'!AI37*AI279)</f>
        <v>0</v>
      </c>
      <c r="AJ575" s="140">
        <f>('User Input'!AJ37*AJ279)</f>
        <v>0</v>
      </c>
      <c r="AK575" s="140">
        <f>('User Input'!AK37*AK279)</f>
        <v>0</v>
      </c>
      <c r="AL575" s="140">
        <f>('User Input'!AL37*AL279)</f>
        <v>0</v>
      </c>
      <c r="AM575" s="140">
        <f>('User Input'!AM37*AM279)</f>
        <v>0</v>
      </c>
      <c r="AN575" s="140">
        <f>('User Input'!AN37*AN279)</f>
        <v>0</v>
      </c>
      <c r="AO575" s="140">
        <f>('User Input'!AO37*AO279)</f>
        <v>0</v>
      </c>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row>
    <row r="576" spans="1:95" ht="15" customHeight="1">
      <c r="A576" s="104"/>
      <c r="B576" s="117" t="s">
        <v>106</v>
      </c>
      <c r="C576" s="141"/>
      <c r="D576" s="140">
        <f>('User Input'!D38*D280)</f>
        <v>0</v>
      </c>
      <c r="E576" s="140">
        <f>('User Input'!E38*E280)</f>
        <v>0</v>
      </c>
      <c r="F576" s="140">
        <f>('User Input'!F38*F280)</f>
        <v>0</v>
      </c>
      <c r="G576" s="140">
        <f>('User Input'!G38*G280)</f>
        <v>0</v>
      </c>
      <c r="H576" s="140">
        <f>('User Input'!H38*H280)</f>
        <v>0</v>
      </c>
      <c r="I576" s="140">
        <f>('User Input'!I38*I280)</f>
        <v>0</v>
      </c>
      <c r="J576" s="140">
        <f>('User Input'!J38*J280)</f>
        <v>0</v>
      </c>
      <c r="K576" s="140">
        <f>('User Input'!K38*K280)</f>
        <v>0</v>
      </c>
      <c r="L576" s="140">
        <f>('User Input'!L38*L280)</f>
        <v>0</v>
      </c>
      <c r="M576" s="140">
        <f>('User Input'!M38*M280)</f>
        <v>0</v>
      </c>
      <c r="N576" s="140">
        <f>('User Input'!N38*N280)</f>
        <v>0</v>
      </c>
      <c r="O576" s="140">
        <f>('User Input'!O38*O280)</f>
        <v>0</v>
      </c>
      <c r="P576" s="140">
        <f>('User Input'!P38*P280)</f>
        <v>0</v>
      </c>
      <c r="Q576" s="140">
        <f>('User Input'!Q38*Q280)</f>
        <v>0</v>
      </c>
      <c r="R576" s="140">
        <f>('User Input'!R38*R280)</f>
        <v>0</v>
      </c>
      <c r="S576" s="140">
        <f>('User Input'!S38*S280)</f>
        <v>0</v>
      </c>
      <c r="T576" s="140">
        <f>('User Input'!T38*T280)</f>
        <v>0</v>
      </c>
      <c r="U576" s="140">
        <f>('User Input'!U38*U280)</f>
        <v>0</v>
      </c>
      <c r="V576" s="140">
        <f>('User Input'!V38*V280)</f>
        <v>0</v>
      </c>
      <c r="W576" s="140">
        <f>('User Input'!W38*W280)</f>
        <v>0</v>
      </c>
      <c r="X576" s="140">
        <f>('User Input'!X38*X280)</f>
        <v>0</v>
      </c>
      <c r="Y576" s="140">
        <f>('User Input'!Y38*Y280)</f>
        <v>0</v>
      </c>
      <c r="Z576" s="140">
        <f>('User Input'!Z38*Z280)</f>
        <v>0</v>
      </c>
      <c r="AA576" s="140">
        <f>('User Input'!AA38*AA280)</f>
        <v>0</v>
      </c>
      <c r="AB576" s="140">
        <f>('User Input'!AB38*AB280)</f>
        <v>0</v>
      </c>
      <c r="AC576" s="140">
        <f>('User Input'!AC38*AC280)</f>
        <v>0</v>
      </c>
      <c r="AD576" s="140">
        <f>('User Input'!AD38*AD280)</f>
        <v>0</v>
      </c>
      <c r="AE576" s="140">
        <f>('User Input'!AE38*AE280)</f>
        <v>0</v>
      </c>
      <c r="AF576" s="140">
        <f>('User Input'!AF38*AF280)</f>
        <v>0</v>
      </c>
      <c r="AG576" s="140">
        <f>('User Input'!AG38*AG280)</f>
        <v>0</v>
      </c>
      <c r="AH576" s="140">
        <f>('User Input'!AH38*AH280)</f>
        <v>0</v>
      </c>
      <c r="AI576" s="140">
        <f>('User Input'!AI38*AI280)</f>
        <v>0</v>
      </c>
      <c r="AJ576" s="140">
        <f>('User Input'!AJ38*AJ280)</f>
        <v>0</v>
      </c>
      <c r="AK576" s="140">
        <f>('User Input'!AK38*AK280)</f>
        <v>0</v>
      </c>
      <c r="AL576" s="140">
        <f>('User Input'!AL38*AL280)</f>
        <v>0</v>
      </c>
      <c r="AM576" s="140">
        <f>('User Input'!AM38*AM280)</f>
        <v>0</v>
      </c>
      <c r="AN576" s="140">
        <f>('User Input'!AN38*AN280)</f>
        <v>0</v>
      </c>
      <c r="AO576" s="140">
        <f>('User Input'!AO38*AO280)</f>
        <v>0</v>
      </c>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row>
    <row r="577" spans="1:95" ht="15" customHeight="1">
      <c r="A577" s="104"/>
      <c r="B577" s="117" t="s">
        <v>107</v>
      </c>
      <c r="C577" s="141"/>
      <c r="D577" s="140">
        <f>('User Input'!D39*D281)</f>
        <v>0</v>
      </c>
      <c r="E577" s="140">
        <f>('User Input'!E39*E281)</f>
        <v>0</v>
      </c>
      <c r="F577" s="140">
        <f>('User Input'!F39*F281)</f>
        <v>0</v>
      </c>
      <c r="G577" s="140">
        <f>('User Input'!G39*G281)</f>
        <v>0</v>
      </c>
      <c r="H577" s="140">
        <f>('User Input'!H39*H281)</f>
        <v>0</v>
      </c>
      <c r="I577" s="140">
        <f>('User Input'!I39*I281)</f>
        <v>0</v>
      </c>
      <c r="J577" s="140">
        <f>('User Input'!J39*J281)</f>
        <v>0</v>
      </c>
      <c r="K577" s="140">
        <f>('User Input'!K39*K281)</f>
        <v>0</v>
      </c>
      <c r="L577" s="140">
        <f>('User Input'!L39*L281)</f>
        <v>0</v>
      </c>
      <c r="M577" s="140">
        <f>('User Input'!M39*M281)</f>
        <v>0</v>
      </c>
      <c r="N577" s="140">
        <f>('User Input'!N39*N281)</f>
        <v>0</v>
      </c>
      <c r="O577" s="140">
        <f>('User Input'!O39*O281)</f>
        <v>0</v>
      </c>
      <c r="P577" s="140">
        <f>('User Input'!P39*P281)</f>
        <v>0</v>
      </c>
      <c r="Q577" s="140">
        <f>('User Input'!Q39*Q281)</f>
        <v>0</v>
      </c>
      <c r="R577" s="140">
        <f>('User Input'!R39*R281)</f>
        <v>0</v>
      </c>
      <c r="S577" s="140">
        <f>('User Input'!S39*S281)</f>
        <v>0</v>
      </c>
      <c r="T577" s="140">
        <f>('User Input'!T39*T281)</f>
        <v>0</v>
      </c>
      <c r="U577" s="140">
        <f>('User Input'!U39*U281)</f>
        <v>0</v>
      </c>
      <c r="V577" s="140">
        <f>('User Input'!V39*V281)</f>
        <v>0</v>
      </c>
      <c r="W577" s="140">
        <f>('User Input'!W39*W281)</f>
        <v>0</v>
      </c>
      <c r="X577" s="140">
        <f>('User Input'!X39*X281)</f>
        <v>0</v>
      </c>
      <c r="Y577" s="140">
        <f>('User Input'!Y39*Y281)</f>
        <v>0</v>
      </c>
      <c r="Z577" s="140">
        <f>('User Input'!Z39*Z281)</f>
        <v>0</v>
      </c>
      <c r="AA577" s="140">
        <f>('User Input'!AA39*AA281)</f>
        <v>0</v>
      </c>
      <c r="AB577" s="140">
        <f>('User Input'!AB39*AB281)</f>
        <v>0</v>
      </c>
      <c r="AC577" s="140">
        <f>('User Input'!AC39*AC281)</f>
        <v>0</v>
      </c>
      <c r="AD577" s="140">
        <f>('User Input'!AD39*AD281)</f>
        <v>0</v>
      </c>
      <c r="AE577" s="140">
        <f>('User Input'!AE39*AE281)</f>
        <v>0</v>
      </c>
      <c r="AF577" s="140">
        <f>('User Input'!AF39*AF281)</f>
        <v>0</v>
      </c>
      <c r="AG577" s="140">
        <f>('User Input'!AG39*AG281)</f>
        <v>0</v>
      </c>
      <c r="AH577" s="140">
        <f>('User Input'!AH39*AH281)</f>
        <v>0</v>
      </c>
      <c r="AI577" s="140">
        <f>('User Input'!AI39*AI281)</f>
        <v>0</v>
      </c>
      <c r="AJ577" s="140">
        <f>('User Input'!AJ39*AJ281)</f>
        <v>0</v>
      </c>
      <c r="AK577" s="140">
        <f>('User Input'!AK39*AK281)</f>
        <v>0</v>
      </c>
      <c r="AL577" s="140">
        <f>('User Input'!AL39*AL281)</f>
        <v>0</v>
      </c>
      <c r="AM577" s="140">
        <f>('User Input'!AM39*AM281)</f>
        <v>0</v>
      </c>
      <c r="AN577" s="140">
        <f>('User Input'!AN39*AN281)</f>
        <v>0</v>
      </c>
      <c r="AO577" s="140">
        <f>('User Input'!AO39*AO281)</f>
        <v>0</v>
      </c>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row>
    <row r="578" spans="1:95" ht="15" customHeight="1">
      <c r="A578" s="104"/>
      <c r="B578" s="117" t="s">
        <v>108</v>
      </c>
      <c r="C578" s="141"/>
      <c r="D578" s="140">
        <f>('User Input'!D40*D282)</f>
        <v>0</v>
      </c>
      <c r="E578" s="140">
        <f>('User Input'!E40*E282)</f>
        <v>0</v>
      </c>
      <c r="F578" s="140">
        <f>('User Input'!F40*F282)</f>
        <v>0</v>
      </c>
      <c r="G578" s="140">
        <f>('User Input'!G40*G282)</f>
        <v>0</v>
      </c>
      <c r="H578" s="140">
        <f>('User Input'!H40*H282)</f>
        <v>0</v>
      </c>
      <c r="I578" s="140">
        <f>('User Input'!I40*I282)</f>
        <v>0</v>
      </c>
      <c r="J578" s="140">
        <f>('User Input'!J40*J282)</f>
        <v>0</v>
      </c>
      <c r="K578" s="140">
        <f>('User Input'!K40*K282)</f>
        <v>0</v>
      </c>
      <c r="L578" s="140">
        <f>('User Input'!L40*L282)</f>
        <v>0</v>
      </c>
      <c r="M578" s="140">
        <f>('User Input'!M40*M282)</f>
        <v>0</v>
      </c>
      <c r="N578" s="140">
        <f>('User Input'!N40*N282)</f>
        <v>0</v>
      </c>
      <c r="O578" s="140">
        <f>('User Input'!O40*O282)</f>
        <v>0</v>
      </c>
      <c r="P578" s="140">
        <f>('User Input'!P40*P282)</f>
        <v>0</v>
      </c>
      <c r="Q578" s="140">
        <f>('User Input'!Q40*Q282)</f>
        <v>0</v>
      </c>
      <c r="R578" s="140">
        <f>('User Input'!R40*R282)</f>
        <v>0</v>
      </c>
      <c r="S578" s="140">
        <f>('User Input'!S40*S282)</f>
        <v>0</v>
      </c>
      <c r="T578" s="140">
        <f>('User Input'!T40*T282)</f>
        <v>0</v>
      </c>
      <c r="U578" s="140">
        <f>('User Input'!U40*U282)</f>
        <v>0</v>
      </c>
      <c r="V578" s="140">
        <f>('User Input'!V40*V282)</f>
        <v>0</v>
      </c>
      <c r="W578" s="140">
        <f>('User Input'!W40*W282)</f>
        <v>0</v>
      </c>
      <c r="X578" s="140">
        <f>('User Input'!X40*X282)</f>
        <v>0</v>
      </c>
      <c r="Y578" s="140">
        <f>('User Input'!Y40*Y282)</f>
        <v>0</v>
      </c>
      <c r="Z578" s="140">
        <f>('User Input'!Z40*Z282)</f>
        <v>0</v>
      </c>
      <c r="AA578" s="140">
        <f>('User Input'!AA40*AA282)</f>
        <v>0</v>
      </c>
      <c r="AB578" s="140">
        <f>('User Input'!AB40*AB282)</f>
        <v>0</v>
      </c>
      <c r="AC578" s="140">
        <f>('User Input'!AC40*AC282)</f>
        <v>0</v>
      </c>
      <c r="AD578" s="140">
        <f>('User Input'!AD40*AD282)</f>
        <v>0</v>
      </c>
      <c r="AE578" s="140">
        <f>('User Input'!AE40*AE282)</f>
        <v>0</v>
      </c>
      <c r="AF578" s="140">
        <f>('User Input'!AF40*AF282)</f>
        <v>0</v>
      </c>
      <c r="AG578" s="140">
        <f>('User Input'!AG40*AG282)</f>
        <v>0</v>
      </c>
      <c r="AH578" s="140">
        <f>('User Input'!AH40*AH282)</f>
        <v>0</v>
      </c>
      <c r="AI578" s="140">
        <f>('User Input'!AI40*AI282)</f>
        <v>0</v>
      </c>
      <c r="AJ578" s="140">
        <f>('User Input'!AJ40*AJ282)</f>
        <v>0</v>
      </c>
      <c r="AK578" s="140">
        <f>('User Input'!AK40*AK282)</f>
        <v>0</v>
      </c>
      <c r="AL578" s="140">
        <f>('User Input'!AL40*AL282)</f>
        <v>0</v>
      </c>
      <c r="AM578" s="140">
        <f>('User Input'!AM40*AM282)</f>
        <v>0</v>
      </c>
      <c r="AN578" s="140">
        <f>('User Input'!AN40*AN282)</f>
        <v>0</v>
      </c>
      <c r="AO578" s="140">
        <f>('User Input'!AO40*AO282)</f>
        <v>0</v>
      </c>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row>
    <row r="579" spans="1:95" ht="15" customHeight="1">
      <c r="A579" s="104"/>
      <c r="B579" s="117" t="s">
        <v>109</v>
      </c>
      <c r="C579" s="141"/>
      <c r="D579" s="140">
        <f>('User Input'!D41*D283)</f>
        <v>0</v>
      </c>
      <c r="E579" s="140">
        <f>('User Input'!E41*E283)</f>
        <v>0</v>
      </c>
      <c r="F579" s="140">
        <f>('User Input'!F41*F283)</f>
        <v>0</v>
      </c>
      <c r="G579" s="140">
        <f>('User Input'!G41*G283)</f>
        <v>0</v>
      </c>
      <c r="H579" s="140">
        <f>('User Input'!H41*H283)</f>
        <v>0</v>
      </c>
      <c r="I579" s="140">
        <f>('User Input'!I41*I283)</f>
        <v>0</v>
      </c>
      <c r="J579" s="140">
        <f>('User Input'!J41*J283)</f>
        <v>0</v>
      </c>
      <c r="K579" s="140">
        <f>('User Input'!K41*K283)</f>
        <v>0</v>
      </c>
      <c r="L579" s="140">
        <f>('User Input'!L41*L283)</f>
        <v>0</v>
      </c>
      <c r="M579" s="140">
        <f>('User Input'!M41*M283)</f>
        <v>0</v>
      </c>
      <c r="N579" s="140">
        <f>('User Input'!N41*N283)</f>
        <v>0</v>
      </c>
      <c r="O579" s="140">
        <f>('User Input'!O41*O283)</f>
        <v>0</v>
      </c>
      <c r="P579" s="140">
        <f>('User Input'!P41*P283)</f>
        <v>0</v>
      </c>
      <c r="Q579" s="140">
        <f>('User Input'!Q41*Q283)</f>
        <v>0</v>
      </c>
      <c r="R579" s="140">
        <f>('User Input'!R41*R283)</f>
        <v>0</v>
      </c>
      <c r="S579" s="140">
        <f>('User Input'!S41*S283)</f>
        <v>0</v>
      </c>
      <c r="T579" s="140">
        <f>('User Input'!T41*T283)</f>
        <v>0</v>
      </c>
      <c r="U579" s="140">
        <f>('User Input'!U41*U283)</f>
        <v>0</v>
      </c>
      <c r="V579" s="140">
        <f>('User Input'!V41*V283)</f>
        <v>0</v>
      </c>
      <c r="W579" s="140">
        <f>('User Input'!W41*W283)</f>
        <v>0</v>
      </c>
      <c r="X579" s="140">
        <f>('User Input'!X41*X283)</f>
        <v>0</v>
      </c>
      <c r="Y579" s="140">
        <f>('User Input'!Y41*Y283)</f>
        <v>0</v>
      </c>
      <c r="Z579" s="140">
        <f>('User Input'!Z41*Z283)</f>
        <v>0</v>
      </c>
      <c r="AA579" s="140">
        <f>('User Input'!AA41*AA283)</f>
        <v>0</v>
      </c>
      <c r="AB579" s="140">
        <f>('User Input'!AB41*AB283)</f>
        <v>0</v>
      </c>
      <c r="AC579" s="140">
        <f>('User Input'!AC41*AC283)</f>
        <v>0</v>
      </c>
      <c r="AD579" s="140">
        <f>('User Input'!AD41*AD283)</f>
        <v>0</v>
      </c>
      <c r="AE579" s="140">
        <f>('User Input'!AE41*AE283)</f>
        <v>0</v>
      </c>
      <c r="AF579" s="140">
        <f>('User Input'!AF41*AF283)</f>
        <v>0</v>
      </c>
      <c r="AG579" s="140">
        <f>('User Input'!AG41*AG283)</f>
        <v>0</v>
      </c>
      <c r="AH579" s="140">
        <f>('User Input'!AH41*AH283)</f>
        <v>0</v>
      </c>
      <c r="AI579" s="140">
        <f>('User Input'!AI41*AI283)</f>
        <v>0</v>
      </c>
      <c r="AJ579" s="140">
        <f>('User Input'!AJ41*AJ283)</f>
        <v>0</v>
      </c>
      <c r="AK579" s="140">
        <f>('User Input'!AK41*AK283)</f>
        <v>0</v>
      </c>
      <c r="AL579" s="140">
        <f>('User Input'!AL41*AL283)</f>
        <v>0</v>
      </c>
      <c r="AM579" s="140">
        <f>('User Input'!AM41*AM283)</f>
        <v>0</v>
      </c>
      <c r="AN579" s="140">
        <f>('User Input'!AN41*AN283)</f>
        <v>0</v>
      </c>
      <c r="AO579" s="140">
        <f>('User Input'!AO41*AO283)</f>
        <v>0</v>
      </c>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row>
    <row r="580" spans="1:95" ht="15" customHeight="1">
      <c r="A580" s="104"/>
      <c r="B580" s="117" t="s">
        <v>110</v>
      </c>
      <c r="C580" s="141"/>
      <c r="D580" s="140">
        <f>('User Input'!D42*D284)</f>
        <v>0</v>
      </c>
      <c r="E580" s="140">
        <f>('User Input'!E42*E284)</f>
        <v>0</v>
      </c>
      <c r="F580" s="140">
        <f>('User Input'!F42*F284)</f>
        <v>0</v>
      </c>
      <c r="G580" s="140">
        <f>('User Input'!G42*G284)</f>
        <v>0</v>
      </c>
      <c r="H580" s="140">
        <f>('User Input'!H42*H284)</f>
        <v>0</v>
      </c>
      <c r="I580" s="140">
        <f>('User Input'!I42*I284)</f>
        <v>0</v>
      </c>
      <c r="J580" s="140">
        <f>('User Input'!J42*J284)</f>
        <v>0</v>
      </c>
      <c r="K580" s="140">
        <f>('User Input'!K42*K284)</f>
        <v>0</v>
      </c>
      <c r="L580" s="140">
        <f>('User Input'!L42*L284)</f>
        <v>0</v>
      </c>
      <c r="M580" s="140">
        <f>('User Input'!M42*M284)</f>
        <v>0</v>
      </c>
      <c r="N580" s="140">
        <f>('User Input'!N42*N284)</f>
        <v>0</v>
      </c>
      <c r="O580" s="140">
        <f>('User Input'!O42*O284)</f>
        <v>0</v>
      </c>
      <c r="P580" s="140">
        <f>('User Input'!P42*P284)</f>
        <v>0</v>
      </c>
      <c r="Q580" s="140">
        <f>('User Input'!Q42*Q284)</f>
        <v>0</v>
      </c>
      <c r="R580" s="140">
        <f>('User Input'!R42*R284)</f>
        <v>0</v>
      </c>
      <c r="S580" s="140">
        <f>('User Input'!S42*S284)</f>
        <v>0</v>
      </c>
      <c r="T580" s="140">
        <f>('User Input'!T42*T284)</f>
        <v>0</v>
      </c>
      <c r="U580" s="140">
        <f>('User Input'!U42*U284)</f>
        <v>0</v>
      </c>
      <c r="V580" s="140">
        <f>('User Input'!V42*V284)</f>
        <v>0</v>
      </c>
      <c r="W580" s="140">
        <f>('User Input'!W42*W284)</f>
        <v>0</v>
      </c>
      <c r="X580" s="140">
        <f>('User Input'!X42*X284)</f>
        <v>0</v>
      </c>
      <c r="Y580" s="140">
        <f>('User Input'!Y42*Y284)</f>
        <v>0</v>
      </c>
      <c r="Z580" s="140">
        <f>('User Input'!Z42*Z284)</f>
        <v>0</v>
      </c>
      <c r="AA580" s="140">
        <f>('User Input'!AA42*AA284)</f>
        <v>0</v>
      </c>
      <c r="AB580" s="140">
        <f>('User Input'!AB42*AB284)</f>
        <v>0</v>
      </c>
      <c r="AC580" s="140">
        <f>('User Input'!AC42*AC284)</f>
        <v>0</v>
      </c>
      <c r="AD580" s="140">
        <f>('User Input'!AD42*AD284)</f>
        <v>0</v>
      </c>
      <c r="AE580" s="140">
        <f>('User Input'!AE42*AE284)</f>
        <v>0</v>
      </c>
      <c r="AF580" s="140">
        <f>('User Input'!AF42*AF284)</f>
        <v>0</v>
      </c>
      <c r="AG580" s="140">
        <f>('User Input'!AG42*AG284)</f>
        <v>0</v>
      </c>
      <c r="AH580" s="140">
        <f>('User Input'!AH42*AH284)</f>
        <v>0</v>
      </c>
      <c r="AI580" s="140">
        <f>('User Input'!AI42*AI284)</f>
        <v>0</v>
      </c>
      <c r="AJ580" s="140">
        <f>('User Input'!AJ42*AJ284)</f>
        <v>0</v>
      </c>
      <c r="AK580" s="140">
        <f>('User Input'!AK42*AK284)</f>
        <v>0</v>
      </c>
      <c r="AL580" s="140">
        <f>('User Input'!AL42*AL284)</f>
        <v>0</v>
      </c>
      <c r="AM580" s="140">
        <f>('User Input'!AM42*AM284)</f>
        <v>0</v>
      </c>
      <c r="AN580" s="140">
        <f>('User Input'!AN42*AN284)</f>
        <v>0</v>
      </c>
      <c r="AO580" s="140">
        <f>('User Input'!AO42*AO284)</f>
        <v>0</v>
      </c>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row>
    <row r="581" spans="1:95" ht="15" customHeight="1">
      <c r="A581" s="104"/>
      <c r="B581" s="117" t="s">
        <v>111</v>
      </c>
      <c r="C581" s="141"/>
      <c r="D581" s="140">
        <f>('User Input'!D43*D285)</f>
        <v>0</v>
      </c>
      <c r="E581" s="140">
        <f>('User Input'!E43*E285)</f>
        <v>0</v>
      </c>
      <c r="F581" s="140">
        <f>('User Input'!F43*F285)</f>
        <v>0</v>
      </c>
      <c r="G581" s="140">
        <f>('User Input'!G43*G285)</f>
        <v>0</v>
      </c>
      <c r="H581" s="140">
        <f>('User Input'!H43*H285)</f>
        <v>0</v>
      </c>
      <c r="I581" s="140">
        <f>('User Input'!I43*I285)</f>
        <v>0</v>
      </c>
      <c r="J581" s="140">
        <f>('User Input'!J43*J285)</f>
        <v>0</v>
      </c>
      <c r="K581" s="140">
        <f>('User Input'!K43*K285)</f>
        <v>0</v>
      </c>
      <c r="L581" s="140">
        <f>('User Input'!L43*L285)</f>
        <v>0</v>
      </c>
      <c r="M581" s="140">
        <f>('User Input'!M43*M285)</f>
        <v>0</v>
      </c>
      <c r="N581" s="140">
        <f>('User Input'!N43*N285)</f>
        <v>0</v>
      </c>
      <c r="O581" s="140">
        <f>('User Input'!O43*O285)</f>
        <v>0</v>
      </c>
      <c r="P581" s="140">
        <f>('User Input'!P43*P285)</f>
        <v>0</v>
      </c>
      <c r="Q581" s="140">
        <f>('User Input'!Q43*Q285)</f>
        <v>0</v>
      </c>
      <c r="R581" s="140">
        <f>('User Input'!R43*R285)</f>
        <v>0</v>
      </c>
      <c r="S581" s="140">
        <f>('User Input'!S43*S285)</f>
        <v>0</v>
      </c>
      <c r="T581" s="140">
        <f>('User Input'!T43*T285)</f>
        <v>0</v>
      </c>
      <c r="U581" s="140">
        <f>('User Input'!U43*U285)</f>
        <v>0</v>
      </c>
      <c r="V581" s="140">
        <f>('User Input'!V43*V285)</f>
        <v>0</v>
      </c>
      <c r="W581" s="140">
        <f>('User Input'!W43*W285)</f>
        <v>0</v>
      </c>
      <c r="X581" s="140">
        <f>('User Input'!X43*X285)</f>
        <v>0</v>
      </c>
      <c r="Y581" s="140">
        <f>('User Input'!Y43*Y285)</f>
        <v>0</v>
      </c>
      <c r="Z581" s="140">
        <f>('User Input'!Z43*Z285)</f>
        <v>0</v>
      </c>
      <c r="AA581" s="140">
        <f>('User Input'!AA43*AA285)</f>
        <v>0</v>
      </c>
      <c r="AB581" s="140">
        <f>('User Input'!AB43*AB285)</f>
        <v>0</v>
      </c>
      <c r="AC581" s="140">
        <f>('User Input'!AC43*AC285)</f>
        <v>0</v>
      </c>
      <c r="AD581" s="140">
        <f>('User Input'!AD43*AD285)</f>
        <v>0</v>
      </c>
      <c r="AE581" s="140">
        <f>('User Input'!AE43*AE285)</f>
        <v>0</v>
      </c>
      <c r="AF581" s="140">
        <f>('User Input'!AF43*AF285)</f>
        <v>0</v>
      </c>
      <c r="AG581" s="140">
        <f>('User Input'!AG43*AG285)</f>
        <v>0</v>
      </c>
      <c r="AH581" s="140">
        <f>('User Input'!AH43*AH285)</f>
        <v>0</v>
      </c>
      <c r="AI581" s="140">
        <f>('User Input'!AI43*AI285)</f>
        <v>0</v>
      </c>
      <c r="AJ581" s="140">
        <f>('User Input'!AJ43*AJ285)</f>
        <v>0</v>
      </c>
      <c r="AK581" s="140">
        <f>('User Input'!AK43*AK285)</f>
        <v>0</v>
      </c>
      <c r="AL581" s="140">
        <f>('User Input'!AL43*AL285)</f>
        <v>0</v>
      </c>
      <c r="AM581" s="140">
        <f>('User Input'!AM43*AM285)</f>
        <v>0</v>
      </c>
      <c r="AN581" s="140">
        <f>('User Input'!AN43*AN285)</f>
        <v>0</v>
      </c>
      <c r="AO581" s="140">
        <f>('User Input'!AO43*AO285)</f>
        <v>0</v>
      </c>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row>
    <row r="582" spans="1:95" ht="15" customHeight="1">
      <c r="A582" s="104"/>
      <c r="B582" s="117" t="s">
        <v>112</v>
      </c>
      <c r="C582" s="141"/>
      <c r="D582" s="140">
        <f>('User Input'!D44*D286)</f>
        <v>0</v>
      </c>
      <c r="E582" s="140">
        <f>('User Input'!E44*E286)</f>
        <v>0</v>
      </c>
      <c r="F582" s="140">
        <f>('User Input'!F44*F286)</f>
        <v>0</v>
      </c>
      <c r="G582" s="140">
        <f>('User Input'!G44*G286)</f>
        <v>0</v>
      </c>
      <c r="H582" s="140">
        <f>('User Input'!H44*H286)</f>
        <v>0</v>
      </c>
      <c r="I582" s="140">
        <f>('User Input'!I44*I286)</f>
        <v>0</v>
      </c>
      <c r="J582" s="140">
        <f>('User Input'!J44*J286)</f>
        <v>0</v>
      </c>
      <c r="K582" s="140">
        <f>('User Input'!K44*K286)</f>
        <v>0</v>
      </c>
      <c r="L582" s="140">
        <f>('User Input'!L44*L286)</f>
        <v>0</v>
      </c>
      <c r="M582" s="140">
        <f>('User Input'!M44*M286)</f>
        <v>0</v>
      </c>
      <c r="N582" s="140">
        <f>('User Input'!N44*N286)</f>
        <v>0</v>
      </c>
      <c r="O582" s="140">
        <f>('User Input'!O44*O286)</f>
        <v>0</v>
      </c>
      <c r="P582" s="140">
        <f>('User Input'!P44*P286)</f>
        <v>0</v>
      </c>
      <c r="Q582" s="140">
        <f>('User Input'!Q44*Q286)</f>
        <v>0</v>
      </c>
      <c r="R582" s="140">
        <f>('User Input'!R44*R286)</f>
        <v>0</v>
      </c>
      <c r="S582" s="140">
        <f>('User Input'!S44*S286)</f>
        <v>0</v>
      </c>
      <c r="T582" s="140">
        <f>('User Input'!T44*T286)</f>
        <v>0</v>
      </c>
      <c r="U582" s="140">
        <f>('User Input'!U44*U286)</f>
        <v>0</v>
      </c>
      <c r="V582" s="140">
        <f>('User Input'!V44*V286)</f>
        <v>0</v>
      </c>
      <c r="W582" s="140">
        <f>('User Input'!W44*W286)</f>
        <v>0</v>
      </c>
      <c r="X582" s="140">
        <f>('User Input'!X44*X286)</f>
        <v>0</v>
      </c>
      <c r="Y582" s="140">
        <f>('User Input'!Y44*Y286)</f>
        <v>0</v>
      </c>
      <c r="Z582" s="140">
        <f>('User Input'!Z44*Z286)</f>
        <v>0</v>
      </c>
      <c r="AA582" s="140">
        <f>('User Input'!AA44*AA286)</f>
        <v>0</v>
      </c>
      <c r="AB582" s="140">
        <f>('User Input'!AB44*AB286)</f>
        <v>0</v>
      </c>
      <c r="AC582" s="140">
        <f>('User Input'!AC44*AC286)</f>
        <v>0</v>
      </c>
      <c r="AD582" s="140">
        <f>('User Input'!AD44*AD286)</f>
        <v>0</v>
      </c>
      <c r="AE582" s="140">
        <f>('User Input'!AE44*AE286)</f>
        <v>0</v>
      </c>
      <c r="AF582" s="140">
        <f>('User Input'!AF44*AF286)</f>
        <v>0</v>
      </c>
      <c r="AG582" s="140">
        <f>('User Input'!AG44*AG286)</f>
        <v>0</v>
      </c>
      <c r="AH582" s="140">
        <f>('User Input'!AH44*AH286)</f>
        <v>0</v>
      </c>
      <c r="AI582" s="140">
        <f>('User Input'!AI44*AI286)</f>
        <v>0</v>
      </c>
      <c r="AJ582" s="140">
        <f>('User Input'!AJ44*AJ286)</f>
        <v>0</v>
      </c>
      <c r="AK582" s="140">
        <f>('User Input'!AK44*AK286)</f>
        <v>0</v>
      </c>
      <c r="AL582" s="140">
        <f>('User Input'!AL44*AL286)</f>
        <v>0</v>
      </c>
      <c r="AM582" s="140">
        <f>('User Input'!AM44*AM286)</f>
        <v>0</v>
      </c>
      <c r="AN582" s="140">
        <f>('User Input'!AN44*AN286)</f>
        <v>0</v>
      </c>
      <c r="AO582" s="140">
        <f>('User Input'!AO44*AO286)</f>
        <v>0</v>
      </c>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row>
    <row r="583" spans="1:95" ht="15" customHeight="1">
      <c r="A583" s="104"/>
      <c r="B583" s="117" t="s">
        <v>113</v>
      </c>
      <c r="C583" s="141"/>
      <c r="D583" s="140">
        <f>('User Input'!D45*D287)</f>
        <v>0</v>
      </c>
      <c r="E583" s="140">
        <f>('User Input'!E45*E287)</f>
        <v>0</v>
      </c>
      <c r="F583" s="140">
        <f>('User Input'!F45*F287)</f>
        <v>0</v>
      </c>
      <c r="G583" s="140">
        <f>('User Input'!G45*G287)</f>
        <v>0</v>
      </c>
      <c r="H583" s="140">
        <f>('User Input'!H45*H287)</f>
        <v>0</v>
      </c>
      <c r="I583" s="140">
        <f>('User Input'!I45*I287)</f>
        <v>0</v>
      </c>
      <c r="J583" s="140">
        <f>('User Input'!J45*J287)</f>
        <v>0</v>
      </c>
      <c r="K583" s="140">
        <f>('User Input'!K45*K287)</f>
        <v>0</v>
      </c>
      <c r="L583" s="140">
        <f>('User Input'!L45*L287)</f>
        <v>0</v>
      </c>
      <c r="M583" s="140">
        <f>('User Input'!M45*M287)</f>
        <v>0</v>
      </c>
      <c r="N583" s="140">
        <f>('User Input'!N45*N287)</f>
        <v>0</v>
      </c>
      <c r="O583" s="140">
        <f>('User Input'!O45*O287)</f>
        <v>0</v>
      </c>
      <c r="P583" s="140">
        <f>('User Input'!P45*P287)</f>
        <v>0</v>
      </c>
      <c r="Q583" s="140">
        <f>('User Input'!Q45*Q287)</f>
        <v>0</v>
      </c>
      <c r="R583" s="140">
        <f>('User Input'!R45*R287)</f>
        <v>0</v>
      </c>
      <c r="S583" s="140">
        <f>('User Input'!S45*S287)</f>
        <v>0</v>
      </c>
      <c r="T583" s="140">
        <f>('User Input'!T45*T287)</f>
        <v>0</v>
      </c>
      <c r="U583" s="140">
        <f>('User Input'!U45*U287)</f>
        <v>0</v>
      </c>
      <c r="V583" s="140">
        <f>('User Input'!V45*V287)</f>
        <v>0</v>
      </c>
      <c r="W583" s="140">
        <f>('User Input'!W45*W287)</f>
        <v>0</v>
      </c>
      <c r="X583" s="140">
        <f>('User Input'!X45*X287)</f>
        <v>0</v>
      </c>
      <c r="Y583" s="140">
        <f>('User Input'!Y45*Y287)</f>
        <v>0</v>
      </c>
      <c r="Z583" s="140">
        <f>('User Input'!Z45*Z287)</f>
        <v>0</v>
      </c>
      <c r="AA583" s="140">
        <f>('User Input'!AA45*AA287)</f>
        <v>0</v>
      </c>
      <c r="AB583" s="140">
        <f>('User Input'!AB45*AB287)</f>
        <v>0</v>
      </c>
      <c r="AC583" s="140">
        <f>('User Input'!AC45*AC287)</f>
        <v>0</v>
      </c>
      <c r="AD583" s="140">
        <f>('User Input'!AD45*AD287)</f>
        <v>0</v>
      </c>
      <c r="AE583" s="140">
        <f>('User Input'!AE45*AE287)</f>
        <v>0</v>
      </c>
      <c r="AF583" s="140">
        <f>('User Input'!AF45*AF287)</f>
        <v>0</v>
      </c>
      <c r="AG583" s="140">
        <f>('User Input'!AG45*AG287)</f>
        <v>0</v>
      </c>
      <c r="AH583" s="140">
        <f>('User Input'!AH45*AH287)</f>
        <v>0</v>
      </c>
      <c r="AI583" s="140">
        <f>('User Input'!AI45*AI287)</f>
        <v>0</v>
      </c>
      <c r="AJ583" s="140">
        <f>('User Input'!AJ45*AJ287)</f>
        <v>0</v>
      </c>
      <c r="AK583" s="140">
        <f>('User Input'!AK45*AK287)</f>
        <v>0</v>
      </c>
      <c r="AL583" s="140">
        <f>('User Input'!AL45*AL287)</f>
        <v>0</v>
      </c>
      <c r="AM583" s="140">
        <f>('User Input'!AM45*AM287)</f>
        <v>0</v>
      </c>
      <c r="AN583" s="140">
        <f>('User Input'!AN45*AN287)</f>
        <v>0</v>
      </c>
      <c r="AO583" s="140">
        <f>('User Input'!AO45*AO287)</f>
        <v>0</v>
      </c>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row>
    <row r="584" spans="1:95" ht="15" customHeight="1">
      <c r="A584" s="104"/>
      <c r="B584" s="117" t="s">
        <v>114</v>
      </c>
      <c r="C584" s="141"/>
      <c r="D584" s="140">
        <f>('User Input'!D46*D288)</f>
        <v>0</v>
      </c>
      <c r="E584" s="140">
        <f>('User Input'!E46*E288)</f>
        <v>0</v>
      </c>
      <c r="F584" s="140">
        <f>('User Input'!F46*F288)</f>
        <v>0</v>
      </c>
      <c r="G584" s="140">
        <f>('User Input'!G46*G288)</f>
        <v>0</v>
      </c>
      <c r="H584" s="140">
        <f>('User Input'!H46*H288)</f>
        <v>0</v>
      </c>
      <c r="I584" s="140">
        <f>('User Input'!I46*I288)</f>
        <v>0</v>
      </c>
      <c r="J584" s="140">
        <f>('User Input'!J46*J288)</f>
        <v>0</v>
      </c>
      <c r="K584" s="140">
        <f>('User Input'!K46*K288)</f>
        <v>0</v>
      </c>
      <c r="L584" s="140">
        <f>('User Input'!L46*L288)</f>
        <v>0</v>
      </c>
      <c r="M584" s="140">
        <f>('User Input'!M46*M288)</f>
        <v>0</v>
      </c>
      <c r="N584" s="140">
        <f>('User Input'!N46*N288)</f>
        <v>0</v>
      </c>
      <c r="O584" s="140">
        <f>('User Input'!O46*O288)</f>
        <v>0</v>
      </c>
      <c r="P584" s="140">
        <f>('User Input'!P46*P288)</f>
        <v>0</v>
      </c>
      <c r="Q584" s="140">
        <f>('User Input'!Q46*Q288)</f>
        <v>0</v>
      </c>
      <c r="R584" s="140">
        <f>('User Input'!R46*R288)</f>
        <v>0</v>
      </c>
      <c r="S584" s="140">
        <f>('User Input'!S46*S288)</f>
        <v>0</v>
      </c>
      <c r="T584" s="140">
        <f>('User Input'!T46*T288)</f>
        <v>0</v>
      </c>
      <c r="U584" s="140">
        <f>('User Input'!U46*U288)</f>
        <v>0</v>
      </c>
      <c r="V584" s="140">
        <f>('User Input'!V46*V288)</f>
        <v>0</v>
      </c>
      <c r="W584" s="140">
        <f>('User Input'!W46*W288)</f>
        <v>0</v>
      </c>
      <c r="X584" s="140">
        <f>('User Input'!X46*X288)</f>
        <v>0</v>
      </c>
      <c r="Y584" s="140">
        <f>('User Input'!Y46*Y288)</f>
        <v>0</v>
      </c>
      <c r="Z584" s="140">
        <f>('User Input'!Z46*Z288)</f>
        <v>0</v>
      </c>
      <c r="AA584" s="140">
        <f>('User Input'!AA46*AA288)</f>
        <v>0</v>
      </c>
      <c r="AB584" s="140">
        <f>('User Input'!AB46*AB288)</f>
        <v>0</v>
      </c>
      <c r="AC584" s="140">
        <f>('User Input'!AC46*AC288)</f>
        <v>0</v>
      </c>
      <c r="AD584" s="140">
        <f>('User Input'!AD46*AD288)</f>
        <v>0</v>
      </c>
      <c r="AE584" s="140">
        <f>('User Input'!AE46*AE288)</f>
        <v>0</v>
      </c>
      <c r="AF584" s="140">
        <f>('User Input'!AF46*AF288)</f>
        <v>0</v>
      </c>
      <c r="AG584" s="140">
        <f>('User Input'!AG46*AG288)</f>
        <v>0</v>
      </c>
      <c r="AH584" s="140">
        <f>('User Input'!AH46*AH288)</f>
        <v>0</v>
      </c>
      <c r="AI584" s="140">
        <f>('User Input'!AI46*AI288)</f>
        <v>0</v>
      </c>
      <c r="AJ584" s="140">
        <f>('User Input'!AJ46*AJ288)</f>
        <v>0</v>
      </c>
      <c r="AK584" s="140">
        <f>('User Input'!AK46*AK288)</f>
        <v>0</v>
      </c>
      <c r="AL584" s="140">
        <f>('User Input'!AL46*AL288)</f>
        <v>0</v>
      </c>
      <c r="AM584" s="140">
        <f>('User Input'!AM46*AM288)</f>
        <v>0</v>
      </c>
      <c r="AN584" s="140">
        <f>('User Input'!AN46*AN288)</f>
        <v>0</v>
      </c>
      <c r="AO584" s="140">
        <f>('User Input'!AO46*AO288)</f>
        <v>0</v>
      </c>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row>
    <row r="585" spans="1:95" ht="15" customHeight="1">
      <c r="A585" s="104"/>
      <c r="B585" s="117" t="s">
        <v>115</v>
      </c>
      <c r="C585" s="141"/>
      <c r="D585" s="140">
        <f>('User Input'!D47*D289)</f>
        <v>0</v>
      </c>
      <c r="E585" s="140">
        <f>('User Input'!E47*E289)</f>
        <v>0</v>
      </c>
      <c r="F585" s="140">
        <f>('User Input'!F47*F289)</f>
        <v>0</v>
      </c>
      <c r="G585" s="140">
        <f>('User Input'!G47*G289)</f>
        <v>0</v>
      </c>
      <c r="H585" s="140">
        <f>('User Input'!H47*H289)</f>
        <v>0</v>
      </c>
      <c r="I585" s="140">
        <f>('User Input'!I47*I289)</f>
        <v>0</v>
      </c>
      <c r="J585" s="140">
        <f>('User Input'!J47*J289)</f>
        <v>0</v>
      </c>
      <c r="K585" s="140">
        <f>('User Input'!K47*K289)</f>
        <v>0</v>
      </c>
      <c r="L585" s="140">
        <f>('User Input'!L47*L289)</f>
        <v>0</v>
      </c>
      <c r="M585" s="140">
        <f>('User Input'!M47*M289)</f>
        <v>0</v>
      </c>
      <c r="N585" s="140">
        <f>('User Input'!N47*N289)</f>
        <v>0</v>
      </c>
      <c r="O585" s="140">
        <f>('User Input'!O47*O289)</f>
        <v>0</v>
      </c>
      <c r="P585" s="140">
        <f>('User Input'!P47*P289)</f>
        <v>0</v>
      </c>
      <c r="Q585" s="140">
        <f>('User Input'!Q47*Q289)</f>
        <v>0</v>
      </c>
      <c r="R585" s="140">
        <f>('User Input'!R47*R289)</f>
        <v>0</v>
      </c>
      <c r="S585" s="140">
        <f>('User Input'!S47*S289)</f>
        <v>0</v>
      </c>
      <c r="T585" s="140">
        <f>('User Input'!T47*T289)</f>
        <v>0</v>
      </c>
      <c r="U585" s="140">
        <f>('User Input'!U47*U289)</f>
        <v>0</v>
      </c>
      <c r="V585" s="140">
        <f>('User Input'!V47*V289)</f>
        <v>0</v>
      </c>
      <c r="W585" s="140">
        <f>('User Input'!W47*W289)</f>
        <v>0</v>
      </c>
      <c r="X585" s="140">
        <f>('User Input'!X47*X289)</f>
        <v>0</v>
      </c>
      <c r="Y585" s="140">
        <f>('User Input'!Y47*Y289)</f>
        <v>0</v>
      </c>
      <c r="Z585" s="140">
        <f>('User Input'!Z47*Z289)</f>
        <v>0</v>
      </c>
      <c r="AA585" s="140">
        <f>('User Input'!AA47*AA289)</f>
        <v>0</v>
      </c>
      <c r="AB585" s="140">
        <f>('User Input'!AB47*AB289)</f>
        <v>0</v>
      </c>
      <c r="AC585" s="140">
        <f>('User Input'!AC47*AC289)</f>
        <v>0</v>
      </c>
      <c r="AD585" s="140">
        <f>('User Input'!AD47*AD289)</f>
        <v>0</v>
      </c>
      <c r="AE585" s="140">
        <f>('User Input'!AE47*AE289)</f>
        <v>0</v>
      </c>
      <c r="AF585" s="140">
        <f>('User Input'!AF47*AF289)</f>
        <v>0</v>
      </c>
      <c r="AG585" s="140">
        <f>('User Input'!AG47*AG289)</f>
        <v>0</v>
      </c>
      <c r="AH585" s="140">
        <f>('User Input'!AH47*AH289)</f>
        <v>0</v>
      </c>
      <c r="AI585" s="140">
        <f>('User Input'!AI47*AI289)</f>
        <v>0</v>
      </c>
      <c r="AJ585" s="140">
        <f>('User Input'!AJ47*AJ289)</f>
        <v>0</v>
      </c>
      <c r="AK585" s="140">
        <f>('User Input'!AK47*AK289)</f>
        <v>0</v>
      </c>
      <c r="AL585" s="140">
        <f>('User Input'!AL47*AL289)</f>
        <v>0</v>
      </c>
      <c r="AM585" s="140">
        <f>('User Input'!AM47*AM289)</f>
        <v>0</v>
      </c>
      <c r="AN585" s="140">
        <f>('User Input'!AN47*AN289)</f>
        <v>0</v>
      </c>
      <c r="AO585" s="140">
        <f>('User Input'!AO47*AO289)</f>
        <v>0</v>
      </c>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row>
    <row r="586" spans="1:95" ht="15" customHeight="1">
      <c r="A586" s="104"/>
      <c r="B586" s="117" t="s">
        <v>116</v>
      </c>
      <c r="C586" s="141"/>
      <c r="D586" s="140">
        <f>('User Input'!D48*D290)</f>
        <v>0</v>
      </c>
      <c r="E586" s="140">
        <f>('User Input'!E48*E290)</f>
        <v>0</v>
      </c>
      <c r="F586" s="140">
        <f>('User Input'!F48*F290)</f>
        <v>0</v>
      </c>
      <c r="G586" s="140">
        <f>('User Input'!G48*G290)</f>
        <v>0</v>
      </c>
      <c r="H586" s="140">
        <f>('User Input'!H48*H290)</f>
        <v>0</v>
      </c>
      <c r="I586" s="140">
        <f>('User Input'!I48*I290)</f>
        <v>0</v>
      </c>
      <c r="J586" s="140">
        <f>('User Input'!J48*J290)</f>
        <v>0</v>
      </c>
      <c r="K586" s="140">
        <f>('User Input'!K48*K290)</f>
        <v>0</v>
      </c>
      <c r="L586" s="140">
        <f>('User Input'!L48*L290)</f>
        <v>0</v>
      </c>
      <c r="M586" s="140">
        <f>('User Input'!M48*M290)</f>
        <v>0</v>
      </c>
      <c r="N586" s="140">
        <f>('User Input'!N48*N290)</f>
        <v>0</v>
      </c>
      <c r="O586" s="140">
        <f>('User Input'!O48*O290)</f>
        <v>0</v>
      </c>
      <c r="P586" s="140">
        <f>('User Input'!P48*P290)</f>
        <v>0</v>
      </c>
      <c r="Q586" s="140">
        <f>('User Input'!Q48*Q290)</f>
        <v>0</v>
      </c>
      <c r="R586" s="140">
        <f>('User Input'!R48*R290)</f>
        <v>0</v>
      </c>
      <c r="S586" s="140">
        <f>('User Input'!S48*S290)</f>
        <v>0</v>
      </c>
      <c r="T586" s="140">
        <f>('User Input'!T48*T290)</f>
        <v>0</v>
      </c>
      <c r="U586" s="140">
        <f>('User Input'!U48*U290)</f>
        <v>0</v>
      </c>
      <c r="V586" s="140">
        <f>('User Input'!V48*V290)</f>
        <v>0</v>
      </c>
      <c r="W586" s="140">
        <f>('User Input'!W48*W290)</f>
        <v>0</v>
      </c>
      <c r="X586" s="140">
        <f>('User Input'!X48*X290)</f>
        <v>0</v>
      </c>
      <c r="Y586" s="140">
        <f>('User Input'!Y48*Y290)</f>
        <v>0</v>
      </c>
      <c r="Z586" s="140">
        <f>('User Input'!Z48*Z290)</f>
        <v>0</v>
      </c>
      <c r="AA586" s="140">
        <f>('User Input'!AA48*AA290)</f>
        <v>0</v>
      </c>
      <c r="AB586" s="140">
        <f>('User Input'!AB48*AB290)</f>
        <v>0</v>
      </c>
      <c r="AC586" s="140">
        <f>('User Input'!AC48*AC290)</f>
        <v>0</v>
      </c>
      <c r="AD586" s="140">
        <f>('User Input'!AD48*AD290)</f>
        <v>0</v>
      </c>
      <c r="AE586" s="140">
        <f>('User Input'!AE48*AE290)</f>
        <v>0</v>
      </c>
      <c r="AF586" s="140">
        <f>('User Input'!AF48*AF290)</f>
        <v>0</v>
      </c>
      <c r="AG586" s="140">
        <f>('User Input'!AG48*AG290)</f>
        <v>0</v>
      </c>
      <c r="AH586" s="140">
        <f>('User Input'!AH48*AH290)</f>
        <v>0</v>
      </c>
      <c r="AI586" s="140">
        <f>('User Input'!AI48*AI290)</f>
        <v>0</v>
      </c>
      <c r="AJ586" s="140">
        <f>('User Input'!AJ48*AJ290)</f>
        <v>0</v>
      </c>
      <c r="AK586" s="140">
        <f>('User Input'!AK48*AK290)</f>
        <v>0</v>
      </c>
      <c r="AL586" s="140">
        <f>('User Input'!AL48*AL290)</f>
        <v>0</v>
      </c>
      <c r="AM586" s="140">
        <f>('User Input'!AM48*AM290)</f>
        <v>0</v>
      </c>
      <c r="AN586" s="140">
        <f>('User Input'!AN48*AN290)</f>
        <v>0</v>
      </c>
      <c r="AO586" s="140">
        <f>('User Input'!AO48*AO290)</f>
        <v>0</v>
      </c>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row>
    <row r="587" spans="1:95" ht="15" customHeight="1">
      <c r="A587" s="104"/>
      <c r="B587" s="117" t="s">
        <v>117</v>
      </c>
      <c r="C587" s="141"/>
      <c r="D587" s="140">
        <f>('User Input'!D49*D291)</f>
        <v>0</v>
      </c>
      <c r="E587" s="140">
        <f>('User Input'!E49*E291)</f>
        <v>0</v>
      </c>
      <c r="F587" s="140">
        <f>('User Input'!F49*F291)</f>
        <v>0</v>
      </c>
      <c r="G587" s="140">
        <f>('User Input'!G49*G291)</f>
        <v>0</v>
      </c>
      <c r="H587" s="140">
        <f>('User Input'!H49*H291)</f>
        <v>0</v>
      </c>
      <c r="I587" s="140">
        <f>('User Input'!I49*I291)</f>
        <v>0</v>
      </c>
      <c r="J587" s="140">
        <f>('User Input'!J49*J291)</f>
        <v>0</v>
      </c>
      <c r="K587" s="140">
        <f>('User Input'!K49*K291)</f>
        <v>0</v>
      </c>
      <c r="L587" s="140">
        <f>('User Input'!L49*L291)</f>
        <v>0</v>
      </c>
      <c r="M587" s="140">
        <f>('User Input'!M49*M291)</f>
        <v>0</v>
      </c>
      <c r="N587" s="140">
        <f>('User Input'!N49*N291)</f>
        <v>0</v>
      </c>
      <c r="O587" s="140">
        <f>('User Input'!O49*O291)</f>
        <v>0</v>
      </c>
      <c r="P587" s="140">
        <f>('User Input'!P49*P291)</f>
        <v>0</v>
      </c>
      <c r="Q587" s="140">
        <f>('User Input'!Q49*Q291)</f>
        <v>0</v>
      </c>
      <c r="R587" s="140">
        <f>('User Input'!R49*R291)</f>
        <v>0</v>
      </c>
      <c r="S587" s="140">
        <f>('User Input'!S49*S291)</f>
        <v>0</v>
      </c>
      <c r="T587" s="140">
        <f>('User Input'!T49*T291)</f>
        <v>0</v>
      </c>
      <c r="U587" s="140">
        <f>('User Input'!U49*U291)</f>
        <v>0</v>
      </c>
      <c r="V587" s="140">
        <f>('User Input'!V49*V291)</f>
        <v>0</v>
      </c>
      <c r="W587" s="140">
        <f>('User Input'!W49*W291)</f>
        <v>0</v>
      </c>
      <c r="X587" s="140">
        <f>('User Input'!X49*X291)</f>
        <v>0</v>
      </c>
      <c r="Y587" s="140">
        <f>('User Input'!Y49*Y291)</f>
        <v>0</v>
      </c>
      <c r="Z587" s="140">
        <f>('User Input'!Z49*Z291)</f>
        <v>0</v>
      </c>
      <c r="AA587" s="140">
        <f>('User Input'!AA49*AA291)</f>
        <v>0</v>
      </c>
      <c r="AB587" s="140">
        <f>('User Input'!AB49*AB291)</f>
        <v>0</v>
      </c>
      <c r="AC587" s="140">
        <f>('User Input'!AC49*AC291)</f>
        <v>0</v>
      </c>
      <c r="AD587" s="140">
        <f>('User Input'!AD49*AD291)</f>
        <v>0</v>
      </c>
      <c r="AE587" s="140">
        <f>('User Input'!AE49*AE291)</f>
        <v>0</v>
      </c>
      <c r="AF587" s="140">
        <f>('User Input'!AF49*AF291)</f>
        <v>0</v>
      </c>
      <c r="AG587" s="140">
        <f>('User Input'!AG49*AG291)</f>
        <v>0</v>
      </c>
      <c r="AH587" s="140">
        <f>('User Input'!AH49*AH291)</f>
        <v>0</v>
      </c>
      <c r="AI587" s="140">
        <f>('User Input'!AI49*AI291)</f>
        <v>0</v>
      </c>
      <c r="AJ587" s="140">
        <f>('User Input'!AJ49*AJ291)</f>
        <v>0</v>
      </c>
      <c r="AK587" s="140">
        <f>('User Input'!AK49*AK291)</f>
        <v>0</v>
      </c>
      <c r="AL587" s="140">
        <f>('User Input'!AL49*AL291)</f>
        <v>0</v>
      </c>
      <c r="AM587" s="140">
        <f>('User Input'!AM49*AM291)</f>
        <v>0</v>
      </c>
      <c r="AN587" s="140">
        <f>('User Input'!AN49*AN291)</f>
        <v>0</v>
      </c>
      <c r="AO587" s="140">
        <f>('User Input'!AO49*AO291)</f>
        <v>0</v>
      </c>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row>
    <row r="588" spans="1:95" ht="15" customHeight="1">
      <c r="A588" s="104"/>
      <c r="B588" s="117" t="s">
        <v>118</v>
      </c>
      <c r="C588" s="141"/>
      <c r="D588" s="140">
        <f>('User Input'!D50*D292)</f>
        <v>0</v>
      </c>
      <c r="E588" s="140">
        <f>('User Input'!E50*E292)</f>
        <v>0</v>
      </c>
      <c r="F588" s="140">
        <f>('User Input'!F50*F292)</f>
        <v>0</v>
      </c>
      <c r="G588" s="140">
        <f>('User Input'!G50*G292)</f>
        <v>0</v>
      </c>
      <c r="H588" s="140">
        <f>('User Input'!H50*H292)</f>
        <v>0</v>
      </c>
      <c r="I588" s="140">
        <f>('User Input'!I50*I292)</f>
        <v>0</v>
      </c>
      <c r="J588" s="140">
        <f>('User Input'!J50*J292)</f>
        <v>0</v>
      </c>
      <c r="K588" s="140">
        <f>('User Input'!K50*K292)</f>
        <v>0</v>
      </c>
      <c r="L588" s="140">
        <f>('User Input'!L50*L292)</f>
        <v>0</v>
      </c>
      <c r="M588" s="140">
        <f>('User Input'!M50*M292)</f>
        <v>0</v>
      </c>
      <c r="N588" s="140">
        <f>('User Input'!N50*N292)</f>
        <v>0</v>
      </c>
      <c r="O588" s="140">
        <f>('User Input'!O50*O292)</f>
        <v>0</v>
      </c>
      <c r="P588" s="140">
        <f>('User Input'!P50*P292)</f>
        <v>0</v>
      </c>
      <c r="Q588" s="140">
        <f>('User Input'!Q50*Q292)</f>
        <v>0</v>
      </c>
      <c r="R588" s="140">
        <f>('User Input'!R50*R292)</f>
        <v>0</v>
      </c>
      <c r="S588" s="140">
        <f>('User Input'!S50*S292)</f>
        <v>0</v>
      </c>
      <c r="T588" s="140">
        <f>('User Input'!T50*T292)</f>
        <v>0</v>
      </c>
      <c r="U588" s="140">
        <f>('User Input'!U50*U292)</f>
        <v>0</v>
      </c>
      <c r="V588" s="140">
        <f>('User Input'!V50*V292)</f>
        <v>0</v>
      </c>
      <c r="W588" s="140">
        <f>('User Input'!W50*W292)</f>
        <v>0</v>
      </c>
      <c r="X588" s="140">
        <f>('User Input'!X50*X292)</f>
        <v>0</v>
      </c>
      <c r="Y588" s="140">
        <f>('User Input'!Y50*Y292)</f>
        <v>0</v>
      </c>
      <c r="Z588" s="140">
        <f>('User Input'!Z50*Z292)</f>
        <v>0</v>
      </c>
      <c r="AA588" s="140">
        <f>('User Input'!AA50*AA292)</f>
        <v>0</v>
      </c>
      <c r="AB588" s="140">
        <f>('User Input'!AB50*AB292)</f>
        <v>0</v>
      </c>
      <c r="AC588" s="140">
        <f>('User Input'!AC50*AC292)</f>
        <v>0</v>
      </c>
      <c r="AD588" s="140">
        <f>('User Input'!AD50*AD292)</f>
        <v>0</v>
      </c>
      <c r="AE588" s="140">
        <f>('User Input'!AE50*AE292)</f>
        <v>0</v>
      </c>
      <c r="AF588" s="140">
        <f>('User Input'!AF50*AF292)</f>
        <v>0</v>
      </c>
      <c r="AG588" s="140">
        <f>('User Input'!AG50*AG292)</f>
        <v>0</v>
      </c>
      <c r="AH588" s="140">
        <f>('User Input'!AH50*AH292)</f>
        <v>0</v>
      </c>
      <c r="AI588" s="140">
        <f>('User Input'!AI50*AI292)</f>
        <v>0</v>
      </c>
      <c r="AJ588" s="140">
        <f>('User Input'!AJ50*AJ292)</f>
        <v>0</v>
      </c>
      <c r="AK588" s="140">
        <f>('User Input'!AK50*AK292)</f>
        <v>0</v>
      </c>
      <c r="AL588" s="140">
        <f>('User Input'!AL50*AL292)</f>
        <v>0</v>
      </c>
      <c r="AM588" s="140">
        <f>('User Input'!AM50*AM292)</f>
        <v>0</v>
      </c>
      <c r="AN588" s="140">
        <f>('User Input'!AN50*AN292)</f>
        <v>0</v>
      </c>
      <c r="AO588" s="140">
        <f>('User Input'!AO50*AO292)</f>
        <v>0</v>
      </c>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row>
    <row r="589" spans="1:95" ht="15" customHeight="1">
      <c r="A589" s="104"/>
      <c r="B589" s="117" t="s">
        <v>119</v>
      </c>
      <c r="C589" s="141"/>
      <c r="D589" s="140">
        <f>('User Input'!D51*D293)</f>
        <v>0</v>
      </c>
      <c r="E589" s="140">
        <f>('User Input'!E51*E293)</f>
        <v>0</v>
      </c>
      <c r="F589" s="140">
        <f>('User Input'!F51*F293)</f>
        <v>0</v>
      </c>
      <c r="G589" s="140">
        <f>('User Input'!G51*G293)</f>
        <v>0</v>
      </c>
      <c r="H589" s="140">
        <f>('User Input'!H51*H293)</f>
        <v>0</v>
      </c>
      <c r="I589" s="140">
        <f>('User Input'!I51*I293)</f>
        <v>0</v>
      </c>
      <c r="J589" s="140">
        <f>('User Input'!J51*J293)</f>
        <v>0</v>
      </c>
      <c r="K589" s="140">
        <f>('User Input'!K51*K293)</f>
        <v>0</v>
      </c>
      <c r="L589" s="140">
        <f>('User Input'!L51*L293)</f>
        <v>0</v>
      </c>
      <c r="M589" s="140">
        <f>('User Input'!M51*M293)</f>
        <v>0</v>
      </c>
      <c r="N589" s="140">
        <f>('User Input'!N51*N293)</f>
        <v>0</v>
      </c>
      <c r="O589" s="140">
        <f>('User Input'!O51*O293)</f>
        <v>0</v>
      </c>
      <c r="P589" s="140">
        <f>('User Input'!P51*P293)</f>
        <v>0</v>
      </c>
      <c r="Q589" s="140">
        <f>('User Input'!Q51*Q293)</f>
        <v>0</v>
      </c>
      <c r="R589" s="140">
        <f>('User Input'!R51*R293)</f>
        <v>0</v>
      </c>
      <c r="S589" s="140">
        <f>('User Input'!S51*S293)</f>
        <v>0</v>
      </c>
      <c r="T589" s="140">
        <f>('User Input'!T51*T293)</f>
        <v>0</v>
      </c>
      <c r="U589" s="140">
        <f>('User Input'!U51*U293)</f>
        <v>0</v>
      </c>
      <c r="V589" s="140">
        <f>('User Input'!V51*V293)</f>
        <v>0</v>
      </c>
      <c r="W589" s="140">
        <f>('User Input'!W51*W293)</f>
        <v>0</v>
      </c>
      <c r="X589" s="140">
        <f>('User Input'!X51*X293)</f>
        <v>0</v>
      </c>
      <c r="Y589" s="140">
        <f>('User Input'!Y51*Y293)</f>
        <v>0</v>
      </c>
      <c r="Z589" s="140">
        <f>('User Input'!Z51*Z293)</f>
        <v>0</v>
      </c>
      <c r="AA589" s="140">
        <f>('User Input'!AA51*AA293)</f>
        <v>0</v>
      </c>
      <c r="AB589" s="140">
        <f>('User Input'!AB51*AB293)</f>
        <v>0</v>
      </c>
      <c r="AC589" s="140">
        <f>('User Input'!AC51*AC293)</f>
        <v>0</v>
      </c>
      <c r="AD589" s="140">
        <f>('User Input'!AD51*AD293)</f>
        <v>0</v>
      </c>
      <c r="AE589" s="140">
        <f>('User Input'!AE51*AE293)</f>
        <v>0</v>
      </c>
      <c r="AF589" s="140">
        <f>('User Input'!AF51*AF293)</f>
        <v>0</v>
      </c>
      <c r="AG589" s="140">
        <f>('User Input'!AG51*AG293)</f>
        <v>0</v>
      </c>
      <c r="AH589" s="140">
        <f>('User Input'!AH51*AH293)</f>
        <v>0</v>
      </c>
      <c r="AI589" s="140">
        <f>('User Input'!AI51*AI293)</f>
        <v>0</v>
      </c>
      <c r="AJ589" s="140">
        <f>('User Input'!AJ51*AJ293)</f>
        <v>0</v>
      </c>
      <c r="AK589" s="140">
        <f>('User Input'!AK51*AK293)</f>
        <v>0</v>
      </c>
      <c r="AL589" s="140">
        <f>('User Input'!AL51*AL293)</f>
        <v>0</v>
      </c>
      <c r="AM589" s="140">
        <f>('User Input'!AM51*AM293)</f>
        <v>0</v>
      </c>
      <c r="AN589" s="140">
        <f>('User Input'!AN51*AN293)</f>
        <v>0</v>
      </c>
      <c r="AO589" s="140">
        <f>('User Input'!AO51*AO293)</f>
        <v>0</v>
      </c>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row>
    <row r="590" spans="1:95" ht="15" customHeight="1">
      <c r="A590" s="104"/>
      <c r="B590" s="117" t="s">
        <v>120</v>
      </c>
      <c r="C590" s="141"/>
      <c r="D590" s="140">
        <f>('User Input'!D52*D294)</f>
        <v>0</v>
      </c>
      <c r="E590" s="140">
        <f>('User Input'!E52*E294)</f>
        <v>0</v>
      </c>
      <c r="F590" s="140">
        <f>('User Input'!F52*F294)</f>
        <v>0</v>
      </c>
      <c r="G590" s="140">
        <f>('User Input'!G52*G294)</f>
        <v>0</v>
      </c>
      <c r="H590" s="140">
        <f>('User Input'!H52*H294)</f>
        <v>0</v>
      </c>
      <c r="I590" s="140">
        <f>('User Input'!I52*I294)</f>
        <v>0</v>
      </c>
      <c r="J590" s="140">
        <f>('User Input'!J52*J294)</f>
        <v>0</v>
      </c>
      <c r="K590" s="140">
        <f>('User Input'!K52*K294)</f>
        <v>0</v>
      </c>
      <c r="L590" s="140">
        <f>('User Input'!L52*L294)</f>
        <v>0</v>
      </c>
      <c r="M590" s="140">
        <f>('User Input'!M52*M294)</f>
        <v>0</v>
      </c>
      <c r="N590" s="140">
        <f>('User Input'!N52*N294)</f>
        <v>0</v>
      </c>
      <c r="O590" s="140">
        <f>('User Input'!O52*O294)</f>
        <v>0</v>
      </c>
      <c r="P590" s="140">
        <f>('User Input'!P52*P294)</f>
        <v>0</v>
      </c>
      <c r="Q590" s="140">
        <f>('User Input'!Q52*Q294)</f>
        <v>0</v>
      </c>
      <c r="R590" s="140">
        <f>('User Input'!R52*R294)</f>
        <v>0</v>
      </c>
      <c r="S590" s="140">
        <f>('User Input'!S52*S294)</f>
        <v>0</v>
      </c>
      <c r="T590" s="140">
        <f>('User Input'!T52*T294)</f>
        <v>0</v>
      </c>
      <c r="U590" s="140">
        <f>('User Input'!U52*U294)</f>
        <v>0</v>
      </c>
      <c r="V590" s="140">
        <f>('User Input'!V52*V294)</f>
        <v>0</v>
      </c>
      <c r="W590" s="140">
        <f>('User Input'!W52*W294)</f>
        <v>0</v>
      </c>
      <c r="X590" s="140">
        <f>('User Input'!X52*X294)</f>
        <v>0</v>
      </c>
      <c r="Y590" s="140">
        <f>('User Input'!Y52*Y294)</f>
        <v>0</v>
      </c>
      <c r="Z590" s="140">
        <f>('User Input'!Z52*Z294)</f>
        <v>0</v>
      </c>
      <c r="AA590" s="140">
        <f>('User Input'!AA52*AA294)</f>
        <v>0</v>
      </c>
      <c r="AB590" s="140">
        <f>('User Input'!AB52*AB294)</f>
        <v>0</v>
      </c>
      <c r="AC590" s="140">
        <f>('User Input'!AC52*AC294)</f>
        <v>0</v>
      </c>
      <c r="AD590" s="140">
        <f>('User Input'!AD52*AD294)</f>
        <v>0</v>
      </c>
      <c r="AE590" s="140">
        <f>('User Input'!AE52*AE294)</f>
        <v>0</v>
      </c>
      <c r="AF590" s="140">
        <f>('User Input'!AF52*AF294)</f>
        <v>0</v>
      </c>
      <c r="AG590" s="140">
        <f>('User Input'!AG52*AG294)</f>
        <v>0</v>
      </c>
      <c r="AH590" s="140">
        <f>('User Input'!AH52*AH294)</f>
        <v>0</v>
      </c>
      <c r="AI590" s="140">
        <f>('User Input'!AI52*AI294)</f>
        <v>0</v>
      </c>
      <c r="AJ590" s="140">
        <f>('User Input'!AJ52*AJ294)</f>
        <v>0</v>
      </c>
      <c r="AK590" s="140">
        <f>('User Input'!AK52*AK294)</f>
        <v>0</v>
      </c>
      <c r="AL590" s="140">
        <f>('User Input'!AL52*AL294)</f>
        <v>0</v>
      </c>
      <c r="AM590" s="140">
        <f>('User Input'!AM52*AM294)</f>
        <v>0</v>
      </c>
      <c r="AN590" s="140">
        <f>('User Input'!AN52*AN294)</f>
        <v>0</v>
      </c>
      <c r="AO590" s="140">
        <f>('User Input'!AO52*AO294)</f>
        <v>0</v>
      </c>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row>
    <row r="591" spans="1:95" ht="15" customHeight="1">
      <c r="A591" s="104"/>
      <c r="B591" s="117" t="s">
        <v>121</v>
      </c>
      <c r="C591" s="141"/>
      <c r="D591" s="140">
        <f>('User Input'!D53*D295)</f>
        <v>0</v>
      </c>
      <c r="E591" s="140">
        <f>('User Input'!E53*E295)</f>
        <v>0</v>
      </c>
      <c r="F591" s="140">
        <f>('User Input'!F53*F295)</f>
        <v>0</v>
      </c>
      <c r="G591" s="140">
        <f>('User Input'!G53*G295)</f>
        <v>0</v>
      </c>
      <c r="H591" s="140">
        <f>('User Input'!H53*H295)</f>
        <v>0</v>
      </c>
      <c r="I591" s="140">
        <f>('User Input'!I53*I295)</f>
        <v>0</v>
      </c>
      <c r="J591" s="140">
        <f>('User Input'!J53*J295)</f>
        <v>0</v>
      </c>
      <c r="K591" s="140">
        <f>('User Input'!K53*K295)</f>
        <v>0</v>
      </c>
      <c r="L591" s="140">
        <f>('User Input'!L53*L295)</f>
        <v>0</v>
      </c>
      <c r="M591" s="140">
        <f>('User Input'!M53*M295)</f>
        <v>0</v>
      </c>
      <c r="N591" s="140">
        <f>('User Input'!N53*N295)</f>
        <v>0</v>
      </c>
      <c r="O591" s="140">
        <f>('User Input'!O53*O295)</f>
        <v>0</v>
      </c>
      <c r="P591" s="140">
        <f>('User Input'!P53*P295)</f>
        <v>0</v>
      </c>
      <c r="Q591" s="140">
        <f>('User Input'!Q53*Q295)</f>
        <v>0</v>
      </c>
      <c r="R591" s="140">
        <f>('User Input'!R53*R295)</f>
        <v>0</v>
      </c>
      <c r="S591" s="140">
        <f>('User Input'!S53*S295)</f>
        <v>0</v>
      </c>
      <c r="T591" s="140">
        <f>('User Input'!T53*T295)</f>
        <v>0</v>
      </c>
      <c r="U591" s="140">
        <f>('User Input'!U53*U295)</f>
        <v>0</v>
      </c>
      <c r="V591" s="140">
        <f>('User Input'!V53*V295)</f>
        <v>0</v>
      </c>
      <c r="W591" s="140">
        <f>('User Input'!W53*W295)</f>
        <v>0</v>
      </c>
      <c r="X591" s="140">
        <f>('User Input'!X53*X295)</f>
        <v>0</v>
      </c>
      <c r="Y591" s="140">
        <f>('User Input'!Y53*Y295)</f>
        <v>0</v>
      </c>
      <c r="Z591" s="140">
        <f>('User Input'!Z53*Z295)</f>
        <v>0</v>
      </c>
      <c r="AA591" s="140">
        <f>('User Input'!AA53*AA295)</f>
        <v>0</v>
      </c>
      <c r="AB591" s="140">
        <f>('User Input'!AB53*AB295)</f>
        <v>0</v>
      </c>
      <c r="AC591" s="140">
        <f>('User Input'!AC53*AC295)</f>
        <v>0</v>
      </c>
      <c r="AD591" s="140">
        <f>('User Input'!AD53*AD295)</f>
        <v>0</v>
      </c>
      <c r="AE591" s="140">
        <f>('User Input'!AE53*AE295)</f>
        <v>0</v>
      </c>
      <c r="AF591" s="140">
        <f>('User Input'!AF53*AF295)</f>
        <v>0</v>
      </c>
      <c r="AG591" s="140">
        <f>('User Input'!AG53*AG295)</f>
        <v>0</v>
      </c>
      <c r="AH591" s="140">
        <f>('User Input'!AH53*AH295)</f>
        <v>0</v>
      </c>
      <c r="AI591" s="140">
        <f>('User Input'!AI53*AI295)</f>
        <v>0</v>
      </c>
      <c r="AJ591" s="140">
        <f>('User Input'!AJ53*AJ295)</f>
        <v>0</v>
      </c>
      <c r="AK591" s="140">
        <f>('User Input'!AK53*AK295)</f>
        <v>0</v>
      </c>
      <c r="AL591" s="140">
        <f>('User Input'!AL53*AL295)</f>
        <v>0</v>
      </c>
      <c r="AM591" s="140">
        <f>('User Input'!AM53*AM295)</f>
        <v>0</v>
      </c>
      <c r="AN591" s="140">
        <f>('User Input'!AN53*AN295)</f>
        <v>0</v>
      </c>
      <c r="AO591" s="140">
        <f>('User Input'!AO53*AO295)</f>
        <v>0</v>
      </c>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row>
    <row r="592" spans="1:95" ht="15" customHeight="1">
      <c r="A592" s="104"/>
      <c r="B592" s="117" t="s">
        <v>122</v>
      </c>
      <c r="C592" s="141"/>
      <c r="D592" s="140">
        <f>('User Input'!D54*D296)</f>
        <v>0</v>
      </c>
      <c r="E592" s="140">
        <f>('User Input'!E54*E296)</f>
        <v>0</v>
      </c>
      <c r="F592" s="140">
        <f>('User Input'!F54*F296)</f>
        <v>0</v>
      </c>
      <c r="G592" s="140">
        <f>('User Input'!G54*G296)</f>
        <v>0</v>
      </c>
      <c r="H592" s="140">
        <f>('User Input'!H54*H296)</f>
        <v>0</v>
      </c>
      <c r="I592" s="140">
        <f>('User Input'!I54*I296)</f>
        <v>0</v>
      </c>
      <c r="J592" s="140">
        <f>('User Input'!J54*J296)</f>
        <v>0</v>
      </c>
      <c r="K592" s="140">
        <f>('User Input'!K54*K296)</f>
        <v>0</v>
      </c>
      <c r="L592" s="140">
        <f>('User Input'!L54*L296)</f>
        <v>0</v>
      </c>
      <c r="M592" s="140">
        <f>('User Input'!M54*M296)</f>
        <v>0</v>
      </c>
      <c r="N592" s="140">
        <f>('User Input'!N54*N296)</f>
        <v>0</v>
      </c>
      <c r="O592" s="140">
        <f>('User Input'!O54*O296)</f>
        <v>0</v>
      </c>
      <c r="P592" s="140">
        <f>('User Input'!P54*P296)</f>
        <v>0</v>
      </c>
      <c r="Q592" s="140">
        <f>('User Input'!Q54*Q296)</f>
        <v>0</v>
      </c>
      <c r="R592" s="140">
        <f>('User Input'!R54*R296)</f>
        <v>0</v>
      </c>
      <c r="S592" s="140">
        <f>('User Input'!S54*S296)</f>
        <v>0</v>
      </c>
      <c r="T592" s="140">
        <f>('User Input'!T54*T296)</f>
        <v>0</v>
      </c>
      <c r="U592" s="140">
        <f>('User Input'!U54*U296)</f>
        <v>0</v>
      </c>
      <c r="V592" s="140">
        <f>('User Input'!V54*V296)</f>
        <v>0</v>
      </c>
      <c r="W592" s="140">
        <f>('User Input'!W54*W296)</f>
        <v>0</v>
      </c>
      <c r="X592" s="140">
        <f>('User Input'!X54*X296)</f>
        <v>0</v>
      </c>
      <c r="Y592" s="140">
        <f>('User Input'!Y54*Y296)</f>
        <v>0</v>
      </c>
      <c r="Z592" s="140">
        <f>('User Input'!Z54*Z296)</f>
        <v>0</v>
      </c>
      <c r="AA592" s="140">
        <f>('User Input'!AA54*AA296)</f>
        <v>0</v>
      </c>
      <c r="AB592" s="140">
        <f>('User Input'!AB54*AB296)</f>
        <v>0</v>
      </c>
      <c r="AC592" s="140">
        <f>('User Input'!AC54*AC296)</f>
        <v>0</v>
      </c>
      <c r="AD592" s="140">
        <f>('User Input'!AD54*AD296)</f>
        <v>0</v>
      </c>
      <c r="AE592" s="140">
        <f>('User Input'!AE54*AE296)</f>
        <v>0</v>
      </c>
      <c r="AF592" s="140">
        <f>('User Input'!AF54*AF296)</f>
        <v>0</v>
      </c>
      <c r="AG592" s="140">
        <f>('User Input'!AG54*AG296)</f>
        <v>0</v>
      </c>
      <c r="AH592" s="140">
        <f>('User Input'!AH54*AH296)</f>
        <v>0</v>
      </c>
      <c r="AI592" s="140">
        <f>('User Input'!AI54*AI296)</f>
        <v>0</v>
      </c>
      <c r="AJ592" s="140">
        <f>('User Input'!AJ54*AJ296)</f>
        <v>0</v>
      </c>
      <c r="AK592" s="140">
        <f>('User Input'!AK54*AK296)</f>
        <v>0</v>
      </c>
      <c r="AL592" s="140">
        <f>('User Input'!AL54*AL296)</f>
        <v>0</v>
      </c>
      <c r="AM592" s="140">
        <f>('User Input'!AM54*AM296)</f>
        <v>0</v>
      </c>
      <c r="AN592" s="140">
        <f>('User Input'!AN54*AN296)</f>
        <v>0</v>
      </c>
      <c r="AO592" s="140">
        <f>('User Input'!AO54*AO296)</f>
        <v>0</v>
      </c>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row>
    <row r="593" spans="1:95" ht="15" customHeight="1">
      <c r="A593" s="104"/>
      <c r="B593" s="117" t="s">
        <v>123</v>
      </c>
      <c r="C593" s="141"/>
      <c r="D593" s="140">
        <f>('User Input'!D55*D297)</f>
        <v>0</v>
      </c>
      <c r="E593" s="140">
        <f>('User Input'!E55*E297)</f>
        <v>0</v>
      </c>
      <c r="F593" s="140">
        <f>('User Input'!F55*F297)</f>
        <v>0</v>
      </c>
      <c r="G593" s="140">
        <f>('User Input'!G55*G297)</f>
        <v>0</v>
      </c>
      <c r="H593" s="140">
        <f>('User Input'!H55*H297)</f>
        <v>0</v>
      </c>
      <c r="I593" s="140">
        <f>('User Input'!I55*I297)</f>
        <v>0</v>
      </c>
      <c r="J593" s="140">
        <f>('User Input'!J55*J297)</f>
        <v>0</v>
      </c>
      <c r="K593" s="140">
        <f>('User Input'!K55*K297)</f>
        <v>0</v>
      </c>
      <c r="L593" s="140">
        <f>('User Input'!L55*L297)</f>
        <v>0</v>
      </c>
      <c r="M593" s="140">
        <f>('User Input'!M55*M297)</f>
        <v>0</v>
      </c>
      <c r="N593" s="140">
        <f>('User Input'!N55*N297)</f>
        <v>0</v>
      </c>
      <c r="O593" s="140">
        <f>('User Input'!O55*O297)</f>
        <v>0</v>
      </c>
      <c r="P593" s="140">
        <f>('User Input'!P55*P297)</f>
        <v>0</v>
      </c>
      <c r="Q593" s="140">
        <f>('User Input'!Q55*Q297)</f>
        <v>0</v>
      </c>
      <c r="R593" s="140">
        <f>('User Input'!R55*R297)</f>
        <v>0</v>
      </c>
      <c r="S593" s="140">
        <f>('User Input'!S55*S297)</f>
        <v>0</v>
      </c>
      <c r="T593" s="140">
        <f>('User Input'!T55*T297)</f>
        <v>0</v>
      </c>
      <c r="U593" s="140">
        <f>('User Input'!U55*U297)</f>
        <v>0</v>
      </c>
      <c r="V593" s="140">
        <f>('User Input'!V55*V297)</f>
        <v>0</v>
      </c>
      <c r="W593" s="140">
        <f>('User Input'!W55*W297)</f>
        <v>0</v>
      </c>
      <c r="X593" s="140">
        <f>('User Input'!X55*X297)</f>
        <v>0</v>
      </c>
      <c r="Y593" s="140">
        <f>('User Input'!Y55*Y297)</f>
        <v>0</v>
      </c>
      <c r="Z593" s="140">
        <f>('User Input'!Z55*Z297)</f>
        <v>0</v>
      </c>
      <c r="AA593" s="140">
        <f>('User Input'!AA55*AA297)</f>
        <v>0</v>
      </c>
      <c r="AB593" s="140">
        <f>('User Input'!AB55*AB297)</f>
        <v>0</v>
      </c>
      <c r="AC593" s="140">
        <f>('User Input'!AC55*AC297)</f>
        <v>0</v>
      </c>
      <c r="AD593" s="140">
        <f>('User Input'!AD55*AD297)</f>
        <v>0</v>
      </c>
      <c r="AE593" s="140">
        <f>('User Input'!AE55*AE297)</f>
        <v>0</v>
      </c>
      <c r="AF593" s="140">
        <f>('User Input'!AF55*AF297)</f>
        <v>0</v>
      </c>
      <c r="AG593" s="140">
        <f>('User Input'!AG55*AG297)</f>
        <v>0</v>
      </c>
      <c r="AH593" s="140">
        <f>('User Input'!AH55*AH297)</f>
        <v>0</v>
      </c>
      <c r="AI593" s="140">
        <f>('User Input'!AI55*AI297)</f>
        <v>0</v>
      </c>
      <c r="AJ593" s="140">
        <f>('User Input'!AJ55*AJ297)</f>
        <v>0</v>
      </c>
      <c r="AK593" s="140">
        <f>('User Input'!AK55*AK297)</f>
        <v>0</v>
      </c>
      <c r="AL593" s="140">
        <f>('User Input'!AL55*AL297)</f>
        <v>0</v>
      </c>
      <c r="AM593" s="140">
        <f>('User Input'!AM55*AM297)</f>
        <v>0</v>
      </c>
      <c r="AN593" s="140">
        <f>('User Input'!AN55*AN297)</f>
        <v>0</v>
      </c>
      <c r="AO593" s="140">
        <f>('User Input'!AO55*AO297)</f>
        <v>0</v>
      </c>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row>
    <row r="594" spans="1:95" ht="15" customHeight="1">
      <c r="A594" s="104"/>
      <c r="B594" s="117" t="s">
        <v>124</v>
      </c>
      <c r="C594" s="141"/>
      <c r="D594" s="140">
        <f>('User Input'!D56*D298)</f>
        <v>0</v>
      </c>
      <c r="E594" s="140">
        <f>('User Input'!E56*E298)</f>
        <v>0</v>
      </c>
      <c r="F594" s="140">
        <f>('User Input'!F56*F298)</f>
        <v>0</v>
      </c>
      <c r="G594" s="140">
        <f>('User Input'!G56*G298)</f>
        <v>0</v>
      </c>
      <c r="H594" s="140">
        <f>('User Input'!H56*H298)</f>
        <v>0</v>
      </c>
      <c r="I594" s="140">
        <f>('User Input'!I56*I298)</f>
        <v>0</v>
      </c>
      <c r="J594" s="140">
        <f>('User Input'!J56*J298)</f>
        <v>0</v>
      </c>
      <c r="K594" s="140">
        <f>('User Input'!K56*K298)</f>
        <v>0</v>
      </c>
      <c r="L594" s="140">
        <f>('User Input'!L56*L298)</f>
        <v>0</v>
      </c>
      <c r="M594" s="140">
        <f>('User Input'!M56*M298)</f>
        <v>0</v>
      </c>
      <c r="N594" s="140">
        <f>('User Input'!N56*N298)</f>
        <v>0</v>
      </c>
      <c r="O594" s="140">
        <f>('User Input'!O56*O298)</f>
        <v>0</v>
      </c>
      <c r="P594" s="140">
        <f>('User Input'!P56*P298)</f>
        <v>0</v>
      </c>
      <c r="Q594" s="140">
        <f>('User Input'!Q56*Q298)</f>
        <v>0</v>
      </c>
      <c r="R594" s="140">
        <f>('User Input'!R56*R298)</f>
        <v>0</v>
      </c>
      <c r="S594" s="140">
        <f>('User Input'!S56*S298)</f>
        <v>0</v>
      </c>
      <c r="T594" s="140">
        <f>('User Input'!T56*T298)</f>
        <v>0</v>
      </c>
      <c r="U594" s="140">
        <f>('User Input'!U56*U298)</f>
        <v>0</v>
      </c>
      <c r="V594" s="140">
        <f>('User Input'!V56*V298)</f>
        <v>0</v>
      </c>
      <c r="W594" s="140">
        <f>('User Input'!W56*W298)</f>
        <v>0</v>
      </c>
      <c r="X594" s="140">
        <f>('User Input'!X56*X298)</f>
        <v>0</v>
      </c>
      <c r="Y594" s="140">
        <f>('User Input'!Y56*Y298)</f>
        <v>0</v>
      </c>
      <c r="Z594" s="140">
        <f>('User Input'!Z56*Z298)</f>
        <v>0</v>
      </c>
      <c r="AA594" s="140">
        <f>('User Input'!AA56*AA298)</f>
        <v>0</v>
      </c>
      <c r="AB594" s="140">
        <f>('User Input'!AB56*AB298)</f>
        <v>0</v>
      </c>
      <c r="AC594" s="140">
        <f>('User Input'!AC56*AC298)</f>
        <v>0</v>
      </c>
      <c r="AD594" s="140">
        <f>('User Input'!AD56*AD298)</f>
        <v>0</v>
      </c>
      <c r="AE594" s="140">
        <f>('User Input'!AE56*AE298)</f>
        <v>0</v>
      </c>
      <c r="AF594" s="140">
        <f>('User Input'!AF56*AF298)</f>
        <v>0</v>
      </c>
      <c r="AG594" s="140">
        <f>('User Input'!AG56*AG298)</f>
        <v>0</v>
      </c>
      <c r="AH594" s="140">
        <f>('User Input'!AH56*AH298)</f>
        <v>0</v>
      </c>
      <c r="AI594" s="140">
        <f>('User Input'!AI56*AI298)</f>
        <v>0</v>
      </c>
      <c r="AJ594" s="140">
        <f>('User Input'!AJ56*AJ298)</f>
        <v>0</v>
      </c>
      <c r="AK594" s="140">
        <f>('User Input'!AK56*AK298)</f>
        <v>0</v>
      </c>
      <c r="AL594" s="140">
        <f>('User Input'!AL56*AL298)</f>
        <v>0</v>
      </c>
      <c r="AM594" s="140">
        <f>('User Input'!AM56*AM298)</f>
        <v>0</v>
      </c>
      <c r="AN594" s="140">
        <f>('User Input'!AN56*AN298)</f>
        <v>0</v>
      </c>
      <c r="AO594" s="140">
        <f>('User Input'!AO56*AO298)</f>
        <v>0</v>
      </c>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row>
    <row r="595" spans="1:95" ht="15" customHeight="1">
      <c r="A595" s="104"/>
      <c r="B595" s="117" t="s">
        <v>125</v>
      </c>
      <c r="C595" s="141"/>
      <c r="D595" s="140">
        <f>('User Input'!D57*D299)</f>
        <v>0</v>
      </c>
      <c r="E595" s="140">
        <f>('User Input'!E57*E299)</f>
        <v>0</v>
      </c>
      <c r="F595" s="140">
        <f>('User Input'!F57*F299)</f>
        <v>0</v>
      </c>
      <c r="G595" s="140">
        <f>('User Input'!G57*G299)</f>
        <v>0</v>
      </c>
      <c r="H595" s="140">
        <f>('User Input'!H57*H299)</f>
        <v>0</v>
      </c>
      <c r="I595" s="140">
        <f>('User Input'!I57*I299)</f>
        <v>0</v>
      </c>
      <c r="J595" s="140">
        <f>('User Input'!J57*J299)</f>
        <v>0</v>
      </c>
      <c r="K595" s="140">
        <f>('User Input'!K57*K299)</f>
        <v>0</v>
      </c>
      <c r="L595" s="140">
        <f>('User Input'!L57*L299)</f>
        <v>0</v>
      </c>
      <c r="M595" s="140">
        <f>('User Input'!M57*M299)</f>
        <v>0</v>
      </c>
      <c r="N595" s="140">
        <f>('User Input'!N57*N299)</f>
        <v>0</v>
      </c>
      <c r="O595" s="140">
        <f>('User Input'!O57*O299)</f>
        <v>0</v>
      </c>
      <c r="P595" s="140">
        <f>('User Input'!P57*P299)</f>
        <v>0</v>
      </c>
      <c r="Q595" s="140">
        <f>('User Input'!Q57*Q299)</f>
        <v>0</v>
      </c>
      <c r="R595" s="140">
        <f>('User Input'!R57*R299)</f>
        <v>0</v>
      </c>
      <c r="S595" s="140">
        <f>('User Input'!S57*S299)</f>
        <v>0</v>
      </c>
      <c r="T595" s="140">
        <f>('User Input'!T57*T299)</f>
        <v>0</v>
      </c>
      <c r="U595" s="140">
        <f>('User Input'!U57*U299)</f>
        <v>0</v>
      </c>
      <c r="V595" s="140">
        <f>('User Input'!V57*V299)</f>
        <v>0</v>
      </c>
      <c r="W595" s="140">
        <f>('User Input'!W57*W299)</f>
        <v>0</v>
      </c>
      <c r="X595" s="140">
        <f>('User Input'!X57*X299)</f>
        <v>0</v>
      </c>
      <c r="Y595" s="140">
        <f>('User Input'!Y57*Y299)</f>
        <v>0</v>
      </c>
      <c r="Z595" s="140">
        <f>('User Input'!Z57*Z299)</f>
        <v>0</v>
      </c>
      <c r="AA595" s="140">
        <f>('User Input'!AA57*AA299)</f>
        <v>0</v>
      </c>
      <c r="AB595" s="140">
        <f>('User Input'!AB57*AB299)</f>
        <v>0</v>
      </c>
      <c r="AC595" s="140">
        <f>('User Input'!AC57*AC299)</f>
        <v>0</v>
      </c>
      <c r="AD595" s="140">
        <f>('User Input'!AD57*AD299)</f>
        <v>0</v>
      </c>
      <c r="AE595" s="140">
        <f>('User Input'!AE57*AE299)</f>
        <v>0</v>
      </c>
      <c r="AF595" s="140">
        <f>('User Input'!AF57*AF299)</f>
        <v>0</v>
      </c>
      <c r="AG595" s="140">
        <f>('User Input'!AG57*AG299)</f>
        <v>0</v>
      </c>
      <c r="AH595" s="140">
        <f>('User Input'!AH57*AH299)</f>
        <v>0</v>
      </c>
      <c r="AI595" s="140">
        <f>('User Input'!AI57*AI299)</f>
        <v>0</v>
      </c>
      <c r="AJ595" s="140">
        <f>('User Input'!AJ57*AJ299)</f>
        <v>0</v>
      </c>
      <c r="AK595" s="140">
        <f>('User Input'!AK57*AK299)</f>
        <v>0</v>
      </c>
      <c r="AL595" s="140">
        <f>('User Input'!AL57*AL299)</f>
        <v>0</v>
      </c>
      <c r="AM595" s="140">
        <f>('User Input'!AM57*AM299)</f>
        <v>0</v>
      </c>
      <c r="AN595" s="140">
        <f>('User Input'!AN57*AN299)</f>
        <v>0</v>
      </c>
      <c r="AO595" s="140">
        <f>('User Input'!AO57*AO299)</f>
        <v>0</v>
      </c>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row>
    <row r="596" spans="1:95" ht="15" customHeight="1">
      <c r="A596" s="104"/>
      <c r="B596" s="117" t="s">
        <v>126</v>
      </c>
      <c r="C596" s="141"/>
      <c r="D596" s="140">
        <f>('User Input'!D58*D300)</f>
        <v>0</v>
      </c>
      <c r="E596" s="140">
        <f>('User Input'!E58*E300)</f>
        <v>0</v>
      </c>
      <c r="F596" s="140">
        <f>('User Input'!F58*F300)</f>
        <v>0</v>
      </c>
      <c r="G596" s="140">
        <f>('User Input'!G58*G300)</f>
        <v>0</v>
      </c>
      <c r="H596" s="140">
        <f>('User Input'!H58*H300)</f>
        <v>0</v>
      </c>
      <c r="I596" s="140">
        <f>('User Input'!I58*I300)</f>
        <v>0</v>
      </c>
      <c r="J596" s="140">
        <f>('User Input'!J58*J300)</f>
        <v>0</v>
      </c>
      <c r="K596" s="140">
        <f>('User Input'!K58*K300)</f>
        <v>0</v>
      </c>
      <c r="L596" s="140">
        <f>('User Input'!L58*L300)</f>
        <v>0</v>
      </c>
      <c r="M596" s="140">
        <f>('User Input'!M58*M300)</f>
        <v>0</v>
      </c>
      <c r="N596" s="140">
        <f>('User Input'!N58*N300)</f>
        <v>0</v>
      </c>
      <c r="O596" s="140">
        <f>('User Input'!O58*O300)</f>
        <v>0</v>
      </c>
      <c r="P596" s="140">
        <f>('User Input'!P58*P300)</f>
        <v>0</v>
      </c>
      <c r="Q596" s="140">
        <f>('User Input'!Q58*Q300)</f>
        <v>0</v>
      </c>
      <c r="R596" s="140">
        <f>('User Input'!R58*R300)</f>
        <v>0</v>
      </c>
      <c r="S596" s="140">
        <f>('User Input'!S58*S300)</f>
        <v>0</v>
      </c>
      <c r="T596" s="140">
        <f>('User Input'!T58*T300)</f>
        <v>0</v>
      </c>
      <c r="U596" s="140">
        <f>('User Input'!U58*U300)</f>
        <v>0</v>
      </c>
      <c r="V596" s="140">
        <f>('User Input'!V58*V300)</f>
        <v>0</v>
      </c>
      <c r="W596" s="140">
        <f>('User Input'!W58*W300)</f>
        <v>0</v>
      </c>
      <c r="X596" s="140">
        <f>('User Input'!X58*X300)</f>
        <v>0</v>
      </c>
      <c r="Y596" s="140">
        <f>('User Input'!Y58*Y300)</f>
        <v>0</v>
      </c>
      <c r="Z596" s="140">
        <f>('User Input'!Z58*Z300)</f>
        <v>0</v>
      </c>
      <c r="AA596" s="140">
        <f>('User Input'!AA58*AA300)</f>
        <v>0</v>
      </c>
      <c r="AB596" s="140">
        <f>('User Input'!AB58*AB300)</f>
        <v>0</v>
      </c>
      <c r="AC596" s="140">
        <f>('User Input'!AC58*AC300)</f>
        <v>0</v>
      </c>
      <c r="AD596" s="140">
        <f>('User Input'!AD58*AD300)</f>
        <v>0</v>
      </c>
      <c r="AE596" s="140">
        <f>('User Input'!AE58*AE300)</f>
        <v>0</v>
      </c>
      <c r="AF596" s="140">
        <f>('User Input'!AF58*AF300)</f>
        <v>0</v>
      </c>
      <c r="AG596" s="140">
        <f>('User Input'!AG58*AG300)</f>
        <v>0</v>
      </c>
      <c r="AH596" s="140">
        <f>('User Input'!AH58*AH300)</f>
        <v>0</v>
      </c>
      <c r="AI596" s="140">
        <f>('User Input'!AI58*AI300)</f>
        <v>0</v>
      </c>
      <c r="AJ596" s="140">
        <f>('User Input'!AJ58*AJ300)</f>
        <v>0</v>
      </c>
      <c r="AK596" s="140">
        <f>('User Input'!AK58*AK300)</f>
        <v>0</v>
      </c>
      <c r="AL596" s="140">
        <f>('User Input'!AL58*AL300)</f>
        <v>0</v>
      </c>
      <c r="AM596" s="140">
        <f>('User Input'!AM58*AM300)</f>
        <v>0</v>
      </c>
      <c r="AN596" s="140">
        <f>('User Input'!AN58*AN300)</f>
        <v>0</v>
      </c>
      <c r="AO596" s="140">
        <f>('User Input'!AO58*AO300)</f>
        <v>0</v>
      </c>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row>
    <row r="597" spans="1:95" ht="15" customHeight="1">
      <c r="A597" s="104"/>
      <c r="B597" s="117" t="s">
        <v>127</v>
      </c>
      <c r="C597" s="141"/>
      <c r="D597" s="140">
        <f>('User Input'!D59*D301)</f>
        <v>0</v>
      </c>
      <c r="E597" s="140">
        <f>('User Input'!E59*E301)</f>
        <v>0</v>
      </c>
      <c r="F597" s="140">
        <f>('User Input'!F59*F301)</f>
        <v>0</v>
      </c>
      <c r="G597" s="140">
        <f>('User Input'!G59*G301)</f>
        <v>0</v>
      </c>
      <c r="H597" s="140">
        <f>('User Input'!H59*H301)</f>
        <v>0</v>
      </c>
      <c r="I597" s="140">
        <f>('User Input'!I59*I301)</f>
        <v>0</v>
      </c>
      <c r="J597" s="140">
        <f>('User Input'!J59*J301)</f>
        <v>0</v>
      </c>
      <c r="K597" s="140">
        <f>('User Input'!K59*K301)</f>
        <v>0</v>
      </c>
      <c r="L597" s="140">
        <f>('User Input'!L59*L301)</f>
        <v>0</v>
      </c>
      <c r="M597" s="140">
        <f>('User Input'!M59*M301)</f>
        <v>0</v>
      </c>
      <c r="N597" s="140">
        <f>('User Input'!N59*N301)</f>
        <v>0</v>
      </c>
      <c r="O597" s="140">
        <f>('User Input'!O59*O301)</f>
        <v>0</v>
      </c>
      <c r="P597" s="140">
        <f>('User Input'!P59*P301)</f>
        <v>0</v>
      </c>
      <c r="Q597" s="140">
        <f>('User Input'!Q59*Q301)</f>
        <v>0</v>
      </c>
      <c r="R597" s="140">
        <f>('User Input'!R59*R301)</f>
        <v>0</v>
      </c>
      <c r="S597" s="140">
        <f>('User Input'!S59*S301)</f>
        <v>0</v>
      </c>
      <c r="T597" s="140">
        <f>('User Input'!T59*T301)</f>
        <v>0</v>
      </c>
      <c r="U597" s="140">
        <f>('User Input'!U59*U301)</f>
        <v>0</v>
      </c>
      <c r="V597" s="140">
        <f>('User Input'!V59*V301)</f>
        <v>0</v>
      </c>
      <c r="W597" s="140">
        <f>('User Input'!W59*W301)</f>
        <v>0</v>
      </c>
      <c r="X597" s="140">
        <f>('User Input'!X59*X301)</f>
        <v>0</v>
      </c>
      <c r="Y597" s="140">
        <f>('User Input'!Y59*Y301)</f>
        <v>0</v>
      </c>
      <c r="Z597" s="140">
        <f>('User Input'!Z59*Z301)</f>
        <v>0</v>
      </c>
      <c r="AA597" s="140">
        <f>('User Input'!AA59*AA301)</f>
        <v>0</v>
      </c>
      <c r="AB597" s="140">
        <f>('User Input'!AB59*AB301)</f>
        <v>0</v>
      </c>
      <c r="AC597" s="140">
        <f>('User Input'!AC59*AC301)</f>
        <v>0</v>
      </c>
      <c r="AD597" s="140">
        <f>('User Input'!AD59*AD301)</f>
        <v>0</v>
      </c>
      <c r="AE597" s="140">
        <f>('User Input'!AE59*AE301)</f>
        <v>0</v>
      </c>
      <c r="AF597" s="140">
        <f>('User Input'!AF59*AF301)</f>
        <v>0</v>
      </c>
      <c r="AG597" s="140">
        <f>('User Input'!AG59*AG301)</f>
        <v>0</v>
      </c>
      <c r="AH597" s="140">
        <f>('User Input'!AH59*AH301)</f>
        <v>0</v>
      </c>
      <c r="AI597" s="140">
        <f>('User Input'!AI59*AI301)</f>
        <v>0</v>
      </c>
      <c r="AJ597" s="140">
        <f>('User Input'!AJ59*AJ301)</f>
        <v>0</v>
      </c>
      <c r="AK597" s="140">
        <f>('User Input'!AK59*AK301)</f>
        <v>0</v>
      </c>
      <c r="AL597" s="140">
        <f>('User Input'!AL59*AL301)</f>
        <v>0</v>
      </c>
      <c r="AM597" s="140">
        <f>('User Input'!AM59*AM301)</f>
        <v>0</v>
      </c>
      <c r="AN597" s="140">
        <f>('User Input'!AN59*AN301)</f>
        <v>0</v>
      </c>
      <c r="AO597" s="140">
        <f>('User Input'!AO59*AO301)</f>
        <v>0</v>
      </c>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row>
    <row r="598" spans="1:95" ht="15" customHeight="1">
      <c r="A598" s="104"/>
      <c r="B598" s="117" t="s">
        <v>128</v>
      </c>
      <c r="C598" s="141"/>
      <c r="D598" s="140">
        <f>('User Input'!D60*D302)</f>
        <v>0</v>
      </c>
      <c r="E598" s="140">
        <f>('User Input'!E60*E302)</f>
        <v>0</v>
      </c>
      <c r="F598" s="140">
        <f>('User Input'!F60*F302)</f>
        <v>0</v>
      </c>
      <c r="G598" s="140">
        <f>('User Input'!G60*G302)</f>
        <v>0</v>
      </c>
      <c r="H598" s="140">
        <f>('User Input'!H60*H302)</f>
        <v>0</v>
      </c>
      <c r="I598" s="140">
        <f>('User Input'!I60*I302)</f>
        <v>0</v>
      </c>
      <c r="J598" s="140">
        <f>('User Input'!J60*J302)</f>
        <v>0</v>
      </c>
      <c r="K598" s="140">
        <f>('User Input'!K60*K302)</f>
        <v>0</v>
      </c>
      <c r="L598" s="140">
        <f>('User Input'!L60*L302)</f>
        <v>0</v>
      </c>
      <c r="M598" s="140">
        <f>('User Input'!M60*M302)</f>
        <v>0</v>
      </c>
      <c r="N598" s="140">
        <f>('User Input'!N60*N302)</f>
        <v>0</v>
      </c>
      <c r="O598" s="140">
        <f>('User Input'!O60*O302)</f>
        <v>0</v>
      </c>
      <c r="P598" s="140">
        <f>('User Input'!P60*P302)</f>
        <v>0</v>
      </c>
      <c r="Q598" s="140">
        <f>('User Input'!Q60*Q302)</f>
        <v>0</v>
      </c>
      <c r="R598" s="140">
        <f>('User Input'!R60*R302)</f>
        <v>0</v>
      </c>
      <c r="S598" s="140">
        <f>('User Input'!S60*S302)</f>
        <v>0</v>
      </c>
      <c r="T598" s="140">
        <f>('User Input'!T60*T302)</f>
        <v>0</v>
      </c>
      <c r="U598" s="140">
        <f>('User Input'!U60*U302)</f>
        <v>0</v>
      </c>
      <c r="V598" s="140">
        <f>('User Input'!V60*V302)</f>
        <v>0</v>
      </c>
      <c r="W598" s="140">
        <f>('User Input'!W60*W302)</f>
        <v>0</v>
      </c>
      <c r="X598" s="140">
        <f>('User Input'!X60*X302)</f>
        <v>0</v>
      </c>
      <c r="Y598" s="140">
        <f>('User Input'!Y60*Y302)</f>
        <v>0</v>
      </c>
      <c r="Z598" s="140">
        <f>('User Input'!Z60*Z302)</f>
        <v>0</v>
      </c>
      <c r="AA598" s="140">
        <f>('User Input'!AA60*AA302)</f>
        <v>0</v>
      </c>
      <c r="AB598" s="140">
        <f>('User Input'!AB60*AB302)</f>
        <v>0</v>
      </c>
      <c r="AC598" s="140">
        <f>('User Input'!AC60*AC302)</f>
        <v>0</v>
      </c>
      <c r="AD598" s="140">
        <f>('User Input'!AD60*AD302)</f>
        <v>0</v>
      </c>
      <c r="AE598" s="140">
        <f>('User Input'!AE60*AE302)</f>
        <v>0</v>
      </c>
      <c r="AF598" s="140">
        <f>('User Input'!AF60*AF302)</f>
        <v>0</v>
      </c>
      <c r="AG598" s="140">
        <f>('User Input'!AG60*AG302)</f>
        <v>0</v>
      </c>
      <c r="AH598" s="140">
        <f>('User Input'!AH60*AH302)</f>
        <v>0</v>
      </c>
      <c r="AI598" s="140">
        <f>('User Input'!AI60*AI302)</f>
        <v>0</v>
      </c>
      <c r="AJ598" s="140">
        <f>('User Input'!AJ60*AJ302)</f>
        <v>0</v>
      </c>
      <c r="AK598" s="140">
        <f>('User Input'!AK60*AK302)</f>
        <v>0</v>
      </c>
      <c r="AL598" s="140">
        <f>('User Input'!AL60*AL302)</f>
        <v>0</v>
      </c>
      <c r="AM598" s="140">
        <f>('User Input'!AM60*AM302)</f>
        <v>0</v>
      </c>
      <c r="AN598" s="140">
        <f>('User Input'!AN60*AN302)</f>
        <v>0</v>
      </c>
      <c r="AO598" s="140">
        <f>('User Input'!AO60*AO302)</f>
        <v>0</v>
      </c>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row>
    <row r="599" spans="1:95" ht="15" customHeight="1">
      <c r="A599" s="104"/>
      <c r="B599" s="117" t="s">
        <v>129</v>
      </c>
      <c r="C599" s="141"/>
      <c r="D599" s="140">
        <f>('User Input'!D61*D303)</f>
        <v>0</v>
      </c>
      <c r="E599" s="140">
        <f>('User Input'!E61*E303)</f>
        <v>0</v>
      </c>
      <c r="F599" s="140">
        <f>('User Input'!F61*F303)</f>
        <v>0</v>
      </c>
      <c r="G599" s="140">
        <f>('User Input'!G61*G303)</f>
        <v>0</v>
      </c>
      <c r="H599" s="140">
        <f>('User Input'!H61*H303)</f>
        <v>0</v>
      </c>
      <c r="I599" s="140">
        <f>('User Input'!I61*I303)</f>
        <v>0</v>
      </c>
      <c r="J599" s="140">
        <f>('User Input'!J61*J303)</f>
        <v>0</v>
      </c>
      <c r="K599" s="140">
        <f>('User Input'!K61*K303)</f>
        <v>0</v>
      </c>
      <c r="L599" s="140">
        <f>('User Input'!L61*L303)</f>
        <v>0</v>
      </c>
      <c r="M599" s="140">
        <f>('User Input'!M61*M303)</f>
        <v>0</v>
      </c>
      <c r="N599" s="140">
        <f>('User Input'!N61*N303)</f>
        <v>0</v>
      </c>
      <c r="O599" s="140">
        <f>('User Input'!O61*O303)</f>
        <v>0</v>
      </c>
      <c r="P599" s="140">
        <f>('User Input'!P61*P303)</f>
        <v>0</v>
      </c>
      <c r="Q599" s="140">
        <f>('User Input'!Q61*Q303)</f>
        <v>0</v>
      </c>
      <c r="R599" s="140">
        <f>('User Input'!R61*R303)</f>
        <v>0</v>
      </c>
      <c r="S599" s="140">
        <f>('User Input'!S61*S303)</f>
        <v>0</v>
      </c>
      <c r="T599" s="140">
        <f>('User Input'!T61*T303)</f>
        <v>0</v>
      </c>
      <c r="U599" s="140">
        <f>('User Input'!U61*U303)</f>
        <v>0</v>
      </c>
      <c r="V599" s="140">
        <f>('User Input'!V61*V303)</f>
        <v>0</v>
      </c>
      <c r="W599" s="140">
        <f>('User Input'!W61*W303)</f>
        <v>0</v>
      </c>
      <c r="X599" s="140">
        <f>('User Input'!X61*X303)</f>
        <v>0</v>
      </c>
      <c r="Y599" s="140">
        <f>('User Input'!Y61*Y303)</f>
        <v>0</v>
      </c>
      <c r="Z599" s="140">
        <f>('User Input'!Z61*Z303)</f>
        <v>0</v>
      </c>
      <c r="AA599" s="140">
        <f>('User Input'!AA61*AA303)</f>
        <v>0</v>
      </c>
      <c r="AB599" s="140">
        <f>('User Input'!AB61*AB303)</f>
        <v>0</v>
      </c>
      <c r="AC599" s="140">
        <f>('User Input'!AC61*AC303)</f>
        <v>0</v>
      </c>
      <c r="AD599" s="140">
        <f>('User Input'!AD61*AD303)</f>
        <v>0</v>
      </c>
      <c r="AE599" s="140">
        <f>('User Input'!AE61*AE303)</f>
        <v>0</v>
      </c>
      <c r="AF599" s="140">
        <f>('User Input'!AF61*AF303)</f>
        <v>0</v>
      </c>
      <c r="AG599" s="140">
        <f>('User Input'!AG61*AG303)</f>
        <v>0</v>
      </c>
      <c r="AH599" s="140">
        <f>('User Input'!AH61*AH303)</f>
        <v>0</v>
      </c>
      <c r="AI599" s="140">
        <f>('User Input'!AI61*AI303)</f>
        <v>0</v>
      </c>
      <c r="AJ599" s="140">
        <f>('User Input'!AJ61*AJ303)</f>
        <v>0</v>
      </c>
      <c r="AK599" s="140">
        <f>('User Input'!AK61*AK303)</f>
        <v>0</v>
      </c>
      <c r="AL599" s="140">
        <f>('User Input'!AL61*AL303)</f>
        <v>0</v>
      </c>
      <c r="AM599" s="140">
        <f>('User Input'!AM61*AM303)</f>
        <v>0</v>
      </c>
      <c r="AN599" s="140">
        <f>('User Input'!AN61*AN303)</f>
        <v>0</v>
      </c>
      <c r="AO599" s="140">
        <f>('User Input'!AO61*AO303)</f>
        <v>0</v>
      </c>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row>
    <row r="600" spans="1:95" ht="15" customHeight="1">
      <c r="A600" s="104"/>
      <c r="B600" s="117" t="s">
        <v>130</v>
      </c>
      <c r="C600" s="141"/>
      <c r="D600" s="140">
        <f>('User Input'!D62*D304)</f>
        <v>0</v>
      </c>
      <c r="E600" s="140">
        <f>('User Input'!E62*E304)</f>
        <v>0</v>
      </c>
      <c r="F600" s="140">
        <f>('User Input'!F62*F304)</f>
        <v>0</v>
      </c>
      <c r="G600" s="140">
        <f>('User Input'!G62*G304)</f>
        <v>0</v>
      </c>
      <c r="H600" s="140">
        <f>('User Input'!H62*H304)</f>
        <v>0</v>
      </c>
      <c r="I600" s="140">
        <f>('User Input'!I62*I304)</f>
        <v>0</v>
      </c>
      <c r="J600" s="140">
        <f>('User Input'!J62*J304)</f>
        <v>0</v>
      </c>
      <c r="K600" s="140">
        <f>('User Input'!K62*K304)</f>
        <v>0</v>
      </c>
      <c r="L600" s="140">
        <f>('User Input'!L62*L304)</f>
        <v>0</v>
      </c>
      <c r="M600" s="140">
        <f>('User Input'!M62*M304)</f>
        <v>0</v>
      </c>
      <c r="N600" s="140">
        <f>('User Input'!N62*N304)</f>
        <v>0</v>
      </c>
      <c r="O600" s="140">
        <f>('User Input'!O62*O304)</f>
        <v>0</v>
      </c>
      <c r="P600" s="140">
        <f>('User Input'!P62*P304)</f>
        <v>0</v>
      </c>
      <c r="Q600" s="140">
        <f>('User Input'!Q62*Q304)</f>
        <v>0</v>
      </c>
      <c r="R600" s="140">
        <f>('User Input'!R62*R304)</f>
        <v>0</v>
      </c>
      <c r="S600" s="140">
        <f>('User Input'!S62*S304)</f>
        <v>0</v>
      </c>
      <c r="T600" s="140">
        <f>('User Input'!T62*T304)</f>
        <v>0</v>
      </c>
      <c r="U600" s="140">
        <f>('User Input'!U62*U304)</f>
        <v>0</v>
      </c>
      <c r="V600" s="140">
        <f>('User Input'!V62*V304)</f>
        <v>0</v>
      </c>
      <c r="W600" s="140">
        <f>('User Input'!W62*W304)</f>
        <v>0</v>
      </c>
      <c r="X600" s="140">
        <f>('User Input'!X62*X304)</f>
        <v>0</v>
      </c>
      <c r="Y600" s="140">
        <f>('User Input'!Y62*Y304)</f>
        <v>0</v>
      </c>
      <c r="Z600" s="140">
        <f>('User Input'!Z62*Z304)</f>
        <v>0</v>
      </c>
      <c r="AA600" s="140">
        <f>('User Input'!AA62*AA304)</f>
        <v>0</v>
      </c>
      <c r="AB600" s="140">
        <f>('User Input'!AB62*AB304)</f>
        <v>0</v>
      </c>
      <c r="AC600" s="140">
        <f>('User Input'!AC62*AC304)</f>
        <v>0</v>
      </c>
      <c r="AD600" s="140">
        <f>('User Input'!AD62*AD304)</f>
        <v>0</v>
      </c>
      <c r="AE600" s="140">
        <f>('User Input'!AE62*AE304)</f>
        <v>0</v>
      </c>
      <c r="AF600" s="140">
        <f>('User Input'!AF62*AF304)</f>
        <v>0</v>
      </c>
      <c r="AG600" s="140">
        <f>('User Input'!AG62*AG304)</f>
        <v>0</v>
      </c>
      <c r="AH600" s="140">
        <f>('User Input'!AH62*AH304)</f>
        <v>0</v>
      </c>
      <c r="AI600" s="140">
        <f>('User Input'!AI62*AI304)</f>
        <v>0</v>
      </c>
      <c r="AJ600" s="140">
        <f>('User Input'!AJ62*AJ304)</f>
        <v>0</v>
      </c>
      <c r="AK600" s="140">
        <f>('User Input'!AK62*AK304)</f>
        <v>0</v>
      </c>
      <c r="AL600" s="140">
        <f>('User Input'!AL62*AL304)</f>
        <v>0</v>
      </c>
      <c r="AM600" s="140">
        <f>('User Input'!AM62*AM304)</f>
        <v>0</v>
      </c>
      <c r="AN600" s="140">
        <f>('User Input'!AN62*AN304)</f>
        <v>0</v>
      </c>
      <c r="AO600" s="140">
        <f>('User Input'!AO62*AO304)</f>
        <v>0</v>
      </c>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row>
    <row r="601" spans="1:95" ht="15" customHeight="1">
      <c r="A601" s="104"/>
      <c r="B601" s="117" t="s">
        <v>131</v>
      </c>
      <c r="C601" s="141"/>
      <c r="D601" s="140">
        <f>('User Input'!D63*D305)</f>
        <v>0</v>
      </c>
      <c r="E601" s="140">
        <f>('User Input'!E63*E305)</f>
        <v>0</v>
      </c>
      <c r="F601" s="140">
        <f>('User Input'!F63*F305)</f>
        <v>0</v>
      </c>
      <c r="G601" s="140">
        <f>('User Input'!G63*G305)</f>
        <v>0</v>
      </c>
      <c r="H601" s="140">
        <f>('User Input'!H63*H305)</f>
        <v>0</v>
      </c>
      <c r="I601" s="140">
        <f>('User Input'!I63*I305)</f>
        <v>0</v>
      </c>
      <c r="J601" s="140">
        <f>('User Input'!J63*J305)</f>
        <v>0</v>
      </c>
      <c r="K601" s="140">
        <f>('User Input'!K63*K305)</f>
        <v>0</v>
      </c>
      <c r="L601" s="140">
        <f>('User Input'!L63*L305)</f>
        <v>0</v>
      </c>
      <c r="M601" s="140">
        <f>('User Input'!M63*M305)</f>
        <v>0</v>
      </c>
      <c r="N601" s="140">
        <f>('User Input'!N63*N305)</f>
        <v>0</v>
      </c>
      <c r="O601" s="140">
        <f>('User Input'!O63*O305)</f>
        <v>0</v>
      </c>
      <c r="P601" s="140">
        <f>('User Input'!P63*P305)</f>
        <v>0</v>
      </c>
      <c r="Q601" s="140">
        <f>('User Input'!Q63*Q305)</f>
        <v>0</v>
      </c>
      <c r="R601" s="140">
        <f>('User Input'!R63*R305)</f>
        <v>0</v>
      </c>
      <c r="S601" s="140">
        <f>('User Input'!S63*S305)</f>
        <v>0</v>
      </c>
      <c r="T601" s="140">
        <f>('User Input'!T63*T305)</f>
        <v>0</v>
      </c>
      <c r="U601" s="140">
        <f>('User Input'!U63*U305)</f>
        <v>0</v>
      </c>
      <c r="V601" s="140">
        <f>('User Input'!V63*V305)</f>
        <v>0</v>
      </c>
      <c r="W601" s="140">
        <f>('User Input'!W63*W305)</f>
        <v>0</v>
      </c>
      <c r="X601" s="140">
        <f>('User Input'!X63*X305)</f>
        <v>0</v>
      </c>
      <c r="Y601" s="140">
        <f>('User Input'!Y63*Y305)</f>
        <v>0</v>
      </c>
      <c r="Z601" s="140">
        <f>('User Input'!Z63*Z305)</f>
        <v>0</v>
      </c>
      <c r="AA601" s="140">
        <f>('User Input'!AA63*AA305)</f>
        <v>0</v>
      </c>
      <c r="AB601" s="140">
        <f>('User Input'!AB63*AB305)</f>
        <v>0</v>
      </c>
      <c r="AC601" s="140">
        <f>('User Input'!AC63*AC305)</f>
        <v>0</v>
      </c>
      <c r="AD601" s="140">
        <f>('User Input'!AD63*AD305)</f>
        <v>0</v>
      </c>
      <c r="AE601" s="140">
        <f>('User Input'!AE63*AE305)</f>
        <v>0</v>
      </c>
      <c r="AF601" s="140">
        <f>('User Input'!AF63*AF305)</f>
        <v>0</v>
      </c>
      <c r="AG601" s="140">
        <f>('User Input'!AG63*AG305)</f>
        <v>0</v>
      </c>
      <c r="AH601" s="140">
        <f>('User Input'!AH63*AH305)</f>
        <v>0</v>
      </c>
      <c r="AI601" s="140">
        <f>('User Input'!AI63*AI305)</f>
        <v>0</v>
      </c>
      <c r="AJ601" s="140">
        <f>('User Input'!AJ63*AJ305)</f>
        <v>0</v>
      </c>
      <c r="AK601" s="140">
        <f>('User Input'!AK63*AK305)</f>
        <v>0</v>
      </c>
      <c r="AL601" s="140">
        <f>('User Input'!AL63*AL305)</f>
        <v>0</v>
      </c>
      <c r="AM601" s="140">
        <f>('User Input'!AM63*AM305)</f>
        <v>0</v>
      </c>
      <c r="AN601" s="140">
        <f>('User Input'!AN63*AN305)</f>
        <v>0</v>
      </c>
      <c r="AO601" s="140">
        <f>('User Input'!AO63*AO305)</f>
        <v>0</v>
      </c>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row>
    <row r="602" spans="1:95" ht="15" customHeight="1">
      <c r="A602" s="104"/>
      <c r="B602" s="117" t="s">
        <v>132</v>
      </c>
      <c r="C602" s="141"/>
      <c r="D602" s="140">
        <f>('User Input'!D64*D306)</f>
        <v>0</v>
      </c>
      <c r="E602" s="140">
        <f>('User Input'!E64*E306)</f>
        <v>0</v>
      </c>
      <c r="F602" s="140">
        <f>('User Input'!F64*F306)</f>
        <v>0</v>
      </c>
      <c r="G602" s="140">
        <f>('User Input'!G64*G306)</f>
        <v>0</v>
      </c>
      <c r="H602" s="140">
        <f>('User Input'!H64*H306)</f>
        <v>0</v>
      </c>
      <c r="I602" s="140">
        <f>('User Input'!I64*I306)</f>
        <v>0</v>
      </c>
      <c r="J602" s="140">
        <f>('User Input'!J64*J306)</f>
        <v>0</v>
      </c>
      <c r="K602" s="140">
        <f>('User Input'!K64*K306)</f>
        <v>0</v>
      </c>
      <c r="L602" s="140">
        <f>('User Input'!L64*L306)</f>
        <v>0</v>
      </c>
      <c r="M602" s="140">
        <f>('User Input'!M64*M306)</f>
        <v>0</v>
      </c>
      <c r="N602" s="140">
        <f>('User Input'!N64*N306)</f>
        <v>0</v>
      </c>
      <c r="O602" s="140">
        <f>('User Input'!O64*O306)</f>
        <v>0</v>
      </c>
      <c r="P602" s="140">
        <f>('User Input'!P64*P306)</f>
        <v>0</v>
      </c>
      <c r="Q602" s="140">
        <f>('User Input'!Q64*Q306)</f>
        <v>0</v>
      </c>
      <c r="R602" s="140">
        <f>('User Input'!R64*R306)</f>
        <v>0</v>
      </c>
      <c r="S602" s="140">
        <f>('User Input'!S64*S306)</f>
        <v>0</v>
      </c>
      <c r="T602" s="140">
        <f>('User Input'!T64*T306)</f>
        <v>0</v>
      </c>
      <c r="U602" s="140">
        <f>('User Input'!U64*U306)</f>
        <v>0</v>
      </c>
      <c r="V602" s="140">
        <f>('User Input'!V64*V306)</f>
        <v>0</v>
      </c>
      <c r="W602" s="140">
        <f>('User Input'!W64*W306)</f>
        <v>0</v>
      </c>
      <c r="X602" s="140">
        <f>('User Input'!X64*X306)</f>
        <v>0</v>
      </c>
      <c r="Y602" s="140">
        <f>('User Input'!Y64*Y306)</f>
        <v>0</v>
      </c>
      <c r="Z602" s="140">
        <f>('User Input'!Z64*Z306)</f>
        <v>0</v>
      </c>
      <c r="AA602" s="140">
        <f>('User Input'!AA64*AA306)</f>
        <v>0</v>
      </c>
      <c r="AB602" s="140">
        <f>('User Input'!AB64*AB306)</f>
        <v>0</v>
      </c>
      <c r="AC602" s="140">
        <f>('User Input'!AC64*AC306)</f>
        <v>0</v>
      </c>
      <c r="AD602" s="140">
        <f>('User Input'!AD64*AD306)</f>
        <v>0</v>
      </c>
      <c r="AE602" s="140">
        <f>('User Input'!AE64*AE306)</f>
        <v>0</v>
      </c>
      <c r="AF602" s="140">
        <f>('User Input'!AF64*AF306)</f>
        <v>0</v>
      </c>
      <c r="AG602" s="140">
        <f>('User Input'!AG64*AG306)</f>
        <v>0</v>
      </c>
      <c r="AH602" s="140">
        <f>('User Input'!AH64*AH306)</f>
        <v>0</v>
      </c>
      <c r="AI602" s="140">
        <f>('User Input'!AI64*AI306)</f>
        <v>0</v>
      </c>
      <c r="AJ602" s="140">
        <f>('User Input'!AJ64*AJ306)</f>
        <v>0</v>
      </c>
      <c r="AK602" s="140">
        <f>('User Input'!AK64*AK306)</f>
        <v>0</v>
      </c>
      <c r="AL602" s="140">
        <f>('User Input'!AL64*AL306)</f>
        <v>0</v>
      </c>
      <c r="AM602" s="140">
        <f>('User Input'!AM64*AM306)</f>
        <v>0</v>
      </c>
      <c r="AN602" s="140">
        <f>('User Input'!AN64*AN306)</f>
        <v>0</v>
      </c>
      <c r="AO602" s="140">
        <f>('User Input'!AO64*AO306)</f>
        <v>0</v>
      </c>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3"/>
    </row>
    <row r="603" spans="1:95" ht="15" customHeight="1">
      <c r="A603" s="104"/>
      <c r="B603" s="119"/>
      <c r="C603" s="142"/>
      <c r="D603" s="142"/>
      <c r="E603" s="142"/>
      <c r="F603" s="142"/>
      <c r="G603" s="142"/>
      <c r="H603" s="142"/>
      <c r="I603" s="142"/>
      <c r="J603" s="142"/>
      <c r="K603" s="142"/>
      <c r="L603" s="142"/>
      <c r="M603" s="142"/>
      <c r="N603" s="142"/>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row>
    <row r="604" spans="1:95" ht="15" customHeight="1">
      <c r="A604" s="104"/>
      <c r="B604" s="146" t="s">
        <v>242</v>
      </c>
      <c r="C604" s="145">
        <f>SUM($D$565:$AO$602)</f>
        <v>0</v>
      </c>
      <c r="D604" s="144"/>
      <c r="E604" s="145"/>
      <c r="F604" s="142"/>
      <c r="G604" s="142"/>
      <c r="H604" s="142"/>
      <c r="I604" s="142"/>
      <c r="J604" s="142"/>
      <c r="K604" s="142"/>
      <c r="L604" s="142"/>
      <c r="M604" s="142"/>
      <c r="N604" s="142"/>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row>
    <row r="605" spans="1:95" ht="15" customHeight="1">
      <c r="A605" s="104"/>
      <c r="B605" s="142"/>
      <c r="C605" s="142"/>
      <c r="D605" s="142"/>
      <c r="E605" s="142"/>
      <c r="F605" s="142"/>
      <c r="G605" s="142"/>
      <c r="H605" s="142"/>
      <c r="I605" s="142"/>
      <c r="J605" s="142"/>
      <c r="K605" s="142"/>
      <c r="L605" s="142"/>
      <c r="M605" s="142"/>
      <c r="N605" s="142"/>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row>
    <row r="606" spans="1:95" s="5" customFormat="1" ht="15.6">
      <c r="B606" s="5" t="s">
        <v>243</v>
      </c>
    </row>
    <row r="607" spans="1:95" ht="15" customHeight="1">
      <c r="A607" s="104"/>
      <c r="B607" s="142"/>
      <c r="C607" s="142"/>
      <c r="D607" s="142"/>
      <c r="E607" s="142"/>
      <c r="F607" s="142"/>
      <c r="G607" s="142"/>
      <c r="H607" s="142"/>
      <c r="I607" s="142"/>
      <c r="J607" s="142"/>
      <c r="K607" s="142"/>
      <c r="L607" s="142"/>
      <c r="M607" s="142"/>
      <c r="N607" s="142"/>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row>
    <row r="608" spans="1:95" ht="15" customHeight="1">
      <c r="A608" s="104"/>
      <c r="B608" s="119"/>
      <c r="C608" s="49" t="s">
        <v>94</v>
      </c>
      <c r="D608" s="71" t="s">
        <v>95</v>
      </c>
      <c r="E608" s="113" t="s">
        <v>96</v>
      </c>
      <c r="F608" s="113" t="s">
        <v>97</v>
      </c>
      <c r="G608" s="113" t="s">
        <v>98</v>
      </c>
      <c r="H608" s="113" t="s">
        <v>99</v>
      </c>
      <c r="I608" s="113" t="s">
        <v>100</v>
      </c>
      <c r="J608" s="113" t="s">
        <v>101</v>
      </c>
      <c r="K608" s="113" t="s">
        <v>102</v>
      </c>
      <c r="L608" s="113" t="s">
        <v>103</v>
      </c>
      <c r="M608" s="113" t="s">
        <v>104</v>
      </c>
      <c r="N608" s="113" t="s">
        <v>105</v>
      </c>
      <c r="O608" s="113" t="s">
        <v>106</v>
      </c>
      <c r="P608" s="113" t="s">
        <v>107</v>
      </c>
      <c r="Q608" s="113" t="s">
        <v>108</v>
      </c>
      <c r="R608" s="113" t="s">
        <v>109</v>
      </c>
      <c r="S608" s="113" t="s">
        <v>110</v>
      </c>
      <c r="T608" s="113" t="s">
        <v>111</v>
      </c>
      <c r="U608" s="113" t="s">
        <v>112</v>
      </c>
      <c r="V608" s="113" t="s">
        <v>113</v>
      </c>
      <c r="W608" s="113" t="s">
        <v>114</v>
      </c>
      <c r="X608" s="113" t="s">
        <v>115</v>
      </c>
      <c r="Y608" s="113" t="s">
        <v>116</v>
      </c>
      <c r="Z608" s="113" t="s">
        <v>117</v>
      </c>
      <c r="AA608" s="113" t="s">
        <v>118</v>
      </c>
      <c r="AB608" s="113" t="s">
        <v>119</v>
      </c>
      <c r="AC608" s="113" t="s">
        <v>120</v>
      </c>
      <c r="AD608" s="113" t="s">
        <v>121</v>
      </c>
      <c r="AE608" s="113" t="s">
        <v>122</v>
      </c>
      <c r="AF608" s="113" t="s">
        <v>123</v>
      </c>
      <c r="AG608" s="113" t="s">
        <v>124</v>
      </c>
      <c r="AH608" s="113" t="s">
        <v>125</v>
      </c>
      <c r="AI608" s="113" t="s">
        <v>126</v>
      </c>
      <c r="AJ608" s="113" t="s">
        <v>127</v>
      </c>
      <c r="AK608" s="113" t="s">
        <v>128</v>
      </c>
      <c r="AL608" s="113" t="s">
        <v>129</v>
      </c>
      <c r="AM608" s="113" t="s">
        <v>130</v>
      </c>
      <c r="AN608" s="113" t="s">
        <v>131</v>
      </c>
      <c r="AO608" s="113" t="s">
        <v>132</v>
      </c>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row>
    <row r="609" spans="1:95" ht="15" customHeight="1">
      <c r="A609" s="104"/>
      <c r="B609" s="49" t="s">
        <v>133</v>
      </c>
      <c r="C609" s="138"/>
      <c r="D609" s="138"/>
      <c r="E609" s="138"/>
      <c r="F609" s="138"/>
      <c r="G609" s="138"/>
      <c r="H609" s="138"/>
      <c r="I609" s="138"/>
      <c r="J609" s="138"/>
      <c r="K609" s="138"/>
      <c r="L609" s="138"/>
      <c r="M609" s="138"/>
      <c r="N609" s="138"/>
      <c r="O609" s="138"/>
      <c r="P609" s="138"/>
      <c r="Q609" s="139"/>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row>
    <row r="610" spans="1:95" ht="15" customHeight="1">
      <c r="A610" s="104"/>
      <c r="B610" s="69" t="s">
        <v>95</v>
      </c>
      <c r="C610" s="130"/>
      <c r="D610" s="140">
        <f>('User Input'!D111*D269)</f>
        <v>0</v>
      </c>
      <c r="E610" s="140">
        <f>('User Input'!E111*E269)</f>
        <v>0</v>
      </c>
      <c r="F610" s="140">
        <f>('User Input'!F111*F269)</f>
        <v>0</v>
      </c>
      <c r="G610" s="140">
        <f>('User Input'!G111*G269)</f>
        <v>0</v>
      </c>
      <c r="H610" s="140">
        <f>('User Input'!H111*H269)</f>
        <v>0</v>
      </c>
      <c r="I610" s="140">
        <f>('User Input'!I111*I269)</f>
        <v>0</v>
      </c>
      <c r="J610" s="140">
        <f>('User Input'!J111*J269)</f>
        <v>0</v>
      </c>
      <c r="K610" s="140">
        <f>('User Input'!K111*K269)</f>
        <v>0</v>
      </c>
      <c r="L610" s="140">
        <f>('User Input'!L111*L269)</f>
        <v>0</v>
      </c>
      <c r="M610" s="140">
        <f>('User Input'!M111*M269)</f>
        <v>0</v>
      </c>
      <c r="N610" s="140">
        <f>('User Input'!N111*N269)</f>
        <v>0</v>
      </c>
      <c r="O610" s="140">
        <f>('User Input'!O111*O269)</f>
        <v>0</v>
      </c>
      <c r="P610" s="140">
        <f>('User Input'!P111*P269)</f>
        <v>0</v>
      </c>
      <c r="Q610" s="140">
        <f>('User Input'!Q111*Q269)</f>
        <v>0</v>
      </c>
      <c r="R610" s="140">
        <f>('User Input'!R111*R269)</f>
        <v>0</v>
      </c>
      <c r="S610" s="140">
        <f>('User Input'!S111*S269)</f>
        <v>0</v>
      </c>
      <c r="T610" s="140">
        <f>('User Input'!T111*T269)</f>
        <v>0</v>
      </c>
      <c r="U610" s="140">
        <f>('User Input'!U111*U269)</f>
        <v>0</v>
      </c>
      <c r="V610" s="140">
        <f>('User Input'!V111*V269)</f>
        <v>0</v>
      </c>
      <c r="W610" s="140">
        <f>('User Input'!W111*W269)</f>
        <v>0</v>
      </c>
      <c r="X610" s="140">
        <f>('User Input'!X111*X269)</f>
        <v>0</v>
      </c>
      <c r="Y610" s="140">
        <f>('User Input'!Y111*Y269)</f>
        <v>0</v>
      </c>
      <c r="Z610" s="140">
        <f>('User Input'!Z111*Z269)</f>
        <v>0</v>
      </c>
      <c r="AA610" s="140">
        <f>('User Input'!AA111*AA269)</f>
        <v>0</v>
      </c>
      <c r="AB610" s="140">
        <f>('User Input'!AB111*AB269)</f>
        <v>0</v>
      </c>
      <c r="AC610" s="140">
        <f>('User Input'!AC111*AC269)</f>
        <v>0</v>
      </c>
      <c r="AD610" s="140">
        <f>('User Input'!AD111*AD269)</f>
        <v>0</v>
      </c>
      <c r="AE610" s="140">
        <f>('User Input'!AE111*AE269)</f>
        <v>0</v>
      </c>
      <c r="AF610" s="140">
        <f>('User Input'!AF111*AF269)</f>
        <v>0</v>
      </c>
      <c r="AG610" s="140">
        <f>('User Input'!AG111*AG269)</f>
        <v>0</v>
      </c>
      <c r="AH610" s="140">
        <f>('User Input'!AH111*AH269)</f>
        <v>0</v>
      </c>
      <c r="AI610" s="140">
        <f>('User Input'!AI111*AI269)</f>
        <v>0</v>
      </c>
      <c r="AJ610" s="140">
        <f>('User Input'!AJ111*AJ269)</f>
        <v>0</v>
      </c>
      <c r="AK610" s="140">
        <f>('User Input'!AK111*AK269)</f>
        <v>0</v>
      </c>
      <c r="AL610" s="140">
        <f>('User Input'!AL111*AL269)</f>
        <v>0</v>
      </c>
      <c r="AM610" s="140">
        <f>('User Input'!AM111*AM269)</f>
        <v>0</v>
      </c>
      <c r="AN610" s="140">
        <f>('User Input'!AN111*AN269)</f>
        <v>0</v>
      </c>
      <c r="AO610" s="140">
        <f>('User Input'!AO111*AO269)</f>
        <v>0</v>
      </c>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row>
    <row r="611" spans="1:95" ht="15" customHeight="1">
      <c r="A611" s="104"/>
      <c r="B611" s="117" t="s">
        <v>96</v>
      </c>
      <c r="C611" s="141"/>
      <c r="D611" s="140">
        <f>('User Input'!D112*D270)</f>
        <v>0</v>
      </c>
      <c r="E611" s="140">
        <f>('User Input'!E112*E270)</f>
        <v>0</v>
      </c>
      <c r="F611" s="140">
        <f>('User Input'!F112*F270)</f>
        <v>0</v>
      </c>
      <c r="G611" s="140">
        <f>('User Input'!G112*G270)</f>
        <v>0</v>
      </c>
      <c r="H611" s="140">
        <f>('User Input'!H112*H270)</f>
        <v>0</v>
      </c>
      <c r="I611" s="140">
        <f>('User Input'!I112*I270)</f>
        <v>0</v>
      </c>
      <c r="J611" s="140">
        <f>('User Input'!J112*J270)</f>
        <v>0</v>
      </c>
      <c r="K611" s="140">
        <f>('User Input'!K112*K270)</f>
        <v>0</v>
      </c>
      <c r="L611" s="140">
        <f>('User Input'!L112*L270)</f>
        <v>0</v>
      </c>
      <c r="M611" s="140">
        <f>('User Input'!M112*M270)</f>
        <v>0</v>
      </c>
      <c r="N611" s="140">
        <f>('User Input'!N112*N270)</f>
        <v>0</v>
      </c>
      <c r="O611" s="140">
        <f>('User Input'!O112*O270)</f>
        <v>0</v>
      </c>
      <c r="P611" s="140">
        <f>('User Input'!P112*P270)</f>
        <v>0</v>
      </c>
      <c r="Q611" s="140">
        <f>('User Input'!Q112*Q270)</f>
        <v>0</v>
      </c>
      <c r="R611" s="140">
        <f>('User Input'!R112*R270)</f>
        <v>0</v>
      </c>
      <c r="S611" s="140">
        <f>('User Input'!S112*S270)</f>
        <v>0</v>
      </c>
      <c r="T611" s="140">
        <f>('User Input'!T112*T270)</f>
        <v>0</v>
      </c>
      <c r="U611" s="140">
        <f>('User Input'!U112*U270)</f>
        <v>0</v>
      </c>
      <c r="V611" s="140">
        <f>('User Input'!V112*V270)</f>
        <v>0</v>
      </c>
      <c r="W611" s="140">
        <f>('User Input'!W112*W270)</f>
        <v>0</v>
      </c>
      <c r="X611" s="140">
        <f>('User Input'!X112*X270)</f>
        <v>0</v>
      </c>
      <c r="Y611" s="140">
        <f>('User Input'!Y112*Y270)</f>
        <v>0</v>
      </c>
      <c r="Z611" s="140">
        <f>('User Input'!Z112*Z270)</f>
        <v>0</v>
      </c>
      <c r="AA611" s="140">
        <f>('User Input'!AA112*AA270)</f>
        <v>0</v>
      </c>
      <c r="AB611" s="140">
        <f>('User Input'!AB112*AB270)</f>
        <v>0</v>
      </c>
      <c r="AC611" s="140">
        <f>('User Input'!AC112*AC270)</f>
        <v>0</v>
      </c>
      <c r="AD611" s="140">
        <f>('User Input'!AD112*AD270)</f>
        <v>0</v>
      </c>
      <c r="AE611" s="140">
        <f>('User Input'!AE112*AE270)</f>
        <v>0</v>
      </c>
      <c r="AF611" s="140">
        <f>('User Input'!AF112*AF270)</f>
        <v>0</v>
      </c>
      <c r="AG611" s="140">
        <f>('User Input'!AG112*AG270)</f>
        <v>0</v>
      </c>
      <c r="AH611" s="140">
        <f>('User Input'!AH112*AH270)</f>
        <v>0</v>
      </c>
      <c r="AI611" s="140">
        <f>('User Input'!AI112*AI270)</f>
        <v>0</v>
      </c>
      <c r="AJ611" s="140">
        <f>('User Input'!AJ112*AJ270)</f>
        <v>0</v>
      </c>
      <c r="AK611" s="140">
        <f>('User Input'!AK112*AK270)</f>
        <v>0</v>
      </c>
      <c r="AL611" s="140">
        <f>('User Input'!AL112*AL270)</f>
        <v>0</v>
      </c>
      <c r="AM611" s="140">
        <f>('User Input'!AM112*AM270)</f>
        <v>0</v>
      </c>
      <c r="AN611" s="140">
        <f>('User Input'!AN112*AN270)</f>
        <v>0</v>
      </c>
      <c r="AO611" s="140">
        <f>('User Input'!AO112*AO270)</f>
        <v>0</v>
      </c>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row>
    <row r="612" spans="1:95" ht="15" customHeight="1">
      <c r="A612" s="104"/>
      <c r="B612" s="117" t="s">
        <v>97</v>
      </c>
      <c r="C612" s="141"/>
      <c r="D612" s="140">
        <f>('User Input'!D113*D271)</f>
        <v>0</v>
      </c>
      <c r="E612" s="140">
        <f>('User Input'!E113*E271)</f>
        <v>0</v>
      </c>
      <c r="F612" s="140">
        <f>('User Input'!F113*F271)</f>
        <v>0</v>
      </c>
      <c r="G612" s="140">
        <f>('User Input'!G113*G271)</f>
        <v>0</v>
      </c>
      <c r="H612" s="140">
        <f>('User Input'!H113*H271)</f>
        <v>0</v>
      </c>
      <c r="I612" s="140">
        <f>('User Input'!I113*I271)</f>
        <v>0</v>
      </c>
      <c r="J612" s="140">
        <f>('User Input'!J113*J271)</f>
        <v>0</v>
      </c>
      <c r="K612" s="140">
        <f>('User Input'!K113*K271)</f>
        <v>0</v>
      </c>
      <c r="L612" s="140">
        <f>('User Input'!L113*L271)</f>
        <v>0</v>
      </c>
      <c r="M612" s="140">
        <f>('User Input'!M113*M271)</f>
        <v>0</v>
      </c>
      <c r="N612" s="140">
        <f>('User Input'!N113*N271)</f>
        <v>0</v>
      </c>
      <c r="O612" s="140">
        <f>('User Input'!O113*O271)</f>
        <v>0</v>
      </c>
      <c r="P612" s="140">
        <f>('User Input'!P113*P271)</f>
        <v>0</v>
      </c>
      <c r="Q612" s="140">
        <f>('User Input'!Q113*Q271)</f>
        <v>0</v>
      </c>
      <c r="R612" s="140">
        <f>('User Input'!R113*R271)</f>
        <v>0</v>
      </c>
      <c r="S612" s="140">
        <f>('User Input'!S113*S271)</f>
        <v>0</v>
      </c>
      <c r="T612" s="140">
        <f>('User Input'!T113*T271)</f>
        <v>0</v>
      </c>
      <c r="U612" s="140">
        <f>('User Input'!U113*U271)</f>
        <v>0</v>
      </c>
      <c r="V612" s="140">
        <f>('User Input'!V113*V271)</f>
        <v>0</v>
      </c>
      <c r="W612" s="140">
        <f>('User Input'!W113*W271)</f>
        <v>0</v>
      </c>
      <c r="X612" s="140">
        <f>('User Input'!X113*X271)</f>
        <v>0</v>
      </c>
      <c r="Y612" s="140">
        <f>('User Input'!Y113*Y271)</f>
        <v>0</v>
      </c>
      <c r="Z612" s="140">
        <f>('User Input'!Z113*Z271)</f>
        <v>0</v>
      </c>
      <c r="AA612" s="140">
        <f>('User Input'!AA113*AA271)</f>
        <v>0</v>
      </c>
      <c r="AB612" s="140">
        <f>('User Input'!AB113*AB271)</f>
        <v>0</v>
      </c>
      <c r="AC612" s="140">
        <f>('User Input'!AC113*AC271)</f>
        <v>0</v>
      </c>
      <c r="AD612" s="140">
        <f>('User Input'!AD113*AD271)</f>
        <v>0</v>
      </c>
      <c r="AE612" s="140">
        <f>('User Input'!AE113*AE271)</f>
        <v>0</v>
      </c>
      <c r="AF612" s="140">
        <f>('User Input'!AF113*AF271)</f>
        <v>0</v>
      </c>
      <c r="AG612" s="140">
        <f>('User Input'!AG113*AG271)</f>
        <v>0</v>
      </c>
      <c r="AH612" s="140">
        <f>('User Input'!AH113*AH271)</f>
        <v>0</v>
      </c>
      <c r="AI612" s="140">
        <f>('User Input'!AI113*AI271)</f>
        <v>0</v>
      </c>
      <c r="AJ612" s="140">
        <f>('User Input'!AJ113*AJ271)</f>
        <v>0</v>
      </c>
      <c r="AK612" s="140">
        <f>('User Input'!AK113*AK271)</f>
        <v>0</v>
      </c>
      <c r="AL612" s="140">
        <f>('User Input'!AL113*AL271)</f>
        <v>0</v>
      </c>
      <c r="AM612" s="140">
        <f>('User Input'!AM113*AM271)</f>
        <v>0</v>
      </c>
      <c r="AN612" s="140">
        <f>('User Input'!AN113*AN271)</f>
        <v>0</v>
      </c>
      <c r="AO612" s="140">
        <f>('User Input'!AO113*AO271)</f>
        <v>0</v>
      </c>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row>
    <row r="613" spans="1:95" ht="15" customHeight="1">
      <c r="A613" s="104"/>
      <c r="B613" s="117" t="s">
        <v>98</v>
      </c>
      <c r="C613" s="141"/>
      <c r="D613" s="140">
        <f>('User Input'!D114*D272)</f>
        <v>0</v>
      </c>
      <c r="E613" s="140">
        <f>('User Input'!E114*E272)</f>
        <v>0</v>
      </c>
      <c r="F613" s="140">
        <f>('User Input'!F114*F272)</f>
        <v>0</v>
      </c>
      <c r="G613" s="140">
        <f>('User Input'!G114*G272)</f>
        <v>0</v>
      </c>
      <c r="H613" s="140">
        <f>('User Input'!H114*H272)</f>
        <v>0</v>
      </c>
      <c r="I613" s="140">
        <f>('User Input'!I114*I272)</f>
        <v>0</v>
      </c>
      <c r="J613" s="140">
        <f>('User Input'!J114*J272)</f>
        <v>0</v>
      </c>
      <c r="K613" s="140">
        <f>('User Input'!K114*K272)</f>
        <v>0</v>
      </c>
      <c r="L613" s="140">
        <f>('User Input'!L114*L272)</f>
        <v>0</v>
      </c>
      <c r="M613" s="140">
        <f>('User Input'!M114*M272)</f>
        <v>0</v>
      </c>
      <c r="N613" s="140">
        <f>('User Input'!N114*N272)</f>
        <v>0</v>
      </c>
      <c r="O613" s="140">
        <f>('User Input'!O114*O272)</f>
        <v>0</v>
      </c>
      <c r="P613" s="140">
        <f>('User Input'!P114*P272)</f>
        <v>0</v>
      </c>
      <c r="Q613" s="140">
        <f>('User Input'!Q114*Q272)</f>
        <v>0</v>
      </c>
      <c r="R613" s="140">
        <f>('User Input'!R114*R272)</f>
        <v>0</v>
      </c>
      <c r="S613" s="140">
        <f>('User Input'!S114*S272)</f>
        <v>0</v>
      </c>
      <c r="T613" s="140">
        <f>('User Input'!T114*T272)</f>
        <v>0</v>
      </c>
      <c r="U613" s="140">
        <f>('User Input'!U114*U272)</f>
        <v>0</v>
      </c>
      <c r="V613" s="140">
        <f>('User Input'!V114*V272)</f>
        <v>0</v>
      </c>
      <c r="W613" s="140">
        <f>('User Input'!W114*W272)</f>
        <v>0</v>
      </c>
      <c r="X613" s="140">
        <f>('User Input'!X114*X272)</f>
        <v>0</v>
      </c>
      <c r="Y613" s="140">
        <f>('User Input'!Y114*Y272)</f>
        <v>0</v>
      </c>
      <c r="Z613" s="140">
        <f>('User Input'!Z114*Z272)</f>
        <v>0</v>
      </c>
      <c r="AA613" s="140">
        <f>('User Input'!AA114*AA272)</f>
        <v>0</v>
      </c>
      <c r="AB613" s="140">
        <f>('User Input'!AB114*AB272)</f>
        <v>0</v>
      </c>
      <c r="AC613" s="140">
        <f>('User Input'!AC114*AC272)</f>
        <v>0</v>
      </c>
      <c r="AD613" s="140">
        <f>('User Input'!AD114*AD272)</f>
        <v>0</v>
      </c>
      <c r="AE613" s="140">
        <f>('User Input'!AE114*AE272)</f>
        <v>0</v>
      </c>
      <c r="AF613" s="140">
        <f>('User Input'!AF114*AF272)</f>
        <v>0</v>
      </c>
      <c r="AG613" s="140">
        <f>('User Input'!AG114*AG272)</f>
        <v>0</v>
      </c>
      <c r="AH613" s="140">
        <f>('User Input'!AH114*AH272)</f>
        <v>0</v>
      </c>
      <c r="AI613" s="140">
        <f>('User Input'!AI114*AI272)</f>
        <v>0</v>
      </c>
      <c r="AJ613" s="140">
        <f>('User Input'!AJ114*AJ272)</f>
        <v>0</v>
      </c>
      <c r="AK613" s="140">
        <f>('User Input'!AK114*AK272)</f>
        <v>0</v>
      </c>
      <c r="AL613" s="140">
        <f>('User Input'!AL114*AL272)</f>
        <v>0</v>
      </c>
      <c r="AM613" s="140">
        <f>('User Input'!AM114*AM272)</f>
        <v>0</v>
      </c>
      <c r="AN613" s="140">
        <f>('User Input'!AN114*AN272)</f>
        <v>0</v>
      </c>
      <c r="AO613" s="140">
        <f>('User Input'!AO114*AO272)</f>
        <v>0</v>
      </c>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row>
    <row r="614" spans="1:95" ht="15" customHeight="1">
      <c r="A614" s="104"/>
      <c r="B614" s="117" t="s">
        <v>99</v>
      </c>
      <c r="C614" s="141"/>
      <c r="D614" s="140">
        <f>('User Input'!D115*D273)</f>
        <v>0</v>
      </c>
      <c r="E614" s="140">
        <f>('User Input'!E115*E273)</f>
        <v>0</v>
      </c>
      <c r="F614" s="140">
        <f>('User Input'!F115*F273)</f>
        <v>0</v>
      </c>
      <c r="G614" s="140">
        <f>('User Input'!G115*G273)</f>
        <v>0</v>
      </c>
      <c r="H614" s="140">
        <f>('User Input'!H115*H273)</f>
        <v>0</v>
      </c>
      <c r="I614" s="140">
        <f>('User Input'!I115*I273)</f>
        <v>0</v>
      </c>
      <c r="J614" s="140">
        <f>('User Input'!J115*J273)</f>
        <v>0</v>
      </c>
      <c r="K614" s="140">
        <f>('User Input'!K115*K273)</f>
        <v>0</v>
      </c>
      <c r="L614" s="140">
        <f>('User Input'!L115*L273)</f>
        <v>0</v>
      </c>
      <c r="M614" s="140">
        <f>('User Input'!M115*M273)</f>
        <v>0</v>
      </c>
      <c r="N614" s="140">
        <f>('User Input'!N115*N273)</f>
        <v>0</v>
      </c>
      <c r="O614" s="140">
        <f>('User Input'!O115*O273)</f>
        <v>0</v>
      </c>
      <c r="P614" s="140">
        <f>('User Input'!P115*P273)</f>
        <v>0</v>
      </c>
      <c r="Q614" s="140">
        <f>('User Input'!Q115*Q273)</f>
        <v>0</v>
      </c>
      <c r="R614" s="140">
        <f>('User Input'!R115*R273)</f>
        <v>0</v>
      </c>
      <c r="S614" s="140">
        <f>('User Input'!S115*S273)</f>
        <v>0</v>
      </c>
      <c r="T614" s="140">
        <f>('User Input'!T115*T273)</f>
        <v>0</v>
      </c>
      <c r="U614" s="140">
        <f>('User Input'!U115*U273)</f>
        <v>0</v>
      </c>
      <c r="V614" s="140">
        <f>('User Input'!V115*V273)</f>
        <v>0</v>
      </c>
      <c r="W614" s="140">
        <f>('User Input'!W115*W273)</f>
        <v>0</v>
      </c>
      <c r="X614" s="140">
        <f>('User Input'!X115*X273)</f>
        <v>0</v>
      </c>
      <c r="Y614" s="140">
        <f>('User Input'!Y115*Y273)</f>
        <v>0</v>
      </c>
      <c r="Z614" s="140">
        <f>('User Input'!Z115*Z273)</f>
        <v>0</v>
      </c>
      <c r="AA614" s="140">
        <f>('User Input'!AA115*AA273)</f>
        <v>0</v>
      </c>
      <c r="AB614" s="140">
        <f>('User Input'!AB115*AB273)</f>
        <v>0</v>
      </c>
      <c r="AC614" s="140">
        <f>('User Input'!AC115*AC273)</f>
        <v>0</v>
      </c>
      <c r="AD614" s="140">
        <f>('User Input'!AD115*AD273)</f>
        <v>0</v>
      </c>
      <c r="AE614" s="140">
        <f>('User Input'!AE115*AE273)</f>
        <v>0</v>
      </c>
      <c r="AF614" s="140">
        <f>('User Input'!AF115*AF273)</f>
        <v>0</v>
      </c>
      <c r="AG614" s="140">
        <f>('User Input'!AG115*AG273)</f>
        <v>0</v>
      </c>
      <c r="AH614" s="140">
        <f>('User Input'!AH115*AH273)</f>
        <v>0</v>
      </c>
      <c r="AI614" s="140">
        <f>('User Input'!AI115*AI273)</f>
        <v>0</v>
      </c>
      <c r="AJ614" s="140">
        <f>('User Input'!AJ115*AJ273)</f>
        <v>0</v>
      </c>
      <c r="AK614" s="140">
        <f>('User Input'!AK115*AK273)</f>
        <v>0</v>
      </c>
      <c r="AL614" s="140">
        <f>('User Input'!AL115*AL273)</f>
        <v>0</v>
      </c>
      <c r="AM614" s="140">
        <f>('User Input'!AM115*AM273)</f>
        <v>0</v>
      </c>
      <c r="AN614" s="140">
        <f>('User Input'!AN115*AN273)</f>
        <v>0</v>
      </c>
      <c r="AO614" s="140">
        <f>('User Input'!AO115*AO273)</f>
        <v>0</v>
      </c>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row>
    <row r="615" spans="1:95" ht="15" customHeight="1">
      <c r="A615" s="104"/>
      <c r="B615" s="117" t="s">
        <v>100</v>
      </c>
      <c r="C615" s="141"/>
      <c r="D615" s="140">
        <f>('User Input'!D116*D274)</f>
        <v>0</v>
      </c>
      <c r="E615" s="140">
        <f>('User Input'!E116*E274)</f>
        <v>0</v>
      </c>
      <c r="F615" s="140">
        <f>('User Input'!F116*F274)</f>
        <v>0</v>
      </c>
      <c r="G615" s="140">
        <f>('User Input'!G116*G274)</f>
        <v>0</v>
      </c>
      <c r="H615" s="140">
        <f>('User Input'!H116*H274)</f>
        <v>0</v>
      </c>
      <c r="I615" s="140">
        <f>('User Input'!I116*I274)</f>
        <v>0</v>
      </c>
      <c r="J615" s="140">
        <f>('User Input'!J116*J274)</f>
        <v>0</v>
      </c>
      <c r="K615" s="140">
        <f>('User Input'!K116*K274)</f>
        <v>0</v>
      </c>
      <c r="L615" s="140">
        <f>('User Input'!L116*L274)</f>
        <v>0</v>
      </c>
      <c r="M615" s="140">
        <f>('User Input'!M116*M274)</f>
        <v>0</v>
      </c>
      <c r="N615" s="140">
        <f>('User Input'!N116*N274)</f>
        <v>0</v>
      </c>
      <c r="O615" s="140">
        <f>('User Input'!O116*O274)</f>
        <v>0</v>
      </c>
      <c r="P615" s="140">
        <f>('User Input'!P116*P274)</f>
        <v>0</v>
      </c>
      <c r="Q615" s="140">
        <f>('User Input'!Q116*Q274)</f>
        <v>0</v>
      </c>
      <c r="R615" s="140">
        <f>('User Input'!R116*R274)</f>
        <v>0</v>
      </c>
      <c r="S615" s="140">
        <f>('User Input'!S116*S274)</f>
        <v>0</v>
      </c>
      <c r="T615" s="140">
        <f>('User Input'!T116*T274)</f>
        <v>0</v>
      </c>
      <c r="U615" s="140">
        <f>('User Input'!U116*U274)</f>
        <v>0</v>
      </c>
      <c r="V615" s="140">
        <f>('User Input'!V116*V274)</f>
        <v>0</v>
      </c>
      <c r="W615" s="140">
        <f>('User Input'!W116*W274)</f>
        <v>0</v>
      </c>
      <c r="X615" s="140">
        <f>('User Input'!X116*X274)</f>
        <v>0</v>
      </c>
      <c r="Y615" s="140">
        <f>('User Input'!Y116*Y274)</f>
        <v>0</v>
      </c>
      <c r="Z615" s="140">
        <f>('User Input'!Z116*Z274)</f>
        <v>0</v>
      </c>
      <c r="AA615" s="140">
        <f>('User Input'!AA116*AA274)</f>
        <v>0</v>
      </c>
      <c r="AB615" s="140">
        <f>('User Input'!AB116*AB274)</f>
        <v>0</v>
      </c>
      <c r="AC615" s="140">
        <f>('User Input'!AC116*AC274)</f>
        <v>0</v>
      </c>
      <c r="AD615" s="140">
        <f>('User Input'!AD116*AD274)</f>
        <v>0</v>
      </c>
      <c r="AE615" s="140">
        <f>('User Input'!AE116*AE274)</f>
        <v>0</v>
      </c>
      <c r="AF615" s="140">
        <f>('User Input'!AF116*AF274)</f>
        <v>0</v>
      </c>
      <c r="AG615" s="140">
        <f>('User Input'!AG116*AG274)</f>
        <v>0</v>
      </c>
      <c r="AH615" s="140">
        <f>('User Input'!AH116*AH274)</f>
        <v>0</v>
      </c>
      <c r="AI615" s="140">
        <f>('User Input'!AI116*AI274)</f>
        <v>0</v>
      </c>
      <c r="AJ615" s="140">
        <f>('User Input'!AJ116*AJ274)</f>
        <v>0</v>
      </c>
      <c r="AK615" s="140">
        <f>('User Input'!AK116*AK274)</f>
        <v>0</v>
      </c>
      <c r="AL615" s="140">
        <f>('User Input'!AL116*AL274)</f>
        <v>0</v>
      </c>
      <c r="AM615" s="140">
        <f>('User Input'!AM116*AM274)</f>
        <v>0</v>
      </c>
      <c r="AN615" s="140">
        <f>('User Input'!AN116*AN274)</f>
        <v>0</v>
      </c>
      <c r="AO615" s="140">
        <f>('User Input'!AO116*AO274)</f>
        <v>0</v>
      </c>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row>
    <row r="616" spans="1:95" ht="15" customHeight="1">
      <c r="A616" s="104"/>
      <c r="B616" s="117" t="s">
        <v>101</v>
      </c>
      <c r="C616" s="141"/>
      <c r="D616" s="140">
        <f>('User Input'!D117*D275)</f>
        <v>0</v>
      </c>
      <c r="E616" s="140">
        <f>('User Input'!E117*E275)</f>
        <v>0</v>
      </c>
      <c r="F616" s="140">
        <f>('User Input'!F117*F275)</f>
        <v>0</v>
      </c>
      <c r="G616" s="140">
        <f>('User Input'!G117*G275)</f>
        <v>0</v>
      </c>
      <c r="H616" s="140">
        <f>('User Input'!H117*H275)</f>
        <v>0</v>
      </c>
      <c r="I616" s="140">
        <f>('User Input'!I117*I275)</f>
        <v>0</v>
      </c>
      <c r="J616" s="140">
        <f>('User Input'!J117*J275)</f>
        <v>0</v>
      </c>
      <c r="K616" s="140">
        <f>('User Input'!K117*K275)</f>
        <v>0</v>
      </c>
      <c r="L616" s="140">
        <f>('User Input'!L117*L275)</f>
        <v>0</v>
      </c>
      <c r="M616" s="140">
        <f>('User Input'!M117*M275)</f>
        <v>0</v>
      </c>
      <c r="N616" s="140">
        <f>('User Input'!N117*N275)</f>
        <v>0</v>
      </c>
      <c r="O616" s="140">
        <f>('User Input'!O117*O275)</f>
        <v>0</v>
      </c>
      <c r="P616" s="140">
        <f>('User Input'!P117*P275)</f>
        <v>0</v>
      </c>
      <c r="Q616" s="140">
        <f>('User Input'!Q117*Q275)</f>
        <v>0</v>
      </c>
      <c r="R616" s="140">
        <f>('User Input'!R117*R275)</f>
        <v>0</v>
      </c>
      <c r="S616" s="140">
        <f>('User Input'!S117*S275)</f>
        <v>0</v>
      </c>
      <c r="T616" s="140">
        <f>('User Input'!T117*T275)</f>
        <v>0</v>
      </c>
      <c r="U616" s="140">
        <f>('User Input'!U117*U275)</f>
        <v>0</v>
      </c>
      <c r="V616" s="140">
        <f>('User Input'!V117*V275)</f>
        <v>0</v>
      </c>
      <c r="W616" s="140">
        <f>('User Input'!W117*W275)</f>
        <v>0</v>
      </c>
      <c r="X616" s="140">
        <f>('User Input'!X117*X275)</f>
        <v>0</v>
      </c>
      <c r="Y616" s="140">
        <f>('User Input'!Y117*Y275)</f>
        <v>0</v>
      </c>
      <c r="Z616" s="140">
        <f>('User Input'!Z117*Z275)</f>
        <v>0</v>
      </c>
      <c r="AA616" s="140">
        <f>('User Input'!AA117*AA275)</f>
        <v>0</v>
      </c>
      <c r="AB616" s="140">
        <f>('User Input'!AB117*AB275)</f>
        <v>0</v>
      </c>
      <c r="AC616" s="140">
        <f>('User Input'!AC117*AC275)</f>
        <v>0</v>
      </c>
      <c r="AD616" s="140">
        <f>('User Input'!AD117*AD275)</f>
        <v>0</v>
      </c>
      <c r="AE616" s="140">
        <f>('User Input'!AE117*AE275)</f>
        <v>0</v>
      </c>
      <c r="AF616" s="140">
        <f>('User Input'!AF117*AF275)</f>
        <v>0</v>
      </c>
      <c r="AG616" s="140">
        <f>('User Input'!AG117*AG275)</f>
        <v>0</v>
      </c>
      <c r="AH616" s="140">
        <f>('User Input'!AH117*AH275)</f>
        <v>0</v>
      </c>
      <c r="AI616" s="140">
        <f>('User Input'!AI117*AI275)</f>
        <v>0</v>
      </c>
      <c r="AJ616" s="140">
        <f>('User Input'!AJ117*AJ275)</f>
        <v>0</v>
      </c>
      <c r="AK616" s="140">
        <f>('User Input'!AK117*AK275)</f>
        <v>0</v>
      </c>
      <c r="AL616" s="140">
        <f>('User Input'!AL117*AL275)</f>
        <v>0</v>
      </c>
      <c r="AM616" s="140">
        <f>('User Input'!AM117*AM275)</f>
        <v>0</v>
      </c>
      <c r="AN616" s="140">
        <f>('User Input'!AN117*AN275)</f>
        <v>0</v>
      </c>
      <c r="AO616" s="140">
        <f>('User Input'!AO117*AO275)</f>
        <v>0</v>
      </c>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row>
    <row r="617" spans="1:95" ht="15" customHeight="1">
      <c r="A617" s="104"/>
      <c r="B617" s="117" t="s">
        <v>102</v>
      </c>
      <c r="C617" s="141"/>
      <c r="D617" s="140">
        <f>('User Input'!D118*D276)</f>
        <v>0</v>
      </c>
      <c r="E617" s="140">
        <f>('User Input'!E118*E276)</f>
        <v>0</v>
      </c>
      <c r="F617" s="140">
        <f>('User Input'!F118*F276)</f>
        <v>0</v>
      </c>
      <c r="G617" s="140">
        <f>('User Input'!G118*G276)</f>
        <v>0</v>
      </c>
      <c r="H617" s="140">
        <f>('User Input'!H118*H276)</f>
        <v>0</v>
      </c>
      <c r="I617" s="140">
        <f>('User Input'!I118*I276)</f>
        <v>0</v>
      </c>
      <c r="J617" s="140">
        <f>('User Input'!J118*J276)</f>
        <v>0</v>
      </c>
      <c r="K617" s="140">
        <f>('User Input'!K118*K276)</f>
        <v>0</v>
      </c>
      <c r="L617" s="140">
        <f>('User Input'!L118*L276)</f>
        <v>0</v>
      </c>
      <c r="M617" s="140">
        <f>('User Input'!M118*M276)</f>
        <v>0</v>
      </c>
      <c r="N617" s="140">
        <f>('User Input'!N118*N276)</f>
        <v>0</v>
      </c>
      <c r="O617" s="140">
        <f>('User Input'!O118*O276)</f>
        <v>0</v>
      </c>
      <c r="P617" s="140">
        <f>('User Input'!P118*P276)</f>
        <v>0</v>
      </c>
      <c r="Q617" s="140">
        <f>('User Input'!Q118*Q276)</f>
        <v>0</v>
      </c>
      <c r="R617" s="140">
        <f>('User Input'!R118*R276)</f>
        <v>0</v>
      </c>
      <c r="S617" s="140">
        <f>('User Input'!S118*S276)</f>
        <v>0</v>
      </c>
      <c r="T617" s="140">
        <f>('User Input'!T118*T276)</f>
        <v>0</v>
      </c>
      <c r="U617" s="140">
        <f>('User Input'!U118*U276)</f>
        <v>0</v>
      </c>
      <c r="V617" s="140">
        <f>('User Input'!V118*V276)</f>
        <v>0</v>
      </c>
      <c r="W617" s="140">
        <f>('User Input'!W118*W276)</f>
        <v>0</v>
      </c>
      <c r="X617" s="140">
        <f>('User Input'!X118*X276)</f>
        <v>0</v>
      </c>
      <c r="Y617" s="140">
        <f>('User Input'!Y118*Y276)</f>
        <v>0</v>
      </c>
      <c r="Z617" s="140">
        <f>('User Input'!Z118*Z276)</f>
        <v>0</v>
      </c>
      <c r="AA617" s="140">
        <f>('User Input'!AA118*AA276)</f>
        <v>0</v>
      </c>
      <c r="AB617" s="140">
        <f>('User Input'!AB118*AB276)</f>
        <v>0</v>
      </c>
      <c r="AC617" s="140">
        <f>('User Input'!AC118*AC276)</f>
        <v>0</v>
      </c>
      <c r="AD617" s="140">
        <f>('User Input'!AD118*AD276)</f>
        <v>0</v>
      </c>
      <c r="AE617" s="140">
        <f>('User Input'!AE118*AE276)</f>
        <v>0</v>
      </c>
      <c r="AF617" s="140">
        <f>('User Input'!AF118*AF276)</f>
        <v>0</v>
      </c>
      <c r="AG617" s="140">
        <f>('User Input'!AG118*AG276)</f>
        <v>0</v>
      </c>
      <c r="AH617" s="140">
        <f>('User Input'!AH118*AH276)</f>
        <v>0</v>
      </c>
      <c r="AI617" s="140">
        <f>('User Input'!AI118*AI276)</f>
        <v>0</v>
      </c>
      <c r="AJ617" s="140">
        <f>('User Input'!AJ118*AJ276)</f>
        <v>0</v>
      </c>
      <c r="AK617" s="140">
        <f>('User Input'!AK118*AK276)</f>
        <v>0</v>
      </c>
      <c r="AL617" s="140">
        <f>('User Input'!AL118*AL276)</f>
        <v>0</v>
      </c>
      <c r="AM617" s="140">
        <f>('User Input'!AM118*AM276)</f>
        <v>0</v>
      </c>
      <c r="AN617" s="140">
        <f>('User Input'!AN118*AN276)</f>
        <v>0</v>
      </c>
      <c r="AO617" s="140">
        <f>('User Input'!AO118*AO276)</f>
        <v>0</v>
      </c>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row>
    <row r="618" spans="1:95" ht="15" customHeight="1">
      <c r="A618" s="104"/>
      <c r="B618" s="117" t="s">
        <v>103</v>
      </c>
      <c r="C618" s="141"/>
      <c r="D618" s="140">
        <f>('User Input'!D119*D277)</f>
        <v>0</v>
      </c>
      <c r="E618" s="140">
        <f>('User Input'!E119*E277)</f>
        <v>0</v>
      </c>
      <c r="F618" s="140">
        <f>('User Input'!F119*F277)</f>
        <v>0</v>
      </c>
      <c r="G618" s="140">
        <f>('User Input'!G119*G277)</f>
        <v>0</v>
      </c>
      <c r="H618" s="140">
        <f>('User Input'!H119*H277)</f>
        <v>0</v>
      </c>
      <c r="I618" s="140">
        <f>('User Input'!I119*I277)</f>
        <v>0</v>
      </c>
      <c r="J618" s="140">
        <f>('User Input'!J119*J277)</f>
        <v>0</v>
      </c>
      <c r="K618" s="140">
        <f>('User Input'!K119*K277)</f>
        <v>0</v>
      </c>
      <c r="L618" s="140">
        <f>('User Input'!L119*L277)</f>
        <v>0</v>
      </c>
      <c r="M618" s="140">
        <f>('User Input'!M119*M277)</f>
        <v>0</v>
      </c>
      <c r="N618" s="140">
        <f>('User Input'!N119*N277)</f>
        <v>0</v>
      </c>
      <c r="O618" s="140">
        <f>('User Input'!O119*O277)</f>
        <v>0</v>
      </c>
      <c r="P618" s="140">
        <f>('User Input'!P119*P277)</f>
        <v>0</v>
      </c>
      <c r="Q618" s="140">
        <f>('User Input'!Q119*Q277)</f>
        <v>0</v>
      </c>
      <c r="R618" s="140">
        <f>('User Input'!R119*R277)</f>
        <v>0</v>
      </c>
      <c r="S618" s="140">
        <f>('User Input'!S119*S277)</f>
        <v>0</v>
      </c>
      <c r="T618" s="140">
        <f>('User Input'!T119*T277)</f>
        <v>0</v>
      </c>
      <c r="U618" s="140">
        <f>('User Input'!U119*U277)</f>
        <v>0</v>
      </c>
      <c r="V618" s="140">
        <f>('User Input'!V119*V277)</f>
        <v>0</v>
      </c>
      <c r="W618" s="140">
        <f>('User Input'!W119*W277)</f>
        <v>0</v>
      </c>
      <c r="X618" s="140">
        <f>('User Input'!X119*X277)</f>
        <v>0</v>
      </c>
      <c r="Y618" s="140">
        <f>('User Input'!Y119*Y277)</f>
        <v>0</v>
      </c>
      <c r="Z618" s="140">
        <f>('User Input'!Z119*Z277)</f>
        <v>0</v>
      </c>
      <c r="AA618" s="140">
        <f>('User Input'!AA119*AA277)</f>
        <v>0</v>
      </c>
      <c r="AB618" s="140">
        <f>('User Input'!AB119*AB277)</f>
        <v>0</v>
      </c>
      <c r="AC618" s="140">
        <f>('User Input'!AC119*AC277)</f>
        <v>0</v>
      </c>
      <c r="AD618" s="140">
        <f>('User Input'!AD119*AD277)</f>
        <v>0</v>
      </c>
      <c r="AE618" s="140">
        <f>('User Input'!AE119*AE277)</f>
        <v>0</v>
      </c>
      <c r="AF618" s="140">
        <f>('User Input'!AF119*AF277)</f>
        <v>0</v>
      </c>
      <c r="AG618" s="140">
        <f>('User Input'!AG119*AG277)</f>
        <v>0</v>
      </c>
      <c r="AH618" s="140">
        <f>('User Input'!AH119*AH277)</f>
        <v>0</v>
      </c>
      <c r="AI618" s="140">
        <f>('User Input'!AI119*AI277)</f>
        <v>0</v>
      </c>
      <c r="AJ618" s="140">
        <f>('User Input'!AJ119*AJ277)</f>
        <v>0</v>
      </c>
      <c r="AK618" s="140">
        <f>('User Input'!AK119*AK277)</f>
        <v>0</v>
      </c>
      <c r="AL618" s="140">
        <f>('User Input'!AL119*AL277)</f>
        <v>0</v>
      </c>
      <c r="AM618" s="140">
        <f>('User Input'!AM119*AM277)</f>
        <v>0</v>
      </c>
      <c r="AN618" s="140">
        <f>('User Input'!AN119*AN277)</f>
        <v>0</v>
      </c>
      <c r="AO618" s="140">
        <f>('User Input'!AO119*AO277)</f>
        <v>0</v>
      </c>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row>
    <row r="619" spans="1:95" ht="15" customHeight="1">
      <c r="A619" s="104"/>
      <c r="B619" s="117" t="s">
        <v>104</v>
      </c>
      <c r="C619" s="141"/>
      <c r="D619" s="140">
        <f>('User Input'!D120*D278)</f>
        <v>0</v>
      </c>
      <c r="E619" s="140">
        <f>('User Input'!E120*E278)</f>
        <v>0</v>
      </c>
      <c r="F619" s="140">
        <f>('User Input'!F120*F278)</f>
        <v>0</v>
      </c>
      <c r="G619" s="140">
        <f>('User Input'!G120*G278)</f>
        <v>0</v>
      </c>
      <c r="H619" s="140">
        <f>('User Input'!H120*H278)</f>
        <v>0</v>
      </c>
      <c r="I619" s="140">
        <f>('User Input'!I120*I278)</f>
        <v>0</v>
      </c>
      <c r="J619" s="140">
        <f>('User Input'!J120*J278)</f>
        <v>0</v>
      </c>
      <c r="K619" s="140">
        <f>('User Input'!K120*K278)</f>
        <v>0</v>
      </c>
      <c r="L619" s="140">
        <f>('User Input'!L120*L278)</f>
        <v>0</v>
      </c>
      <c r="M619" s="140">
        <f>('User Input'!M120*M278)</f>
        <v>0</v>
      </c>
      <c r="N619" s="140">
        <f>('User Input'!N120*N278)</f>
        <v>0</v>
      </c>
      <c r="O619" s="140">
        <f>('User Input'!O120*O278)</f>
        <v>0</v>
      </c>
      <c r="P619" s="140">
        <f>('User Input'!P120*P278)</f>
        <v>0</v>
      </c>
      <c r="Q619" s="140">
        <f>('User Input'!Q120*Q278)</f>
        <v>0</v>
      </c>
      <c r="R619" s="140">
        <f>('User Input'!R120*R278)</f>
        <v>0</v>
      </c>
      <c r="S619" s="140">
        <f>('User Input'!S120*S278)</f>
        <v>0</v>
      </c>
      <c r="T619" s="140">
        <f>('User Input'!T120*T278)</f>
        <v>0</v>
      </c>
      <c r="U619" s="140">
        <f>('User Input'!U120*U278)</f>
        <v>0</v>
      </c>
      <c r="V619" s="140">
        <f>('User Input'!V120*V278)</f>
        <v>0</v>
      </c>
      <c r="W619" s="140">
        <f>('User Input'!W120*W278)</f>
        <v>0</v>
      </c>
      <c r="X619" s="140">
        <f>('User Input'!X120*X278)</f>
        <v>0</v>
      </c>
      <c r="Y619" s="140">
        <f>('User Input'!Y120*Y278)</f>
        <v>0</v>
      </c>
      <c r="Z619" s="140">
        <f>('User Input'!Z120*Z278)</f>
        <v>0</v>
      </c>
      <c r="AA619" s="140">
        <f>('User Input'!AA120*AA278)</f>
        <v>0</v>
      </c>
      <c r="AB619" s="140">
        <f>('User Input'!AB120*AB278)</f>
        <v>0</v>
      </c>
      <c r="AC619" s="140">
        <f>('User Input'!AC120*AC278)</f>
        <v>0</v>
      </c>
      <c r="AD619" s="140">
        <f>('User Input'!AD120*AD278)</f>
        <v>0</v>
      </c>
      <c r="AE619" s="140">
        <f>('User Input'!AE120*AE278)</f>
        <v>0</v>
      </c>
      <c r="AF619" s="140">
        <f>('User Input'!AF120*AF278)</f>
        <v>0</v>
      </c>
      <c r="AG619" s="140">
        <f>('User Input'!AG120*AG278)</f>
        <v>0</v>
      </c>
      <c r="AH619" s="140">
        <f>('User Input'!AH120*AH278)</f>
        <v>0</v>
      </c>
      <c r="AI619" s="140">
        <f>('User Input'!AI120*AI278)</f>
        <v>0</v>
      </c>
      <c r="AJ619" s="140">
        <f>('User Input'!AJ120*AJ278)</f>
        <v>0</v>
      </c>
      <c r="AK619" s="140">
        <f>('User Input'!AK120*AK278)</f>
        <v>0</v>
      </c>
      <c r="AL619" s="140">
        <f>('User Input'!AL120*AL278)</f>
        <v>0</v>
      </c>
      <c r="AM619" s="140">
        <f>('User Input'!AM120*AM278)</f>
        <v>0</v>
      </c>
      <c r="AN619" s="140">
        <f>('User Input'!AN120*AN278)</f>
        <v>0</v>
      </c>
      <c r="AO619" s="140">
        <f>('User Input'!AO120*AO278)</f>
        <v>0</v>
      </c>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row>
    <row r="620" spans="1:95" ht="15" customHeight="1">
      <c r="A620" s="104"/>
      <c r="B620" s="117" t="s">
        <v>105</v>
      </c>
      <c r="C620" s="141"/>
      <c r="D620" s="140">
        <f>('User Input'!D121*D279)</f>
        <v>0</v>
      </c>
      <c r="E620" s="140">
        <f>('User Input'!E121*E279)</f>
        <v>0</v>
      </c>
      <c r="F620" s="140">
        <f>('User Input'!F121*F279)</f>
        <v>0</v>
      </c>
      <c r="G620" s="140">
        <f>('User Input'!G121*G279)</f>
        <v>0</v>
      </c>
      <c r="H620" s="140">
        <f>('User Input'!H121*H279)</f>
        <v>0</v>
      </c>
      <c r="I620" s="140">
        <f>('User Input'!I121*I279)</f>
        <v>0</v>
      </c>
      <c r="J620" s="140">
        <f>('User Input'!J121*J279)</f>
        <v>0</v>
      </c>
      <c r="K620" s="140">
        <f>('User Input'!K121*K279)</f>
        <v>0</v>
      </c>
      <c r="L620" s="140">
        <f>('User Input'!L121*L279)</f>
        <v>0</v>
      </c>
      <c r="M620" s="140">
        <f>('User Input'!M121*M279)</f>
        <v>0</v>
      </c>
      <c r="N620" s="140">
        <f>('User Input'!N121*N279)</f>
        <v>0</v>
      </c>
      <c r="O620" s="140">
        <f>('User Input'!O121*O279)</f>
        <v>0</v>
      </c>
      <c r="P620" s="140">
        <f>('User Input'!P121*P279)</f>
        <v>0</v>
      </c>
      <c r="Q620" s="140">
        <f>('User Input'!Q121*Q279)</f>
        <v>0</v>
      </c>
      <c r="R620" s="140">
        <f>('User Input'!R121*R279)</f>
        <v>0</v>
      </c>
      <c r="S620" s="140">
        <f>('User Input'!S121*S279)</f>
        <v>0</v>
      </c>
      <c r="T620" s="140">
        <f>('User Input'!T121*T279)</f>
        <v>0</v>
      </c>
      <c r="U620" s="140">
        <f>('User Input'!U121*U279)</f>
        <v>0</v>
      </c>
      <c r="V620" s="140">
        <f>('User Input'!V121*V279)</f>
        <v>0</v>
      </c>
      <c r="W620" s="140">
        <f>('User Input'!W121*W279)</f>
        <v>0</v>
      </c>
      <c r="X620" s="140">
        <f>('User Input'!X121*X279)</f>
        <v>0</v>
      </c>
      <c r="Y620" s="140">
        <f>('User Input'!Y121*Y279)</f>
        <v>0</v>
      </c>
      <c r="Z620" s="140">
        <f>('User Input'!Z121*Z279)</f>
        <v>0</v>
      </c>
      <c r="AA620" s="140">
        <f>('User Input'!AA121*AA279)</f>
        <v>0</v>
      </c>
      <c r="AB620" s="140">
        <f>('User Input'!AB121*AB279)</f>
        <v>0</v>
      </c>
      <c r="AC620" s="140">
        <f>('User Input'!AC121*AC279)</f>
        <v>0</v>
      </c>
      <c r="AD620" s="140">
        <f>('User Input'!AD121*AD279)</f>
        <v>0</v>
      </c>
      <c r="AE620" s="140">
        <f>('User Input'!AE121*AE279)</f>
        <v>0</v>
      </c>
      <c r="AF620" s="140">
        <f>('User Input'!AF121*AF279)</f>
        <v>0</v>
      </c>
      <c r="AG620" s="140">
        <f>('User Input'!AG121*AG279)</f>
        <v>0</v>
      </c>
      <c r="AH620" s="140">
        <f>('User Input'!AH121*AH279)</f>
        <v>0</v>
      </c>
      <c r="AI620" s="140">
        <f>('User Input'!AI121*AI279)</f>
        <v>0</v>
      </c>
      <c r="AJ620" s="140">
        <f>('User Input'!AJ121*AJ279)</f>
        <v>0</v>
      </c>
      <c r="AK620" s="140">
        <f>('User Input'!AK121*AK279)</f>
        <v>0</v>
      </c>
      <c r="AL620" s="140">
        <f>('User Input'!AL121*AL279)</f>
        <v>0</v>
      </c>
      <c r="AM620" s="140">
        <f>('User Input'!AM121*AM279)</f>
        <v>0</v>
      </c>
      <c r="AN620" s="140">
        <f>('User Input'!AN121*AN279)</f>
        <v>0</v>
      </c>
      <c r="AO620" s="140">
        <f>('User Input'!AO121*AO279)</f>
        <v>0</v>
      </c>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row>
    <row r="621" spans="1:95" ht="15" customHeight="1">
      <c r="A621" s="104"/>
      <c r="B621" s="117" t="s">
        <v>106</v>
      </c>
      <c r="C621" s="141"/>
      <c r="D621" s="140">
        <f>('User Input'!D122*D280)</f>
        <v>0</v>
      </c>
      <c r="E621" s="140">
        <f>('User Input'!E122*E280)</f>
        <v>0</v>
      </c>
      <c r="F621" s="140">
        <f>('User Input'!F122*F280)</f>
        <v>0</v>
      </c>
      <c r="G621" s="140">
        <f>('User Input'!G122*G280)</f>
        <v>0</v>
      </c>
      <c r="H621" s="140">
        <f>('User Input'!H122*H280)</f>
        <v>0</v>
      </c>
      <c r="I621" s="140">
        <f>('User Input'!I122*I280)</f>
        <v>0</v>
      </c>
      <c r="J621" s="140">
        <f>('User Input'!J122*J280)</f>
        <v>0</v>
      </c>
      <c r="K621" s="140">
        <f>('User Input'!K122*K280)</f>
        <v>0</v>
      </c>
      <c r="L621" s="140">
        <f>('User Input'!L122*L280)</f>
        <v>0</v>
      </c>
      <c r="M621" s="140">
        <f>('User Input'!M122*M280)</f>
        <v>0</v>
      </c>
      <c r="N621" s="140">
        <f>('User Input'!N122*N280)</f>
        <v>0</v>
      </c>
      <c r="O621" s="140">
        <f>('User Input'!O122*O280)</f>
        <v>0</v>
      </c>
      <c r="P621" s="140">
        <f>('User Input'!P122*P280)</f>
        <v>0</v>
      </c>
      <c r="Q621" s="140">
        <f>('User Input'!Q122*Q280)</f>
        <v>0</v>
      </c>
      <c r="R621" s="140">
        <f>('User Input'!R122*R280)</f>
        <v>0</v>
      </c>
      <c r="S621" s="140">
        <f>('User Input'!S122*S280)</f>
        <v>0</v>
      </c>
      <c r="T621" s="140">
        <f>('User Input'!T122*T280)</f>
        <v>0</v>
      </c>
      <c r="U621" s="140">
        <f>('User Input'!U122*U280)</f>
        <v>0</v>
      </c>
      <c r="V621" s="140">
        <f>('User Input'!V122*V280)</f>
        <v>0</v>
      </c>
      <c r="W621" s="140">
        <f>('User Input'!W122*W280)</f>
        <v>0</v>
      </c>
      <c r="X621" s="140">
        <f>('User Input'!X122*X280)</f>
        <v>0</v>
      </c>
      <c r="Y621" s="140">
        <f>('User Input'!Y122*Y280)</f>
        <v>0</v>
      </c>
      <c r="Z621" s="140">
        <f>('User Input'!Z122*Z280)</f>
        <v>0</v>
      </c>
      <c r="AA621" s="140">
        <f>('User Input'!AA122*AA280)</f>
        <v>0</v>
      </c>
      <c r="AB621" s="140">
        <f>('User Input'!AB122*AB280)</f>
        <v>0</v>
      </c>
      <c r="AC621" s="140">
        <f>('User Input'!AC122*AC280)</f>
        <v>0</v>
      </c>
      <c r="AD621" s="140">
        <f>('User Input'!AD122*AD280)</f>
        <v>0</v>
      </c>
      <c r="AE621" s="140">
        <f>('User Input'!AE122*AE280)</f>
        <v>0</v>
      </c>
      <c r="AF621" s="140">
        <f>('User Input'!AF122*AF280)</f>
        <v>0</v>
      </c>
      <c r="AG621" s="140">
        <f>('User Input'!AG122*AG280)</f>
        <v>0</v>
      </c>
      <c r="AH621" s="140">
        <f>('User Input'!AH122*AH280)</f>
        <v>0</v>
      </c>
      <c r="AI621" s="140">
        <f>('User Input'!AI122*AI280)</f>
        <v>0</v>
      </c>
      <c r="AJ621" s="140">
        <f>('User Input'!AJ122*AJ280)</f>
        <v>0</v>
      </c>
      <c r="AK621" s="140">
        <f>('User Input'!AK122*AK280)</f>
        <v>0</v>
      </c>
      <c r="AL621" s="140">
        <f>('User Input'!AL122*AL280)</f>
        <v>0</v>
      </c>
      <c r="AM621" s="140">
        <f>('User Input'!AM122*AM280)</f>
        <v>0</v>
      </c>
      <c r="AN621" s="140">
        <f>('User Input'!AN122*AN280)</f>
        <v>0</v>
      </c>
      <c r="AO621" s="140">
        <f>('User Input'!AO122*AO280)</f>
        <v>0</v>
      </c>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row>
    <row r="622" spans="1:95" ht="15" customHeight="1">
      <c r="A622" s="104"/>
      <c r="B622" s="117" t="s">
        <v>107</v>
      </c>
      <c r="C622" s="141"/>
      <c r="D622" s="140">
        <f>('User Input'!D123*D281)</f>
        <v>0</v>
      </c>
      <c r="E622" s="140">
        <f>('User Input'!E123*E281)</f>
        <v>0</v>
      </c>
      <c r="F622" s="140">
        <f>('User Input'!F123*F281)</f>
        <v>0</v>
      </c>
      <c r="G622" s="140">
        <f>('User Input'!G123*G281)</f>
        <v>0</v>
      </c>
      <c r="H622" s="140">
        <f>('User Input'!H123*H281)</f>
        <v>0</v>
      </c>
      <c r="I622" s="140">
        <f>('User Input'!I123*I281)</f>
        <v>0</v>
      </c>
      <c r="J622" s="140">
        <f>('User Input'!J123*J281)</f>
        <v>0</v>
      </c>
      <c r="K622" s="140">
        <f>('User Input'!K123*K281)</f>
        <v>0</v>
      </c>
      <c r="L622" s="140">
        <f>('User Input'!L123*L281)</f>
        <v>0</v>
      </c>
      <c r="M622" s="140">
        <f>('User Input'!M123*M281)</f>
        <v>0</v>
      </c>
      <c r="N622" s="140">
        <f>('User Input'!N123*N281)</f>
        <v>0</v>
      </c>
      <c r="O622" s="140">
        <f>('User Input'!O123*O281)</f>
        <v>0</v>
      </c>
      <c r="P622" s="140">
        <f>('User Input'!P123*P281)</f>
        <v>0</v>
      </c>
      <c r="Q622" s="140">
        <f>('User Input'!Q123*Q281)</f>
        <v>0</v>
      </c>
      <c r="R622" s="140">
        <f>('User Input'!R123*R281)</f>
        <v>0</v>
      </c>
      <c r="S622" s="140">
        <f>('User Input'!S123*S281)</f>
        <v>0</v>
      </c>
      <c r="T622" s="140">
        <f>('User Input'!T123*T281)</f>
        <v>0</v>
      </c>
      <c r="U622" s="140">
        <f>('User Input'!U123*U281)</f>
        <v>0</v>
      </c>
      <c r="V622" s="140">
        <f>('User Input'!V123*V281)</f>
        <v>0</v>
      </c>
      <c r="W622" s="140">
        <f>('User Input'!W123*W281)</f>
        <v>0</v>
      </c>
      <c r="X622" s="140">
        <f>('User Input'!X123*X281)</f>
        <v>0</v>
      </c>
      <c r="Y622" s="140">
        <f>('User Input'!Y123*Y281)</f>
        <v>0</v>
      </c>
      <c r="Z622" s="140">
        <f>('User Input'!Z123*Z281)</f>
        <v>0</v>
      </c>
      <c r="AA622" s="140">
        <f>('User Input'!AA123*AA281)</f>
        <v>0</v>
      </c>
      <c r="AB622" s="140">
        <f>('User Input'!AB123*AB281)</f>
        <v>0</v>
      </c>
      <c r="AC622" s="140">
        <f>('User Input'!AC123*AC281)</f>
        <v>0</v>
      </c>
      <c r="AD622" s="140">
        <f>('User Input'!AD123*AD281)</f>
        <v>0</v>
      </c>
      <c r="AE622" s="140">
        <f>('User Input'!AE123*AE281)</f>
        <v>0</v>
      </c>
      <c r="AF622" s="140">
        <f>('User Input'!AF123*AF281)</f>
        <v>0</v>
      </c>
      <c r="AG622" s="140">
        <f>('User Input'!AG123*AG281)</f>
        <v>0</v>
      </c>
      <c r="AH622" s="140">
        <f>('User Input'!AH123*AH281)</f>
        <v>0</v>
      </c>
      <c r="AI622" s="140">
        <f>('User Input'!AI123*AI281)</f>
        <v>0</v>
      </c>
      <c r="AJ622" s="140">
        <f>('User Input'!AJ123*AJ281)</f>
        <v>0</v>
      </c>
      <c r="AK622" s="140">
        <f>('User Input'!AK123*AK281)</f>
        <v>0</v>
      </c>
      <c r="AL622" s="140">
        <f>('User Input'!AL123*AL281)</f>
        <v>0</v>
      </c>
      <c r="AM622" s="140">
        <f>('User Input'!AM123*AM281)</f>
        <v>0</v>
      </c>
      <c r="AN622" s="140">
        <f>('User Input'!AN123*AN281)</f>
        <v>0</v>
      </c>
      <c r="AO622" s="140">
        <f>('User Input'!AO123*AO281)</f>
        <v>0</v>
      </c>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row>
    <row r="623" spans="1:95" ht="15" customHeight="1">
      <c r="A623" s="104"/>
      <c r="B623" s="117" t="s">
        <v>108</v>
      </c>
      <c r="C623" s="141"/>
      <c r="D623" s="140">
        <f>('User Input'!D124*D282)</f>
        <v>0</v>
      </c>
      <c r="E623" s="140">
        <f>('User Input'!E124*E282)</f>
        <v>0</v>
      </c>
      <c r="F623" s="140">
        <f>('User Input'!F124*F282)</f>
        <v>0</v>
      </c>
      <c r="G623" s="140">
        <f>('User Input'!G124*G282)</f>
        <v>0</v>
      </c>
      <c r="H623" s="140">
        <f>('User Input'!H124*H282)</f>
        <v>0</v>
      </c>
      <c r="I623" s="140">
        <f>('User Input'!I124*I282)</f>
        <v>0</v>
      </c>
      <c r="J623" s="140">
        <f>('User Input'!J124*J282)</f>
        <v>0</v>
      </c>
      <c r="K623" s="140">
        <f>('User Input'!K124*K282)</f>
        <v>0</v>
      </c>
      <c r="L623" s="140">
        <f>('User Input'!L124*L282)</f>
        <v>0</v>
      </c>
      <c r="M623" s="140">
        <f>('User Input'!M124*M282)</f>
        <v>0</v>
      </c>
      <c r="N623" s="140">
        <f>('User Input'!N124*N282)</f>
        <v>0</v>
      </c>
      <c r="O623" s="140">
        <f>('User Input'!O124*O282)</f>
        <v>0</v>
      </c>
      <c r="P623" s="140">
        <f>('User Input'!P124*P282)</f>
        <v>0</v>
      </c>
      <c r="Q623" s="140">
        <f>('User Input'!Q124*Q282)</f>
        <v>0</v>
      </c>
      <c r="R623" s="140">
        <f>('User Input'!R124*R282)</f>
        <v>0</v>
      </c>
      <c r="S623" s="140">
        <f>('User Input'!S124*S282)</f>
        <v>0</v>
      </c>
      <c r="T623" s="140">
        <f>('User Input'!T124*T282)</f>
        <v>0</v>
      </c>
      <c r="U623" s="140">
        <f>('User Input'!U124*U282)</f>
        <v>0</v>
      </c>
      <c r="V623" s="140">
        <f>('User Input'!V124*V282)</f>
        <v>0</v>
      </c>
      <c r="W623" s="140">
        <f>('User Input'!W124*W282)</f>
        <v>0</v>
      </c>
      <c r="X623" s="140">
        <f>('User Input'!X124*X282)</f>
        <v>0</v>
      </c>
      <c r="Y623" s="140">
        <f>('User Input'!Y124*Y282)</f>
        <v>0</v>
      </c>
      <c r="Z623" s="140">
        <f>('User Input'!Z124*Z282)</f>
        <v>0</v>
      </c>
      <c r="AA623" s="140">
        <f>('User Input'!AA124*AA282)</f>
        <v>0</v>
      </c>
      <c r="AB623" s="140">
        <f>('User Input'!AB124*AB282)</f>
        <v>0</v>
      </c>
      <c r="AC623" s="140">
        <f>('User Input'!AC124*AC282)</f>
        <v>0</v>
      </c>
      <c r="AD623" s="140">
        <f>('User Input'!AD124*AD282)</f>
        <v>0</v>
      </c>
      <c r="AE623" s="140">
        <f>('User Input'!AE124*AE282)</f>
        <v>0</v>
      </c>
      <c r="AF623" s="140">
        <f>('User Input'!AF124*AF282)</f>
        <v>0</v>
      </c>
      <c r="AG623" s="140">
        <f>('User Input'!AG124*AG282)</f>
        <v>0</v>
      </c>
      <c r="AH623" s="140">
        <f>('User Input'!AH124*AH282)</f>
        <v>0</v>
      </c>
      <c r="AI623" s="140">
        <f>('User Input'!AI124*AI282)</f>
        <v>0</v>
      </c>
      <c r="AJ623" s="140">
        <f>('User Input'!AJ124*AJ282)</f>
        <v>0</v>
      </c>
      <c r="AK623" s="140">
        <f>('User Input'!AK124*AK282)</f>
        <v>0</v>
      </c>
      <c r="AL623" s="140">
        <f>('User Input'!AL124*AL282)</f>
        <v>0</v>
      </c>
      <c r="AM623" s="140">
        <f>('User Input'!AM124*AM282)</f>
        <v>0</v>
      </c>
      <c r="AN623" s="140">
        <f>('User Input'!AN124*AN282)</f>
        <v>0</v>
      </c>
      <c r="AO623" s="140">
        <f>('User Input'!AO124*AO282)</f>
        <v>0</v>
      </c>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row>
    <row r="624" spans="1:95" ht="15" customHeight="1">
      <c r="A624" s="104"/>
      <c r="B624" s="117" t="s">
        <v>109</v>
      </c>
      <c r="C624" s="141"/>
      <c r="D624" s="140">
        <f>('User Input'!D125*D283)</f>
        <v>0</v>
      </c>
      <c r="E624" s="140">
        <f>('User Input'!E125*E283)</f>
        <v>0</v>
      </c>
      <c r="F624" s="140">
        <f>('User Input'!F125*F283)</f>
        <v>0</v>
      </c>
      <c r="G624" s="140">
        <f>('User Input'!G125*G283)</f>
        <v>0</v>
      </c>
      <c r="H624" s="140">
        <f>('User Input'!H125*H283)</f>
        <v>0</v>
      </c>
      <c r="I624" s="140">
        <f>('User Input'!I125*I283)</f>
        <v>0</v>
      </c>
      <c r="J624" s="140">
        <f>('User Input'!J125*J283)</f>
        <v>0</v>
      </c>
      <c r="K624" s="140">
        <f>('User Input'!K125*K283)</f>
        <v>0</v>
      </c>
      <c r="L624" s="140">
        <f>('User Input'!L125*L283)</f>
        <v>0</v>
      </c>
      <c r="M624" s="140">
        <f>('User Input'!M125*M283)</f>
        <v>0</v>
      </c>
      <c r="N624" s="140">
        <f>('User Input'!N125*N283)</f>
        <v>0</v>
      </c>
      <c r="O624" s="140">
        <f>('User Input'!O125*O283)</f>
        <v>0</v>
      </c>
      <c r="P624" s="140">
        <f>('User Input'!P125*P283)</f>
        <v>0</v>
      </c>
      <c r="Q624" s="140">
        <f>('User Input'!Q125*Q283)</f>
        <v>0</v>
      </c>
      <c r="R624" s="140">
        <f>('User Input'!R125*R283)</f>
        <v>0</v>
      </c>
      <c r="S624" s="140">
        <f>('User Input'!S125*S283)</f>
        <v>0</v>
      </c>
      <c r="T624" s="140">
        <f>('User Input'!T125*T283)</f>
        <v>0</v>
      </c>
      <c r="U624" s="140">
        <f>('User Input'!U125*U283)</f>
        <v>0</v>
      </c>
      <c r="V624" s="140">
        <f>('User Input'!V125*V283)</f>
        <v>0</v>
      </c>
      <c r="W624" s="140">
        <f>('User Input'!W125*W283)</f>
        <v>0</v>
      </c>
      <c r="X624" s="140">
        <f>('User Input'!X125*X283)</f>
        <v>0</v>
      </c>
      <c r="Y624" s="140">
        <f>('User Input'!Y125*Y283)</f>
        <v>0</v>
      </c>
      <c r="Z624" s="140">
        <f>('User Input'!Z125*Z283)</f>
        <v>0</v>
      </c>
      <c r="AA624" s="140">
        <f>('User Input'!AA125*AA283)</f>
        <v>0</v>
      </c>
      <c r="AB624" s="140">
        <f>('User Input'!AB125*AB283)</f>
        <v>0</v>
      </c>
      <c r="AC624" s="140">
        <f>('User Input'!AC125*AC283)</f>
        <v>0</v>
      </c>
      <c r="AD624" s="140">
        <f>('User Input'!AD125*AD283)</f>
        <v>0</v>
      </c>
      <c r="AE624" s="140">
        <f>('User Input'!AE125*AE283)</f>
        <v>0</v>
      </c>
      <c r="AF624" s="140">
        <f>('User Input'!AF125*AF283)</f>
        <v>0</v>
      </c>
      <c r="AG624" s="140">
        <f>('User Input'!AG125*AG283)</f>
        <v>0</v>
      </c>
      <c r="AH624" s="140">
        <f>('User Input'!AH125*AH283)</f>
        <v>0</v>
      </c>
      <c r="AI624" s="140">
        <f>('User Input'!AI125*AI283)</f>
        <v>0</v>
      </c>
      <c r="AJ624" s="140">
        <f>('User Input'!AJ125*AJ283)</f>
        <v>0</v>
      </c>
      <c r="AK624" s="140">
        <f>('User Input'!AK125*AK283)</f>
        <v>0</v>
      </c>
      <c r="AL624" s="140">
        <f>('User Input'!AL125*AL283)</f>
        <v>0</v>
      </c>
      <c r="AM624" s="140">
        <f>('User Input'!AM125*AM283)</f>
        <v>0</v>
      </c>
      <c r="AN624" s="140">
        <f>('User Input'!AN125*AN283)</f>
        <v>0</v>
      </c>
      <c r="AO624" s="140">
        <f>('User Input'!AO125*AO283)</f>
        <v>0</v>
      </c>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row>
    <row r="625" spans="1:95" ht="15" customHeight="1">
      <c r="A625" s="104"/>
      <c r="B625" s="117" t="s">
        <v>110</v>
      </c>
      <c r="C625" s="141"/>
      <c r="D625" s="140">
        <f>('User Input'!D126*D284)</f>
        <v>0</v>
      </c>
      <c r="E625" s="140">
        <f>('User Input'!E126*E284)</f>
        <v>0</v>
      </c>
      <c r="F625" s="140">
        <f>('User Input'!F126*F284)</f>
        <v>0</v>
      </c>
      <c r="G625" s="140">
        <f>('User Input'!G126*G284)</f>
        <v>0</v>
      </c>
      <c r="H625" s="140">
        <f>('User Input'!H126*H284)</f>
        <v>0</v>
      </c>
      <c r="I625" s="140">
        <f>('User Input'!I126*I284)</f>
        <v>0</v>
      </c>
      <c r="J625" s="140">
        <f>('User Input'!J126*J284)</f>
        <v>0</v>
      </c>
      <c r="K625" s="140">
        <f>('User Input'!K126*K284)</f>
        <v>0</v>
      </c>
      <c r="L625" s="140">
        <f>('User Input'!L126*L284)</f>
        <v>0</v>
      </c>
      <c r="M625" s="140">
        <f>('User Input'!M126*M284)</f>
        <v>0</v>
      </c>
      <c r="N625" s="140">
        <f>('User Input'!N126*N284)</f>
        <v>0</v>
      </c>
      <c r="O625" s="140">
        <f>('User Input'!O126*O284)</f>
        <v>0</v>
      </c>
      <c r="P625" s="140">
        <f>('User Input'!P126*P284)</f>
        <v>0</v>
      </c>
      <c r="Q625" s="140">
        <f>('User Input'!Q126*Q284)</f>
        <v>0</v>
      </c>
      <c r="R625" s="140">
        <f>('User Input'!R126*R284)</f>
        <v>0</v>
      </c>
      <c r="S625" s="140">
        <f>('User Input'!S126*S284)</f>
        <v>0</v>
      </c>
      <c r="T625" s="140">
        <f>('User Input'!T126*T284)</f>
        <v>0</v>
      </c>
      <c r="U625" s="140">
        <f>('User Input'!U126*U284)</f>
        <v>0</v>
      </c>
      <c r="V625" s="140">
        <f>('User Input'!V126*V284)</f>
        <v>0</v>
      </c>
      <c r="W625" s="140">
        <f>('User Input'!W126*W284)</f>
        <v>0</v>
      </c>
      <c r="X625" s="140">
        <f>('User Input'!X126*X284)</f>
        <v>0</v>
      </c>
      <c r="Y625" s="140">
        <f>('User Input'!Y126*Y284)</f>
        <v>0</v>
      </c>
      <c r="Z625" s="140">
        <f>('User Input'!Z126*Z284)</f>
        <v>0</v>
      </c>
      <c r="AA625" s="140">
        <f>('User Input'!AA126*AA284)</f>
        <v>0</v>
      </c>
      <c r="AB625" s="140">
        <f>('User Input'!AB126*AB284)</f>
        <v>0</v>
      </c>
      <c r="AC625" s="140">
        <f>('User Input'!AC126*AC284)</f>
        <v>0</v>
      </c>
      <c r="AD625" s="140">
        <f>('User Input'!AD126*AD284)</f>
        <v>0</v>
      </c>
      <c r="AE625" s="140">
        <f>('User Input'!AE126*AE284)</f>
        <v>0</v>
      </c>
      <c r="AF625" s="140">
        <f>('User Input'!AF126*AF284)</f>
        <v>0</v>
      </c>
      <c r="AG625" s="140">
        <f>('User Input'!AG126*AG284)</f>
        <v>0</v>
      </c>
      <c r="AH625" s="140">
        <f>('User Input'!AH126*AH284)</f>
        <v>0</v>
      </c>
      <c r="AI625" s="140">
        <f>('User Input'!AI126*AI284)</f>
        <v>0</v>
      </c>
      <c r="AJ625" s="140">
        <f>('User Input'!AJ126*AJ284)</f>
        <v>0</v>
      </c>
      <c r="AK625" s="140">
        <f>('User Input'!AK126*AK284)</f>
        <v>0</v>
      </c>
      <c r="AL625" s="140">
        <f>('User Input'!AL126*AL284)</f>
        <v>0</v>
      </c>
      <c r="AM625" s="140">
        <f>('User Input'!AM126*AM284)</f>
        <v>0</v>
      </c>
      <c r="AN625" s="140">
        <f>('User Input'!AN126*AN284)</f>
        <v>0</v>
      </c>
      <c r="AO625" s="140">
        <f>('User Input'!AO126*AO284)</f>
        <v>0</v>
      </c>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row>
    <row r="626" spans="1:95" ht="15" customHeight="1">
      <c r="A626" s="104"/>
      <c r="B626" s="117" t="s">
        <v>111</v>
      </c>
      <c r="C626" s="141"/>
      <c r="D626" s="140">
        <f>('User Input'!D127*D285)</f>
        <v>0</v>
      </c>
      <c r="E626" s="140">
        <f>('User Input'!E127*E285)</f>
        <v>0</v>
      </c>
      <c r="F626" s="140">
        <f>('User Input'!F127*F285)</f>
        <v>0</v>
      </c>
      <c r="G626" s="140">
        <f>('User Input'!G127*G285)</f>
        <v>0</v>
      </c>
      <c r="H626" s="140">
        <f>('User Input'!H127*H285)</f>
        <v>0</v>
      </c>
      <c r="I626" s="140">
        <f>('User Input'!I127*I285)</f>
        <v>0</v>
      </c>
      <c r="J626" s="140">
        <f>('User Input'!J127*J285)</f>
        <v>0</v>
      </c>
      <c r="K626" s="140">
        <f>('User Input'!K127*K285)</f>
        <v>0</v>
      </c>
      <c r="L626" s="140">
        <f>('User Input'!L127*L285)</f>
        <v>0</v>
      </c>
      <c r="M626" s="140">
        <f>('User Input'!M127*M285)</f>
        <v>0</v>
      </c>
      <c r="N626" s="140">
        <f>('User Input'!N127*N285)</f>
        <v>0</v>
      </c>
      <c r="O626" s="140">
        <f>('User Input'!O127*O285)</f>
        <v>0</v>
      </c>
      <c r="P626" s="140">
        <f>('User Input'!P127*P285)</f>
        <v>0</v>
      </c>
      <c r="Q626" s="140">
        <f>('User Input'!Q127*Q285)</f>
        <v>0</v>
      </c>
      <c r="R626" s="140">
        <f>('User Input'!R127*R285)</f>
        <v>0</v>
      </c>
      <c r="S626" s="140">
        <f>('User Input'!S127*S285)</f>
        <v>0</v>
      </c>
      <c r="T626" s="140">
        <f>('User Input'!T127*T285)</f>
        <v>0</v>
      </c>
      <c r="U626" s="140">
        <f>('User Input'!U127*U285)</f>
        <v>0</v>
      </c>
      <c r="V626" s="140">
        <f>('User Input'!V127*V285)</f>
        <v>0</v>
      </c>
      <c r="W626" s="140">
        <f>('User Input'!W127*W285)</f>
        <v>0</v>
      </c>
      <c r="X626" s="140">
        <f>('User Input'!X127*X285)</f>
        <v>0</v>
      </c>
      <c r="Y626" s="140">
        <f>('User Input'!Y127*Y285)</f>
        <v>0</v>
      </c>
      <c r="Z626" s="140">
        <f>('User Input'!Z127*Z285)</f>
        <v>0</v>
      </c>
      <c r="AA626" s="140">
        <f>('User Input'!AA127*AA285)</f>
        <v>0</v>
      </c>
      <c r="AB626" s="140">
        <f>('User Input'!AB127*AB285)</f>
        <v>0</v>
      </c>
      <c r="AC626" s="140">
        <f>('User Input'!AC127*AC285)</f>
        <v>0</v>
      </c>
      <c r="AD626" s="140">
        <f>('User Input'!AD127*AD285)</f>
        <v>0</v>
      </c>
      <c r="AE626" s="140">
        <f>('User Input'!AE127*AE285)</f>
        <v>0</v>
      </c>
      <c r="AF626" s="140">
        <f>('User Input'!AF127*AF285)</f>
        <v>0</v>
      </c>
      <c r="AG626" s="140">
        <f>('User Input'!AG127*AG285)</f>
        <v>0</v>
      </c>
      <c r="AH626" s="140">
        <f>('User Input'!AH127*AH285)</f>
        <v>0</v>
      </c>
      <c r="AI626" s="140">
        <f>('User Input'!AI127*AI285)</f>
        <v>0</v>
      </c>
      <c r="AJ626" s="140">
        <f>('User Input'!AJ127*AJ285)</f>
        <v>0</v>
      </c>
      <c r="AK626" s="140">
        <f>('User Input'!AK127*AK285)</f>
        <v>0</v>
      </c>
      <c r="AL626" s="140">
        <f>('User Input'!AL127*AL285)</f>
        <v>0</v>
      </c>
      <c r="AM626" s="140">
        <f>('User Input'!AM127*AM285)</f>
        <v>0</v>
      </c>
      <c r="AN626" s="140">
        <f>('User Input'!AN127*AN285)</f>
        <v>0</v>
      </c>
      <c r="AO626" s="140">
        <f>('User Input'!AO127*AO285)</f>
        <v>0</v>
      </c>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row>
    <row r="627" spans="1:95" ht="15" customHeight="1">
      <c r="A627" s="104"/>
      <c r="B627" s="117" t="s">
        <v>112</v>
      </c>
      <c r="C627" s="141"/>
      <c r="D627" s="140">
        <f>('User Input'!D128*D286)</f>
        <v>0</v>
      </c>
      <c r="E627" s="140">
        <f>('User Input'!E128*E286)</f>
        <v>0</v>
      </c>
      <c r="F627" s="140">
        <f>('User Input'!F128*F286)</f>
        <v>0</v>
      </c>
      <c r="G627" s="140">
        <f>('User Input'!G128*G286)</f>
        <v>0</v>
      </c>
      <c r="H627" s="140">
        <f>('User Input'!H128*H286)</f>
        <v>0</v>
      </c>
      <c r="I627" s="140">
        <f>('User Input'!I128*I286)</f>
        <v>0</v>
      </c>
      <c r="J627" s="140">
        <f>('User Input'!J128*J286)</f>
        <v>0</v>
      </c>
      <c r="K627" s="140">
        <f>('User Input'!K128*K286)</f>
        <v>0</v>
      </c>
      <c r="L627" s="140">
        <f>('User Input'!L128*L286)</f>
        <v>0</v>
      </c>
      <c r="M627" s="140">
        <f>('User Input'!M128*M286)</f>
        <v>0</v>
      </c>
      <c r="N627" s="140">
        <f>('User Input'!N128*N286)</f>
        <v>0</v>
      </c>
      <c r="O627" s="140">
        <f>('User Input'!O128*O286)</f>
        <v>0</v>
      </c>
      <c r="P627" s="140">
        <f>('User Input'!P128*P286)</f>
        <v>0</v>
      </c>
      <c r="Q627" s="140">
        <f>('User Input'!Q128*Q286)</f>
        <v>0</v>
      </c>
      <c r="R627" s="140">
        <f>('User Input'!R128*R286)</f>
        <v>0</v>
      </c>
      <c r="S627" s="140">
        <f>('User Input'!S128*S286)</f>
        <v>0</v>
      </c>
      <c r="T627" s="140">
        <f>('User Input'!T128*T286)</f>
        <v>0</v>
      </c>
      <c r="U627" s="140">
        <f>('User Input'!U128*U286)</f>
        <v>0</v>
      </c>
      <c r="V627" s="140">
        <f>('User Input'!V128*V286)</f>
        <v>0</v>
      </c>
      <c r="W627" s="140">
        <f>('User Input'!W128*W286)</f>
        <v>0</v>
      </c>
      <c r="X627" s="140">
        <f>('User Input'!X128*X286)</f>
        <v>0</v>
      </c>
      <c r="Y627" s="140">
        <f>('User Input'!Y128*Y286)</f>
        <v>0</v>
      </c>
      <c r="Z627" s="140">
        <f>('User Input'!Z128*Z286)</f>
        <v>0</v>
      </c>
      <c r="AA627" s="140">
        <f>('User Input'!AA128*AA286)</f>
        <v>0</v>
      </c>
      <c r="AB627" s="140">
        <f>('User Input'!AB128*AB286)</f>
        <v>0</v>
      </c>
      <c r="AC627" s="140">
        <f>('User Input'!AC128*AC286)</f>
        <v>0</v>
      </c>
      <c r="AD627" s="140">
        <f>('User Input'!AD128*AD286)</f>
        <v>0</v>
      </c>
      <c r="AE627" s="140">
        <f>('User Input'!AE128*AE286)</f>
        <v>0</v>
      </c>
      <c r="AF627" s="140">
        <f>('User Input'!AF128*AF286)</f>
        <v>0</v>
      </c>
      <c r="AG627" s="140">
        <f>('User Input'!AG128*AG286)</f>
        <v>0</v>
      </c>
      <c r="AH627" s="140">
        <f>('User Input'!AH128*AH286)</f>
        <v>0</v>
      </c>
      <c r="AI627" s="140">
        <f>('User Input'!AI128*AI286)</f>
        <v>0</v>
      </c>
      <c r="AJ627" s="140">
        <f>('User Input'!AJ128*AJ286)</f>
        <v>0</v>
      </c>
      <c r="AK627" s="140">
        <f>('User Input'!AK128*AK286)</f>
        <v>0</v>
      </c>
      <c r="AL627" s="140">
        <f>('User Input'!AL128*AL286)</f>
        <v>0</v>
      </c>
      <c r="AM627" s="140">
        <f>('User Input'!AM128*AM286)</f>
        <v>0</v>
      </c>
      <c r="AN627" s="140">
        <f>('User Input'!AN128*AN286)</f>
        <v>0</v>
      </c>
      <c r="AO627" s="140">
        <f>('User Input'!AO128*AO286)</f>
        <v>0</v>
      </c>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row>
    <row r="628" spans="1:95" ht="15" customHeight="1">
      <c r="A628" s="104"/>
      <c r="B628" s="117" t="s">
        <v>113</v>
      </c>
      <c r="C628" s="141"/>
      <c r="D628" s="140">
        <f>('User Input'!D129*D287)</f>
        <v>0</v>
      </c>
      <c r="E628" s="140">
        <f>('User Input'!E129*E287)</f>
        <v>0</v>
      </c>
      <c r="F628" s="140">
        <f>('User Input'!F129*F287)</f>
        <v>0</v>
      </c>
      <c r="G628" s="140">
        <f>('User Input'!G129*G287)</f>
        <v>0</v>
      </c>
      <c r="H628" s="140">
        <f>('User Input'!H129*H287)</f>
        <v>0</v>
      </c>
      <c r="I628" s="140">
        <f>('User Input'!I129*I287)</f>
        <v>0</v>
      </c>
      <c r="J628" s="140">
        <f>('User Input'!J129*J287)</f>
        <v>0</v>
      </c>
      <c r="K628" s="140">
        <f>('User Input'!K129*K287)</f>
        <v>0</v>
      </c>
      <c r="L628" s="140">
        <f>('User Input'!L129*L287)</f>
        <v>0</v>
      </c>
      <c r="M628" s="140">
        <f>('User Input'!M129*M287)</f>
        <v>0</v>
      </c>
      <c r="N628" s="140">
        <f>('User Input'!N129*N287)</f>
        <v>0</v>
      </c>
      <c r="O628" s="140">
        <f>('User Input'!O129*O287)</f>
        <v>0</v>
      </c>
      <c r="P628" s="140">
        <f>('User Input'!P129*P287)</f>
        <v>0</v>
      </c>
      <c r="Q628" s="140">
        <f>('User Input'!Q129*Q287)</f>
        <v>0</v>
      </c>
      <c r="R628" s="140">
        <f>('User Input'!R129*R287)</f>
        <v>0</v>
      </c>
      <c r="S628" s="140">
        <f>('User Input'!S129*S287)</f>
        <v>0</v>
      </c>
      <c r="T628" s="140">
        <f>('User Input'!T129*T287)</f>
        <v>0</v>
      </c>
      <c r="U628" s="140">
        <f>('User Input'!U129*U287)</f>
        <v>0</v>
      </c>
      <c r="V628" s="140">
        <f>('User Input'!V129*V287)</f>
        <v>0</v>
      </c>
      <c r="W628" s="140">
        <f>('User Input'!W129*W287)</f>
        <v>0</v>
      </c>
      <c r="X628" s="140">
        <f>('User Input'!X129*X287)</f>
        <v>0</v>
      </c>
      <c r="Y628" s="140">
        <f>('User Input'!Y129*Y287)</f>
        <v>0</v>
      </c>
      <c r="Z628" s="140">
        <f>('User Input'!Z129*Z287)</f>
        <v>0</v>
      </c>
      <c r="AA628" s="140">
        <f>('User Input'!AA129*AA287)</f>
        <v>0</v>
      </c>
      <c r="AB628" s="140">
        <f>('User Input'!AB129*AB287)</f>
        <v>0</v>
      </c>
      <c r="AC628" s="140">
        <f>('User Input'!AC129*AC287)</f>
        <v>0</v>
      </c>
      <c r="AD628" s="140">
        <f>('User Input'!AD129*AD287)</f>
        <v>0</v>
      </c>
      <c r="AE628" s="140">
        <f>('User Input'!AE129*AE287)</f>
        <v>0</v>
      </c>
      <c r="AF628" s="140">
        <f>('User Input'!AF129*AF287)</f>
        <v>0</v>
      </c>
      <c r="AG628" s="140">
        <f>('User Input'!AG129*AG287)</f>
        <v>0</v>
      </c>
      <c r="AH628" s="140">
        <f>('User Input'!AH129*AH287)</f>
        <v>0</v>
      </c>
      <c r="AI628" s="140">
        <f>('User Input'!AI129*AI287)</f>
        <v>0</v>
      </c>
      <c r="AJ628" s="140">
        <f>('User Input'!AJ129*AJ287)</f>
        <v>0</v>
      </c>
      <c r="AK628" s="140">
        <f>('User Input'!AK129*AK287)</f>
        <v>0</v>
      </c>
      <c r="AL628" s="140">
        <f>('User Input'!AL129*AL287)</f>
        <v>0</v>
      </c>
      <c r="AM628" s="140">
        <f>('User Input'!AM129*AM287)</f>
        <v>0</v>
      </c>
      <c r="AN628" s="140">
        <f>('User Input'!AN129*AN287)</f>
        <v>0</v>
      </c>
      <c r="AO628" s="140">
        <f>('User Input'!AO129*AO287)</f>
        <v>0</v>
      </c>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row>
    <row r="629" spans="1:95" ht="15" customHeight="1">
      <c r="A629" s="104"/>
      <c r="B629" s="117" t="s">
        <v>114</v>
      </c>
      <c r="C629" s="141"/>
      <c r="D629" s="140">
        <f>('User Input'!D130*D288)</f>
        <v>0</v>
      </c>
      <c r="E629" s="140">
        <f>('User Input'!E130*E288)</f>
        <v>0</v>
      </c>
      <c r="F629" s="140">
        <f>('User Input'!F130*F288)</f>
        <v>0</v>
      </c>
      <c r="G629" s="140">
        <f>('User Input'!G130*G288)</f>
        <v>0</v>
      </c>
      <c r="H629" s="140">
        <f>('User Input'!H130*H288)</f>
        <v>0</v>
      </c>
      <c r="I629" s="140">
        <f>('User Input'!I130*I288)</f>
        <v>0</v>
      </c>
      <c r="J629" s="140">
        <f>('User Input'!J130*J288)</f>
        <v>0</v>
      </c>
      <c r="K629" s="140">
        <f>('User Input'!K130*K288)</f>
        <v>0</v>
      </c>
      <c r="L629" s="140">
        <f>('User Input'!L130*L288)</f>
        <v>0</v>
      </c>
      <c r="M629" s="140">
        <f>('User Input'!M130*M288)</f>
        <v>0</v>
      </c>
      <c r="N629" s="140">
        <f>('User Input'!N130*N288)</f>
        <v>0</v>
      </c>
      <c r="O629" s="140">
        <f>('User Input'!O130*O288)</f>
        <v>0</v>
      </c>
      <c r="P629" s="140">
        <f>('User Input'!P130*P288)</f>
        <v>0</v>
      </c>
      <c r="Q629" s="140">
        <f>('User Input'!Q130*Q288)</f>
        <v>0</v>
      </c>
      <c r="R629" s="140">
        <f>('User Input'!R130*R288)</f>
        <v>0</v>
      </c>
      <c r="S629" s="140">
        <f>('User Input'!S130*S288)</f>
        <v>0</v>
      </c>
      <c r="T629" s="140">
        <f>('User Input'!T130*T288)</f>
        <v>0</v>
      </c>
      <c r="U629" s="140">
        <f>('User Input'!U130*U288)</f>
        <v>0</v>
      </c>
      <c r="V629" s="140">
        <f>('User Input'!V130*V288)</f>
        <v>0</v>
      </c>
      <c r="W629" s="140">
        <f>('User Input'!W130*W288)</f>
        <v>0</v>
      </c>
      <c r="X629" s="140">
        <f>('User Input'!X130*X288)</f>
        <v>0</v>
      </c>
      <c r="Y629" s="140">
        <f>('User Input'!Y130*Y288)</f>
        <v>0</v>
      </c>
      <c r="Z629" s="140">
        <f>('User Input'!Z130*Z288)</f>
        <v>0</v>
      </c>
      <c r="AA629" s="140">
        <f>('User Input'!AA130*AA288)</f>
        <v>0</v>
      </c>
      <c r="AB629" s="140">
        <f>('User Input'!AB130*AB288)</f>
        <v>0</v>
      </c>
      <c r="AC629" s="140">
        <f>('User Input'!AC130*AC288)</f>
        <v>0</v>
      </c>
      <c r="AD629" s="140">
        <f>('User Input'!AD130*AD288)</f>
        <v>0</v>
      </c>
      <c r="AE629" s="140">
        <f>('User Input'!AE130*AE288)</f>
        <v>0</v>
      </c>
      <c r="AF629" s="140">
        <f>('User Input'!AF130*AF288)</f>
        <v>0</v>
      </c>
      <c r="AG629" s="140">
        <f>('User Input'!AG130*AG288)</f>
        <v>0</v>
      </c>
      <c r="AH629" s="140">
        <f>('User Input'!AH130*AH288)</f>
        <v>0</v>
      </c>
      <c r="AI629" s="140">
        <f>('User Input'!AI130*AI288)</f>
        <v>0</v>
      </c>
      <c r="AJ629" s="140">
        <f>('User Input'!AJ130*AJ288)</f>
        <v>0</v>
      </c>
      <c r="AK629" s="140">
        <f>('User Input'!AK130*AK288)</f>
        <v>0</v>
      </c>
      <c r="AL629" s="140">
        <f>('User Input'!AL130*AL288)</f>
        <v>0</v>
      </c>
      <c r="AM629" s="140">
        <f>('User Input'!AM130*AM288)</f>
        <v>0</v>
      </c>
      <c r="AN629" s="140">
        <f>('User Input'!AN130*AN288)</f>
        <v>0</v>
      </c>
      <c r="AO629" s="140">
        <f>('User Input'!AO130*AO288)</f>
        <v>0</v>
      </c>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row>
    <row r="630" spans="1:95" ht="15" customHeight="1">
      <c r="A630" s="104"/>
      <c r="B630" s="117" t="s">
        <v>115</v>
      </c>
      <c r="C630" s="141"/>
      <c r="D630" s="140">
        <f>('User Input'!D131*D289)</f>
        <v>0</v>
      </c>
      <c r="E630" s="140">
        <f>('User Input'!E131*E289)</f>
        <v>0</v>
      </c>
      <c r="F630" s="140">
        <f>('User Input'!F131*F289)</f>
        <v>0</v>
      </c>
      <c r="G630" s="140">
        <f>('User Input'!G131*G289)</f>
        <v>0</v>
      </c>
      <c r="H630" s="140">
        <f>('User Input'!H131*H289)</f>
        <v>0</v>
      </c>
      <c r="I630" s="140">
        <f>('User Input'!I131*I289)</f>
        <v>0</v>
      </c>
      <c r="J630" s="140">
        <f>('User Input'!J131*J289)</f>
        <v>0</v>
      </c>
      <c r="K630" s="140">
        <f>('User Input'!K131*K289)</f>
        <v>0</v>
      </c>
      <c r="L630" s="140">
        <f>('User Input'!L131*L289)</f>
        <v>0</v>
      </c>
      <c r="M630" s="140">
        <f>('User Input'!M131*M289)</f>
        <v>0</v>
      </c>
      <c r="N630" s="140">
        <f>('User Input'!N131*N289)</f>
        <v>0</v>
      </c>
      <c r="O630" s="140">
        <f>('User Input'!O131*O289)</f>
        <v>0</v>
      </c>
      <c r="P630" s="140">
        <f>('User Input'!P131*P289)</f>
        <v>0</v>
      </c>
      <c r="Q630" s="140">
        <f>('User Input'!Q131*Q289)</f>
        <v>0</v>
      </c>
      <c r="R630" s="140">
        <f>('User Input'!R131*R289)</f>
        <v>0</v>
      </c>
      <c r="S630" s="140">
        <f>('User Input'!S131*S289)</f>
        <v>0</v>
      </c>
      <c r="T630" s="140">
        <f>('User Input'!T131*T289)</f>
        <v>0</v>
      </c>
      <c r="U630" s="140">
        <f>('User Input'!U131*U289)</f>
        <v>0</v>
      </c>
      <c r="V630" s="140">
        <f>('User Input'!V131*V289)</f>
        <v>0</v>
      </c>
      <c r="W630" s="140">
        <f>('User Input'!W131*W289)</f>
        <v>0</v>
      </c>
      <c r="X630" s="140">
        <f>('User Input'!X131*X289)</f>
        <v>0</v>
      </c>
      <c r="Y630" s="140">
        <f>('User Input'!Y131*Y289)</f>
        <v>0</v>
      </c>
      <c r="Z630" s="140">
        <f>('User Input'!Z131*Z289)</f>
        <v>0</v>
      </c>
      <c r="AA630" s="140">
        <f>('User Input'!AA131*AA289)</f>
        <v>0</v>
      </c>
      <c r="AB630" s="140">
        <f>('User Input'!AB131*AB289)</f>
        <v>0</v>
      </c>
      <c r="AC630" s="140">
        <f>('User Input'!AC131*AC289)</f>
        <v>0</v>
      </c>
      <c r="AD630" s="140">
        <f>('User Input'!AD131*AD289)</f>
        <v>0</v>
      </c>
      <c r="AE630" s="140">
        <f>('User Input'!AE131*AE289)</f>
        <v>0</v>
      </c>
      <c r="AF630" s="140">
        <f>('User Input'!AF131*AF289)</f>
        <v>0</v>
      </c>
      <c r="AG630" s="140">
        <f>('User Input'!AG131*AG289)</f>
        <v>0</v>
      </c>
      <c r="AH630" s="140">
        <f>('User Input'!AH131*AH289)</f>
        <v>0</v>
      </c>
      <c r="AI630" s="140">
        <f>('User Input'!AI131*AI289)</f>
        <v>0</v>
      </c>
      <c r="AJ630" s="140">
        <f>('User Input'!AJ131*AJ289)</f>
        <v>0</v>
      </c>
      <c r="AK630" s="140">
        <f>('User Input'!AK131*AK289)</f>
        <v>0</v>
      </c>
      <c r="AL630" s="140">
        <f>('User Input'!AL131*AL289)</f>
        <v>0</v>
      </c>
      <c r="AM630" s="140">
        <f>('User Input'!AM131*AM289)</f>
        <v>0</v>
      </c>
      <c r="AN630" s="140">
        <f>('User Input'!AN131*AN289)</f>
        <v>0</v>
      </c>
      <c r="AO630" s="140">
        <f>('User Input'!AO131*AO289)</f>
        <v>0</v>
      </c>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row>
    <row r="631" spans="1:95" ht="15" customHeight="1">
      <c r="A631" s="104"/>
      <c r="B631" s="117" t="s">
        <v>116</v>
      </c>
      <c r="C631" s="141"/>
      <c r="D631" s="140">
        <f>('User Input'!D132*D290)</f>
        <v>0</v>
      </c>
      <c r="E631" s="140">
        <f>('User Input'!E132*E290)</f>
        <v>0</v>
      </c>
      <c r="F631" s="140">
        <f>('User Input'!F132*F290)</f>
        <v>0</v>
      </c>
      <c r="G631" s="140">
        <f>('User Input'!G132*G290)</f>
        <v>0</v>
      </c>
      <c r="H631" s="140">
        <f>('User Input'!H132*H290)</f>
        <v>0</v>
      </c>
      <c r="I631" s="140">
        <f>('User Input'!I132*I290)</f>
        <v>0</v>
      </c>
      <c r="J631" s="140">
        <f>('User Input'!J132*J290)</f>
        <v>0</v>
      </c>
      <c r="K631" s="140">
        <f>('User Input'!K132*K290)</f>
        <v>0</v>
      </c>
      <c r="L631" s="140">
        <f>('User Input'!L132*L290)</f>
        <v>0</v>
      </c>
      <c r="M631" s="140">
        <f>('User Input'!M132*M290)</f>
        <v>0</v>
      </c>
      <c r="N631" s="140">
        <f>('User Input'!N132*N290)</f>
        <v>0</v>
      </c>
      <c r="O631" s="140">
        <f>('User Input'!O132*O290)</f>
        <v>0</v>
      </c>
      <c r="P631" s="140">
        <f>('User Input'!P132*P290)</f>
        <v>0</v>
      </c>
      <c r="Q631" s="140">
        <f>('User Input'!Q132*Q290)</f>
        <v>0</v>
      </c>
      <c r="R631" s="140">
        <f>('User Input'!R132*R290)</f>
        <v>0</v>
      </c>
      <c r="S631" s="140">
        <f>('User Input'!S132*S290)</f>
        <v>0</v>
      </c>
      <c r="T631" s="140">
        <f>('User Input'!T132*T290)</f>
        <v>0</v>
      </c>
      <c r="U631" s="140">
        <f>('User Input'!U132*U290)</f>
        <v>0</v>
      </c>
      <c r="V631" s="140">
        <f>('User Input'!V132*V290)</f>
        <v>0</v>
      </c>
      <c r="W631" s="140">
        <f>('User Input'!W132*W290)</f>
        <v>0</v>
      </c>
      <c r="X631" s="140">
        <f>('User Input'!X132*X290)</f>
        <v>0</v>
      </c>
      <c r="Y631" s="140">
        <f>('User Input'!Y132*Y290)</f>
        <v>0</v>
      </c>
      <c r="Z631" s="140">
        <f>('User Input'!Z132*Z290)</f>
        <v>0</v>
      </c>
      <c r="AA631" s="140">
        <f>('User Input'!AA132*AA290)</f>
        <v>0</v>
      </c>
      <c r="AB631" s="140">
        <f>('User Input'!AB132*AB290)</f>
        <v>0</v>
      </c>
      <c r="AC631" s="140">
        <f>('User Input'!AC132*AC290)</f>
        <v>0</v>
      </c>
      <c r="AD631" s="140">
        <f>('User Input'!AD132*AD290)</f>
        <v>0</v>
      </c>
      <c r="AE631" s="140">
        <f>('User Input'!AE132*AE290)</f>
        <v>0</v>
      </c>
      <c r="AF631" s="140">
        <f>('User Input'!AF132*AF290)</f>
        <v>0</v>
      </c>
      <c r="AG631" s="140">
        <f>('User Input'!AG132*AG290)</f>
        <v>0</v>
      </c>
      <c r="AH631" s="140">
        <f>('User Input'!AH132*AH290)</f>
        <v>0</v>
      </c>
      <c r="AI631" s="140">
        <f>('User Input'!AI132*AI290)</f>
        <v>0</v>
      </c>
      <c r="AJ631" s="140">
        <f>('User Input'!AJ132*AJ290)</f>
        <v>0</v>
      </c>
      <c r="AK631" s="140">
        <f>('User Input'!AK132*AK290)</f>
        <v>0</v>
      </c>
      <c r="AL631" s="140">
        <f>('User Input'!AL132*AL290)</f>
        <v>0</v>
      </c>
      <c r="AM631" s="140">
        <f>('User Input'!AM132*AM290)</f>
        <v>0</v>
      </c>
      <c r="AN631" s="140">
        <f>('User Input'!AN132*AN290)</f>
        <v>0</v>
      </c>
      <c r="AO631" s="140">
        <f>('User Input'!AO132*AO290)</f>
        <v>0</v>
      </c>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row>
    <row r="632" spans="1:95" ht="15" customHeight="1">
      <c r="A632" s="104"/>
      <c r="B632" s="117" t="s">
        <v>117</v>
      </c>
      <c r="C632" s="141"/>
      <c r="D632" s="140">
        <f>('User Input'!D133*D291)</f>
        <v>0</v>
      </c>
      <c r="E632" s="140">
        <f>('User Input'!E133*E291)</f>
        <v>0</v>
      </c>
      <c r="F632" s="140">
        <f>('User Input'!F133*F291)</f>
        <v>0</v>
      </c>
      <c r="G632" s="140">
        <f>('User Input'!G133*G291)</f>
        <v>0</v>
      </c>
      <c r="H632" s="140">
        <f>('User Input'!H133*H291)</f>
        <v>0</v>
      </c>
      <c r="I632" s="140">
        <f>('User Input'!I133*I291)</f>
        <v>0</v>
      </c>
      <c r="J632" s="140">
        <f>('User Input'!J133*J291)</f>
        <v>0</v>
      </c>
      <c r="K632" s="140">
        <f>('User Input'!K133*K291)</f>
        <v>0</v>
      </c>
      <c r="L632" s="140">
        <f>('User Input'!L133*L291)</f>
        <v>0</v>
      </c>
      <c r="M632" s="140">
        <f>('User Input'!M133*M291)</f>
        <v>0</v>
      </c>
      <c r="N632" s="140">
        <f>('User Input'!N133*N291)</f>
        <v>0</v>
      </c>
      <c r="O632" s="140">
        <f>('User Input'!O133*O291)</f>
        <v>0</v>
      </c>
      <c r="P632" s="140">
        <f>('User Input'!P133*P291)</f>
        <v>0</v>
      </c>
      <c r="Q632" s="140">
        <f>('User Input'!Q133*Q291)</f>
        <v>0</v>
      </c>
      <c r="R632" s="140">
        <f>('User Input'!R133*R291)</f>
        <v>0</v>
      </c>
      <c r="S632" s="140">
        <f>('User Input'!S133*S291)</f>
        <v>0</v>
      </c>
      <c r="T632" s="140">
        <f>('User Input'!T133*T291)</f>
        <v>0</v>
      </c>
      <c r="U632" s="140">
        <f>('User Input'!U133*U291)</f>
        <v>0</v>
      </c>
      <c r="V632" s="140">
        <f>('User Input'!V133*V291)</f>
        <v>0</v>
      </c>
      <c r="W632" s="140">
        <f>('User Input'!W133*W291)</f>
        <v>0</v>
      </c>
      <c r="X632" s="140">
        <f>('User Input'!X133*X291)</f>
        <v>0</v>
      </c>
      <c r="Y632" s="140">
        <f>('User Input'!Y133*Y291)</f>
        <v>0</v>
      </c>
      <c r="Z632" s="140">
        <f>('User Input'!Z133*Z291)</f>
        <v>0</v>
      </c>
      <c r="AA632" s="140">
        <f>('User Input'!AA133*AA291)</f>
        <v>0</v>
      </c>
      <c r="AB632" s="140">
        <f>('User Input'!AB133*AB291)</f>
        <v>0</v>
      </c>
      <c r="AC632" s="140">
        <f>('User Input'!AC133*AC291)</f>
        <v>0</v>
      </c>
      <c r="AD632" s="140">
        <f>('User Input'!AD133*AD291)</f>
        <v>0</v>
      </c>
      <c r="AE632" s="140">
        <f>('User Input'!AE133*AE291)</f>
        <v>0</v>
      </c>
      <c r="AF632" s="140">
        <f>('User Input'!AF133*AF291)</f>
        <v>0</v>
      </c>
      <c r="AG632" s="140">
        <f>('User Input'!AG133*AG291)</f>
        <v>0</v>
      </c>
      <c r="AH632" s="140">
        <f>('User Input'!AH133*AH291)</f>
        <v>0</v>
      </c>
      <c r="AI632" s="140">
        <f>('User Input'!AI133*AI291)</f>
        <v>0</v>
      </c>
      <c r="AJ632" s="140">
        <f>('User Input'!AJ133*AJ291)</f>
        <v>0</v>
      </c>
      <c r="AK632" s="140">
        <f>('User Input'!AK133*AK291)</f>
        <v>0</v>
      </c>
      <c r="AL632" s="140">
        <f>('User Input'!AL133*AL291)</f>
        <v>0</v>
      </c>
      <c r="AM632" s="140">
        <f>('User Input'!AM133*AM291)</f>
        <v>0</v>
      </c>
      <c r="AN632" s="140">
        <f>('User Input'!AN133*AN291)</f>
        <v>0</v>
      </c>
      <c r="AO632" s="140">
        <f>('User Input'!AO133*AO291)</f>
        <v>0</v>
      </c>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row>
    <row r="633" spans="1:95" ht="15" customHeight="1">
      <c r="A633" s="104"/>
      <c r="B633" s="117" t="s">
        <v>118</v>
      </c>
      <c r="C633" s="141"/>
      <c r="D633" s="140">
        <f>('User Input'!D134*D292)</f>
        <v>0</v>
      </c>
      <c r="E633" s="140">
        <f>('User Input'!E134*E292)</f>
        <v>0</v>
      </c>
      <c r="F633" s="140">
        <f>('User Input'!F134*F292)</f>
        <v>0</v>
      </c>
      <c r="G633" s="140">
        <f>('User Input'!G134*G292)</f>
        <v>0</v>
      </c>
      <c r="H633" s="140">
        <f>('User Input'!H134*H292)</f>
        <v>0</v>
      </c>
      <c r="I633" s="140">
        <f>('User Input'!I134*I292)</f>
        <v>0</v>
      </c>
      <c r="J633" s="140">
        <f>('User Input'!J134*J292)</f>
        <v>0</v>
      </c>
      <c r="K633" s="140">
        <f>('User Input'!K134*K292)</f>
        <v>0</v>
      </c>
      <c r="L633" s="140">
        <f>('User Input'!L134*L292)</f>
        <v>0</v>
      </c>
      <c r="M633" s="140">
        <f>('User Input'!M134*M292)</f>
        <v>0</v>
      </c>
      <c r="N633" s="140">
        <f>('User Input'!N134*N292)</f>
        <v>0</v>
      </c>
      <c r="O633" s="140">
        <f>('User Input'!O134*O292)</f>
        <v>0</v>
      </c>
      <c r="P633" s="140">
        <f>('User Input'!P134*P292)</f>
        <v>0</v>
      </c>
      <c r="Q633" s="140">
        <f>('User Input'!Q134*Q292)</f>
        <v>0</v>
      </c>
      <c r="R633" s="140">
        <f>('User Input'!R134*R292)</f>
        <v>0</v>
      </c>
      <c r="S633" s="140">
        <f>('User Input'!S134*S292)</f>
        <v>0</v>
      </c>
      <c r="T633" s="140">
        <f>('User Input'!T134*T292)</f>
        <v>0</v>
      </c>
      <c r="U633" s="140">
        <f>('User Input'!U134*U292)</f>
        <v>0</v>
      </c>
      <c r="V633" s="140">
        <f>('User Input'!V134*V292)</f>
        <v>0</v>
      </c>
      <c r="W633" s="140">
        <f>('User Input'!W134*W292)</f>
        <v>0</v>
      </c>
      <c r="X633" s="140">
        <f>('User Input'!X134*X292)</f>
        <v>0</v>
      </c>
      <c r="Y633" s="140">
        <f>('User Input'!Y134*Y292)</f>
        <v>0</v>
      </c>
      <c r="Z633" s="140">
        <f>('User Input'!Z134*Z292)</f>
        <v>0</v>
      </c>
      <c r="AA633" s="140">
        <f>('User Input'!AA134*AA292)</f>
        <v>0</v>
      </c>
      <c r="AB633" s="140">
        <f>('User Input'!AB134*AB292)</f>
        <v>0</v>
      </c>
      <c r="AC633" s="140">
        <f>('User Input'!AC134*AC292)</f>
        <v>0</v>
      </c>
      <c r="AD633" s="140">
        <f>('User Input'!AD134*AD292)</f>
        <v>0</v>
      </c>
      <c r="AE633" s="140">
        <f>('User Input'!AE134*AE292)</f>
        <v>0</v>
      </c>
      <c r="AF633" s="140">
        <f>('User Input'!AF134*AF292)</f>
        <v>0</v>
      </c>
      <c r="AG633" s="140">
        <f>('User Input'!AG134*AG292)</f>
        <v>0</v>
      </c>
      <c r="AH633" s="140">
        <f>('User Input'!AH134*AH292)</f>
        <v>0</v>
      </c>
      <c r="AI633" s="140">
        <f>('User Input'!AI134*AI292)</f>
        <v>0</v>
      </c>
      <c r="AJ633" s="140">
        <f>('User Input'!AJ134*AJ292)</f>
        <v>0</v>
      </c>
      <c r="AK633" s="140">
        <f>('User Input'!AK134*AK292)</f>
        <v>0</v>
      </c>
      <c r="AL633" s="140">
        <f>('User Input'!AL134*AL292)</f>
        <v>0</v>
      </c>
      <c r="AM633" s="140">
        <f>('User Input'!AM134*AM292)</f>
        <v>0</v>
      </c>
      <c r="AN633" s="140">
        <f>('User Input'!AN134*AN292)</f>
        <v>0</v>
      </c>
      <c r="AO633" s="140">
        <f>('User Input'!AO134*AO292)</f>
        <v>0</v>
      </c>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row>
    <row r="634" spans="1:95" ht="15" customHeight="1">
      <c r="A634" s="104"/>
      <c r="B634" s="117" t="s">
        <v>119</v>
      </c>
      <c r="C634" s="141"/>
      <c r="D634" s="140">
        <f>('User Input'!D135*D293)</f>
        <v>0</v>
      </c>
      <c r="E634" s="140">
        <f>('User Input'!E135*E293)</f>
        <v>0</v>
      </c>
      <c r="F634" s="140">
        <f>('User Input'!F135*F293)</f>
        <v>0</v>
      </c>
      <c r="G634" s="140">
        <f>('User Input'!G135*G293)</f>
        <v>0</v>
      </c>
      <c r="H634" s="140">
        <f>('User Input'!H135*H293)</f>
        <v>0</v>
      </c>
      <c r="I634" s="140">
        <f>('User Input'!I135*I293)</f>
        <v>0</v>
      </c>
      <c r="J634" s="140">
        <f>('User Input'!J135*J293)</f>
        <v>0</v>
      </c>
      <c r="K634" s="140">
        <f>('User Input'!K135*K293)</f>
        <v>0</v>
      </c>
      <c r="L634" s="140">
        <f>('User Input'!L135*L293)</f>
        <v>0</v>
      </c>
      <c r="M634" s="140">
        <f>('User Input'!M135*M293)</f>
        <v>0</v>
      </c>
      <c r="N634" s="140">
        <f>('User Input'!N135*N293)</f>
        <v>0</v>
      </c>
      <c r="O634" s="140">
        <f>('User Input'!O135*O293)</f>
        <v>0</v>
      </c>
      <c r="P634" s="140">
        <f>('User Input'!P135*P293)</f>
        <v>0</v>
      </c>
      <c r="Q634" s="140">
        <f>('User Input'!Q135*Q293)</f>
        <v>0</v>
      </c>
      <c r="R634" s="140">
        <f>('User Input'!R135*R293)</f>
        <v>0</v>
      </c>
      <c r="S634" s="140">
        <f>('User Input'!S135*S293)</f>
        <v>0</v>
      </c>
      <c r="T634" s="140">
        <f>('User Input'!T135*T293)</f>
        <v>0</v>
      </c>
      <c r="U634" s="140">
        <f>('User Input'!U135*U293)</f>
        <v>0</v>
      </c>
      <c r="V634" s="140">
        <f>('User Input'!V135*V293)</f>
        <v>0</v>
      </c>
      <c r="W634" s="140">
        <f>('User Input'!W135*W293)</f>
        <v>0</v>
      </c>
      <c r="X634" s="140">
        <f>('User Input'!X135*X293)</f>
        <v>0</v>
      </c>
      <c r="Y634" s="140">
        <f>('User Input'!Y135*Y293)</f>
        <v>0</v>
      </c>
      <c r="Z634" s="140">
        <f>('User Input'!Z135*Z293)</f>
        <v>0</v>
      </c>
      <c r="AA634" s="140">
        <f>('User Input'!AA135*AA293)</f>
        <v>0</v>
      </c>
      <c r="AB634" s="140">
        <f>('User Input'!AB135*AB293)</f>
        <v>0</v>
      </c>
      <c r="AC634" s="140">
        <f>('User Input'!AC135*AC293)</f>
        <v>0</v>
      </c>
      <c r="AD634" s="140">
        <f>('User Input'!AD135*AD293)</f>
        <v>0</v>
      </c>
      <c r="AE634" s="140">
        <f>('User Input'!AE135*AE293)</f>
        <v>0</v>
      </c>
      <c r="AF634" s="140">
        <f>('User Input'!AF135*AF293)</f>
        <v>0</v>
      </c>
      <c r="AG634" s="140">
        <f>('User Input'!AG135*AG293)</f>
        <v>0</v>
      </c>
      <c r="AH634" s="140">
        <f>('User Input'!AH135*AH293)</f>
        <v>0</v>
      </c>
      <c r="AI634" s="140">
        <f>('User Input'!AI135*AI293)</f>
        <v>0</v>
      </c>
      <c r="AJ634" s="140">
        <f>('User Input'!AJ135*AJ293)</f>
        <v>0</v>
      </c>
      <c r="AK634" s="140">
        <f>('User Input'!AK135*AK293)</f>
        <v>0</v>
      </c>
      <c r="AL634" s="140">
        <f>('User Input'!AL135*AL293)</f>
        <v>0</v>
      </c>
      <c r="AM634" s="140">
        <f>('User Input'!AM135*AM293)</f>
        <v>0</v>
      </c>
      <c r="AN634" s="140">
        <f>('User Input'!AN135*AN293)</f>
        <v>0</v>
      </c>
      <c r="AO634" s="140">
        <f>('User Input'!AO135*AO293)</f>
        <v>0</v>
      </c>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row>
    <row r="635" spans="1:95" ht="15" customHeight="1">
      <c r="A635" s="104"/>
      <c r="B635" s="117" t="s">
        <v>120</v>
      </c>
      <c r="C635" s="141"/>
      <c r="D635" s="140">
        <f>('User Input'!D136*D294)</f>
        <v>0</v>
      </c>
      <c r="E635" s="140">
        <f>('User Input'!E136*E294)</f>
        <v>0</v>
      </c>
      <c r="F635" s="140">
        <f>('User Input'!F136*F294)</f>
        <v>0</v>
      </c>
      <c r="G635" s="140">
        <f>('User Input'!G136*G294)</f>
        <v>0</v>
      </c>
      <c r="H635" s="140">
        <f>('User Input'!H136*H294)</f>
        <v>0</v>
      </c>
      <c r="I635" s="140">
        <f>('User Input'!I136*I294)</f>
        <v>0</v>
      </c>
      <c r="J635" s="140">
        <f>('User Input'!J136*J294)</f>
        <v>0</v>
      </c>
      <c r="K635" s="140">
        <f>('User Input'!K136*K294)</f>
        <v>0</v>
      </c>
      <c r="L635" s="140">
        <f>('User Input'!L136*L294)</f>
        <v>0</v>
      </c>
      <c r="M635" s="140">
        <f>('User Input'!M136*M294)</f>
        <v>0</v>
      </c>
      <c r="N635" s="140">
        <f>('User Input'!N136*N294)</f>
        <v>0</v>
      </c>
      <c r="O635" s="140">
        <f>('User Input'!O136*O294)</f>
        <v>0</v>
      </c>
      <c r="P635" s="140">
        <f>('User Input'!P136*P294)</f>
        <v>0</v>
      </c>
      <c r="Q635" s="140">
        <f>('User Input'!Q136*Q294)</f>
        <v>0</v>
      </c>
      <c r="R635" s="140">
        <f>('User Input'!R136*R294)</f>
        <v>0</v>
      </c>
      <c r="S635" s="140">
        <f>('User Input'!S136*S294)</f>
        <v>0</v>
      </c>
      <c r="T635" s="140">
        <f>('User Input'!T136*T294)</f>
        <v>0</v>
      </c>
      <c r="U635" s="140">
        <f>('User Input'!U136*U294)</f>
        <v>0</v>
      </c>
      <c r="V635" s="140">
        <f>('User Input'!V136*V294)</f>
        <v>0</v>
      </c>
      <c r="W635" s="140">
        <f>('User Input'!W136*W294)</f>
        <v>0</v>
      </c>
      <c r="X635" s="140">
        <f>('User Input'!X136*X294)</f>
        <v>0</v>
      </c>
      <c r="Y635" s="140">
        <f>('User Input'!Y136*Y294)</f>
        <v>0</v>
      </c>
      <c r="Z635" s="140">
        <f>('User Input'!Z136*Z294)</f>
        <v>0</v>
      </c>
      <c r="AA635" s="140">
        <f>('User Input'!AA136*AA294)</f>
        <v>0</v>
      </c>
      <c r="AB635" s="140">
        <f>('User Input'!AB136*AB294)</f>
        <v>0</v>
      </c>
      <c r="AC635" s="140">
        <f>('User Input'!AC136*AC294)</f>
        <v>0</v>
      </c>
      <c r="AD635" s="140">
        <f>('User Input'!AD136*AD294)</f>
        <v>0</v>
      </c>
      <c r="AE635" s="140">
        <f>('User Input'!AE136*AE294)</f>
        <v>0</v>
      </c>
      <c r="AF635" s="140">
        <f>('User Input'!AF136*AF294)</f>
        <v>0</v>
      </c>
      <c r="AG635" s="140">
        <f>('User Input'!AG136*AG294)</f>
        <v>0</v>
      </c>
      <c r="AH635" s="140">
        <f>('User Input'!AH136*AH294)</f>
        <v>0</v>
      </c>
      <c r="AI635" s="140">
        <f>('User Input'!AI136*AI294)</f>
        <v>0</v>
      </c>
      <c r="AJ635" s="140">
        <f>('User Input'!AJ136*AJ294)</f>
        <v>0</v>
      </c>
      <c r="AK635" s="140">
        <f>('User Input'!AK136*AK294)</f>
        <v>0</v>
      </c>
      <c r="AL635" s="140">
        <f>('User Input'!AL136*AL294)</f>
        <v>0</v>
      </c>
      <c r="AM635" s="140">
        <f>('User Input'!AM136*AM294)</f>
        <v>0</v>
      </c>
      <c r="AN635" s="140">
        <f>('User Input'!AN136*AN294)</f>
        <v>0</v>
      </c>
      <c r="AO635" s="140">
        <f>('User Input'!AO136*AO294)</f>
        <v>0</v>
      </c>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row>
    <row r="636" spans="1:95" ht="15" customHeight="1">
      <c r="A636" s="104"/>
      <c r="B636" s="117" t="s">
        <v>121</v>
      </c>
      <c r="C636" s="141"/>
      <c r="D636" s="140">
        <f>('User Input'!D137*D295)</f>
        <v>0</v>
      </c>
      <c r="E636" s="140">
        <f>('User Input'!E137*E295)</f>
        <v>0</v>
      </c>
      <c r="F636" s="140">
        <f>('User Input'!F137*F295)</f>
        <v>0</v>
      </c>
      <c r="G636" s="140">
        <f>('User Input'!G137*G295)</f>
        <v>0</v>
      </c>
      <c r="H636" s="140">
        <f>('User Input'!H137*H295)</f>
        <v>0</v>
      </c>
      <c r="I636" s="140">
        <f>('User Input'!I137*I295)</f>
        <v>0</v>
      </c>
      <c r="J636" s="140">
        <f>('User Input'!J137*J295)</f>
        <v>0</v>
      </c>
      <c r="K636" s="140">
        <f>('User Input'!K137*K295)</f>
        <v>0</v>
      </c>
      <c r="L636" s="140">
        <f>('User Input'!L137*L295)</f>
        <v>0</v>
      </c>
      <c r="M636" s="140">
        <f>('User Input'!M137*M295)</f>
        <v>0</v>
      </c>
      <c r="N636" s="140">
        <f>('User Input'!N137*N295)</f>
        <v>0</v>
      </c>
      <c r="O636" s="140">
        <f>('User Input'!O137*O295)</f>
        <v>0</v>
      </c>
      <c r="P636" s="140">
        <f>('User Input'!P137*P295)</f>
        <v>0</v>
      </c>
      <c r="Q636" s="140">
        <f>('User Input'!Q137*Q295)</f>
        <v>0</v>
      </c>
      <c r="R636" s="140">
        <f>('User Input'!R137*R295)</f>
        <v>0</v>
      </c>
      <c r="S636" s="140">
        <f>('User Input'!S137*S295)</f>
        <v>0</v>
      </c>
      <c r="T636" s="140">
        <f>('User Input'!T137*T295)</f>
        <v>0</v>
      </c>
      <c r="U636" s="140">
        <f>('User Input'!U137*U295)</f>
        <v>0</v>
      </c>
      <c r="V636" s="140">
        <f>('User Input'!V137*V295)</f>
        <v>0</v>
      </c>
      <c r="W636" s="140">
        <f>('User Input'!W137*W295)</f>
        <v>0</v>
      </c>
      <c r="X636" s="140">
        <f>('User Input'!X137*X295)</f>
        <v>0</v>
      </c>
      <c r="Y636" s="140">
        <f>('User Input'!Y137*Y295)</f>
        <v>0</v>
      </c>
      <c r="Z636" s="140">
        <f>('User Input'!Z137*Z295)</f>
        <v>0</v>
      </c>
      <c r="AA636" s="140">
        <f>('User Input'!AA137*AA295)</f>
        <v>0</v>
      </c>
      <c r="AB636" s="140">
        <f>('User Input'!AB137*AB295)</f>
        <v>0</v>
      </c>
      <c r="AC636" s="140">
        <f>('User Input'!AC137*AC295)</f>
        <v>0</v>
      </c>
      <c r="AD636" s="140">
        <f>('User Input'!AD137*AD295)</f>
        <v>0</v>
      </c>
      <c r="AE636" s="140">
        <f>('User Input'!AE137*AE295)</f>
        <v>0</v>
      </c>
      <c r="AF636" s="140">
        <f>('User Input'!AF137*AF295)</f>
        <v>0</v>
      </c>
      <c r="AG636" s="140">
        <f>('User Input'!AG137*AG295)</f>
        <v>0</v>
      </c>
      <c r="AH636" s="140">
        <f>('User Input'!AH137*AH295)</f>
        <v>0</v>
      </c>
      <c r="AI636" s="140">
        <f>('User Input'!AI137*AI295)</f>
        <v>0</v>
      </c>
      <c r="AJ636" s="140">
        <f>('User Input'!AJ137*AJ295)</f>
        <v>0</v>
      </c>
      <c r="AK636" s="140">
        <f>('User Input'!AK137*AK295)</f>
        <v>0</v>
      </c>
      <c r="AL636" s="140">
        <f>('User Input'!AL137*AL295)</f>
        <v>0</v>
      </c>
      <c r="AM636" s="140">
        <f>('User Input'!AM137*AM295)</f>
        <v>0</v>
      </c>
      <c r="AN636" s="140">
        <f>('User Input'!AN137*AN295)</f>
        <v>0</v>
      </c>
      <c r="AO636" s="140">
        <f>('User Input'!AO137*AO295)</f>
        <v>0</v>
      </c>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row>
    <row r="637" spans="1:95" ht="15" customHeight="1">
      <c r="A637" s="104"/>
      <c r="B637" s="117" t="s">
        <v>122</v>
      </c>
      <c r="C637" s="141"/>
      <c r="D637" s="140">
        <f>('User Input'!D138*D296)</f>
        <v>0</v>
      </c>
      <c r="E637" s="140">
        <f>('User Input'!E138*E296)</f>
        <v>0</v>
      </c>
      <c r="F637" s="140">
        <f>('User Input'!F138*F296)</f>
        <v>0</v>
      </c>
      <c r="G637" s="140">
        <f>('User Input'!G138*G296)</f>
        <v>0</v>
      </c>
      <c r="H637" s="140">
        <f>('User Input'!H138*H296)</f>
        <v>0</v>
      </c>
      <c r="I637" s="140">
        <f>('User Input'!I138*I296)</f>
        <v>0</v>
      </c>
      <c r="J637" s="140">
        <f>('User Input'!J138*J296)</f>
        <v>0</v>
      </c>
      <c r="K637" s="140">
        <f>('User Input'!K138*K296)</f>
        <v>0</v>
      </c>
      <c r="L637" s="140">
        <f>('User Input'!L138*L296)</f>
        <v>0</v>
      </c>
      <c r="M637" s="140">
        <f>('User Input'!M138*M296)</f>
        <v>0</v>
      </c>
      <c r="N637" s="140">
        <f>('User Input'!N138*N296)</f>
        <v>0</v>
      </c>
      <c r="O637" s="140">
        <f>('User Input'!O138*O296)</f>
        <v>0</v>
      </c>
      <c r="P637" s="140">
        <f>('User Input'!P138*P296)</f>
        <v>0</v>
      </c>
      <c r="Q637" s="140">
        <f>('User Input'!Q138*Q296)</f>
        <v>0</v>
      </c>
      <c r="R637" s="140">
        <f>('User Input'!R138*R296)</f>
        <v>0</v>
      </c>
      <c r="S637" s="140">
        <f>('User Input'!S138*S296)</f>
        <v>0</v>
      </c>
      <c r="T637" s="140">
        <f>('User Input'!T138*T296)</f>
        <v>0</v>
      </c>
      <c r="U637" s="140">
        <f>('User Input'!U138*U296)</f>
        <v>0</v>
      </c>
      <c r="V637" s="140">
        <f>('User Input'!V138*V296)</f>
        <v>0</v>
      </c>
      <c r="W637" s="140">
        <f>('User Input'!W138*W296)</f>
        <v>0</v>
      </c>
      <c r="X637" s="140">
        <f>('User Input'!X138*X296)</f>
        <v>0</v>
      </c>
      <c r="Y637" s="140">
        <f>('User Input'!Y138*Y296)</f>
        <v>0</v>
      </c>
      <c r="Z637" s="140">
        <f>('User Input'!Z138*Z296)</f>
        <v>0</v>
      </c>
      <c r="AA637" s="140">
        <f>('User Input'!AA138*AA296)</f>
        <v>0</v>
      </c>
      <c r="AB637" s="140">
        <f>('User Input'!AB138*AB296)</f>
        <v>0</v>
      </c>
      <c r="AC637" s="140">
        <f>('User Input'!AC138*AC296)</f>
        <v>0</v>
      </c>
      <c r="AD637" s="140">
        <f>('User Input'!AD138*AD296)</f>
        <v>0</v>
      </c>
      <c r="AE637" s="140">
        <f>('User Input'!AE138*AE296)</f>
        <v>0</v>
      </c>
      <c r="AF637" s="140">
        <f>('User Input'!AF138*AF296)</f>
        <v>0</v>
      </c>
      <c r="AG637" s="140">
        <f>('User Input'!AG138*AG296)</f>
        <v>0</v>
      </c>
      <c r="AH637" s="140">
        <f>('User Input'!AH138*AH296)</f>
        <v>0</v>
      </c>
      <c r="AI637" s="140">
        <f>('User Input'!AI138*AI296)</f>
        <v>0</v>
      </c>
      <c r="AJ637" s="140">
        <f>('User Input'!AJ138*AJ296)</f>
        <v>0</v>
      </c>
      <c r="AK637" s="140">
        <f>('User Input'!AK138*AK296)</f>
        <v>0</v>
      </c>
      <c r="AL637" s="140">
        <f>('User Input'!AL138*AL296)</f>
        <v>0</v>
      </c>
      <c r="AM637" s="140">
        <f>('User Input'!AM138*AM296)</f>
        <v>0</v>
      </c>
      <c r="AN637" s="140">
        <f>('User Input'!AN138*AN296)</f>
        <v>0</v>
      </c>
      <c r="AO637" s="140">
        <f>('User Input'!AO138*AO296)</f>
        <v>0</v>
      </c>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row>
    <row r="638" spans="1:95" ht="15" customHeight="1">
      <c r="A638" s="104"/>
      <c r="B638" s="117" t="s">
        <v>123</v>
      </c>
      <c r="C638" s="141"/>
      <c r="D638" s="140">
        <f>('User Input'!D139*D297)</f>
        <v>0</v>
      </c>
      <c r="E638" s="140">
        <f>('User Input'!E139*E297)</f>
        <v>0</v>
      </c>
      <c r="F638" s="140">
        <f>('User Input'!F139*F297)</f>
        <v>0</v>
      </c>
      <c r="G638" s="140">
        <f>('User Input'!G139*G297)</f>
        <v>0</v>
      </c>
      <c r="H638" s="140">
        <f>('User Input'!H139*H297)</f>
        <v>0</v>
      </c>
      <c r="I638" s="140">
        <f>('User Input'!I139*I297)</f>
        <v>0</v>
      </c>
      <c r="J638" s="140">
        <f>('User Input'!J139*J297)</f>
        <v>0</v>
      </c>
      <c r="K638" s="140">
        <f>('User Input'!K139*K297)</f>
        <v>0</v>
      </c>
      <c r="L638" s="140">
        <f>('User Input'!L139*L297)</f>
        <v>0</v>
      </c>
      <c r="M638" s="140">
        <f>('User Input'!M139*M297)</f>
        <v>0</v>
      </c>
      <c r="N638" s="140">
        <f>('User Input'!N139*N297)</f>
        <v>0</v>
      </c>
      <c r="O638" s="140">
        <f>('User Input'!O139*O297)</f>
        <v>0</v>
      </c>
      <c r="P638" s="140">
        <f>('User Input'!P139*P297)</f>
        <v>0</v>
      </c>
      <c r="Q638" s="140">
        <f>('User Input'!Q139*Q297)</f>
        <v>0</v>
      </c>
      <c r="R638" s="140">
        <f>('User Input'!R139*R297)</f>
        <v>0</v>
      </c>
      <c r="S638" s="140">
        <f>('User Input'!S139*S297)</f>
        <v>0</v>
      </c>
      <c r="T638" s="140">
        <f>('User Input'!T139*T297)</f>
        <v>0</v>
      </c>
      <c r="U638" s="140">
        <f>('User Input'!U139*U297)</f>
        <v>0</v>
      </c>
      <c r="V638" s="140">
        <f>('User Input'!V139*V297)</f>
        <v>0</v>
      </c>
      <c r="W638" s="140">
        <f>('User Input'!W139*W297)</f>
        <v>0</v>
      </c>
      <c r="X638" s="140">
        <f>('User Input'!X139*X297)</f>
        <v>0</v>
      </c>
      <c r="Y638" s="140">
        <f>('User Input'!Y139*Y297)</f>
        <v>0</v>
      </c>
      <c r="Z638" s="140">
        <f>('User Input'!Z139*Z297)</f>
        <v>0</v>
      </c>
      <c r="AA638" s="140">
        <f>('User Input'!AA139*AA297)</f>
        <v>0</v>
      </c>
      <c r="AB638" s="140">
        <f>('User Input'!AB139*AB297)</f>
        <v>0</v>
      </c>
      <c r="AC638" s="140">
        <f>('User Input'!AC139*AC297)</f>
        <v>0</v>
      </c>
      <c r="AD638" s="140">
        <f>('User Input'!AD139*AD297)</f>
        <v>0</v>
      </c>
      <c r="AE638" s="140">
        <f>('User Input'!AE139*AE297)</f>
        <v>0</v>
      </c>
      <c r="AF638" s="140">
        <f>('User Input'!AF139*AF297)</f>
        <v>0</v>
      </c>
      <c r="AG638" s="140">
        <f>('User Input'!AG139*AG297)</f>
        <v>0</v>
      </c>
      <c r="AH638" s="140">
        <f>('User Input'!AH139*AH297)</f>
        <v>0</v>
      </c>
      <c r="AI638" s="140">
        <f>('User Input'!AI139*AI297)</f>
        <v>0</v>
      </c>
      <c r="AJ638" s="140">
        <f>('User Input'!AJ139*AJ297)</f>
        <v>0</v>
      </c>
      <c r="AK638" s="140">
        <f>('User Input'!AK139*AK297)</f>
        <v>0</v>
      </c>
      <c r="AL638" s="140">
        <f>('User Input'!AL139*AL297)</f>
        <v>0</v>
      </c>
      <c r="AM638" s="140">
        <f>('User Input'!AM139*AM297)</f>
        <v>0</v>
      </c>
      <c r="AN638" s="140">
        <f>('User Input'!AN139*AN297)</f>
        <v>0</v>
      </c>
      <c r="AO638" s="140">
        <f>('User Input'!AO139*AO297)</f>
        <v>0</v>
      </c>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row>
    <row r="639" spans="1:95" ht="15" customHeight="1">
      <c r="A639" s="104"/>
      <c r="B639" s="117" t="s">
        <v>124</v>
      </c>
      <c r="C639" s="141"/>
      <c r="D639" s="140">
        <f>('User Input'!D140*D298)</f>
        <v>0</v>
      </c>
      <c r="E639" s="140">
        <f>('User Input'!E140*E298)</f>
        <v>0</v>
      </c>
      <c r="F639" s="140">
        <f>('User Input'!F140*F298)</f>
        <v>0</v>
      </c>
      <c r="G639" s="140">
        <f>('User Input'!G140*G298)</f>
        <v>0</v>
      </c>
      <c r="H639" s="140">
        <f>('User Input'!H140*H298)</f>
        <v>0</v>
      </c>
      <c r="I639" s="140">
        <f>('User Input'!I140*I298)</f>
        <v>0</v>
      </c>
      <c r="J639" s="140">
        <f>('User Input'!J140*J298)</f>
        <v>0</v>
      </c>
      <c r="K639" s="140">
        <f>('User Input'!K140*K298)</f>
        <v>0</v>
      </c>
      <c r="L639" s="140">
        <f>('User Input'!L140*L298)</f>
        <v>0</v>
      </c>
      <c r="M639" s="140">
        <f>('User Input'!M140*M298)</f>
        <v>0</v>
      </c>
      <c r="N639" s="140">
        <f>('User Input'!N140*N298)</f>
        <v>0</v>
      </c>
      <c r="O639" s="140">
        <f>('User Input'!O140*O298)</f>
        <v>0</v>
      </c>
      <c r="P639" s="140">
        <f>('User Input'!P140*P298)</f>
        <v>0</v>
      </c>
      <c r="Q639" s="140">
        <f>('User Input'!Q140*Q298)</f>
        <v>0</v>
      </c>
      <c r="R639" s="140">
        <f>('User Input'!R140*R298)</f>
        <v>0</v>
      </c>
      <c r="S639" s="140">
        <f>('User Input'!S140*S298)</f>
        <v>0</v>
      </c>
      <c r="T639" s="140">
        <f>('User Input'!T140*T298)</f>
        <v>0</v>
      </c>
      <c r="U639" s="140">
        <f>('User Input'!U140*U298)</f>
        <v>0</v>
      </c>
      <c r="V639" s="140">
        <f>('User Input'!V140*V298)</f>
        <v>0</v>
      </c>
      <c r="W639" s="140">
        <f>('User Input'!W140*W298)</f>
        <v>0</v>
      </c>
      <c r="X639" s="140">
        <f>('User Input'!X140*X298)</f>
        <v>0</v>
      </c>
      <c r="Y639" s="140">
        <f>('User Input'!Y140*Y298)</f>
        <v>0</v>
      </c>
      <c r="Z639" s="140">
        <f>('User Input'!Z140*Z298)</f>
        <v>0</v>
      </c>
      <c r="AA639" s="140">
        <f>('User Input'!AA140*AA298)</f>
        <v>0</v>
      </c>
      <c r="AB639" s="140">
        <f>('User Input'!AB140*AB298)</f>
        <v>0</v>
      </c>
      <c r="AC639" s="140">
        <f>('User Input'!AC140*AC298)</f>
        <v>0</v>
      </c>
      <c r="AD639" s="140">
        <f>('User Input'!AD140*AD298)</f>
        <v>0</v>
      </c>
      <c r="AE639" s="140">
        <f>('User Input'!AE140*AE298)</f>
        <v>0</v>
      </c>
      <c r="AF639" s="140">
        <f>('User Input'!AF140*AF298)</f>
        <v>0</v>
      </c>
      <c r="AG639" s="140">
        <f>('User Input'!AG140*AG298)</f>
        <v>0</v>
      </c>
      <c r="AH639" s="140">
        <f>('User Input'!AH140*AH298)</f>
        <v>0</v>
      </c>
      <c r="AI639" s="140">
        <f>('User Input'!AI140*AI298)</f>
        <v>0</v>
      </c>
      <c r="AJ639" s="140">
        <f>('User Input'!AJ140*AJ298)</f>
        <v>0</v>
      </c>
      <c r="AK639" s="140">
        <f>('User Input'!AK140*AK298)</f>
        <v>0</v>
      </c>
      <c r="AL639" s="140">
        <f>('User Input'!AL140*AL298)</f>
        <v>0</v>
      </c>
      <c r="AM639" s="140">
        <f>('User Input'!AM140*AM298)</f>
        <v>0</v>
      </c>
      <c r="AN639" s="140">
        <f>('User Input'!AN140*AN298)</f>
        <v>0</v>
      </c>
      <c r="AO639" s="140">
        <f>('User Input'!AO140*AO298)</f>
        <v>0</v>
      </c>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row>
    <row r="640" spans="1:95" ht="15" customHeight="1">
      <c r="A640" s="104"/>
      <c r="B640" s="117" t="s">
        <v>125</v>
      </c>
      <c r="C640" s="141"/>
      <c r="D640" s="140">
        <f>('User Input'!D141*D299)</f>
        <v>0</v>
      </c>
      <c r="E640" s="140">
        <f>('User Input'!E141*E299)</f>
        <v>0</v>
      </c>
      <c r="F640" s="140">
        <f>('User Input'!F141*F299)</f>
        <v>0</v>
      </c>
      <c r="G640" s="140">
        <f>('User Input'!G141*G299)</f>
        <v>0</v>
      </c>
      <c r="H640" s="140">
        <f>('User Input'!H141*H299)</f>
        <v>0</v>
      </c>
      <c r="I640" s="140">
        <f>('User Input'!I141*I299)</f>
        <v>0</v>
      </c>
      <c r="J640" s="140">
        <f>('User Input'!J141*J299)</f>
        <v>0</v>
      </c>
      <c r="K640" s="140">
        <f>('User Input'!K141*K299)</f>
        <v>0</v>
      </c>
      <c r="L640" s="140">
        <f>('User Input'!L141*L299)</f>
        <v>0</v>
      </c>
      <c r="M640" s="140">
        <f>('User Input'!M141*M299)</f>
        <v>0</v>
      </c>
      <c r="N640" s="140">
        <f>('User Input'!N141*N299)</f>
        <v>0</v>
      </c>
      <c r="O640" s="140">
        <f>('User Input'!O141*O299)</f>
        <v>0</v>
      </c>
      <c r="P640" s="140">
        <f>('User Input'!P141*P299)</f>
        <v>0</v>
      </c>
      <c r="Q640" s="140">
        <f>('User Input'!Q141*Q299)</f>
        <v>0</v>
      </c>
      <c r="R640" s="140">
        <f>('User Input'!R141*R299)</f>
        <v>0</v>
      </c>
      <c r="S640" s="140">
        <f>('User Input'!S141*S299)</f>
        <v>0</v>
      </c>
      <c r="T640" s="140">
        <f>('User Input'!T141*T299)</f>
        <v>0</v>
      </c>
      <c r="U640" s="140">
        <f>('User Input'!U141*U299)</f>
        <v>0</v>
      </c>
      <c r="V640" s="140">
        <f>('User Input'!V141*V299)</f>
        <v>0</v>
      </c>
      <c r="W640" s="140">
        <f>('User Input'!W141*W299)</f>
        <v>0</v>
      </c>
      <c r="X640" s="140">
        <f>('User Input'!X141*X299)</f>
        <v>0</v>
      </c>
      <c r="Y640" s="140">
        <f>('User Input'!Y141*Y299)</f>
        <v>0</v>
      </c>
      <c r="Z640" s="140">
        <f>('User Input'!Z141*Z299)</f>
        <v>0</v>
      </c>
      <c r="AA640" s="140">
        <f>('User Input'!AA141*AA299)</f>
        <v>0</v>
      </c>
      <c r="AB640" s="140">
        <f>('User Input'!AB141*AB299)</f>
        <v>0</v>
      </c>
      <c r="AC640" s="140">
        <f>('User Input'!AC141*AC299)</f>
        <v>0</v>
      </c>
      <c r="AD640" s="140">
        <f>('User Input'!AD141*AD299)</f>
        <v>0</v>
      </c>
      <c r="AE640" s="140">
        <f>('User Input'!AE141*AE299)</f>
        <v>0</v>
      </c>
      <c r="AF640" s="140">
        <f>('User Input'!AF141*AF299)</f>
        <v>0</v>
      </c>
      <c r="AG640" s="140">
        <f>('User Input'!AG141*AG299)</f>
        <v>0</v>
      </c>
      <c r="AH640" s="140">
        <f>('User Input'!AH141*AH299)</f>
        <v>0</v>
      </c>
      <c r="AI640" s="140">
        <f>('User Input'!AI141*AI299)</f>
        <v>0</v>
      </c>
      <c r="AJ640" s="140">
        <f>('User Input'!AJ141*AJ299)</f>
        <v>0</v>
      </c>
      <c r="AK640" s="140">
        <f>('User Input'!AK141*AK299)</f>
        <v>0</v>
      </c>
      <c r="AL640" s="140">
        <f>('User Input'!AL141*AL299)</f>
        <v>0</v>
      </c>
      <c r="AM640" s="140">
        <f>('User Input'!AM141*AM299)</f>
        <v>0</v>
      </c>
      <c r="AN640" s="140">
        <f>('User Input'!AN141*AN299)</f>
        <v>0</v>
      </c>
      <c r="AO640" s="140">
        <f>('User Input'!AO141*AO299)</f>
        <v>0</v>
      </c>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row>
    <row r="641" spans="1:95" ht="15" customHeight="1">
      <c r="A641" s="104"/>
      <c r="B641" s="117" t="s">
        <v>126</v>
      </c>
      <c r="C641" s="141"/>
      <c r="D641" s="140">
        <f>('User Input'!D142*D300)</f>
        <v>0</v>
      </c>
      <c r="E641" s="140">
        <f>('User Input'!E142*E300)</f>
        <v>0</v>
      </c>
      <c r="F641" s="140">
        <f>('User Input'!F142*F300)</f>
        <v>0</v>
      </c>
      <c r="G641" s="140">
        <f>('User Input'!G142*G300)</f>
        <v>0</v>
      </c>
      <c r="H641" s="140">
        <f>('User Input'!H142*H300)</f>
        <v>0</v>
      </c>
      <c r="I641" s="140">
        <f>('User Input'!I142*I300)</f>
        <v>0</v>
      </c>
      <c r="J641" s="140">
        <f>('User Input'!J142*J300)</f>
        <v>0</v>
      </c>
      <c r="K641" s="140">
        <f>('User Input'!K142*K300)</f>
        <v>0</v>
      </c>
      <c r="L641" s="140">
        <f>('User Input'!L142*L300)</f>
        <v>0</v>
      </c>
      <c r="M641" s="140">
        <f>('User Input'!M142*M300)</f>
        <v>0</v>
      </c>
      <c r="N641" s="140">
        <f>('User Input'!N142*N300)</f>
        <v>0</v>
      </c>
      <c r="O641" s="140">
        <f>('User Input'!O142*O300)</f>
        <v>0</v>
      </c>
      <c r="P641" s="140">
        <f>('User Input'!P142*P300)</f>
        <v>0</v>
      </c>
      <c r="Q641" s="140">
        <f>('User Input'!Q142*Q300)</f>
        <v>0</v>
      </c>
      <c r="R641" s="140">
        <f>('User Input'!R142*R300)</f>
        <v>0</v>
      </c>
      <c r="S641" s="140">
        <f>('User Input'!S142*S300)</f>
        <v>0</v>
      </c>
      <c r="T641" s="140">
        <f>('User Input'!T142*T300)</f>
        <v>0</v>
      </c>
      <c r="U641" s="140">
        <f>('User Input'!U142*U300)</f>
        <v>0</v>
      </c>
      <c r="V641" s="140">
        <f>('User Input'!V142*V300)</f>
        <v>0</v>
      </c>
      <c r="W641" s="140">
        <f>('User Input'!W142*W300)</f>
        <v>0</v>
      </c>
      <c r="X641" s="140">
        <f>('User Input'!X142*X300)</f>
        <v>0</v>
      </c>
      <c r="Y641" s="140">
        <f>('User Input'!Y142*Y300)</f>
        <v>0</v>
      </c>
      <c r="Z641" s="140">
        <f>('User Input'!Z142*Z300)</f>
        <v>0</v>
      </c>
      <c r="AA641" s="140">
        <f>('User Input'!AA142*AA300)</f>
        <v>0</v>
      </c>
      <c r="AB641" s="140">
        <f>('User Input'!AB142*AB300)</f>
        <v>0</v>
      </c>
      <c r="AC641" s="140">
        <f>('User Input'!AC142*AC300)</f>
        <v>0</v>
      </c>
      <c r="AD641" s="140">
        <f>('User Input'!AD142*AD300)</f>
        <v>0</v>
      </c>
      <c r="AE641" s="140">
        <f>('User Input'!AE142*AE300)</f>
        <v>0</v>
      </c>
      <c r="AF641" s="140">
        <f>('User Input'!AF142*AF300)</f>
        <v>0</v>
      </c>
      <c r="AG641" s="140">
        <f>('User Input'!AG142*AG300)</f>
        <v>0</v>
      </c>
      <c r="AH641" s="140">
        <f>('User Input'!AH142*AH300)</f>
        <v>0</v>
      </c>
      <c r="AI641" s="140">
        <f>('User Input'!AI142*AI300)</f>
        <v>0</v>
      </c>
      <c r="AJ641" s="140">
        <f>('User Input'!AJ142*AJ300)</f>
        <v>0</v>
      </c>
      <c r="AK641" s="140">
        <f>('User Input'!AK142*AK300)</f>
        <v>0</v>
      </c>
      <c r="AL641" s="140">
        <f>('User Input'!AL142*AL300)</f>
        <v>0</v>
      </c>
      <c r="AM641" s="140">
        <f>('User Input'!AM142*AM300)</f>
        <v>0</v>
      </c>
      <c r="AN641" s="140">
        <f>('User Input'!AN142*AN300)</f>
        <v>0</v>
      </c>
      <c r="AO641" s="140">
        <f>('User Input'!AO142*AO300)</f>
        <v>0</v>
      </c>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row>
    <row r="642" spans="1:95" ht="15" customHeight="1">
      <c r="A642" s="104"/>
      <c r="B642" s="117" t="s">
        <v>127</v>
      </c>
      <c r="C642" s="141"/>
      <c r="D642" s="140">
        <f>('User Input'!D143*D301)</f>
        <v>0</v>
      </c>
      <c r="E642" s="140">
        <f>('User Input'!E143*E301)</f>
        <v>0</v>
      </c>
      <c r="F642" s="140">
        <f>('User Input'!F143*F301)</f>
        <v>0</v>
      </c>
      <c r="G642" s="140">
        <f>('User Input'!G143*G301)</f>
        <v>0</v>
      </c>
      <c r="H642" s="140">
        <f>('User Input'!H143*H301)</f>
        <v>0</v>
      </c>
      <c r="I642" s="140">
        <f>('User Input'!I143*I301)</f>
        <v>0</v>
      </c>
      <c r="J642" s="140">
        <f>('User Input'!J143*J301)</f>
        <v>0</v>
      </c>
      <c r="K642" s="140">
        <f>('User Input'!K143*K301)</f>
        <v>0</v>
      </c>
      <c r="L642" s="140">
        <f>('User Input'!L143*L301)</f>
        <v>0</v>
      </c>
      <c r="M642" s="140">
        <f>('User Input'!M143*M301)</f>
        <v>0</v>
      </c>
      <c r="N642" s="140">
        <f>('User Input'!N143*N301)</f>
        <v>0</v>
      </c>
      <c r="O642" s="140">
        <f>('User Input'!O143*O301)</f>
        <v>0</v>
      </c>
      <c r="P642" s="140">
        <f>('User Input'!P143*P301)</f>
        <v>0</v>
      </c>
      <c r="Q642" s="140">
        <f>('User Input'!Q143*Q301)</f>
        <v>0</v>
      </c>
      <c r="R642" s="140">
        <f>('User Input'!R143*R301)</f>
        <v>0</v>
      </c>
      <c r="S642" s="140">
        <f>('User Input'!S143*S301)</f>
        <v>0</v>
      </c>
      <c r="T642" s="140">
        <f>('User Input'!T143*T301)</f>
        <v>0</v>
      </c>
      <c r="U642" s="140">
        <f>('User Input'!U143*U301)</f>
        <v>0</v>
      </c>
      <c r="V642" s="140">
        <f>('User Input'!V143*V301)</f>
        <v>0</v>
      </c>
      <c r="W642" s="140">
        <f>('User Input'!W143*W301)</f>
        <v>0</v>
      </c>
      <c r="X642" s="140">
        <f>('User Input'!X143*X301)</f>
        <v>0</v>
      </c>
      <c r="Y642" s="140">
        <f>('User Input'!Y143*Y301)</f>
        <v>0</v>
      </c>
      <c r="Z642" s="140">
        <f>('User Input'!Z143*Z301)</f>
        <v>0</v>
      </c>
      <c r="AA642" s="140">
        <f>('User Input'!AA143*AA301)</f>
        <v>0</v>
      </c>
      <c r="AB642" s="140">
        <f>('User Input'!AB143*AB301)</f>
        <v>0</v>
      </c>
      <c r="AC642" s="140">
        <f>('User Input'!AC143*AC301)</f>
        <v>0</v>
      </c>
      <c r="AD642" s="140">
        <f>('User Input'!AD143*AD301)</f>
        <v>0</v>
      </c>
      <c r="AE642" s="140">
        <f>('User Input'!AE143*AE301)</f>
        <v>0</v>
      </c>
      <c r="AF642" s="140">
        <f>('User Input'!AF143*AF301)</f>
        <v>0</v>
      </c>
      <c r="AG642" s="140">
        <f>('User Input'!AG143*AG301)</f>
        <v>0</v>
      </c>
      <c r="AH642" s="140">
        <f>('User Input'!AH143*AH301)</f>
        <v>0</v>
      </c>
      <c r="AI642" s="140">
        <f>('User Input'!AI143*AI301)</f>
        <v>0</v>
      </c>
      <c r="AJ642" s="140">
        <f>('User Input'!AJ143*AJ301)</f>
        <v>0</v>
      </c>
      <c r="AK642" s="140">
        <f>('User Input'!AK143*AK301)</f>
        <v>0</v>
      </c>
      <c r="AL642" s="140">
        <f>('User Input'!AL143*AL301)</f>
        <v>0</v>
      </c>
      <c r="AM642" s="140">
        <f>('User Input'!AM143*AM301)</f>
        <v>0</v>
      </c>
      <c r="AN642" s="140">
        <f>('User Input'!AN143*AN301)</f>
        <v>0</v>
      </c>
      <c r="AO642" s="140">
        <f>('User Input'!AO143*AO301)</f>
        <v>0</v>
      </c>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row>
    <row r="643" spans="1:95" ht="15" customHeight="1">
      <c r="A643" s="104"/>
      <c r="B643" s="117" t="s">
        <v>128</v>
      </c>
      <c r="C643" s="141"/>
      <c r="D643" s="140">
        <f>('User Input'!D144*D302)</f>
        <v>0</v>
      </c>
      <c r="E643" s="140">
        <f>('User Input'!E144*E302)</f>
        <v>0</v>
      </c>
      <c r="F643" s="140">
        <f>('User Input'!F144*F302)</f>
        <v>0</v>
      </c>
      <c r="G643" s="140">
        <f>('User Input'!G144*G302)</f>
        <v>0</v>
      </c>
      <c r="H643" s="140">
        <f>('User Input'!H144*H302)</f>
        <v>0</v>
      </c>
      <c r="I643" s="140">
        <f>('User Input'!I144*I302)</f>
        <v>0</v>
      </c>
      <c r="J643" s="140">
        <f>('User Input'!J144*J302)</f>
        <v>0</v>
      </c>
      <c r="K643" s="140">
        <f>('User Input'!K144*K302)</f>
        <v>0</v>
      </c>
      <c r="L643" s="140">
        <f>('User Input'!L144*L302)</f>
        <v>0</v>
      </c>
      <c r="M643" s="140">
        <f>('User Input'!M144*M302)</f>
        <v>0</v>
      </c>
      <c r="N643" s="140">
        <f>('User Input'!N144*N302)</f>
        <v>0</v>
      </c>
      <c r="O643" s="140">
        <f>('User Input'!O144*O302)</f>
        <v>0</v>
      </c>
      <c r="P643" s="140">
        <f>('User Input'!P144*P302)</f>
        <v>0</v>
      </c>
      <c r="Q643" s="140">
        <f>('User Input'!Q144*Q302)</f>
        <v>0</v>
      </c>
      <c r="R643" s="140">
        <f>('User Input'!R144*R302)</f>
        <v>0</v>
      </c>
      <c r="S643" s="140">
        <f>('User Input'!S144*S302)</f>
        <v>0</v>
      </c>
      <c r="T643" s="140">
        <f>('User Input'!T144*T302)</f>
        <v>0</v>
      </c>
      <c r="U643" s="140">
        <f>('User Input'!U144*U302)</f>
        <v>0</v>
      </c>
      <c r="V643" s="140">
        <f>('User Input'!V144*V302)</f>
        <v>0</v>
      </c>
      <c r="W643" s="140">
        <f>('User Input'!W144*W302)</f>
        <v>0</v>
      </c>
      <c r="X643" s="140">
        <f>('User Input'!X144*X302)</f>
        <v>0</v>
      </c>
      <c r="Y643" s="140">
        <f>('User Input'!Y144*Y302)</f>
        <v>0</v>
      </c>
      <c r="Z643" s="140">
        <f>('User Input'!Z144*Z302)</f>
        <v>0</v>
      </c>
      <c r="AA643" s="140">
        <f>('User Input'!AA144*AA302)</f>
        <v>0</v>
      </c>
      <c r="AB643" s="140">
        <f>('User Input'!AB144*AB302)</f>
        <v>0</v>
      </c>
      <c r="AC643" s="140">
        <f>('User Input'!AC144*AC302)</f>
        <v>0</v>
      </c>
      <c r="AD643" s="140">
        <f>('User Input'!AD144*AD302)</f>
        <v>0</v>
      </c>
      <c r="AE643" s="140">
        <f>('User Input'!AE144*AE302)</f>
        <v>0</v>
      </c>
      <c r="AF643" s="140">
        <f>('User Input'!AF144*AF302)</f>
        <v>0</v>
      </c>
      <c r="AG643" s="140">
        <f>('User Input'!AG144*AG302)</f>
        <v>0</v>
      </c>
      <c r="AH643" s="140">
        <f>('User Input'!AH144*AH302)</f>
        <v>0</v>
      </c>
      <c r="AI643" s="140">
        <f>('User Input'!AI144*AI302)</f>
        <v>0</v>
      </c>
      <c r="AJ643" s="140">
        <f>('User Input'!AJ144*AJ302)</f>
        <v>0</v>
      </c>
      <c r="AK643" s="140">
        <f>('User Input'!AK144*AK302)</f>
        <v>0</v>
      </c>
      <c r="AL643" s="140">
        <f>('User Input'!AL144*AL302)</f>
        <v>0</v>
      </c>
      <c r="AM643" s="140">
        <f>('User Input'!AM144*AM302)</f>
        <v>0</v>
      </c>
      <c r="AN643" s="140">
        <f>('User Input'!AN144*AN302)</f>
        <v>0</v>
      </c>
      <c r="AO643" s="140">
        <f>('User Input'!AO144*AO302)</f>
        <v>0</v>
      </c>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row>
    <row r="644" spans="1:95" ht="15" customHeight="1">
      <c r="A644" s="104"/>
      <c r="B644" s="117" t="s">
        <v>129</v>
      </c>
      <c r="C644" s="141"/>
      <c r="D644" s="140">
        <f>('User Input'!D145*D303)</f>
        <v>0</v>
      </c>
      <c r="E644" s="140">
        <f>('User Input'!E145*E303)</f>
        <v>0</v>
      </c>
      <c r="F644" s="140">
        <f>('User Input'!F145*F303)</f>
        <v>0</v>
      </c>
      <c r="G644" s="140">
        <f>('User Input'!G145*G303)</f>
        <v>0</v>
      </c>
      <c r="H644" s="140">
        <f>('User Input'!H145*H303)</f>
        <v>0</v>
      </c>
      <c r="I644" s="140">
        <f>('User Input'!I145*I303)</f>
        <v>0</v>
      </c>
      <c r="J644" s="140">
        <f>('User Input'!J145*J303)</f>
        <v>0</v>
      </c>
      <c r="K644" s="140">
        <f>('User Input'!K145*K303)</f>
        <v>0</v>
      </c>
      <c r="L644" s="140">
        <f>('User Input'!L145*L303)</f>
        <v>0</v>
      </c>
      <c r="M644" s="140">
        <f>('User Input'!M145*M303)</f>
        <v>0</v>
      </c>
      <c r="N644" s="140">
        <f>('User Input'!N145*N303)</f>
        <v>0</v>
      </c>
      <c r="O644" s="140">
        <f>('User Input'!O145*O303)</f>
        <v>0</v>
      </c>
      <c r="P644" s="140">
        <f>('User Input'!P145*P303)</f>
        <v>0</v>
      </c>
      <c r="Q644" s="140">
        <f>('User Input'!Q145*Q303)</f>
        <v>0</v>
      </c>
      <c r="R644" s="140">
        <f>('User Input'!R145*R303)</f>
        <v>0</v>
      </c>
      <c r="S644" s="140">
        <f>('User Input'!S145*S303)</f>
        <v>0</v>
      </c>
      <c r="T644" s="140">
        <f>('User Input'!T145*T303)</f>
        <v>0</v>
      </c>
      <c r="U644" s="140">
        <f>('User Input'!U145*U303)</f>
        <v>0</v>
      </c>
      <c r="V644" s="140">
        <f>('User Input'!V145*V303)</f>
        <v>0</v>
      </c>
      <c r="W644" s="140">
        <f>('User Input'!W145*W303)</f>
        <v>0</v>
      </c>
      <c r="X644" s="140">
        <f>('User Input'!X145*X303)</f>
        <v>0</v>
      </c>
      <c r="Y644" s="140">
        <f>('User Input'!Y145*Y303)</f>
        <v>0</v>
      </c>
      <c r="Z644" s="140">
        <f>('User Input'!Z145*Z303)</f>
        <v>0</v>
      </c>
      <c r="AA644" s="140">
        <f>('User Input'!AA145*AA303)</f>
        <v>0</v>
      </c>
      <c r="AB644" s="140">
        <f>('User Input'!AB145*AB303)</f>
        <v>0</v>
      </c>
      <c r="AC644" s="140">
        <f>('User Input'!AC145*AC303)</f>
        <v>0</v>
      </c>
      <c r="AD644" s="140">
        <f>('User Input'!AD145*AD303)</f>
        <v>0</v>
      </c>
      <c r="AE644" s="140">
        <f>('User Input'!AE145*AE303)</f>
        <v>0</v>
      </c>
      <c r="AF644" s="140">
        <f>('User Input'!AF145*AF303)</f>
        <v>0</v>
      </c>
      <c r="AG644" s="140">
        <f>('User Input'!AG145*AG303)</f>
        <v>0</v>
      </c>
      <c r="AH644" s="140">
        <f>('User Input'!AH145*AH303)</f>
        <v>0</v>
      </c>
      <c r="AI644" s="140">
        <f>('User Input'!AI145*AI303)</f>
        <v>0</v>
      </c>
      <c r="AJ644" s="140">
        <f>('User Input'!AJ145*AJ303)</f>
        <v>0</v>
      </c>
      <c r="AK644" s="140">
        <f>('User Input'!AK145*AK303)</f>
        <v>0</v>
      </c>
      <c r="AL644" s="140">
        <f>('User Input'!AL145*AL303)</f>
        <v>0</v>
      </c>
      <c r="AM644" s="140">
        <f>('User Input'!AM145*AM303)</f>
        <v>0</v>
      </c>
      <c r="AN644" s="140">
        <f>('User Input'!AN145*AN303)</f>
        <v>0</v>
      </c>
      <c r="AO644" s="140">
        <f>('User Input'!AO145*AO303)</f>
        <v>0</v>
      </c>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row>
    <row r="645" spans="1:95" ht="15" customHeight="1">
      <c r="A645" s="104"/>
      <c r="B645" s="117" t="s">
        <v>130</v>
      </c>
      <c r="C645" s="141"/>
      <c r="D645" s="140">
        <f>('User Input'!D146*D304)</f>
        <v>0</v>
      </c>
      <c r="E645" s="140">
        <f>('User Input'!E146*E304)</f>
        <v>0</v>
      </c>
      <c r="F645" s="140">
        <f>('User Input'!F146*F304)</f>
        <v>0</v>
      </c>
      <c r="G645" s="140">
        <f>('User Input'!G146*G304)</f>
        <v>0</v>
      </c>
      <c r="H645" s="140">
        <f>('User Input'!H146*H304)</f>
        <v>0</v>
      </c>
      <c r="I645" s="140">
        <f>('User Input'!I146*I304)</f>
        <v>0</v>
      </c>
      <c r="J645" s="140">
        <f>('User Input'!J146*J304)</f>
        <v>0</v>
      </c>
      <c r="K645" s="140">
        <f>('User Input'!K146*K304)</f>
        <v>0</v>
      </c>
      <c r="L645" s="140">
        <f>('User Input'!L146*L304)</f>
        <v>0</v>
      </c>
      <c r="M645" s="140">
        <f>('User Input'!M146*M304)</f>
        <v>0</v>
      </c>
      <c r="N645" s="140">
        <f>('User Input'!N146*N304)</f>
        <v>0</v>
      </c>
      <c r="O645" s="140">
        <f>('User Input'!O146*O304)</f>
        <v>0</v>
      </c>
      <c r="P645" s="140">
        <f>('User Input'!P146*P304)</f>
        <v>0</v>
      </c>
      <c r="Q645" s="140">
        <f>('User Input'!Q146*Q304)</f>
        <v>0</v>
      </c>
      <c r="R645" s="140">
        <f>('User Input'!R146*R304)</f>
        <v>0</v>
      </c>
      <c r="S645" s="140">
        <f>('User Input'!S146*S304)</f>
        <v>0</v>
      </c>
      <c r="T645" s="140">
        <f>('User Input'!T146*T304)</f>
        <v>0</v>
      </c>
      <c r="U645" s="140">
        <f>('User Input'!U146*U304)</f>
        <v>0</v>
      </c>
      <c r="V645" s="140">
        <f>('User Input'!V146*V304)</f>
        <v>0</v>
      </c>
      <c r="W645" s="140">
        <f>('User Input'!W146*W304)</f>
        <v>0</v>
      </c>
      <c r="X645" s="140">
        <f>('User Input'!X146*X304)</f>
        <v>0</v>
      </c>
      <c r="Y645" s="140">
        <f>('User Input'!Y146*Y304)</f>
        <v>0</v>
      </c>
      <c r="Z645" s="140">
        <f>('User Input'!Z146*Z304)</f>
        <v>0</v>
      </c>
      <c r="AA645" s="140">
        <f>('User Input'!AA146*AA304)</f>
        <v>0</v>
      </c>
      <c r="AB645" s="140">
        <f>('User Input'!AB146*AB304)</f>
        <v>0</v>
      </c>
      <c r="AC645" s="140">
        <f>('User Input'!AC146*AC304)</f>
        <v>0</v>
      </c>
      <c r="AD645" s="140">
        <f>('User Input'!AD146*AD304)</f>
        <v>0</v>
      </c>
      <c r="AE645" s="140">
        <f>('User Input'!AE146*AE304)</f>
        <v>0</v>
      </c>
      <c r="AF645" s="140">
        <f>('User Input'!AF146*AF304)</f>
        <v>0</v>
      </c>
      <c r="AG645" s="140">
        <f>('User Input'!AG146*AG304)</f>
        <v>0</v>
      </c>
      <c r="AH645" s="140">
        <f>('User Input'!AH146*AH304)</f>
        <v>0</v>
      </c>
      <c r="AI645" s="140">
        <f>('User Input'!AI146*AI304)</f>
        <v>0</v>
      </c>
      <c r="AJ645" s="140">
        <f>('User Input'!AJ146*AJ304)</f>
        <v>0</v>
      </c>
      <c r="AK645" s="140">
        <f>('User Input'!AK146*AK304)</f>
        <v>0</v>
      </c>
      <c r="AL645" s="140">
        <f>('User Input'!AL146*AL304)</f>
        <v>0</v>
      </c>
      <c r="AM645" s="140">
        <f>('User Input'!AM146*AM304)</f>
        <v>0</v>
      </c>
      <c r="AN645" s="140">
        <f>('User Input'!AN146*AN304)</f>
        <v>0</v>
      </c>
      <c r="AO645" s="140">
        <f>('User Input'!AO146*AO304)</f>
        <v>0</v>
      </c>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row>
    <row r="646" spans="1:95" ht="15" customHeight="1">
      <c r="A646" s="104"/>
      <c r="B646" s="117" t="s">
        <v>131</v>
      </c>
      <c r="C646" s="141"/>
      <c r="D646" s="140">
        <f>('User Input'!D147*D305)</f>
        <v>0</v>
      </c>
      <c r="E646" s="140">
        <f>('User Input'!E147*E305)</f>
        <v>0</v>
      </c>
      <c r="F646" s="140">
        <f>('User Input'!F147*F305)</f>
        <v>0</v>
      </c>
      <c r="G646" s="140">
        <f>('User Input'!G147*G305)</f>
        <v>0</v>
      </c>
      <c r="H646" s="140">
        <f>('User Input'!H147*H305)</f>
        <v>0</v>
      </c>
      <c r="I646" s="140">
        <f>('User Input'!I147*I305)</f>
        <v>0</v>
      </c>
      <c r="J646" s="140">
        <f>('User Input'!J147*J305)</f>
        <v>0</v>
      </c>
      <c r="K646" s="140">
        <f>('User Input'!K147*K305)</f>
        <v>0</v>
      </c>
      <c r="L646" s="140">
        <f>('User Input'!L147*L305)</f>
        <v>0</v>
      </c>
      <c r="M646" s="140">
        <f>('User Input'!M147*M305)</f>
        <v>0</v>
      </c>
      <c r="N646" s="140">
        <f>('User Input'!N147*N305)</f>
        <v>0</v>
      </c>
      <c r="O646" s="140">
        <f>('User Input'!O147*O305)</f>
        <v>0</v>
      </c>
      <c r="P646" s="140">
        <f>('User Input'!P147*P305)</f>
        <v>0</v>
      </c>
      <c r="Q646" s="140">
        <f>('User Input'!Q147*Q305)</f>
        <v>0</v>
      </c>
      <c r="R646" s="140">
        <f>('User Input'!R147*R305)</f>
        <v>0</v>
      </c>
      <c r="S646" s="140">
        <f>('User Input'!S147*S305)</f>
        <v>0</v>
      </c>
      <c r="T646" s="140">
        <f>('User Input'!T147*T305)</f>
        <v>0</v>
      </c>
      <c r="U646" s="140">
        <f>('User Input'!U147*U305)</f>
        <v>0</v>
      </c>
      <c r="V646" s="140">
        <f>('User Input'!V147*V305)</f>
        <v>0</v>
      </c>
      <c r="W646" s="140">
        <f>('User Input'!W147*W305)</f>
        <v>0</v>
      </c>
      <c r="X646" s="140">
        <f>('User Input'!X147*X305)</f>
        <v>0</v>
      </c>
      <c r="Y646" s="140">
        <f>('User Input'!Y147*Y305)</f>
        <v>0</v>
      </c>
      <c r="Z646" s="140">
        <f>('User Input'!Z147*Z305)</f>
        <v>0</v>
      </c>
      <c r="AA646" s="140">
        <f>('User Input'!AA147*AA305)</f>
        <v>0</v>
      </c>
      <c r="AB646" s="140">
        <f>('User Input'!AB147*AB305)</f>
        <v>0</v>
      </c>
      <c r="AC646" s="140">
        <f>('User Input'!AC147*AC305)</f>
        <v>0</v>
      </c>
      <c r="AD646" s="140">
        <f>('User Input'!AD147*AD305)</f>
        <v>0</v>
      </c>
      <c r="AE646" s="140">
        <f>('User Input'!AE147*AE305)</f>
        <v>0</v>
      </c>
      <c r="AF646" s="140">
        <f>('User Input'!AF147*AF305)</f>
        <v>0</v>
      </c>
      <c r="AG646" s="140">
        <f>('User Input'!AG147*AG305)</f>
        <v>0</v>
      </c>
      <c r="AH646" s="140">
        <f>('User Input'!AH147*AH305)</f>
        <v>0</v>
      </c>
      <c r="AI646" s="140">
        <f>('User Input'!AI147*AI305)</f>
        <v>0</v>
      </c>
      <c r="AJ646" s="140">
        <f>('User Input'!AJ147*AJ305)</f>
        <v>0</v>
      </c>
      <c r="AK646" s="140">
        <f>('User Input'!AK147*AK305)</f>
        <v>0</v>
      </c>
      <c r="AL646" s="140">
        <f>('User Input'!AL147*AL305)</f>
        <v>0</v>
      </c>
      <c r="AM646" s="140">
        <f>('User Input'!AM147*AM305)</f>
        <v>0</v>
      </c>
      <c r="AN646" s="140">
        <f>('User Input'!AN147*AN305)</f>
        <v>0</v>
      </c>
      <c r="AO646" s="140">
        <f>('User Input'!AO147*AO305)</f>
        <v>0</v>
      </c>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row>
    <row r="647" spans="1:95" ht="15" customHeight="1">
      <c r="A647" s="104"/>
      <c r="B647" s="117" t="s">
        <v>132</v>
      </c>
      <c r="C647" s="141"/>
      <c r="D647" s="140">
        <f>('User Input'!D148*D306)</f>
        <v>0</v>
      </c>
      <c r="E647" s="140">
        <f>('User Input'!E148*E306)</f>
        <v>0</v>
      </c>
      <c r="F647" s="140">
        <f>('User Input'!F148*F306)</f>
        <v>0</v>
      </c>
      <c r="G647" s="140">
        <f>('User Input'!G148*G306)</f>
        <v>0</v>
      </c>
      <c r="H647" s="140">
        <f>('User Input'!H148*H306)</f>
        <v>0</v>
      </c>
      <c r="I647" s="140">
        <f>('User Input'!I148*I306)</f>
        <v>0</v>
      </c>
      <c r="J647" s="140">
        <f>('User Input'!J148*J306)</f>
        <v>0</v>
      </c>
      <c r="K647" s="140">
        <f>('User Input'!K148*K306)</f>
        <v>0</v>
      </c>
      <c r="L647" s="140">
        <f>('User Input'!L148*L306)</f>
        <v>0</v>
      </c>
      <c r="M647" s="140">
        <f>('User Input'!M148*M306)</f>
        <v>0</v>
      </c>
      <c r="N647" s="140">
        <f>('User Input'!N148*N306)</f>
        <v>0</v>
      </c>
      <c r="O647" s="140">
        <f>('User Input'!O148*O306)</f>
        <v>0</v>
      </c>
      <c r="P647" s="140">
        <f>('User Input'!P148*P306)</f>
        <v>0</v>
      </c>
      <c r="Q647" s="140">
        <f>('User Input'!Q148*Q306)</f>
        <v>0</v>
      </c>
      <c r="R647" s="140">
        <f>('User Input'!R148*R306)</f>
        <v>0</v>
      </c>
      <c r="S647" s="140">
        <f>('User Input'!S148*S306)</f>
        <v>0</v>
      </c>
      <c r="T647" s="140">
        <f>('User Input'!T148*T306)</f>
        <v>0</v>
      </c>
      <c r="U647" s="140">
        <f>('User Input'!U148*U306)</f>
        <v>0</v>
      </c>
      <c r="V647" s="140">
        <f>('User Input'!V148*V306)</f>
        <v>0</v>
      </c>
      <c r="W647" s="140">
        <f>('User Input'!W148*W306)</f>
        <v>0</v>
      </c>
      <c r="X647" s="140">
        <f>('User Input'!X148*X306)</f>
        <v>0</v>
      </c>
      <c r="Y647" s="140">
        <f>('User Input'!Y148*Y306)</f>
        <v>0</v>
      </c>
      <c r="Z647" s="140">
        <f>('User Input'!Z148*Z306)</f>
        <v>0</v>
      </c>
      <c r="AA647" s="140">
        <f>('User Input'!AA148*AA306)</f>
        <v>0</v>
      </c>
      <c r="AB647" s="140">
        <f>('User Input'!AB148*AB306)</f>
        <v>0</v>
      </c>
      <c r="AC647" s="140">
        <f>('User Input'!AC148*AC306)</f>
        <v>0</v>
      </c>
      <c r="AD647" s="140">
        <f>('User Input'!AD148*AD306)</f>
        <v>0</v>
      </c>
      <c r="AE647" s="140">
        <f>('User Input'!AE148*AE306)</f>
        <v>0</v>
      </c>
      <c r="AF647" s="140">
        <f>('User Input'!AF148*AF306)</f>
        <v>0</v>
      </c>
      <c r="AG647" s="140">
        <f>('User Input'!AG148*AG306)</f>
        <v>0</v>
      </c>
      <c r="AH647" s="140">
        <f>('User Input'!AH148*AH306)</f>
        <v>0</v>
      </c>
      <c r="AI647" s="140">
        <f>('User Input'!AI148*AI306)</f>
        <v>0</v>
      </c>
      <c r="AJ647" s="140">
        <f>('User Input'!AJ148*AJ306)</f>
        <v>0</v>
      </c>
      <c r="AK647" s="140">
        <f>('User Input'!AK148*AK306)</f>
        <v>0</v>
      </c>
      <c r="AL647" s="140">
        <f>('User Input'!AL148*AL306)</f>
        <v>0</v>
      </c>
      <c r="AM647" s="140">
        <f>('User Input'!AM148*AM306)</f>
        <v>0</v>
      </c>
      <c r="AN647" s="140">
        <f>('User Input'!AN148*AN306)</f>
        <v>0</v>
      </c>
      <c r="AO647" s="140">
        <f>('User Input'!AO148*AO306)</f>
        <v>0</v>
      </c>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3"/>
    </row>
    <row r="648" spans="1:95" ht="15" customHeight="1">
      <c r="A648" s="104"/>
      <c r="B648" s="119"/>
      <c r="C648" s="142"/>
      <c r="D648" s="142"/>
      <c r="E648" s="142"/>
      <c r="F648" s="142"/>
      <c r="G648" s="142"/>
      <c r="H648" s="142"/>
      <c r="I648" s="142"/>
      <c r="J648" s="142"/>
      <c r="K648" s="142"/>
      <c r="L648" s="142"/>
      <c r="M648" s="142"/>
      <c r="N648" s="142"/>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row>
    <row r="649" spans="1:95" ht="15" customHeight="1">
      <c r="A649" s="104"/>
      <c r="B649" s="146" t="s">
        <v>244</v>
      </c>
      <c r="C649" s="145">
        <f>SUM($D$610:$AO$647)</f>
        <v>0</v>
      </c>
      <c r="D649" s="144"/>
      <c r="E649" s="145"/>
      <c r="F649" s="142"/>
      <c r="G649" s="142"/>
      <c r="H649" s="142"/>
      <c r="I649" s="142"/>
      <c r="J649" s="142"/>
      <c r="K649" s="142"/>
      <c r="L649" s="142"/>
      <c r="M649" s="142"/>
      <c r="N649" s="142"/>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row>
    <row r="650" spans="1:95" ht="15" customHeight="1">
      <c r="A650" s="104"/>
      <c r="B650" s="142"/>
      <c r="C650" s="142"/>
      <c r="D650" s="18"/>
      <c r="E650" s="142"/>
      <c r="F650" s="142"/>
      <c r="G650" s="142"/>
      <c r="H650" s="142"/>
      <c r="I650" s="142"/>
      <c r="J650" s="142"/>
      <c r="K650" s="142"/>
      <c r="L650" s="142"/>
      <c r="M650" s="142"/>
      <c r="N650" s="142"/>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row>
    <row r="651" spans="1:95" ht="15" customHeight="1">
      <c r="A651" s="104"/>
      <c r="B651" s="142" t="s">
        <v>245</v>
      </c>
      <c r="C651" s="147">
        <f>C649-C604</f>
        <v>0</v>
      </c>
      <c r="D651" s="18"/>
      <c r="E651" s="142"/>
      <c r="F651" s="142"/>
      <c r="G651" s="142"/>
      <c r="H651" s="142"/>
      <c r="I651" s="142"/>
      <c r="J651" s="142"/>
      <c r="K651" s="142"/>
      <c r="L651" s="142"/>
      <c r="M651" s="142"/>
      <c r="N651" s="142"/>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row>
    <row r="652" spans="1:95" ht="14.45">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row>
    <row r="653" spans="1:95" s="5" customFormat="1" ht="15.6">
      <c r="B653" s="5" t="s">
        <v>246</v>
      </c>
    </row>
    <row r="654" spans="1:95" ht="15" customHeight="1">
      <c r="A654" s="104"/>
      <c r="B654" s="142"/>
      <c r="C654" s="142"/>
      <c r="D654" s="142"/>
      <c r="E654" s="142"/>
      <c r="F654" s="142"/>
      <c r="G654" s="142"/>
      <c r="H654" s="142"/>
      <c r="I654" s="142"/>
      <c r="J654" s="142"/>
      <c r="K654" s="142"/>
      <c r="L654" s="142"/>
      <c r="M654" s="142"/>
      <c r="N654" s="142"/>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row>
    <row r="655" spans="1:95" ht="15" customHeight="1">
      <c r="A655" s="104"/>
      <c r="B655" s="119"/>
      <c r="C655" s="49" t="s">
        <v>94</v>
      </c>
      <c r="D655" s="71" t="s">
        <v>95</v>
      </c>
      <c r="E655" s="113" t="s">
        <v>96</v>
      </c>
      <c r="F655" s="113" t="s">
        <v>97</v>
      </c>
      <c r="G655" s="113" t="s">
        <v>98</v>
      </c>
      <c r="H655" s="113" t="s">
        <v>99</v>
      </c>
      <c r="I655" s="113" t="s">
        <v>100</v>
      </c>
      <c r="J655" s="113" t="s">
        <v>101</v>
      </c>
      <c r="K655" s="113" t="s">
        <v>102</v>
      </c>
      <c r="L655" s="113" t="s">
        <v>103</v>
      </c>
      <c r="M655" s="113" t="s">
        <v>104</v>
      </c>
      <c r="N655" s="113" t="s">
        <v>105</v>
      </c>
      <c r="O655" s="113" t="s">
        <v>106</v>
      </c>
      <c r="P655" s="113" t="s">
        <v>107</v>
      </c>
      <c r="Q655" s="113" t="s">
        <v>108</v>
      </c>
      <c r="R655" s="113" t="s">
        <v>109</v>
      </c>
      <c r="S655" s="113" t="s">
        <v>110</v>
      </c>
      <c r="T655" s="113" t="s">
        <v>111</v>
      </c>
      <c r="U655" s="113" t="s">
        <v>112</v>
      </c>
      <c r="V655" s="113" t="s">
        <v>113</v>
      </c>
      <c r="W655" s="113" t="s">
        <v>114</v>
      </c>
      <c r="X655" s="113" t="s">
        <v>115</v>
      </c>
      <c r="Y655" s="113" t="s">
        <v>116</v>
      </c>
      <c r="Z655" s="113" t="s">
        <v>117</v>
      </c>
      <c r="AA655" s="113" t="s">
        <v>118</v>
      </c>
      <c r="AB655" s="113" t="s">
        <v>119</v>
      </c>
      <c r="AC655" s="113" t="s">
        <v>120</v>
      </c>
      <c r="AD655" s="113" t="s">
        <v>121</v>
      </c>
      <c r="AE655" s="113" t="s">
        <v>122</v>
      </c>
      <c r="AF655" s="113" t="s">
        <v>123</v>
      </c>
      <c r="AG655" s="113" t="s">
        <v>124</v>
      </c>
      <c r="AH655" s="113" t="s">
        <v>125</v>
      </c>
      <c r="AI655" s="113" t="s">
        <v>126</v>
      </c>
      <c r="AJ655" s="113" t="s">
        <v>127</v>
      </c>
      <c r="AK655" s="113" t="s">
        <v>128</v>
      </c>
      <c r="AL655" s="113" t="s">
        <v>129</v>
      </c>
      <c r="AM655" s="113" t="s">
        <v>130</v>
      </c>
      <c r="AN655" s="113" t="s">
        <v>131</v>
      </c>
      <c r="AO655" s="113" t="s">
        <v>132</v>
      </c>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row>
    <row r="656" spans="1:95" ht="15" customHeight="1">
      <c r="A656" s="104"/>
      <c r="B656" s="49" t="s">
        <v>133</v>
      </c>
      <c r="C656" s="138"/>
      <c r="D656" s="138"/>
      <c r="E656" s="138"/>
      <c r="F656" s="138"/>
      <c r="G656" s="138"/>
      <c r="H656" s="138"/>
      <c r="I656" s="138"/>
      <c r="J656" s="138"/>
      <c r="K656" s="138"/>
      <c r="L656" s="138"/>
      <c r="M656" s="138"/>
      <c r="N656" s="138"/>
      <c r="O656" s="138"/>
      <c r="P656" s="138"/>
      <c r="Q656" s="139"/>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row>
    <row r="657" spans="1:95" ht="15" customHeight="1">
      <c r="A657" s="104"/>
      <c r="B657" s="69" t="s">
        <v>95</v>
      </c>
      <c r="C657" s="130"/>
      <c r="D657" s="140">
        <f>('User Input'!D27*D322)</f>
        <v>0</v>
      </c>
      <c r="E657" s="140">
        <f>('User Input'!E27*E322)</f>
        <v>0</v>
      </c>
      <c r="F657" s="140">
        <f>('User Input'!F27*F322)</f>
        <v>0</v>
      </c>
      <c r="G657" s="140">
        <f>('User Input'!G27*G322)</f>
        <v>0</v>
      </c>
      <c r="H657" s="140">
        <f>('User Input'!H27*H322)</f>
        <v>0</v>
      </c>
      <c r="I657" s="140">
        <f>('User Input'!I27*I322)</f>
        <v>0</v>
      </c>
      <c r="J657" s="140">
        <f>('User Input'!J27*J322)</f>
        <v>0</v>
      </c>
      <c r="K657" s="140">
        <f>('User Input'!K27*K322)</f>
        <v>0</v>
      </c>
      <c r="L657" s="140">
        <f>('User Input'!L27*L322)</f>
        <v>0</v>
      </c>
      <c r="M657" s="140">
        <f>('User Input'!M27*M322)</f>
        <v>0</v>
      </c>
      <c r="N657" s="140">
        <f>('User Input'!N27*N322)</f>
        <v>0</v>
      </c>
      <c r="O657" s="140">
        <f>('User Input'!O27*O322)</f>
        <v>0</v>
      </c>
      <c r="P657" s="140">
        <f>('User Input'!P27*P322)</f>
        <v>0</v>
      </c>
      <c r="Q657" s="140">
        <f>('User Input'!Q27*Q322)</f>
        <v>0</v>
      </c>
      <c r="R657" s="140">
        <f>('User Input'!R27*R322)</f>
        <v>0</v>
      </c>
      <c r="S657" s="140">
        <f>('User Input'!S27*S322)</f>
        <v>0</v>
      </c>
      <c r="T657" s="140">
        <f>('User Input'!T27*T322)</f>
        <v>0</v>
      </c>
      <c r="U657" s="140">
        <f>('User Input'!U27*U322)</f>
        <v>0</v>
      </c>
      <c r="V657" s="140">
        <f>('User Input'!V27*V322)</f>
        <v>0</v>
      </c>
      <c r="W657" s="140">
        <f>('User Input'!W27*W322)</f>
        <v>0</v>
      </c>
      <c r="X657" s="140">
        <f>('User Input'!X27*X322)</f>
        <v>0</v>
      </c>
      <c r="Y657" s="140">
        <f>('User Input'!Y27*Y322)</f>
        <v>0</v>
      </c>
      <c r="Z657" s="140">
        <f>('User Input'!Z27*Z322)</f>
        <v>0</v>
      </c>
      <c r="AA657" s="140">
        <f>('User Input'!AA27*AA322)</f>
        <v>0</v>
      </c>
      <c r="AB657" s="140">
        <f>('User Input'!AB27*AB322)</f>
        <v>0</v>
      </c>
      <c r="AC657" s="140">
        <f>('User Input'!AC27*AC322)</f>
        <v>0</v>
      </c>
      <c r="AD657" s="140">
        <f>('User Input'!AD27*AD322)</f>
        <v>0</v>
      </c>
      <c r="AE657" s="140">
        <f>('User Input'!AE27*AE322)</f>
        <v>0</v>
      </c>
      <c r="AF657" s="140">
        <f>('User Input'!AF27*AF322)</f>
        <v>0</v>
      </c>
      <c r="AG657" s="140">
        <f>('User Input'!AG27*AG322)</f>
        <v>0</v>
      </c>
      <c r="AH657" s="140">
        <f>('User Input'!AH27*AH322)</f>
        <v>0</v>
      </c>
      <c r="AI657" s="140">
        <f>('User Input'!AI27*AI322)</f>
        <v>0</v>
      </c>
      <c r="AJ657" s="140">
        <f>('User Input'!AJ27*AJ322)</f>
        <v>0</v>
      </c>
      <c r="AK657" s="140">
        <f>('User Input'!AK27*AK322)</f>
        <v>0</v>
      </c>
      <c r="AL657" s="140">
        <f>('User Input'!AL27*AL322)</f>
        <v>0</v>
      </c>
      <c r="AM657" s="140">
        <f>('User Input'!AM27*AM322)</f>
        <v>0</v>
      </c>
      <c r="AN657" s="140">
        <f>('User Input'!AN27*AN322)</f>
        <v>0</v>
      </c>
      <c r="AO657" s="140">
        <f>('User Input'!AO27*AO322)</f>
        <v>0</v>
      </c>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row>
    <row r="658" spans="1:95" ht="15" customHeight="1">
      <c r="A658" s="104"/>
      <c r="B658" s="117" t="s">
        <v>96</v>
      </c>
      <c r="C658" s="141"/>
      <c r="D658" s="140">
        <f>('User Input'!D28*D323)</f>
        <v>0</v>
      </c>
      <c r="E658" s="140">
        <f>('User Input'!E28*E323)</f>
        <v>0</v>
      </c>
      <c r="F658" s="140">
        <f>('User Input'!F28*F323)</f>
        <v>0</v>
      </c>
      <c r="G658" s="140">
        <f>('User Input'!G28*G323)</f>
        <v>0</v>
      </c>
      <c r="H658" s="140">
        <f>('User Input'!H28*H323)</f>
        <v>0</v>
      </c>
      <c r="I658" s="140">
        <f>('User Input'!I28*I323)</f>
        <v>0</v>
      </c>
      <c r="J658" s="140">
        <f>('User Input'!J28*J323)</f>
        <v>0</v>
      </c>
      <c r="K658" s="140">
        <f>('User Input'!K28*K323)</f>
        <v>0</v>
      </c>
      <c r="L658" s="140">
        <f>('User Input'!L28*L323)</f>
        <v>0</v>
      </c>
      <c r="M658" s="140">
        <f>('User Input'!M28*M323)</f>
        <v>0</v>
      </c>
      <c r="N658" s="140">
        <f>('User Input'!N28*N323)</f>
        <v>0</v>
      </c>
      <c r="O658" s="140">
        <f>('User Input'!O28*O323)</f>
        <v>0</v>
      </c>
      <c r="P658" s="140">
        <f>('User Input'!P28*P323)</f>
        <v>0</v>
      </c>
      <c r="Q658" s="140">
        <f>('User Input'!Q28*Q323)</f>
        <v>0</v>
      </c>
      <c r="R658" s="140">
        <f>('User Input'!R28*R323)</f>
        <v>0</v>
      </c>
      <c r="S658" s="140">
        <f>('User Input'!S28*S323)</f>
        <v>0</v>
      </c>
      <c r="T658" s="140">
        <f>('User Input'!T28*T323)</f>
        <v>0</v>
      </c>
      <c r="U658" s="140">
        <f>('User Input'!U28*U323)</f>
        <v>0</v>
      </c>
      <c r="V658" s="140">
        <f>('User Input'!V28*V323)</f>
        <v>0</v>
      </c>
      <c r="W658" s="140">
        <f>('User Input'!W28*W323)</f>
        <v>0</v>
      </c>
      <c r="X658" s="140">
        <f>('User Input'!X28*X323)</f>
        <v>0</v>
      </c>
      <c r="Y658" s="140">
        <f>('User Input'!Y28*Y323)</f>
        <v>0</v>
      </c>
      <c r="Z658" s="140">
        <f>('User Input'!Z28*Z323)</f>
        <v>0</v>
      </c>
      <c r="AA658" s="140">
        <f>('User Input'!AA28*AA323)</f>
        <v>0</v>
      </c>
      <c r="AB658" s="140">
        <f>('User Input'!AB28*AB323)</f>
        <v>0</v>
      </c>
      <c r="AC658" s="140">
        <f>('User Input'!AC28*AC323)</f>
        <v>0</v>
      </c>
      <c r="AD658" s="140">
        <f>('User Input'!AD28*AD323)</f>
        <v>0</v>
      </c>
      <c r="AE658" s="140">
        <f>('User Input'!AE28*AE323)</f>
        <v>0</v>
      </c>
      <c r="AF658" s="140">
        <f>('User Input'!AF28*AF323)</f>
        <v>0</v>
      </c>
      <c r="AG658" s="140">
        <f>('User Input'!AG28*AG323)</f>
        <v>0</v>
      </c>
      <c r="AH658" s="140">
        <f>('User Input'!AH28*AH323)</f>
        <v>0</v>
      </c>
      <c r="AI658" s="140">
        <f>('User Input'!AI28*AI323)</f>
        <v>0</v>
      </c>
      <c r="AJ658" s="140">
        <f>('User Input'!AJ28*AJ323)</f>
        <v>0</v>
      </c>
      <c r="AK658" s="140">
        <f>('User Input'!AK28*AK323)</f>
        <v>0</v>
      </c>
      <c r="AL658" s="140">
        <f>('User Input'!AL28*AL323)</f>
        <v>0</v>
      </c>
      <c r="AM658" s="140">
        <f>('User Input'!AM28*AM323)</f>
        <v>0</v>
      </c>
      <c r="AN658" s="140">
        <f>('User Input'!AN28*AN323)</f>
        <v>0</v>
      </c>
      <c r="AO658" s="140">
        <f>('User Input'!AO28*AO323)</f>
        <v>0</v>
      </c>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row>
    <row r="659" spans="1:95" ht="15" customHeight="1">
      <c r="A659" s="104"/>
      <c r="B659" s="117" t="s">
        <v>97</v>
      </c>
      <c r="C659" s="141"/>
      <c r="D659" s="140">
        <f>('User Input'!D29*D324)</f>
        <v>0</v>
      </c>
      <c r="E659" s="140">
        <f>('User Input'!E29*E324)</f>
        <v>0</v>
      </c>
      <c r="F659" s="140">
        <f>('User Input'!F29*F324)</f>
        <v>0</v>
      </c>
      <c r="G659" s="140">
        <f>('User Input'!G29*G324)</f>
        <v>0</v>
      </c>
      <c r="H659" s="140">
        <f>('User Input'!H29*H324)</f>
        <v>0</v>
      </c>
      <c r="I659" s="140">
        <f>('User Input'!I29*I324)</f>
        <v>0</v>
      </c>
      <c r="J659" s="140">
        <f>('User Input'!J29*J324)</f>
        <v>0</v>
      </c>
      <c r="K659" s="140">
        <f>('User Input'!K29*K324)</f>
        <v>0</v>
      </c>
      <c r="L659" s="140">
        <f>('User Input'!L29*L324)</f>
        <v>0</v>
      </c>
      <c r="M659" s="140">
        <f>('User Input'!M29*M324)</f>
        <v>0</v>
      </c>
      <c r="N659" s="140">
        <f>('User Input'!N29*N324)</f>
        <v>0</v>
      </c>
      <c r="O659" s="140">
        <f>('User Input'!O29*O324)</f>
        <v>0</v>
      </c>
      <c r="P659" s="140">
        <f>('User Input'!P29*P324)</f>
        <v>0</v>
      </c>
      <c r="Q659" s="140">
        <f>('User Input'!Q29*Q324)</f>
        <v>0</v>
      </c>
      <c r="R659" s="140">
        <f>('User Input'!R29*R324)</f>
        <v>0</v>
      </c>
      <c r="S659" s="140">
        <f>('User Input'!S29*S324)</f>
        <v>0</v>
      </c>
      <c r="T659" s="140">
        <f>('User Input'!T29*T324)</f>
        <v>0</v>
      </c>
      <c r="U659" s="140">
        <f>('User Input'!U29*U324)</f>
        <v>0</v>
      </c>
      <c r="V659" s="140">
        <f>('User Input'!V29*V324)</f>
        <v>0</v>
      </c>
      <c r="W659" s="140">
        <f>('User Input'!W29*W324)</f>
        <v>0</v>
      </c>
      <c r="X659" s="140">
        <f>('User Input'!X29*X324)</f>
        <v>0</v>
      </c>
      <c r="Y659" s="140">
        <f>('User Input'!Y29*Y324)</f>
        <v>0</v>
      </c>
      <c r="Z659" s="140">
        <f>('User Input'!Z29*Z324)</f>
        <v>0</v>
      </c>
      <c r="AA659" s="140">
        <f>('User Input'!AA29*AA324)</f>
        <v>0</v>
      </c>
      <c r="AB659" s="140">
        <f>('User Input'!AB29*AB324)</f>
        <v>0</v>
      </c>
      <c r="AC659" s="140">
        <f>('User Input'!AC29*AC324)</f>
        <v>0</v>
      </c>
      <c r="AD659" s="140">
        <f>('User Input'!AD29*AD324)</f>
        <v>0</v>
      </c>
      <c r="AE659" s="140">
        <f>('User Input'!AE29*AE324)</f>
        <v>0</v>
      </c>
      <c r="AF659" s="140">
        <f>('User Input'!AF29*AF324)</f>
        <v>0</v>
      </c>
      <c r="AG659" s="140">
        <f>('User Input'!AG29*AG324)</f>
        <v>0</v>
      </c>
      <c r="AH659" s="140">
        <f>('User Input'!AH29*AH324)</f>
        <v>0</v>
      </c>
      <c r="AI659" s="140">
        <f>('User Input'!AI29*AI324)</f>
        <v>0</v>
      </c>
      <c r="AJ659" s="140">
        <f>('User Input'!AJ29*AJ324)</f>
        <v>0</v>
      </c>
      <c r="AK659" s="140">
        <f>('User Input'!AK29*AK324)</f>
        <v>0</v>
      </c>
      <c r="AL659" s="140">
        <f>('User Input'!AL29*AL324)</f>
        <v>0</v>
      </c>
      <c r="AM659" s="140">
        <f>('User Input'!AM29*AM324)</f>
        <v>0</v>
      </c>
      <c r="AN659" s="140">
        <f>('User Input'!AN29*AN324)</f>
        <v>0</v>
      </c>
      <c r="AO659" s="140">
        <f>('User Input'!AO29*AO324)</f>
        <v>0</v>
      </c>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row>
    <row r="660" spans="1:95" ht="15" customHeight="1">
      <c r="A660" s="104"/>
      <c r="B660" s="117" t="s">
        <v>98</v>
      </c>
      <c r="C660" s="141"/>
      <c r="D660" s="140">
        <f>('User Input'!D30*D325)</f>
        <v>0</v>
      </c>
      <c r="E660" s="140">
        <f>('User Input'!E30*E325)</f>
        <v>0</v>
      </c>
      <c r="F660" s="140">
        <f>('User Input'!F30*F325)</f>
        <v>0</v>
      </c>
      <c r="G660" s="140">
        <f>('User Input'!G30*G325)</f>
        <v>0</v>
      </c>
      <c r="H660" s="140">
        <f>('User Input'!H30*H325)</f>
        <v>0</v>
      </c>
      <c r="I660" s="140">
        <f>('User Input'!I30*I325)</f>
        <v>0</v>
      </c>
      <c r="J660" s="140">
        <f>('User Input'!J30*J325)</f>
        <v>0</v>
      </c>
      <c r="K660" s="140">
        <f>('User Input'!K30*K325)</f>
        <v>0</v>
      </c>
      <c r="L660" s="140">
        <f>('User Input'!L30*L325)</f>
        <v>0</v>
      </c>
      <c r="M660" s="140">
        <f>('User Input'!M30*M325)</f>
        <v>0</v>
      </c>
      <c r="N660" s="140">
        <f>('User Input'!N30*N325)</f>
        <v>0</v>
      </c>
      <c r="O660" s="140">
        <f>('User Input'!O30*O325)</f>
        <v>0</v>
      </c>
      <c r="P660" s="140">
        <f>('User Input'!P30*P325)</f>
        <v>0</v>
      </c>
      <c r="Q660" s="140">
        <f>('User Input'!Q30*Q325)</f>
        <v>0</v>
      </c>
      <c r="R660" s="140">
        <f>('User Input'!R30*R325)</f>
        <v>0</v>
      </c>
      <c r="S660" s="140">
        <f>('User Input'!S30*S325)</f>
        <v>0</v>
      </c>
      <c r="T660" s="140">
        <f>('User Input'!T30*T325)</f>
        <v>0</v>
      </c>
      <c r="U660" s="140">
        <f>('User Input'!U30*U325)</f>
        <v>0</v>
      </c>
      <c r="V660" s="140">
        <f>('User Input'!V30*V325)</f>
        <v>0</v>
      </c>
      <c r="W660" s="140">
        <f>('User Input'!W30*W325)</f>
        <v>0</v>
      </c>
      <c r="X660" s="140">
        <f>('User Input'!X30*X325)</f>
        <v>0</v>
      </c>
      <c r="Y660" s="140">
        <f>('User Input'!Y30*Y325)</f>
        <v>0</v>
      </c>
      <c r="Z660" s="140">
        <f>('User Input'!Z30*Z325)</f>
        <v>0</v>
      </c>
      <c r="AA660" s="140">
        <f>('User Input'!AA30*AA325)</f>
        <v>0</v>
      </c>
      <c r="AB660" s="140">
        <f>('User Input'!AB30*AB325)</f>
        <v>0</v>
      </c>
      <c r="AC660" s="140">
        <f>('User Input'!AC30*AC325)</f>
        <v>0</v>
      </c>
      <c r="AD660" s="140">
        <f>('User Input'!AD30*AD325)</f>
        <v>0</v>
      </c>
      <c r="AE660" s="140">
        <f>('User Input'!AE30*AE325)</f>
        <v>0</v>
      </c>
      <c r="AF660" s="140">
        <f>('User Input'!AF30*AF325)</f>
        <v>0</v>
      </c>
      <c r="AG660" s="140">
        <f>('User Input'!AG30*AG325)</f>
        <v>0</v>
      </c>
      <c r="AH660" s="140">
        <f>('User Input'!AH30*AH325)</f>
        <v>0</v>
      </c>
      <c r="AI660" s="140">
        <f>('User Input'!AI30*AI325)</f>
        <v>0</v>
      </c>
      <c r="AJ660" s="140">
        <f>('User Input'!AJ30*AJ325)</f>
        <v>0</v>
      </c>
      <c r="AK660" s="140">
        <f>('User Input'!AK30*AK325)</f>
        <v>0</v>
      </c>
      <c r="AL660" s="140">
        <f>('User Input'!AL30*AL325)</f>
        <v>0</v>
      </c>
      <c r="AM660" s="140">
        <f>('User Input'!AM30*AM325)</f>
        <v>0</v>
      </c>
      <c r="AN660" s="140">
        <f>('User Input'!AN30*AN325)</f>
        <v>0</v>
      </c>
      <c r="AO660" s="140">
        <f>('User Input'!AO30*AO325)</f>
        <v>0</v>
      </c>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row>
    <row r="661" spans="1:95" ht="15" customHeight="1">
      <c r="A661" s="104"/>
      <c r="B661" s="117" t="s">
        <v>99</v>
      </c>
      <c r="C661" s="141"/>
      <c r="D661" s="140">
        <f>('User Input'!D31*D326)</f>
        <v>0</v>
      </c>
      <c r="E661" s="140">
        <f>('User Input'!E31*E326)</f>
        <v>0</v>
      </c>
      <c r="F661" s="140">
        <f>('User Input'!F31*F326)</f>
        <v>0</v>
      </c>
      <c r="G661" s="140">
        <f>('User Input'!G31*G326)</f>
        <v>0</v>
      </c>
      <c r="H661" s="140">
        <f>('User Input'!H31*H326)</f>
        <v>0</v>
      </c>
      <c r="I661" s="140">
        <f>('User Input'!I31*I326)</f>
        <v>0</v>
      </c>
      <c r="J661" s="140">
        <f>('User Input'!J31*J326)</f>
        <v>0</v>
      </c>
      <c r="K661" s="140">
        <f>('User Input'!K31*K326)</f>
        <v>0</v>
      </c>
      <c r="L661" s="140">
        <f>('User Input'!L31*L326)</f>
        <v>0</v>
      </c>
      <c r="M661" s="140">
        <f>('User Input'!M31*M326)</f>
        <v>0</v>
      </c>
      <c r="N661" s="140">
        <f>('User Input'!N31*N326)</f>
        <v>0</v>
      </c>
      <c r="O661" s="140">
        <f>('User Input'!O31*O326)</f>
        <v>0</v>
      </c>
      <c r="P661" s="140">
        <f>('User Input'!P31*P326)</f>
        <v>0</v>
      </c>
      <c r="Q661" s="140">
        <f>('User Input'!Q31*Q326)</f>
        <v>0</v>
      </c>
      <c r="R661" s="140">
        <f>('User Input'!R31*R326)</f>
        <v>0</v>
      </c>
      <c r="S661" s="140">
        <f>('User Input'!S31*S326)</f>
        <v>0</v>
      </c>
      <c r="T661" s="140">
        <f>('User Input'!T31*T326)</f>
        <v>0</v>
      </c>
      <c r="U661" s="140">
        <f>('User Input'!U31*U326)</f>
        <v>0</v>
      </c>
      <c r="V661" s="140">
        <f>('User Input'!V31*V326)</f>
        <v>0</v>
      </c>
      <c r="W661" s="140">
        <f>('User Input'!W31*W326)</f>
        <v>0</v>
      </c>
      <c r="X661" s="140">
        <f>('User Input'!X31*X326)</f>
        <v>0</v>
      </c>
      <c r="Y661" s="140">
        <f>('User Input'!Y31*Y326)</f>
        <v>0</v>
      </c>
      <c r="Z661" s="140">
        <f>('User Input'!Z31*Z326)</f>
        <v>0</v>
      </c>
      <c r="AA661" s="140">
        <f>('User Input'!AA31*AA326)</f>
        <v>0</v>
      </c>
      <c r="AB661" s="140">
        <f>('User Input'!AB31*AB326)</f>
        <v>0</v>
      </c>
      <c r="AC661" s="140">
        <f>('User Input'!AC31*AC326)</f>
        <v>0</v>
      </c>
      <c r="AD661" s="140">
        <f>('User Input'!AD31*AD326)</f>
        <v>0</v>
      </c>
      <c r="AE661" s="140">
        <f>('User Input'!AE31*AE326)</f>
        <v>0</v>
      </c>
      <c r="AF661" s="140">
        <f>('User Input'!AF31*AF326)</f>
        <v>0</v>
      </c>
      <c r="AG661" s="140">
        <f>('User Input'!AG31*AG326)</f>
        <v>0</v>
      </c>
      <c r="AH661" s="140">
        <f>('User Input'!AH31*AH326)</f>
        <v>0</v>
      </c>
      <c r="AI661" s="140">
        <f>('User Input'!AI31*AI326)</f>
        <v>0</v>
      </c>
      <c r="AJ661" s="140">
        <f>('User Input'!AJ31*AJ326)</f>
        <v>0</v>
      </c>
      <c r="AK661" s="140">
        <f>('User Input'!AK31*AK326)</f>
        <v>0</v>
      </c>
      <c r="AL661" s="140">
        <f>('User Input'!AL31*AL326)</f>
        <v>0</v>
      </c>
      <c r="AM661" s="140">
        <f>('User Input'!AM31*AM326)</f>
        <v>0</v>
      </c>
      <c r="AN661" s="140">
        <f>('User Input'!AN31*AN326)</f>
        <v>0</v>
      </c>
      <c r="AO661" s="140">
        <f>('User Input'!AO31*AO326)</f>
        <v>0</v>
      </c>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row>
    <row r="662" spans="1:95" ht="15" customHeight="1">
      <c r="A662" s="104"/>
      <c r="B662" s="117" t="s">
        <v>100</v>
      </c>
      <c r="C662" s="141"/>
      <c r="D662" s="140">
        <f>('User Input'!D32*D327)</f>
        <v>0</v>
      </c>
      <c r="E662" s="140">
        <f>('User Input'!E32*E327)</f>
        <v>0</v>
      </c>
      <c r="F662" s="140">
        <f>('User Input'!F32*F327)</f>
        <v>0</v>
      </c>
      <c r="G662" s="140">
        <f>('User Input'!G32*G327)</f>
        <v>0</v>
      </c>
      <c r="H662" s="140">
        <f>('User Input'!H32*H327)</f>
        <v>0</v>
      </c>
      <c r="I662" s="140">
        <f>('User Input'!I32*I327)</f>
        <v>0</v>
      </c>
      <c r="J662" s="140">
        <f>('User Input'!J32*J327)</f>
        <v>0</v>
      </c>
      <c r="K662" s="140">
        <f>('User Input'!K32*K327)</f>
        <v>0</v>
      </c>
      <c r="L662" s="140">
        <f>('User Input'!L32*L327)</f>
        <v>0</v>
      </c>
      <c r="M662" s="140">
        <f>('User Input'!M32*M327)</f>
        <v>0</v>
      </c>
      <c r="N662" s="140">
        <f>('User Input'!N32*N327)</f>
        <v>0</v>
      </c>
      <c r="O662" s="140">
        <f>('User Input'!O32*O327)</f>
        <v>0</v>
      </c>
      <c r="P662" s="140">
        <f>('User Input'!P32*P327)</f>
        <v>0</v>
      </c>
      <c r="Q662" s="140">
        <f>('User Input'!Q32*Q327)</f>
        <v>0</v>
      </c>
      <c r="R662" s="140">
        <f>('User Input'!R32*R327)</f>
        <v>0</v>
      </c>
      <c r="S662" s="140">
        <f>('User Input'!S32*S327)</f>
        <v>0</v>
      </c>
      <c r="T662" s="140">
        <f>('User Input'!T32*T327)</f>
        <v>0</v>
      </c>
      <c r="U662" s="140">
        <f>('User Input'!U32*U327)</f>
        <v>0</v>
      </c>
      <c r="V662" s="140">
        <f>('User Input'!V32*V327)</f>
        <v>0</v>
      </c>
      <c r="W662" s="140">
        <f>('User Input'!W32*W327)</f>
        <v>0</v>
      </c>
      <c r="X662" s="140">
        <f>('User Input'!X32*X327)</f>
        <v>0</v>
      </c>
      <c r="Y662" s="140">
        <f>('User Input'!Y32*Y327)</f>
        <v>0</v>
      </c>
      <c r="Z662" s="140">
        <f>('User Input'!Z32*Z327)</f>
        <v>0</v>
      </c>
      <c r="AA662" s="140">
        <f>('User Input'!AA32*AA327)</f>
        <v>0</v>
      </c>
      <c r="AB662" s="140">
        <f>('User Input'!AB32*AB327)</f>
        <v>0</v>
      </c>
      <c r="AC662" s="140">
        <f>('User Input'!AC32*AC327)</f>
        <v>0</v>
      </c>
      <c r="AD662" s="140">
        <f>('User Input'!AD32*AD327)</f>
        <v>0</v>
      </c>
      <c r="AE662" s="140">
        <f>('User Input'!AE32*AE327)</f>
        <v>0</v>
      </c>
      <c r="AF662" s="140">
        <f>('User Input'!AF32*AF327)</f>
        <v>0</v>
      </c>
      <c r="AG662" s="140">
        <f>('User Input'!AG32*AG327)</f>
        <v>0</v>
      </c>
      <c r="AH662" s="140">
        <f>('User Input'!AH32*AH327)</f>
        <v>0</v>
      </c>
      <c r="AI662" s="140">
        <f>('User Input'!AI32*AI327)</f>
        <v>0</v>
      </c>
      <c r="AJ662" s="140">
        <f>('User Input'!AJ32*AJ327)</f>
        <v>0</v>
      </c>
      <c r="AK662" s="140">
        <f>('User Input'!AK32*AK327)</f>
        <v>0</v>
      </c>
      <c r="AL662" s="140">
        <f>('User Input'!AL32*AL327)</f>
        <v>0</v>
      </c>
      <c r="AM662" s="140">
        <f>('User Input'!AM32*AM327)</f>
        <v>0</v>
      </c>
      <c r="AN662" s="140">
        <f>('User Input'!AN32*AN327)</f>
        <v>0</v>
      </c>
      <c r="AO662" s="140">
        <f>('User Input'!AO32*AO327)</f>
        <v>0</v>
      </c>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row>
    <row r="663" spans="1:95" ht="15" customHeight="1">
      <c r="A663" s="104"/>
      <c r="B663" s="117" t="s">
        <v>101</v>
      </c>
      <c r="C663" s="141"/>
      <c r="D663" s="140">
        <f>('User Input'!D33*D328)</f>
        <v>0</v>
      </c>
      <c r="E663" s="140">
        <f>('User Input'!E33*E328)</f>
        <v>0</v>
      </c>
      <c r="F663" s="140">
        <f>('User Input'!F33*F328)</f>
        <v>0</v>
      </c>
      <c r="G663" s="140">
        <f>('User Input'!G33*G328)</f>
        <v>0</v>
      </c>
      <c r="H663" s="140">
        <f>('User Input'!H33*H328)</f>
        <v>0</v>
      </c>
      <c r="I663" s="140">
        <f>('User Input'!I33*I328)</f>
        <v>0</v>
      </c>
      <c r="J663" s="140">
        <f>('User Input'!J33*J328)</f>
        <v>0</v>
      </c>
      <c r="K663" s="140">
        <f>('User Input'!K33*K328)</f>
        <v>0</v>
      </c>
      <c r="L663" s="140">
        <f>('User Input'!L33*L328)</f>
        <v>0</v>
      </c>
      <c r="M663" s="140">
        <f>('User Input'!M33*M328)</f>
        <v>0</v>
      </c>
      <c r="N663" s="140">
        <f>('User Input'!N33*N328)</f>
        <v>0</v>
      </c>
      <c r="O663" s="140">
        <f>('User Input'!O33*O328)</f>
        <v>0</v>
      </c>
      <c r="P663" s="140">
        <f>('User Input'!P33*P328)</f>
        <v>0</v>
      </c>
      <c r="Q663" s="140">
        <f>('User Input'!Q33*Q328)</f>
        <v>0</v>
      </c>
      <c r="R663" s="140">
        <f>('User Input'!R33*R328)</f>
        <v>0</v>
      </c>
      <c r="S663" s="140">
        <f>('User Input'!S33*S328)</f>
        <v>0</v>
      </c>
      <c r="T663" s="140">
        <f>('User Input'!T33*T328)</f>
        <v>0</v>
      </c>
      <c r="U663" s="140">
        <f>('User Input'!U33*U328)</f>
        <v>0</v>
      </c>
      <c r="V663" s="140">
        <f>('User Input'!V33*V328)</f>
        <v>0</v>
      </c>
      <c r="W663" s="140">
        <f>('User Input'!W33*W328)</f>
        <v>0</v>
      </c>
      <c r="X663" s="140">
        <f>('User Input'!X33*X328)</f>
        <v>0</v>
      </c>
      <c r="Y663" s="140">
        <f>('User Input'!Y33*Y328)</f>
        <v>0</v>
      </c>
      <c r="Z663" s="140">
        <f>('User Input'!Z33*Z328)</f>
        <v>0</v>
      </c>
      <c r="AA663" s="140">
        <f>('User Input'!AA33*AA328)</f>
        <v>0</v>
      </c>
      <c r="AB663" s="140">
        <f>('User Input'!AB33*AB328)</f>
        <v>0</v>
      </c>
      <c r="AC663" s="140">
        <f>('User Input'!AC33*AC328)</f>
        <v>0</v>
      </c>
      <c r="AD663" s="140">
        <f>('User Input'!AD33*AD328)</f>
        <v>0</v>
      </c>
      <c r="AE663" s="140">
        <f>('User Input'!AE33*AE328)</f>
        <v>0</v>
      </c>
      <c r="AF663" s="140">
        <f>('User Input'!AF33*AF328)</f>
        <v>0</v>
      </c>
      <c r="AG663" s="140">
        <f>('User Input'!AG33*AG328)</f>
        <v>0</v>
      </c>
      <c r="AH663" s="140">
        <f>('User Input'!AH33*AH328)</f>
        <v>0</v>
      </c>
      <c r="AI663" s="140">
        <f>('User Input'!AI33*AI328)</f>
        <v>0</v>
      </c>
      <c r="AJ663" s="140">
        <f>('User Input'!AJ33*AJ328)</f>
        <v>0</v>
      </c>
      <c r="AK663" s="140">
        <f>('User Input'!AK33*AK328)</f>
        <v>0</v>
      </c>
      <c r="AL663" s="140">
        <f>('User Input'!AL33*AL328)</f>
        <v>0</v>
      </c>
      <c r="AM663" s="140">
        <f>('User Input'!AM33*AM328)</f>
        <v>0</v>
      </c>
      <c r="AN663" s="140">
        <f>('User Input'!AN33*AN328)</f>
        <v>0</v>
      </c>
      <c r="AO663" s="140">
        <f>('User Input'!AO33*AO328)</f>
        <v>0</v>
      </c>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row>
    <row r="664" spans="1:95" ht="15" customHeight="1">
      <c r="A664" s="104"/>
      <c r="B664" s="117" t="s">
        <v>102</v>
      </c>
      <c r="C664" s="141"/>
      <c r="D664" s="140">
        <f>('User Input'!D34*D329)</f>
        <v>0</v>
      </c>
      <c r="E664" s="140">
        <f>('User Input'!E34*E329)</f>
        <v>0</v>
      </c>
      <c r="F664" s="140">
        <f>('User Input'!F34*F329)</f>
        <v>0</v>
      </c>
      <c r="G664" s="140">
        <f>('User Input'!G34*G329)</f>
        <v>0</v>
      </c>
      <c r="H664" s="140">
        <f>('User Input'!H34*H329)</f>
        <v>0</v>
      </c>
      <c r="I664" s="140">
        <f>('User Input'!I34*I329)</f>
        <v>0</v>
      </c>
      <c r="J664" s="140">
        <f>('User Input'!J34*J329)</f>
        <v>0</v>
      </c>
      <c r="K664" s="140">
        <f>('User Input'!K34*K329)</f>
        <v>0</v>
      </c>
      <c r="L664" s="140">
        <f>('User Input'!L34*L329)</f>
        <v>0</v>
      </c>
      <c r="M664" s="140">
        <f>('User Input'!M34*M329)</f>
        <v>0</v>
      </c>
      <c r="N664" s="140">
        <f>('User Input'!N34*N329)</f>
        <v>0</v>
      </c>
      <c r="O664" s="140">
        <f>('User Input'!O34*O329)</f>
        <v>0</v>
      </c>
      <c r="P664" s="140">
        <f>('User Input'!P34*P329)</f>
        <v>0</v>
      </c>
      <c r="Q664" s="140">
        <f>('User Input'!Q34*Q329)</f>
        <v>0</v>
      </c>
      <c r="R664" s="140">
        <f>('User Input'!R34*R329)</f>
        <v>0</v>
      </c>
      <c r="S664" s="140">
        <f>('User Input'!S34*S329)</f>
        <v>0</v>
      </c>
      <c r="T664" s="140">
        <f>('User Input'!T34*T329)</f>
        <v>0</v>
      </c>
      <c r="U664" s="140">
        <f>('User Input'!U34*U329)</f>
        <v>0</v>
      </c>
      <c r="V664" s="140">
        <f>('User Input'!V34*V329)</f>
        <v>0</v>
      </c>
      <c r="W664" s="140">
        <f>('User Input'!W34*W329)</f>
        <v>0</v>
      </c>
      <c r="X664" s="140">
        <f>('User Input'!X34*X329)</f>
        <v>0</v>
      </c>
      <c r="Y664" s="140">
        <f>('User Input'!Y34*Y329)</f>
        <v>0</v>
      </c>
      <c r="Z664" s="140">
        <f>('User Input'!Z34*Z329)</f>
        <v>0</v>
      </c>
      <c r="AA664" s="140">
        <f>('User Input'!AA34*AA329)</f>
        <v>0</v>
      </c>
      <c r="AB664" s="140">
        <f>('User Input'!AB34*AB329)</f>
        <v>0</v>
      </c>
      <c r="AC664" s="140">
        <f>('User Input'!AC34*AC329)</f>
        <v>0</v>
      </c>
      <c r="AD664" s="140">
        <f>('User Input'!AD34*AD329)</f>
        <v>0</v>
      </c>
      <c r="AE664" s="140">
        <f>('User Input'!AE34*AE329)</f>
        <v>0</v>
      </c>
      <c r="AF664" s="140">
        <f>('User Input'!AF34*AF329)</f>
        <v>0</v>
      </c>
      <c r="AG664" s="140">
        <f>('User Input'!AG34*AG329)</f>
        <v>0</v>
      </c>
      <c r="AH664" s="140">
        <f>('User Input'!AH34*AH329)</f>
        <v>0</v>
      </c>
      <c r="AI664" s="140">
        <f>('User Input'!AI34*AI329)</f>
        <v>0</v>
      </c>
      <c r="AJ664" s="140">
        <f>('User Input'!AJ34*AJ329)</f>
        <v>0</v>
      </c>
      <c r="AK664" s="140">
        <f>('User Input'!AK34*AK329)</f>
        <v>0</v>
      </c>
      <c r="AL664" s="140">
        <f>('User Input'!AL34*AL329)</f>
        <v>0</v>
      </c>
      <c r="AM664" s="140">
        <f>('User Input'!AM34*AM329)</f>
        <v>0</v>
      </c>
      <c r="AN664" s="140">
        <f>('User Input'!AN34*AN329)</f>
        <v>0</v>
      </c>
      <c r="AO664" s="140">
        <f>('User Input'!AO34*AO329)</f>
        <v>0</v>
      </c>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row>
    <row r="665" spans="1:95" ht="15" customHeight="1">
      <c r="A665" s="104"/>
      <c r="B665" s="117" t="s">
        <v>103</v>
      </c>
      <c r="C665" s="141"/>
      <c r="D665" s="140">
        <f>('User Input'!D35*D330)</f>
        <v>0</v>
      </c>
      <c r="E665" s="140">
        <f>('User Input'!E35*E330)</f>
        <v>0</v>
      </c>
      <c r="F665" s="140">
        <f>('User Input'!F35*F330)</f>
        <v>0</v>
      </c>
      <c r="G665" s="140">
        <f>('User Input'!G35*G330)</f>
        <v>0</v>
      </c>
      <c r="H665" s="140">
        <f>('User Input'!H35*H330)</f>
        <v>0</v>
      </c>
      <c r="I665" s="140">
        <f>('User Input'!I35*I330)</f>
        <v>0</v>
      </c>
      <c r="J665" s="140">
        <f>('User Input'!J35*J330)</f>
        <v>0</v>
      </c>
      <c r="K665" s="140">
        <f>('User Input'!K35*K330)</f>
        <v>0</v>
      </c>
      <c r="L665" s="140">
        <f>('User Input'!L35*L330)</f>
        <v>0</v>
      </c>
      <c r="M665" s="140">
        <f>('User Input'!M35*M330)</f>
        <v>0</v>
      </c>
      <c r="N665" s="140">
        <f>('User Input'!N35*N330)</f>
        <v>0</v>
      </c>
      <c r="O665" s="140">
        <f>('User Input'!O35*O330)</f>
        <v>0</v>
      </c>
      <c r="P665" s="140">
        <f>('User Input'!P35*P330)</f>
        <v>0</v>
      </c>
      <c r="Q665" s="140">
        <f>('User Input'!Q35*Q330)</f>
        <v>0</v>
      </c>
      <c r="R665" s="140">
        <f>('User Input'!R35*R330)</f>
        <v>0</v>
      </c>
      <c r="S665" s="140">
        <f>('User Input'!S35*S330)</f>
        <v>0</v>
      </c>
      <c r="T665" s="140">
        <f>('User Input'!T35*T330)</f>
        <v>0</v>
      </c>
      <c r="U665" s="140">
        <f>('User Input'!U35*U330)</f>
        <v>0</v>
      </c>
      <c r="V665" s="140">
        <f>('User Input'!V35*V330)</f>
        <v>0</v>
      </c>
      <c r="W665" s="140">
        <f>('User Input'!W35*W330)</f>
        <v>0</v>
      </c>
      <c r="X665" s="140">
        <f>('User Input'!X35*X330)</f>
        <v>0</v>
      </c>
      <c r="Y665" s="140">
        <f>('User Input'!Y35*Y330)</f>
        <v>0</v>
      </c>
      <c r="Z665" s="140">
        <f>('User Input'!Z35*Z330)</f>
        <v>0</v>
      </c>
      <c r="AA665" s="140">
        <f>('User Input'!AA35*AA330)</f>
        <v>0</v>
      </c>
      <c r="AB665" s="140">
        <f>('User Input'!AB35*AB330)</f>
        <v>0</v>
      </c>
      <c r="AC665" s="140">
        <f>('User Input'!AC35*AC330)</f>
        <v>0</v>
      </c>
      <c r="AD665" s="140">
        <f>('User Input'!AD35*AD330)</f>
        <v>0</v>
      </c>
      <c r="AE665" s="140">
        <f>('User Input'!AE35*AE330)</f>
        <v>0</v>
      </c>
      <c r="AF665" s="140">
        <f>('User Input'!AF35*AF330)</f>
        <v>0</v>
      </c>
      <c r="AG665" s="140">
        <f>('User Input'!AG35*AG330)</f>
        <v>0</v>
      </c>
      <c r="AH665" s="140">
        <f>('User Input'!AH35*AH330)</f>
        <v>0</v>
      </c>
      <c r="AI665" s="140">
        <f>('User Input'!AI35*AI330)</f>
        <v>0</v>
      </c>
      <c r="AJ665" s="140">
        <f>('User Input'!AJ35*AJ330)</f>
        <v>0</v>
      </c>
      <c r="AK665" s="140">
        <f>('User Input'!AK35*AK330)</f>
        <v>0</v>
      </c>
      <c r="AL665" s="140">
        <f>('User Input'!AL35*AL330)</f>
        <v>0</v>
      </c>
      <c r="AM665" s="140">
        <f>('User Input'!AM35*AM330)</f>
        <v>0</v>
      </c>
      <c r="AN665" s="140">
        <f>('User Input'!AN35*AN330)</f>
        <v>0</v>
      </c>
      <c r="AO665" s="140">
        <f>('User Input'!AO35*AO330)</f>
        <v>0</v>
      </c>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row>
    <row r="666" spans="1:95" ht="15" customHeight="1">
      <c r="A666" s="104"/>
      <c r="B666" s="117" t="s">
        <v>104</v>
      </c>
      <c r="C666" s="141"/>
      <c r="D666" s="140">
        <f>('User Input'!D36*D331)</f>
        <v>0</v>
      </c>
      <c r="E666" s="140">
        <f>('User Input'!E36*E331)</f>
        <v>0</v>
      </c>
      <c r="F666" s="140">
        <f>('User Input'!F36*F331)</f>
        <v>0</v>
      </c>
      <c r="G666" s="140">
        <f>('User Input'!G36*G331)</f>
        <v>0</v>
      </c>
      <c r="H666" s="140">
        <f>('User Input'!H36*H331)</f>
        <v>0</v>
      </c>
      <c r="I666" s="140">
        <f>('User Input'!I36*I331)</f>
        <v>0</v>
      </c>
      <c r="J666" s="140">
        <f>('User Input'!J36*J331)</f>
        <v>0</v>
      </c>
      <c r="K666" s="140">
        <f>('User Input'!K36*K331)</f>
        <v>0</v>
      </c>
      <c r="L666" s="140">
        <f>('User Input'!L36*L331)</f>
        <v>0</v>
      </c>
      <c r="M666" s="140">
        <f>('User Input'!M36*M331)</f>
        <v>0</v>
      </c>
      <c r="N666" s="140">
        <f>('User Input'!N36*N331)</f>
        <v>0</v>
      </c>
      <c r="O666" s="140">
        <f>('User Input'!O36*O331)</f>
        <v>0</v>
      </c>
      <c r="P666" s="140">
        <f>('User Input'!P36*P331)</f>
        <v>0</v>
      </c>
      <c r="Q666" s="140">
        <f>('User Input'!Q36*Q331)</f>
        <v>0</v>
      </c>
      <c r="R666" s="140">
        <f>('User Input'!R36*R331)</f>
        <v>0</v>
      </c>
      <c r="S666" s="140">
        <f>('User Input'!S36*S331)</f>
        <v>0</v>
      </c>
      <c r="T666" s="140">
        <f>('User Input'!T36*T331)</f>
        <v>0</v>
      </c>
      <c r="U666" s="140">
        <f>('User Input'!U36*U331)</f>
        <v>0</v>
      </c>
      <c r="V666" s="140">
        <f>('User Input'!V36*V331)</f>
        <v>0</v>
      </c>
      <c r="W666" s="140">
        <f>('User Input'!W36*W331)</f>
        <v>0</v>
      </c>
      <c r="X666" s="140">
        <f>('User Input'!X36*X331)</f>
        <v>0</v>
      </c>
      <c r="Y666" s="140">
        <f>('User Input'!Y36*Y331)</f>
        <v>0</v>
      </c>
      <c r="Z666" s="140">
        <f>('User Input'!Z36*Z331)</f>
        <v>0</v>
      </c>
      <c r="AA666" s="140">
        <f>('User Input'!AA36*AA331)</f>
        <v>0</v>
      </c>
      <c r="AB666" s="140">
        <f>('User Input'!AB36*AB331)</f>
        <v>0</v>
      </c>
      <c r="AC666" s="140">
        <f>('User Input'!AC36*AC331)</f>
        <v>0</v>
      </c>
      <c r="AD666" s="140">
        <f>('User Input'!AD36*AD331)</f>
        <v>0</v>
      </c>
      <c r="AE666" s="140">
        <f>('User Input'!AE36*AE331)</f>
        <v>0</v>
      </c>
      <c r="AF666" s="140">
        <f>('User Input'!AF36*AF331)</f>
        <v>0</v>
      </c>
      <c r="AG666" s="140">
        <f>('User Input'!AG36*AG331)</f>
        <v>0</v>
      </c>
      <c r="AH666" s="140">
        <f>('User Input'!AH36*AH331)</f>
        <v>0</v>
      </c>
      <c r="AI666" s="140">
        <f>('User Input'!AI36*AI331)</f>
        <v>0</v>
      </c>
      <c r="AJ666" s="140">
        <f>('User Input'!AJ36*AJ331)</f>
        <v>0</v>
      </c>
      <c r="AK666" s="140">
        <f>('User Input'!AK36*AK331)</f>
        <v>0</v>
      </c>
      <c r="AL666" s="140">
        <f>('User Input'!AL36*AL331)</f>
        <v>0</v>
      </c>
      <c r="AM666" s="140">
        <f>('User Input'!AM36*AM331)</f>
        <v>0</v>
      </c>
      <c r="AN666" s="140">
        <f>('User Input'!AN36*AN331)</f>
        <v>0</v>
      </c>
      <c r="AO666" s="140">
        <f>('User Input'!AO36*AO331)</f>
        <v>0</v>
      </c>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row>
    <row r="667" spans="1:95" ht="15" customHeight="1">
      <c r="A667" s="104"/>
      <c r="B667" s="117" t="s">
        <v>105</v>
      </c>
      <c r="C667" s="141"/>
      <c r="D667" s="140">
        <f>('User Input'!D37*D332)</f>
        <v>0</v>
      </c>
      <c r="E667" s="140">
        <f>('User Input'!E37*E332)</f>
        <v>0</v>
      </c>
      <c r="F667" s="140">
        <f>('User Input'!F37*F332)</f>
        <v>0</v>
      </c>
      <c r="G667" s="140">
        <f>('User Input'!G37*G332)</f>
        <v>0</v>
      </c>
      <c r="H667" s="140">
        <f>('User Input'!H37*H332)</f>
        <v>0</v>
      </c>
      <c r="I667" s="140">
        <f>('User Input'!I37*I332)</f>
        <v>0</v>
      </c>
      <c r="J667" s="140">
        <f>('User Input'!J37*J332)</f>
        <v>0</v>
      </c>
      <c r="K667" s="140">
        <f>('User Input'!K37*K332)</f>
        <v>0</v>
      </c>
      <c r="L667" s="140">
        <f>('User Input'!L37*L332)</f>
        <v>0</v>
      </c>
      <c r="M667" s="140">
        <f>('User Input'!M37*M332)</f>
        <v>0</v>
      </c>
      <c r="N667" s="140">
        <f>('User Input'!N37*N332)</f>
        <v>0</v>
      </c>
      <c r="O667" s="140">
        <f>('User Input'!O37*O332)</f>
        <v>0</v>
      </c>
      <c r="P667" s="140">
        <f>('User Input'!P37*P332)</f>
        <v>0</v>
      </c>
      <c r="Q667" s="140">
        <f>('User Input'!Q37*Q332)</f>
        <v>0</v>
      </c>
      <c r="R667" s="140">
        <f>('User Input'!R37*R332)</f>
        <v>0</v>
      </c>
      <c r="S667" s="140">
        <f>('User Input'!S37*S332)</f>
        <v>0</v>
      </c>
      <c r="T667" s="140">
        <f>('User Input'!T37*T332)</f>
        <v>0</v>
      </c>
      <c r="U667" s="140">
        <f>('User Input'!U37*U332)</f>
        <v>0</v>
      </c>
      <c r="V667" s="140">
        <f>('User Input'!V37*V332)</f>
        <v>0</v>
      </c>
      <c r="W667" s="140">
        <f>('User Input'!W37*W332)</f>
        <v>0</v>
      </c>
      <c r="X667" s="140">
        <f>('User Input'!X37*X332)</f>
        <v>0</v>
      </c>
      <c r="Y667" s="140">
        <f>('User Input'!Y37*Y332)</f>
        <v>0</v>
      </c>
      <c r="Z667" s="140">
        <f>('User Input'!Z37*Z332)</f>
        <v>0</v>
      </c>
      <c r="AA667" s="140">
        <f>('User Input'!AA37*AA332)</f>
        <v>0</v>
      </c>
      <c r="AB667" s="140">
        <f>('User Input'!AB37*AB332)</f>
        <v>0</v>
      </c>
      <c r="AC667" s="140">
        <f>('User Input'!AC37*AC332)</f>
        <v>0</v>
      </c>
      <c r="AD667" s="140">
        <f>('User Input'!AD37*AD332)</f>
        <v>0</v>
      </c>
      <c r="AE667" s="140">
        <f>('User Input'!AE37*AE332)</f>
        <v>0</v>
      </c>
      <c r="AF667" s="140">
        <f>('User Input'!AF37*AF332)</f>
        <v>0</v>
      </c>
      <c r="AG667" s="140">
        <f>('User Input'!AG37*AG332)</f>
        <v>0</v>
      </c>
      <c r="AH667" s="140">
        <f>('User Input'!AH37*AH332)</f>
        <v>0</v>
      </c>
      <c r="AI667" s="140">
        <f>('User Input'!AI37*AI332)</f>
        <v>0</v>
      </c>
      <c r="AJ667" s="140">
        <f>('User Input'!AJ37*AJ332)</f>
        <v>0</v>
      </c>
      <c r="AK667" s="140">
        <f>('User Input'!AK37*AK332)</f>
        <v>0</v>
      </c>
      <c r="AL667" s="140">
        <f>('User Input'!AL37*AL332)</f>
        <v>0</v>
      </c>
      <c r="AM667" s="140">
        <f>('User Input'!AM37*AM332)</f>
        <v>0</v>
      </c>
      <c r="AN667" s="140">
        <f>('User Input'!AN37*AN332)</f>
        <v>0</v>
      </c>
      <c r="AO667" s="140">
        <f>('User Input'!AO37*AO332)</f>
        <v>0</v>
      </c>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row>
    <row r="668" spans="1:95" ht="15" customHeight="1">
      <c r="A668" s="104"/>
      <c r="B668" s="117" t="s">
        <v>106</v>
      </c>
      <c r="C668" s="141"/>
      <c r="D668" s="140">
        <f>('User Input'!D38*D333)</f>
        <v>0</v>
      </c>
      <c r="E668" s="140">
        <f>('User Input'!E38*E333)</f>
        <v>0</v>
      </c>
      <c r="F668" s="140">
        <f>('User Input'!F38*F333)</f>
        <v>0</v>
      </c>
      <c r="G668" s="140">
        <f>('User Input'!G38*G333)</f>
        <v>0</v>
      </c>
      <c r="H668" s="140">
        <f>('User Input'!H38*H333)</f>
        <v>0</v>
      </c>
      <c r="I668" s="140">
        <f>('User Input'!I38*I333)</f>
        <v>0</v>
      </c>
      <c r="J668" s="140">
        <f>('User Input'!J38*J333)</f>
        <v>0</v>
      </c>
      <c r="K668" s="140">
        <f>('User Input'!K38*K333)</f>
        <v>0</v>
      </c>
      <c r="L668" s="140">
        <f>('User Input'!L38*L333)</f>
        <v>0</v>
      </c>
      <c r="M668" s="140">
        <f>('User Input'!M38*M333)</f>
        <v>0</v>
      </c>
      <c r="N668" s="140">
        <f>('User Input'!N38*N333)</f>
        <v>0</v>
      </c>
      <c r="O668" s="140">
        <f>('User Input'!O38*O333)</f>
        <v>0</v>
      </c>
      <c r="P668" s="140">
        <f>('User Input'!P38*P333)</f>
        <v>0</v>
      </c>
      <c r="Q668" s="140">
        <f>('User Input'!Q38*Q333)</f>
        <v>0</v>
      </c>
      <c r="R668" s="140">
        <f>('User Input'!R38*R333)</f>
        <v>0</v>
      </c>
      <c r="S668" s="140">
        <f>('User Input'!S38*S333)</f>
        <v>0</v>
      </c>
      <c r="T668" s="140">
        <f>('User Input'!T38*T333)</f>
        <v>0</v>
      </c>
      <c r="U668" s="140">
        <f>('User Input'!U38*U333)</f>
        <v>0</v>
      </c>
      <c r="V668" s="140">
        <f>('User Input'!V38*V333)</f>
        <v>0</v>
      </c>
      <c r="W668" s="140">
        <f>('User Input'!W38*W333)</f>
        <v>0</v>
      </c>
      <c r="X668" s="140">
        <f>('User Input'!X38*X333)</f>
        <v>0</v>
      </c>
      <c r="Y668" s="140">
        <f>('User Input'!Y38*Y333)</f>
        <v>0</v>
      </c>
      <c r="Z668" s="140">
        <f>('User Input'!Z38*Z333)</f>
        <v>0</v>
      </c>
      <c r="AA668" s="140">
        <f>('User Input'!AA38*AA333)</f>
        <v>0</v>
      </c>
      <c r="AB668" s="140">
        <f>('User Input'!AB38*AB333)</f>
        <v>0</v>
      </c>
      <c r="AC668" s="140">
        <f>('User Input'!AC38*AC333)</f>
        <v>0</v>
      </c>
      <c r="AD668" s="140">
        <f>('User Input'!AD38*AD333)</f>
        <v>0</v>
      </c>
      <c r="AE668" s="140">
        <f>('User Input'!AE38*AE333)</f>
        <v>0</v>
      </c>
      <c r="AF668" s="140">
        <f>('User Input'!AF38*AF333)</f>
        <v>0</v>
      </c>
      <c r="AG668" s="140">
        <f>('User Input'!AG38*AG333)</f>
        <v>0</v>
      </c>
      <c r="AH668" s="140">
        <f>('User Input'!AH38*AH333)</f>
        <v>0</v>
      </c>
      <c r="AI668" s="140">
        <f>('User Input'!AI38*AI333)</f>
        <v>0</v>
      </c>
      <c r="AJ668" s="140">
        <f>('User Input'!AJ38*AJ333)</f>
        <v>0</v>
      </c>
      <c r="AK668" s="140">
        <f>('User Input'!AK38*AK333)</f>
        <v>0</v>
      </c>
      <c r="AL668" s="140">
        <f>('User Input'!AL38*AL333)</f>
        <v>0</v>
      </c>
      <c r="AM668" s="140">
        <f>('User Input'!AM38*AM333)</f>
        <v>0</v>
      </c>
      <c r="AN668" s="140">
        <f>('User Input'!AN38*AN333)</f>
        <v>0</v>
      </c>
      <c r="AO668" s="140">
        <f>('User Input'!AO38*AO333)</f>
        <v>0</v>
      </c>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row>
    <row r="669" spans="1:95" ht="15" customHeight="1">
      <c r="A669" s="104"/>
      <c r="B669" s="117" t="s">
        <v>107</v>
      </c>
      <c r="C669" s="141"/>
      <c r="D669" s="140">
        <f>('User Input'!D39*D334)</f>
        <v>0</v>
      </c>
      <c r="E669" s="140">
        <f>('User Input'!E39*E334)</f>
        <v>0</v>
      </c>
      <c r="F669" s="140">
        <f>('User Input'!F39*F334)</f>
        <v>0</v>
      </c>
      <c r="G669" s="140">
        <f>('User Input'!G39*G334)</f>
        <v>0</v>
      </c>
      <c r="H669" s="140">
        <f>('User Input'!H39*H334)</f>
        <v>0</v>
      </c>
      <c r="I669" s="140">
        <f>('User Input'!I39*I334)</f>
        <v>0</v>
      </c>
      <c r="J669" s="140">
        <f>('User Input'!J39*J334)</f>
        <v>0</v>
      </c>
      <c r="K669" s="140">
        <f>('User Input'!K39*K334)</f>
        <v>0</v>
      </c>
      <c r="L669" s="140">
        <f>('User Input'!L39*L334)</f>
        <v>0</v>
      </c>
      <c r="M669" s="140">
        <f>('User Input'!M39*M334)</f>
        <v>0</v>
      </c>
      <c r="N669" s="140">
        <f>('User Input'!N39*N334)</f>
        <v>0</v>
      </c>
      <c r="O669" s="140">
        <f>('User Input'!O39*O334)</f>
        <v>0</v>
      </c>
      <c r="P669" s="140">
        <f>('User Input'!P39*P334)</f>
        <v>0</v>
      </c>
      <c r="Q669" s="140">
        <f>('User Input'!Q39*Q334)</f>
        <v>0</v>
      </c>
      <c r="R669" s="140">
        <f>('User Input'!R39*R334)</f>
        <v>0</v>
      </c>
      <c r="S669" s="140">
        <f>('User Input'!S39*S334)</f>
        <v>0</v>
      </c>
      <c r="T669" s="140">
        <f>('User Input'!T39*T334)</f>
        <v>0</v>
      </c>
      <c r="U669" s="140">
        <f>('User Input'!U39*U334)</f>
        <v>0</v>
      </c>
      <c r="V669" s="140">
        <f>('User Input'!V39*V334)</f>
        <v>0</v>
      </c>
      <c r="W669" s="140">
        <f>('User Input'!W39*W334)</f>
        <v>0</v>
      </c>
      <c r="X669" s="140">
        <f>('User Input'!X39*X334)</f>
        <v>0</v>
      </c>
      <c r="Y669" s="140">
        <f>('User Input'!Y39*Y334)</f>
        <v>0</v>
      </c>
      <c r="Z669" s="140">
        <f>('User Input'!Z39*Z334)</f>
        <v>0</v>
      </c>
      <c r="AA669" s="140">
        <f>('User Input'!AA39*AA334)</f>
        <v>0</v>
      </c>
      <c r="AB669" s="140">
        <f>('User Input'!AB39*AB334)</f>
        <v>0</v>
      </c>
      <c r="AC669" s="140">
        <f>('User Input'!AC39*AC334)</f>
        <v>0</v>
      </c>
      <c r="AD669" s="140">
        <f>('User Input'!AD39*AD334)</f>
        <v>0</v>
      </c>
      <c r="AE669" s="140">
        <f>('User Input'!AE39*AE334)</f>
        <v>0</v>
      </c>
      <c r="AF669" s="140">
        <f>('User Input'!AF39*AF334)</f>
        <v>0</v>
      </c>
      <c r="AG669" s="140">
        <f>('User Input'!AG39*AG334)</f>
        <v>0</v>
      </c>
      <c r="AH669" s="140">
        <f>('User Input'!AH39*AH334)</f>
        <v>0</v>
      </c>
      <c r="AI669" s="140">
        <f>('User Input'!AI39*AI334)</f>
        <v>0</v>
      </c>
      <c r="AJ669" s="140">
        <f>('User Input'!AJ39*AJ334)</f>
        <v>0</v>
      </c>
      <c r="AK669" s="140">
        <f>('User Input'!AK39*AK334)</f>
        <v>0</v>
      </c>
      <c r="AL669" s="140">
        <f>('User Input'!AL39*AL334)</f>
        <v>0</v>
      </c>
      <c r="AM669" s="140">
        <f>('User Input'!AM39*AM334)</f>
        <v>0</v>
      </c>
      <c r="AN669" s="140">
        <f>('User Input'!AN39*AN334)</f>
        <v>0</v>
      </c>
      <c r="AO669" s="140">
        <f>('User Input'!AO39*AO334)</f>
        <v>0</v>
      </c>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row>
    <row r="670" spans="1:95" ht="15" customHeight="1">
      <c r="A670" s="104"/>
      <c r="B670" s="117" t="s">
        <v>108</v>
      </c>
      <c r="C670" s="141"/>
      <c r="D670" s="140">
        <f>('User Input'!D40*D335)</f>
        <v>0</v>
      </c>
      <c r="E670" s="140">
        <f>('User Input'!E40*E335)</f>
        <v>0</v>
      </c>
      <c r="F670" s="140">
        <f>('User Input'!F40*F335)</f>
        <v>0</v>
      </c>
      <c r="G670" s="140">
        <f>('User Input'!G40*G335)</f>
        <v>0</v>
      </c>
      <c r="H670" s="140">
        <f>('User Input'!H40*H335)</f>
        <v>0</v>
      </c>
      <c r="I670" s="140">
        <f>('User Input'!I40*I335)</f>
        <v>0</v>
      </c>
      <c r="J670" s="140">
        <f>('User Input'!J40*J335)</f>
        <v>0</v>
      </c>
      <c r="K670" s="140">
        <f>('User Input'!K40*K335)</f>
        <v>0</v>
      </c>
      <c r="L670" s="140">
        <f>('User Input'!L40*L335)</f>
        <v>0</v>
      </c>
      <c r="M670" s="140">
        <f>('User Input'!M40*M335)</f>
        <v>0</v>
      </c>
      <c r="N670" s="140">
        <f>('User Input'!N40*N335)</f>
        <v>0</v>
      </c>
      <c r="O670" s="140">
        <f>('User Input'!O40*O335)</f>
        <v>0</v>
      </c>
      <c r="P670" s="140">
        <f>('User Input'!P40*P335)</f>
        <v>0</v>
      </c>
      <c r="Q670" s="140">
        <f>('User Input'!Q40*Q335)</f>
        <v>0</v>
      </c>
      <c r="R670" s="140">
        <f>('User Input'!R40*R335)</f>
        <v>0</v>
      </c>
      <c r="S670" s="140">
        <f>('User Input'!S40*S335)</f>
        <v>0</v>
      </c>
      <c r="T670" s="140">
        <f>('User Input'!T40*T335)</f>
        <v>0</v>
      </c>
      <c r="U670" s="140">
        <f>('User Input'!U40*U335)</f>
        <v>0</v>
      </c>
      <c r="V670" s="140">
        <f>('User Input'!V40*V335)</f>
        <v>0</v>
      </c>
      <c r="W670" s="140">
        <f>('User Input'!W40*W335)</f>
        <v>0</v>
      </c>
      <c r="X670" s="140">
        <f>('User Input'!X40*X335)</f>
        <v>0</v>
      </c>
      <c r="Y670" s="140">
        <f>('User Input'!Y40*Y335)</f>
        <v>0</v>
      </c>
      <c r="Z670" s="140">
        <f>('User Input'!Z40*Z335)</f>
        <v>0</v>
      </c>
      <c r="AA670" s="140">
        <f>('User Input'!AA40*AA335)</f>
        <v>0</v>
      </c>
      <c r="AB670" s="140">
        <f>('User Input'!AB40*AB335)</f>
        <v>0</v>
      </c>
      <c r="AC670" s="140">
        <f>('User Input'!AC40*AC335)</f>
        <v>0</v>
      </c>
      <c r="AD670" s="140">
        <f>('User Input'!AD40*AD335)</f>
        <v>0</v>
      </c>
      <c r="AE670" s="140">
        <f>('User Input'!AE40*AE335)</f>
        <v>0</v>
      </c>
      <c r="AF670" s="140">
        <f>('User Input'!AF40*AF335)</f>
        <v>0</v>
      </c>
      <c r="AG670" s="140">
        <f>('User Input'!AG40*AG335)</f>
        <v>0</v>
      </c>
      <c r="AH670" s="140">
        <f>('User Input'!AH40*AH335)</f>
        <v>0</v>
      </c>
      <c r="AI670" s="140">
        <f>('User Input'!AI40*AI335)</f>
        <v>0</v>
      </c>
      <c r="AJ670" s="140">
        <f>('User Input'!AJ40*AJ335)</f>
        <v>0</v>
      </c>
      <c r="AK670" s="140">
        <f>('User Input'!AK40*AK335)</f>
        <v>0</v>
      </c>
      <c r="AL670" s="140">
        <f>('User Input'!AL40*AL335)</f>
        <v>0</v>
      </c>
      <c r="AM670" s="140">
        <f>('User Input'!AM40*AM335)</f>
        <v>0</v>
      </c>
      <c r="AN670" s="140">
        <f>('User Input'!AN40*AN335)</f>
        <v>0</v>
      </c>
      <c r="AO670" s="140">
        <f>('User Input'!AO40*AO335)</f>
        <v>0</v>
      </c>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row>
    <row r="671" spans="1:95" ht="15" customHeight="1">
      <c r="A671" s="104"/>
      <c r="B671" s="117" t="s">
        <v>109</v>
      </c>
      <c r="C671" s="141"/>
      <c r="D671" s="140">
        <f>('User Input'!D41*D336)</f>
        <v>0</v>
      </c>
      <c r="E671" s="140">
        <f>('User Input'!E41*E336)</f>
        <v>0</v>
      </c>
      <c r="F671" s="140">
        <f>('User Input'!F41*F336)</f>
        <v>0</v>
      </c>
      <c r="G671" s="140">
        <f>('User Input'!G41*G336)</f>
        <v>0</v>
      </c>
      <c r="H671" s="140">
        <f>('User Input'!H41*H336)</f>
        <v>0</v>
      </c>
      <c r="I671" s="140">
        <f>('User Input'!I41*I336)</f>
        <v>0</v>
      </c>
      <c r="J671" s="140">
        <f>('User Input'!J41*J336)</f>
        <v>0</v>
      </c>
      <c r="K671" s="140">
        <f>('User Input'!K41*K336)</f>
        <v>0</v>
      </c>
      <c r="L671" s="140">
        <f>('User Input'!L41*L336)</f>
        <v>0</v>
      </c>
      <c r="M671" s="140">
        <f>('User Input'!M41*M336)</f>
        <v>0</v>
      </c>
      <c r="N671" s="140">
        <f>('User Input'!N41*N336)</f>
        <v>0</v>
      </c>
      <c r="O671" s="140">
        <f>('User Input'!O41*O336)</f>
        <v>0</v>
      </c>
      <c r="P671" s="140">
        <f>('User Input'!P41*P336)</f>
        <v>0</v>
      </c>
      <c r="Q671" s="140">
        <f>('User Input'!Q41*Q336)</f>
        <v>0</v>
      </c>
      <c r="R671" s="140">
        <f>('User Input'!R41*R336)</f>
        <v>0</v>
      </c>
      <c r="S671" s="140">
        <f>('User Input'!S41*S336)</f>
        <v>0</v>
      </c>
      <c r="T671" s="140">
        <f>('User Input'!T41*T336)</f>
        <v>0</v>
      </c>
      <c r="U671" s="140">
        <f>('User Input'!U41*U336)</f>
        <v>0</v>
      </c>
      <c r="V671" s="140">
        <f>('User Input'!V41*V336)</f>
        <v>0</v>
      </c>
      <c r="W671" s="140">
        <f>('User Input'!W41*W336)</f>
        <v>0</v>
      </c>
      <c r="X671" s="140">
        <f>('User Input'!X41*X336)</f>
        <v>0</v>
      </c>
      <c r="Y671" s="140">
        <f>('User Input'!Y41*Y336)</f>
        <v>0</v>
      </c>
      <c r="Z671" s="140">
        <f>('User Input'!Z41*Z336)</f>
        <v>0</v>
      </c>
      <c r="AA671" s="140">
        <f>('User Input'!AA41*AA336)</f>
        <v>0</v>
      </c>
      <c r="AB671" s="140">
        <f>('User Input'!AB41*AB336)</f>
        <v>0</v>
      </c>
      <c r="AC671" s="140">
        <f>('User Input'!AC41*AC336)</f>
        <v>0</v>
      </c>
      <c r="AD671" s="140">
        <f>('User Input'!AD41*AD336)</f>
        <v>0</v>
      </c>
      <c r="AE671" s="140">
        <f>('User Input'!AE41*AE336)</f>
        <v>0</v>
      </c>
      <c r="AF671" s="140">
        <f>('User Input'!AF41*AF336)</f>
        <v>0</v>
      </c>
      <c r="AG671" s="140">
        <f>('User Input'!AG41*AG336)</f>
        <v>0</v>
      </c>
      <c r="AH671" s="140">
        <f>('User Input'!AH41*AH336)</f>
        <v>0</v>
      </c>
      <c r="AI671" s="140">
        <f>('User Input'!AI41*AI336)</f>
        <v>0</v>
      </c>
      <c r="AJ671" s="140">
        <f>('User Input'!AJ41*AJ336)</f>
        <v>0</v>
      </c>
      <c r="AK671" s="140">
        <f>('User Input'!AK41*AK336)</f>
        <v>0</v>
      </c>
      <c r="AL671" s="140">
        <f>('User Input'!AL41*AL336)</f>
        <v>0</v>
      </c>
      <c r="AM671" s="140">
        <f>('User Input'!AM41*AM336)</f>
        <v>0</v>
      </c>
      <c r="AN671" s="140">
        <f>('User Input'!AN41*AN336)</f>
        <v>0</v>
      </c>
      <c r="AO671" s="140">
        <f>('User Input'!AO41*AO336)</f>
        <v>0</v>
      </c>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row>
    <row r="672" spans="1:95" ht="15" customHeight="1">
      <c r="A672" s="104"/>
      <c r="B672" s="117" t="s">
        <v>110</v>
      </c>
      <c r="C672" s="141"/>
      <c r="D672" s="140">
        <f>('User Input'!D42*D337)</f>
        <v>0</v>
      </c>
      <c r="E672" s="140">
        <f>('User Input'!E42*E337)</f>
        <v>0</v>
      </c>
      <c r="F672" s="140">
        <f>('User Input'!F42*F337)</f>
        <v>0</v>
      </c>
      <c r="G672" s="140">
        <f>('User Input'!G42*G337)</f>
        <v>0</v>
      </c>
      <c r="H672" s="140">
        <f>('User Input'!H42*H337)</f>
        <v>0</v>
      </c>
      <c r="I672" s="140">
        <f>('User Input'!I42*I337)</f>
        <v>0</v>
      </c>
      <c r="J672" s="140">
        <f>('User Input'!J42*J337)</f>
        <v>0</v>
      </c>
      <c r="K672" s="140">
        <f>('User Input'!K42*K337)</f>
        <v>0</v>
      </c>
      <c r="L672" s="140">
        <f>('User Input'!L42*L337)</f>
        <v>0</v>
      </c>
      <c r="M672" s="140">
        <f>('User Input'!M42*M337)</f>
        <v>0</v>
      </c>
      <c r="N672" s="140">
        <f>('User Input'!N42*N337)</f>
        <v>0</v>
      </c>
      <c r="O672" s="140">
        <f>('User Input'!O42*O337)</f>
        <v>0</v>
      </c>
      <c r="P672" s="140">
        <f>('User Input'!P42*P337)</f>
        <v>0</v>
      </c>
      <c r="Q672" s="140">
        <f>('User Input'!Q42*Q337)</f>
        <v>0</v>
      </c>
      <c r="R672" s="140">
        <f>('User Input'!R42*R337)</f>
        <v>0</v>
      </c>
      <c r="S672" s="140">
        <f>('User Input'!S42*S337)</f>
        <v>0</v>
      </c>
      <c r="T672" s="140">
        <f>('User Input'!T42*T337)</f>
        <v>0</v>
      </c>
      <c r="U672" s="140">
        <f>('User Input'!U42*U337)</f>
        <v>0</v>
      </c>
      <c r="V672" s="140">
        <f>('User Input'!V42*V337)</f>
        <v>0</v>
      </c>
      <c r="W672" s="140">
        <f>('User Input'!W42*W337)</f>
        <v>0</v>
      </c>
      <c r="X672" s="140">
        <f>('User Input'!X42*X337)</f>
        <v>0</v>
      </c>
      <c r="Y672" s="140">
        <f>('User Input'!Y42*Y337)</f>
        <v>0</v>
      </c>
      <c r="Z672" s="140">
        <f>('User Input'!Z42*Z337)</f>
        <v>0</v>
      </c>
      <c r="AA672" s="140">
        <f>('User Input'!AA42*AA337)</f>
        <v>0</v>
      </c>
      <c r="AB672" s="140">
        <f>('User Input'!AB42*AB337)</f>
        <v>0</v>
      </c>
      <c r="AC672" s="140">
        <f>('User Input'!AC42*AC337)</f>
        <v>0</v>
      </c>
      <c r="AD672" s="140">
        <f>('User Input'!AD42*AD337)</f>
        <v>0</v>
      </c>
      <c r="AE672" s="140">
        <f>('User Input'!AE42*AE337)</f>
        <v>0</v>
      </c>
      <c r="AF672" s="140">
        <f>('User Input'!AF42*AF337)</f>
        <v>0</v>
      </c>
      <c r="AG672" s="140">
        <f>('User Input'!AG42*AG337)</f>
        <v>0</v>
      </c>
      <c r="AH672" s="140">
        <f>('User Input'!AH42*AH337)</f>
        <v>0</v>
      </c>
      <c r="AI672" s="140">
        <f>('User Input'!AI42*AI337)</f>
        <v>0</v>
      </c>
      <c r="AJ672" s="140">
        <f>('User Input'!AJ42*AJ337)</f>
        <v>0</v>
      </c>
      <c r="AK672" s="140">
        <f>('User Input'!AK42*AK337)</f>
        <v>0</v>
      </c>
      <c r="AL672" s="140">
        <f>('User Input'!AL42*AL337)</f>
        <v>0</v>
      </c>
      <c r="AM672" s="140">
        <f>('User Input'!AM42*AM337)</f>
        <v>0</v>
      </c>
      <c r="AN672" s="140">
        <f>('User Input'!AN42*AN337)</f>
        <v>0</v>
      </c>
      <c r="AO672" s="140">
        <f>('User Input'!AO42*AO337)</f>
        <v>0</v>
      </c>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row>
    <row r="673" spans="1:95" ht="15" customHeight="1">
      <c r="A673" s="104"/>
      <c r="B673" s="117" t="s">
        <v>111</v>
      </c>
      <c r="C673" s="141"/>
      <c r="D673" s="140">
        <f>('User Input'!D43*D338)</f>
        <v>0</v>
      </c>
      <c r="E673" s="140">
        <f>('User Input'!E43*E338)</f>
        <v>0</v>
      </c>
      <c r="F673" s="140">
        <f>('User Input'!F43*F338)</f>
        <v>0</v>
      </c>
      <c r="G673" s="140">
        <f>('User Input'!G43*G338)</f>
        <v>0</v>
      </c>
      <c r="H673" s="140">
        <f>('User Input'!H43*H338)</f>
        <v>0</v>
      </c>
      <c r="I673" s="140">
        <f>('User Input'!I43*I338)</f>
        <v>0</v>
      </c>
      <c r="J673" s="140">
        <f>('User Input'!J43*J338)</f>
        <v>0</v>
      </c>
      <c r="K673" s="140">
        <f>('User Input'!K43*K338)</f>
        <v>0</v>
      </c>
      <c r="L673" s="140">
        <f>('User Input'!L43*L338)</f>
        <v>0</v>
      </c>
      <c r="M673" s="140">
        <f>('User Input'!M43*M338)</f>
        <v>0</v>
      </c>
      <c r="N673" s="140">
        <f>('User Input'!N43*N338)</f>
        <v>0</v>
      </c>
      <c r="O673" s="140">
        <f>('User Input'!O43*O338)</f>
        <v>0</v>
      </c>
      <c r="P673" s="140">
        <f>('User Input'!P43*P338)</f>
        <v>0</v>
      </c>
      <c r="Q673" s="140">
        <f>('User Input'!Q43*Q338)</f>
        <v>0</v>
      </c>
      <c r="R673" s="140">
        <f>('User Input'!R43*R338)</f>
        <v>0</v>
      </c>
      <c r="S673" s="140">
        <f>('User Input'!S43*S338)</f>
        <v>0</v>
      </c>
      <c r="T673" s="140">
        <f>('User Input'!T43*T338)</f>
        <v>0</v>
      </c>
      <c r="U673" s="140">
        <f>('User Input'!U43*U338)</f>
        <v>0</v>
      </c>
      <c r="V673" s="140">
        <f>('User Input'!V43*V338)</f>
        <v>0</v>
      </c>
      <c r="W673" s="140">
        <f>('User Input'!W43*W338)</f>
        <v>0</v>
      </c>
      <c r="X673" s="140">
        <f>('User Input'!X43*X338)</f>
        <v>0</v>
      </c>
      <c r="Y673" s="140">
        <f>('User Input'!Y43*Y338)</f>
        <v>0</v>
      </c>
      <c r="Z673" s="140">
        <f>('User Input'!Z43*Z338)</f>
        <v>0</v>
      </c>
      <c r="AA673" s="140">
        <f>('User Input'!AA43*AA338)</f>
        <v>0</v>
      </c>
      <c r="AB673" s="140">
        <f>('User Input'!AB43*AB338)</f>
        <v>0</v>
      </c>
      <c r="AC673" s="140">
        <f>('User Input'!AC43*AC338)</f>
        <v>0</v>
      </c>
      <c r="AD673" s="140">
        <f>('User Input'!AD43*AD338)</f>
        <v>0</v>
      </c>
      <c r="AE673" s="140">
        <f>('User Input'!AE43*AE338)</f>
        <v>0</v>
      </c>
      <c r="AF673" s="140">
        <f>('User Input'!AF43*AF338)</f>
        <v>0</v>
      </c>
      <c r="AG673" s="140">
        <f>('User Input'!AG43*AG338)</f>
        <v>0</v>
      </c>
      <c r="AH673" s="140">
        <f>('User Input'!AH43*AH338)</f>
        <v>0</v>
      </c>
      <c r="AI673" s="140">
        <f>('User Input'!AI43*AI338)</f>
        <v>0</v>
      </c>
      <c r="AJ673" s="140">
        <f>('User Input'!AJ43*AJ338)</f>
        <v>0</v>
      </c>
      <c r="AK673" s="140">
        <f>('User Input'!AK43*AK338)</f>
        <v>0</v>
      </c>
      <c r="AL673" s="140">
        <f>('User Input'!AL43*AL338)</f>
        <v>0</v>
      </c>
      <c r="AM673" s="140">
        <f>('User Input'!AM43*AM338)</f>
        <v>0</v>
      </c>
      <c r="AN673" s="140">
        <f>('User Input'!AN43*AN338)</f>
        <v>0</v>
      </c>
      <c r="AO673" s="140">
        <f>('User Input'!AO43*AO338)</f>
        <v>0</v>
      </c>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row>
    <row r="674" spans="1:95" ht="15" customHeight="1">
      <c r="A674" s="104"/>
      <c r="B674" s="117" t="s">
        <v>112</v>
      </c>
      <c r="C674" s="141"/>
      <c r="D674" s="140">
        <f>('User Input'!D44*D339)</f>
        <v>0</v>
      </c>
      <c r="E674" s="140">
        <f>('User Input'!E44*E339)</f>
        <v>0</v>
      </c>
      <c r="F674" s="140">
        <f>('User Input'!F44*F339)</f>
        <v>0</v>
      </c>
      <c r="G674" s="140">
        <f>('User Input'!G44*G339)</f>
        <v>0</v>
      </c>
      <c r="H674" s="140">
        <f>('User Input'!H44*H339)</f>
        <v>0</v>
      </c>
      <c r="I674" s="140">
        <f>('User Input'!I44*I339)</f>
        <v>0</v>
      </c>
      <c r="J674" s="140">
        <f>('User Input'!J44*J339)</f>
        <v>0</v>
      </c>
      <c r="K674" s="140">
        <f>('User Input'!K44*K339)</f>
        <v>0</v>
      </c>
      <c r="L674" s="140">
        <f>('User Input'!L44*L339)</f>
        <v>0</v>
      </c>
      <c r="M674" s="140">
        <f>('User Input'!M44*M339)</f>
        <v>0</v>
      </c>
      <c r="N674" s="140">
        <f>('User Input'!N44*N339)</f>
        <v>0</v>
      </c>
      <c r="O674" s="140">
        <f>('User Input'!O44*O339)</f>
        <v>0</v>
      </c>
      <c r="P674" s="140">
        <f>('User Input'!P44*P339)</f>
        <v>0</v>
      </c>
      <c r="Q674" s="140">
        <f>('User Input'!Q44*Q339)</f>
        <v>0</v>
      </c>
      <c r="R674" s="140">
        <f>('User Input'!R44*R339)</f>
        <v>0</v>
      </c>
      <c r="S674" s="140">
        <f>('User Input'!S44*S339)</f>
        <v>0</v>
      </c>
      <c r="T674" s="140">
        <f>('User Input'!T44*T339)</f>
        <v>0</v>
      </c>
      <c r="U674" s="140">
        <f>('User Input'!U44*U339)</f>
        <v>0</v>
      </c>
      <c r="V674" s="140">
        <f>('User Input'!V44*V339)</f>
        <v>0</v>
      </c>
      <c r="W674" s="140">
        <f>('User Input'!W44*W339)</f>
        <v>0</v>
      </c>
      <c r="X674" s="140">
        <f>('User Input'!X44*X339)</f>
        <v>0</v>
      </c>
      <c r="Y674" s="140">
        <f>('User Input'!Y44*Y339)</f>
        <v>0</v>
      </c>
      <c r="Z674" s="140">
        <f>('User Input'!Z44*Z339)</f>
        <v>0</v>
      </c>
      <c r="AA674" s="140">
        <f>('User Input'!AA44*AA339)</f>
        <v>0</v>
      </c>
      <c r="AB674" s="140">
        <f>('User Input'!AB44*AB339)</f>
        <v>0</v>
      </c>
      <c r="AC674" s="140">
        <f>('User Input'!AC44*AC339)</f>
        <v>0</v>
      </c>
      <c r="AD674" s="140">
        <f>('User Input'!AD44*AD339)</f>
        <v>0</v>
      </c>
      <c r="AE674" s="140">
        <f>('User Input'!AE44*AE339)</f>
        <v>0</v>
      </c>
      <c r="AF674" s="140">
        <f>('User Input'!AF44*AF339)</f>
        <v>0</v>
      </c>
      <c r="AG674" s="140">
        <f>('User Input'!AG44*AG339)</f>
        <v>0</v>
      </c>
      <c r="AH674" s="140">
        <f>('User Input'!AH44*AH339)</f>
        <v>0</v>
      </c>
      <c r="AI674" s="140">
        <f>('User Input'!AI44*AI339)</f>
        <v>0</v>
      </c>
      <c r="AJ674" s="140">
        <f>('User Input'!AJ44*AJ339)</f>
        <v>0</v>
      </c>
      <c r="AK674" s="140">
        <f>('User Input'!AK44*AK339)</f>
        <v>0</v>
      </c>
      <c r="AL674" s="140">
        <f>('User Input'!AL44*AL339)</f>
        <v>0</v>
      </c>
      <c r="AM674" s="140">
        <f>('User Input'!AM44*AM339)</f>
        <v>0</v>
      </c>
      <c r="AN674" s="140">
        <f>('User Input'!AN44*AN339)</f>
        <v>0</v>
      </c>
      <c r="AO674" s="140">
        <f>('User Input'!AO44*AO339)</f>
        <v>0</v>
      </c>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row>
    <row r="675" spans="1:95" ht="15" customHeight="1">
      <c r="A675" s="104"/>
      <c r="B675" s="117" t="s">
        <v>113</v>
      </c>
      <c r="C675" s="141"/>
      <c r="D675" s="140">
        <f>('User Input'!D45*D340)</f>
        <v>0</v>
      </c>
      <c r="E675" s="140">
        <f>('User Input'!E45*E340)</f>
        <v>0</v>
      </c>
      <c r="F675" s="140">
        <f>('User Input'!F45*F340)</f>
        <v>0</v>
      </c>
      <c r="G675" s="140">
        <f>('User Input'!G45*G340)</f>
        <v>0</v>
      </c>
      <c r="H675" s="140">
        <f>('User Input'!H45*H340)</f>
        <v>0</v>
      </c>
      <c r="I675" s="140">
        <f>('User Input'!I45*I340)</f>
        <v>0</v>
      </c>
      <c r="J675" s="140">
        <f>('User Input'!J45*J340)</f>
        <v>0</v>
      </c>
      <c r="K675" s="140">
        <f>('User Input'!K45*K340)</f>
        <v>0</v>
      </c>
      <c r="L675" s="140">
        <f>('User Input'!L45*L340)</f>
        <v>0</v>
      </c>
      <c r="M675" s="140">
        <f>('User Input'!M45*M340)</f>
        <v>0</v>
      </c>
      <c r="N675" s="140">
        <f>('User Input'!N45*N340)</f>
        <v>0</v>
      </c>
      <c r="O675" s="140">
        <f>('User Input'!O45*O340)</f>
        <v>0</v>
      </c>
      <c r="P675" s="140">
        <f>('User Input'!P45*P340)</f>
        <v>0</v>
      </c>
      <c r="Q675" s="140">
        <f>('User Input'!Q45*Q340)</f>
        <v>0</v>
      </c>
      <c r="R675" s="140">
        <f>('User Input'!R45*R340)</f>
        <v>0</v>
      </c>
      <c r="S675" s="140">
        <f>('User Input'!S45*S340)</f>
        <v>0</v>
      </c>
      <c r="T675" s="140">
        <f>('User Input'!T45*T340)</f>
        <v>0</v>
      </c>
      <c r="U675" s="140">
        <f>('User Input'!U45*U340)</f>
        <v>0</v>
      </c>
      <c r="V675" s="140">
        <f>('User Input'!V45*V340)</f>
        <v>0</v>
      </c>
      <c r="W675" s="140">
        <f>('User Input'!W45*W340)</f>
        <v>0</v>
      </c>
      <c r="X675" s="140">
        <f>('User Input'!X45*X340)</f>
        <v>0</v>
      </c>
      <c r="Y675" s="140">
        <f>('User Input'!Y45*Y340)</f>
        <v>0</v>
      </c>
      <c r="Z675" s="140">
        <f>('User Input'!Z45*Z340)</f>
        <v>0</v>
      </c>
      <c r="AA675" s="140">
        <f>('User Input'!AA45*AA340)</f>
        <v>0</v>
      </c>
      <c r="AB675" s="140">
        <f>('User Input'!AB45*AB340)</f>
        <v>0</v>
      </c>
      <c r="AC675" s="140">
        <f>('User Input'!AC45*AC340)</f>
        <v>0</v>
      </c>
      <c r="AD675" s="140">
        <f>('User Input'!AD45*AD340)</f>
        <v>0</v>
      </c>
      <c r="AE675" s="140">
        <f>('User Input'!AE45*AE340)</f>
        <v>0</v>
      </c>
      <c r="AF675" s="140">
        <f>('User Input'!AF45*AF340)</f>
        <v>0</v>
      </c>
      <c r="AG675" s="140">
        <f>('User Input'!AG45*AG340)</f>
        <v>0</v>
      </c>
      <c r="AH675" s="140">
        <f>('User Input'!AH45*AH340)</f>
        <v>0</v>
      </c>
      <c r="AI675" s="140">
        <f>('User Input'!AI45*AI340)</f>
        <v>0</v>
      </c>
      <c r="AJ675" s="140">
        <f>('User Input'!AJ45*AJ340)</f>
        <v>0</v>
      </c>
      <c r="AK675" s="140">
        <f>('User Input'!AK45*AK340)</f>
        <v>0</v>
      </c>
      <c r="AL675" s="140">
        <f>('User Input'!AL45*AL340)</f>
        <v>0</v>
      </c>
      <c r="AM675" s="140">
        <f>('User Input'!AM45*AM340)</f>
        <v>0</v>
      </c>
      <c r="AN675" s="140">
        <f>('User Input'!AN45*AN340)</f>
        <v>0</v>
      </c>
      <c r="AO675" s="140">
        <f>('User Input'!AO45*AO340)</f>
        <v>0</v>
      </c>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row>
    <row r="676" spans="1:95" ht="15" customHeight="1">
      <c r="A676" s="104"/>
      <c r="B676" s="117" t="s">
        <v>114</v>
      </c>
      <c r="C676" s="141"/>
      <c r="D676" s="140">
        <f>('User Input'!D46*D341)</f>
        <v>0</v>
      </c>
      <c r="E676" s="140">
        <f>('User Input'!E46*E341)</f>
        <v>0</v>
      </c>
      <c r="F676" s="140">
        <f>('User Input'!F46*F341)</f>
        <v>0</v>
      </c>
      <c r="G676" s="140">
        <f>('User Input'!G46*G341)</f>
        <v>0</v>
      </c>
      <c r="H676" s="140">
        <f>('User Input'!H46*H341)</f>
        <v>0</v>
      </c>
      <c r="I676" s="140">
        <f>('User Input'!I46*I341)</f>
        <v>0</v>
      </c>
      <c r="J676" s="140">
        <f>('User Input'!J46*J341)</f>
        <v>0</v>
      </c>
      <c r="K676" s="140">
        <f>('User Input'!K46*K341)</f>
        <v>0</v>
      </c>
      <c r="L676" s="140">
        <f>('User Input'!L46*L341)</f>
        <v>0</v>
      </c>
      <c r="M676" s="140">
        <f>('User Input'!M46*M341)</f>
        <v>0</v>
      </c>
      <c r="N676" s="140">
        <f>('User Input'!N46*N341)</f>
        <v>0</v>
      </c>
      <c r="O676" s="140">
        <f>('User Input'!O46*O341)</f>
        <v>0</v>
      </c>
      <c r="P676" s="140">
        <f>('User Input'!P46*P341)</f>
        <v>0</v>
      </c>
      <c r="Q676" s="140">
        <f>('User Input'!Q46*Q341)</f>
        <v>0</v>
      </c>
      <c r="R676" s="140">
        <f>('User Input'!R46*R341)</f>
        <v>0</v>
      </c>
      <c r="S676" s="140">
        <f>('User Input'!S46*S341)</f>
        <v>0</v>
      </c>
      <c r="T676" s="140">
        <f>('User Input'!T46*T341)</f>
        <v>0</v>
      </c>
      <c r="U676" s="140">
        <f>('User Input'!U46*U341)</f>
        <v>0</v>
      </c>
      <c r="V676" s="140">
        <f>('User Input'!V46*V341)</f>
        <v>0</v>
      </c>
      <c r="W676" s="140">
        <f>('User Input'!W46*W341)</f>
        <v>0</v>
      </c>
      <c r="X676" s="140">
        <f>('User Input'!X46*X341)</f>
        <v>0</v>
      </c>
      <c r="Y676" s="140">
        <f>('User Input'!Y46*Y341)</f>
        <v>0</v>
      </c>
      <c r="Z676" s="140">
        <f>('User Input'!Z46*Z341)</f>
        <v>0</v>
      </c>
      <c r="AA676" s="140">
        <f>('User Input'!AA46*AA341)</f>
        <v>0</v>
      </c>
      <c r="AB676" s="140">
        <f>('User Input'!AB46*AB341)</f>
        <v>0</v>
      </c>
      <c r="AC676" s="140">
        <f>('User Input'!AC46*AC341)</f>
        <v>0</v>
      </c>
      <c r="AD676" s="140">
        <f>('User Input'!AD46*AD341)</f>
        <v>0</v>
      </c>
      <c r="AE676" s="140">
        <f>('User Input'!AE46*AE341)</f>
        <v>0</v>
      </c>
      <c r="AF676" s="140">
        <f>('User Input'!AF46*AF341)</f>
        <v>0</v>
      </c>
      <c r="AG676" s="140">
        <f>('User Input'!AG46*AG341)</f>
        <v>0</v>
      </c>
      <c r="AH676" s="140">
        <f>('User Input'!AH46*AH341)</f>
        <v>0</v>
      </c>
      <c r="AI676" s="140">
        <f>('User Input'!AI46*AI341)</f>
        <v>0</v>
      </c>
      <c r="AJ676" s="140">
        <f>('User Input'!AJ46*AJ341)</f>
        <v>0</v>
      </c>
      <c r="AK676" s="140">
        <f>('User Input'!AK46*AK341)</f>
        <v>0</v>
      </c>
      <c r="AL676" s="140">
        <f>('User Input'!AL46*AL341)</f>
        <v>0</v>
      </c>
      <c r="AM676" s="140">
        <f>('User Input'!AM46*AM341)</f>
        <v>0</v>
      </c>
      <c r="AN676" s="140">
        <f>('User Input'!AN46*AN341)</f>
        <v>0</v>
      </c>
      <c r="AO676" s="140">
        <f>('User Input'!AO46*AO341)</f>
        <v>0</v>
      </c>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row>
    <row r="677" spans="1:95" ht="15" customHeight="1">
      <c r="A677" s="104"/>
      <c r="B677" s="117" t="s">
        <v>115</v>
      </c>
      <c r="C677" s="141"/>
      <c r="D677" s="140">
        <f>('User Input'!D47*D342)</f>
        <v>0</v>
      </c>
      <c r="E677" s="140">
        <f>('User Input'!E47*E342)</f>
        <v>0</v>
      </c>
      <c r="F677" s="140">
        <f>('User Input'!F47*F342)</f>
        <v>0</v>
      </c>
      <c r="G677" s="140">
        <f>('User Input'!G47*G342)</f>
        <v>0</v>
      </c>
      <c r="H677" s="140">
        <f>('User Input'!H47*H342)</f>
        <v>0</v>
      </c>
      <c r="I677" s="140">
        <f>('User Input'!I47*I342)</f>
        <v>0</v>
      </c>
      <c r="J677" s="140">
        <f>('User Input'!J47*J342)</f>
        <v>0</v>
      </c>
      <c r="K677" s="140">
        <f>('User Input'!K47*K342)</f>
        <v>0</v>
      </c>
      <c r="L677" s="140">
        <f>('User Input'!L47*L342)</f>
        <v>0</v>
      </c>
      <c r="M677" s="140">
        <f>('User Input'!M47*M342)</f>
        <v>0</v>
      </c>
      <c r="N677" s="140">
        <f>('User Input'!N47*N342)</f>
        <v>0</v>
      </c>
      <c r="O677" s="140">
        <f>('User Input'!O47*O342)</f>
        <v>0</v>
      </c>
      <c r="P677" s="140">
        <f>('User Input'!P47*P342)</f>
        <v>0</v>
      </c>
      <c r="Q677" s="140">
        <f>('User Input'!Q47*Q342)</f>
        <v>0</v>
      </c>
      <c r="R677" s="140">
        <f>('User Input'!R47*R342)</f>
        <v>0</v>
      </c>
      <c r="S677" s="140">
        <f>('User Input'!S47*S342)</f>
        <v>0</v>
      </c>
      <c r="T677" s="140">
        <f>('User Input'!T47*T342)</f>
        <v>0</v>
      </c>
      <c r="U677" s="140">
        <f>('User Input'!U47*U342)</f>
        <v>0</v>
      </c>
      <c r="V677" s="140">
        <f>('User Input'!V47*V342)</f>
        <v>0</v>
      </c>
      <c r="W677" s="140">
        <f>('User Input'!W47*W342)</f>
        <v>0</v>
      </c>
      <c r="X677" s="140">
        <f>('User Input'!X47*X342)</f>
        <v>0</v>
      </c>
      <c r="Y677" s="140">
        <f>('User Input'!Y47*Y342)</f>
        <v>0</v>
      </c>
      <c r="Z677" s="140">
        <f>('User Input'!Z47*Z342)</f>
        <v>0</v>
      </c>
      <c r="AA677" s="140">
        <f>('User Input'!AA47*AA342)</f>
        <v>0</v>
      </c>
      <c r="AB677" s="140">
        <f>('User Input'!AB47*AB342)</f>
        <v>0</v>
      </c>
      <c r="AC677" s="140">
        <f>('User Input'!AC47*AC342)</f>
        <v>0</v>
      </c>
      <c r="AD677" s="140">
        <f>('User Input'!AD47*AD342)</f>
        <v>0</v>
      </c>
      <c r="AE677" s="140">
        <f>('User Input'!AE47*AE342)</f>
        <v>0</v>
      </c>
      <c r="AF677" s="140">
        <f>('User Input'!AF47*AF342)</f>
        <v>0</v>
      </c>
      <c r="AG677" s="140">
        <f>('User Input'!AG47*AG342)</f>
        <v>0</v>
      </c>
      <c r="AH677" s="140">
        <f>('User Input'!AH47*AH342)</f>
        <v>0</v>
      </c>
      <c r="AI677" s="140">
        <f>('User Input'!AI47*AI342)</f>
        <v>0</v>
      </c>
      <c r="AJ677" s="140">
        <f>('User Input'!AJ47*AJ342)</f>
        <v>0</v>
      </c>
      <c r="AK677" s="140">
        <f>('User Input'!AK47*AK342)</f>
        <v>0</v>
      </c>
      <c r="AL677" s="140">
        <f>('User Input'!AL47*AL342)</f>
        <v>0</v>
      </c>
      <c r="AM677" s="140">
        <f>('User Input'!AM47*AM342)</f>
        <v>0</v>
      </c>
      <c r="AN677" s="140">
        <f>('User Input'!AN47*AN342)</f>
        <v>0</v>
      </c>
      <c r="AO677" s="140">
        <f>('User Input'!AO47*AO342)</f>
        <v>0</v>
      </c>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row>
    <row r="678" spans="1:95" ht="15" customHeight="1">
      <c r="A678" s="104"/>
      <c r="B678" s="117" t="s">
        <v>116</v>
      </c>
      <c r="C678" s="141"/>
      <c r="D678" s="140">
        <f>('User Input'!D48*D343)</f>
        <v>0</v>
      </c>
      <c r="E678" s="140">
        <f>('User Input'!E48*E343)</f>
        <v>0</v>
      </c>
      <c r="F678" s="140">
        <f>('User Input'!F48*F343)</f>
        <v>0</v>
      </c>
      <c r="G678" s="140">
        <f>('User Input'!G48*G343)</f>
        <v>0</v>
      </c>
      <c r="H678" s="140">
        <f>('User Input'!H48*H343)</f>
        <v>0</v>
      </c>
      <c r="I678" s="140">
        <f>('User Input'!I48*I343)</f>
        <v>0</v>
      </c>
      <c r="J678" s="140">
        <f>('User Input'!J48*J343)</f>
        <v>0</v>
      </c>
      <c r="K678" s="140">
        <f>('User Input'!K48*K343)</f>
        <v>0</v>
      </c>
      <c r="L678" s="140">
        <f>('User Input'!L48*L343)</f>
        <v>0</v>
      </c>
      <c r="M678" s="140">
        <f>('User Input'!M48*M343)</f>
        <v>0</v>
      </c>
      <c r="N678" s="140">
        <f>('User Input'!N48*N343)</f>
        <v>0</v>
      </c>
      <c r="O678" s="140">
        <f>('User Input'!O48*O343)</f>
        <v>0</v>
      </c>
      <c r="P678" s="140">
        <f>('User Input'!P48*P343)</f>
        <v>0</v>
      </c>
      <c r="Q678" s="140">
        <f>('User Input'!Q48*Q343)</f>
        <v>0</v>
      </c>
      <c r="R678" s="140">
        <f>('User Input'!R48*R343)</f>
        <v>0</v>
      </c>
      <c r="S678" s="140">
        <f>('User Input'!S48*S343)</f>
        <v>0</v>
      </c>
      <c r="T678" s="140">
        <f>('User Input'!T48*T343)</f>
        <v>0</v>
      </c>
      <c r="U678" s="140">
        <f>('User Input'!U48*U343)</f>
        <v>0</v>
      </c>
      <c r="V678" s="140">
        <f>('User Input'!V48*V343)</f>
        <v>0</v>
      </c>
      <c r="W678" s="140">
        <f>('User Input'!W48*W343)</f>
        <v>0</v>
      </c>
      <c r="X678" s="140">
        <f>('User Input'!X48*X343)</f>
        <v>0</v>
      </c>
      <c r="Y678" s="140">
        <f>('User Input'!Y48*Y343)</f>
        <v>0</v>
      </c>
      <c r="Z678" s="140">
        <f>('User Input'!Z48*Z343)</f>
        <v>0</v>
      </c>
      <c r="AA678" s="140">
        <f>('User Input'!AA48*AA343)</f>
        <v>0</v>
      </c>
      <c r="AB678" s="140">
        <f>('User Input'!AB48*AB343)</f>
        <v>0</v>
      </c>
      <c r="AC678" s="140">
        <f>('User Input'!AC48*AC343)</f>
        <v>0</v>
      </c>
      <c r="AD678" s="140">
        <f>('User Input'!AD48*AD343)</f>
        <v>0</v>
      </c>
      <c r="AE678" s="140">
        <f>('User Input'!AE48*AE343)</f>
        <v>0</v>
      </c>
      <c r="AF678" s="140">
        <f>('User Input'!AF48*AF343)</f>
        <v>0</v>
      </c>
      <c r="AG678" s="140">
        <f>('User Input'!AG48*AG343)</f>
        <v>0</v>
      </c>
      <c r="AH678" s="140">
        <f>('User Input'!AH48*AH343)</f>
        <v>0</v>
      </c>
      <c r="AI678" s="140">
        <f>('User Input'!AI48*AI343)</f>
        <v>0</v>
      </c>
      <c r="AJ678" s="140">
        <f>('User Input'!AJ48*AJ343)</f>
        <v>0</v>
      </c>
      <c r="AK678" s="140">
        <f>('User Input'!AK48*AK343)</f>
        <v>0</v>
      </c>
      <c r="AL678" s="140">
        <f>('User Input'!AL48*AL343)</f>
        <v>0</v>
      </c>
      <c r="AM678" s="140">
        <f>('User Input'!AM48*AM343)</f>
        <v>0</v>
      </c>
      <c r="AN678" s="140">
        <f>('User Input'!AN48*AN343)</f>
        <v>0</v>
      </c>
      <c r="AO678" s="140">
        <f>('User Input'!AO48*AO343)</f>
        <v>0</v>
      </c>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row>
    <row r="679" spans="1:95" ht="15" customHeight="1">
      <c r="A679" s="104"/>
      <c r="B679" s="117" t="s">
        <v>117</v>
      </c>
      <c r="C679" s="141"/>
      <c r="D679" s="140">
        <f>('User Input'!D49*D344)</f>
        <v>0</v>
      </c>
      <c r="E679" s="140">
        <f>('User Input'!E49*E344)</f>
        <v>0</v>
      </c>
      <c r="F679" s="140">
        <f>('User Input'!F49*F344)</f>
        <v>0</v>
      </c>
      <c r="G679" s="140">
        <f>('User Input'!G49*G344)</f>
        <v>0</v>
      </c>
      <c r="H679" s="140">
        <f>('User Input'!H49*H344)</f>
        <v>0</v>
      </c>
      <c r="I679" s="140">
        <f>('User Input'!I49*I344)</f>
        <v>0</v>
      </c>
      <c r="J679" s="140">
        <f>('User Input'!J49*J344)</f>
        <v>0</v>
      </c>
      <c r="K679" s="140">
        <f>('User Input'!K49*K344)</f>
        <v>0</v>
      </c>
      <c r="L679" s="140">
        <f>('User Input'!L49*L344)</f>
        <v>0</v>
      </c>
      <c r="M679" s="140">
        <f>('User Input'!M49*M344)</f>
        <v>0</v>
      </c>
      <c r="N679" s="140">
        <f>('User Input'!N49*N344)</f>
        <v>0</v>
      </c>
      <c r="O679" s="140">
        <f>('User Input'!O49*O344)</f>
        <v>0</v>
      </c>
      <c r="P679" s="140">
        <f>('User Input'!P49*P344)</f>
        <v>0</v>
      </c>
      <c r="Q679" s="140">
        <f>('User Input'!Q49*Q344)</f>
        <v>0</v>
      </c>
      <c r="R679" s="140">
        <f>('User Input'!R49*R344)</f>
        <v>0</v>
      </c>
      <c r="S679" s="140">
        <f>('User Input'!S49*S344)</f>
        <v>0</v>
      </c>
      <c r="T679" s="140">
        <f>('User Input'!T49*T344)</f>
        <v>0</v>
      </c>
      <c r="U679" s="140">
        <f>('User Input'!U49*U344)</f>
        <v>0</v>
      </c>
      <c r="V679" s="140">
        <f>('User Input'!V49*V344)</f>
        <v>0</v>
      </c>
      <c r="W679" s="140">
        <f>('User Input'!W49*W344)</f>
        <v>0</v>
      </c>
      <c r="X679" s="140">
        <f>('User Input'!X49*X344)</f>
        <v>0</v>
      </c>
      <c r="Y679" s="140">
        <f>('User Input'!Y49*Y344)</f>
        <v>0</v>
      </c>
      <c r="Z679" s="140">
        <f>('User Input'!Z49*Z344)</f>
        <v>0</v>
      </c>
      <c r="AA679" s="140">
        <f>('User Input'!AA49*AA344)</f>
        <v>0</v>
      </c>
      <c r="AB679" s="140">
        <f>('User Input'!AB49*AB344)</f>
        <v>0</v>
      </c>
      <c r="AC679" s="140">
        <f>('User Input'!AC49*AC344)</f>
        <v>0</v>
      </c>
      <c r="AD679" s="140">
        <f>('User Input'!AD49*AD344)</f>
        <v>0</v>
      </c>
      <c r="AE679" s="140">
        <f>('User Input'!AE49*AE344)</f>
        <v>0</v>
      </c>
      <c r="AF679" s="140">
        <f>('User Input'!AF49*AF344)</f>
        <v>0</v>
      </c>
      <c r="AG679" s="140">
        <f>('User Input'!AG49*AG344)</f>
        <v>0</v>
      </c>
      <c r="AH679" s="140">
        <f>('User Input'!AH49*AH344)</f>
        <v>0</v>
      </c>
      <c r="AI679" s="140">
        <f>('User Input'!AI49*AI344)</f>
        <v>0</v>
      </c>
      <c r="AJ679" s="140">
        <f>('User Input'!AJ49*AJ344)</f>
        <v>0</v>
      </c>
      <c r="AK679" s="140">
        <f>('User Input'!AK49*AK344)</f>
        <v>0</v>
      </c>
      <c r="AL679" s="140">
        <f>('User Input'!AL49*AL344)</f>
        <v>0</v>
      </c>
      <c r="AM679" s="140">
        <f>('User Input'!AM49*AM344)</f>
        <v>0</v>
      </c>
      <c r="AN679" s="140">
        <f>('User Input'!AN49*AN344)</f>
        <v>0</v>
      </c>
      <c r="AO679" s="140">
        <f>('User Input'!AO49*AO344)</f>
        <v>0</v>
      </c>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row>
    <row r="680" spans="1:95" ht="15" customHeight="1">
      <c r="A680" s="104"/>
      <c r="B680" s="117" t="s">
        <v>118</v>
      </c>
      <c r="C680" s="141"/>
      <c r="D680" s="140">
        <f>('User Input'!D50*D345)</f>
        <v>0</v>
      </c>
      <c r="E680" s="140">
        <f>('User Input'!E50*E345)</f>
        <v>0</v>
      </c>
      <c r="F680" s="140">
        <f>('User Input'!F50*F345)</f>
        <v>0</v>
      </c>
      <c r="G680" s="140">
        <f>('User Input'!G50*G345)</f>
        <v>0</v>
      </c>
      <c r="H680" s="140">
        <f>('User Input'!H50*H345)</f>
        <v>0</v>
      </c>
      <c r="I680" s="140">
        <f>('User Input'!I50*I345)</f>
        <v>0</v>
      </c>
      <c r="J680" s="140">
        <f>('User Input'!J50*J345)</f>
        <v>0</v>
      </c>
      <c r="K680" s="140">
        <f>('User Input'!K50*K345)</f>
        <v>0</v>
      </c>
      <c r="L680" s="140">
        <f>('User Input'!L50*L345)</f>
        <v>0</v>
      </c>
      <c r="M680" s="140">
        <f>('User Input'!M50*M345)</f>
        <v>0</v>
      </c>
      <c r="N680" s="140">
        <f>('User Input'!N50*N345)</f>
        <v>0</v>
      </c>
      <c r="O680" s="140">
        <f>('User Input'!O50*O345)</f>
        <v>0</v>
      </c>
      <c r="P680" s="140">
        <f>('User Input'!P50*P345)</f>
        <v>0</v>
      </c>
      <c r="Q680" s="140">
        <f>('User Input'!Q50*Q345)</f>
        <v>0</v>
      </c>
      <c r="R680" s="140">
        <f>('User Input'!R50*R345)</f>
        <v>0</v>
      </c>
      <c r="S680" s="140">
        <f>('User Input'!S50*S345)</f>
        <v>0</v>
      </c>
      <c r="T680" s="140">
        <f>('User Input'!T50*T345)</f>
        <v>0</v>
      </c>
      <c r="U680" s="140">
        <f>('User Input'!U50*U345)</f>
        <v>0</v>
      </c>
      <c r="V680" s="140">
        <f>('User Input'!V50*V345)</f>
        <v>0</v>
      </c>
      <c r="W680" s="140">
        <f>('User Input'!W50*W345)</f>
        <v>0</v>
      </c>
      <c r="X680" s="140">
        <f>('User Input'!X50*X345)</f>
        <v>0</v>
      </c>
      <c r="Y680" s="140">
        <f>('User Input'!Y50*Y345)</f>
        <v>0</v>
      </c>
      <c r="Z680" s="140">
        <f>('User Input'!Z50*Z345)</f>
        <v>0</v>
      </c>
      <c r="AA680" s="140">
        <f>('User Input'!AA50*AA345)</f>
        <v>0</v>
      </c>
      <c r="AB680" s="140">
        <f>('User Input'!AB50*AB345)</f>
        <v>0</v>
      </c>
      <c r="AC680" s="140">
        <f>('User Input'!AC50*AC345)</f>
        <v>0</v>
      </c>
      <c r="AD680" s="140">
        <f>('User Input'!AD50*AD345)</f>
        <v>0</v>
      </c>
      <c r="AE680" s="140">
        <f>('User Input'!AE50*AE345)</f>
        <v>0</v>
      </c>
      <c r="AF680" s="140">
        <f>('User Input'!AF50*AF345)</f>
        <v>0</v>
      </c>
      <c r="AG680" s="140">
        <f>('User Input'!AG50*AG345)</f>
        <v>0</v>
      </c>
      <c r="AH680" s="140">
        <f>('User Input'!AH50*AH345)</f>
        <v>0</v>
      </c>
      <c r="AI680" s="140">
        <f>('User Input'!AI50*AI345)</f>
        <v>0</v>
      </c>
      <c r="AJ680" s="140">
        <f>('User Input'!AJ50*AJ345)</f>
        <v>0</v>
      </c>
      <c r="AK680" s="140">
        <f>('User Input'!AK50*AK345)</f>
        <v>0</v>
      </c>
      <c r="AL680" s="140">
        <f>('User Input'!AL50*AL345)</f>
        <v>0</v>
      </c>
      <c r="AM680" s="140">
        <f>('User Input'!AM50*AM345)</f>
        <v>0</v>
      </c>
      <c r="AN680" s="140">
        <f>('User Input'!AN50*AN345)</f>
        <v>0</v>
      </c>
      <c r="AO680" s="140">
        <f>('User Input'!AO50*AO345)</f>
        <v>0</v>
      </c>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row>
    <row r="681" spans="1:95" ht="15" customHeight="1">
      <c r="A681" s="104"/>
      <c r="B681" s="117" t="s">
        <v>119</v>
      </c>
      <c r="C681" s="141"/>
      <c r="D681" s="140">
        <f>('User Input'!D51*D346)</f>
        <v>0</v>
      </c>
      <c r="E681" s="140">
        <f>('User Input'!E51*E346)</f>
        <v>0</v>
      </c>
      <c r="F681" s="140">
        <f>('User Input'!F51*F346)</f>
        <v>0</v>
      </c>
      <c r="G681" s="140">
        <f>('User Input'!G51*G346)</f>
        <v>0</v>
      </c>
      <c r="H681" s="140">
        <f>('User Input'!H51*H346)</f>
        <v>0</v>
      </c>
      <c r="I681" s="140">
        <f>('User Input'!I51*I346)</f>
        <v>0</v>
      </c>
      <c r="J681" s="140">
        <f>('User Input'!J51*J346)</f>
        <v>0</v>
      </c>
      <c r="K681" s="140">
        <f>('User Input'!K51*K346)</f>
        <v>0</v>
      </c>
      <c r="L681" s="140">
        <f>('User Input'!L51*L346)</f>
        <v>0</v>
      </c>
      <c r="M681" s="140">
        <f>('User Input'!M51*M346)</f>
        <v>0</v>
      </c>
      <c r="N681" s="140">
        <f>('User Input'!N51*N346)</f>
        <v>0</v>
      </c>
      <c r="O681" s="140">
        <f>('User Input'!O51*O346)</f>
        <v>0</v>
      </c>
      <c r="P681" s="140">
        <f>('User Input'!P51*P346)</f>
        <v>0</v>
      </c>
      <c r="Q681" s="140">
        <f>('User Input'!Q51*Q346)</f>
        <v>0</v>
      </c>
      <c r="R681" s="140">
        <f>('User Input'!R51*R346)</f>
        <v>0</v>
      </c>
      <c r="S681" s="140">
        <f>('User Input'!S51*S346)</f>
        <v>0</v>
      </c>
      <c r="T681" s="140">
        <f>('User Input'!T51*T346)</f>
        <v>0</v>
      </c>
      <c r="U681" s="140">
        <f>('User Input'!U51*U346)</f>
        <v>0</v>
      </c>
      <c r="V681" s="140">
        <f>('User Input'!V51*V346)</f>
        <v>0</v>
      </c>
      <c r="W681" s="140">
        <f>('User Input'!W51*W346)</f>
        <v>0</v>
      </c>
      <c r="X681" s="140">
        <f>('User Input'!X51*X346)</f>
        <v>0</v>
      </c>
      <c r="Y681" s="140">
        <f>('User Input'!Y51*Y346)</f>
        <v>0</v>
      </c>
      <c r="Z681" s="140">
        <f>('User Input'!Z51*Z346)</f>
        <v>0</v>
      </c>
      <c r="AA681" s="140">
        <f>('User Input'!AA51*AA346)</f>
        <v>0</v>
      </c>
      <c r="AB681" s="140">
        <f>('User Input'!AB51*AB346)</f>
        <v>0</v>
      </c>
      <c r="AC681" s="140">
        <f>('User Input'!AC51*AC346)</f>
        <v>0</v>
      </c>
      <c r="AD681" s="140">
        <f>('User Input'!AD51*AD346)</f>
        <v>0</v>
      </c>
      <c r="AE681" s="140">
        <f>('User Input'!AE51*AE346)</f>
        <v>0</v>
      </c>
      <c r="AF681" s="140">
        <f>('User Input'!AF51*AF346)</f>
        <v>0</v>
      </c>
      <c r="AG681" s="140">
        <f>('User Input'!AG51*AG346)</f>
        <v>0</v>
      </c>
      <c r="AH681" s="140">
        <f>('User Input'!AH51*AH346)</f>
        <v>0</v>
      </c>
      <c r="AI681" s="140">
        <f>('User Input'!AI51*AI346)</f>
        <v>0</v>
      </c>
      <c r="AJ681" s="140">
        <f>('User Input'!AJ51*AJ346)</f>
        <v>0</v>
      </c>
      <c r="AK681" s="140">
        <f>('User Input'!AK51*AK346)</f>
        <v>0</v>
      </c>
      <c r="AL681" s="140">
        <f>('User Input'!AL51*AL346)</f>
        <v>0</v>
      </c>
      <c r="AM681" s="140">
        <f>('User Input'!AM51*AM346)</f>
        <v>0</v>
      </c>
      <c r="AN681" s="140">
        <f>('User Input'!AN51*AN346)</f>
        <v>0</v>
      </c>
      <c r="AO681" s="140">
        <f>('User Input'!AO51*AO346)</f>
        <v>0</v>
      </c>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row>
    <row r="682" spans="1:95" ht="15" customHeight="1">
      <c r="A682" s="104"/>
      <c r="B682" s="117" t="s">
        <v>120</v>
      </c>
      <c r="C682" s="141"/>
      <c r="D682" s="140">
        <f>('User Input'!D52*D347)</f>
        <v>0</v>
      </c>
      <c r="E682" s="140">
        <f>('User Input'!E52*E347)</f>
        <v>0</v>
      </c>
      <c r="F682" s="140">
        <f>('User Input'!F52*F347)</f>
        <v>0</v>
      </c>
      <c r="G682" s="140">
        <f>('User Input'!G52*G347)</f>
        <v>0</v>
      </c>
      <c r="H682" s="140">
        <f>('User Input'!H52*H347)</f>
        <v>0</v>
      </c>
      <c r="I682" s="140">
        <f>('User Input'!I52*I347)</f>
        <v>0</v>
      </c>
      <c r="J682" s="140">
        <f>('User Input'!J52*J347)</f>
        <v>0</v>
      </c>
      <c r="K682" s="140">
        <f>('User Input'!K52*K347)</f>
        <v>0</v>
      </c>
      <c r="L682" s="140">
        <f>('User Input'!L52*L347)</f>
        <v>0</v>
      </c>
      <c r="M682" s="140">
        <f>('User Input'!M52*M347)</f>
        <v>0</v>
      </c>
      <c r="N682" s="140">
        <f>('User Input'!N52*N347)</f>
        <v>0</v>
      </c>
      <c r="O682" s="140">
        <f>('User Input'!O52*O347)</f>
        <v>0</v>
      </c>
      <c r="P682" s="140">
        <f>('User Input'!P52*P347)</f>
        <v>0</v>
      </c>
      <c r="Q682" s="140">
        <f>('User Input'!Q52*Q347)</f>
        <v>0</v>
      </c>
      <c r="R682" s="140">
        <f>('User Input'!R52*R347)</f>
        <v>0</v>
      </c>
      <c r="S682" s="140">
        <f>('User Input'!S52*S347)</f>
        <v>0</v>
      </c>
      <c r="T682" s="140">
        <f>('User Input'!T52*T347)</f>
        <v>0</v>
      </c>
      <c r="U682" s="140">
        <f>('User Input'!U52*U347)</f>
        <v>0</v>
      </c>
      <c r="V682" s="140">
        <f>('User Input'!V52*V347)</f>
        <v>0</v>
      </c>
      <c r="W682" s="140">
        <f>('User Input'!W52*W347)</f>
        <v>0</v>
      </c>
      <c r="X682" s="140">
        <f>('User Input'!X52*X347)</f>
        <v>0</v>
      </c>
      <c r="Y682" s="140">
        <f>('User Input'!Y52*Y347)</f>
        <v>0</v>
      </c>
      <c r="Z682" s="140">
        <f>('User Input'!Z52*Z347)</f>
        <v>0</v>
      </c>
      <c r="AA682" s="140">
        <f>('User Input'!AA52*AA347)</f>
        <v>0</v>
      </c>
      <c r="AB682" s="140">
        <f>('User Input'!AB52*AB347)</f>
        <v>0</v>
      </c>
      <c r="AC682" s="140">
        <f>('User Input'!AC52*AC347)</f>
        <v>0</v>
      </c>
      <c r="AD682" s="140">
        <f>('User Input'!AD52*AD347)</f>
        <v>0</v>
      </c>
      <c r="AE682" s="140">
        <f>('User Input'!AE52*AE347)</f>
        <v>0</v>
      </c>
      <c r="AF682" s="140">
        <f>('User Input'!AF52*AF347)</f>
        <v>0</v>
      </c>
      <c r="AG682" s="140">
        <f>('User Input'!AG52*AG347)</f>
        <v>0</v>
      </c>
      <c r="AH682" s="140">
        <f>('User Input'!AH52*AH347)</f>
        <v>0</v>
      </c>
      <c r="AI682" s="140">
        <f>('User Input'!AI52*AI347)</f>
        <v>0</v>
      </c>
      <c r="AJ682" s="140">
        <f>('User Input'!AJ52*AJ347)</f>
        <v>0</v>
      </c>
      <c r="AK682" s="140">
        <f>('User Input'!AK52*AK347)</f>
        <v>0</v>
      </c>
      <c r="AL682" s="140">
        <f>('User Input'!AL52*AL347)</f>
        <v>0</v>
      </c>
      <c r="AM682" s="140">
        <f>('User Input'!AM52*AM347)</f>
        <v>0</v>
      </c>
      <c r="AN682" s="140">
        <f>('User Input'!AN52*AN347)</f>
        <v>0</v>
      </c>
      <c r="AO682" s="140">
        <f>('User Input'!AO52*AO347)</f>
        <v>0</v>
      </c>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row>
    <row r="683" spans="1:95" ht="15" customHeight="1">
      <c r="A683" s="104"/>
      <c r="B683" s="117" t="s">
        <v>121</v>
      </c>
      <c r="C683" s="141"/>
      <c r="D683" s="140">
        <f>('User Input'!D53*D348)</f>
        <v>0</v>
      </c>
      <c r="E683" s="140">
        <f>('User Input'!E53*E348)</f>
        <v>0</v>
      </c>
      <c r="F683" s="140">
        <f>('User Input'!F53*F348)</f>
        <v>0</v>
      </c>
      <c r="G683" s="140">
        <f>('User Input'!G53*G348)</f>
        <v>0</v>
      </c>
      <c r="H683" s="140">
        <f>('User Input'!H53*H348)</f>
        <v>0</v>
      </c>
      <c r="I683" s="140">
        <f>('User Input'!I53*I348)</f>
        <v>0</v>
      </c>
      <c r="J683" s="140">
        <f>('User Input'!J53*J348)</f>
        <v>0</v>
      </c>
      <c r="K683" s="140">
        <f>('User Input'!K53*K348)</f>
        <v>0</v>
      </c>
      <c r="L683" s="140">
        <f>('User Input'!L53*L348)</f>
        <v>0</v>
      </c>
      <c r="M683" s="140">
        <f>('User Input'!M53*M348)</f>
        <v>0</v>
      </c>
      <c r="N683" s="140">
        <f>('User Input'!N53*N348)</f>
        <v>0</v>
      </c>
      <c r="O683" s="140">
        <f>('User Input'!O53*O348)</f>
        <v>0</v>
      </c>
      <c r="P683" s="140">
        <f>('User Input'!P53*P348)</f>
        <v>0</v>
      </c>
      <c r="Q683" s="140">
        <f>('User Input'!Q53*Q348)</f>
        <v>0</v>
      </c>
      <c r="R683" s="140">
        <f>('User Input'!R53*R348)</f>
        <v>0</v>
      </c>
      <c r="S683" s="140">
        <f>('User Input'!S53*S348)</f>
        <v>0</v>
      </c>
      <c r="T683" s="140">
        <f>('User Input'!T53*T348)</f>
        <v>0</v>
      </c>
      <c r="U683" s="140">
        <f>('User Input'!U53*U348)</f>
        <v>0</v>
      </c>
      <c r="V683" s="140">
        <f>('User Input'!V53*V348)</f>
        <v>0</v>
      </c>
      <c r="W683" s="140">
        <f>('User Input'!W53*W348)</f>
        <v>0</v>
      </c>
      <c r="X683" s="140">
        <f>('User Input'!X53*X348)</f>
        <v>0</v>
      </c>
      <c r="Y683" s="140">
        <f>('User Input'!Y53*Y348)</f>
        <v>0</v>
      </c>
      <c r="Z683" s="140">
        <f>('User Input'!Z53*Z348)</f>
        <v>0</v>
      </c>
      <c r="AA683" s="140">
        <f>('User Input'!AA53*AA348)</f>
        <v>0</v>
      </c>
      <c r="AB683" s="140">
        <f>('User Input'!AB53*AB348)</f>
        <v>0</v>
      </c>
      <c r="AC683" s="140">
        <f>('User Input'!AC53*AC348)</f>
        <v>0</v>
      </c>
      <c r="AD683" s="140">
        <f>('User Input'!AD53*AD348)</f>
        <v>0</v>
      </c>
      <c r="AE683" s="140">
        <f>('User Input'!AE53*AE348)</f>
        <v>0</v>
      </c>
      <c r="AF683" s="140">
        <f>('User Input'!AF53*AF348)</f>
        <v>0</v>
      </c>
      <c r="AG683" s="140">
        <f>('User Input'!AG53*AG348)</f>
        <v>0</v>
      </c>
      <c r="AH683" s="140">
        <f>('User Input'!AH53*AH348)</f>
        <v>0</v>
      </c>
      <c r="AI683" s="140">
        <f>('User Input'!AI53*AI348)</f>
        <v>0</v>
      </c>
      <c r="AJ683" s="140">
        <f>('User Input'!AJ53*AJ348)</f>
        <v>0</v>
      </c>
      <c r="AK683" s="140">
        <f>('User Input'!AK53*AK348)</f>
        <v>0</v>
      </c>
      <c r="AL683" s="140">
        <f>('User Input'!AL53*AL348)</f>
        <v>0</v>
      </c>
      <c r="AM683" s="140">
        <f>('User Input'!AM53*AM348)</f>
        <v>0</v>
      </c>
      <c r="AN683" s="140">
        <f>('User Input'!AN53*AN348)</f>
        <v>0</v>
      </c>
      <c r="AO683" s="140">
        <f>('User Input'!AO53*AO348)</f>
        <v>0</v>
      </c>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row>
    <row r="684" spans="1:95" ht="15" customHeight="1">
      <c r="A684" s="104"/>
      <c r="B684" s="117" t="s">
        <v>122</v>
      </c>
      <c r="C684" s="141"/>
      <c r="D684" s="140">
        <f>('User Input'!D54*D349)</f>
        <v>0</v>
      </c>
      <c r="E684" s="140">
        <f>('User Input'!E54*E349)</f>
        <v>0</v>
      </c>
      <c r="F684" s="140">
        <f>('User Input'!F54*F349)</f>
        <v>0</v>
      </c>
      <c r="G684" s="140">
        <f>('User Input'!G54*G349)</f>
        <v>0</v>
      </c>
      <c r="H684" s="140">
        <f>('User Input'!H54*H349)</f>
        <v>0</v>
      </c>
      <c r="I684" s="140">
        <f>('User Input'!I54*I349)</f>
        <v>0</v>
      </c>
      <c r="J684" s="140">
        <f>('User Input'!J54*J349)</f>
        <v>0</v>
      </c>
      <c r="K684" s="140">
        <f>('User Input'!K54*K349)</f>
        <v>0</v>
      </c>
      <c r="L684" s="140">
        <f>('User Input'!L54*L349)</f>
        <v>0</v>
      </c>
      <c r="M684" s="140">
        <f>('User Input'!M54*M349)</f>
        <v>0</v>
      </c>
      <c r="N684" s="140">
        <f>('User Input'!N54*N349)</f>
        <v>0</v>
      </c>
      <c r="O684" s="140">
        <f>('User Input'!O54*O349)</f>
        <v>0</v>
      </c>
      <c r="P684" s="140">
        <f>('User Input'!P54*P349)</f>
        <v>0</v>
      </c>
      <c r="Q684" s="140">
        <f>('User Input'!Q54*Q349)</f>
        <v>0</v>
      </c>
      <c r="R684" s="140">
        <f>('User Input'!R54*R349)</f>
        <v>0</v>
      </c>
      <c r="S684" s="140">
        <f>('User Input'!S54*S349)</f>
        <v>0</v>
      </c>
      <c r="T684" s="140">
        <f>('User Input'!T54*T349)</f>
        <v>0</v>
      </c>
      <c r="U684" s="140">
        <f>('User Input'!U54*U349)</f>
        <v>0</v>
      </c>
      <c r="V684" s="140">
        <f>('User Input'!V54*V349)</f>
        <v>0</v>
      </c>
      <c r="W684" s="140">
        <f>('User Input'!W54*W349)</f>
        <v>0</v>
      </c>
      <c r="X684" s="140">
        <f>('User Input'!X54*X349)</f>
        <v>0</v>
      </c>
      <c r="Y684" s="140">
        <f>('User Input'!Y54*Y349)</f>
        <v>0</v>
      </c>
      <c r="Z684" s="140">
        <f>('User Input'!Z54*Z349)</f>
        <v>0</v>
      </c>
      <c r="AA684" s="140">
        <f>('User Input'!AA54*AA349)</f>
        <v>0</v>
      </c>
      <c r="AB684" s="140">
        <f>('User Input'!AB54*AB349)</f>
        <v>0</v>
      </c>
      <c r="AC684" s="140">
        <f>('User Input'!AC54*AC349)</f>
        <v>0</v>
      </c>
      <c r="AD684" s="140">
        <f>('User Input'!AD54*AD349)</f>
        <v>0</v>
      </c>
      <c r="AE684" s="140">
        <f>('User Input'!AE54*AE349)</f>
        <v>0</v>
      </c>
      <c r="AF684" s="140">
        <f>('User Input'!AF54*AF349)</f>
        <v>0</v>
      </c>
      <c r="AG684" s="140">
        <f>('User Input'!AG54*AG349)</f>
        <v>0</v>
      </c>
      <c r="AH684" s="140">
        <f>('User Input'!AH54*AH349)</f>
        <v>0</v>
      </c>
      <c r="AI684" s="140">
        <f>('User Input'!AI54*AI349)</f>
        <v>0</v>
      </c>
      <c r="AJ684" s="140">
        <f>('User Input'!AJ54*AJ349)</f>
        <v>0</v>
      </c>
      <c r="AK684" s="140">
        <f>('User Input'!AK54*AK349)</f>
        <v>0</v>
      </c>
      <c r="AL684" s="140">
        <f>('User Input'!AL54*AL349)</f>
        <v>0</v>
      </c>
      <c r="AM684" s="140">
        <f>('User Input'!AM54*AM349)</f>
        <v>0</v>
      </c>
      <c r="AN684" s="140">
        <f>('User Input'!AN54*AN349)</f>
        <v>0</v>
      </c>
      <c r="AO684" s="140">
        <f>('User Input'!AO54*AO349)</f>
        <v>0</v>
      </c>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row>
    <row r="685" spans="1:95" ht="15" customHeight="1">
      <c r="A685" s="104"/>
      <c r="B685" s="117" t="s">
        <v>123</v>
      </c>
      <c r="C685" s="141"/>
      <c r="D685" s="140">
        <f>('User Input'!D55*D350)</f>
        <v>0</v>
      </c>
      <c r="E685" s="140">
        <f>('User Input'!E55*E350)</f>
        <v>0</v>
      </c>
      <c r="F685" s="140">
        <f>('User Input'!F55*F350)</f>
        <v>0</v>
      </c>
      <c r="G685" s="140">
        <f>('User Input'!G55*G350)</f>
        <v>0</v>
      </c>
      <c r="H685" s="140">
        <f>('User Input'!H55*H350)</f>
        <v>0</v>
      </c>
      <c r="I685" s="140">
        <f>('User Input'!I55*I350)</f>
        <v>0</v>
      </c>
      <c r="J685" s="140">
        <f>('User Input'!J55*J350)</f>
        <v>0</v>
      </c>
      <c r="K685" s="140">
        <f>('User Input'!K55*K350)</f>
        <v>0</v>
      </c>
      <c r="L685" s="140">
        <f>('User Input'!L55*L350)</f>
        <v>0</v>
      </c>
      <c r="M685" s="140">
        <f>('User Input'!M55*M350)</f>
        <v>0</v>
      </c>
      <c r="N685" s="140">
        <f>('User Input'!N55*N350)</f>
        <v>0</v>
      </c>
      <c r="O685" s="140">
        <f>('User Input'!O55*O350)</f>
        <v>0</v>
      </c>
      <c r="P685" s="140">
        <f>('User Input'!P55*P350)</f>
        <v>0</v>
      </c>
      <c r="Q685" s="140">
        <f>('User Input'!Q55*Q350)</f>
        <v>0</v>
      </c>
      <c r="R685" s="140">
        <f>('User Input'!R55*R350)</f>
        <v>0</v>
      </c>
      <c r="S685" s="140">
        <f>('User Input'!S55*S350)</f>
        <v>0</v>
      </c>
      <c r="T685" s="140">
        <f>('User Input'!T55*T350)</f>
        <v>0</v>
      </c>
      <c r="U685" s="140">
        <f>('User Input'!U55*U350)</f>
        <v>0</v>
      </c>
      <c r="V685" s="140">
        <f>('User Input'!V55*V350)</f>
        <v>0</v>
      </c>
      <c r="W685" s="140">
        <f>('User Input'!W55*W350)</f>
        <v>0</v>
      </c>
      <c r="X685" s="140">
        <f>('User Input'!X55*X350)</f>
        <v>0</v>
      </c>
      <c r="Y685" s="140">
        <f>('User Input'!Y55*Y350)</f>
        <v>0</v>
      </c>
      <c r="Z685" s="140">
        <f>('User Input'!Z55*Z350)</f>
        <v>0</v>
      </c>
      <c r="AA685" s="140">
        <f>('User Input'!AA55*AA350)</f>
        <v>0</v>
      </c>
      <c r="AB685" s="140">
        <f>('User Input'!AB55*AB350)</f>
        <v>0</v>
      </c>
      <c r="AC685" s="140">
        <f>('User Input'!AC55*AC350)</f>
        <v>0</v>
      </c>
      <c r="AD685" s="140">
        <f>('User Input'!AD55*AD350)</f>
        <v>0</v>
      </c>
      <c r="AE685" s="140">
        <f>('User Input'!AE55*AE350)</f>
        <v>0</v>
      </c>
      <c r="AF685" s="140">
        <f>('User Input'!AF55*AF350)</f>
        <v>0</v>
      </c>
      <c r="AG685" s="140">
        <f>('User Input'!AG55*AG350)</f>
        <v>0</v>
      </c>
      <c r="AH685" s="140">
        <f>('User Input'!AH55*AH350)</f>
        <v>0</v>
      </c>
      <c r="AI685" s="140">
        <f>('User Input'!AI55*AI350)</f>
        <v>0</v>
      </c>
      <c r="AJ685" s="140">
        <f>('User Input'!AJ55*AJ350)</f>
        <v>0</v>
      </c>
      <c r="AK685" s="140">
        <f>('User Input'!AK55*AK350)</f>
        <v>0</v>
      </c>
      <c r="AL685" s="140">
        <f>('User Input'!AL55*AL350)</f>
        <v>0</v>
      </c>
      <c r="AM685" s="140">
        <f>('User Input'!AM55*AM350)</f>
        <v>0</v>
      </c>
      <c r="AN685" s="140">
        <f>('User Input'!AN55*AN350)</f>
        <v>0</v>
      </c>
      <c r="AO685" s="140">
        <f>('User Input'!AO55*AO350)</f>
        <v>0</v>
      </c>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row>
    <row r="686" spans="1:95" ht="15" customHeight="1">
      <c r="A686" s="104"/>
      <c r="B686" s="117" t="s">
        <v>124</v>
      </c>
      <c r="C686" s="141"/>
      <c r="D686" s="140">
        <f>('User Input'!D56*D351)</f>
        <v>0</v>
      </c>
      <c r="E686" s="140">
        <f>('User Input'!E56*E351)</f>
        <v>0</v>
      </c>
      <c r="F686" s="140">
        <f>('User Input'!F56*F351)</f>
        <v>0</v>
      </c>
      <c r="G686" s="140">
        <f>('User Input'!G56*G351)</f>
        <v>0</v>
      </c>
      <c r="H686" s="140">
        <f>('User Input'!H56*H351)</f>
        <v>0</v>
      </c>
      <c r="I686" s="140">
        <f>('User Input'!I56*I351)</f>
        <v>0</v>
      </c>
      <c r="J686" s="140">
        <f>('User Input'!J56*J351)</f>
        <v>0</v>
      </c>
      <c r="K686" s="140">
        <f>('User Input'!K56*K351)</f>
        <v>0</v>
      </c>
      <c r="L686" s="140">
        <f>('User Input'!L56*L351)</f>
        <v>0</v>
      </c>
      <c r="M686" s="140">
        <f>('User Input'!M56*M351)</f>
        <v>0</v>
      </c>
      <c r="N686" s="140">
        <f>('User Input'!N56*N351)</f>
        <v>0</v>
      </c>
      <c r="O686" s="140">
        <f>('User Input'!O56*O351)</f>
        <v>0</v>
      </c>
      <c r="P686" s="140">
        <f>('User Input'!P56*P351)</f>
        <v>0</v>
      </c>
      <c r="Q686" s="140">
        <f>('User Input'!Q56*Q351)</f>
        <v>0</v>
      </c>
      <c r="R686" s="140">
        <f>('User Input'!R56*R351)</f>
        <v>0</v>
      </c>
      <c r="S686" s="140">
        <f>('User Input'!S56*S351)</f>
        <v>0</v>
      </c>
      <c r="T686" s="140">
        <f>('User Input'!T56*T351)</f>
        <v>0</v>
      </c>
      <c r="U686" s="140">
        <f>('User Input'!U56*U351)</f>
        <v>0</v>
      </c>
      <c r="V686" s="140">
        <f>('User Input'!V56*V351)</f>
        <v>0</v>
      </c>
      <c r="W686" s="140">
        <f>('User Input'!W56*W351)</f>
        <v>0</v>
      </c>
      <c r="X686" s="140">
        <f>('User Input'!X56*X351)</f>
        <v>0</v>
      </c>
      <c r="Y686" s="140">
        <f>('User Input'!Y56*Y351)</f>
        <v>0</v>
      </c>
      <c r="Z686" s="140">
        <f>('User Input'!Z56*Z351)</f>
        <v>0</v>
      </c>
      <c r="AA686" s="140">
        <f>('User Input'!AA56*AA351)</f>
        <v>0</v>
      </c>
      <c r="AB686" s="140">
        <f>('User Input'!AB56*AB351)</f>
        <v>0</v>
      </c>
      <c r="AC686" s="140">
        <f>('User Input'!AC56*AC351)</f>
        <v>0</v>
      </c>
      <c r="AD686" s="140">
        <f>('User Input'!AD56*AD351)</f>
        <v>0</v>
      </c>
      <c r="AE686" s="140">
        <f>('User Input'!AE56*AE351)</f>
        <v>0</v>
      </c>
      <c r="AF686" s="140">
        <f>('User Input'!AF56*AF351)</f>
        <v>0</v>
      </c>
      <c r="AG686" s="140">
        <f>('User Input'!AG56*AG351)</f>
        <v>0</v>
      </c>
      <c r="AH686" s="140">
        <f>('User Input'!AH56*AH351)</f>
        <v>0</v>
      </c>
      <c r="AI686" s="140">
        <f>('User Input'!AI56*AI351)</f>
        <v>0</v>
      </c>
      <c r="AJ686" s="140">
        <f>('User Input'!AJ56*AJ351)</f>
        <v>0</v>
      </c>
      <c r="AK686" s="140">
        <f>('User Input'!AK56*AK351)</f>
        <v>0</v>
      </c>
      <c r="AL686" s="140">
        <f>('User Input'!AL56*AL351)</f>
        <v>0</v>
      </c>
      <c r="AM686" s="140">
        <f>('User Input'!AM56*AM351)</f>
        <v>0</v>
      </c>
      <c r="AN686" s="140">
        <f>('User Input'!AN56*AN351)</f>
        <v>0</v>
      </c>
      <c r="AO686" s="140">
        <f>('User Input'!AO56*AO351)</f>
        <v>0</v>
      </c>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row>
    <row r="687" spans="1:95" ht="15" customHeight="1">
      <c r="A687" s="104"/>
      <c r="B687" s="117" t="s">
        <v>125</v>
      </c>
      <c r="C687" s="141"/>
      <c r="D687" s="140">
        <f>('User Input'!D57*D352)</f>
        <v>0</v>
      </c>
      <c r="E687" s="140">
        <f>('User Input'!E57*E352)</f>
        <v>0</v>
      </c>
      <c r="F687" s="140">
        <f>('User Input'!F57*F352)</f>
        <v>0</v>
      </c>
      <c r="G687" s="140">
        <f>('User Input'!G57*G352)</f>
        <v>0</v>
      </c>
      <c r="H687" s="140">
        <f>('User Input'!H57*H352)</f>
        <v>0</v>
      </c>
      <c r="I687" s="140">
        <f>('User Input'!I57*I352)</f>
        <v>0</v>
      </c>
      <c r="J687" s="140">
        <f>('User Input'!J57*J352)</f>
        <v>0</v>
      </c>
      <c r="K687" s="140">
        <f>('User Input'!K57*K352)</f>
        <v>0</v>
      </c>
      <c r="L687" s="140">
        <f>('User Input'!L57*L352)</f>
        <v>0</v>
      </c>
      <c r="M687" s="140">
        <f>('User Input'!M57*M352)</f>
        <v>0</v>
      </c>
      <c r="N687" s="140">
        <f>('User Input'!N57*N352)</f>
        <v>0</v>
      </c>
      <c r="O687" s="140">
        <f>('User Input'!O57*O352)</f>
        <v>0</v>
      </c>
      <c r="P687" s="140">
        <f>('User Input'!P57*P352)</f>
        <v>0</v>
      </c>
      <c r="Q687" s="140">
        <f>('User Input'!Q57*Q352)</f>
        <v>0</v>
      </c>
      <c r="R687" s="140">
        <f>('User Input'!R57*R352)</f>
        <v>0</v>
      </c>
      <c r="S687" s="140">
        <f>('User Input'!S57*S352)</f>
        <v>0</v>
      </c>
      <c r="T687" s="140">
        <f>('User Input'!T57*T352)</f>
        <v>0</v>
      </c>
      <c r="U687" s="140">
        <f>('User Input'!U57*U352)</f>
        <v>0</v>
      </c>
      <c r="V687" s="140">
        <f>('User Input'!V57*V352)</f>
        <v>0</v>
      </c>
      <c r="W687" s="140">
        <f>('User Input'!W57*W352)</f>
        <v>0</v>
      </c>
      <c r="X687" s="140">
        <f>('User Input'!X57*X352)</f>
        <v>0</v>
      </c>
      <c r="Y687" s="140">
        <f>('User Input'!Y57*Y352)</f>
        <v>0</v>
      </c>
      <c r="Z687" s="140">
        <f>('User Input'!Z57*Z352)</f>
        <v>0</v>
      </c>
      <c r="AA687" s="140">
        <f>('User Input'!AA57*AA352)</f>
        <v>0</v>
      </c>
      <c r="AB687" s="140">
        <f>('User Input'!AB57*AB352)</f>
        <v>0</v>
      </c>
      <c r="AC687" s="140">
        <f>('User Input'!AC57*AC352)</f>
        <v>0</v>
      </c>
      <c r="AD687" s="140">
        <f>('User Input'!AD57*AD352)</f>
        <v>0</v>
      </c>
      <c r="AE687" s="140">
        <f>('User Input'!AE57*AE352)</f>
        <v>0</v>
      </c>
      <c r="AF687" s="140">
        <f>('User Input'!AF57*AF352)</f>
        <v>0</v>
      </c>
      <c r="AG687" s="140">
        <f>('User Input'!AG57*AG352)</f>
        <v>0</v>
      </c>
      <c r="AH687" s="140">
        <f>('User Input'!AH57*AH352)</f>
        <v>0</v>
      </c>
      <c r="AI687" s="140">
        <f>('User Input'!AI57*AI352)</f>
        <v>0</v>
      </c>
      <c r="AJ687" s="140">
        <f>('User Input'!AJ57*AJ352)</f>
        <v>0</v>
      </c>
      <c r="AK687" s="140">
        <f>('User Input'!AK57*AK352)</f>
        <v>0</v>
      </c>
      <c r="AL687" s="140">
        <f>('User Input'!AL57*AL352)</f>
        <v>0</v>
      </c>
      <c r="AM687" s="140">
        <f>('User Input'!AM57*AM352)</f>
        <v>0</v>
      </c>
      <c r="AN687" s="140">
        <f>('User Input'!AN57*AN352)</f>
        <v>0</v>
      </c>
      <c r="AO687" s="140">
        <f>('User Input'!AO57*AO352)</f>
        <v>0</v>
      </c>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row>
    <row r="688" spans="1:95" ht="15" customHeight="1">
      <c r="A688" s="104"/>
      <c r="B688" s="117" t="s">
        <v>126</v>
      </c>
      <c r="C688" s="141"/>
      <c r="D688" s="140">
        <f>('User Input'!D58*D353)</f>
        <v>0</v>
      </c>
      <c r="E688" s="140">
        <f>('User Input'!E58*E353)</f>
        <v>0</v>
      </c>
      <c r="F688" s="140">
        <f>('User Input'!F58*F353)</f>
        <v>0</v>
      </c>
      <c r="G688" s="140">
        <f>('User Input'!G58*G353)</f>
        <v>0</v>
      </c>
      <c r="H688" s="140">
        <f>('User Input'!H58*H353)</f>
        <v>0</v>
      </c>
      <c r="I688" s="140">
        <f>('User Input'!I58*I353)</f>
        <v>0</v>
      </c>
      <c r="J688" s="140">
        <f>('User Input'!J58*J353)</f>
        <v>0</v>
      </c>
      <c r="K688" s="140">
        <f>('User Input'!K58*K353)</f>
        <v>0</v>
      </c>
      <c r="L688" s="140">
        <f>('User Input'!L58*L353)</f>
        <v>0</v>
      </c>
      <c r="M688" s="140">
        <f>('User Input'!M58*M353)</f>
        <v>0</v>
      </c>
      <c r="N688" s="140">
        <f>('User Input'!N58*N353)</f>
        <v>0</v>
      </c>
      <c r="O688" s="140">
        <f>('User Input'!O58*O353)</f>
        <v>0</v>
      </c>
      <c r="P688" s="140">
        <f>('User Input'!P58*P353)</f>
        <v>0</v>
      </c>
      <c r="Q688" s="140">
        <f>('User Input'!Q58*Q353)</f>
        <v>0</v>
      </c>
      <c r="R688" s="140">
        <f>('User Input'!R58*R353)</f>
        <v>0</v>
      </c>
      <c r="S688" s="140">
        <f>('User Input'!S58*S353)</f>
        <v>0</v>
      </c>
      <c r="T688" s="140">
        <f>('User Input'!T58*T353)</f>
        <v>0</v>
      </c>
      <c r="U688" s="140">
        <f>('User Input'!U58*U353)</f>
        <v>0</v>
      </c>
      <c r="V688" s="140">
        <f>('User Input'!V58*V353)</f>
        <v>0</v>
      </c>
      <c r="W688" s="140">
        <f>('User Input'!W58*W353)</f>
        <v>0</v>
      </c>
      <c r="X688" s="140">
        <f>('User Input'!X58*X353)</f>
        <v>0</v>
      </c>
      <c r="Y688" s="140">
        <f>('User Input'!Y58*Y353)</f>
        <v>0</v>
      </c>
      <c r="Z688" s="140">
        <f>('User Input'!Z58*Z353)</f>
        <v>0</v>
      </c>
      <c r="AA688" s="140">
        <f>('User Input'!AA58*AA353)</f>
        <v>0</v>
      </c>
      <c r="AB688" s="140">
        <f>('User Input'!AB58*AB353)</f>
        <v>0</v>
      </c>
      <c r="AC688" s="140">
        <f>('User Input'!AC58*AC353)</f>
        <v>0</v>
      </c>
      <c r="AD688" s="140">
        <f>('User Input'!AD58*AD353)</f>
        <v>0</v>
      </c>
      <c r="AE688" s="140">
        <f>('User Input'!AE58*AE353)</f>
        <v>0</v>
      </c>
      <c r="AF688" s="140">
        <f>('User Input'!AF58*AF353)</f>
        <v>0</v>
      </c>
      <c r="AG688" s="140">
        <f>('User Input'!AG58*AG353)</f>
        <v>0</v>
      </c>
      <c r="AH688" s="140">
        <f>('User Input'!AH58*AH353)</f>
        <v>0</v>
      </c>
      <c r="AI688" s="140">
        <f>('User Input'!AI58*AI353)</f>
        <v>0</v>
      </c>
      <c r="AJ688" s="140">
        <f>('User Input'!AJ58*AJ353)</f>
        <v>0</v>
      </c>
      <c r="AK688" s="140">
        <f>('User Input'!AK58*AK353)</f>
        <v>0</v>
      </c>
      <c r="AL688" s="140">
        <f>('User Input'!AL58*AL353)</f>
        <v>0</v>
      </c>
      <c r="AM688" s="140">
        <f>('User Input'!AM58*AM353)</f>
        <v>0</v>
      </c>
      <c r="AN688" s="140">
        <f>('User Input'!AN58*AN353)</f>
        <v>0</v>
      </c>
      <c r="AO688" s="140">
        <f>('User Input'!AO58*AO353)</f>
        <v>0</v>
      </c>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row>
    <row r="689" spans="1:95" ht="15" customHeight="1">
      <c r="A689" s="104"/>
      <c r="B689" s="117" t="s">
        <v>127</v>
      </c>
      <c r="C689" s="141"/>
      <c r="D689" s="140">
        <f>('User Input'!D59*D354)</f>
        <v>0</v>
      </c>
      <c r="E689" s="140">
        <f>('User Input'!E59*E354)</f>
        <v>0</v>
      </c>
      <c r="F689" s="140">
        <f>('User Input'!F59*F354)</f>
        <v>0</v>
      </c>
      <c r="G689" s="140">
        <f>('User Input'!G59*G354)</f>
        <v>0</v>
      </c>
      <c r="H689" s="140">
        <f>('User Input'!H59*H354)</f>
        <v>0</v>
      </c>
      <c r="I689" s="140">
        <f>('User Input'!I59*I354)</f>
        <v>0</v>
      </c>
      <c r="J689" s="140">
        <f>('User Input'!J59*J354)</f>
        <v>0</v>
      </c>
      <c r="K689" s="140">
        <f>('User Input'!K59*K354)</f>
        <v>0</v>
      </c>
      <c r="L689" s="140">
        <f>('User Input'!L59*L354)</f>
        <v>0</v>
      </c>
      <c r="M689" s="140">
        <f>('User Input'!M59*M354)</f>
        <v>0</v>
      </c>
      <c r="N689" s="140">
        <f>('User Input'!N59*N354)</f>
        <v>0</v>
      </c>
      <c r="O689" s="140">
        <f>('User Input'!O59*O354)</f>
        <v>0</v>
      </c>
      <c r="P689" s="140">
        <f>('User Input'!P59*P354)</f>
        <v>0</v>
      </c>
      <c r="Q689" s="140">
        <f>('User Input'!Q59*Q354)</f>
        <v>0</v>
      </c>
      <c r="R689" s="140">
        <f>('User Input'!R59*R354)</f>
        <v>0</v>
      </c>
      <c r="S689" s="140">
        <f>('User Input'!S59*S354)</f>
        <v>0</v>
      </c>
      <c r="T689" s="140">
        <f>('User Input'!T59*T354)</f>
        <v>0</v>
      </c>
      <c r="U689" s="140">
        <f>('User Input'!U59*U354)</f>
        <v>0</v>
      </c>
      <c r="V689" s="140">
        <f>('User Input'!V59*V354)</f>
        <v>0</v>
      </c>
      <c r="W689" s="140">
        <f>('User Input'!W59*W354)</f>
        <v>0</v>
      </c>
      <c r="X689" s="140">
        <f>('User Input'!X59*X354)</f>
        <v>0</v>
      </c>
      <c r="Y689" s="140">
        <f>('User Input'!Y59*Y354)</f>
        <v>0</v>
      </c>
      <c r="Z689" s="140">
        <f>('User Input'!Z59*Z354)</f>
        <v>0</v>
      </c>
      <c r="AA689" s="140">
        <f>('User Input'!AA59*AA354)</f>
        <v>0</v>
      </c>
      <c r="AB689" s="140">
        <f>('User Input'!AB59*AB354)</f>
        <v>0</v>
      </c>
      <c r="AC689" s="140">
        <f>('User Input'!AC59*AC354)</f>
        <v>0</v>
      </c>
      <c r="AD689" s="140">
        <f>('User Input'!AD59*AD354)</f>
        <v>0</v>
      </c>
      <c r="AE689" s="140">
        <f>('User Input'!AE59*AE354)</f>
        <v>0</v>
      </c>
      <c r="AF689" s="140">
        <f>('User Input'!AF59*AF354)</f>
        <v>0</v>
      </c>
      <c r="AG689" s="140">
        <f>('User Input'!AG59*AG354)</f>
        <v>0</v>
      </c>
      <c r="AH689" s="140">
        <f>('User Input'!AH59*AH354)</f>
        <v>0</v>
      </c>
      <c r="AI689" s="140">
        <f>('User Input'!AI59*AI354)</f>
        <v>0</v>
      </c>
      <c r="AJ689" s="140">
        <f>('User Input'!AJ59*AJ354)</f>
        <v>0</v>
      </c>
      <c r="AK689" s="140">
        <f>('User Input'!AK59*AK354)</f>
        <v>0</v>
      </c>
      <c r="AL689" s="140">
        <f>('User Input'!AL59*AL354)</f>
        <v>0</v>
      </c>
      <c r="AM689" s="140">
        <f>('User Input'!AM59*AM354)</f>
        <v>0</v>
      </c>
      <c r="AN689" s="140">
        <f>('User Input'!AN59*AN354)</f>
        <v>0</v>
      </c>
      <c r="AO689" s="140">
        <f>('User Input'!AO59*AO354)</f>
        <v>0</v>
      </c>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row>
    <row r="690" spans="1:95" ht="15" customHeight="1">
      <c r="A690" s="104"/>
      <c r="B690" s="117" t="s">
        <v>128</v>
      </c>
      <c r="C690" s="141"/>
      <c r="D690" s="140">
        <f>('User Input'!D60*D355)</f>
        <v>0</v>
      </c>
      <c r="E690" s="140">
        <f>('User Input'!E60*E355)</f>
        <v>0</v>
      </c>
      <c r="F690" s="140">
        <f>('User Input'!F60*F355)</f>
        <v>0</v>
      </c>
      <c r="G690" s="140">
        <f>('User Input'!G60*G355)</f>
        <v>0</v>
      </c>
      <c r="H690" s="140">
        <f>('User Input'!H60*H355)</f>
        <v>0</v>
      </c>
      <c r="I690" s="140">
        <f>('User Input'!I60*I355)</f>
        <v>0</v>
      </c>
      <c r="J690" s="140">
        <f>('User Input'!J60*J355)</f>
        <v>0</v>
      </c>
      <c r="K690" s="140">
        <f>('User Input'!K60*K355)</f>
        <v>0</v>
      </c>
      <c r="L690" s="140">
        <f>('User Input'!L60*L355)</f>
        <v>0</v>
      </c>
      <c r="M690" s="140">
        <f>('User Input'!M60*M355)</f>
        <v>0</v>
      </c>
      <c r="N690" s="140">
        <f>('User Input'!N60*N355)</f>
        <v>0</v>
      </c>
      <c r="O690" s="140">
        <f>('User Input'!O60*O355)</f>
        <v>0</v>
      </c>
      <c r="P690" s="140">
        <f>('User Input'!P60*P355)</f>
        <v>0</v>
      </c>
      <c r="Q690" s="140">
        <f>('User Input'!Q60*Q355)</f>
        <v>0</v>
      </c>
      <c r="R690" s="140">
        <f>('User Input'!R60*R355)</f>
        <v>0</v>
      </c>
      <c r="S690" s="140">
        <f>('User Input'!S60*S355)</f>
        <v>0</v>
      </c>
      <c r="T690" s="140">
        <f>('User Input'!T60*T355)</f>
        <v>0</v>
      </c>
      <c r="U690" s="140">
        <f>('User Input'!U60*U355)</f>
        <v>0</v>
      </c>
      <c r="V690" s="140">
        <f>('User Input'!V60*V355)</f>
        <v>0</v>
      </c>
      <c r="W690" s="140">
        <f>('User Input'!W60*W355)</f>
        <v>0</v>
      </c>
      <c r="X690" s="140">
        <f>('User Input'!X60*X355)</f>
        <v>0</v>
      </c>
      <c r="Y690" s="140">
        <f>('User Input'!Y60*Y355)</f>
        <v>0</v>
      </c>
      <c r="Z690" s="140">
        <f>('User Input'!Z60*Z355)</f>
        <v>0</v>
      </c>
      <c r="AA690" s="140">
        <f>('User Input'!AA60*AA355)</f>
        <v>0</v>
      </c>
      <c r="AB690" s="140">
        <f>('User Input'!AB60*AB355)</f>
        <v>0</v>
      </c>
      <c r="AC690" s="140">
        <f>('User Input'!AC60*AC355)</f>
        <v>0</v>
      </c>
      <c r="AD690" s="140">
        <f>('User Input'!AD60*AD355)</f>
        <v>0</v>
      </c>
      <c r="AE690" s="140">
        <f>('User Input'!AE60*AE355)</f>
        <v>0</v>
      </c>
      <c r="AF690" s="140">
        <f>('User Input'!AF60*AF355)</f>
        <v>0</v>
      </c>
      <c r="AG690" s="140">
        <f>('User Input'!AG60*AG355)</f>
        <v>0</v>
      </c>
      <c r="AH690" s="140">
        <f>('User Input'!AH60*AH355)</f>
        <v>0</v>
      </c>
      <c r="AI690" s="140">
        <f>('User Input'!AI60*AI355)</f>
        <v>0</v>
      </c>
      <c r="AJ690" s="140">
        <f>('User Input'!AJ60*AJ355)</f>
        <v>0</v>
      </c>
      <c r="AK690" s="140">
        <f>('User Input'!AK60*AK355)</f>
        <v>0</v>
      </c>
      <c r="AL690" s="140">
        <f>('User Input'!AL60*AL355)</f>
        <v>0</v>
      </c>
      <c r="AM690" s="140">
        <f>('User Input'!AM60*AM355)</f>
        <v>0</v>
      </c>
      <c r="AN690" s="140">
        <f>('User Input'!AN60*AN355)</f>
        <v>0</v>
      </c>
      <c r="AO690" s="140">
        <f>('User Input'!AO60*AO355)</f>
        <v>0</v>
      </c>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row>
    <row r="691" spans="1:95" ht="15" customHeight="1">
      <c r="A691" s="104"/>
      <c r="B691" s="117" t="s">
        <v>129</v>
      </c>
      <c r="C691" s="141"/>
      <c r="D691" s="140">
        <f>('User Input'!D61*D356)</f>
        <v>0</v>
      </c>
      <c r="E691" s="140">
        <f>('User Input'!E61*E356)</f>
        <v>0</v>
      </c>
      <c r="F691" s="140">
        <f>('User Input'!F61*F356)</f>
        <v>0</v>
      </c>
      <c r="G691" s="140">
        <f>('User Input'!G61*G356)</f>
        <v>0</v>
      </c>
      <c r="H691" s="140">
        <f>('User Input'!H61*H356)</f>
        <v>0</v>
      </c>
      <c r="I691" s="140">
        <f>('User Input'!I61*I356)</f>
        <v>0</v>
      </c>
      <c r="J691" s="140">
        <f>('User Input'!J61*J356)</f>
        <v>0</v>
      </c>
      <c r="K691" s="140">
        <f>('User Input'!K61*K356)</f>
        <v>0</v>
      </c>
      <c r="L691" s="140">
        <f>('User Input'!L61*L356)</f>
        <v>0</v>
      </c>
      <c r="M691" s="140">
        <f>('User Input'!M61*M356)</f>
        <v>0</v>
      </c>
      <c r="N691" s="140">
        <f>('User Input'!N61*N356)</f>
        <v>0</v>
      </c>
      <c r="O691" s="140">
        <f>('User Input'!O61*O356)</f>
        <v>0</v>
      </c>
      <c r="P691" s="140">
        <f>('User Input'!P61*P356)</f>
        <v>0</v>
      </c>
      <c r="Q691" s="140">
        <f>('User Input'!Q61*Q356)</f>
        <v>0</v>
      </c>
      <c r="R691" s="140">
        <f>('User Input'!R61*R356)</f>
        <v>0</v>
      </c>
      <c r="S691" s="140">
        <f>('User Input'!S61*S356)</f>
        <v>0</v>
      </c>
      <c r="T691" s="140">
        <f>('User Input'!T61*T356)</f>
        <v>0</v>
      </c>
      <c r="U691" s="140">
        <f>('User Input'!U61*U356)</f>
        <v>0</v>
      </c>
      <c r="V691" s="140">
        <f>('User Input'!V61*V356)</f>
        <v>0</v>
      </c>
      <c r="W691" s="140">
        <f>('User Input'!W61*W356)</f>
        <v>0</v>
      </c>
      <c r="X691" s="140">
        <f>('User Input'!X61*X356)</f>
        <v>0</v>
      </c>
      <c r="Y691" s="140">
        <f>('User Input'!Y61*Y356)</f>
        <v>0</v>
      </c>
      <c r="Z691" s="140">
        <f>('User Input'!Z61*Z356)</f>
        <v>0</v>
      </c>
      <c r="AA691" s="140">
        <f>('User Input'!AA61*AA356)</f>
        <v>0</v>
      </c>
      <c r="AB691" s="140">
        <f>('User Input'!AB61*AB356)</f>
        <v>0</v>
      </c>
      <c r="AC691" s="140">
        <f>('User Input'!AC61*AC356)</f>
        <v>0</v>
      </c>
      <c r="AD691" s="140">
        <f>('User Input'!AD61*AD356)</f>
        <v>0</v>
      </c>
      <c r="AE691" s="140">
        <f>('User Input'!AE61*AE356)</f>
        <v>0</v>
      </c>
      <c r="AF691" s="140">
        <f>('User Input'!AF61*AF356)</f>
        <v>0</v>
      </c>
      <c r="AG691" s="140">
        <f>('User Input'!AG61*AG356)</f>
        <v>0</v>
      </c>
      <c r="AH691" s="140">
        <f>('User Input'!AH61*AH356)</f>
        <v>0</v>
      </c>
      <c r="AI691" s="140">
        <f>('User Input'!AI61*AI356)</f>
        <v>0</v>
      </c>
      <c r="AJ691" s="140">
        <f>('User Input'!AJ61*AJ356)</f>
        <v>0</v>
      </c>
      <c r="AK691" s="140">
        <f>('User Input'!AK61*AK356)</f>
        <v>0</v>
      </c>
      <c r="AL691" s="140">
        <f>('User Input'!AL61*AL356)</f>
        <v>0</v>
      </c>
      <c r="AM691" s="140">
        <f>('User Input'!AM61*AM356)</f>
        <v>0</v>
      </c>
      <c r="AN691" s="140">
        <f>('User Input'!AN61*AN356)</f>
        <v>0</v>
      </c>
      <c r="AO691" s="140">
        <f>('User Input'!AO61*AO356)</f>
        <v>0</v>
      </c>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row>
    <row r="692" spans="1:95" ht="15" customHeight="1">
      <c r="A692" s="104"/>
      <c r="B692" s="117" t="s">
        <v>130</v>
      </c>
      <c r="C692" s="141"/>
      <c r="D692" s="140">
        <f>('User Input'!D62*D357)</f>
        <v>0</v>
      </c>
      <c r="E692" s="140">
        <f>('User Input'!E62*E357)</f>
        <v>0</v>
      </c>
      <c r="F692" s="140">
        <f>('User Input'!F62*F357)</f>
        <v>0</v>
      </c>
      <c r="G692" s="140">
        <f>('User Input'!G62*G357)</f>
        <v>0</v>
      </c>
      <c r="H692" s="140">
        <f>('User Input'!H62*H357)</f>
        <v>0</v>
      </c>
      <c r="I692" s="140">
        <f>('User Input'!I62*I357)</f>
        <v>0</v>
      </c>
      <c r="J692" s="140">
        <f>('User Input'!J62*J357)</f>
        <v>0</v>
      </c>
      <c r="K692" s="140">
        <f>('User Input'!K62*K357)</f>
        <v>0</v>
      </c>
      <c r="L692" s="140">
        <f>('User Input'!L62*L357)</f>
        <v>0</v>
      </c>
      <c r="M692" s="140">
        <f>('User Input'!M62*M357)</f>
        <v>0</v>
      </c>
      <c r="N692" s="140">
        <f>('User Input'!N62*N357)</f>
        <v>0</v>
      </c>
      <c r="O692" s="140">
        <f>('User Input'!O62*O357)</f>
        <v>0</v>
      </c>
      <c r="P692" s="140">
        <f>('User Input'!P62*P357)</f>
        <v>0</v>
      </c>
      <c r="Q692" s="140">
        <f>('User Input'!Q62*Q357)</f>
        <v>0</v>
      </c>
      <c r="R692" s="140">
        <f>('User Input'!R62*R357)</f>
        <v>0</v>
      </c>
      <c r="S692" s="140">
        <f>('User Input'!S62*S357)</f>
        <v>0</v>
      </c>
      <c r="T692" s="140">
        <f>('User Input'!T62*T357)</f>
        <v>0</v>
      </c>
      <c r="U692" s="140">
        <f>('User Input'!U62*U357)</f>
        <v>0</v>
      </c>
      <c r="V692" s="140">
        <f>('User Input'!V62*V357)</f>
        <v>0</v>
      </c>
      <c r="W692" s="140">
        <f>('User Input'!W62*W357)</f>
        <v>0</v>
      </c>
      <c r="X692" s="140">
        <f>('User Input'!X62*X357)</f>
        <v>0</v>
      </c>
      <c r="Y692" s="140">
        <f>('User Input'!Y62*Y357)</f>
        <v>0</v>
      </c>
      <c r="Z692" s="140">
        <f>('User Input'!Z62*Z357)</f>
        <v>0</v>
      </c>
      <c r="AA692" s="140">
        <f>('User Input'!AA62*AA357)</f>
        <v>0</v>
      </c>
      <c r="AB692" s="140">
        <f>('User Input'!AB62*AB357)</f>
        <v>0</v>
      </c>
      <c r="AC692" s="140">
        <f>('User Input'!AC62*AC357)</f>
        <v>0</v>
      </c>
      <c r="AD692" s="140">
        <f>('User Input'!AD62*AD357)</f>
        <v>0</v>
      </c>
      <c r="AE692" s="140">
        <f>('User Input'!AE62*AE357)</f>
        <v>0</v>
      </c>
      <c r="AF692" s="140">
        <f>('User Input'!AF62*AF357)</f>
        <v>0</v>
      </c>
      <c r="AG692" s="140">
        <f>('User Input'!AG62*AG357)</f>
        <v>0</v>
      </c>
      <c r="AH692" s="140">
        <f>('User Input'!AH62*AH357)</f>
        <v>0</v>
      </c>
      <c r="AI692" s="140">
        <f>('User Input'!AI62*AI357)</f>
        <v>0</v>
      </c>
      <c r="AJ692" s="140">
        <f>('User Input'!AJ62*AJ357)</f>
        <v>0</v>
      </c>
      <c r="AK692" s="140">
        <f>('User Input'!AK62*AK357)</f>
        <v>0</v>
      </c>
      <c r="AL692" s="140">
        <f>('User Input'!AL62*AL357)</f>
        <v>0</v>
      </c>
      <c r="AM692" s="140">
        <f>('User Input'!AM62*AM357)</f>
        <v>0</v>
      </c>
      <c r="AN692" s="140">
        <f>('User Input'!AN62*AN357)</f>
        <v>0</v>
      </c>
      <c r="AO692" s="140">
        <f>('User Input'!AO62*AO357)</f>
        <v>0</v>
      </c>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row>
    <row r="693" spans="1:95" ht="15" customHeight="1">
      <c r="A693" s="104"/>
      <c r="B693" s="117" t="s">
        <v>131</v>
      </c>
      <c r="C693" s="141"/>
      <c r="D693" s="140">
        <f>('User Input'!D63*D358)</f>
        <v>0</v>
      </c>
      <c r="E693" s="140">
        <f>('User Input'!E63*E358)</f>
        <v>0</v>
      </c>
      <c r="F693" s="140">
        <f>('User Input'!F63*F358)</f>
        <v>0</v>
      </c>
      <c r="G693" s="140">
        <f>('User Input'!G63*G358)</f>
        <v>0</v>
      </c>
      <c r="H693" s="140">
        <f>('User Input'!H63*H358)</f>
        <v>0</v>
      </c>
      <c r="I693" s="140">
        <f>('User Input'!I63*I358)</f>
        <v>0</v>
      </c>
      <c r="J693" s="140">
        <f>('User Input'!J63*J358)</f>
        <v>0</v>
      </c>
      <c r="K693" s="140">
        <f>('User Input'!K63*K358)</f>
        <v>0</v>
      </c>
      <c r="L693" s="140">
        <f>('User Input'!L63*L358)</f>
        <v>0</v>
      </c>
      <c r="M693" s="140">
        <f>('User Input'!M63*M358)</f>
        <v>0</v>
      </c>
      <c r="N693" s="140">
        <f>('User Input'!N63*N358)</f>
        <v>0</v>
      </c>
      <c r="O693" s="140">
        <f>('User Input'!O63*O358)</f>
        <v>0</v>
      </c>
      <c r="P693" s="140">
        <f>('User Input'!P63*P358)</f>
        <v>0</v>
      </c>
      <c r="Q693" s="140">
        <f>('User Input'!Q63*Q358)</f>
        <v>0</v>
      </c>
      <c r="R693" s="140">
        <f>('User Input'!R63*R358)</f>
        <v>0</v>
      </c>
      <c r="S693" s="140">
        <f>('User Input'!S63*S358)</f>
        <v>0</v>
      </c>
      <c r="T693" s="140">
        <f>('User Input'!T63*T358)</f>
        <v>0</v>
      </c>
      <c r="U693" s="140">
        <f>('User Input'!U63*U358)</f>
        <v>0</v>
      </c>
      <c r="V693" s="140">
        <f>('User Input'!V63*V358)</f>
        <v>0</v>
      </c>
      <c r="W693" s="140">
        <f>('User Input'!W63*W358)</f>
        <v>0</v>
      </c>
      <c r="X693" s="140">
        <f>('User Input'!X63*X358)</f>
        <v>0</v>
      </c>
      <c r="Y693" s="140">
        <f>('User Input'!Y63*Y358)</f>
        <v>0</v>
      </c>
      <c r="Z693" s="140">
        <f>('User Input'!Z63*Z358)</f>
        <v>0</v>
      </c>
      <c r="AA693" s="140">
        <f>('User Input'!AA63*AA358)</f>
        <v>0</v>
      </c>
      <c r="AB693" s="140">
        <f>('User Input'!AB63*AB358)</f>
        <v>0</v>
      </c>
      <c r="AC693" s="140">
        <f>('User Input'!AC63*AC358)</f>
        <v>0</v>
      </c>
      <c r="AD693" s="140">
        <f>('User Input'!AD63*AD358)</f>
        <v>0</v>
      </c>
      <c r="AE693" s="140">
        <f>('User Input'!AE63*AE358)</f>
        <v>0</v>
      </c>
      <c r="AF693" s="140">
        <f>('User Input'!AF63*AF358)</f>
        <v>0</v>
      </c>
      <c r="AG693" s="140">
        <f>('User Input'!AG63*AG358)</f>
        <v>0</v>
      </c>
      <c r="AH693" s="140">
        <f>('User Input'!AH63*AH358)</f>
        <v>0</v>
      </c>
      <c r="AI693" s="140">
        <f>('User Input'!AI63*AI358)</f>
        <v>0</v>
      </c>
      <c r="AJ693" s="140">
        <f>('User Input'!AJ63*AJ358)</f>
        <v>0</v>
      </c>
      <c r="AK693" s="140">
        <f>('User Input'!AK63*AK358)</f>
        <v>0</v>
      </c>
      <c r="AL693" s="140">
        <f>('User Input'!AL63*AL358)</f>
        <v>0</v>
      </c>
      <c r="AM693" s="140">
        <f>('User Input'!AM63*AM358)</f>
        <v>0</v>
      </c>
      <c r="AN693" s="140">
        <f>('User Input'!AN63*AN358)</f>
        <v>0</v>
      </c>
      <c r="AO693" s="140">
        <f>('User Input'!AO63*AO358)</f>
        <v>0</v>
      </c>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row>
    <row r="694" spans="1:95" ht="15" customHeight="1">
      <c r="A694" s="104"/>
      <c r="B694" s="117" t="s">
        <v>132</v>
      </c>
      <c r="C694" s="141"/>
      <c r="D694" s="140">
        <f>('User Input'!D64*D359)</f>
        <v>0</v>
      </c>
      <c r="E694" s="140">
        <f>('User Input'!E64*E359)</f>
        <v>0</v>
      </c>
      <c r="F694" s="140">
        <f>('User Input'!F64*F359)</f>
        <v>0</v>
      </c>
      <c r="G694" s="140">
        <f>('User Input'!G64*G359)</f>
        <v>0</v>
      </c>
      <c r="H694" s="140">
        <f>('User Input'!H64*H359)</f>
        <v>0</v>
      </c>
      <c r="I694" s="140">
        <f>('User Input'!I64*I359)</f>
        <v>0</v>
      </c>
      <c r="J694" s="140">
        <f>('User Input'!J64*J359)</f>
        <v>0</v>
      </c>
      <c r="K694" s="140">
        <f>('User Input'!K64*K359)</f>
        <v>0</v>
      </c>
      <c r="L694" s="140">
        <f>('User Input'!L64*L359)</f>
        <v>0</v>
      </c>
      <c r="M694" s="140">
        <f>('User Input'!M64*M359)</f>
        <v>0</v>
      </c>
      <c r="N694" s="140">
        <f>('User Input'!N64*N359)</f>
        <v>0</v>
      </c>
      <c r="O694" s="140">
        <f>('User Input'!O64*O359)</f>
        <v>0</v>
      </c>
      <c r="P694" s="140">
        <f>('User Input'!P64*P359)</f>
        <v>0</v>
      </c>
      <c r="Q694" s="140">
        <f>('User Input'!Q64*Q359)</f>
        <v>0</v>
      </c>
      <c r="R694" s="140">
        <f>('User Input'!R64*R359)</f>
        <v>0</v>
      </c>
      <c r="S694" s="140">
        <f>('User Input'!S64*S359)</f>
        <v>0</v>
      </c>
      <c r="T694" s="140">
        <f>('User Input'!T64*T359)</f>
        <v>0</v>
      </c>
      <c r="U694" s="140">
        <f>('User Input'!U64*U359)</f>
        <v>0</v>
      </c>
      <c r="V694" s="140">
        <f>('User Input'!V64*V359)</f>
        <v>0</v>
      </c>
      <c r="W694" s="140">
        <f>('User Input'!W64*W359)</f>
        <v>0</v>
      </c>
      <c r="X694" s="140">
        <f>('User Input'!X64*X359)</f>
        <v>0</v>
      </c>
      <c r="Y694" s="140">
        <f>('User Input'!Y64*Y359)</f>
        <v>0</v>
      </c>
      <c r="Z694" s="140">
        <f>('User Input'!Z64*Z359)</f>
        <v>0</v>
      </c>
      <c r="AA694" s="140">
        <f>('User Input'!AA64*AA359)</f>
        <v>0</v>
      </c>
      <c r="AB694" s="140">
        <f>('User Input'!AB64*AB359)</f>
        <v>0</v>
      </c>
      <c r="AC694" s="140">
        <f>('User Input'!AC64*AC359)</f>
        <v>0</v>
      </c>
      <c r="AD694" s="140">
        <f>('User Input'!AD64*AD359)</f>
        <v>0</v>
      </c>
      <c r="AE694" s="140">
        <f>('User Input'!AE64*AE359)</f>
        <v>0</v>
      </c>
      <c r="AF694" s="140">
        <f>('User Input'!AF64*AF359)</f>
        <v>0</v>
      </c>
      <c r="AG694" s="140">
        <f>('User Input'!AG64*AG359)</f>
        <v>0</v>
      </c>
      <c r="AH694" s="140">
        <f>('User Input'!AH64*AH359)</f>
        <v>0</v>
      </c>
      <c r="AI694" s="140">
        <f>('User Input'!AI64*AI359)</f>
        <v>0</v>
      </c>
      <c r="AJ694" s="140">
        <f>('User Input'!AJ64*AJ359)</f>
        <v>0</v>
      </c>
      <c r="AK694" s="140">
        <f>('User Input'!AK64*AK359)</f>
        <v>0</v>
      </c>
      <c r="AL694" s="140">
        <f>('User Input'!AL64*AL359)</f>
        <v>0</v>
      </c>
      <c r="AM694" s="140">
        <f>('User Input'!AM64*AM359)</f>
        <v>0</v>
      </c>
      <c r="AN694" s="140">
        <f>('User Input'!AN64*AN359)</f>
        <v>0</v>
      </c>
      <c r="AO694" s="140">
        <f>('User Input'!AO64*AO359)</f>
        <v>0</v>
      </c>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3"/>
    </row>
    <row r="695" spans="1:95" ht="15" customHeight="1">
      <c r="A695" s="104"/>
      <c r="B695" s="119"/>
      <c r="C695" s="142"/>
      <c r="D695" s="142"/>
      <c r="E695" s="142"/>
      <c r="F695" s="142"/>
      <c r="G695" s="142"/>
      <c r="H695" s="142"/>
      <c r="I695" s="142"/>
      <c r="J695" s="142"/>
      <c r="K695" s="142"/>
      <c r="L695" s="142"/>
      <c r="M695" s="142"/>
      <c r="N695" s="142"/>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row>
    <row r="696" spans="1:95" ht="15" customHeight="1">
      <c r="A696" s="104"/>
      <c r="B696" s="146" t="s">
        <v>247</v>
      </c>
      <c r="C696" s="145">
        <f>SUM($D$657:$AO$694)</f>
        <v>0</v>
      </c>
      <c r="D696" s="144"/>
      <c r="E696" s="145"/>
      <c r="F696" s="142"/>
      <c r="G696" s="142"/>
      <c r="H696" s="142"/>
      <c r="I696" s="142"/>
      <c r="J696" s="142"/>
      <c r="K696" s="142"/>
      <c r="L696" s="142"/>
      <c r="M696" s="142"/>
      <c r="N696" s="142"/>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row>
    <row r="697" spans="1:95" ht="15" customHeight="1">
      <c r="A697" s="104"/>
      <c r="B697" s="142"/>
      <c r="C697" s="142"/>
      <c r="D697" s="142"/>
      <c r="E697" s="142"/>
      <c r="F697" s="142"/>
      <c r="G697" s="142"/>
      <c r="H697" s="142"/>
      <c r="I697" s="142"/>
      <c r="J697" s="142"/>
      <c r="K697" s="142"/>
      <c r="L697" s="142"/>
      <c r="M697" s="142"/>
      <c r="N697" s="142"/>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row>
    <row r="698" spans="1:95" s="5" customFormat="1" ht="15.6">
      <c r="B698" s="5" t="s">
        <v>248</v>
      </c>
    </row>
    <row r="699" spans="1:95" ht="15" customHeight="1">
      <c r="A699" s="104"/>
      <c r="B699" s="142"/>
      <c r="C699" s="142"/>
      <c r="D699" s="142"/>
      <c r="E699" s="142"/>
      <c r="F699" s="142"/>
      <c r="G699" s="142"/>
      <c r="H699" s="142"/>
      <c r="I699" s="142"/>
      <c r="J699" s="142"/>
      <c r="K699" s="142"/>
      <c r="L699" s="142"/>
      <c r="M699" s="142"/>
      <c r="N699" s="142"/>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row>
    <row r="700" spans="1:95" ht="15" customHeight="1">
      <c r="A700" s="104"/>
      <c r="B700" s="119"/>
      <c r="C700" s="49" t="s">
        <v>94</v>
      </c>
      <c r="D700" s="71" t="s">
        <v>95</v>
      </c>
      <c r="E700" s="113" t="s">
        <v>96</v>
      </c>
      <c r="F700" s="113" t="s">
        <v>97</v>
      </c>
      <c r="G700" s="113" t="s">
        <v>98</v>
      </c>
      <c r="H700" s="113" t="s">
        <v>99</v>
      </c>
      <c r="I700" s="113" t="s">
        <v>100</v>
      </c>
      <c r="J700" s="113" t="s">
        <v>101</v>
      </c>
      <c r="K700" s="113" t="s">
        <v>102</v>
      </c>
      <c r="L700" s="113" t="s">
        <v>103</v>
      </c>
      <c r="M700" s="113" t="s">
        <v>104</v>
      </c>
      <c r="N700" s="113" t="s">
        <v>105</v>
      </c>
      <c r="O700" s="113" t="s">
        <v>106</v>
      </c>
      <c r="P700" s="113" t="s">
        <v>107</v>
      </c>
      <c r="Q700" s="113" t="s">
        <v>108</v>
      </c>
      <c r="R700" s="113" t="s">
        <v>109</v>
      </c>
      <c r="S700" s="113" t="s">
        <v>110</v>
      </c>
      <c r="T700" s="113" t="s">
        <v>111</v>
      </c>
      <c r="U700" s="113" t="s">
        <v>112</v>
      </c>
      <c r="V700" s="113" t="s">
        <v>113</v>
      </c>
      <c r="W700" s="113" t="s">
        <v>114</v>
      </c>
      <c r="X700" s="113" t="s">
        <v>115</v>
      </c>
      <c r="Y700" s="113" t="s">
        <v>116</v>
      </c>
      <c r="Z700" s="113" t="s">
        <v>117</v>
      </c>
      <c r="AA700" s="113" t="s">
        <v>118</v>
      </c>
      <c r="AB700" s="113" t="s">
        <v>119</v>
      </c>
      <c r="AC700" s="113" t="s">
        <v>120</v>
      </c>
      <c r="AD700" s="113" t="s">
        <v>121</v>
      </c>
      <c r="AE700" s="113" t="s">
        <v>122</v>
      </c>
      <c r="AF700" s="113" t="s">
        <v>123</v>
      </c>
      <c r="AG700" s="113" t="s">
        <v>124</v>
      </c>
      <c r="AH700" s="113" t="s">
        <v>125</v>
      </c>
      <c r="AI700" s="113" t="s">
        <v>126</v>
      </c>
      <c r="AJ700" s="113" t="s">
        <v>127</v>
      </c>
      <c r="AK700" s="113" t="s">
        <v>128</v>
      </c>
      <c r="AL700" s="113" t="s">
        <v>129</v>
      </c>
      <c r="AM700" s="113" t="s">
        <v>130</v>
      </c>
      <c r="AN700" s="113" t="s">
        <v>131</v>
      </c>
      <c r="AO700" s="113" t="s">
        <v>132</v>
      </c>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row>
    <row r="701" spans="1:95" ht="15" customHeight="1">
      <c r="A701" s="104"/>
      <c r="B701" s="49" t="s">
        <v>133</v>
      </c>
      <c r="C701" s="138"/>
      <c r="D701" s="138"/>
      <c r="E701" s="138"/>
      <c r="F701" s="138"/>
      <c r="G701" s="138"/>
      <c r="H701" s="138"/>
      <c r="I701" s="138"/>
      <c r="J701" s="138"/>
      <c r="K701" s="138"/>
      <c r="L701" s="138"/>
      <c r="M701" s="138"/>
      <c r="N701" s="138"/>
      <c r="O701" s="138"/>
      <c r="P701" s="138"/>
      <c r="Q701" s="139"/>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row>
    <row r="702" spans="1:95" ht="15" customHeight="1">
      <c r="A702" s="104"/>
      <c r="B702" s="69" t="s">
        <v>95</v>
      </c>
      <c r="C702" s="130"/>
      <c r="D702" s="140">
        <f>('User Input'!D111*D322)</f>
        <v>0</v>
      </c>
      <c r="E702" s="140">
        <f>('User Input'!E111*E322)</f>
        <v>0</v>
      </c>
      <c r="F702" s="140">
        <f>('User Input'!F111*F322)</f>
        <v>0</v>
      </c>
      <c r="G702" s="140">
        <f>('User Input'!G111*G322)</f>
        <v>0</v>
      </c>
      <c r="H702" s="140">
        <f>('User Input'!H111*H322)</f>
        <v>0</v>
      </c>
      <c r="I702" s="140">
        <f>('User Input'!I111*I322)</f>
        <v>0</v>
      </c>
      <c r="J702" s="140">
        <f>('User Input'!J111*J322)</f>
        <v>0</v>
      </c>
      <c r="K702" s="140">
        <f>('User Input'!K111*K322)</f>
        <v>0</v>
      </c>
      <c r="L702" s="140">
        <f>('User Input'!L111*L322)</f>
        <v>0</v>
      </c>
      <c r="M702" s="140">
        <f>('User Input'!M111*M322)</f>
        <v>0</v>
      </c>
      <c r="N702" s="140">
        <f>('User Input'!N111*N322)</f>
        <v>0</v>
      </c>
      <c r="O702" s="140">
        <f>('User Input'!O111*O322)</f>
        <v>0</v>
      </c>
      <c r="P702" s="140">
        <f>('User Input'!P111*P322)</f>
        <v>0</v>
      </c>
      <c r="Q702" s="140">
        <f>('User Input'!Q111*Q322)</f>
        <v>0</v>
      </c>
      <c r="R702" s="140">
        <f>('User Input'!R111*R322)</f>
        <v>0</v>
      </c>
      <c r="S702" s="140">
        <f>('User Input'!S111*S322)</f>
        <v>0</v>
      </c>
      <c r="T702" s="140">
        <f>('User Input'!T111*T322)</f>
        <v>0</v>
      </c>
      <c r="U702" s="140">
        <f>('User Input'!U111*U322)</f>
        <v>0</v>
      </c>
      <c r="V702" s="140">
        <f>('User Input'!V111*V322)</f>
        <v>0</v>
      </c>
      <c r="W702" s="140">
        <f>('User Input'!W111*W322)</f>
        <v>0</v>
      </c>
      <c r="X702" s="140">
        <f>('User Input'!X111*X322)</f>
        <v>0</v>
      </c>
      <c r="Y702" s="140">
        <f>('User Input'!Y111*Y322)</f>
        <v>0</v>
      </c>
      <c r="Z702" s="140">
        <f>('User Input'!Z111*Z322)</f>
        <v>0</v>
      </c>
      <c r="AA702" s="140">
        <f>('User Input'!AA111*AA322)</f>
        <v>0</v>
      </c>
      <c r="AB702" s="140">
        <f>('User Input'!AB111*AB322)</f>
        <v>0</v>
      </c>
      <c r="AC702" s="140">
        <f>('User Input'!AC111*AC322)</f>
        <v>0</v>
      </c>
      <c r="AD702" s="140">
        <f>('User Input'!AD111*AD322)</f>
        <v>0</v>
      </c>
      <c r="AE702" s="140">
        <f>('User Input'!AE111*AE322)</f>
        <v>0</v>
      </c>
      <c r="AF702" s="140">
        <f>('User Input'!AF111*AF322)</f>
        <v>0</v>
      </c>
      <c r="AG702" s="140">
        <f>('User Input'!AG111*AG322)</f>
        <v>0</v>
      </c>
      <c r="AH702" s="140">
        <f>('User Input'!AH111*AH322)</f>
        <v>0</v>
      </c>
      <c r="AI702" s="140">
        <f>('User Input'!AI111*AI322)</f>
        <v>0</v>
      </c>
      <c r="AJ702" s="140">
        <f>('User Input'!AJ111*AJ322)</f>
        <v>0</v>
      </c>
      <c r="AK702" s="140">
        <f>('User Input'!AK111*AK322)</f>
        <v>0</v>
      </c>
      <c r="AL702" s="140">
        <f>('User Input'!AL111*AL322)</f>
        <v>0</v>
      </c>
      <c r="AM702" s="140">
        <f>('User Input'!AM111*AM322)</f>
        <v>0</v>
      </c>
      <c r="AN702" s="140">
        <f>('User Input'!AN111*AN322)</f>
        <v>0</v>
      </c>
      <c r="AO702" s="140">
        <f>('User Input'!AO111*AO322)</f>
        <v>0</v>
      </c>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row>
    <row r="703" spans="1:95" ht="15" customHeight="1">
      <c r="A703" s="104"/>
      <c r="B703" s="117" t="s">
        <v>96</v>
      </c>
      <c r="C703" s="141"/>
      <c r="D703" s="140">
        <f>('User Input'!D112*D323)</f>
        <v>0</v>
      </c>
      <c r="E703" s="140">
        <f>('User Input'!E112*E323)</f>
        <v>0</v>
      </c>
      <c r="F703" s="140">
        <f>('User Input'!F112*F323)</f>
        <v>0</v>
      </c>
      <c r="G703" s="140">
        <f>('User Input'!G112*G323)</f>
        <v>0</v>
      </c>
      <c r="H703" s="140">
        <f>('User Input'!H112*H323)</f>
        <v>0</v>
      </c>
      <c r="I703" s="140">
        <f>('User Input'!I112*I323)</f>
        <v>0</v>
      </c>
      <c r="J703" s="140">
        <f>('User Input'!J112*J323)</f>
        <v>0</v>
      </c>
      <c r="K703" s="140">
        <f>('User Input'!K112*K323)</f>
        <v>0</v>
      </c>
      <c r="L703" s="140">
        <f>('User Input'!L112*L323)</f>
        <v>0</v>
      </c>
      <c r="M703" s="140">
        <f>('User Input'!M112*M323)</f>
        <v>0</v>
      </c>
      <c r="N703" s="140">
        <f>('User Input'!N112*N323)</f>
        <v>0</v>
      </c>
      <c r="O703" s="140">
        <f>('User Input'!O112*O323)</f>
        <v>0</v>
      </c>
      <c r="P703" s="140">
        <f>('User Input'!P112*P323)</f>
        <v>0</v>
      </c>
      <c r="Q703" s="140">
        <f>('User Input'!Q112*Q323)</f>
        <v>0</v>
      </c>
      <c r="R703" s="140">
        <f>('User Input'!R112*R323)</f>
        <v>0</v>
      </c>
      <c r="S703" s="140">
        <f>('User Input'!S112*S323)</f>
        <v>0</v>
      </c>
      <c r="T703" s="140">
        <f>('User Input'!T112*T323)</f>
        <v>0</v>
      </c>
      <c r="U703" s="140">
        <f>('User Input'!U112*U323)</f>
        <v>0</v>
      </c>
      <c r="V703" s="140">
        <f>('User Input'!V112*V323)</f>
        <v>0</v>
      </c>
      <c r="W703" s="140">
        <f>('User Input'!W112*W323)</f>
        <v>0</v>
      </c>
      <c r="X703" s="140">
        <f>('User Input'!X112*X323)</f>
        <v>0</v>
      </c>
      <c r="Y703" s="140">
        <f>('User Input'!Y112*Y323)</f>
        <v>0</v>
      </c>
      <c r="Z703" s="140">
        <f>('User Input'!Z112*Z323)</f>
        <v>0</v>
      </c>
      <c r="AA703" s="140">
        <f>('User Input'!AA112*AA323)</f>
        <v>0</v>
      </c>
      <c r="AB703" s="140">
        <f>('User Input'!AB112*AB323)</f>
        <v>0</v>
      </c>
      <c r="AC703" s="140">
        <f>('User Input'!AC112*AC323)</f>
        <v>0</v>
      </c>
      <c r="AD703" s="140">
        <f>('User Input'!AD112*AD323)</f>
        <v>0</v>
      </c>
      <c r="AE703" s="140">
        <f>('User Input'!AE112*AE323)</f>
        <v>0</v>
      </c>
      <c r="AF703" s="140">
        <f>('User Input'!AF112*AF323)</f>
        <v>0</v>
      </c>
      <c r="AG703" s="140">
        <f>('User Input'!AG112*AG323)</f>
        <v>0</v>
      </c>
      <c r="AH703" s="140">
        <f>('User Input'!AH112*AH323)</f>
        <v>0</v>
      </c>
      <c r="AI703" s="140">
        <f>('User Input'!AI112*AI323)</f>
        <v>0</v>
      </c>
      <c r="AJ703" s="140">
        <f>('User Input'!AJ112*AJ323)</f>
        <v>0</v>
      </c>
      <c r="AK703" s="140">
        <f>('User Input'!AK112*AK323)</f>
        <v>0</v>
      </c>
      <c r="AL703" s="140">
        <f>('User Input'!AL112*AL323)</f>
        <v>0</v>
      </c>
      <c r="AM703" s="140">
        <f>('User Input'!AM112*AM323)</f>
        <v>0</v>
      </c>
      <c r="AN703" s="140">
        <f>('User Input'!AN112*AN323)</f>
        <v>0</v>
      </c>
      <c r="AO703" s="140">
        <f>('User Input'!AO112*AO323)</f>
        <v>0</v>
      </c>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row>
    <row r="704" spans="1:95" ht="15" customHeight="1">
      <c r="A704" s="104"/>
      <c r="B704" s="117" t="s">
        <v>97</v>
      </c>
      <c r="C704" s="141"/>
      <c r="D704" s="140">
        <f>('User Input'!D113*D324)</f>
        <v>0</v>
      </c>
      <c r="E704" s="140">
        <f>('User Input'!E113*E324)</f>
        <v>0</v>
      </c>
      <c r="F704" s="140">
        <f>('User Input'!F113*F324)</f>
        <v>0</v>
      </c>
      <c r="G704" s="140">
        <f>('User Input'!G113*G324)</f>
        <v>0</v>
      </c>
      <c r="H704" s="140">
        <f>('User Input'!H113*H324)</f>
        <v>0</v>
      </c>
      <c r="I704" s="140">
        <f>('User Input'!I113*I324)</f>
        <v>0</v>
      </c>
      <c r="J704" s="140">
        <f>('User Input'!J113*J324)</f>
        <v>0</v>
      </c>
      <c r="K704" s="140">
        <f>('User Input'!K113*K324)</f>
        <v>0</v>
      </c>
      <c r="L704" s="140">
        <f>('User Input'!L113*L324)</f>
        <v>0</v>
      </c>
      <c r="M704" s="140">
        <f>('User Input'!M113*M324)</f>
        <v>0</v>
      </c>
      <c r="N704" s="140">
        <f>('User Input'!N113*N324)</f>
        <v>0</v>
      </c>
      <c r="O704" s="140">
        <f>('User Input'!O113*O324)</f>
        <v>0</v>
      </c>
      <c r="P704" s="140">
        <f>('User Input'!P113*P324)</f>
        <v>0</v>
      </c>
      <c r="Q704" s="140">
        <f>('User Input'!Q113*Q324)</f>
        <v>0</v>
      </c>
      <c r="R704" s="140">
        <f>('User Input'!R113*R324)</f>
        <v>0</v>
      </c>
      <c r="S704" s="140">
        <f>('User Input'!S113*S324)</f>
        <v>0</v>
      </c>
      <c r="T704" s="140">
        <f>('User Input'!T113*T324)</f>
        <v>0</v>
      </c>
      <c r="U704" s="140">
        <f>('User Input'!U113*U324)</f>
        <v>0</v>
      </c>
      <c r="V704" s="140">
        <f>('User Input'!V113*V324)</f>
        <v>0</v>
      </c>
      <c r="W704" s="140">
        <f>('User Input'!W113*W324)</f>
        <v>0</v>
      </c>
      <c r="X704" s="140">
        <f>('User Input'!X113*X324)</f>
        <v>0</v>
      </c>
      <c r="Y704" s="140">
        <f>('User Input'!Y113*Y324)</f>
        <v>0</v>
      </c>
      <c r="Z704" s="140">
        <f>('User Input'!Z113*Z324)</f>
        <v>0</v>
      </c>
      <c r="AA704" s="140">
        <f>('User Input'!AA113*AA324)</f>
        <v>0</v>
      </c>
      <c r="AB704" s="140">
        <f>('User Input'!AB113*AB324)</f>
        <v>0</v>
      </c>
      <c r="AC704" s="140">
        <f>('User Input'!AC113*AC324)</f>
        <v>0</v>
      </c>
      <c r="AD704" s="140">
        <f>('User Input'!AD113*AD324)</f>
        <v>0</v>
      </c>
      <c r="AE704" s="140">
        <f>('User Input'!AE113*AE324)</f>
        <v>0</v>
      </c>
      <c r="AF704" s="140">
        <f>('User Input'!AF113*AF324)</f>
        <v>0</v>
      </c>
      <c r="AG704" s="140">
        <f>('User Input'!AG113*AG324)</f>
        <v>0</v>
      </c>
      <c r="AH704" s="140">
        <f>('User Input'!AH113*AH324)</f>
        <v>0</v>
      </c>
      <c r="AI704" s="140">
        <f>('User Input'!AI113*AI324)</f>
        <v>0</v>
      </c>
      <c r="AJ704" s="140">
        <f>('User Input'!AJ113*AJ324)</f>
        <v>0</v>
      </c>
      <c r="AK704" s="140">
        <f>('User Input'!AK113*AK324)</f>
        <v>0</v>
      </c>
      <c r="AL704" s="140">
        <f>('User Input'!AL113*AL324)</f>
        <v>0</v>
      </c>
      <c r="AM704" s="140">
        <f>('User Input'!AM113*AM324)</f>
        <v>0</v>
      </c>
      <c r="AN704" s="140">
        <f>('User Input'!AN113*AN324)</f>
        <v>0</v>
      </c>
      <c r="AO704" s="140">
        <f>('User Input'!AO113*AO324)</f>
        <v>0</v>
      </c>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row>
    <row r="705" spans="1:95" ht="15" customHeight="1">
      <c r="A705" s="104"/>
      <c r="B705" s="117" t="s">
        <v>98</v>
      </c>
      <c r="C705" s="141"/>
      <c r="D705" s="140">
        <f>('User Input'!D114*D325)</f>
        <v>0</v>
      </c>
      <c r="E705" s="140">
        <f>('User Input'!E114*E325)</f>
        <v>0</v>
      </c>
      <c r="F705" s="140">
        <f>('User Input'!F114*F325)</f>
        <v>0</v>
      </c>
      <c r="G705" s="140">
        <f>('User Input'!G114*G325)</f>
        <v>0</v>
      </c>
      <c r="H705" s="140">
        <f>('User Input'!H114*H325)</f>
        <v>0</v>
      </c>
      <c r="I705" s="140">
        <f>('User Input'!I114*I325)</f>
        <v>0</v>
      </c>
      <c r="J705" s="140">
        <f>('User Input'!J114*J325)</f>
        <v>0</v>
      </c>
      <c r="K705" s="140">
        <f>('User Input'!K114*K325)</f>
        <v>0</v>
      </c>
      <c r="L705" s="140">
        <f>('User Input'!L114*L325)</f>
        <v>0</v>
      </c>
      <c r="M705" s="140">
        <f>('User Input'!M114*M325)</f>
        <v>0</v>
      </c>
      <c r="N705" s="140">
        <f>('User Input'!N114*N325)</f>
        <v>0</v>
      </c>
      <c r="O705" s="140">
        <f>('User Input'!O114*O325)</f>
        <v>0</v>
      </c>
      <c r="P705" s="140">
        <f>('User Input'!P114*P325)</f>
        <v>0</v>
      </c>
      <c r="Q705" s="140">
        <f>('User Input'!Q114*Q325)</f>
        <v>0</v>
      </c>
      <c r="R705" s="140">
        <f>('User Input'!R114*R325)</f>
        <v>0</v>
      </c>
      <c r="S705" s="140">
        <f>('User Input'!S114*S325)</f>
        <v>0</v>
      </c>
      <c r="T705" s="140">
        <f>('User Input'!T114*T325)</f>
        <v>0</v>
      </c>
      <c r="U705" s="140">
        <f>('User Input'!U114*U325)</f>
        <v>0</v>
      </c>
      <c r="V705" s="140">
        <f>('User Input'!V114*V325)</f>
        <v>0</v>
      </c>
      <c r="W705" s="140">
        <f>('User Input'!W114*W325)</f>
        <v>0</v>
      </c>
      <c r="X705" s="140">
        <f>('User Input'!X114*X325)</f>
        <v>0</v>
      </c>
      <c r="Y705" s="140">
        <f>('User Input'!Y114*Y325)</f>
        <v>0</v>
      </c>
      <c r="Z705" s="140">
        <f>('User Input'!Z114*Z325)</f>
        <v>0</v>
      </c>
      <c r="AA705" s="140">
        <f>('User Input'!AA114*AA325)</f>
        <v>0</v>
      </c>
      <c r="AB705" s="140">
        <f>('User Input'!AB114*AB325)</f>
        <v>0</v>
      </c>
      <c r="AC705" s="140">
        <f>('User Input'!AC114*AC325)</f>
        <v>0</v>
      </c>
      <c r="AD705" s="140">
        <f>('User Input'!AD114*AD325)</f>
        <v>0</v>
      </c>
      <c r="AE705" s="140">
        <f>('User Input'!AE114*AE325)</f>
        <v>0</v>
      </c>
      <c r="AF705" s="140">
        <f>('User Input'!AF114*AF325)</f>
        <v>0</v>
      </c>
      <c r="AG705" s="140">
        <f>('User Input'!AG114*AG325)</f>
        <v>0</v>
      </c>
      <c r="AH705" s="140">
        <f>('User Input'!AH114*AH325)</f>
        <v>0</v>
      </c>
      <c r="AI705" s="140">
        <f>('User Input'!AI114*AI325)</f>
        <v>0</v>
      </c>
      <c r="AJ705" s="140">
        <f>('User Input'!AJ114*AJ325)</f>
        <v>0</v>
      </c>
      <c r="AK705" s="140">
        <f>('User Input'!AK114*AK325)</f>
        <v>0</v>
      </c>
      <c r="AL705" s="140">
        <f>('User Input'!AL114*AL325)</f>
        <v>0</v>
      </c>
      <c r="AM705" s="140">
        <f>('User Input'!AM114*AM325)</f>
        <v>0</v>
      </c>
      <c r="AN705" s="140">
        <f>('User Input'!AN114*AN325)</f>
        <v>0</v>
      </c>
      <c r="AO705" s="140">
        <f>('User Input'!AO114*AO325)</f>
        <v>0</v>
      </c>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row>
    <row r="706" spans="1:95" ht="15" customHeight="1">
      <c r="A706" s="104"/>
      <c r="B706" s="117" t="s">
        <v>99</v>
      </c>
      <c r="C706" s="141"/>
      <c r="D706" s="140">
        <f>('User Input'!D115*D326)</f>
        <v>0</v>
      </c>
      <c r="E706" s="140">
        <f>('User Input'!E115*E326)</f>
        <v>0</v>
      </c>
      <c r="F706" s="140">
        <f>('User Input'!F115*F326)</f>
        <v>0</v>
      </c>
      <c r="G706" s="140">
        <f>('User Input'!G115*G326)</f>
        <v>0</v>
      </c>
      <c r="H706" s="140">
        <f>('User Input'!H115*H326)</f>
        <v>0</v>
      </c>
      <c r="I706" s="140">
        <f>('User Input'!I115*I326)</f>
        <v>0</v>
      </c>
      <c r="J706" s="140">
        <f>('User Input'!J115*J326)</f>
        <v>0</v>
      </c>
      <c r="K706" s="140">
        <f>('User Input'!K115*K326)</f>
        <v>0</v>
      </c>
      <c r="L706" s="140">
        <f>('User Input'!L115*L326)</f>
        <v>0</v>
      </c>
      <c r="M706" s="140">
        <f>('User Input'!M115*M326)</f>
        <v>0</v>
      </c>
      <c r="N706" s="140">
        <f>('User Input'!N115*N326)</f>
        <v>0</v>
      </c>
      <c r="O706" s="140">
        <f>('User Input'!O115*O326)</f>
        <v>0</v>
      </c>
      <c r="P706" s="140">
        <f>('User Input'!P115*P326)</f>
        <v>0</v>
      </c>
      <c r="Q706" s="140">
        <f>('User Input'!Q115*Q326)</f>
        <v>0</v>
      </c>
      <c r="R706" s="140">
        <f>('User Input'!R115*R326)</f>
        <v>0</v>
      </c>
      <c r="S706" s="140">
        <f>('User Input'!S115*S326)</f>
        <v>0</v>
      </c>
      <c r="T706" s="140">
        <f>('User Input'!T115*T326)</f>
        <v>0</v>
      </c>
      <c r="U706" s="140">
        <f>('User Input'!U115*U326)</f>
        <v>0</v>
      </c>
      <c r="V706" s="140">
        <f>('User Input'!V115*V326)</f>
        <v>0</v>
      </c>
      <c r="W706" s="140">
        <f>('User Input'!W115*W326)</f>
        <v>0</v>
      </c>
      <c r="X706" s="140">
        <f>('User Input'!X115*X326)</f>
        <v>0</v>
      </c>
      <c r="Y706" s="140">
        <f>('User Input'!Y115*Y326)</f>
        <v>0</v>
      </c>
      <c r="Z706" s="140">
        <f>('User Input'!Z115*Z326)</f>
        <v>0</v>
      </c>
      <c r="AA706" s="140">
        <f>('User Input'!AA115*AA326)</f>
        <v>0</v>
      </c>
      <c r="AB706" s="140">
        <f>('User Input'!AB115*AB326)</f>
        <v>0</v>
      </c>
      <c r="AC706" s="140">
        <f>('User Input'!AC115*AC326)</f>
        <v>0</v>
      </c>
      <c r="AD706" s="140">
        <f>('User Input'!AD115*AD326)</f>
        <v>0</v>
      </c>
      <c r="AE706" s="140">
        <f>('User Input'!AE115*AE326)</f>
        <v>0</v>
      </c>
      <c r="AF706" s="140">
        <f>('User Input'!AF115*AF326)</f>
        <v>0</v>
      </c>
      <c r="AG706" s="140">
        <f>('User Input'!AG115*AG326)</f>
        <v>0</v>
      </c>
      <c r="AH706" s="140">
        <f>('User Input'!AH115*AH326)</f>
        <v>0</v>
      </c>
      <c r="AI706" s="140">
        <f>('User Input'!AI115*AI326)</f>
        <v>0</v>
      </c>
      <c r="AJ706" s="140">
        <f>('User Input'!AJ115*AJ326)</f>
        <v>0</v>
      </c>
      <c r="AK706" s="140">
        <f>('User Input'!AK115*AK326)</f>
        <v>0</v>
      </c>
      <c r="AL706" s="140">
        <f>('User Input'!AL115*AL326)</f>
        <v>0</v>
      </c>
      <c r="AM706" s="140">
        <f>('User Input'!AM115*AM326)</f>
        <v>0</v>
      </c>
      <c r="AN706" s="140">
        <f>('User Input'!AN115*AN326)</f>
        <v>0</v>
      </c>
      <c r="AO706" s="140">
        <f>('User Input'!AO115*AO326)</f>
        <v>0</v>
      </c>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row>
    <row r="707" spans="1:95" ht="15" customHeight="1">
      <c r="A707" s="104"/>
      <c r="B707" s="117" t="s">
        <v>100</v>
      </c>
      <c r="C707" s="141"/>
      <c r="D707" s="140">
        <f>('User Input'!D116*D327)</f>
        <v>0</v>
      </c>
      <c r="E707" s="140">
        <f>('User Input'!E116*E327)</f>
        <v>0</v>
      </c>
      <c r="F707" s="140">
        <f>('User Input'!F116*F327)</f>
        <v>0</v>
      </c>
      <c r="G707" s="140">
        <f>('User Input'!G116*G327)</f>
        <v>0</v>
      </c>
      <c r="H707" s="140">
        <f>('User Input'!H116*H327)</f>
        <v>0</v>
      </c>
      <c r="I707" s="140">
        <f>('User Input'!I116*I327)</f>
        <v>0</v>
      </c>
      <c r="J707" s="140">
        <f>('User Input'!J116*J327)</f>
        <v>0</v>
      </c>
      <c r="K707" s="140">
        <f>('User Input'!K116*K327)</f>
        <v>0</v>
      </c>
      <c r="L707" s="140">
        <f>('User Input'!L116*L327)</f>
        <v>0</v>
      </c>
      <c r="M707" s="140">
        <f>('User Input'!M116*M327)</f>
        <v>0</v>
      </c>
      <c r="N707" s="140">
        <f>('User Input'!N116*N327)</f>
        <v>0</v>
      </c>
      <c r="O707" s="140">
        <f>('User Input'!O116*O327)</f>
        <v>0</v>
      </c>
      <c r="P707" s="140">
        <f>('User Input'!P116*P327)</f>
        <v>0</v>
      </c>
      <c r="Q707" s="140">
        <f>('User Input'!Q116*Q327)</f>
        <v>0</v>
      </c>
      <c r="R707" s="140">
        <f>('User Input'!R116*R327)</f>
        <v>0</v>
      </c>
      <c r="S707" s="140">
        <f>('User Input'!S116*S327)</f>
        <v>0</v>
      </c>
      <c r="T707" s="140">
        <f>('User Input'!T116*T327)</f>
        <v>0</v>
      </c>
      <c r="U707" s="140">
        <f>('User Input'!U116*U327)</f>
        <v>0</v>
      </c>
      <c r="V707" s="140">
        <f>('User Input'!V116*V327)</f>
        <v>0</v>
      </c>
      <c r="W707" s="140">
        <f>('User Input'!W116*W327)</f>
        <v>0</v>
      </c>
      <c r="X707" s="140">
        <f>('User Input'!X116*X327)</f>
        <v>0</v>
      </c>
      <c r="Y707" s="140">
        <f>('User Input'!Y116*Y327)</f>
        <v>0</v>
      </c>
      <c r="Z707" s="140">
        <f>('User Input'!Z116*Z327)</f>
        <v>0</v>
      </c>
      <c r="AA707" s="140">
        <f>('User Input'!AA116*AA327)</f>
        <v>0</v>
      </c>
      <c r="AB707" s="140">
        <f>('User Input'!AB116*AB327)</f>
        <v>0</v>
      </c>
      <c r="AC707" s="140">
        <f>('User Input'!AC116*AC327)</f>
        <v>0</v>
      </c>
      <c r="AD707" s="140">
        <f>('User Input'!AD116*AD327)</f>
        <v>0</v>
      </c>
      <c r="AE707" s="140">
        <f>('User Input'!AE116*AE327)</f>
        <v>0</v>
      </c>
      <c r="AF707" s="140">
        <f>('User Input'!AF116*AF327)</f>
        <v>0</v>
      </c>
      <c r="AG707" s="140">
        <f>('User Input'!AG116*AG327)</f>
        <v>0</v>
      </c>
      <c r="AH707" s="140">
        <f>('User Input'!AH116*AH327)</f>
        <v>0</v>
      </c>
      <c r="AI707" s="140">
        <f>('User Input'!AI116*AI327)</f>
        <v>0</v>
      </c>
      <c r="AJ707" s="140">
        <f>('User Input'!AJ116*AJ327)</f>
        <v>0</v>
      </c>
      <c r="AK707" s="140">
        <f>('User Input'!AK116*AK327)</f>
        <v>0</v>
      </c>
      <c r="AL707" s="140">
        <f>('User Input'!AL116*AL327)</f>
        <v>0</v>
      </c>
      <c r="AM707" s="140">
        <f>('User Input'!AM116*AM327)</f>
        <v>0</v>
      </c>
      <c r="AN707" s="140">
        <f>('User Input'!AN116*AN327)</f>
        <v>0</v>
      </c>
      <c r="AO707" s="140">
        <f>('User Input'!AO116*AO327)</f>
        <v>0</v>
      </c>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row>
    <row r="708" spans="1:95" ht="15" customHeight="1">
      <c r="A708" s="104"/>
      <c r="B708" s="117" t="s">
        <v>101</v>
      </c>
      <c r="C708" s="141"/>
      <c r="D708" s="140">
        <f>('User Input'!D117*D328)</f>
        <v>0</v>
      </c>
      <c r="E708" s="140">
        <f>('User Input'!E117*E328)</f>
        <v>0</v>
      </c>
      <c r="F708" s="140">
        <f>('User Input'!F117*F328)</f>
        <v>0</v>
      </c>
      <c r="G708" s="140">
        <f>('User Input'!G117*G328)</f>
        <v>0</v>
      </c>
      <c r="H708" s="140">
        <f>('User Input'!H117*H328)</f>
        <v>0</v>
      </c>
      <c r="I708" s="140">
        <f>('User Input'!I117*I328)</f>
        <v>0</v>
      </c>
      <c r="J708" s="140">
        <f>('User Input'!J117*J328)</f>
        <v>0</v>
      </c>
      <c r="K708" s="140">
        <f>('User Input'!K117*K328)</f>
        <v>0</v>
      </c>
      <c r="L708" s="140">
        <f>('User Input'!L117*L328)</f>
        <v>0</v>
      </c>
      <c r="M708" s="140">
        <f>('User Input'!M117*M328)</f>
        <v>0</v>
      </c>
      <c r="N708" s="140">
        <f>('User Input'!N117*N328)</f>
        <v>0</v>
      </c>
      <c r="O708" s="140">
        <f>('User Input'!O117*O328)</f>
        <v>0</v>
      </c>
      <c r="P708" s="140">
        <f>('User Input'!P117*P328)</f>
        <v>0</v>
      </c>
      <c r="Q708" s="140">
        <f>('User Input'!Q117*Q328)</f>
        <v>0</v>
      </c>
      <c r="R708" s="140">
        <f>('User Input'!R117*R328)</f>
        <v>0</v>
      </c>
      <c r="S708" s="140">
        <f>('User Input'!S117*S328)</f>
        <v>0</v>
      </c>
      <c r="T708" s="140">
        <f>('User Input'!T117*T328)</f>
        <v>0</v>
      </c>
      <c r="U708" s="140">
        <f>('User Input'!U117*U328)</f>
        <v>0</v>
      </c>
      <c r="V708" s="140">
        <f>('User Input'!V117*V328)</f>
        <v>0</v>
      </c>
      <c r="W708" s="140">
        <f>('User Input'!W117*W328)</f>
        <v>0</v>
      </c>
      <c r="X708" s="140">
        <f>('User Input'!X117*X328)</f>
        <v>0</v>
      </c>
      <c r="Y708" s="140">
        <f>('User Input'!Y117*Y328)</f>
        <v>0</v>
      </c>
      <c r="Z708" s="140">
        <f>('User Input'!Z117*Z328)</f>
        <v>0</v>
      </c>
      <c r="AA708" s="140">
        <f>('User Input'!AA117*AA328)</f>
        <v>0</v>
      </c>
      <c r="AB708" s="140">
        <f>('User Input'!AB117*AB328)</f>
        <v>0</v>
      </c>
      <c r="AC708" s="140">
        <f>('User Input'!AC117*AC328)</f>
        <v>0</v>
      </c>
      <c r="AD708" s="140">
        <f>('User Input'!AD117*AD328)</f>
        <v>0</v>
      </c>
      <c r="AE708" s="140">
        <f>('User Input'!AE117*AE328)</f>
        <v>0</v>
      </c>
      <c r="AF708" s="140">
        <f>('User Input'!AF117*AF328)</f>
        <v>0</v>
      </c>
      <c r="AG708" s="140">
        <f>('User Input'!AG117*AG328)</f>
        <v>0</v>
      </c>
      <c r="AH708" s="140">
        <f>('User Input'!AH117*AH328)</f>
        <v>0</v>
      </c>
      <c r="AI708" s="140">
        <f>('User Input'!AI117*AI328)</f>
        <v>0</v>
      </c>
      <c r="AJ708" s="140">
        <f>('User Input'!AJ117*AJ328)</f>
        <v>0</v>
      </c>
      <c r="AK708" s="140">
        <f>('User Input'!AK117*AK328)</f>
        <v>0</v>
      </c>
      <c r="AL708" s="140">
        <f>('User Input'!AL117*AL328)</f>
        <v>0</v>
      </c>
      <c r="AM708" s="140">
        <f>('User Input'!AM117*AM328)</f>
        <v>0</v>
      </c>
      <c r="AN708" s="140">
        <f>('User Input'!AN117*AN328)</f>
        <v>0</v>
      </c>
      <c r="AO708" s="140">
        <f>('User Input'!AO117*AO328)</f>
        <v>0</v>
      </c>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row>
    <row r="709" spans="1:95" ht="15" customHeight="1">
      <c r="A709" s="104"/>
      <c r="B709" s="117" t="s">
        <v>102</v>
      </c>
      <c r="C709" s="141"/>
      <c r="D709" s="140">
        <f>('User Input'!D118*D329)</f>
        <v>0</v>
      </c>
      <c r="E709" s="140">
        <f>('User Input'!E118*E329)</f>
        <v>0</v>
      </c>
      <c r="F709" s="140">
        <f>('User Input'!F118*F329)</f>
        <v>0</v>
      </c>
      <c r="G709" s="140">
        <f>('User Input'!G118*G329)</f>
        <v>0</v>
      </c>
      <c r="H709" s="140">
        <f>('User Input'!H118*H329)</f>
        <v>0</v>
      </c>
      <c r="I709" s="140">
        <f>('User Input'!I118*I329)</f>
        <v>0</v>
      </c>
      <c r="J709" s="140">
        <f>('User Input'!J118*J329)</f>
        <v>0</v>
      </c>
      <c r="K709" s="140">
        <f>('User Input'!K118*K329)</f>
        <v>0</v>
      </c>
      <c r="L709" s="140">
        <f>('User Input'!L118*L329)</f>
        <v>0</v>
      </c>
      <c r="M709" s="140">
        <f>('User Input'!M118*M329)</f>
        <v>0</v>
      </c>
      <c r="N709" s="140">
        <f>('User Input'!N118*N329)</f>
        <v>0</v>
      </c>
      <c r="O709" s="140">
        <f>('User Input'!O118*O329)</f>
        <v>0</v>
      </c>
      <c r="P709" s="140">
        <f>('User Input'!P118*P329)</f>
        <v>0</v>
      </c>
      <c r="Q709" s="140">
        <f>('User Input'!Q118*Q329)</f>
        <v>0</v>
      </c>
      <c r="R709" s="140">
        <f>('User Input'!R118*R329)</f>
        <v>0</v>
      </c>
      <c r="S709" s="140">
        <f>('User Input'!S118*S329)</f>
        <v>0</v>
      </c>
      <c r="T709" s="140">
        <f>('User Input'!T118*T329)</f>
        <v>0</v>
      </c>
      <c r="U709" s="140">
        <f>('User Input'!U118*U329)</f>
        <v>0</v>
      </c>
      <c r="V709" s="140">
        <f>('User Input'!V118*V329)</f>
        <v>0</v>
      </c>
      <c r="W709" s="140">
        <f>('User Input'!W118*W329)</f>
        <v>0</v>
      </c>
      <c r="X709" s="140">
        <f>('User Input'!X118*X329)</f>
        <v>0</v>
      </c>
      <c r="Y709" s="140">
        <f>('User Input'!Y118*Y329)</f>
        <v>0</v>
      </c>
      <c r="Z709" s="140">
        <f>('User Input'!Z118*Z329)</f>
        <v>0</v>
      </c>
      <c r="AA709" s="140">
        <f>('User Input'!AA118*AA329)</f>
        <v>0</v>
      </c>
      <c r="AB709" s="140">
        <f>('User Input'!AB118*AB329)</f>
        <v>0</v>
      </c>
      <c r="AC709" s="140">
        <f>('User Input'!AC118*AC329)</f>
        <v>0</v>
      </c>
      <c r="AD709" s="140">
        <f>('User Input'!AD118*AD329)</f>
        <v>0</v>
      </c>
      <c r="AE709" s="140">
        <f>('User Input'!AE118*AE329)</f>
        <v>0</v>
      </c>
      <c r="AF709" s="140">
        <f>('User Input'!AF118*AF329)</f>
        <v>0</v>
      </c>
      <c r="AG709" s="140">
        <f>('User Input'!AG118*AG329)</f>
        <v>0</v>
      </c>
      <c r="AH709" s="140">
        <f>('User Input'!AH118*AH329)</f>
        <v>0</v>
      </c>
      <c r="AI709" s="140">
        <f>('User Input'!AI118*AI329)</f>
        <v>0</v>
      </c>
      <c r="AJ709" s="140">
        <f>('User Input'!AJ118*AJ329)</f>
        <v>0</v>
      </c>
      <c r="AK709" s="140">
        <f>('User Input'!AK118*AK329)</f>
        <v>0</v>
      </c>
      <c r="AL709" s="140">
        <f>('User Input'!AL118*AL329)</f>
        <v>0</v>
      </c>
      <c r="AM709" s="140">
        <f>('User Input'!AM118*AM329)</f>
        <v>0</v>
      </c>
      <c r="AN709" s="140">
        <f>('User Input'!AN118*AN329)</f>
        <v>0</v>
      </c>
      <c r="AO709" s="140">
        <f>('User Input'!AO118*AO329)</f>
        <v>0</v>
      </c>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row>
    <row r="710" spans="1:95" ht="15" customHeight="1">
      <c r="A710" s="104"/>
      <c r="B710" s="117" t="s">
        <v>103</v>
      </c>
      <c r="C710" s="141"/>
      <c r="D710" s="140">
        <f>('User Input'!D119*D330)</f>
        <v>0</v>
      </c>
      <c r="E710" s="140">
        <f>('User Input'!E119*E330)</f>
        <v>0</v>
      </c>
      <c r="F710" s="140">
        <f>('User Input'!F119*F330)</f>
        <v>0</v>
      </c>
      <c r="G710" s="140">
        <f>('User Input'!G119*G330)</f>
        <v>0</v>
      </c>
      <c r="H710" s="140">
        <f>('User Input'!H119*H330)</f>
        <v>0</v>
      </c>
      <c r="I710" s="140">
        <f>('User Input'!I119*I330)</f>
        <v>0</v>
      </c>
      <c r="J710" s="140">
        <f>('User Input'!J119*J330)</f>
        <v>0</v>
      </c>
      <c r="K710" s="140">
        <f>('User Input'!K119*K330)</f>
        <v>0</v>
      </c>
      <c r="L710" s="140">
        <f>('User Input'!L119*L330)</f>
        <v>0</v>
      </c>
      <c r="M710" s="140">
        <f>('User Input'!M119*M330)</f>
        <v>0</v>
      </c>
      <c r="N710" s="140">
        <f>('User Input'!N119*N330)</f>
        <v>0</v>
      </c>
      <c r="O710" s="140">
        <f>('User Input'!O119*O330)</f>
        <v>0</v>
      </c>
      <c r="P710" s="140">
        <f>('User Input'!P119*P330)</f>
        <v>0</v>
      </c>
      <c r="Q710" s="140">
        <f>('User Input'!Q119*Q330)</f>
        <v>0</v>
      </c>
      <c r="R710" s="140">
        <f>('User Input'!R119*R330)</f>
        <v>0</v>
      </c>
      <c r="S710" s="140">
        <f>('User Input'!S119*S330)</f>
        <v>0</v>
      </c>
      <c r="T710" s="140">
        <f>('User Input'!T119*T330)</f>
        <v>0</v>
      </c>
      <c r="U710" s="140">
        <f>('User Input'!U119*U330)</f>
        <v>0</v>
      </c>
      <c r="V710" s="140">
        <f>('User Input'!V119*V330)</f>
        <v>0</v>
      </c>
      <c r="W710" s="140">
        <f>('User Input'!W119*W330)</f>
        <v>0</v>
      </c>
      <c r="X710" s="140">
        <f>('User Input'!X119*X330)</f>
        <v>0</v>
      </c>
      <c r="Y710" s="140">
        <f>('User Input'!Y119*Y330)</f>
        <v>0</v>
      </c>
      <c r="Z710" s="140">
        <f>('User Input'!Z119*Z330)</f>
        <v>0</v>
      </c>
      <c r="AA710" s="140">
        <f>('User Input'!AA119*AA330)</f>
        <v>0</v>
      </c>
      <c r="AB710" s="140">
        <f>('User Input'!AB119*AB330)</f>
        <v>0</v>
      </c>
      <c r="AC710" s="140">
        <f>('User Input'!AC119*AC330)</f>
        <v>0</v>
      </c>
      <c r="AD710" s="140">
        <f>('User Input'!AD119*AD330)</f>
        <v>0</v>
      </c>
      <c r="AE710" s="140">
        <f>('User Input'!AE119*AE330)</f>
        <v>0</v>
      </c>
      <c r="AF710" s="140">
        <f>('User Input'!AF119*AF330)</f>
        <v>0</v>
      </c>
      <c r="AG710" s="140">
        <f>('User Input'!AG119*AG330)</f>
        <v>0</v>
      </c>
      <c r="AH710" s="140">
        <f>('User Input'!AH119*AH330)</f>
        <v>0</v>
      </c>
      <c r="AI710" s="140">
        <f>('User Input'!AI119*AI330)</f>
        <v>0</v>
      </c>
      <c r="AJ710" s="140">
        <f>('User Input'!AJ119*AJ330)</f>
        <v>0</v>
      </c>
      <c r="AK710" s="140">
        <f>('User Input'!AK119*AK330)</f>
        <v>0</v>
      </c>
      <c r="AL710" s="140">
        <f>('User Input'!AL119*AL330)</f>
        <v>0</v>
      </c>
      <c r="AM710" s="140">
        <f>('User Input'!AM119*AM330)</f>
        <v>0</v>
      </c>
      <c r="AN710" s="140">
        <f>('User Input'!AN119*AN330)</f>
        <v>0</v>
      </c>
      <c r="AO710" s="140">
        <f>('User Input'!AO119*AO330)</f>
        <v>0</v>
      </c>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row>
    <row r="711" spans="1:95" ht="15" customHeight="1">
      <c r="A711" s="104"/>
      <c r="B711" s="117" t="s">
        <v>104</v>
      </c>
      <c r="C711" s="141"/>
      <c r="D711" s="140">
        <f>('User Input'!D120*D331)</f>
        <v>0</v>
      </c>
      <c r="E711" s="140">
        <f>('User Input'!E120*E331)</f>
        <v>0</v>
      </c>
      <c r="F711" s="140">
        <f>('User Input'!F120*F331)</f>
        <v>0</v>
      </c>
      <c r="G711" s="140">
        <f>('User Input'!G120*G331)</f>
        <v>0</v>
      </c>
      <c r="H711" s="140">
        <f>('User Input'!H120*H331)</f>
        <v>0</v>
      </c>
      <c r="I711" s="140">
        <f>('User Input'!I120*I331)</f>
        <v>0</v>
      </c>
      <c r="J711" s="140">
        <f>('User Input'!J120*J331)</f>
        <v>0</v>
      </c>
      <c r="K711" s="140">
        <f>('User Input'!K120*K331)</f>
        <v>0</v>
      </c>
      <c r="L711" s="140">
        <f>('User Input'!L120*L331)</f>
        <v>0</v>
      </c>
      <c r="M711" s="140">
        <f>('User Input'!M120*M331)</f>
        <v>0</v>
      </c>
      <c r="N711" s="140">
        <f>('User Input'!N120*N331)</f>
        <v>0</v>
      </c>
      <c r="O711" s="140">
        <f>('User Input'!O120*O331)</f>
        <v>0</v>
      </c>
      <c r="P711" s="140">
        <f>('User Input'!P120*P331)</f>
        <v>0</v>
      </c>
      <c r="Q711" s="140">
        <f>('User Input'!Q120*Q331)</f>
        <v>0</v>
      </c>
      <c r="R711" s="140">
        <f>('User Input'!R120*R331)</f>
        <v>0</v>
      </c>
      <c r="S711" s="140">
        <f>('User Input'!S120*S331)</f>
        <v>0</v>
      </c>
      <c r="T711" s="140">
        <f>('User Input'!T120*T331)</f>
        <v>0</v>
      </c>
      <c r="U711" s="140">
        <f>('User Input'!U120*U331)</f>
        <v>0</v>
      </c>
      <c r="V711" s="140">
        <f>('User Input'!V120*V331)</f>
        <v>0</v>
      </c>
      <c r="W711" s="140">
        <f>('User Input'!W120*W331)</f>
        <v>0</v>
      </c>
      <c r="X711" s="140">
        <f>('User Input'!X120*X331)</f>
        <v>0</v>
      </c>
      <c r="Y711" s="140">
        <f>('User Input'!Y120*Y331)</f>
        <v>0</v>
      </c>
      <c r="Z711" s="140">
        <f>('User Input'!Z120*Z331)</f>
        <v>0</v>
      </c>
      <c r="AA711" s="140">
        <f>('User Input'!AA120*AA331)</f>
        <v>0</v>
      </c>
      <c r="AB711" s="140">
        <f>('User Input'!AB120*AB331)</f>
        <v>0</v>
      </c>
      <c r="AC711" s="140">
        <f>('User Input'!AC120*AC331)</f>
        <v>0</v>
      </c>
      <c r="AD711" s="140">
        <f>('User Input'!AD120*AD331)</f>
        <v>0</v>
      </c>
      <c r="AE711" s="140">
        <f>('User Input'!AE120*AE331)</f>
        <v>0</v>
      </c>
      <c r="AF711" s="140">
        <f>('User Input'!AF120*AF331)</f>
        <v>0</v>
      </c>
      <c r="AG711" s="140">
        <f>('User Input'!AG120*AG331)</f>
        <v>0</v>
      </c>
      <c r="AH711" s="140">
        <f>('User Input'!AH120*AH331)</f>
        <v>0</v>
      </c>
      <c r="AI711" s="140">
        <f>('User Input'!AI120*AI331)</f>
        <v>0</v>
      </c>
      <c r="AJ711" s="140">
        <f>('User Input'!AJ120*AJ331)</f>
        <v>0</v>
      </c>
      <c r="AK711" s="140">
        <f>('User Input'!AK120*AK331)</f>
        <v>0</v>
      </c>
      <c r="AL711" s="140">
        <f>('User Input'!AL120*AL331)</f>
        <v>0</v>
      </c>
      <c r="AM711" s="140">
        <f>('User Input'!AM120*AM331)</f>
        <v>0</v>
      </c>
      <c r="AN711" s="140">
        <f>('User Input'!AN120*AN331)</f>
        <v>0</v>
      </c>
      <c r="AO711" s="140">
        <f>('User Input'!AO120*AO331)</f>
        <v>0</v>
      </c>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row>
    <row r="712" spans="1:95" ht="15" customHeight="1">
      <c r="A712" s="104"/>
      <c r="B712" s="117" t="s">
        <v>105</v>
      </c>
      <c r="C712" s="141"/>
      <c r="D712" s="140">
        <f>('User Input'!D121*D332)</f>
        <v>0</v>
      </c>
      <c r="E712" s="140">
        <f>('User Input'!E121*E332)</f>
        <v>0</v>
      </c>
      <c r="F712" s="140">
        <f>('User Input'!F121*F332)</f>
        <v>0</v>
      </c>
      <c r="G712" s="140">
        <f>('User Input'!G121*G332)</f>
        <v>0</v>
      </c>
      <c r="H712" s="140">
        <f>('User Input'!H121*H332)</f>
        <v>0</v>
      </c>
      <c r="I712" s="140">
        <f>('User Input'!I121*I332)</f>
        <v>0</v>
      </c>
      <c r="J712" s="140">
        <f>('User Input'!J121*J332)</f>
        <v>0</v>
      </c>
      <c r="K712" s="140">
        <f>('User Input'!K121*K332)</f>
        <v>0</v>
      </c>
      <c r="L712" s="140">
        <f>('User Input'!L121*L332)</f>
        <v>0</v>
      </c>
      <c r="M712" s="140">
        <f>('User Input'!M121*M332)</f>
        <v>0</v>
      </c>
      <c r="N712" s="140">
        <f>('User Input'!N121*N332)</f>
        <v>0</v>
      </c>
      <c r="O712" s="140">
        <f>('User Input'!O121*O332)</f>
        <v>0</v>
      </c>
      <c r="P712" s="140">
        <f>('User Input'!P121*P332)</f>
        <v>0</v>
      </c>
      <c r="Q712" s="140">
        <f>('User Input'!Q121*Q332)</f>
        <v>0</v>
      </c>
      <c r="R712" s="140">
        <f>('User Input'!R121*R332)</f>
        <v>0</v>
      </c>
      <c r="S712" s="140">
        <f>('User Input'!S121*S332)</f>
        <v>0</v>
      </c>
      <c r="T712" s="140">
        <f>('User Input'!T121*T332)</f>
        <v>0</v>
      </c>
      <c r="U712" s="140">
        <f>('User Input'!U121*U332)</f>
        <v>0</v>
      </c>
      <c r="V712" s="140">
        <f>('User Input'!V121*V332)</f>
        <v>0</v>
      </c>
      <c r="W712" s="140">
        <f>('User Input'!W121*W332)</f>
        <v>0</v>
      </c>
      <c r="X712" s="140">
        <f>('User Input'!X121*X332)</f>
        <v>0</v>
      </c>
      <c r="Y712" s="140">
        <f>('User Input'!Y121*Y332)</f>
        <v>0</v>
      </c>
      <c r="Z712" s="140">
        <f>('User Input'!Z121*Z332)</f>
        <v>0</v>
      </c>
      <c r="AA712" s="140">
        <f>('User Input'!AA121*AA332)</f>
        <v>0</v>
      </c>
      <c r="AB712" s="140">
        <f>('User Input'!AB121*AB332)</f>
        <v>0</v>
      </c>
      <c r="AC712" s="140">
        <f>('User Input'!AC121*AC332)</f>
        <v>0</v>
      </c>
      <c r="AD712" s="140">
        <f>('User Input'!AD121*AD332)</f>
        <v>0</v>
      </c>
      <c r="AE712" s="140">
        <f>('User Input'!AE121*AE332)</f>
        <v>0</v>
      </c>
      <c r="AF712" s="140">
        <f>('User Input'!AF121*AF332)</f>
        <v>0</v>
      </c>
      <c r="AG712" s="140">
        <f>('User Input'!AG121*AG332)</f>
        <v>0</v>
      </c>
      <c r="AH712" s="140">
        <f>('User Input'!AH121*AH332)</f>
        <v>0</v>
      </c>
      <c r="AI712" s="140">
        <f>('User Input'!AI121*AI332)</f>
        <v>0</v>
      </c>
      <c r="AJ712" s="140">
        <f>('User Input'!AJ121*AJ332)</f>
        <v>0</v>
      </c>
      <c r="AK712" s="140">
        <f>('User Input'!AK121*AK332)</f>
        <v>0</v>
      </c>
      <c r="AL712" s="140">
        <f>('User Input'!AL121*AL332)</f>
        <v>0</v>
      </c>
      <c r="AM712" s="140">
        <f>('User Input'!AM121*AM332)</f>
        <v>0</v>
      </c>
      <c r="AN712" s="140">
        <f>('User Input'!AN121*AN332)</f>
        <v>0</v>
      </c>
      <c r="AO712" s="140">
        <f>('User Input'!AO121*AO332)</f>
        <v>0</v>
      </c>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row>
    <row r="713" spans="1:95" ht="15" customHeight="1">
      <c r="A713" s="104"/>
      <c r="B713" s="117" t="s">
        <v>106</v>
      </c>
      <c r="C713" s="141"/>
      <c r="D713" s="140">
        <f>('User Input'!D122*D333)</f>
        <v>0</v>
      </c>
      <c r="E713" s="140">
        <f>('User Input'!E122*E333)</f>
        <v>0</v>
      </c>
      <c r="F713" s="140">
        <f>('User Input'!F122*F333)</f>
        <v>0</v>
      </c>
      <c r="G713" s="140">
        <f>('User Input'!G122*G333)</f>
        <v>0</v>
      </c>
      <c r="H713" s="140">
        <f>('User Input'!H122*H333)</f>
        <v>0</v>
      </c>
      <c r="I713" s="140">
        <f>('User Input'!I122*I333)</f>
        <v>0</v>
      </c>
      <c r="J713" s="140">
        <f>('User Input'!J122*J333)</f>
        <v>0</v>
      </c>
      <c r="K713" s="140">
        <f>('User Input'!K122*K333)</f>
        <v>0</v>
      </c>
      <c r="L713" s="140">
        <f>('User Input'!L122*L333)</f>
        <v>0</v>
      </c>
      <c r="M713" s="140">
        <f>('User Input'!M122*M333)</f>
        <v>0</v>
      </c>
      <c r="N713" s="140">
        <f>('User Input'!N122*N333)</f>
        <v>0</v>
      </c>
      <c r="O713" s="140">
        <f>('User Input'!O122*O333)</f>
        <v>0</v>
      </c>
      <c r="P713" s="140">
        <f>('User Input'!P122*P333)</f>
        <v>0</v>
      </c>
      <c r="Q713" s="140">
        <f>('User Input'!Q122*Q333)</f>
        <v>0</v>
      </c>
      <c r="R713" s="140">
        <f>('User Input'!R122*R333)</f>
        <v>0</v>
      </c>
      <c r="S713" s="140">
        <f>('User Input'!S122*S333)</f>
        <v>0</v>
      </c>
      <c r="T713" s="140">
        <f>('User Input'!T122*T333)</f>
        <v>0</v>
      </c>
      <c r="U713" s="140">
        <f>('User Input'!U122*U333)</f>
        <v>0</v>
      </c>
      <c r="V713" s="140">
        <f>('User Input'!V122*V333)</f>
        <v>0</v>
      </c>
      <c r="W713" s="140">
        <f>('User Input'!W122*W333)</f>
        <v>0</v>
      </c>
      <c r="X713" s="140">
        <f>('User Input'!X122*X333)</f>
        <v>0</v>
      </c>
      <c r="Y713" s="140">
        <f>('User Input'!Y122*Y333)</f>
        <v>0</v>
      </c>
      <c r="Z713" s="140">
        <f>('User Input'!Z122*Z333)</f>
        <v>0</v>
      </c>
      <c r="AA713" s="140">
        <f>('User Input'!AA122*AA333)</f>
        <v>0</v>
      </c>
      <c r="AB713" s="140">
        <f>('User Input'!AB122*AB333)</f>
        <v>0</v>
      </c>
      <c r="AC713" s="140">
        <f>('User Input'!AC122*AC333)</f>
        <v>0</v>
      </c>
      <c r="AD713" s="140">
        <f>('User Input'!AD122*AD333)</f>
        <v>0</v>
      </c>
      <c r="AE713" s="140">
        <f>('User Input'!AE122*AE333)</f>
        <v>0</v>
      </c>
      <c r="AF713" s="140">
        <f>('User Input'!AF122*AF333)</f>
        <v>0</v>
      </c>
      <c r="AG713" s="140">
        <f>('User Input'!AG122*AG333)</f>
        <v>0</v>
      </c>
      <c r="AH713" s="140">
        <f>('User Input'!AH122*AH333)</f>
        <v>0</v>
      </c>
      <c r="AI713" s="140">
        <f>('User Input'!AI122*AI333)</f>
        <v>0</v>
      </c>
      <c r="AJ713" s="140">
        <f>('User Input'!AJ122*AJ333)</f>
        <v>0</v>
      </c>
      <c r="AK713" s="140">
        <f>('User Input'!AK122*AK333)</f>
        <v>0</v>
      </c>
      <c r="AL713" s="140">
        <f>('User Input'!AL122*AL333)</f>
        <v>0</v>
      </c>
      <c r="AM713" s="140">
        <f>('User Input'!AM122*AM333)</f>
        <v>0</v>
      </c>
      <c r="AN713" s="140">
        <f>('User Input'!AN122*AN333)</f>
        <v>0</v>
      </c>
      <c r="AO713" s="140">
        <f>('User Input'!AO122*AO333)</f>
        <v>0</v>
      </c>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row>
    <row r="714" spans="1:95" ht="15" customHeight="1">
      <c r="A714" s="104"/>
      <c r="B714" s="117" t="s">
        <v>107</v>
      </c>
      <c r="C714" s="141"/>
      <c r="D714" s="140">
        <f>('User Input'!D123*D334)</f>
        <v>0</v>
      </c>
      <c r="E714" s="140">
        <f>('User Input'!E123*E334)</f>
        <v>0</v>
      </c>
      <c r="F714" s="140">
        <f>('User Input'!F123*F334)</f>
        <v>0</v>
      </c>
      <c r="G714" s="140">
        <f>('User Input'!G123*G334)</f>
        <v>0</v>
      </c>
      <c r="H714" s="140">
        <f>('User Input'!H123*H334)</f>
        <v>0</v>
      </c>
      <c r="I714" s="140">
        <f>('User Input'!I123*I334)</f>
        <v>0</v>
      </c>
      <c r="J714" s="140">
        <f>('User Input'!J123*J334)</f>
        <v>0</v>
      </c>
      <c r="K714" s="140">
        <f>('User Input'!K123*K334)</f>
        <v>0</v>
      </c>
      <c r="L714" s="140">
        <f>('User Input'!L123*L334)</f>
        <v>0</v>
      </c>
      <c r="M714" s="140">
        <f>('User Input'!M123*M334)</f>
        <v>0</v>
      </c>
      <c r="N714" s="140">
        <f>('User Input'!N123*N334)</f>
        <v>0</v>
      </c>
      <c r="O714" s="140">
        <f>('User Input'!O123*O334)</f>
        <v>0</v>
      </c>
      <c r="P714" s="140">
        <f>('User Input'!P123*P334)</f>
        <v>0</v>
      </c>
      <c r="Q714" s="140">
        <f>('User Input'!Q123*Q334)</f>
        <v>0</v>
      </c>
      <c r="R714" s="140">
        <f>('User Input'!R123*R334)</f>
        <v>0</v>
      </c>
      <c r="S714" s="140">
        <f>('User Input'!S123*S334)</f>
        <v>0</v>
      </c>
      <c r="T714" s="140">
        <f>('User Input'!T123*T334)</f>
        <v>0</v>
      </c>
      <c r="U714" s="140">
        <f>('User Input'!U123*U334)</f>
        <v>0</v>
      </c>
      <c r="V714" s="140">
        <f>('User Input'!V123*V334)</f>
        <v>0</v>
      </c>
      <c r="W714" s="140">
        <f>('User Input'!W123*W334)</f>
        <v>0</v>
      </c>
      <c r="X714" s="140">
        <f>('User Input'!X123*X334)</f>
        <v>0</v>
      </c>
      <c r="Y714" s="140">
        <f>('User Input'!Y123*Y334)</f>
        <v>0</v>
      </c>
      <c r="Z714" s="140">
        <f>('User Input'!Z123*Z334)</f>
        <v>0</v>
      </c>
      <c r="AA714" s="140">
        <f>('User Input'!AA123*AA334)</f>
        <v>0</v>
      </c>
      <c r="AB714" s="140">
        <f>('User Input'!AB123*AB334)</f>
        <v>0</v>
      </c>
      <c r="AC714" s="140">
        <f>('User Input'!AC123*AC334)</f>
        <v>0</v>
      </c>
      <c r="AD714" s="140">
        <f>('User Input'!AD123*AD334)</f>
        <v>0</v>
      </c>
      <c r="AE714" s="140">
        <f>('User Input'!AE123*AE334)</f>
        <v>0</v>
      </c>
      <c r="AF714" s="140">
        <f>('User Input'!AF123*AF334)</f>
        <v>0</v>
      </c>
      <c r="AG714" s="140">
        <f>('User Input'!AG123*AG334)</f>
        <v>0</v>
      </c>
      <c r="AH714" s="140">
        <f>('User Input'!AH123*AH334)</f>
        <v>0</v>
      </c>
      <c r="AI714" s="140">
        <f>('User Input'!AI123*AI334)</f>
        <v>0</v>
      </c>
      <c r="AJ714" s="140">
        <f>('User Input'!AJ123*AJ334)</f>
        <v>0</v>
      </c>
      <c r="AK714" s="140">
        <f>('User Input'!AK123*AK334)</f>
        <v>0</v>
      </c>
      <c r="AL714" s="140">
        <f>('User Input'!AL123*AL334)</f>
        <v>0</v>
      </c>
      <c r="AM714" s="140">
        <f>('User Input'!AM123*AM334)</f>
        <v>0</v>
      </c>
      <c r="AN714" s="140">
        <f>('User Input'!AN123*AN334)</f>
        <v>0</v>
      </c>
      <c r="AO714" s="140">
        <f>('User Input'!AO123*AO334)</f>
        <v>0</v>
      </c>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row>
    <row r="715" spans="1:95" ht="15" customHeight="1">
      <c r="A715" s="104"/>
      <c r="B715" s="117" t="s">
        <v>108</v>
      </c>
      <c r="C715" s="141"/>
      <c r="D715" s="140">
        <f>('User Input'!D124*D335)</f>
        <v>0</v>
      </c>
      <c r="E715" s="140">
        <f>('User Input'!E124*E335)</f>
        <v>0</v>
      </c>
      <c r="F715" s="140">
        <f>('User Input'!F124*F335)</f>
        <v>0</v>
      </c>
      <c r="G715" s="140">
        <f>('User Input'!G124*G335)</f>
        <v>0</v>
      </c>
      <c r="H715" s="140">
        <f>('User Input'!H124*H335)</f>
        <v>0</v>
      </c>
      <c r="I715" s="140">
        <f>('User Input'!I124*I335)</f>
        <v>0</v>
      </c>
      <c r="J715" s="140">
        <f>('User Input'!J124*J335)</f>
        <v>0</v>
      </c>
      <c r="K715" s="140">
        <f>('User Input'!K124*K335)</f>
        <v>0</v>
      </c>
      <c r="L715" s="140">
        <f>('User Input'!L124*L335)</f>
        <v>0</v>
      </c>
      <c r="M715" s="140">
        <f>('User Input'!M124*M335)</f>
        <v>0</v>
      </c>
      <c r="N715" s="140">
        <f>('User Input'!N124*N335)</f>
        <v>0</v>
      </c>
      <c r="O715" s="140">
        <f>('User Input'!O124*O335)</f>
        <v>0</v>
      </c>
      <c r="P715" s="140">
        <f>('User Input'!P124*P335)</f>
        <v>0</v>
      </c>
      <c r="Q715" s="140">
        <f>('User Input'!Q124*Q335)</f>
        <v>0</v>
      </c>
      <c r="R715" s="140">
        <f>('User Input'!R124*R335)</f>
        <v>0</v>
      </c>
      <c r="S715" s="140">
        <f>('User Input'!S124*S335)</f>
        <v>0</v>
      </c>
      <c r="T715" s="140">
        <f>('User Input'!T124*T335)</f>
        <v>0</v>
      </c>
      <c r="U715" s="140">
        <f>('User Input'!U124*U335)</f>
        <v>0</v>
      </c>
      <c r="V715" s="140">
        <f>('User Input'!V124*V335)</f>
        <v>0</v>
      </c>
      <c r="W715" s="140">
        <f>('User Input'!W124*W335)</f>
        <v>0</v>
      </c>
      <c r="X715" s="140">
        <f>('User Input'!X124*X335)</f>
        <v>0</v>
      </c>
      <c r="Y715" s="140">
        <f>('User Input'!Y124*Y335)</f>
        <v>0</v>
      </c>
      <c r="Z715" s="140">
        <f>('User Input'!Z124*Z335)</f>
        <v>0</v>
      </c>
      <c r="AA715" s="140">
        <f>('User Input'!AA124*AA335)</f>
        <v>0</v>
      </c>
      <c r="AB715" s="140">
        <f>('User Input'!AB124*AB335)</f>
        <v>0</v>
      </c>
      <c r="AC715" s="140">
        <f>('User Input'!AC124*AC335)</f>
        <v>0</v>
      </c>
      <c r="AD715" s="140">
        <f>('User Input'!AD124*AD335)</f>
        <v>0</v>
      </c>
      <c r="AE715" s="140">
        <f>('User Input'!AE124*AE335)</f>
        <v>0</v>
      </c>
      <c r="AF715" s="140">
        <f>('User Input'!AF124*AF335)</f>
        <v>0</v>
      </c>
      <c r="AG715" s="140">
        <f>('User Input'!AG124*AG335)</f>
        <v>0</v>
      </c>
      <c r="AH715" s="140">
        <f>('User Input'!AH124*AH335)</f>
        <v>0</v>
      </c>
      <c r="AI715" s="140">
        <f>('User Input'!AI124*AI335)</f>
        <v>0</v>
      </c>
      <c r="AJ715" s="140">
        <f>('User Input'!AJ124*AJ335)</f>
        <v>0</v>
      </c>
      <c r="AK715" s="140">
        <f>('User Input'!AK124*AK335)</f>
        <v>0</v>
      </c>
      <c r="AL715" s="140">
        <f>('User Input'!AL124*AL335)</f>
        <v>0</v>
      </c>
      <c r="AM715" s="140">
        <f>('User Input'!AM124*AM335)</f>
        <v>0</v>
      </c>
      <c r="AN715" s="140">
        <f>('User Input'!AN124*AN335)</f>
        <v>0</v>
      </c>
      <c r="AO715" s="140">
        <f>('User Input'!AO124*AO335)</f>
        <v>0</v>
      </c>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row>
    <row r="716" spans="1:95" ht="15" customHeight="1">
      <c r="A716" s="104"/>
      <c r="B716" s="117" t="s">
        <v>109</v>
      </c>
      <c r="C716" s="141"/>
      <c r="D716" s="140">
        <f>('User Input'!D125*D336)</f>
        <v>0</v>
      </c>
      <c r="E716" s="140">
        <f>('User Input'!E125*E336)</f>
        <v>0</v>
      </c>
      <c r="F716" s="140">
        <f>('User Input'!F125*F336)</f>
        <v>0</v>
      </c>
      <c r="G716" s="140">
        <f>('User Input'!G125*G336)</f>
        <v>0</v>
      </c>
      <c r="H716" s="140">
        <f>('User Input'!H125*H336)</f>
        <v>0</v>
      </c>
      <c r="I716" s="140">
        <f>('User Input'!I125*I336)</f>
        <v>0</v>
      </c>
      <c r="J716" s="140">
        <f>('User Input'!J125*J336)</f>
        <v>0</v>
      </c>
      <c r="K716" s="140">
        <f>('User Input'!K125*K336)</f>
        <v>0</v>
      </c>
      <c r="L716" s="140">
        <f>('User Input'!L125*L336)</f>
        <v>0</v>
      </c>
      <c r="M716" s="140">
        <f>('User Input'!M125*M336)</f>
        <v>0</v>
      </c>
      <c r="N716" s="140">
        <f>('User Input'!N125*N336)</f>
        <v>0</v>
      </c>
      <c r="O716" s="140">
        <f>('User Input'!O125*O336)</f>
        <v>0</v>
      </c>
      <c r="P716" s="140">
        <f>('User Input'!P125*P336)</f>
        <v>0</v>
      </c>
      <c r="Q716" s="140">
        <f>('User Input'!Q125*Q336)</f>
        <v>0</v>
      </c>
      <c r="R716" s="140">
        <f>('User Input'!R125*R336)</f>
        <v>0</v>
      </c>
      <c r="S716" s="140">
        <f>('User Input'!S125*S336)</f>
        <v>0</v>
      </c>
      <c r="T716" s="140">
        <f>('User Input'!T125*T336)</f>
        <v>0</v>
      </c>
      <c r="U716" s="140">
        <f>('User Input'!U125*U336)</f>
        <v>0</v>
      </c>
      <c r="V716" s="140">
        <f>('User Input'!V125*V336)</f>
        <v>0</v>
      </c>
      <c r="W716" s="140">
        <f>('User Input'!W125*W336)</f>
        <v>0</v>
      </c>
      <c r="X716" s="140">
        <f>('User Input'!X125*X336)</f>
        <v>0</v>
      </c>
      <c r="Y716" s="140">
        <f>('User Input'!Y125*Y336)</f>
        <v>0</v>
      </c>
      <c r="Z716" s="140">
        <f>('User Input'!Z125*Z336)</f>
        <v>0</v>
      </c>
      <c r="AA716" s="140">
        <f>('User Input'!AA125*AA336)</f>
        <v>0</v>
      </c>
      <c r="AB716" s="140">
        <f>('User Input'!AB125*AB336)</f>
        <v>0</v>
      </c>
      <c r="AC716" s="140">
        <f>('User Input'!AC125*AC336)</f>
        <v>0</v>
      </c>
      <c r="AD716" s="140">
        <f>('User Input'!AD125*AD336)</f>
        <v>0</v>
      </c>
      <c r="AE716" s="140">
        <f>('User Input'!AE125*AE336)</f>
        <v>0</v>
      </c>
      <c r="AF716" s="140">
        <f>('User Input'!AF125*AF336)</f>
        <v>0</v>
      </c>
      <c r="AG716" s="140">
        <f>('User Input'!AG125*AG336)</f>
        <v>0</v>
      </c>
      <c r="AH716" s="140">
        <f>('User Input'!AH125*AH336)</f>
        <v>0</v>
      </c>
      <c r="AI716" s="140">
        <f>('User Input'!AI125*AI336)</f>
        <v>0</v>
      </c>
      <c r="AJ716" s="140">
        <f>('User Input'!AJ125*AJ336)</f>
        <v>0</v>
      </c>
      <c r="AK716" s="140">
        <f>('User Input'!AK125*AK336)</f>
        <v>0</v>
      </c>
      <c r="AL716" s="140">
        <f>('User Input'!AL125*AL336)</f>
        <v>0</v>
      </c>
      <c r="AM716" s="140">
        <f>('User Input'!AM125*AM336)</f>
        <v>0</v>
      </c>
      <c r="AN716" s="140">
        <f>('User Input'!AN125*AN336)</f>
        <v>0</v>
      </c>
      <c r="AO716" s="140">
        <f>('User Input'!AO125*AO336)</f>
        <v>0</v>
      </c>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row>
    <row r="717" spans="1:95" ht="15" customHeight="1">
      <c r="A717" s="104"/>
      <c r="B717" s="117" t="s">
        <v>110</v>
      </c>
      <c r="C717" s="141"/>
      <c r="D717" s="140">
        <f>('User Input'!D126*D337)</f>
        <v>0</v>
      </c>
      <c r="E717" s="140">
        <f>('User Input'!E126*E337)</f>
        <v>0</v>
      </c>
      <c r="F717" s="140">
        <f>('User Input'!F126*F337)</f>
        <v>0</v>
      </c>
      <c r="G717" s="140">
        <f>('User Input'!G126*G337)</f>
        <v>0</v>
      </c>
      <c r="H717" s="140">
        <f>('User Input'!H126*H337)</f>
        <v>0</v>
      </c>
      <c r="I717" s="140">
        <f>('User Input'!I126*I337)</f>
        <v>0</v>
      </c>
      <c r="J717" s="140">
        <f>('User Input'!J126*J337)</f>
        <v>0</v>
      </c>
      <c r="K717" s="140">
        <f>('User Input'!K126*K337)</f>
        <v>0</v>
      </c>
      <c r="L717" s="140">
        <f>('User Input'!L126*L337)</f>
        <v>0</v>
      </c>
      <c r="M717" s="140">
        <f>('User Input'!M126*M337)</f>
        <v>0</v>
      </c>
      <c r="N717" s="140">
        <f>('User Input'!N126*N337)</f>
        <v>0</v>
      </c>
      <c r="O717" s="140">
        <f>('User Input'!O126*O337)</f>
        <v>0</v>
      </c>
      <c r="P717" s="140">
        <f>('User Input'!P126*P337)</f>
        <v>0</v>
      </c>
      <c r="Q717" s="140">
        <f>('User Input'!Q126*Q337)</f>
        <v>0</v>
      </c>
      <c r="R717" s="140">
        <f>('User Input'!R126*R337)</f>
        <v>0</v>
      </c>
      <c r="S717" s="140">
        <f>('User Input'!S126*S337)</f>
        <v>0</v>
      </c>
      <c r="T717" s="140">
        <f>('User Input'!T126*T337)</f>
        <v>0</v>
      </c>
      <c r="U717" s="140">
        <f>('User Input'!U126*U337)</f>
        <v>0</v>
      </c>
      <c r="V717" s="140">
        <f>('User Input'!V126*V337)</f>
        <v>0</v>
      </c>
      <c r="W717" s="140">
        <f>('User Input'!W126*W337)</f>
        <v>0</v>
      </c>
      <c r="X717" s="140">
        <f>('User Input'!X126*X337)</f>
        <v>0</v>
      </c>
      <c r="Y717" s="140">
        <f>('User Input'!Y126*Y337)</f>
        <v>0</v>
      </c>
      <c r="Z717" s="140">
        <f>('User Input'!Z126*Z337)</f>
        <v>0</v>
      </c>
      <c r="AA717" s="140">
        <f>('User Input'!AA126*AA337)</f>
        <v>0</v>
      </c>
      <c r="AB717" s="140">
        <f>('User Input'!AB126*AB337)</f>
        <v>0</v>
      </c>
      <c r="AC717" s="140">
        <f>('User Input'!AC126*AC337)</f>
        <v>0</v>
      </c>
      <c r="AD717" s="140">
        <f>('User Input'!AD126*AD337)</f>
        <v>0</v>
      </c>
      <c r="AE717" s="140">
        <f>('User Input'!AE126*AE337)</f>
        <v>0</v>
      </c>
      <c r="AF717" s="140">
        <f>('User Input'!AF126*AF337)</f>
        <v>0</v>
      </c>
      <c r="AG717" s="140">
        <f>('User Input'!AG126*AG337)</f>
        <v>0</v>
      </c>
      <c r="AH717" s="140">
        <f>('User Input'!AH126*AH337)</f>
        <v>0</v>
      </c>
      <c r="AI717" s="140">
        <f>('User Input'!AI126*AI337)</f>
        <v>0</v>
      </c>
      <c r="AJ717" s="140">
        <f>('User Input'!AJ126*AJ337)</f>
        <v>0</v>
      </c>
      <c r="AK717" s="140">
        <f>('User Input'!AK126*AK337)</f>
        <v>0</v>
      </c>
      <c r="AL717" s="140">
        <f>('User Input'!AL126*AL337)</f>
        <v>0</v>
      </c>
      <c r="AM717" s="140">
        <f>('User Input'!AM126*AM337)</f>
        <v>0</v>
      </c>
      <c r="AN717" s="140">
        <f>('User Input'!AN126*AN337)</f>
        <v>0</v>
      </c>
      <c r="AO717" s="140">
        <f>('User Input'!AO126*AO337)</f>
        <v>0</v>
      </c>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row>
    <row r="718" spans="1:95" ht="15" customHeight="1">
      <c r="A718" s="104"/>
      <c r="B718" s="117" t="s">
        <v>111</v>
      </c>
      <c r="C718" s="141"/>
      <c r="D718" s="140">
        <f>('User Input'!D127*D338)</f>
        <v>0</v>
      </c>
      <c r="E718" s="140">
        <f>('User Input'!E127*E338)</f>
        <v>0</v>
      </c>
      <c r="F718" s="140">
        <f>('User Input'!F127*F338)</f>
        <v>0</v>
      </c>
      <c r="G718" s="140">
        <f>('User Input'!G127*G338)</f>
        <v>0</v>
      </c>
      <c r="H718" s="140">
        <f>('User Input'!H127*H338)</f>
        <v>0</v>
      </c>
      <c r="I718" s="140">
        <f>('User Input'!I127*I338)</f>
        <v>0</v>
      </c>
      <c r="J718" s="140">
        <f>('User Input'!J127*J338)</f>
        <v>0</v>
      </c>
      <c r="K718" s="140">
        <f>('User Input'!K127*K338)</f>
        <v>0</v>
      </c>
      <c r="L718" s="140">
        <f>('User Input'!L127*L338)</f>
        <v>0</v>
      </c>
      <c r="M718" s="140">
        <f>('User Input'!M127*M338)</f>
        <v>0</v>
      </c>
      <c r="N718" s="140">
        <f>('User Input'!N127*N338)</f>
        <v>0</v>
      </c>
      <c r="O718" s="140">
        <f>('User Input'!O127*O338)</f>
        <v>0</v>
      </c>
      <c r="P718" s="140">
        <f>('User Input'!P127*P338)</f>
        <v>0</v>
      </c>
      <c r="Q718" s="140">
        <f>('User Input'!Q127*Q338)</f>
        <v>0</v>
      </c>
      <c r="R718" s="140">
        <f>('User Input'!R127*R338)</f>
        <v>0</v>
      </c>
      <c r="S718" s="140">
        <f>('User Input'!S127*S338)</f>
        <v>0</v>
      </c>
      <c r="T718" s="140">
        <f>('User Input'!T127*T338)</f>
        <v>0</v>
      </c>
      <c r="U718" s="140">
        <f>('User Input'!U127*U338)</f>
        <v>0</v>
      </c>
      <c r="V718" s="140">
        <f>('User Input'!V127*V338)</f>
        <v>0</v>
      </c>
      <c r="W718" s="140">
        <f>('User Input'!W127*W338)</f>
        <v>0</v>
      </c>
      <c r="X718" s="140">
        <f>('User Input'!X127*X338)</f>
        <v>0</v>
      </c>
      <c r="Y718" s="140">
        <f>('User Input'!Y127*Y338)</f>
        <v>0</v>
      </c>
      <c r="Z718" s="140">
        <f>('User Input'!Z127*Z338)</f>
        <v>0</v>
      </c>
      <c r="AA718" s="140">
        <f>('User Input'!AA127*AA338)</f>
        <v>0</v>
      </c>
      <c r="AB718" s="140">
        <f>('User Input'!AB127*AB338)</f>
        <v>0</v>
      </c>
      <c r="AC718" s="140">
        <f>('User Input'!AC127*AC338)</f>
        <v>0</v>
      </c>
      <c r="AD718" s="140">
        <f>('User Input'!AD127*AD338)</f>
        <v>0</v>
      </c>
      <c r="AE718" s="140">
        <f>('User Input'!AE127*AE338)</f>
        <v>0</v>
      </c>
      <c r="AF718" s="140">
        <f>('User Input'!AF127*AF338)</f>
        <v>0</v>
      </c>
      <c r="AG718" s="140">
        <f>('User Input'!AG127*AG338)</f>
        <v>0</v>
      </c>
      <c r="AH718" s="140">
        <f>('User Input'!AH127*AH338)</f>
        <v>0</v>
      </c>
      <c r="AI718" s="140">
        <f>('User Input'!AI127*AI338)</f>
        <v>0</v>
      </c>
      <c r="AJ718" s="140">
        <f>('User Input'!AJ127*AJ338)</f>
        <v>0</v>
      </c>
      <c r="AK718" s="140">
        <f>('User Input'!AK127*AK338)</f>
        <v>0</v>
      </c>
      <c r="AL718" s="140">
        <f>('User Input'!AL127*AL338)</f>
        <v>0</v>
      </c>
      <c r="AM718" s="140">
        <f>('User Input'!AM127*AM338)</f>
        <v>0</v>
      </c>
      <c r="AN718" s="140">
        <f>('User Input'!AN127*AN338)</f>
        <v>0</v>
      </c>
      <c r="AO718" s="140">
        <f>('User Input'!AO127*AO338)</f>
        <v>0</v>
      </c>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row>
    <row r="719" spans="1:95" ht="15" customHeight="1">
      <c r="A719" s="104"/>
      <c r="B719" s="117" t="s">
        <v>112</v>
      </c>
      <c r="C719" s="141"/>
      <c r="D719" s="140">
        <f>('User Input'!D128*D339)</f>
        <v>0</v>
      </c>
      <c r="E719" s="140">
        <f>('User Input'!E128*E339)</f>
        <v>0</v>
      </c>
      <c r="F719" s="140">
        <f>('User Input'!F128*F339)</f>
        <v>0</v>
      </c>
      <c r="G719" s="140">
        <f>('User Input'!G128*G339)</f>
        <v>0</v>
      </c>
      <c r="H719" s="140">
        <f>('User Input'!H128*H339)</f>
        <v>0</v>
      </c>
      <c r="I719" s="140">
        <f>('User Input'!I128*I339)</f>
        <v>0</v>
      </c>
      <c r="J719" s="140">
        <f>('User Input'!J128*J339)</f>
        <v>0</v>
      </c>
      <c r="K719" s="140">
        <f>('User Input'!K128*K339)</f>
        <v>0</v>
      </c>
      <c r="L719" s="140">
        <f>('User Input'!L128*L339)</f>
        <v>0</v>
      </c>
      <c r="M719" s="140">
        <f>('User Input'!M128*M339)</f>
        <v>0</v>
      </c>
      <c r="N719" s="140">
        <f>('User Input'!N128*N339)</f>
        <v>0</v>
      </c>
      <c r="O719" s="140">
        <f>('User Input'!O128*O339)</f>
        <v>0</v>
      </c>
      <c r="P719" s="140">
        <f>('User Input'!P128*P339)</f>
        <v>0</v>
      </c>
      <c r="Q719" s="140">
        <f>('User Input'!Q128*Q339)</f>
        <v>0</v>
      </c>
      <c r="R719" s="140">
        <f>('User Input'!R128*R339)</f>
        <v>0</v>
      </c>
      <c r="S719" s="140">
        <f>('User Input'!S128*S339)</f>
        <v>0</v>
      </c>
      <c r="T719" s="140">
        <f>('User Input'!T128*T339)</f>
        <v>0</v>
      </c>
      <c r="U719" s="140">
        <f>('User Input'!U128*U339)</f>
        <v>0</v>
      </c>
      <c r="V719" s="140">
        <f>('User Input'!V128*V339)</f>
        <v>0</v>
      </c>
      <c r="W719" s="140">
        <f>('User Input'!W128*W339)</f>
        <v>0</v>
      </c>
      <c r="X719" s="140">
        <f>('User Input'!X128*X339)</f>
        <v>0</v>
      </c>
      <c r="Y719" s="140">
        <f>('User Input'!Y128*Y339)</f>
        <v>0</v>
      </c>
      <c r="Z719" s="140">
        <f>('User Input'!Z128*Z339)</f>
        <v>0</v>
      </c>
      <c r="AA719" s="140">
        <f>('User Input'!AA128*AA339)</f>
        <v>0</v>
      </c>
      <c r="AB719" s="140">
        <f>('User Input'!AB128*AB339)</f>
        <v>0</v>
      </c>
      <c r="AC719" s="140">
        <f>('User Input'!AC128*AC339)</f>
        <v>0</v>
      </c>
      <c r="AD719" s="140">
        <f>('User Input'!AD128*AD339)</f>
        <v>0</v>
      </c>
      <c r="AE719" s="140">
        <f>('User Input'!AE128*AE339)</f>
        <v>0</v>
      </c>
      <c r="AF719" s="140">
        <f>('User Input'!AF128*AF339)</f>
        <v>0</v>
      </c>
      <c r="AG719" s="140">
        <f>('User Input'!AG128*AG339)</f>
        <v>0</v>
      </c>
      <c r="AH719" s="140">
        <f>('User Input'!AH128*AH339)</f>
        <v>0</v>
      </c>
      <c r="AI719" s="140">
        <f>('User Input'!AI128*AI339)</f>
        <v>0</v>
      </c>
      <c r="AJ719" s="140">
        <f>('User Input'!AJ128*AJ339)</f>
        <v>0</v>
      </c>
      <c r="AK719" s="140">
        <f>('User Input'!AK128*AK339)</f>
        <v>0</v>
      </c>
      <c r="AL719" s="140">
        <f>('User Input'!AL128*AL339)</f>
        <v>0</v>
      </c>
      <c r="AM719" s="140">
        <f>('User Input'!AM128*AM339)</f>
        <v>0</v>
      </c>
      <c r="AN719" s="140">
        <f>('User Input'!AN128*AN339)</f>
        <v>0</v>
      </c>
      <c r="AO719" s="140">
        <f>('User Input'!AO128*AO339)</f>
        <v>0</v>
      </c>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row>
    <row r="720" spans="1:95" ht="15" customHeight="1">
      <c r="A720" s="104"/>
      <c r="B720" s="117" t="s">
        <v>113</v>
      </c>
      <c r="C720" s="141"/>
      <c r="D720" s="140">
        <f>('User Input'!D129*D340)</f>
        <v>0</v>
      </c>
      <c r="E720" s="140">
        <f>('User Input'!E129*E340)</f>
        <v>0</v>
      </c>
      <c r="F720" s="140">
        <f>('User Input'!F129*F340)</f>
        <v>0</v>
      </c>
      <c r="G720" s="140">
        <f>('User Input'!G129*G340)</f>
        <v>0</v>
      </c>
      <c r="H720" s="140">
        <f>('User Input'!H129*H340)</f>
        <v>0</v>
      </c>
      <c r="I720" s="140">
        <f>('User Input'!I129*I340)</f>
        <v>0</v>
      </c>
      <c r="J720" s="140">
        <f>('User Input'!J129*J340)</f>
        <v>0</v>
      </c>
      <c r="K720" s="140">
        <f>('User Input'!K129*K340)</f>
        <v>0</v>
      </c>
      <c r="L720" s="140">
        <f>('User Input'!L129*L340)</f>
        <v>0</v>
      </c>
      <c r="M720" s="140">
        <f>('User Input'!M129*M340)</f>
        <v>0</v>
      </c>
      <c r="N720" s="140">
        <f>('User Input'!N129*N340)</f>
        <v>0</v>
      </c>
      <c r="O720" s="140">
        <f>('User Input'!O129*O340)</f>
        <v>0</v>
      </c>
      <c r="P720" s="140">
        <f>('User Input'!P129*P340)</f>
        <v>0</v>
      </c>
      <c r="Q720" s="140">
        <f>('User Input'!Q129*Q340)</f>
        <v>0</v>
      </c>
      <c r="R720" s="140">
        <f>('User Input'!R129*R340)</f>
        <v>0</v>
      </c>
      <c r="S720" s="140">
        <f>('User Input'!S129*S340)</f>
        <v>0</v>
      </c>
      <c r="T720" s="140">
        <f>('User Input'!T129*T340)</f>
        <v>0</v>
      </c>
      <c r="U720" s="140">
        <f>('User Input'!U129*U340)</f>
        <v>0</v>
      </c>
      <c r="V720" s="140">
        <f>('User Input'!V129*V340)</f>
        <v>0</v>
      </c>
      <c r="W720" s="140">
        <f>('User Input'!W129*W340)</f>
        <v>0</v>
      </c>
      <c r="X720" s="140">
        <f>('User Input'!X129*X340)</f>
        <v>0</v>
      </c>
      <c r="Y720" s="140">
        <f>('User Input'!Y129*Y340)</f>
        <v>0</v>
      </c>
      <c r="Z720" s="140">
        <f>('User Input'!Z129*Z340)</f>
        <v>0</v>
      </c>
      <c r="AA720" s="140">
        <f>('User Input'!AA129*AA340)</f>
        <v>0</v>
      </c>
      <c r="AB720" s="140">
        <f>('User Input'!AB129*AB340)</f>
        <v>0</v>
      </c>
      <c r="AC720" s="140">
        <f>('User Input'!AC129*AC340)</f>
        <v>0</v>
      </c>
      <c r="AD720" s="140">
        <f>('User Input'!AD129*AD340)</f>
        <v>0</v>
      </c>
      <c r="AE720" s="140">
        <f>('User Input'!AE129*AE340)</f>
        <v>0</v>
      </c>
      <c r="AF720" s="140">
        <f>('User Input'!AF129*AF340)</f>
        <v>0</v>
      </c>
      <c r="AG720" s="140">
        <f>('User Input'!AG129*AG340)</f>
        <v>0</v>
      </c>
      <c r="AH720" s="140">
        <f>('User Input'!AH129*AH340)</f>
        <v>0</v>
      </c>
      <c r="AI720" s="140">
        <f>('User Input'!AI129*AI340)</f>
        <v>0</v>
      </c>
      <c r="AJ720" s="140">
        <f>('User Input'!AJ129*AJ340)</f>
        <v>0</v>
      </c>
      <c r="AK720" s="140">
        <f>('User Input'!AK129*AK340)</f>
        <v>0</v>
      </c>
      <c r="AL720" s="140">
        <f>('User Input'!AL129*AL340)</f>
        <v>0</v>
      </c>
      <c r="AM720" s="140">
        <f>('User Input'!AM129*AM340)</f>
        <v>0</v>
      </c>
      <c r="AN720" s="140">
        <f>('User Input'!AN129*AN340)</f>
        <v>0</v>
      </c>
      <c r="AO720" s="140">
        <f>('User Input'!AO129*AO340)</f>
        <v>0</v>
      </c>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row>
    <row r="721" spans="1:95" ht="15" customHeight="1">
      <c r="A721" s="104"/>
      <c r="B721" s="117" t="s">
        <v>114</v>
      </c>
      <c r="C721" s="141"/>
      <c r="D721" s="140">
        <f>('User Input'!D130*D341)</f>
        <v>0</v>
      </c>
      <c r="E721" s="140">
        <f>('User Input'!E130*E341)</f>
        <v>0</v>
      </c>
      <c r="F721" s="140">
        <f>('User Input'!F130*F341)</f>
        <v>0</v>
      </c>
      <c r="G721" s="140">
        <f>('User Input'!G130*G341)</f>
        <v>0</v>
      </c>
      <c r="H721" s="140">
        <f>('User Input'!H130*H341)</f>
        <v>0</v>
      </c>
      <c r="I721" s="140">
        <f>('User Input'!I130*I341)</f>
        <v>0</v>
      </c>
      <c r="J721" s="140">
        <f>('User Input'!J130*J341)</f>
        <v>0</v>
      </c>
      <c r="K721" s="140">
        <f>('User Input'!K130*K341)</f>
        <v>0</v>
      </c>
      <c r="L721" s="140">
        <f>('User Input'!L130*L341)</f>
        <v>0</v>
      </c>
      <c r="M721" s="140">
        <f>('User Input'!M130*M341)</f>
        <v>0</v>
      </c>
      <c r="N721" s="140">
        <f>('User Input'!N130*N341)</f>
        <v>0</v>
      </c>
      <c r="O721" s="140">
        <f>('User Input'!O130*O341)</f>
        <v>0</v>
      </c>
      <c r="P721" s="140">
        <f>('User Input'!P130*P341)</f>
        <v>0</v>
      </c>
      <c r="Q721" s="140">
        <f>('User Input'!Q130*Q341)</f>
        <v>0</v>
      </c>
      <c r="R721" s="140">
        <f>('User Input'!R130*R341)</f>
        <v>0</v>
      </c>
      <c r="S721" s="140">
        <f>('User Input'!S130*S341)</f>
        <v>0</v>
      </c>
      <c r="T721" s="140">
        <f>('User Input'!T130*T341)</f>
        <v>0</v>
      </c>
      <c r="U721" s="140">
        <f>('User Input'!U130*U341)</f>
        <v>0</v>
      </c>
      <c r="V721" s="140">
        <f>('User Input'!V130*V341)</f>
        <v>0</v>
      </c>
      <c r="W721" s="140">
        <f>('User Input'!W130*W341)</f>
        <v>0</v>
      </c>
      <c r="X721" s="140">
        <f>('User Input'!X130*X341)</f>
        <v>0</v>
      </c>
      <c r="Y721" s="140">
        <f>('User Input'!Y130*Y341)</f>
        <v>0</v>
      </c>
      <c r="Z721" s="140">
        <f>('User Input'!Z130*Z341)</f>
        <v>0</v>
      </c>
      <c r="AA721" s="140">
        <f>('User Input'!AA130*AA341)</f>
        <v>0</v>
      </c>
      <c r="AB721" s="140">
        <f>('User Input'!AB130*AB341)</f>
        <v>0</v>
      </c>
      <c r="AC721" s="140">
        <f>('User Input'!AC130*AC341)</f>
        <v>0</v>
      </c>
      <c r="AD721" s="140">
        <f>('User Input'!AD130*AD341)</f>
        <v>0</v>
      </c>
      <c r="AE721" s="140">
        <f>('User Input'!AE130*AE341)</f>
        <v>0</v>
      </c>
      <c r="AF721" s="140">
        <f>('User Input'!AF130*AF341)</f>
        <v>0</v>
      </c>
      <c r="AG721" s="140">
        <f>('User Input'!AG130*AG341)</f>
        <v>0</v>
      </c>
      <c r="AH721" s="140">
        <f>('User Input'!AH130*AH341)</f>
        <v>0</v>
      </c>
      <c r="AI721" s="140">
        <f>('User Input'!AI130*AI341)</f>
        <v>0</v>
      </c>
      <c r="AJ721" s="140">
        <f>('User Input'!AJ130*AJ341)</f>
        <v>0</v>
      </c>
      <c r="AK721" s="140">
        <f>('User Input'!AK130*AK341)</f>
        <v>0</v>
      </c>
      <c r="AL721" s="140">
        <f>('User Input'!AL130*AL341)</f>
        <v>0</v>
      </c>
      <c r="AM721" s="140">
        <f>('User Input'!AM130*AM341)</f>
        <v>0</v>
      </c>
      <c r="AN721" s="140">
        <f>('User Input'!AN130*AN341)</f>
        <v>0</v>
      </c>
      <c r="AO721" s="140">
        <f>('User Input'!AO130*AO341)</f>
        <v>0</v>
      </c>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row>
    <row r="722" spans="1:95" ht="15" customHeight="1">
      <c r="A722" s="104"/>
      <c r="B722" s="117" t="s">
        <v>115</v>
      </c>
      <c r="C722" s="141"/>
      <c r="D722" s="140">
        <f>('User Input'!D131*D342)</f>
        <v>0</v>
      </c>
      <c r="E722" s="140">
        <f>('User Input'!E131*E342)</f>
        <v>0</v>
      </c>
      <c r="F722" s="140">
        <f>('User Input'!F131*F342)</f>
        <v>0</v>
      </c>
      <c r="G722" s="140">
        <f>('User Input'!G131*G342)</f>
        <v>0</v>
      </c>
      <c r="H722" s="140">
        <f>('User Input'!H131*H342)</f>
        <v>0</v>
      </c>
      <c r="I722" s="140">
        <f>('User Input'!I131*I342)</f>
        <v>0</v>
      </c>
      <c r="J722" s="140">
        <f>('User Input'!J131*J342)</f>
        <v>0</v>
      </c>
      <c r="K722" s="140">
        <f>('User Input'!K131*K342)</f>
        <v>0</v>
      </c>
      <c r="L722" s="140">
        <f>('User Input'!L131*L342)</f>
        <v>0</v>
      </c>
      <c r="M722" s="140">
        <f>('User Input'!M131*M342)</f>
        <v>0</v>
      </c>
      <c r="N722" s="140">
        <f>('User Input'!N131*N342)</f>
        <v>0</v>
      </c>
      <c r="O722" s="140">
        <f>('User Input'!O131*O342)</f>
        <v>0</v>
      </c>
      <c r="P722" s="140">
        <f>('User Input'!P131*P342)</f>
        <v>0</v>
      </c>
      <c r="Q722" s="140">
        <f>('User Input'!Q131*Q342)</f>
        <v>0</v>
      </c>
      <c r="R722" s="140">
        <f>('User Input'!R131*R342)</f>
        <v>0</v>
      </c>
      <c r="S722" s="140">
        <f>('User Input'!S131*S342)</f>
        <v>0</v>
      </c>
      <c r="T722" s="140">
        <f>('User Input'!T131*T342)</f>
        <v>0</v>
      </c>
      <c r="U722" s="140">
        <f>('User Input'!U131*U342)</f>
        <v>0</v>
      </c>
      <c r="V722" s="140">
        <f>('User Input'!V131*V342)</f>
        <v>0</v>
      </c>
      <c r="W722" s="140">
        <f>('User Input'!W131*W342)</f>
        <v>0</v>
      </c>
      <c r="X722" s="140">
        <f>('User Input'!X131*X342)</f>
        <v>0</v>
      </c>
      <c r="Y722" s="140">
        <f>('User Input'!Y131*Y342)</f>
        <v>0</v>
      </c>
      <c r="Z722" s="140">
        <f>('User Input'!Z131*Z342)</f>
        <v>0</v>
      </c>
      <c r="AA722" s="140">
        <f>('User Input'!AA131*AA342)</f>
        <v>0</v>
      </c>
      <c r="AB722" s="140">
        <f>('User Input'!AB131*AB342)</f>
        <v>0</v>
      </c>
      <c r="AC722" s="140">
        <f>('User Input'!AC131*AC342)</f>
        <v>0</v>
      </c>
      <c r="AD722" s="140">
        <f>('User Input'!AD131*AD342)</f>
        <v>0</v>
      </c>
      <c r="AE722" s="140">
        <f>('User Input'!AE131*AE342)</f>
        <v>0</v>
      </c>
      <c r="AF722" s="140">
        <f>('User Input'!AF131*AF342)</f>
        <v>0</v>
      </c>
      <c r="AG722" s="140">
        <f>('User Input'!AG131*AG342)</f>
        <v>0</v>
      </c>
      <c r="AH722" s="140">
        <f>('User Input'!AH131*AH342)</f>
        <v>0</v>
      </c>
      <c r="AI722" s="140">
        <f>('User Input'!AI131*AI342)</f>
        <v>0</v>
      </c>
      <c r="AJ722" s="140">
        <f>('User Input'!AJ131*AJ342)</f>
        <v>0</v>
      </c>
      <c r="AK722" s="140">
        <f>('User Input'!AK131*AK342)</f>
        <v>0</v>
      </c>
      <c r="AL722" s="140">
        <f>('User Input'!AL131*AL342)</f>
        <v>0</v>
      </c>
      <c r="AM722" s="140">
        <f>('User Input'!AM131*AM342)</f>
        <v>0</v>
      </c>
      <c r="AN722" s="140">
        <f>('User Input'!AN131*AN342)</f>
        <v>0</v>
      </c>
      <c r="AO722" s="140">
        <f>('User Input'!AO131*AO342)</f>
        <v>0</v>
      </c>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row>
    <row r="723" spans="1:95" ht="15" customHeight="1">
      <c r="A723" s="104"/>
      <c r="B723" s="117" t="s">
        <v>116</v>
      </c>
      <c r="C723" s="141"/>
      <c r="D723" s="140">
        <f>('User Input'!D132*D343)</f>
        <v>0</v>
      </c>
      <c r="E723" s="140">
        <f>('User Input'!E132*E343)</f>
        <v>0</v>
      </c>
      <c r="F723" s="140">
        <f>('User Input'!F132*F343)</f>
        <v>0</v>
      </c>
      <c r="G723" s="140">
        <f>('User Input'!G132*G343)</f>
        <v>0</v>
      </c>
      <c r="H723" s="140">
        <f>('User Input'!H132*H343)</f>
        <v>0</v>
      </c>
      <c r="I723" s="140">
        <f>('User Input'!I132*I343)</f>
        <v>0</v>
      </c>
      <c r="J723" s="140">
        <f>('User Input'!J132*J343)</f>
        <v>0</v>
      </c>
      <c r="K723" s="140">
        <f>('User Input'!K132*K343)</f>
        <v>0</v>
      </c>
      <c r="L723" s="140">
        <f>('User Input'!L132*L343)</f>
        <v>0</v>
      </c>
      <c r="M723" s="140">
        <f>('User Input'!M132*M343)</f>
        <v>0</v>
      </c>
      <c r="N723" s="140">
        <f>('User Input'!N132*N343)</f>
        <v>0</v>
      </c>
      <c r="O723" s="140">
        <f>('User Input'!O132*O343)</f>
        <v>0</v>
      </c>
      <c r="P723" s="140">
        <f>('User Input'!P132*P343)</f>
        <v>0</v>
      </c>
      <c r="Q723" s="140">
        <f>('User Input'!Q132*Q343)</f>
        <v>0</v>
      </c>
      <c r="R723" s="140">
        <f>('User Input'!R132*R343)</f>
        <v>0</v>
      </c>
      <c r="S723" s="140">
        <f>('User Input'!S132*S343)</f>
        <v>0</v>
      </c>
      <c r="T723" s="140">
        <f>('User Input'!T132*T343)</f>
        <v>0</v>
      </c>
      <c r="U723" s="140">
        <f>('User Input'!U132*U343)</f>
        <v>0</v>
      </c>
      <c r="V723" s="140">
        <f>('User Input'!V132*V343)</f>
        <v>0</v>
      </c>
      <c r="W723" s="140">
        <f>('User Input'!W132*W343)</f>
        <v>0</v>
      </c>
      <c r="X723" s="140">
        <f>('User Input'!X132*X343)</f>
        <v>0</v>
      </c>
      <c r="Y723" s="140">
        <f>('User Input'!Y132*Y343)</f>
        <v>0</v>
      </c>
      <c r="Z723" s="140">
        <f>('User Input'!Z132*Z343)</f>
        <v>0</v>
      </c>
      <c r="AA723" s="140">
        <f>('User Input'!AA132*AA343)</f>
        <v>0</v>
      </c>
      <c r="AB723" s="140">
        <f>('User Input'!AB132*AB343)</f>
        <v>0</v>
      </c>
      <c r="AC723" s="140">
        <f>('User Input'!AC132*AC343)</f>
        <v>0</v>
      </c>
      <c r="AD723" s="140">
        <f>('User Input'!AD132*AD343)</f>
        <v>0</v>
      </c>
      <c r="AE723" s="140">
        <f>('User Input'!AE132*AE343)</f>
        <v>0</v>
      </c>
      <c r="AF723" s="140">
        <f>('User Input'!AF132*AF343)</f>
        <v>0</v>
      </c>
      <c r="AG723" s="140">
        <f>('User Input'!AG132*AG343)</f>
        <v>0</v>
      </c>
      <c r="AH723" s="140">
        <f>('User Input'!AH132*AH343)</f>
        <v>0</v>
      </c>
      <c r="AI723" s="140">
        <f>('User Input'!AI132*AI343)</f>
        <v>0</v>
      </c>
      <c r="AJ723" s="140">
        <f>('User Input'!AJ132*AJ343)</f>
        <v>0</v>
      </c>
      <c r="AK723" s="140">
        <f>('User Input'!AK132*AK343)</f>
        <v>0</v>
      </c>
      <c r="AL723" s="140">
        <f>('User Input'!AL132*AL343)</f>
        <v>0</v>
      </c>
      <c r="AM723" s="140">
        <f>('User Input'!AM132*AM343)</f>
        <v>0</v>
      </c>
      <c r="AN723" s="140">
        <f>('User Input'!AN132*AN343)</f>
        <v>0</v>
      </c>
      <c r="AO723" s="140">
        <f>('User Input'!AO132*AO343)</f>
        <v>0</v>
      </c>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row>
    <row r="724" spans="1:95" ht="15" customHeight="1">
      <c r="A724" s="104"/>
      <c r="B724" s="117" t="s">
        <v>117</v>
      </c>
      <c r="C724" s="141"/>
      <c r="D724" s="140">
        <f>('User Input'!D133*D344)</f>
        <v>0</v>
      </c>
      <c r="E724" s="140">
        <f>('User Input'!E133*E344)</f>
        <v>0</v>
      </c>
      <c r="F724" s="140">
        <f>('User Input'!F133*F344)</f>
        <v>0</v>
      </c>
      <c r="G724" s="140">
        <f>('User Input'!G133*G344)</f>
        <v>0</v>
      </c>
      <c r="H724" s="140">
        <f>('User Input'!H133*H344)</f>
        <v>0</v>
      </c>
      <c r="I724" s="140">
        <f>('User Input'!I133*I344)</f>
        <v>0</v>
      </c>
      <c r="J724" s="140">
        <f>('User Input'!J133*J344)</f>
        <v>0</v>
      </c>
      <c r="K724" s="140">
        <f>('User Input'!K133*K344)</f>
        <v>0</v>
      </c>
      <c r="L724" s="140">
        <f>('User Input'!L133*L344)</f>
        <v>0</v>
      </c>
      <c r="M724" s="140">
        <f>('User Input'!M133*M344)</f>
        <v>0</v>
      </c>
      <c r="N724" s="140">
        <f>('User Input'!N133*N344)</f>
        <v>0</v>
      </c>
      <c r="O724" s="140">
        <f>('User Input'!O133*O344)</f>
        <v>0</v>
      </c>
      <c r="P724" s="140">
        <f>('User Input'!P133*P344)</f>
        <v>0</v>
      </c>
      <c r="Q724" s="140">
        <f>('User Input'!Q133*Q344)</f>
        <v>0</v>
      </c>
      <c r="R724" s="140">
        <f>('User Input'!R133*R344)</f>
        <v>0</v>
      </c>
      <c r="S724" s="140">
        <f>('User Input'!S133*S344)</f>
        <v>0</v>
      </c>
      <c r="T724" s="140">
        <f>('User Input'!T133*T344)</f>
        <v>0</v>
      </c>
      <c r="U724" s="140">
        <f>('User Input'!U133*U344)</f>
        <v>0</v>
      </c>
      <c r="V724" s="140">
        <f>('User Input'!V133*V344)</f>
        <v>0</v>
      </c>
      <c r="W724" s="140">
        <f>('User Input'!W133*W344)</f>
        <v>0</v>
      </c>
      <c r="X724" s="140">
        <f>('User Input'!X133*X344)</f>
        <v>0</v>
      </c>
      <c r="Y724" s="140">
        <f>('User Input'!Y133*Y344)</f>
        <v>0</v>
      </c>
      <c r="Z724" s="140">
        <f>('User Input'!Z133*Z344)</f>
        <v>0</v>
      </c>
      <c r="AA724" s="140">
        <f>('User Input'!AA133*AA344)</f>
        <v>0</v>
      </c>
      <c r="AB724" s="140">
        <f>('User Input'!AB133*AB344)</f>
        <v>0</v>
      </c>
      <c r="AC724" s="140">
        <f>('User Input'!AC133*AC344)</f>
        <v>0</v>
      </c>
      <c r="AD724" s="140">
        <f>('User Input'!AD133*AD344)</f>
        <v>0</v>
      </c>
      <c r="AE724" s="140">
        <f>('User Input'!AE133*AE344)</f>
        <v>0</v>
      </c>
      <c r="AF724" s="140">
        <f>('User Input'!AF133*AF344)</f>
        <v>0</v>
      </c>
      <c r="AG724" s="140">
        <f>('User Input'!AG133*AG344)</f>
        <v>0</v>
      </c>
      <c r="AH724" s="140">
        <f>('User Input'!AH133*AH344)</f>
        <v>0</v>
      </c>
      <c r="AI724" s="140">
        <f>('User Input'!AI133*AI344)</f>
        <v>0</v>
      </c>
      <c r="AJ724" s="140">
        <f>('User Input'!AJ133*AJ344)</f>
        <v>0</v>
      </c>
      <c r="AK724" s="140">
        <f>('User Input'!AK133*AK344)</f>
        <v>0</v>
      </c>
      <c r="AL724" s="140">
        <f>('User Input'!AL133*AL344)</f>
        <v>0</v>
      </c>
      <c r="AM724" s="140">
        <f>('User Input'!AM133*AM344)</f>
        <v>0</v>
      </c>
      <c r="AN724" s="140">
        <f>('User Input'!AN133*AN344)</f>
        <v>0</v>
      </c>
      <c r="AO724" s="140">
        <f>('User Input'!AO133*AO344)</f>
        <v>0</v>
      </c>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c r="CJ724" s="104"/>
      <c r="CK724" s="104"/>
      <c r="CL724" s="104"/>
      <c r="CM724" s="104"/>
      <c r="CN724" s="104"/>
      <c r="CO724" s="104"/>
      <c r="CP724" s="104"/>
      <c r="CQ724" s="104"/>
    </row>
    <row r="725" spans="1:95" ht="15" customHeight="1">
      <c r="A725" s="104"/>
      <c r="B725" s="117" t="s">
        <v>118</v>
      </c>
      <c r="C725" s="141"/>
      <c r="D725" s="140">
        <f>('User Input'!D134*D345)</f>
        <v>0</v>
      </c>
      <c r="E725" s="140">
        <f>('User Input'!E134*E345)</f>
        <v>0</v>
      </c>
      <c r="F725" s="140">
        <f>('User Input'!F134*F345)</f>
        <v>0</v>
      </c>
      <c r="G725" s="140">
        <f>('User Input'!G134*G345)</f>
        <v>0</v>
      </c>
      <c r="H725" s="140">
        <f>('User Input'!H134*H345)</f>
        <v>0</v>
      </c>
      <c r="I725" s="140">
        <f>('User Input'!I134*I345)</f>
        <v>0</v>
      </c>
      <c r="J725" s="140">
        <f>('User Input'!J134*J345)</f>
        <v>0</v>
      </c>
      <c r="K725" s="140">
        <f>('User Input'!K134*K345)</f>
        <v>0</v>
      </c>
      <c r="L725" s="140">
        <f>('User Input'!L134*L345)</f>
        <v>0</v>
      </c>
      <c r="M725" s="140">
        <f>('User Input'!M134*M345)</f>
        <v>0</v>
      </c>
      <c r="N725" s="140">
        <f>('User Input'!N134*N345)</f>
        <v>0</v>
      </c>
      <c r="O725" s="140">
        <f>('User Input'!O134*O345)</f>
        <v>0</v>
      </c>
      <c r="P725" s="140">
        <f>('User Input'!P134*P345)</f>
        <v>0</v>
      </c>
      <c r="Q725" s="140">
        <f>('User Input'!Q134*Q345)</f>
        <v>0</v>
      </c>
      <c r="R725" s="140">
        <f>('User Input'!R134*R345)</f>
        <v>0</v>
      </c>
      <c r="S725" s="140">
        <f>('User Input'!S134*S345)</f>
        <v>0</v>
      </c>
      <c r="T725" s="140">
        <f>('User Input'!T134*T345)</f>
        <v>0</v>
      </c>
      <c r="U725" s="140">
        <f>('User Input'!U134*U345)</f>
        <v>0</v>
      </c>
      <c r="V725" s="140">
        <f>('User Input'!V134*V345)</f>
        <v>0</v>
      </c>
      <c r="W725" s="140">
        <f>('User Input'!W134*W345)</f>
        <v>0</v>
      </c>
      <c r="X725" s="140">
        <f>('User Input'!X134*X345)</f>
        <v>0</v>
      </c>
      <c r="Y725" s="140">
        <f>('User Input'!Y134*Y345)</f>
        <v>0</v>
      </c>
      <c r="Z725" s="140">
        <f>('User Input'!Z134*Z345)</f>
        <v>0</v>
      </c>
      <c r="AA725" s="140">
        <f>('User Input'!AA134*AA345)</f>
        <v>0</v>
      </c>
      <c r="AB725" s="140">
        <f>('User Input'!AB134*AB345)</f>
        <v>0</v>
      </c>
      <c r="AC725" s="140">
        <f>('User Input'!AC134*AC345)</f>
        <v>0</v>
      </c>
      <c r="AD725" s="140">
        <f>('User Input'!AD134*AD345)</f>
        <v>0</v>
      </c>
      <c r="AE725" s="140">
        <f>('User Input'!AE134*AE345)</f>
        <v>0</v>
      </c>
      <c r="AF725" s="140">
        <f>('User Input'!AF134*AF345)</f>
        <v>0</v>
      </c>
      <c r="AG725" s="140">
        <f>('User Input'!AG134*AG345)</f>
        <v>0</v>
      </c>
      <c r="AH725" s="140">
        <f>('User Input'!AH134*AH345)</f>
        <v>0</v>
      </c>
      <c r="AI725" s="140">
        <f>('User Input'!AI134*AI345)</f>
        <v>0</v>
      </c>
      <c r="AJ725" s="140">
        <f>('User Input'!AJ134*AJ345)</f>
        <v>0</v>
      </c>
      <c r="AK725" s="140">
        <f>('User Input'!AK134*AK345)</f>
        <v>0</v>
      </c>
      <c r="AL725" s="140">
        <f>('User Input'!AL134*AL345)</f>
        <v>0</v>
      </c>
      <c r="AM725" s="140">
        <f>('User Input'!AM134*AM345)</f>
        <v>0</v>
      </c>
      <c r="AN725" s="140">
        <f>('User Input'!AN134*AN345)</f>
        <v>0</v>
      </c>
      <c r="AO725" s="140">
        <f>('User Input'!AO134*AO345)</f>
        <v>0</v>
      </c>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c r="CJ725" s="104"/>
      <c r="CK725" s="104"/>
      <c r="CL725" s="104"/>
      <c r="CM725" s="104"/>
      <c r="CN725" s="104"/>
      <c r="CO725" s="104"/>
      <c r="CP725" s="104"/>
      <c r="CQ725" s="104"/>
    </row>
    <row r="726" spans="1:95" ht="15" customHeight="1">
      <c r="A726" s="104"/>
      <c r="B726" s="117" t="s">
        <v>119</v>
      </c>
      <c r="C726" s="141"/>
      <c r="D726" s="140">
        <f>('User Input'!D135*D346)</f>
        <v>0</v>
      </c>
      <c r="E726" s="140">
        <f>('User Input'!E135*E346)</f>
        <v>0</v>
      </c>
      <c r="F726" s="140">
        <f>('User Input'!F135*F346)</f>
        <v>0</v>
      </c>
      <c r="G726" s="140">
        <f>('User Input'!G135*G346)</f>
        <v>0</v>
      </c>
      <c r="H726" s="140">
        <f>('User Input'!H135*H346)</f>
        <v>0</v>
      </c>
      <c r="I726" s="140">
        <f>('User Input'!I135*I346)</f>
        <v>0</v>
      </c>
      <c r="J726" s="140">
        <f>('User Input'!J135*J346)</f>
        <v>0</v>
      </c>
      <c r="K726" s="140">
        <f>('User Input'!K135*K346)</f>
        <v>0</v>
      </c>
      <c r="L726" s="140">
        <f>('User Input'!L135*L346)</f>
        <v>0</v>
      </c>
      <c r="M726" s="140">
        <f>('User Input'!M135*M346)</f>
        <v>0</v>
      </c>
      <c r="N726" s="140">
        <f>('User Input'!N135*N346)</f>
        <v>0</v>
      </c>
      <c r="O726" s="140">
        <f>('User Input'!O135*O346)</f>
        <v>0</v>
      </c>
      <c r="P726" s="140">
        <f>('User Input'!P135*P346)</f>
        <v>0</v>
      </c>
      <c r="Q726" s="140">
        <f>('User Input'!Q135*Q346)</f>
        <v>0</v>
      </c>
      <c r="R726" s="140">
        <f>('User Input'!R135*R346)</f>
        <v>0</v>
      </c>
      <c r="S726" s="140">
        <f>('User Input'!S135*S346)</f>
        <v>0</v>
      </c>
      <c r="T726" s="140">
        <f>('User Input'!T135*T346)</f>
        <v>0</v>
      </c>
      <c r="U726" s="140">
        <f>('User Input'!U135*U346)</f>
        <v>0</v>
      </c>
      <c r="V726" s="140">
        <f>('User Input'!V135*V346)</f>
        <v>0</v>
      </c>
      <c r="W726" s="140">
        <f>('User Input'!W135*W346)</f>
        <v>0</v>
      </c>
      <c r="X726" s="140">
        <f>('User Input'!X135*X346)</f>
        <v>0</v>
      </c>
      <c r="Y726" s="140">
        <f>('User Input'!Y135*Y346)</f>
        <v>0</v>
      </c>
      <c r="Z726" s="140">
        <f>('User Input'!Z135*Z346)</f>
        <v>0</v>
      </c>
      <c r="AA726" s="140">
        <f>('User Input'!AA135*AA346)</f>
        <v>0</v>
      </c>
      <c r="AB726" s="140">
        <f>('User Input'!AB135*AB346)</f>
        <v>0</v>
      </c>
      <c r="AC726" s="140">
        <f>('User Input'!AC135*AC346)</f>
        <v>0</v>
      </c>
      <c r="AD726" s="140">
        <f>('User Input'!AD135*AD346)</f>
        <v>0</v>
      </c>
      <c r="AE726" s="140">
        <f>('User Input'!AE135*AE346)</f>
        <v>0</v>
      </c>
      <c r="AF726" s="140">
        <f>('User Input'!AF135*AF346)</f>
        <v>0</v>
      </c>
      <c r="AG726" s="140">
        <f>('User Input'!AG135*AG346)</f>
        <v>0</v>
      </c>
      <c r="AH726" s="140">
        <f>('User Input'!AH135*AH346)</f>
        <v>0</v>
      </c>
      <c r="AI726" s="140">
        <f>('User Input'!AI135*AI346)</f>
        <v>0</v>
      </c>
      <c r="AJ726" s="140">
        <f>('User Input'!AJ135*AJ346)</f>
        <v>0</v>
      </c>
      <c r="AK726" s="140">
        <f>('User Input'!AK135*AK346)</f>
        <v>0</v>
      </c>
      <c r="AL726" s="140">
        <f>('User Input'!AL135*AL346)</f>
        <v>0</v>
      </c>
      <c r="AM726" s="140">
        <f>('User Input'!AM135*AM346)</f>
        <v>0</v>
      </c>
      <c r="AN726" s="140">
        <f>('User Input'!AN135*AN346)</f>
        <v>0</v>
      </c>
      <c r="AO726" s="140">
        <f>('User Input'!AO135*AO346)</f>
        <v>0</v>
      </c>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c r="CJ726" s="104"/>
      <c r="CK726" s="104"/>
      <c r="CL726" s="104"/>
      <c r="CM726" s="104"/>
      <c r="CN726" s="104"/>
      <c r="CO726" s="104"/>
      <c r="CP726" s="104"/>
      <c r="CQ726" s="104"/>
    </row>
    <row r="727" spans="1:95" ht="15" customHeight="1">
      <c r="A727" s="104"/>
      <c r="B727" s="117" t="s">
        <v>120</v>
      </c>
      <c r="C727" s="141"/>
      <c r="D727" s="140">
        <f>('User Input'!D136*D347)</f>
        <v>0</v>
      </c>
      <c r="E727" s="140">
        <f>('User Input'!E136*E347)</f>
        <v>0</v>
      </c>
      <c r="F727" s="140">
        <f>('User Input'!F136*F347)</f>
        <v>0</v>
      </c>
      <c r="G727" s="140">
        <f>('User Input'!G136*G347)</f>
        <v>0</v>
      </c>
      <c r="H727" s="140">
        <f>('User Input'!H136*H347)</f>
        <v>0</v>
      </c>
      <c r="I727" s="140">
        <f>('User Input'!I136*I347)</f>
        <v>0</v>
      </c>
      <c r="J727" s="140">
        <f>('User Input'!J136*J347)</f>
        <v>0</v>
      </c>
      <c r="K727" s="140">
        <f>('User Input'!K136*K347)</f>
        <v>0</v>
      </c>
      <c r="L727" s="140">
        <f>('User Input'!L136*L347)</f>
        <v>0</v>
      </c>
      <c r="M727" s="140">
        <f>('User Input'!M136*M347)</f>
        <v>0</v>
      </c>
      <c r="N727" s="140">
        <f>('User Input'!N136*N347)</f>
        <v>0</v>
      </c>
      <c r="O727" s="140">
        <f>('User Input'!O136*O347)</f>
        <v>0</v>
      </c>
      <c r="P727" s="140">
        <f>('User Input'!P136*P347)</f>
        <v>0</v>
      </c>
      <c r="Q727" s="140">
        <f>('User Input'!Q136*Q347)</f>
        <v>0</v>
      </c>
      <c r="R727" s="140">
        <f>('User Input'!R136*R347)</f>
        <v>0</v>
      </c>
      <c r="S727" s="140">
        <f>('User Input'!S136*S347)</f>
        <v>0</v>
      </c>
      <c r="T727" s="140">
        <f>('User Input'!T136*T347)</f>
        <v>0</v>
      </c>
      <c r="U727" s="140">
        <f>('User Input'!U136*U347)</f>
        <v>0</v>
      </c>
      <c r="V727" s="140">
        <f>('User Input'!V136*V347)</f>
        <v>0</v>
      </c>
      <c r="W727" s="140">
        <f>('User Input'!W136*W347)</f>
        <v>0</v>
      </c>
      <c r="X727" s="140">
        <f>('User Input'!X136*X347)</f>
        <v>0</v>
      </c>
      <c r="Y727" s="140">
        <f>('User Input'!Y136*Y347)</f>
        <v>0</v>
      </c>
      <c r="Z727" s="140">
        <f>('User Input'!Z136*Z347)</f>
        <v>0</v>
      </c>
      <c r="AA727" s="140">
        <f>('User Input'!AA136*AA347)</f>
        <v>0</v>
      </c>
      <c r="AB727" s="140">
        <f>('User Input'!AB136*AB347)</f>
        <v>0</v>
      </c>
      <c r="AC727" s="140">
        <f>('User Input'!AC136*AC347)</f>
        <v>0</v>
      </c>
      <c r="AD727" s="140">
        <f>('User Input'!AD136*AD347)</f>
        <v>0</v>
      </c>
      <c r="AE727" s="140">
        <f>('User Input'!AE136*AE347)</f>
        <v>0</v>
      </c>
      <c r="AF727" s="140">
        <f>('User Input'!AF136*AF347)</f>
        <v>0</v>
      </c>
      <c r="AG727" s="140">
        <f>('User Input'!AG136*AG347)</f>
        <v>0</v>
      </c>
      <c r="AH727" s="140">
        <f>('User Input'!AH136*AH347)</f>
        <v>0</v>
      </c>
      <c r="AI727" s="140">
        <f>('User Input'!AI136*AI347)</f>
        <v>0</v>
      </c>
      <c r="AJ727" s="140">
        <f>('User Input'!AJ136*AJ347)</f>
        <v>0</v>
      </c>
      <c r="AK727" s="140">
        <f>('User Input'!AK136*AK347)</f>
        <v>0</v>
      </c>
      <c r="AL727" s="140">
        <f>('User Input'!AL136*AL347)</f>
        <v>0</v>
      </c>
      <c r="AM727" s="140">
        <f>('User Input'!AM136*AM347)</f>
        <v>0</v>
      </c>
      <c r="AN727" s="140">
        <f>('User Input'!AN136*AN347)</f>
        <v>0</v>
      </c>
      <c r="AO727" s="140">
        <f>('User Input'!AO136*AO347)</f>
        <v>0</v>
      </c>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c r="CJ727" s="104"/>
      <c r="CK727" s="104"/>
      <c r="CL727" s="104"/>
      <c r="CM727" s="104"/>
      <c r="CN727" s="104"/>
      <c r="CO727" s="104"/>
      <c r="CP727" s="104"/>
      <c r="CQ727" s="104"/>
    </row>
    <row r="728" spans="1:95" ht="15" customHeight="1">
      <c r="A728" s="104"/>
      <c r="B728" s="117" t="s">
        <v>121</v>
      </c>
      <c r="C728" s="141"/>
      <c r="D728" s="140">
        <f>('User Input'!D137*D348)</f>
        <v>0</v>
      </c>
      <c r="E728" s="140">
        <f>('User Input'!E137*E348)</f>
        <v>0</v>
      </c>
      <c r="F728" s="140">
        <f>('User Input'!F137*F348)</f>
        <v>0</v>
      </c>
      <c r="G728" s="140">
        <f>('User Input'!G137*G348)</f>
        <v>0</v>
      </c>
      <c r="H728" s="140">
        <f>('User Input'!H137*H348)</f>
        <v>0</v>
      </c>
      <c r="I728" s="140">
        <f>('User Input'!I137*I348)</f>
        <v>0</v>
      </c>
      <c r="J728" s="140">
        <f>('User Input'!J137*J348)</f>
        <v>0</v>
      </c>
      <c r="K728" s="140">
        <f>('User Input'!K137*K348)</f>
        <v>0</v>
      </c>
      <c r="L728" s="140">
        <f>('User Input'!L137*L348)</f>
        <v>0</v>
      </c>
      <c r="M728" s="140">
        <f>('User Input'!M137*M348)</f>
        <v>0</v>
      </c>
      <c r="N728" s="140">
        <f>('User Input'!N137*N348)</f>
        <v>0</v>
      </c>
      <c r="O728" s="140">
        <f>('User Input'!O137*O348)</f>
        <v>0</v>
      </c>
      <c r="P728" s="140">
        <f>('User Input'!P137*P348)</f>
        <v>0</v>
      </c>
      <c r="Q728" s="140">
        <f>('User Input'!Q137*Q348)</f>
        <v>0</v>
      </c>
      <c r="R728" s="140">
        <f>('User Input'!R137*R348)</f>
        <v>0</v>
      </c>
      <c r="S728" s="140">
        <f>('User Input'!S137*S348)</f>
        <v>0</v>
      </c>
      <c r="T728" s="140">
        <f>('User Input'!T137*T348)</f>
        <v>0</v>
      </c>
      <c r="U728" s="140">
        <f>('User Input'!U137*U348)</f>
        <v>0</v>
      </c>
      <c r="V728" s="140">
        <f>('User Input'!V137*V348)</f>
        <v>0</v>
      </c>
      <c r="W728" s="140">
        <f>('User Input'!W137*W348)</f>
        <v>0</v>
      </c>
      <c r="X728" s="140">
        <f>('User Input'!X137*X348)</f>
        <v>0</v>
      </c>
      <c r="Y728" s="140">
        <f>('User Input'!Y137*Y348)</f>
        <v>0</v>
      </c>
      <c r="Z728" s="140">
        <f>('User Input'!Z137*Z348)</f>
        <v>0</v>
      </c>
      <c r="AA728" s="140">
        <f>('User Input'!AA137*AA348)</f>
        <v>0</v>
      </c>
      <c r="AB728" s="140">
        <f>('User Input'!AB137*AB348)</f>
        <v>0</v>
      </c>
      <c r="AC728" s="140">
        <f>('User Input'!AC137*AC348)</f>
        <v>0</v>
      </c>
      <c r="AD728" s="140">
        <f>('User Input'!AD137*AD348)</f>
        <v>0</v>
      </c>
      <c r="AE728" s="140">
        <f>('User Input'!AE137*AE348)</f>
        <v>0</v>
      </c>
      <c r="AF728" s="140">
        <f>('User Input'!AF137*AF348)</f>
        <v>0</v>
      </c>
      <c r="AG728" s="140">
        <f>('User Input'!AG137*AG348)</f>
        <v>0</v>
      </c>
      <c r="AH728" s="140">
        <f>('User Input'!AH137*AH348)</f>
        <v>0</v>
      </c>
      <c r="AI728" s="140">
        <f>('User Input'!AI137*AI348)</f>
        <v>0</v>
      </c>
      <c r="AJ728" s="140">
        <f>('User Input'!AJ137*AJ348)</f>
        <v>0</v>
      </c>
      <c r="AK728" s="140">
        <f>('User Input'!AK137*AK348)</f>
        <v>0</v>
      </c>
      <c r="AL728" s="140">
        <f>('User Input'!AL137*AL348)</f>
        <v>0</v>
      </c>
      <c r="AM728" s="140">
        <f>('User Input'!AM137*AM348)</f>
        <v>0</v>
      </c>
      <c r="AN728" s="140">
        <f>('User Input'!AN137*AN348)</f>
        <v>0</v>
      </c>
      <c r="AO728" s="140">
        <f>('User Input'!AO137*AO348)</f>
        <v>0</v>
      </c>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c r="CJ728" s="104"/>
      <c r="CK728" s="104"/>
      <c r="CL728" s="104"/>
      <c r="CM728" s="104"/>
      <c r="CN728" s="104"/>
      <c r="CO728" s="104"/>
      <c r="CP728" s="104"/>
      <c r="CQ728" s="104"/>
    </row>
    <row r="729" spans="1:95" ht="15" customHeight="1">
      <c r="A729" s="104"/>
      <c r="B729" s="117" t="s">
        <v>122</v>
      </c>
      <c r="C729" s="141"/>
      <c r="D729" s="140">
        <f>('User Input'!D138*D349)</f>
        <v>0</v>
      </c>
      <c r="E729" s="140">
        <f>('User Input'!E138*E349)</f>
        <v>0</v>
      </c>
      <c r="F729" s="140">
        <f>('User Input'!F138*F349)</f>
        <v>0</v>
      </c>
      <c r="G729" s="140">
        <f>('User Input'!G138*G349)</f>
        <v>0</v>
      </c>
      <c r="H729" s="140">
        <f>('User Input'!H138*H349)</f>
        <v>0</v>
      </c>
      <c r="I729" s="140">
        <f>('User Input'!I138*I349)</f>
        <v>0</v>
      </c>
      <c r="J729" s="140">
        <f>('User Input'!J138*J349)</f>
        <v>0</v>
      </c>
      <c r="K729" s="140">
        <f>('User Input'!K138*K349)</f>
        <v>0</v>
      </c>
      <c r="L729" s="140">
        <f>('User Input'!L138*L349)</f>
        <v>0</v>
      </c>
      <c r="M729" s="140">
        <f>('User Input'!M138*M349)</f>
        <v>0</v>
      </c>
      <c r="N729" s="140">
        <f>('User Input'!N138*N349)</f>
        <v>0</v>
      </c>
      <c r="O729" s="140">
        <f>('User Input'!O138*O349)</f>
        <v>0</v>
      </c>
      <c r="P729" s="140">
        <f>('User Input'!P138*P349)</f>
        <v>0</v>
      </c>
      <c r="Q729" s="140">
        <f>('User Input'!Q138*Q349)</f>
        <v>0</v>
      </c>
      <c r="R729" s="140">
        <f>('User Input'!R138*R349)</f>
        <v>0</v>
      </c>
      <c r="S729" s="140">
        <f>('User Input'!S138*S349)</f>
        <v>0</v>
      </c>
      <c r="T729" s="140">
        <f>('User Input'!T138*T349)</f>
        <v>0</v>
      </c>
      <c r="U729" s="140">
        <f>('User Input'!U138*U349)</f>
        <v>0</v>
      </c>
      <c r="V729" s="140">
        <f>('User Input'!V138*V349)</f>
        <v>0</v>
      </c>
      <c r="W729" s="140">
        <f>('User Input'!W138*W349)</f>
        <v>0</v>
      </c>
      <c r="X729" s="140">
        <f>('User Input'!X138*X349)</f>
        <v>0</v>
      </c>
      <c r="Y729" s="140">
        <f>('User Input'!Y138*Y349)</f>
        <v>0</v>
      </c>
      <c r="Z729" s="140">
        <f>('User Input'!Z138*Z349)</f>
        <v>0</v>
      </c>
      <c r="AA729" s="140">
        <f>('User Input'!AA138*AA349)</f>
        <v>0</v>
      </c>
      <c r="AB729" s="140">
        <f>('User Input'!AB138*AB349)</f>
        <v>0</v>
      </c>
      <c r="AC729" s="140">
        <f>('User Input'!AC138*AC349)</f>
        <v>0</v>
      </c>
      <c r="AD729" s="140">
        <f>('User Input'!AD138*AD349)</f>
        <v>0</v>
      </c>
      <c r="AE729" s="140">
        <f>('User Input'!AE138*AE349)</f>
        <v>0</v>
      </c>
      <c r="AF729" s="140">
        <f>('User Input'!AF138*AF349)</f>
        <v>0</v>
      </c>
      <c r="AG729" s="140">
        <f>('User Input'!AG138*AG349)</f>
        <v>0</v>
      </c>
      <c r="AH729" s="140">
        <f>('User Input'!AH138*AH349)</f>
        <v>0</v>
      </c>
      <c r="AI729" s="140">
        <f>('User Input'!AI138*AI349)</f>
        <v>0</v>
      </c>
      <c r="AJ729" s="140">
        <f>('User Input'!AJ138*AJ349)</f>
        <v>0</v>
      </c>
      <c r="AK729" s="140">
        <f>('User Input'!AK138*AK349)</f>
        <v>0</v>
      </c>
      <c r="AL729" s="140">
        <f>('User Input'!AL138*AL349)</f>
        <v>0</v>
      </c>
      <c r="AM729" s="140">
        <f>('User Input'!AM138*AM349)</f>
        <v>0</v>
      </c>
      <c r="AN729" s="140">
        <f>('User Input'!AN138*AN349)</f>
        <v>0</v>
      </c>
      <c r="AO729" s="140">
        <f>('User Input'!AO138*AO349)</f>
        <v>0</v>
      </c>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c r="CJ729" s="104"/>
      <c r="CK729" s="104"/>
      <c r="CL729" s="104"/>
      <c r="CM729" s="104"/>
      <c r="CN729" s="104"/>
      <c r="CO729" s="104"/>
      <c r="CP729" s="104"/>
      <c r="CQ729" s="104"/>
    </row>
    <row r="730" spans="1:95" ht="15" customHeight="1">
      <c r="A730" s="104"/>
      <c r="B730" s="117" t="s">
        <v>123</v>
      </c>
      <c r="C730" s="141"/>
      <c r="D730" s="140">
        <f>('User Input'!D139*D350)</f>
        <v>0</v>
      </c>
      <c r="E730" s="140">
        <f>('User Input'!E139*E350)</f>
        <v>0</v>
      </c>
      <c r="F730" s="140">
        <f>('User Input'!F139*F350)</f>
        <v>0</v>
      </c>
      <c r="G730" s="140">
        <f>('User Input'!G139*G350)</f>
        <v>0</v>
      </c>
      <c r="H730" s="140">
        <f>('User Input'!H139*H350)</f>
        <v>0</v>
      </c>
      <c r="I730" s="140">
        <f>('User Input'!I139*I350)</f>
        <v>0</v>
      </c>
      <c r="J730" s="140">
        <f>('User Input'!J139*J350)</f>
        <v>0</v>
      </c>
      <c r="K730" s="140">
        <f>('User Input'!K139*K350)</f>
        <v>0</v>
      </c>
      <c r="L730" s="140">
        <f>('User Input'!L139*L350)</f>
        <v>0</v>
      </c>
      <c r="M730" s="140">
        <f>('User Input'!M139*M350)</f>
        <v>0</v>
      </c>
      <c r="N730" s="140">
        <f>('User Input'!N139*N350)</f>
        <v>0</v>
      </c>
      <c r="O730" s="140">
        <f>('User Input'!O139*O350)</f>
        <v>0</v>
      </c>
      <c r="P730" s="140">
        <f>('User Input'!P139*P350)</f>
        <v>0</v>
      </c>
      <c r="Q730" s="140">
        <f>('User Input'!Q139*Q350)</f>
        <v>0</v>
      </c>
      <c r="R730" s="140">
        <f>('User Input'!R139*R350)</f>
        <v>0</v>
      </c>
      <c r="S730" s="140">
        <f>('User Input'!S139*S350)</f>
        <v>0</v>
      </c>
      <c r="T730" s="140">
        <f>('User Input'!T139*T350)</f>
        <v>0</v>
      </c>
      <c r="U730" s="140">
        <f>('User Input'!U139*U350)</f>
        <v>0</v>
      </c>
      <c r="V730" s="140">
        <f>('User Input'!V139*V350)</f>
        <v>0</v>
      </c>
      <c r="W730" s="140">
        <f>('User Input'!W139*W350)</f>
        <v>0</v>
      </c>
      <c r="X730" s="140">
        <f>('User Input'!X139*X350)</f>
        <v>0</v>
      </c>
      <c r="Y730" s="140">
        <f>('User Input'!Y139*Y350)</f>
        <v>0</v>
      </c>
      <c r="Z730" s="140">
        <f>('User Input'!Z139*Z350)</f>
        <v>0</v>
      </c>
      <c r="AA730" s="140">
        <f>('User Input'!AA139*AA350)</f>
        <v>0</v>
      </c>
      <c r="AB730" s="140">
        <f>('User Input'!AB139*AB350)</f>
        <v>0</v>
      </c>
      <c r="AC730" s="140">
        <f>('User Input'!AC139*AC350)</f>
        <v>0</v>
      </c>
      <c r="AD730" s="140">
        <f>('User Input'!AD139*AD350)</f>
        <v>0</v>
      </c>
      <c r="AE730" s="140">
        <f>('User Input'!AE139*AE350)</f>
        <v>0</v>
      </c>
      <c r="AF730" s="140">
        <f>('User Input'!AF139*AF350)</f>
        <v>0</v>
      </c>
      <c r="AG730" s="140">
        <f>('User Input'!AG139*AG350)</f>
        <v>0</v>
      </c>
      <c r="AH730" s="140">
        <f>('User Input'!AH139*AH350)</f>
        <v>0</v>
      </c>
      <c r="AI730" s="140">
        <f>('User Input'!AI139*AI350)</f>
        <v>0</v>
      </c>
      <c r="AJ730" s="140">
        <f>('User Input'!AJ139*AJ350)</f>
        <v>0</v>
      </c>
      <c r="AK730" s="140">
        <f>('User Input'!AK139*AK350)</f>
        <v>0</v>
      </c>
      <c r="AL730" s="140">
        <f>('User Input'!AL139*AL350)</f>
        <v>0</v>
      </c>
      <c r="AM730" s="140">
        <f>('User Input'!AM139*AM350)</f>
        <v>0</v>
      </c>
      <c r="AN730" s="140">
        <f>('User Input'!AN139*AN350)</f>
        <v>0</v>
      </c>
      <c r="AO730" s="140">
        <f>('User Input'!AO139*AO350)</f>
        <v>0</v>
      </c>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c r="CJ730" s="104"/>
      <c r="CK730" s="104"/>
      <c r="CL730" s="104"/>
      <c r="CM730" s="104"/>
      <c r="CN730" s="104"/>
      <c r="CO730" s="104"/>
      <c r="CP730" s="104"/>
      <c r="CQ730" s="104"/>
    </row>
    <row r="731" spans="1:95" ht="15" customHeight="1">
      <c r="A731" s="104"/>
      <c r="B731" s="117" t="s">
        <v>124</v>
      </c>
      <c r="C731" s="141"/>
      <c r="D731" s="140">
        <f>('User Input'!D140*D351)</f>
        <v>0</v>
      </c>
      <c r="E731" s="140">
        <f>('User Input'!E140*E351)</f>
        <v>0</v>
      </c>
      <c r="F731" s="140">
        <f>('User Input'!F140*F351)</f>
        <v>0</v>
      </c>
      <c r="G731" s="140">
        <f>('User Input'!G140*G351)</f>
        <v>0</v>
      </c>
      <c r="H731" s="140">
        <f>('User Input'!H140*H351)</f>
        <v>0</v>
      </c>
      <c r="I731" s="140">
        <f>('User Input'!I140*I351)</f>
        <v>0</v>
      </c>
      <c r="J731" s="140">
        <f>('User Input'!J140*J351)</f>
        <v>0</v>
      </c>
      <c r="K731" s="140">
        <f>('User Input'!K140*K351)</f>
        <v>0</v>
      </c>
      <c r="L731" s="140">
        <f>('User Input'!L140*L351)</f>
        <v>0</v>
      </c>
      <c r="M731" s="140">
        <f>('User Input'!M140*M351)</f>
        <v>0</v>
      </c>
      <c r="N731" s="140">
        <f>('User Input'!N140*N351)</f>
        <v>0</v>
      </c>
      <c r="O731" s="140">
        <f>('User Input'!O140*O351)</f>
        <v>0</v>
      </c>
      <c r="P731" s="140">
        <f>('User Input'!P140*P351)</f>
        <v>0</v>
      </c>
      <c r="Q731" s="140">
        <f>('User Input'!Q140*Q351)</f>
        <v>0</v>
      </c>
      <c r="R731" s="140">
        <f>('User Input'!R140*R351)</f>
        <v>0</v>
      </c>
      <c r="S731" s="140">
        <f>('User Input'!S140*S351)</f>
        <v>0</v>
      </c>
      <c r="T731" s="140">
        <f>('User Input'!T140*T351)</f>
        <v>0</v>
      </c>
      <c r="U731" s="140">
        <f>('User Input'!U140*U351)</f>
        <v>0</v>
      </c>
      <c r="V731" s="140">
        <f>('User Input'!V140*V351)</f>
        <v>0</v>
      </c>
      <c r="W731" s="140">
        <f>('User Input'!W140*W351)</f>
        <v>0</v>
      </c>
      <c r="X731" s="140">
        <f>('User Input'!X140*X351)</f>
        <v>0</v>
      </c>
      <c r="Y731" s="140">
        <f>('User Input'!Y140*Y351)</f>
        <v>0</v>
      </c>
      <c r="Z731" s="140">
        <f>('User Input'!Z140*Z351)</f>
        <v>0</v>
      </c>
      <c r="AA731" s="140">
        <f>('User Input'!AA140*AA351)</f>
        <v>0</v>
      </c>
      <c r="AB731" s="140">
        <f>('User Input'!AB140*AB351)</f>
        <v>0</v>
      </c>
      <c r="AC731" s="140">
        <f>('User Input'!AC140*AC351)</f>
        <v>0</v>
      </c>
      <c r="AD731" s="140">
        <f>('User Input'!AD140*AD351)</f>
        <v>0</v>
      </c>
      <c r="AE731" s="140">
        <f>('User Input'!AE140*AE351)</f>
        <v>0</v>
      </c>
      <c r="AF731" s="140">
        <f>('User Input'!AF140*AF351)</f>
        <v>0</v>
      </c>
      <c r="AG731" s="140">
        <f>('User Input'!AG140*AG351)</f>
        <v>0</v>
      </c>
      <c r="AH731" s="140">
        <f>('User Input'!AH140*AH351)</f>
        <v>0</v>
      </c>
      <c r="AI731" s="140">
        <f>('User Input'!AI140*AI351)</f>
        <v>0</v>
      </c>
      <c r="AJ731" s="140">
        <f>('User Input'!AJ140*AJ351)</f>
        <v>0</v>
      </c>
      <c r="AK731" s="140">
        <f>('User Input'!AK140*AK351)</f>
        <v>0</v>
      </c>
      <c r="AL731" s="140">
        <f>('User Input'!AL140*AL351)</f>
        <v>0</v>
      </c>
      <c r="AM731" s="140">
        <f>('User Input'!AM140*AM351)</f>
        <v>0</v>
      </c>
      <c r="AN731" s="140">
        <f>('User Input'!AN140*AN351)</f>
        <v>0</v>
      </c>
      <c r="AO731" s="140">
        <f>('User Input'!AO140*AO351)</f>
        <v>0</v>
      </c>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c r="CJ731" s="104"/>
      <c r="CK731" s="104"/>
      <c r="CL731" s="104"/>
      <c r="CM731" s="104"/>
      <c r="CN731" s="104"/>
      <c r="CO731" s="104"/>
      <c r="CP731" s="104"/>
      <c r="CQ731" s="104"/>
    </row>
    <row r="732" spans="1:95" ht="15" customHeight="1">
      <c r="A732" s="104"/>
      <c r="B732" s="117" t="s">
        <v>125</v>
      </c>
      <c r="C732" s="141"/>
      <c r="D732" s="140">
        <f>('User Input'!D141*D352)</f>
        <v>0</v>
      </c>
      <c r="E732" s="140">
        <f>('User Input'!E141*E352)</f>
        <v>0</v>
      </c>
      <c r="F732" s="140">
        <f>('User Input'!F141*F352)</f>
        <v>0</v>
      </c>
      <c r="G732" s="140">
        <f>('User Input'!G141*G352)</f>
        <v>0</v>
      </c>
      <c r="H732" s="140">
        <f>('User Input'!H141*H352)</f>
        <v>0</v>
      </c>
      <c r="I732" s="140">
        <f>('User Input'!I141*I352)</f>
        <v>0</v>
      </c>
      <c r="J732" s="140">
        <f>('User Input'!J141*J352)</f>
        <v>0</v>
      </c>
      <c r="K732" s="140">
        <f>('User Input'!K141*K352)</f>
        <v>0</v>
      </c>
      <c r="L732" s="140">
        <f>('User Input'!L141*L352)</f>
        <v>0</v>
      </c>
      <c r="M732" s="140">
        <f>('User Input'!M141*M352)</f>
        <v>0</v>
      </c>
      <c r="N732" s="140">
        <f>('User Input'!N141*N352)</f>
        <v>0</v>
      </c>
      <c r="O732" s="140">
        <f>('User Input'!O141*O352)</f>
        <v>0</v>
      </c>
      <c r="P732" s="140">
        <f>('User Input'!P141*P352)</f>
        <v>0</v>
      </c>
      <c r="Q732" s="140">
        <f>('User Input'!Q141*Q352)</f>
        <v>0</v>
      </c>
      <c r="R732" s="140">
        <f>('User Input'!R141*R352)</f>
        <v>0</v>
      </c>
      <c r="S732" s="140">
        <f>('User Input'!S141*S352)</f>
        <v>0</v>
      </c>
      <c r="T732" s="140">
        <f>('User Input'!T141*T352)</f>
        <v>0</v>
      </c>
      <c r="U732" s="140">
        <f>('User Input'!U141*U352)</f>
        <v>0</v>
      </c>
      <c r="V732" s="140">
        <f>('User Input'!V141*V352)</f>
        <v>0</v>
      </c>
      <c r="W732" s="140">
        <f>('User Input'!W141*W352)</f>
        <v>0</v>
      </c>
      <c r="X732" s="140">
        <f>('User Input'!X141*X352)</f>
        <v>0</v>
      </c>
      <c r="Y732" s="140">
        <f>('User Input'!Y141*Y352)</f>
        <v>0</v>
      </c>
      <c r="Z732" s="140">
        <f>('User Input'!Z141*Z352)</f>
        <v>0</v>
      </c>
      <c r="AA732" s="140">
        <f>('User Input'!AA141*AA352)</f>
        <v>0</v>
      </c>
      <c r="AB732" s="140">
        <f>('User Input'!AB141*AB352)</f>
        <v>0</v>
      </c>
      <c r="AC732" s="140">
        <f>('User Input'!AC141*AC352)</f>
        <v>0</v>
      </c>
      <c r="AD732" s="140">
        <f>('User Input'!AD141*AD352)</f>
        <v>0</v>
      </c>
      <c r="AE732" s="140">
        <f>('User Input'!AE141*AE352)</f>
        <v>0</v>
      </c>
      <c r="AF732" s="140">
        <f>('User Input'!AF141*AF352)</f>
        <v>0</v>
      </c>
      <c r="AG732" s="140">
        <f>('User Input'!AG141*AG352)</f>
        <v>0</v>
      </c>
      <c r="AH732" s="140">
        <f>('User Input'!AH141*AH352)</f>
        <v>0</v>
      </c>
      <c r="AI732" s="140">
        <f>('User Input'!AI141*AI352)</f>
        <v>0</v>
      </c>
      <c r="AJ732" s="140">
        <f>('User Input'!AJ141*AJ352)</f>
        <v>0</v>
      </c>
      <c r="AK732" s="140">
        <f>('User Input'!AK141*AK352)</f>
        <v>0</v>
      </c>
      <c r="AL732" s="140">
        <f>('User Input'!AL141*AL352)</f>
        <v>0</v>
      </c>
      <c r="AM732" s="140">
        <f>('User Input'!AM141*AM352)</f>
        <v>0</v>
      </c>
      <c r="AN732" s="140">
        <f>('User Input'!AN141*AN352)</f>
        <v>0</v>
      </c>
      <c r="AO732" s="140">
        <f>('User Input'!AO141*AO352)</f>
        <v>0</v>
      </c>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c r="CJ732" s="104"/>
      <c r="CK732" s="104"/>
      <c r="CL732" s="104"/>
      <c r="CM732" s="104"/>
      <c r="CN732" s="104"/>
      <c r="CO732" s="104"/>
      <c r="CP732" s="104"/>
      <c r="CQ732" s="104"/>
    </row>
    <row r="733" spans="1:95" ht="15" customHeight="1">
      <c r="A733" s="104"/>
      <c r="B733" s="117" t="s">
        <v>126</v>
      </c>
      <c r="C733" s="141"/>
      <c r="D733" s="140">
        <f>('User Input'!D142*D353)</f>
        <v>0</v>
      </c>
      <c r="E733" s="140">
        <f>('User Input'!E142*E353)</f>
        <v>0</v>
      </c>
      <c r="F733" s="140">
        <f>('User Input'!F142*F353)</f>
        <v>0</v>
      </c>
      <c r="G733" s="140">
        <f>('User Input'!G142*G353)</f>
        <v>0</v>
      </c>
      <c r="H733" s="140">
        <f>('User Input'!H142*H353)</f>
        <v>0</v>
      </c>
      <c r="I733" s="140">
        <f>('User Input'!I142*I353)</f>
        <v>0</v>
      </c>
      <c r="J733" s="140">
        <f>('User Input'!J142*J353)</f>
        <v>0</v>
      </c>
      <c r="K733" s="140">
        <f>('User Input'!K142*K353)</f>
        <v>0</v>
      </c>
      <c r="L733" s="140">
        <f>('User Input'!L142*L353)</f>
        <v>0</v>
      </c>
      <c r="M733" s="140">
        <f>('User Input'!M142*M353)</f>
        <v>0</v>
      </c>
      <c r="N733" s="140">
        <f>('User Input'!N142*N353)</f>
        <v>0</v>
      </c>
      <c r="O733" s="140">
        <f>('User Input'!O142*O353)</f>
        <v>0</v>
      </c>
      <c r="P733" s="140">
        <f>('User Input'!P142*P353)</f>
        <v>0</v>
      </c>
      <c r="Q733" s="140">
        <f>('User Input'!Q142*Q353)</f>
        <v>0</v>
      </c>
      <c r="R733" s="140">
        <f>('User Input'!R142*R353)</f>
        <v>0</v>
      </c>
      <c r="S733" s="140">
        <f>('User Input'!S142*S353)</f>
        <v>0</v>
      </c>
      <c r="T733" s="140">
        <f>('User Input'!T142*T353)</f>
        <v>0</v>
      </c>
      <c r="U733" s="140">
        <f>('User Input'!U142*U353)</f>
        <v>0</v>
      </c>
      <c r="V733" s="140">
        <f>('User Input'!V142*V353)</f>
        <v>0</v>
      </c>
      <c r="W733" s="140">
        <f>('User Input'!W142*W353)</f>
        <v>0</v>
      </c>
      <c r="X733" s="140">
        <f>('User Input'!X142*X353)</f>
        <v>0</v>
      </c>
      <c r="Y733" s="140">
        <f>('User Input'!Y142*Y353)</f>
        <v>0</v>
      </c>
      <c r="Z733" s="140">
        <f>('User Input'!Z142*Z353)</f>
        <v>0</v>
      </c>
      <c r="AA733" s="140">
        <f>('User Input'!AA142*AA353)</f>
        <v>0</v>
      </c>
      <c r="AB733" s="140">
        <f>('User Input'!AB142*AB353)</f>
        <v>0</v>
      </c>
      <c r="AC733" s="140">
        <f>('User Input'!AC142*AC353)</f>
        <v>0</v>
      </c>
      <c r="AD733" s="140">
        <f>('User Input'!AD142*AD353)</f>
        <v>0</v>
      </c>
      <c r="AE733" s="140">
        <f>('User Input'!AE142*AE353)</f>
        <v>0</v>
      </c>
      <c r="AF733" s="140">
        <f>('User Input'!AF142*AF353)</f>
        <v>0</v>
      </c>
      <c r="AG733" s="140">
        <f>('User Input'!AG142*AG353)</f>
        <v>0</v>
      </c>
      <c r="AH733" s="140">
        <f>('User Input'!AH142*AH353)</f>
        <v>0</v>
      </c>
      <c r="AI733" s="140">
        <f>('User Input'!AI142*AI353)</f>
        <v>0</v>
      </c>
      <c r="AJ733" s="140">
        <f>('User Input'!AJ142*AJ353)</f>
        <v>0</v>
      </c>
      <c r="AK733" s="140">
        <f>('User Input'!AK142*AK353)</f>
        <v>0</v>
      </c>
      <c r="AL733" s="140">
        <f>('User Input'!AL142*AL353)</f>
        <v>0</v>
      </c>
      <c r="AM733" s="140">
        <f>('User Input'!AM142*AM353)</f>
        <v>0</v>
      </c>
      <c r="AN733" s="140">
        <f>('User Input'!AN142*AN353)</f>
        <v>0</v>
      </c>
      <c r="AO733" s="140">
        <f>('User Input'!AO142*AO353)</f>
        <v>0</v>
      </c>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c r="CJ733" s="104"/>
      <c r="CK733" s="104"/>
      <c r="CL733" s="104"/>
      <c r="CM733" s="104"/>
      <c r="CN733" s="104"/>
      <c r="CO733" s="104"/>
      <c r="CP733" s="104"/>
      <c r="CQ733" s="104"/>
    </row>
    <row r="734" spans="1:95" ht="15" customHeight="1">
      <c r="A734" s="104"/>
      <c r="B734" s="117" t="s">
        <v>127</v>
      </c>
      <c r="C734" s="141"/>
      <c r="D734" s="140">
        <f>('User Input'!D143*D354)</f>
        <v>0</v>
      </c>
      <c r="E734" s="140">
        <f>('User Input'!E143*E354)</f>
        <v>0</v>
      </c>
      <c r="F734" s="140">
        <f>('User Input'!F143*F354)</f>
        <v>0</v>
      </c>
      <c r="G734" s="140">
        <f>('User Input'!G143*G354)</f>
        <v>0</v>
      </c>
      <c r="H734" s="140">
        <f>('User Input'!H143*H354)</f>
        <v>0</v>
      </c>
      <c r="I734" s="140">
        <f>('User Input'!I143*I354)</f>
        <v>0</v>
      </c>
      <c r="J734" s="140">
        <f>('User Input'!J143*J354)</f>
        <v>0</v>
      </c>
      <c r="K734" s="140">
        <f>('User Input'!K143*K354)</f>
        <v>0</v>
      </c>
      <c r="L734" s="140">
        <f>('User Input'!L143*L354)</f>
        <v>0</v>
      </c>
      <c r="M734" s="140">
        <f>('User Input'!M143*M354)</f>
        <v>0</v>
      </c>
      <c r="N734" s="140">
        <f>('User Input'!N143*N354)</f>
        <v>0</v>
      </c>
      <c r="O734" s="140">
        <f>('User Input'!O143*O354)</f>
        <v>0</v>
      </c>
      <c r="P734" s="140">
        <f>('User Input'!P143*P354)</f>
        <v>0</v>
      </c>
      <c r="Q734" s="140">
        <f>('User Input'!Q143*Q354)</f>
        <v>0</v>
      </c>
      <c r="R734" s="140">
        <f>('User Input'!R143*R354)</f>
        <v>0</v>
      </c>
      <c r="S734" s="140">
        <f>('User Input'!S143*S354)</f>
        <v>0</v>
      </c>
      <c r="T734" s="140">
        <f>('User Input'!T143*T354)</f>
        <v>0</v>
      </c>
      <c r="U734" s="140">
        <f>('User Input'!U143*U354)</f>
        <v>0</v>
      </c>
      <c r="V734" s="140">
        <f>('User Input'!V143*V354)</f>
        <v>0</v>
      </c>
      <c r="W734" s="140">
        <f>('User Input'!W143*W354)</f>
        <v>0</v>
      </c>
      <c r="X734" s="140">
        <f>('User Input'!X143*X354)</f>
        <v>0</v>
      </c>
      <c r="Y734" s="140">
        <f>('User Input'!Y143*Y354)</f>
        <v>0</v>
      </c>
      <c r="Z734" s="140">
        <f>('User Input'!Z143*Z354)</f>
        <v>0</v>
      </c>
      <c r="AA734" s="140">
        <f>('User Input'!AA143*AA354)</f>
        <v>0</v>
      </c>
      <c r="AB734" s="140">
        <f>('User Input'!AB143*AB354)</f>
        <v>0</v>
      </c>
      <c r="AC734" s="140">
        <f>('User Input'!AC143*AC354)</f>
        <v>0</v>
      </c>
      <c r="AD734" s="140">
        <f>('User Input'!AD143*AD354)</f>
        <v>0</v>
      </c>
      <c r="AE734" s="140">
        <f>('User Input'!AE143*AE354)</f>
        <v>0</v>
      </c>
      <c r="AF734" s="140">
        <f>('User Input'!AF143*AF354)</f>
        <v>0</v>
      </c>
      <c r="AG734" s="140">
        <f>('User Input'!AG143*AG354)</f>
        <v>0</v>
      </c>
      <c r="AH734" s="140">
        <f>('User Input'!AH143*AH354)</f>
        <v>0</v>
      </c>
      <c r="AI734" s="140">
        <f>('User Input'!AI143*AI354)</f>
        <v>0</v>
      </c>
      <c r="AJ734" s="140">
        <f>('User Input'!AJ143*AJ354)</f>
        <v>0</v>
      </c>
      <c r="AK734" s="140">
        <f>('User Input'!AK143*AK354)</f>
        <v>0</v>
      </c>
      <c r="AL734" s="140">
        <f>('User Input'!AL143*AL354)</f>
        <v>0</v>
      </c>
      <c r="AM734" s="140">
        <f>('User Input'!AM143*AM354)</f>
        <v>0</v>
      </c>
      <c r="AN734" s="140">
        <f>('User Input'!AN143*AN354)</f>
        <v>0</v>
      </c>
      <c r="AO734" s="140">
        <f>('User Input'!AO143*AO354)</f>
        <v>0</v>
      </c>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c r="CJ734" s="104"/>
      <c r="CK734" s="104"/>
      <c r="CL734" s="104"/>
      <c r="CM734" s="104"/>
      <c r="CN734" s="104"/>
      <c r="CO734" s="104"/>
      <c r="CP734" s="104"/>
      <c r="CQ734" s="104"/>
    </row>
    <row r="735" spans="1:95" ht="15" customHeight="1">
      <c r="A735" s="104"/>
      <c r="B735" s="117" t="s">
        <v>128</v>
      </c>
      <c r="C735" s="141"/>
      <c r="D735" s="140">
        <f>('User Input'!D144*D355)</f>
        <v>0</v>
      </c>
      <c r="E735" s="140">
        <f>('User Input'!E144*E355)</f>
        <v>0</v>
      </c>
      <c r="F735" s="140">
        <f>('User Input'!F144*F355)</f>
        <v>0</v>
      </c>
      <c r="G735" s="140">
        <f>('User Input'!G144*G355)</f>
        <v>0</v>
      </c>
      <c r="H735" s="140">
        <f>('User Input'!H144*H355)</f>
        <v>0</v>
      </c>
      <c r="I735" s="140">
        <f>('User Input'!I144*I355)</f>
        <v>0</v>
      </c>
      <c r="J735" s="140">
        <f>('User Input'!J144*J355)</f>
        <v>0</v>
      </c>
      <c r="K735" s="140">
        <f>('User Input'!K144*K355)</f>
        <v>0</v>
      </c>
      <c r="L735" s="140">
        <f>('User Input'!L144*L355)</f>
        <v>0</v>
      </c>
      <c r="M735" s="140">
        <f>('User Input'!M144*M355)</f>
        <v>0</v>
      </c>
      <c r="N735" s="140">
        <f>('User Input'!N144*N355)</f>
        <v>0</v>
      </c>
      <c r="O735" s="140">
        <f>('User Input'!O144*O355)</f>
        <v>0</v>
      </c>
      <c r="P735" s="140">
        <f>('User Input'!P144*P355)</f>
        <v>0</v>
      </c>
      <c r="Q735" s="140">
        <f>('User Input'!Q144*Q355)</f>
        <v>0</v>
      </c>
      <c r="R735" s="140">
        <f>('User Input'!R144*R355)</f>
        <v>0</v>
      </c>
      <c r="S735" s="140">
        <f>('User Input'!S144*S355)</f>
        <v>0</v>
      </c>
      <c r="T735" s="140">
        <f>('User Input'!T144*T355)</f>
        <v>0</v>
      </c>
      <c r="U735" s="140">
        <f>('User Input'!U144*U355)</f>
        <v>0</v>
      </c>
      <c r="V735" s="140">
        <f>('User Input'!V144*V355)</f>
        <v>0</v>
      </c>
      <c r="W735" s="140">
        <f>('User Input'!W144*W355)</f>
        <v>0</v>
      </c>
      <c r="X735" s="140">
        <f>('User Input'!X144*X355)</f>
        <v>0</v>
      </c>
      <c r="Y735" s="140">
        <f>('User Input'!Y144*Y355)</f>
        <v>0</v>
      </c>
      <c r="Z735" s="140">
        <f>('User Input'!Z144*Z355)</f>
        <v>0</v>
      </c>
      <c r="AA735" s="140">
        <f>('User Input'!AA144*AA355)</f>
        <v>0</v>
      </c>
      <c r="AB735" s="140">
        <f>('User Input'!AB144*AB355)</f>
        <v>0</v>
      </c>
      <c r="AC735" s="140">
        <f>('User Input'!AC144*AC355)</f>
        <v>0</v>
      </c>
      <c r="AD735" s="140">
        <f>('User Input'!AD144*AD355)</f>
        <v>0</v>
      </c>
      <c r="AE735" s="140">
        <f>('User Input'!AE144*AE355)</f>
        <v>0</v>
      </c>
      <c r="AF735" s="140">
        <f>('User Input'!AF144*AF355)</f>
        <v>0</v>
      </c>
      <c r="AG735" s="140">
        <f>('User Input'!AG144*AG355)</f>
        <v>0</v>
      </c>
      <c r="AH735" s="140">
        <f>('User Input'!AH144*AH355)</f>
        <v>0</v>
      </c>
      <c r="AI735" s="140">
        <f>('User Input'!AI144*AI355)</f>
        <v>0</v>
      </c>
      <c r="AJ735" s="140">
        <f>('User Input'!AJ144*AJ355)</f>
        <v>0</v>
      </c>
      <c r="AK735" s="140">
        <f>('User Input'!AK144*AK355)</f>
        <v>0</v>
      </c>
      <c r="AL735" s="140">
        <f>('User Input'!AL144*AL355)</f>
        <v>0</v>
      </c>
      <c r="AM735" s="140">
        <f>('User Input'!AM144*AM355)</f>
        <v>0</v>
      </c>
      <c r="AN735" s="140">
        <f>('User Input'!AN144*AN355)</f>
        <v>0</v>
      </c>
      <c r="AO735" s="140">
        <f>('User Input'!AO144*AO355)</f>
        <v>0</v>
      </c>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c r="CJ735" s="104"/>
      <c r="CK735" s="104"/>
      <c r="CL735" s="104"/>
      <c r="CM735" s="104"/>
      <c r="CN735" s="104"/>
      <c r="CO735" s="104"/>
      <c r="CP735" s="104"/>
      <c r="CQ735" s="104"/>
    </row>
    <row r="736" spans="1:95" ht="15" customHeight="1">
      <c r="A736" s="104"/>
      <c r="B736" s="117" t="s">
        <v>129</v>
      </c>
      <c r="C736" s="141"/>
      <c r="D736" s="140">
        <f>('User Input'!D145*D356)</f>
        <v>0</v>
      </c>
      <c r="E736" s="140">
        <f>('User Input'!E145*E356)</f>
        <v>0</v>
      </c>
      <c r="F736" s="140">
        <f>('User Input'!F145*F356)</f>
        <v>0</v>
      </c>
      <c r="G736" s="140">
        <f>('User Input'!G145*G356)</f>
        <v>0</v>
      </c>
      <c r="H736" s="140">
        <f>('User Input'!H145*H356)</f>
        <v>0</v>
      </c>
      <c r="I736" s="140">
        <f>('User Input'!I145*I356)</f>
        <v>0</v>
      </c>
      <c r="J736" s="140">
        <f>('User Input'!J145*J356)</f>
        <v>0</v>
      </c>
      <c r="K736" s="140">
        <f>('User Input'!K145*K356)</f>
        <v>0</v>
      </c>
      <c r="L736" s="140">
        <f>('User Input'!L145*L356)</f>
        <v>0</v>
      </c>
      <c r="M736" s="140">
        <f>('User Input'!M145*M356)</f>
        <v>0</v>
      </c>
      <c r="N736" s="140">
        <f>('User Input'!N145*N356)</f>
        <v>0</v>
      </c>
      <c r="O736" s="140">
        <f>('User Input'!O145*O356)</f>
        <v>0</v>
      </c>
      <c r="P736" s="140">
        <f>('User Input'!P145*P356)</f>
        <v>0</v>
      </c>
      <c r="Q736" s="140">
        <f>('User Input'!Q145*Q356)</f>
        <v>0</v>
      </c>
      <c r="R736" s="140">
        <f>('User Input'!R145*R356)</f>
        <v>0</v>
      </c>
      <c r="S736" s="140">
        <f>('User Input'!S145*S356)</f>
        <v>0</v>
      </c>
      <c r="T736" s="140">
        <f>('User Input'!T145*T356)</f>
        <v>0</v>
      </c>
      <c r="U736" s="140">
        <f>('User Input'!U145*U356)</f>
        <v>0</v>
      </c>
      <c r="V736" s="140">
        <f>('User Input'!V145*V356)</f>
        <v>0</v>
      </c>
      <c r="W736" s="140">
        <f>('User Input'!W145*W356)</f>
        <v>0</v>
      </c>
      <c r="X736" s="140">
        <f>('User Input'!X145*X356)</f>
        <v>0</v>
      </c>
      <c r="Y736" s="140">
        <f>('User Input'!Y145*Y356)</f>
        <v>0</v>
      </c>
      <c r="Z736" s="140">
        <f>('User Input'!Z145*Z356)</f>
        <v>0</v>
      </c>
      <c r="AA736" s="140">
        <f>('User Input'!AA145*AA356)</f>
        <v>0</v>
      </c>
      <c r="AB736" s="140">
        <f>('User Input'!AB145*AB356)</f>
        <v>0</v>
      </c>
      <c r="AC736" s="140">
        <f>('User Input'!AC145*AC356)</f>
        <v>0</v>
      </c>
      <c r="AD736" s="140">
        <f>('User Input'!AD145*AD356)</f>
        <v>0</v>
      </c>
      <c r="AE736" s="140">
        <f>('User Input'!AE145*AE356)</f>
        <v>0</v>
      </c>
      <c r="AF736" s="140">
        <f>('User Input'!AF145*AF356)</f>
        <v>0</v>
      </c>
      <c r="AG736" s="140">
        <f>('User Input'!AG145*AG356)</f>
        <v>0</v>
      </c>
      <c r="AH736" s="140">
        <f>('User Input'!AH145*AH356)</f>
        <v>0</v>
      </c>
      <c r="AI736" s="140">
        <f>('User Input'!AI145*AI356)</f>
        <v>0</v>
      </c>
      <c r="AJ736" s="140">
        <f>('User Input'!AJ145*AJ356)</f>
        <v>0</v>
      </c>
      <c r="AK736" s="140">
        <f>('User Input'!AK145*AK356)</f>
        <v>0</v>
      </c>
      <c r="AL736" s="140">
        <f>('User Input'!AL145*AL356)</f>
        <v>0</v>
      </c>
      <c r="AM736" s="140">
        <f>('User Input'!AM145*AM356)</f>
        <v>0</v>
      </c>
      <c r="AN736" s="140">
        <f>('User Input'!AN145*AN356)</f>
        <v>0</v>
      </c>
      <c r="AO736" s="140">
        <f>('User Input'!AO145*AO356)</f>
        <v>0</v>
      </c>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c r="CJ736" s="104"/>
      <c r="CK736" s="104"/>
      <c r="CL736" s="104"/>
      <c r="CM736" s="104"/>
      <c r="CN736" s="104"/>
      <c r="CO736" s="104"/>
      <c r="CP736" s="104"/>
      <c r="CQ736" s="104"/>
    </row>
    <row r="737" spans="1:95" ht="15" customHeight="1">
      <c r="A737" s="104"/>
      <c r="B737" s="117" t="s">
        <v>130</v>
      </c>
      <c r="C737" s="141"/>
      <c r="D737" s="140">
        <f>('User Input'!D146*D357)</f>
        <v>0</v>
      </c>
      <c r="E737" s="140">
        <f>('User Input'!E146*E357)</f>
        <v>0</v>
      </c>
      <c r="F737" s="140">
        <f>('User Input'!F146*F357)</f>
        <v>0</v>
      </c>
      <c r="G737" s="140">
        <f>('User Input'!G146*G357)</f>
        <v>0</v>
      </c>
      <c r="H737" s="140">
        <f>('User Input'!H146*H357)</f>
        <v>0</v>
      </c>
      <c r="I737" s="140">
        <f>('User Input'!I146*I357)</f>
        <v>0</v>
      </c>
      <c r="J737" s="140">
        <f>('User Input'!J146*J357)</f>
        <v>0</v>
      </c>
      <c r="K737" s="140">
        <f>('User Input'!K146*K357)</f>
        <v>0</v>
      </c>
      <c r="L737" s="140">
        <f>('User Input'!L146*L357)</f>
        <v>0</v>
      </c>
      <c r="M737" s="140">
        <f>('User Input'!M146*M357)</f>
        <v>0</v>
      </c>
      <c r="N737" s="140">
        <f>('User Input'!N146*N357)</f>
        <v>0</v>
      </c>
      <c r="O737" s="140">
        <f>('User Input'!O146*O357)</f>
        <v>0</v>
      </c>
      <c r="P737" s="140">
        <f>('User Input'!P146*P357)</f>
        <v>0</v>
      </c>
      <c r="Q737" s="140">
        <f>('User Input'!Q146*Q357)</f>
        <v>0</v>
      </c>
      <c r="R737" s="140">
        <f>('User Input'!R146*R357)</f>
        <v>0</v>
      </c>
      <c r="S737" s="140">
        <f>('User Input'!S146*S357)</f>
        <v>0</v>
      </c>
      <c r="T737" s="140">
        <f>('User Input'!T146*T357)</f>
        <v>0</v>
      </c>
      <c r="U737" s="140">
        <f>('User Input'!U146*U357)</f>
        <v>0</v>
      </c>
      <c r="V737" s="140">
        <f>('User Input'!V146*V357)</f>
        <v>0</v>
      </c>
      <c r="W737" s="140">
        <f>('User Input'!W146*W357)</f>
        <v>0</v>
      </c>
      <c r="X737" s="140">
        <f>('User Input'!X146*X357)</f>
        <v>0</v>
      </c>
      <c r="Y737" s="140">
        <f>('User Input'!Y146*Y357)</f>
        <v>0</v>
      </c>
      <c r="Z737" s="140">
        <f>('User Input'!Z146*Z357)</f>
        <v>0</v>
      </c>
      <c r="AA737" s="140">
        <f>('User Input'!AA146*AA357)</f>
        <v>0</v>
      </c>
      <c r="AB737" s="140">
        <f>('User Input'!AB146*AB357)</f>
        <v>0</v>
      </c>
      <c r="AC737" s="140">
        <f>('User Input'!AC146*AC357)</f>
        <v>0</v>
      </c>
      <c r="AD737" s="140">
        <f>('User Input'!AD146*AD357)</f>
        <v>0</v>
      </c>
      <c r="AE737" s="140">
        <f>('User Input'!AE146*AE357)</f>
        <v>0</v>
      </c>
      <c r="AF737" s="140">
        <f>('User Input'!AF146*AF357)</f>
        <v>0</v>
      </c>
      <c r="AG737" s="140">
        <f>('User Input'!AG146*AG357)</f>
        <v>0</v>
      </c>
      <c r="AH737" s="140">
        <f>('User Input'!AH146*AH357)</f>
        <v>0</v>
      </c>
      <c r="AI737" s="140">
        <f>('User Input'!AI146*AI357)</f>
        <v>0</v>
      </c>
      <c r="AJ737" s="140">
        <f>('User Input'!AJ146*AJ357)</f>
        <v>0</v>
      </c>
      <c r="AK737" s="140">
        <f>('User Input'!AK146*AK357)</f>
        <v>0</v>
      </c>
      <c r="AL737" s="140">
        <f>('User Input'!AL146*AL357)</f>
        <v>0</v>
      </c>
      <c r="AM737" s="140">
        <f>('User Input'!AM146*AM357)</f>
        <v>0</v>
      </c>
      <c r="AN737" s="140">
        <f>('User Input'!AN146*AN357)</f>
        <v>0</v>
      </c>
      <c r="AO737" s="140">
        <f>('User Input'!AO146*AO357)</f>
        <v>0</v>
      </c>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c r="CJ737" s="104"/>
      <c r="CK737" s="104"/>
      <c r="CL737" s="104"/>
      <c r="CM737" s="104"/>
      <c r="CN737" s="104"/>
      <c r="CO737" s="104"/>
      <c r="CP737" s="104"/>
      <c r="CQ737" s="104"/>
    </row>
    <row r="738" spans="1:95" ht="15" customHeight="1">
      <c r="A738" s="104"/>
      <c r="B738" s="117" t="s">
        <v>131</v>
      </c>
      <c r="C738" s="141"/>
      <c r="D738" s="140">
        <f>('User Input'!D147*D358)</f>
        <v>0</v>
      </c>
      <c r="E738" s="140">
        <f>('User Input'!E147*E358)</f>
        <v>0</v>
      </c>
      <c r="F738" s="140">
        <f>('User Input'!F147*F358)</f>
        <v>0</v>
      </c>
      <c r="G738" s="140">
        <f>('User Input'!G147*G358)</f>
        <v>0</v>
      </c>
      <c r="H738" s="140">
        <f>('User Input'!H147*H358)</f>
        <v>0</v>
      </c>
      <c r="I738" s="140">
        <f>('User Input'!I147*I358)</f>
        <v>0</v>
      </c>
      <c r="J738" s="140">
        <f>('User Input'!J147*J358)</f>
        <v>0</v>
      </c>
      <c r="K738" s="140">
        <f>('User Input'!K147*K358)</f>
        <v>0</v>
      </c>
      <c r="L738" s="140">
        <f>('User Input'!L147*L358)</f>
        <v>0</v>
      </c>
      <c r="M738" s="140">
        <f>('User Input'!M147*M358)</f>
        <v>0</v>
      </c>
      <c r="N738" s="140">
        <f>('User Input'!N147*N358)</f>
        <v>0</v>
      </c>
      <c r="O738" s="140">
        <f>('User Input'!O147*O358)</f>
        <v>0</v>
      </c>
      <c r="P738" s="140">
        <f>('User Input'!P147*P358)</f>
        <v>0</v>
      </c>
      <c r="Q738" s="140">
        <f>('User Input'!Q147*Q358)</f>
        <v>0</v>
      </c>
      <c r="R738" s="140">
        <f>('User Input'!R147*R358)</f>
        <v>0</v>
      </c>
      <c r="S738" s="140">
        <f>('User Input'!S147*S358)</f>
        <v>0</v>
      </c>
      <c r="T738" s="140">
        <f>('User Input'!T147*T358)</f>
        <v>0</v>
      </c>
      <c r="U738" s="140">
        <f>('User Input'!U147*U358)</f>
        <v>0</v>
      </c>
      <c r="V738" s="140">
        <f>('User Input'!V147*V358)</f>
        <v>0</v>
      </c>
      <c r="W738" s="140">
        <f>('User Input'!W147*W358)</f>
        <v>0</v>
      </c>
      <c r="X738" s="140">
        <f>('User Input'!X147*X358)</f>
        <v>0</v>
      </c>
      <c r="Y738" s="140">
        <f>('User Input'!Y147*Y358)</f>
        <v>0</v>
      </c>
      <c r="Z738" s="140">
        <f>('User Input'!Z147*Z358)</f>
        <v>0</v>
      </c>
      <c r="AA738" s="140">
        <f>('User Input'!AA147*AA358)</f>
        <v>0</v>
      </c>
      <c r="AB738" s="140">
        <f>('User Input'!AB147*AB358)</f>
        <v>0</v>
      </c>
      <c r="AC738" s="140">
        <f>('User Input'!AC147*AC358)</f>
        <v>0</v>
      </c>
      <c r="AD738" s="140">
        <f>('User Input'!AD147*AD358)</f>
        <v>0</v>
      </c>
      <c r="AE738" s="140">
        <f>('User Input'!AE147*AE358)</f>
        <v>0</v>
      </c>
      <c r="AF738" s="140">
        <f>('User Input'!AF147*AF358)</f>
        <v>0</v>
      </c>
      <c r="AG738" s="140">
        <f>('User Input'!AG147*AG358)</f>
        <v>0</v>
      </c>
      <c r="AH738" s="140">
        <f>('User Input'!AH147*AH358)</f>
        <v>0</v>
      </c>
      <c r="AI738" s="140">
        <f>('User Input'!AI147*AI358)</f>
        <v>0</v>
      </c>
      <c r="AJ738" s="140">
        <f>('User Input'!AJ147*AJ358)</f>
        <v>0</v>
      </c>
      <c r="AK738" s="140">
        <f>('User Input'!AK147*AK358)</f>
        <v>0</v>
      </c>
      <c r="AL738" s="140">
        <f>('User Input'!AL147*AL358)</f>
        <v>0</v>
      </c>
      <c r="AM738" s="140">
        <f>('User Input'!AM147*AM358)</f>
        <v>0</v>
      </c>
      <c r="AN738" s="140">
        <f>('User Input'!AN147*AN358)</f>
        <v>0</v>
      </c>
      <c r="AO738" s="140">
        <f>('User Input'!AO147*AO358)</f>
        <v>0</v>
      </c>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c r="CJ738" s="104"/>
      <c r="CK738" s="104"/>
      <c r="CL738" s="104"/>
      <c r="CM738" s="104"/>
      <c r="CN738" s="104"/>
      <c r="CO738" s="104"/>
      <c r="CP738" s="104"/>
      <c r="CQ738" s="104"/>
    </row>
    <row r="739" spans="1:95" ht="15" customHeight="1">
      <c r="A739" s="104"/>
      <c r="B739" s="117" t="s">
        <v>132</v>
      </c>
      <c r="C739" s="141"/>
      <c r="D739" s="140">
        <f>('User Input'!D148*D359)</f>
        <v>0</v>
      </c>
      <c r="E739" s="140">
        <f>('User Input'!E148*E359)</f>
        <v>0</v>
      </c>
      <c r="F739" s="140">
        <f>('User Input'!F148*F359)</f>
        <v>0</v>
      </c>
      <c r="G739" s="140">
        <f>('User Input'!G148*G359)</f>
        <v>0</v>
      </c>
      <c r="H739" s="140">
        <f>('User Input'!H148*H359)</f>
        <v>0</v>
      </c>
      <c r="I739" s="140">
        <f>('User Input'!I148*I359)</f>
        <v>0</v>
      </c>
      <c r="J739" s="140">
        <f>('User Input'!J148*J359)</f>
        <v>0</v>
      </c>
      <c r="K739" s="140">
        <f>('User Input'!K148*K359)</f>
        <v>0</v>
      </c>
      <c r="L739" s="140">
        <f>('User Input'!L148*L359)</f>
        <v>0</v>
      </c>
      <c r="M739" s="140">
        <f>('User Input'!M148*M359)</f>
        <v>0</v>
      </c>
      <c r="N739" s="140">
        <f>('User Input'!N148*N359)</f>
        <v>0</v>
      </c>
      <c r="O739" s="140">
        <f>('User Input'!O148*O359)</f>
        <v>0</v>
      </c>
      <c r="P739" s="140">
        <f>('User Input'!P148*P359)</f>
        <v>0</v>
      </c>
      <c r="Q739" s="140">
        <f>('User Input'!Q148*Q359)</f>
        <v>0</v>
      </c>
      <c r="R739" s="140">
        <f>('User Input'!R148*R359)</f>
        <v>0</v>
      </c>
      <c r="S739" s="140">
        <f>('User Input'!S148*S359)</f>
        <v>0</v>
      </c>
      <c r="T739" s="140">
        <f>('User Input'!T148*T359)</f>
        <v>0</v>
      </c>
      <c r="U739" s="140">
        <f>('User Input'!U148*U359)</f>
        <v>0</v>
      </c>
      <c r="V739" s="140">
        <f>('User Input'!V148*V359)</f>
        <v>0</v>
      </c>
      <c r="W739" s="140">
        <f>('User Input'!W148*W359)</f>
        <v>0</v>
      </c>
      <c r="X739" s="140">
        <f>('User Input'!X148*X359)</f>
        <v>0</v>
      </c>
      <c r="Y739" s="140">
        <f>('User Input'!Y148*Y359)</f>
        <v>0</v>
      </c>
      <c r="Z739" s="140">
        <f>('User Input'!Z148*Z359)</f>
        <v>0</v>
      </c>
      <c r="AA739" s="140">
        <f>('User Input'!AA148*AA359)</f>
        <v>0</v>
      </c>
      <c r="AB739" s="140">
        <f>('User Input'!AB148*AB359)</f>
        <v>0</v>
      </c>
      <c r="AC739" s="140">
        <f>('User Input'!AC148*AC359)</f>
        <v>0</v>
      </c>
      <c r="AD739" s="140">
        <f>('User Input'!AD148*AD359)</f>
        <v>0</v>
      </c>
      <c r="AE739" s="140">
        <f>('User Input'!AE148*AE359)</f>
        <v>0</v>
      </c>
      <c r="AF739" s="140">
        <f>('User Input'!AF148*AF359)</f>
        <v>0</v>
      </c>
      <c r="AG739" s="140">
        <f>('User Input'!AG148*AG359)</f>
        <v>0</v>
      </c>
      <c r="AH739" s="140">
        <f>('User Input'!AH148*AH359)</f>
        <v>0</v>
      </c>
      <c r="AI739" s="140">
        <f>('User Input'!AI148*AI359)</f>
        <v>0</v>
      </c>
      <c r="AJ739" s="140">
        <f>('User Input'!AJ148*AJ359)</f>
        <v>0</v>
      </c>
      <c r="AK739" s="140">
        <f>('User Input'!AK148*AK359)</f>
        <v>0</v>
      </c>
      <c r="AL739" s="140">
        <f>('User Input'!AL148*AL359)</f>
        <v>0</v>
      </c>
      <c r="AM739" s="140">
        <f>('User Input'!AM148*AM359)</f>
        <v>0</v>
      </c>
      <c r="AN739" s="140">
        <f>('User Input'!AN148*AN359)</f>
        <v>0</v>
      </c>
      <c r="AO739" s="140">
        <f>('User Input'!AO148*AO359)</f>
        <v>0</v>
      </c>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c r="CJ739" s="104"/>
      <c r="CK739" s="104"/>
      <c r="CL739" s="104"/>
      <c r="CM739" s="104"/>
      <c r="CN739" s="104"/>
      <c r="CO739" s="104"/>
      <c r="CP739" s="104"/>
      <c r="CQ739" s="3"/>
    </row>
    <row r="740" spans="1:95" ht="15" customHeight="1">
      <c r="A740" s="104"/>
      <c r="B740" s="119"/>
      <c r="C740" s="142"/>
      <c r="D740" s="142"/>
      <c r="E740" s="142"/>
      <c r="F740" s="142"/>
      <c r="G740" s="142"/>
      <c r="H740" s="142"/>
      <c r="I740" s="142"/>
      <c r="J740" s="142"/>
      <c r="K740" s="142"/>
      <c r="L740" s="142"/>
      <c r="M740" s="142"/>
      <c r="N740" s="142"/>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c r="CJ740" s="104"/>
      <c r="CK740" s="104"/>
      <c r="CL740" s="104"/>
      <c r="CM740" s="104"/>
      <c r="CN740" s="104"/>
      <c r="CO740" s="104"/>
      <c r="CP740" s="104"/>
      <c r="CQ740" s="104"/>
    </row>
    <row r="741" spans="1:95" ht="15" customHeight="1">
      <c r="A741" s="104"/>
      <c r="B741" s="146" t="s">
        <v>249</v>
      </c>
      <c r="C741" s="145">
        <f>SUM($D$702:$AO$739)</f>
        <v>0</v>
      </c>
      <c r="D741" s="144"/>
      <c r="E741" s="145"/>
      <c r="F741" s="142"/>
      <c r="G741" s="142"/>
      <c r="H741" s="142"/>
      <c r="I741" s="142"/>
      <c r="J741" s="142"/>
      <c r="K741" s="142"/>
      <c r="L741" s="142"/>
      <c r="M741" s="142"/>
      <c r="N741" s="142"/>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c r="CJ741" s="104"/>
      <c r="CK741" s="104"/>
      <c r="CL741" s="104"/>
      <c r="CM741" s="104"/>
      <c r="CN741" s="104"/>
      <c r="CO741" s="104"/>
      <c r="CP741" s="104"/>
      <c r="CQ741" s="104"/>
    </row>
    <row r="742" spans="1:95" ht="15" customHeight="1">
      <c r="A742" s="104"/>
      <c r="B742" s="142"/>
      <c r="C742" s="142"/>
      <c r="D742" s="18"/>
      <c r="E742" s="142"/>
      <c r="F742" s="142"/>
      <c r="G742" s="142"/>
      <c r="H742" s="142"/>
      <c r="I742" s="142"/>
      <c r="J742" s="142"/>
      <c r="K742" s="142"/>
      <c r="L742" s="142"/>
      <c r="M742" s="142"/>
      <c r="N742" s="142"/>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c r="CJ742" s="104"/>
      <c r="CK742" s="104"/>
      <c r="CL742" s="104"/>
      <c r="CM742" s="104"/>
      <c r="CN742" s="104"/>
      <c r="CO742" s="104"/>
      <c r="CP742" s="104"/>
      <c r="CQ742" s="104"/>
    </row>
    <row r="743" spans="1:95" ht="15" customHeight="1">
      <c r="A743" s="104"/>
      <c r="B743" s="142" t="s">
        <v>250</v>
      </c>
      <c r="C743" s="145">
        <f>C741-C696</f>
        <v>0</v>
      </c>
      <c r="D743" s="18"/>
      <c r="E743" s="142"/>
      <c r="F743" s="142"/>
      <c r="G743" s="142"/>
      <c r="H743" s="142"/>
      <c r="I743" s="142"/>
      <c r="J743" s="142"/>
      <c r="K743" s="142"/>
      <c r="L743" s="142"/>
      <c r="M743" s="142"/>
      <c r="N743" s="142"/>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c r="CJ743" s="104"/>
      <c r="CK743" s="104"/>
      <c r="CL743" s="104"/>
      <c r="CM743" s="104"/>
      <c r="CN743" s="104"/>
      <c r="CO743" s="104"/>
      <c r="CP743" s="104"/>
      <c r="CQ743" s="104"/>
    </row>
    <row r="744" spans="1:95" ht="14.45">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c r="CJ744" s="104"/>
      <c r="CK744" s="104"/>
      <c r="CL744" s="104"/>
      <c r="CM744" s="104"/>
      <c r="CN744" s="104"/>
      <c r="CO744" s="104"/>
      <c r="CP744" s="104"/>
      <c r="CQ744" s="104"/>
    </row>
    <row r="745" spans="1:95" s="5" customFormat="1" ht="15.6">
      <c r="B745" s="5" t="s">
        <v>251</v>
      </c>
    </row>
    <row r="746" spans="1:95" ht="15" customHeight="1">
      <c r="A746" s="104"/>
      <c r="B746" s="142"/>
      <c r="C746" s="142"/>
      <c r="D746" s="142"/>
      <c r="E746" s="142"/>
      <c r="F746" s="142"/>
      <c r="G746" s="142"/>
      <c r="H746" s="142"/>
      <c r="I746" s="142"/>
      <c r="J746" s="142"/>
      <c r="K746" s="142"/>
      <c r="L746" s="142"/>
      <c r="M746" s="142"/>
      <c r="N746" s="142"/>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c r="CJ746" s="104"/>
      <c r="CK746" s="104"/>
      <c r="CL746" s="104"/>
      <c r="CM746" s="104"/>
      <c r="CN746" s="104"/>
      <c r="CO746" s="104"/>
      <c r="CP746" s="104"/>
      <c r="CQ746" s="104"/>
    </row>
    <row r="747" spans="1:95" ht="15" customHeight="1">
      <c r="A747" s="104"/>
      <c r="B747" s="119"/>
      <c r="C747" s="49" t="s">
        <v>94</v>
      </c>
      <c r="D747" s="71" t="s">
        <v>95</v>
      </c>
      <c r="E747" s="113" t="s">
        <v>96</v>
      </c>
      <c r="F747" s="113" t="s">
        <v>97</v>
      </c>
      <c r="G747" s="113" t="s">
        <v>98</v>
      </c>
      <c r="H747" s="113" t="s">
        <v>99</v>
      </c>
      <c r="I747" s="113" t="s">
        <v>100</v>
      </c>
      <c r="J747" s="113" t="s">
        <v>101</v>
      </c>
      <c r="K747" s="113" t="s">
        <v>102</v>
      </c>
      <c r="L747" s="113" t="s">
        <v>103</v>
      </c>
      <c r="M747" s="113" t="s">
        <v>104</v>
      </c>
      <c r="N747" s="113" t="s">
        <v>105</v>
      </c>
      <c r="O747" s="113" t="s">
        <v>106</v>
      </c>
      <c r="P747" s="113" t="s">
        <v>107</v>
      </c>
      <c r="Q747" s="113" t="s">
        <v>108</v>
      </c>
      <c r="R747" s="113" t="s">
        <v>109</v>
      </c>
      <c r="S747" s="113" t="s">
        <v>110</v>
      </c>
      <c r="T747" s="113" t="s">
        <v>111</v>
      </c>
      <c r="U747" s="113" t="s">
        <v>112</v>
      </c>
      <c r="V747" s="113" t="s">
        <v>113</v>
      </c>
      <c r="W747" s="113" t="s">
        <v>114</v>
      </c>
      <c r="X747" s="113" t="s">
        <v>115</v>
      </c>
      <c r="Y747" s="113" t="s">
        <v>116</v>
      </c>
      <c r="Z747" s="113" t="s">
        <v>117</v>
      </c>
      <c r="AA747" s="113" t="s">
        <v>118</v>
      </c>
      <c r="AB747" s="113" t="s">
        <v>119</v>
      </c>
      <c r="AC747" s="113" t="s">
        <v>120</v>
      </c>
      <c r="AD747" s="113" t="s">
        <v>121</v>
      </c>
      <c r="AE747" s="113" t="s">
        <v>122</v>
      </c>
      <c r="AF747" s="113" t="s">
        <v>123</v>
      </c>
      <c r="AG747" s="113" t="s">
        <v>124</v>
      </c>
      <c r="AH747" s="113" t="s">
        <v>125</v>
      </c>
      <c r="AI747" s="113" t="s">
        <v>126</v>
      </c>
      <c r="AJ747" s="113" t="s">
        <v>127</v>
      </c>
      <c r="AK747" s="113" t="s">
        <v>128</v>
      </c>
      <c r="AL747" s="113" t="s">
        <v>129</v>
      </c>
      <c r="AM747" s="113" t="s">
        <v>130</v>
      </c>
      <c r="AN747" s="113" t="s">
        <v>131</v>
      </c>
      <c r="AO747" s="113" t="s">
        <v>132</v>
      </c>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c r="CJ747" s="104"/>
      <c r="CK747" s="104"/>
      <c r="CL747" s="104"/>
      <c r="CM747" s="104"/>
      <c r="CN747" s="104"/>
      <c r="CO747" s="104"/>
      <c r="CP747" s="104"/>
      <c r="CQ747" s="104"/>
    </row>
    <row r="748" spans="1:95" ht="15" customHeight="1">
      <c r="A748" s="104"/>
      <c r="B748" s="49" t="s">
        <v>133</v>
      </c>
      <c r="C748" s="138"/>
      <c r="D748" s="138"/>
      <c r="E748" s="138"/>
      <c r="F748" s="138"/>
      <c r="G748" s="138"/>
      <c r="H748" s="138"/>
      <c r="I748" s="138"/>
      <c r="J748" s="138"/>
      <c r="K748" s="138"/>
      <c r="L748" s="138"/>
      <c r="M748" s="138"/>
      <c r="N748" s="138"/>
      <c r="O748" s="138"/>
      <c r="P748" s="138"/>
      <c r="Q748" s="139"/>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c r="CJ748" s="104"/>
      <c r="CK748" s="104"/>
      <c r="CL748" s="104"/>
      <c r="CM748" s="104"/>
      <c r="CN748" s="104"/>
      <c r="CO748" s="104"/>
      <c r="CP748" s="104"/>
      <c r="CQ748" s="104"/>
    </row>
    <row r="749" spans="1:95" ht="15" customHeight="1">
      <c r="A749" s="104"/>
      <c r="B749" s="69" t="s">
        <v>95</v>
      </c>
      <c r="C749" s="130"/>
      <c r="D749" s="140">
        <f>('User Input'!D27*D375)</f>
        <v>0</v>
      </c>
      <c r="E749" s="140">
        <f>('User Input'!E27*E375)</f>
        <v>0</v>
      </c>
      <c r="F749" s="140">
        <f>('User Input'!F27*F375)</f>
        <v>0</v>
      </c>
      <c r="G749" s="140">
        <f>('User Input'!G27*G375)</f>
        <v>0</v>
      </c>
      <c r="H749" s="140">
        <f>('User Input'!H27*H375)</f>
        <v>0</v>
      </c>
      <c r="I749" s="140">
        <f>('User Input'!I27*I375)</f>
        <v>0</v>
      </c>
      <c r="J749" s="140">
        <f>('User Input'!J27*J375)</f>
        <v>0</v>
      </c>
      <c r="K749" s="140">
        <f>('User Input'!K27*K375)</f>
        <v>0</v>
      </c>
      <c r="L749" s="140">
        <f>('User Input'!L27*L375)</f>
        <v>0</v>
      </c>
      <c r="M749" s="140">
        <f>('User Input'!M27*M375)</f>
        <v>0</v>
      </c>
      <c r="N749" s="140">
        <f>('User Input'!N27*N375)</f>
        <v>0</v>
      </c>
      <c r="O749" s="140">
        <f>('User Input'!O27*O375)</f>
        <v>0</v>
      </c>
      <c r="P749" s="140">
        <f>('User Input'!P27*P375)</f>
        <v>0</v>
      </c>
      <c r="Q749" s="140">
        <f>('User Input'!Q27*Q375)</f>
        <v>0</v>
      </c>
      <c r="R749" s="140">
        <f>('User Input'!R27*R375)</f>
        <v>0</v>
      </c>
      <c r="S749" s="140">
        <f>('User Input'!S27*S375)</f>
        <v>0</v>
      </c>
      <c r="T749" s="140">
        <f>('User Input'!T27*T375)</f>
        <v>0</v>
      </c>
      <c r="U749" s="140">
        <f>('User Input'!U27*U375)</f>
        <v>0</v>
      </c>
      <c r="V749" s="140">
        <f>('User Input'!V27*V375)</f>
        <v>0</v>
      </c>
      <c r="W749" s="140">
        <f>('User Input'!W27*W375)</f>
        <v>0</v>
      </c>
      <c r="X749" s="140">
        <f>('User Input'!X27*X375)</f>
        <v>0</v>
      </c>
      <c r="Y749" s="140">
        <f>('User Input'!Y27*Y375)</f>
        <v>0</v>
      </c>
      <c r="Z749" s="140">
        <f>('User Input'!Z27*Z375)</f>
        <v>0</v>
      </c>
      <c r="AA749" s="140">
        <f>('User Input'!AA27*AA375)</f>
        <v>0</v>
      </c>
      <c r="AB749" s="140">
        <f>('User Input'!AB27*AB375)</f>
        <v>0</v>
      </c>
      <c r="AC749" s="140">
        <f>('User Input'!AC27*AC375)</f>
        <v>0</v>
      </c>
      <c r="AD749" s="140">
        <f>('User Input'!AD27*AD375)</f>
        <v>0</v>
      </c>
      <c r="AE749" s="140">
        <f>('User Input'!AE27*AE375)</f>
        <v>0</v>
      </c>
      <c r="AF749" s="140">
        <f>('User Input'!AF27*AF375)</f>
        <v>0</v>
      </c>
      <c r="AG749" s="140">
        <f>('User Input'!AG27*AG375)</f>
        <v>0</v>
      </c>
      <c r="AH749" s="140">
        <f>('User Input'!AH27*AH375)</f>
        <v>0</v>
      </c>
      <c r="AI749" s="140">
        <f>('User Input'!AI27*AI375)</f>
        <v>0</v>
      </c>
      <c r="AJ749" s="140">
        <f>('User Input'!AJ27*AJ375)</f>
        <v>0</v>
      </c>
      <c r="AK749" s="140">
        <f>('User Input'!AK27*AK375)</f>
        <v>0</v>
      </c>
      <c r="AL749" s="140">
        <f>('User Input'!AL27*AL375)</f>
        <v>0</v>
      </c>
      <c r="AM749" s="140">
        <f>('User Input'!AM27*AM375)</f>
        <v>0</v>
      </c>
      <c r="AN749" s="140">
        <f>('User Input'!AN27*AN375)</f>
        <v>0</v>
      </c>
      <c r="AO749" s="140">
        <f>('User Input'!AO27*AO375)</f>
        <v>0</v>
      </c>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row>
    <row r="750" spans="1:95" ht="15" customHeight="1">
      <c r="A750" s="104"/>
      <c r="B750" s="117" t="s">
        <v>96</v>
      </c>
      <c r="C750" s="141"/>
      <c r="D750" s="140">
        <f>('User Input'!D28*D376)</f>
        <v>0</v>
      </c>
      <c r="E750" s="140">
        <f>('User Input'!E28*E376)</f>
        <v>0</v>
      </c>
      <c r="F750" s="140">
        <f>('User Input'!F28*F376)</f>
        <v>0</v>
      </c>
      <c r="G750" s="140">
        <f>('User Input'!G28*G376)</f>
        <v>0</v>
      </c>
      <c r="H750" s="140">
        <f>('User Input'!H28*H376)</f>
        <v>0</v>
      </c>
      <c r="I750" s="140">
        <f>('User Input'!I28*I376)</f>
        <v>0</v>
      </c>
      <c r="J750" s="140">
        <f>('User Input'!J28*J376)</f>
        <v>0</v>
      </c>
      <c r="K750" s="140">
        <f>('User Input'!K28*K376)</f>
        <v>0</v>
      </c>
      <c r="L750" s="140">
        <f>('User Input'!L28*L376)</f>
        <v>0</v>
      </c>
      <c r="M750" s="140">
        <f>('User Input'!M28*M376)</f>
        <v>0</v>
      </c>
      <c r="N750" s="140">
        <f>('User Input'!N28*N376)</f>
        <v>0</v>
      </c>
      <c r="O750" s="140">
        <f>('User Input'!O28*O376)</f>
        <v>0</v>
      </c>
      <c r="P750" s="140">
        <f>('User Input'!P28*P376)</f>
        <v>0</v>
      </c>
      <c r="Q750" s="140">
        <f>('User Input'!Q28*Q376)</f>
        <v>0</v>
      </c>
      <c r="R750" s="140">
        <f>('User Input'!R28*R376)</f>
        <v>0</v>
      </c>
      <c r="S750" s="140">
        <f>('User Input'!S28*S376)</f>
        <v>0</v>
      </c>
      <c r="T750" s="140">
        <f>('User Input'!T28*T376)</f>
        <v>0</v>
      </c>
      <c r="U750" s="140">
        <f>('User Input'!U28*U376)</f>
        <v>0</v>
      </c>
      <c r="V750" s="140">
        <f>('User Input'!V28*V376)</f>
        <v>0</v>
      </c>
      <c r="W750" s="140">
        <f>('User Input'!W28*W376)</f>
        <v>0</v>
      </c>
      <c r="X750" s="140">
        <f>('User Input'!X28*X376)</f>
        <v>0</v>
      </c>
      <c r="Y750" s="140">
        <f>('User Input'!Y28*Y376)</f>
        <v>0</v>
      </c>
      <c r="Z750" s="140">
        <f>('User Input'!Z28*Z376)</f>
        <v>0</v>
      </c>
      <c r="AA750" s="140">
        <f>('User Input'!AA28*AA376)</f>
        <v>0</v>
      </c>
      <c r="AB750" s="140">
        <f>('User Input'!AB28*AB376)</f>
        <v>0</v>
      </c>
      <c r="AC750" s="140">
        <f>('User Input'!AC28*AC376)</f>
        <v>0</v>
      </c>
      <c r="AD750" s="140">
        <f>('User Input'!AD28*AD376)</f>
        <v>0</v>
      </c>
      <c r="AE750" s="140">
        <f>('User Input'!AE28*AE376)</f>
        <v>0</v>
      </c>
      <c r="AF750" s="140">
        <f>('User Input'!AF28*AF376)</f>
        <v>0</v>
      </c>
      <c r="AG750" s="140">
        <f>('User Input'!AG28*AG376)</f>
        <v>0</v>
      </c>
      <c r="AH750" s="140">
        <f>('User Input'!AH28*AH376)</f>
        <v>0</v>
      </c>
      <c r="AI750" s="140">
        <f>('User Input'!AI28*AI376)</f>
        <v>0</v>
      </c>
      <c r="AJ750" s="140">
        <f>('User Input'!AJ28*AJ376)</f>
        <v>0</v>
      </c>
      <c r="AK750" s="140">
        <f>('User Input'!AK28*AK376)</f>
        <v>0</v>
      </c>
      <c r="AL750" s="140">
        <f>('User Input'!AL28*AL376)</f>
        <v>0</v>
      </c>
      <c r="AM750" s="140">
        <f>('User Input'!AM28*AM376)</f>
        <v>0</v>
      </c>
      <c r="AN750" s="140">
        <f>('User Input'!AN28*AN376)</f>
        <v>0</v>
      </c>
      <c r="AO750" s="140">
        <f>('User Input'!AO28*AO376)</f>
        <v>0</v>
      </c>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row>
    <row r="751" spans="1:95" ht="15" customHeight="1">
      <c r="A751" s="104"/>
      <c r="B751" s="117" t="s">
        <v>97</v>
      </c>
      <c r="C751" s="141"/>
      <c r="D751" s="140">
        <f>('User Input'!D29*D377)</f>
        <v>0</v>
      </c>
      <c r="E751" s="140">
        <f>('User Input'!E29*E377)</f>
        <v>0</v>
      </c>
      <c r="F751" s="140">
        <f>('User Input'!F29*F377)</f>
        <v>0</v>
      </c>
      <c r="G751" s="140">
        <f>('User Input'!G29*G377)</f>
        <v>0</v>
      </c>
      <c r="H751" s="140">
        <f>('User Input'!H29*H377)</f>
        <v>0</v>
      </c>
      <c r="I751" s="140">
        <f>('User Input'!I29*I377)</f>
        <v>0</v>
      </c>
      <c r="J751" s="140">
        <f>('User Input'!J29*J377)</f>
        <v>0</v>
      </c>
      <c r="K751" s="140">
        <f>('User Input'!K29*K377)</f>
        <v>0</v>
      </c>
      <c r="L751" s="140">
        <f>('User Input'!L29*L377)</f>
        <v>0</v>
      </c>
      <c r="M751" s="140">
        <f>('User Input'!M29*M377)</f>
        <v>0</v>
      </c>
      <c r="N751" s="140">
        <f>('User Input'!N29*N377)</f>
        <v>0</v>
      </c>
      <c r="O751" s="140">
        <f>('User Input'!O29*O377)</f>
        <v>0</v>
      </c>
      <c r="P751" s="140">
        <f>('User Input'!P29*P377)</f>
        <v>0</v>
      </c>
      <c r="Q751" s="140">
        <f>('User Input'!Q29*Q377)</f>
        <v>0</v>
      </c>
      <c r="R751" s="140">
        <f>('User Input'!R29*R377)</f>
        <v>0</v>
      </c>
      <c r="S751" s="140">
        <f>('User Input'!S29*S377)</f>
        <v>0</v>
      </c>
      <c r="T751" s="140">
        <f>('User Input'!T29*T377)</f>
        <v>0</v>
      </c>
      <c r="U751" s="140">
        <f>('User Input'!U29*U377)</f>
        <v>0</v>
      </c>
      <c r="V751" s="140">
        <f>('User Input'!V29*V377)</f>
        <v>0</v>
      </c>
      <c r="W751" s="140">
        <f>('User Input'!W29*W377)</f>
        <v>0</v>
      </c>
      <c r="X751" s="140">
        <f>('User Input'!X29*X377)</f>
        <v>0</v>
      </c>
      <c r="Y751" s="140">
        <f>('User Input'!Y29*Y377)</f>
        <v>0</v>
      </c>
      <c r="Z751" s="140">
        <f>('User Input'!Z29*Z377)</f>
        <v>0</v>
      </c>
      <c r="AA751" s="140">
        <f>('User Input'!AA29*AA377)</f>
        <v>0</v>
      </c>
      <c r="AB751" s="140">
        <f>('User Input'!AB29*AB377)</f>
        <v>0</v>
      </c>
      <c r="AC751" s="140">
        <f>('User Input'!AC29*AC377)</f>
        <v>0</v>
      </c>
      <c r="AD751" s="140">
        <f>('User Input'!AD29*AD377)</f>
        <v>0</v>
      </c>
      <c r="AE751" s="140">
        <f>('User Input'!AE29*AE377)</f>
        <v>0</v>
      </c>
      <c r="AF751" s="140">
        <f>('User Input'!AF29*AF377)</f>
        <v>0</v>
      </c>
      <c r="AG751" s="140">
        <f>('User Input'!AG29*AG377)</f>
        <v>0</v>
      </c>
      <c r="AH751" s="140">
        <f>('User Input'!AH29*AH377)</f>
        <v>0</v>
      </c>
      <c r="AI751" s="140">
        <f>('User Input'!AI29*AI377)</f>
        <v>0</v>
      </c>
      <c r="AJ751" s="140">
        <f>('User Input'!AJ29*AJ377)</f>
        <v>0</v>
      </c>
      <c r="AK751" s="140">
        <f>('User Input'!AK29*AK377)</f>
        <v>0</v>
      </c>
      <c r="AL751" s="140">
        <f>('User Input'!AL29*AL377)</f>
        <v>0</v>
      </c>
      <c r="AM751" s="140">
        <f>('User Input'!AM29*AM377)</f>
        <v>0</v>
      </c>
      <c r="AN751" s="140">
        <f>('User Input'!AN29*AN377)</f>
        <v>0</v>
      </c>
      <c r="AO751" s="140">
        <f>('User Input'!AO29*AO377)</f>
        <v>0</v>
      </c>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row>
    <row r="752" spans="1:95" ht="15" customHeight="1">
      <c r="A752" s="104"/>
      <c r="B752" s="117" t="s">
        <v>98</v>
      </c>
      <c r="C752" s="141"/>
      <c r="D752" s="140">
        <f>('User Input'!D30*D378)</f>
        <v>0</v>
      </c>
      <c r="E752" s="140">
        <f>('User Input'!E30*E378)</f>
        <v>0</v>
      </c>
      <c r="F752" s="140">
        <f>('User Input'!F30*F378)</f>
        <v>0</v>
      </c>
      <c r="G752" s="140">
        <f>('User Input'!G30*G378)</f>
        <v>0</v>
      </c>
      <c r="H752" s="140">
        <f>('User Input'!H30*H378)</f>
        <v>0</v>
      </c>
      <c r="I752" s="140">
        <f>('User Input'!I30*I378)</f>
        <v>0</v>
      </c>
      <c r="J752" s="140">
        <f>('User Input'!J30*J378)</f>
        <v>0</v>
      </c>
      <c r="K752" s="140">
        <f>('User Input'!K30*K378)</f>
        <v>0</v>
      </c>
      <c r="L752" s="140">
        <f>('User Input'!L30*L378)</f>
        <v>0</v>
      </c>
      <c r="M752" s="140">
        <f>('User Input'!M30*M378)</f>
        <v>0</v>
      </c>
      <c r="N752" s="140">
        <f>('User Input'!N30*N378)</f>
        <v>0</v>
      </c>
      <c r="O752" s="140">
        <f>('User Input'!O30*O378)</f>
        <v>0</v>
      </c>
      <c r="P752" s="140">
        <f>('User Input'!P30*P378)</f>
        <v>0</v>
      </c>
      <c r="Q752" s="140">
        <f>('User Input'!Q30*Q378)</f>
        <v>0</v>
      </c>
      <c r="R752" s="140">
        <f>('User Input'!R30*R378)</f>
        <v>0</v>
      </c>
      <c r="S752" s="140">
        <f>('User Input'!S30*S378)</f>
        <v>0</v>
      </c>
      <c r="T752" s="140">
        <f>('User Input'!T30*T378)</f>
        <v>0</v>
      </c>
      <c r="U752" s="140">
        <f>('User Input'!U30*U378)</f>
        <v>0</v>
      </c>
      <c r="V752" s="140">
        <f>('User Input'!V30*V378)</f>
        <v>0</v>
      </c>
      <c r="W752" s="140">
        <f>('User Input'!W30*W378)</f>
        <v>0</v>
      </c>
      <c r="X752" s="140">
        <f>('User Input'!X30*X378)</f>
        <v>0</v>
      </c>
      <c r="Y752" s="140">
        <f>('User Input'!Y30*Y378)</f>
        <v>0</v>
      </c>
      <c r="Z752" s="140">
        <f>('User Input'!Z30*Z378)</f>
        <v>0</v>
      </c>
      <c r="AA752" s="140">
        <f>('User Input'!AA30*AA378)</f>
        <v>0</v>
      </c>
      <c r="AB752" s="140">
        <f>('User Input'!AB30*AB378)</f>
        <v>0</v>
      </c>
      <c r="AC752" s="140">
        <f>('User Input'!AC30*AC378)</f>
        <v>0</v>
      </c>
      <c r="AD752" s="140">
        <f>('User Input'!AD30*AD378)</f>
        <v>0</v>
      </c>
      <c r="AE752" s="140">
        <f>('User Input'!AE30*AE378)</f>
        <v>0</v>
      </c>
      <c r="AF752" s="140">
        <f>('User Input'!AF30*AF378)</f>
        <v>0</v>
      </c>
      <c r="AG752" s="140">
        <f>('User Input'!AG30*AG378)</f>
        <v>0</v>
      </c>
      <c r="AH752" s="140">
        <f>('User Input'!AH30*AH378)</f>
        <v>0</v>
      </c>
      <c r="AI752" s="140">
        <f>('User Input'!AI30*AI378)</f>
        <v>0</v>
      </c>
      <c r="AJ752" s="140">
        <f>('User Input'!AJ30*AJ378)</f>
        <v>0</v>
      </c>
      <c r="AK752" s="140">
        <f>('User Input'!AK30*AK378)</f>
        <v>0</v>
      </c>
      <c r="AL752" s="140">
        <f>('User Input'!AL30*AL378)</f>
        <v>0</v>
      </c>
      <c r="AM752" s="140">
        <f>('User Input'!AM30*AM378)</f>
        <v>0</v>
      </c>
      <c r="AN752" s="140">
        <f>('User Input'!AN30*AN378)</f>
        <v>0</v>
      </c>
      <c r="AO752" s="140">
        <f>('User Input'!AO30*AO378)</f>
        <v>0</v>
      </c>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row>
    <row r="753" spans="1:95" ht="15" customHeight="1">
      <c r="A753" s="104"/>
      <c r="B753" s="117" t="s">
        <v>99</v>
      </c>
      <c r="C753" s="141"/>
      <c r="D753" s="140">
        <f>('User Input'!D31*D379)</f>
        <v>0</v>
      </c>
      <c r="E753" s="140">
        <f>('User Input'!E31*E379)</f>
        <v>0</v>
      </c>
      <c r="F753" s="140">
        <f>('User Input'!F31*F379)</f>
        <v>0</v>
      </c>
      <c r="G753" s="140">
        <f>('User Input'!G31*G379)</f>
        <v>0</v>
      </c>
      <c r="H753" s="140">
        <f>('User Input'!H31*H379)</f>
        <v>0</v>
      </c>
      <c r="I753" s="140">
        <f>('User Input'!I31*I379)</f>
        <v>0</v>
      </c>
      <c r="J753" s="140">
        <f>('User Input'!J31*J379)</f>
        <v>0</v>
      </c>
      <c r="K753" s="140">
        <f>('User Input'!K31*K379)</f>
        <v>0</v>
      </c>
      <c r="L753" s="140">
        <f>('User Input'!L31*L379)</f>
        <v>0</v>
      </c>
      <c r="M753" s="140">
        <f>('User Input'!M31*M379)</f>
        <v>0</v>
      </c>
      <c r="N753" s="140">
        <f>('User Input'!N31*N379)</f>
        <v>0</v>
      </c>
      <c r="O753" s="140">
        <f>('User Input'!O31*O379)</f>
        <v>0</v>
      </c>
      <c r="P753" s="140">
        <f>('User Input'!P31*P379)</f>
        <v>0</v>
      </c>
      <c r="Q753" s="140">
        <f>('User Input'!Q31*Q379)</f>
        <v>0</v>
      </c>
      <c r="R753" s="140">
        <f>('User Input'!R31*R379)</f>
        <v>0</v>
      </c>
      <c r="S753" s="140">
        <f>('User Input'!S31*S379)</f>
        <v>0</v>
      </c>
      <c r="T753" s="140">
        <f>('User Input'!T31*T379)</f>
        <v>0</v>
      </c>
      <c r="U753" s="140">
        <f>('User Input'!U31*U379)</f>
        <v>0</v>
      </c>
      <c r="V753" s="140">
        <f>('User Input'!V31*V379)</f>
        <v>0</v>
      </c>
      <c r="W753" s="140">
        <f>('User Input'!W31*W379)</f>
        <v>0</v>
      </c>
      <c r="X753" s="140">
        <f>('User Input'!X31*X379)</f>
        <v>0</v>
      </c>
      <c r="Y753" s="140">
        <f>('User Input'!Y31*Y379)</f>
        <v>0</v>
      </c>
      <c r="Z753" s="140">
        <f>('User Input'!Z31*Z379)</f>
        <v>0</v>
      </c>
      <c r="AA753" s="140">
        <f>('User Input'!AA31*AA379)</f>
        <v>0</v>
      </c>
      <c r="AB753" s="140">
        <f>('User Input'!AB31*AB379)</f>
        <v>0</v>
      </c>
      <c r="AC753" s="140">
        <f>('User Input'!AC31*AC379)</f>
        <v>0</v>
      </c>
      <c r="AD753" s="140">
        <f>('User Input'!AD31*AD379)</f>
        <v>0</v>
      </c>
      <c r="AE753" s="140">
        <f>('User Input'!AE31*AE379)</f>
        <v>0</v>
      </c>
      <c r="AF753" s="140">
        <f>('User Input'!AF31*AF379)</f>
        <v>0</v>
      </c>
      <c r="AG753" s="140">
        <f>('User Input'!AG31*AG379)</f>
        <v>0</v>
      </c>
      <c r="AH753" s="140">
        <f>('User Input'!AH31*AH379)</f>
        <v>0</v>
      </c>
      <c r="AI753" s="140">
        <f>('User Input'!AI31*AI379)</f>
        <v>0</v>
      </c>
      <c r="AJ753" s="140">
        <f>('User Input'!AJ31*AJ379)</f>
        <v>0</v>
      </c>
      <c r="AK753" s="140">
        <f>('User Input'!AK31*AK379)</f>
        <v>0</v>
      </c>
      <c r="AL753" s="140">
        <f>('User Input'!AL31*AL379)</f>
        <v>0</v>
      </c>
      <c r="AM753" s="140">
        <f>('User Input'!AM31*AM379)</f>
        <v>0</v>
      </c>
      <c r="AN753" s="140">
        <f>('User Input'!AN31*AN379)</f>
        <v>0</v>
      </c>
      <c r="AO753" s="140">
        <f>('User Input'!AO31*AO379)</f>
        <v>0</v>
      </c>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row>
    <row r="754" spans="1:95" ht="15" customHeight="1">
      <c r="A754" s="104"/>
      <c r="B754" s="117" t="s">
        <v>100</v>
      </c>
      <c r="C754" s="141"/>
      <c r="D754" s="140">
        <f>('User Input'!D32*D380)</f>
        <v>0</v>
      </c>
      <c r="E754" s="140">
        <f>('User Input'!E32*E380)</f>
        <v>0</v>
      </c>
      <c r="F754" s="140">
        <f>('User Input'!F32*F380)</f>
        <v>0</v>
      </c>
      <c r="G754" s="140">
        <f>('User Input'!G32*G380)</f>
        <v>0</v>
      </c>
      <c r="H754" s="140">
        <f>('User Input'!H32*H380)</f>
        <v>0</v>
      </c>
      <c r="I754" s="140">
        <f>('User Input'!I32*I380)</f>
        <v>0</v>
      </c>
      <c r="J754" s="140">
        <f>('User Input'!J32*J380)</f>
        <v>0</v>
      </c>
      <c r="K754" s="140">
        <f>('User Input'!K32*K380)</f>
        <v>0</v>
      </c>
      <c r="L754" s="140">
        <f>('User Input'!L32*L380)</f>
        <v>0</v>
      </c>
      <c r="M754" s="140">
        <f>('User Input'!M32*M380)</f>
        <v>0</v>
      </c>
      <c r="N754" s="140">
        <f>('User Input'!N32*N380)</f>
        <v>0</v>
      </c>
      <c r="O754" s="140">
        <f>('User Input'!O32*O380)</f>
        <v>0</v>
      </c>
      <c r="P754" s="140">
        <f>('User Input'!P32*P380)</f>
        <v>0</v>
      </c>
      <c r="Q754" s="140">
        <f>('User Input'!Q32*Q380)</f>
        <v>0</v>
      </c>
      <c r="R754" s="140">
        <f>('User Input'!R32*R380)</f>
        <v>0</v>
      </c>
      <c r="S754" s="140">
        <f>('User Input'!S32*S380)</f>
        <v>0</v>
      </c>
      <c r="T754" s="140">
        <f>('User Input'!T32*T380)</f>
        <v>0</v>
      </c>
      <c r="U754" s="140">
        <f>('User Input'!U32*U380)</f>
        <v>0</v>
      </c>
      <c r="V754" s="140">
        <f>('User Input'!V32*V380)</f>
        <v>0</v>
      </c>
      <c r="W754" s="140">
        <f>('User Input'!W32*W380)</f>
        <v>0</v>
      </c>
      <c r="X754" s="140">
        <f>('User Input'!X32*X380)</f>
        <v>0</v>
      </c>
      <c r="Y754" s="140">
        <f>('User Input'!Y32*Y380)</f>
        <v>0</v>
      </c>
      <c r="Z754" s="140">
        <f>('User Input'!Z32*Z380)</f>
        <v>0</v>
      </c>
      <c r="AA754" s="140">
        <f>('User Input'!AA32*AA380)</f>
        <v>0</v>
      </c>
      <c r="AB754" s="140">
        <f>('User Input'!AB32*AB380)</f>
        <v>0</v>
      </c>
      <c r="AC754" s="140">
        <f>('User Input'!AC32*AC380)</f>
        <v>0</v>
      </c>
      <c r="AD754" s="140">
        <f>('User Input'!AD32*AD380)</f>
        <v>0</v>
      </c>
      <c r="AE754" s="140">
        <f>('User Input'!AE32*AE380)</f>
        <v>0</v>
      </c>
      <c r="AF754" s="140">
        <f>('User Input'!AF32*AF380)</f>
        <v>0</v>
      </c>
      <c r="AG754" s="140">
        <f>('User Input'!AG32*AG380)</f>
        <v>0</v>
      </c>
      <c r="AH754" s="140">
        <f>('User Input'!AH32*AH380)</f>
        <v>0</v>
      </c>
      <c r="AI754" s="140">
        <f>('User Input'!AI32*AI380)</f>
        <v>0</v>
      </c>
      <c r="AJ754" s="140">
        <f>('User Input'!AJ32*AJ380)</f>
        <v>0</v>
      </c>
      <c r="AK754" s="140">
        <f>('User Input'!AK32*AK380)</f>
        <v>0</v>
      </c>
      <c r="AL754" s="140">
        <f>('User Input'!AL32*AL380)</f>
        <v>0</v>
      </c>
      <c r="AM754" s="140">
        <f>('User Input'!AM32*AM380)</f>
        <v>0</v>
      </c>
      <c r="AN754" s="140">
        <f>('User Input'!AN32*AN380)</f>
        <v>0</v>
      </c>
      <c r="AO754" s="140">
        <f>('User Input'!AO32*AO380)</f>
        <v>0</v>
      </c>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c r="CJ754" s="104"/>
      <c r="CK754" s="104"/>
      <c r="CL754" s="104"/>
      <c r="CM754" s="104"/>
      <c r="CN754" s="104"/>
      <c r="CO754" s="104"/>
      <c r="CP754" s="104"/>
      <c r="CQ754" s="104"/>
    </row>
    <row r="755" spans="1:95" ht="15" customHeight="1">
      <c r="A755" s="104"/>
      <c r="B755" s="117" t="s">
        <v>101</v>
      </c>
      <c r="C755" s="141"/>
      <c r="D755" s="140">
        <f>('User Input'!D33*D381)</f>
        <v>0</v>
      </c>
      <c r="E755" s="140">
        <f>('User Input'!E33*E381)</f>
        <v>0</v>
      </c>
      <c r="F755" s="140">
        <f>('User Input'!F33*F381)</f>
        <v>0</v>
      </c>
      <c r="G755" s="140">
        <f>('User Input'!G33*G381)</f>
        <v>0</v>
      </c>
      <c r="H755" s="140">
        <f>('User Input'!H33*H381)</f>
        <v>0</v>
      </c>
      <c r="I755" s="140">
        <f>('User Input'!I33*I381)</f>
        <v>0</v>
      </c>
      <c r="J755" s="140">
        <f>('User Input'!J33*J381)</f>
        <v>0</v>
      </c>
      <c r="K755" s="140">
        <f>('User Input'!K33*K381)</f>
        <v>0</v>
      </c>
      <c r="L755" s="140">
        <f>('User Input'!L33*L381)</f>
        <v>0</v>
      </c>
      <c r="M755" s="140">
        <f>('User Input'!M33*M381)</f>
        <v>0</v>
      </c>
      <c r="N755" s="140">
        <f>('User Input'!N33*N381)</f>
        <v>0</v>
      </c>
      <c r="O755" s="140">
        <f>('User Input'!O33*O381)</f>
        <v>0</v>
      </c>
      <c r="P755" s="140">
        <f>('User Input'!P33*P381)</f>
        <v>0</v>
      </c>
      <c r="Q755" s="140">
        <f>('User Input'!Q33*Q381)</f>
        <v>0</v>
      </c>
      <c r="R755" s="140">
        <f>('User Input'!R33*R381)</f>
        <v>0</v>
      </c>
      <c r="S755" s="140">
        <f>('User Input'!S33*S381)</f>
        <v>0</v>
      </c>
      <c r="T755" s="140">
        <f>('User Input'!T33*T381)</f>
        <v>0</v>
      </c>
      <c r="U755" s="140">
        <f>('User Input'!U33*U381)</f>
        <v>0</v>
      </c>
      <c r="V755" s="140">
        <f>('User Input'!V33*V381)</f>
        <v>0</v>
      </c>
      <c r="W755" s="140">
        <f>('User Input'!W33*W381)</f>
        <v>0</v>
      </c>
      <c r="X755" s="140">
        <f>('User Input'!X33*X381)</f>
        <v>0</v>
      </c>
      <c r="Y755" s="140">
        <f>('User Input'!Y33*Y381)</f>
        <v>0</v>
      </c>
      <c r="Z755" s="140">
        <f>('User Input'!Z33*Z381)</f>
        <v>0</v>
      </c>
      <c r="AA755" s="140">
        <f>('User Input'!AA33*AA381)</f>
        <v>0</v>
      </c>
      <c r="AB755" s="140">
        <f>('User Input'!AB33*AB381)</f>
        <v>0</v>
      </c>
      <c r="AC755" s="140">
        <f>('User Input'!AC33*AC381)</f>
        <v>0</v>
      </c>
      <c r="AD755" s="140">
        <f>('User Input'!AD33*AD381)</f>
        <v>0</v>
      </c>
      <c r="AE755" s="140">
        <f>('User Input'!AE33*AE381)</f>
        <v>0</v>
      </c>
      <c r="AF755" s="140">
        <f>('User Input'!AF33*AF381)</f>
        <v>0</v>
      </c>
      <c r="AG755" s="140">
        <f>('User Input'!AG33*AG381)</f>
        <v>0</v>
      </c>
      <c r="AH755" s="140">
        <f>('User Input'!AH33*AH381)</f>
        <v>0</v>
      </c>
      <c r="AI755" s="140">
        <f>('User Input'!AI33*AI381)</f>
        <v>0</v>
      </c>
      <c r="AJ755" s="140">
        <f>('User Input'!AJ33*AJ381)</f>
        <v>0</v>
      </c>
      <c r="AK755" s="140">
        <f>('User Input'!AK33*AK381)</f>
        <v>0</v>
      </c>
      <c r="AL755" s="140">
        <f>('User Input'!AL33*AL381)</f>
        <v>0</v>
      </c>
      <c r="AM755" s="140">
        <f>('User Input'!AM33*AM381)</f>
        <v>0</v>
      </c>
      <c r="AN755" s="140">
        <f>('User Input'!AN33*AN381)</f>
        <v>0</v>
      </c>
      <c r="AO755" s="140">
        <f>('User Input'!AO33*AO381)</f>
        <v>0</v>
      </c>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c r="CJ755" s="104"/>
      <c r="CK755" s="104"/>
      <c r="CL755" s="104"/>
      <c r="CM755" s="104"/>
      <c r="CN755" s="104"/>
      <c r="CO755" s="104"/>
      <c r="CP755" s="104"/>
      <c r="CQ755" s="104"/>
    </row>
    <row r="756" spans="1:95" ht="15" customHeight="1">
      <c r="A756" s="104"/>
      <c r="B756" s="117" t="s">
        <v>102</v>
      </c>
      <c r="C756" s="141"/>
      <c r="D756" s="140">
        <f>('User Input'!D34*D382)</f>
        <v>0</v>
      </c>
      <c r="E756" s="140">
        <f>('User Input'!E34*E382)</f>
        <v>0</v>
      </c>
      <c r="F756" s="140">
        <f>('User Input'!F34*F382)</f>
        <v>0</v>
      </c>
      <c r="G756" s="140">
        <f>('User Input'!G34*G382)</f>
        <v>0</v>
      </c>
      <c r="H756" s="140">
        <f>('User Input'!H34*H382)</f>
        <v>0</v>
      </c>
      <c r="I756" s="140">
        <f>('User Input'!I34*I382)</f>
        <v>0</v>
      </c>
      <c r="J756" s="140">
        <f>('User Input'!J34*J382)</f>
        <v>0</v>
      </c>
      <c r="K756" s="140">
        <f>('User Input'!K34*K382)</f>
        <v>0</v>
      </c>
      <c r="L756" s="140">
        <f>('User Input'!L34*L382)</f>
        <v>0</v>
      </c>
      <c r="M756" s="140">
        <f>('User Input'!M34*M382)</f>
        <v>0</v>
      </c>
      <c r="N756" s="140">
        <f>('User Input'!N34*N382)</f>
        <v>0</v>
      </c>
      <c r="O756" s="140">
        <f>('User Input'!O34*O382)</f>
        <v>0</v>
      </c>
      <c r="P756" s="140">
        <f>('User Input'!P34*P382)</f>
        <v>0</v>
      </c>
      <c r="Q756" s="140">
        <f>('User Input'!Q34*Q382)</f>
        <v>0</v>
      </c>
      <c r="R756" s="140">
        <f>('User Input'!R34*R382)</f>
        <v>0</v>
      </c>
      <c r="S756" s="140">
        <f>('User Input'!S34*S382)</f>
        <v>0</v>
      </c>
      <c r="T756" s="140">
        <f>('User Input'!T34*T382)</f>
        <v>0</v>
      </c>
      <c r="U756" s="140">
        <f>('User Input'!U34*U382)</f>
        <v>0</v>
      </c>
      <c r="V756" s="140">
        <f>('User Input'!V34*V382)</f>
        <v>0</v>
      </c>
      <c r="W756" s="140">
        <f>('User Input'!W34*W382)</f>
        <v>0</v>
      </c>
      <c r="X756" s="140">
        <f>('User Input'!X34*X382)</f>
        <v>0</v>
      </c>
      <c r="Y756" s="140">
        <f>('User Input'!Y34*Y382)</f>
        <v>0</v>
      </c>
      <c r="Z756" s="140">
        <f>('User Input'!Z34*Z382)</f>
        <v>0</v>
      </c>
      <c r="AA756" s="140">
        <f>('User Input'!AA34*AA382)</f>
        <v>0</v>
      </c>
      <c r="AB756" s="140">
        <f>('User Input'!AB34*AB382)</f>
        <v>0</v>
      </c>
      <c r="AC756" s="140">
        <f>('User Input'!AC34*AC382)</f>
        <v>0</v>
      </c>
      <c r="AD756" s="140">
        <f>('User Input'!AD34*AD382)</f>
        <v>0</v>
      </c>
      <c r="AE756" s="140">
        <f>('User Input'!AE34*AE382)</f>
        <v>0</v>
      </c>
      <c r="AF756" s="140">
        <f>('User Input'!AF34*AF382)</f>
        <v>0</v>
      </c>
      <c r="AG756" s="140">
        <f>('User Input'!AG34*AG382)</f>
        <v>0</v>
      </c>
      <c r="AH756" s="140">
        <f>('User Input'!AH34*AH382)</f>
        <v>0</v>
      </c>
      <c r="AI756" s="140">
        <f>('User Input'!AI34*AI382)</f>
        <v>0</v>
      </c>
      <c r="AJ756" s="140">
        <f>('User Input'!AJ34*AJ382)</f>
        <v>0</v>
      </c>
      <c r="AK756" s="140">
        <f>('User Input'!AK34*AK382)</f>
        <v>0</v>
      </c>
      <c r="AL756" s="140">
        <f>('User Input'!AL34*AL382)</f>
        <v>0</v>
      </c>
      <c r="AM756" s="140">
        <f>('User Input'!AM34*AM382)</f>
        <v>0</v>
      </c>
      <c r="AN756" s="140">
        <f>('User Input'!AN34*AN382)</f>
        <v>0</v>
      </c>
      <c r="AO756" s="140">
        <f>('User Input'!AO34*AO382)</f>
        <v>0</v>
      </c>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c r="CJ756" s="104"/>
      <c r="CK756" s="104"/>
      <c r="CL756" s="104"/>
      <c r="CM756" s="104"/>
      <c r="CN756" s="104"/>
      <c r="CO756" s="104"/>
      <c r="CP756" s="104"/>
      <c r="CQ756" s="104"/>
    </row>
    <row r="757" spans="1:95" ht="15" customHeight="1">
      <c r="A757" s="104"/>
      <c r="B757" s="117" t="s">
        <v>103</v>
      </c>
      <c r="C757" s="141"/>
      <c r="D757" s="140">
        <f>('User Input'!D35*D383)</f>
        <v>0</v>
      </c>
      <c r="E757" s="140">
        <f>('User Input'!E35*E383)</f>
        <v>0</v>
      </c>
      <c r="F757" s="140">
        <f>('User Input'!F35*F383)</f>
        <v>0</v>
      </c>
      <c r="G757" s="140">
        <f>('User Input'!G35*G383)</f>
        <v>0</v>
      </c>
      <c r="H757" s="140">
        <f>('User Input'!H35*H383)</f>
        <v>0</v>
      </c>
      <c r="I757" s="140">
        <f>('User Input'!I35*I383)</f>
        <v>0</v>
      </c>
      <c r="J757" s="140">
        <f>('User Input'!J35*J383)</f>
        <v>0</v>
      </c>
      <c r="K757" s="140">
        <f>('User Input'!K35*K383)</f>
        <v>0</v>
      </c>
      <c r="L757" s="140">
        <f>('User Input'!L35*L383)</f>
        <v>0</v>
      </c>
      <c r="M757" s="140">
        <f>('User Input'!M35*M383)</f>
        <v>0</v>
      </c>
      <c r="N757" s="140">
        <f>('User Input'!N35*N383)</f>
        <v>0</v>
      </c>
      <c r="O757" s="140">
        <f>('User Input'!O35*O383)</f>
        <v>0</v>
      </c>
      <c r="P757" s="140">
        <f>('User Input'!P35*P383)</f>
        <v>0</v>
      </c>
      <c r="Q757" s="140">
        <f>('User Input'!Q35*Q383)</f>
        <v>0</v>
      </c>
      <c r="R757" s="140">
        <f>('User Input'!R35*R383)</f>
        <v>0</v>
      </c>
      <c r="S757" s="140">
        <f>('User Input'!S35*S383)</f>
        <v>0</v>
      </c>
      <c r="T757" s="140">
        <f>('User Input'!T35*T383)</f>
        <v>0</v>
      </c>
      <c r="U757" s="140">
        <f>('User Input'!U35*U383)</f>
        <v>0</v>
      </c>
      <c r="V757" s="140">
        <f>('User Input'!V35*V383)</f>
        <v>0</v>
      </c>
      <c r="W757" s="140">
        <f>('User Input'!W35*W383)</f>
        <v>0</v>
      </c>
      <c r="X757" s="140">
        <f>('User Input'!X35*X383)</f>
        <v>0</v>
      </c>
      <c r="Y757" s="140">
        <f>('User Input'!Y35*Y383)</f>
        <v>0</v>
      </c>
      <c r="Z757" s="140">
        <f>('User Input'!Z35*Z383)</f>
        <v>0</v>
      </c>
      <c r="AA757" s="140">
        <f>('User Input'!AA35*AA383)</f>
        <v>0</v>
      </c>
      <c r="AB757" s="140">
        <f>('User Input'!AB35*AB383)</f>
        <v>0</v>
      </c>
      <c r="AC757" s="140">
        <f>('User Input'!AC35*AC383)</f>
        <v>0</v>
      </c>
      <c r="AD757" s="140">
        <f>('User Input'!AD35*AD383)</f>
        <v>0</v>
      </c>
      <c r="AE757" s="140">
        <f>('User Input'!AE35*AE383)</f>
        <v>0</v>
      </c>
      <c r="AF757" s="140">
        <f>('User Input'!AF35*AF383)</f>
        <v>0</v>
      </c>
      <c r="AG757" s="140">
        <f>('User Input'!AG35*AG383)</f>
        <v>0</v>
      </c>
      <c r="AH757" s="140">
        <f>('User Input'!AH35*AH383)</f>
        <v>0</v>
      </c>
      <c r="AI757" s="140">
        <f>('User Input'!AI35*AI383)</f>
        <v>0</v>
      </c>
      <c r="AJ757" s="140">
        <f>('User Input'!AJ35*AJ383)</f>
        <v>0</v>
      </c>
      <c r="AK757" s="140">
        <f>('User Input'!AK35*AK383)</f>
        <v>0</v>
      </c>
      <c r="AL757" s="140">
        <f>('User Input'!AL35*AL383)</f>
        <v>0</v>
      </c>
      <c r="AM757" s="140">
        <f>('User Input'!AM35*AM383)</f>
        <v>0</v>
      </c>
      <c r="AN757" s="140">
        <f>('User Input'!AN35*AN383)</f>
        <v>0</v>
      </c>
      <c r="AO757" s="140">
        <f>('User Input'!AO35*AO383)</f>
        <v>0</v>
      </c>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row>
    <row r="758" spans="1:95" ht="15" customHeight="1">
      <c r="A758" s="104"/>
      <c r="B758" s="117" t="s">
        <v>104</v>
      </c>
      <c r="C758" s="141"/>
      <c r="D758" s="140">
        <f>('User Input'!D36*D384)</f>
        <v>0</v>
      </c>
      <c r="E758" s="140">
        <f>('User Input'!E36*E384)</f>
        <v>0</v>
      </c>
      <c r="F758" s="140">
        <f>('User Input'!F36*F384)</f>
        <v>0</v>
      </c>
      <c r="G758" s="140">
        <f>('User Input'!G36*G384)</f>
        <v>0</v>
      </c>
      <c r="H758" s="140">
        <f>('User Input'!H36*H384)</f>
        <v>0</v>
      </c>
      <c r="I758" s="140">
        <f>('User Input'!I36*I384)</f>
        <v>0</v>
      </c>
      <c r="J758" s="140">
        <f>('User Input'!J36*J384)</f>
        <v>0</v>
      </c>
      <c r="K758" s="140">
        <f>('User Input'!K36*K384)</f>
        <v>0</v>
      </c>
      <c r="L758" s="140">
        <f>('User Input'!L36*L384)</f>
        <v>0</v>
      </c>
      <c r="M758" s="140">
        <f>('User Input'!M36*M384)</f>
        <v>0</v>
      </c>
      <c r="N758" s="140">
        <f>('User Input'!N36*N384)</f>
        <v>0</v>
      </c>
      <c r="O758" s="140">
        <f>('User Input'!O36*O384)</f>
        <v>0</v>
      </c>
      <c r="P758" s="140">
        <f>('User Input'!P36*P384)</f>
        <v>0</v>
      </c>
      <c r="Q758" s="140">
        <f>('User Input'!Q36*Q384)</f>
        <v>0</v>
      </c>
      <c r="R758" s="140">
        <f>('User Input'!R36*R384)</f>
        <v>0</v>
      </c>
      <c r="S758" s="140">
        <f>('User Input'!S36*S384)</f>
        <v>0</v>
      </c>
      <c r="T758" s="140">
        <f>('User Input'!T36*T384)</f>
        <v>0</v>
      </c>
      <c r="U758" s="140">
        <f>('User Input'!U36*U384)</f>
        <v>0</v>
      </c>
      <c r="V758" s="140">
        <f>('User Input'!V36*V384)</f>
        <v>0</v>
      </c>
      <c r="W758" s="140">
        <f>('User Input'!W36*W384)</f>
        <v>0</v>
      </c>
      <c r="X758" s="140">
        <f>('User Input'!X36*X384)</f>
        <v>0</v>
      </c>
      <c r="Y758" s="140">
        <f>('User Input'!Y36*Y384)</f>
        <v>0</v>
      </c>
      <c r="Z758" s="140">
        <f>('User Input'!Z36*Z384)</f>
        <v>0</v>
      </c>
      <c r="AA758" s="140">
        <f>('User Input'!AA36*AA384)</f>
        <v>0</v>
      </c>
      <c r="AB758" s="140">
        <f>('User Input'!AB36*AB384)</f>
        <v>0</v>
      </c>
      <c r="AC758" s="140">
        <f>('User Input'!AC36*AC384)</f>
        <v>0</v>
      </c>
      <c r="AD758" s="140">
        <f>('User Input'!AD36*AD384)</f>
        <v>0</v>
      </c>
      <c r="AE758" s="140">
        <f>('User Input'!AE36*AE384)</f>
        <v>0</v>
      </c>
      <c r="AF758" s="140">
        <f>('User Input'!AF36*AF384)</f>
        <v>0</v>
      </c>
      <c r="AG758" s="140">
        <f>('User Input'!AG36*AG384)</f>
        <v>0</v>
      </c>
      <c r="AH758" s="140">
        <f>('User Input'!AH36*AH384)</f>
        <v>0</v>
      </c>
      <c r="AI758" s="140">
        <f>('User Input'!AI36*AI384)</f>
        <v>0</v>
      </c>
      <c r="AJ758" s="140">
        <f>('User Input'!AJ36*AJ384)</f>
        <v>0</v>
      </c>
      <c r="AK758" s="140">
        <f>('User Input'!AK36*AK384)</f>
        <v>0</v>
      </c>
      <c r="AL758" s="140">
        <f>('User Input'!AL36*AL384)</f>
        <v>0</v>
      </c>
      <c r="AM758" s="140">
        <f>('User Input'!AM36*AM384)</f>
        <v>0</v>
      </c>
      <c r="AN758" s="140">
        <f>('User Input'!AN36*AN384)</f>
        <v>0</v>
      </c>
      <c r="AO758" s="140">
        <f>('User Input'!AO36*AO384)</f>
        <v>0</v>
      </c>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row>
    <row r="759" spans="1:95" ht="15" customHeight="1">
      <c r="A759" s="104"/>
      <c r="B759" s="117" t="s">
        <v>105</v>
      </c>
      <c r="C759" s="141"/>
      <c r="D759" s="140">
        <f>('User Input'!D37*D385)</f>
        <v>0</v>
      </c>
      <c r="E759" s="140">
        <f>('User Input'!E37*E385)</f>
        <v>0</v>
      </c>
      <c r="F759" s="140">
        <f>('User Input'!F37*F385)</f>
        <v>0</v>
      </c>
      <c r="G759" s="140">
        <f>('User Input'!G37*G385)</f>
        <v>0</v>
      </c>
      <c r="H759" s="140">
        <f>('User Input'!H37*H385)</f>
        <v>0</v>
      </c>
      <c r="I759" s="140">
        <f>('User Input'!I37*I385)</f>
        <v>0</v>
      </c>
      <c r="J759" s="140">
        <f>('User Input'!J37*J385)</f>
        <v>0</v>
      </c>
      <c r="K759" s="140">
        <f>('User Input'!K37*K385)</f>
        <v>0</v>
      </c>
      <c r="L759" s="140">
        <f>('User Input'!L37*L385)</f>
        <v>0</v>
      </c>
      <c r="M759" s="140">
        <f>('User Input'!M37*M385)</f>
        <v>0</v>
      </c>
      <c r="N759" s="140">
        <f>('User Input'!N37*N385)</f>
        <v>0</v>
      </c>
      <c r="O759" s="140">
        <f>('User Input'!O37*O385)</f>
        <v>0</v>
      </c>
      <c r="P759" s="140">
        <f>('User Input'!P37*P385)</f>
        <v>0</v>
      </c>
      <c r="Q759" s="140">
        <f>('User Input'!Q37*Q385)</f>
        <v>0</v>
      </c>
      <c r="R759" s="140">
        <f>('User Input'!R37*R385)</f>
        <v>0</v>
      </c>
      <c r="S759" s="140">
        <f>('User Input'!S37*S385)</f>
        <v>0</v>
      </c>
      <c r="T759" s="140">
        <f>('User Input'!T37*T385)</f>
        <v>0</v>
      </c>
      <c r="U759" s="140">
        <f>('User Input'!U37*U385)</f>
        <v>0</v>
      </c>
      <c r="V759" s="140">
        <f>('User Input'!V37*V385)</f>
        <v>0</v>
      </c>
      <c r="W759" s="140">
        <f>('User Input'!W37*W385)</f>
        <v>0</v>
      </c>
      <c r="X759" s="140">
        <f>('User Input'!X37*X385)</f>
        <v>0</v>
      </c>
      <c r="Y759" s="140">
        <f>('User Input'!Y37*Y385)</f>
        <v>0</v>
      </c>
      <c r="Z759" s="140">
        <f>('User Input'!Z37*Z385)</f>
        <v>0</v>
      </c>
      <c r="AA759" s="140">
        <f>('User Input'!AA37*AA385)</f>
        <v>0</v>
      </c>
      <c r="AB759" s="140">
        <f>('User Input'!AB37*AB385)</f>
        <v>0</v>
      </c>
      <c r="AC759" s="140">
        <f>('User Input'!AC37*AC385)</f>
        <v>0</v>
      </c>
      <c r="AD759" s="140">
        <f>('User Input'!AD37*AD385)</f>
        <v>0</v>
      </c>
      <c r="AE759" s="140">
        <f>('User Input'!AE37*AE385)</f>
        <v>0</v>
      </c>
      <c r="AF759" s="140">
        <f>('User Input'!AF37*AF385)</f>
        <v>0</v>
      </c>
      <c r="AG759" s="140">
        <f>('User Input'!AG37*AG385)</f>
        <v>0</v>
      </c>
      <c r="AH759" s="140">
        <f>('User Input'!AH37*AH385)</f>
        <v>0</v>
      </c>
      <c r="AI759" s="140">
        <f>('User Input'!AI37*AI385)</f>
        <v>0</v>
      </c>
      <c r="AJ759" s="140">
        <f>('User Input'!AJ37*AJ385)</f>
        <v>0</v>
      </c>
      <c r="AK759" s="140">
        <f>('User Input'!AK37*AK385)</f>
        <v>0</v>
      </c>
      <c r="AL759" s="140">
        <f>('User Input'!AL37*AL385)</f>
        <v>0</v>
      </c>
      <c r="AM759" s="140">
        <f>('User Input'!AM37*AM385)</f>
        <v>0</v>
      </c>
      <c r="AN759" s="140">
        <f>('User Input'!AN37*AN385)</f>
        <v>0</v>
      </c>
      <c r="AO759" s="140">
        <f>('User Input'!AO37*AO385)</f>
        <v>0</v>
      </c>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c r="CJ759" s="104"/>
      <c r="CK759" s="104"/>
      <c r="CL759" s="104"/>
      <c r="CM759" s="104"/>
      <c r="CN759" s="104"/>
      <c r="CO759" s="104"/>
      <c r="CP759" s="104"/>
      <c r="CQ759" s="104"/>
    </row>
    <row r="760" spans="1:95" ht="15" customHeight="1">
      <c r="A760" s="104"/>
      <c r="B760" s="117" t="s">
        <v>106</v>
      </c>
      <c r="C760" s="141"/>
      <c r="D760" s="140">
        <f>('User Input'!D38*D386)</f>
        <v>0</v>
      </c>
      <c r="E760" s="140">
        <f>('User Input'!E38*E386)</f>
        <v>0</v>
      </c>
      <c r="F760" s="140">
        <f>('User Input'!F38*F386)</f>
        <v>0</v>
      </c>
      <c r="G760" s="140">
        <f>('User Input'!G38*G386)</f>
        <v>0</v>
      </c>
      <c r="H760" s="140">
        <f>('User Input'!H38*H386)</f>
        <v>0</v>
      </c>
      <c r="I760" s="140">
        <f>('User Input'!I38*I386)</f>
        <v>0</v>
      </c>
      <c r="J760" s="140">
        <f>('User Input'!J38*J386)</f>
        <v>0</v>
      </c>
      <c r="K760" s="140">
        <f>('User Input'!K38*K386)</f>
        <v>0</v>
      </c>
      <c r="L760" s="140">
        <f>('User Input'!L38*L386)</f>
        <v>0</v>
      </c>
      <c r="M760" s="140">
        <f>('User Input'!M38*M386)</f>
        <v>0</v>
      </c>
      <c r="N760" s="140">
        <f>('User Input'!N38*N386)</f>
        <v>0</v>
      </c>
      <c r="O760" s="140">
        <f>('User Input'!O38*O386)</f>
        <v>0</v>
      </c>
      <c r="P760" s="140">
        <f>('User Input'!P38*P386)</f>
        <v>0</v>
      </c>
      <c r="Q760" s="140">
        <f>('User Input'!Q38*Q386)</f>
        <v>0</v>
      </c>
      <c r="R760" s="140">
        <f>('User Input'!R38*R386)</f>
        <v>0</v>
      </c>
      <c r="S760" s="140">
        <f>('User Input'!S38*S386)</f>
        <v>0</v>
      </c>
      <c r="T760" s="140">
        <f>('User Input'!T38*T386)</f>
        <v>0</v>
      </c>
      <c r="U760" s="140">
        <f>('User Input'!U38*U386)</f>
        <v>0</v>
      </c>
      <c r="V760" s="140">
        <f>('User Input'!V38*V386)</f>
        <v>0</v>
      </c>
      <c r="W760" s="140">
        <f>('User Input'!W38*W386)</f>
        <v>0</v>
      </c>
      <c r="X760" s="140">
        <f>('User Input'!X38*X386)</f>
        <v>0</v>
      </c>
      <c r="Y760" s="140">
        <f>('User Input'!Y38*Y386)</f>
        <v>0</v>
      </c>
      <c r="Z760" s="140">
        <f>('User Input'!Z38*Z386)</f>
        <v>0</v>
      </c>
      <c r="AA760" s="140">
        <f>('User Input'!AA38*AA386)</f>
        <v>0</v>
      </c>
      <c r="AB760" s="140">
        <f>('User Input'!AB38*AB386)</f>
        <v>0</v>
      </c>
      <c r="AC760" s="140">
        <f>('User Input'!AC38*AC386)</f>
        <v>0</v>
      </c>
      <c r="AD760" s="140">
        <f>('User Input'!AD38*AD386)</f>
        <v>0</v>
      </c>
      <c r="AE760" s="140">
        <f>('User Input'!AE38*AE386)</f>
        <v>0</v>
      </c>
      <c r="AF760" s="140">
        <f>('User Input'!AF38*AF386)</f>
        <v>0</v>
      </c>
      <c r="AG760" s="140">
        <f>('User Input'!AG38*AG386)</f>
        <v>0</v>
      </c>
      <c r="AH760" s="140">
        <f>('User Input'!AH38*AH386)</f>
        <v>0</v>
      </c>
      <c r="AI760" s="140">
        <f>('User Input'!AI38*AI386)</f>
        <v>0</v>
      </c>
      <c r="AJ760" s="140">
        <f>('User Input'!AJ38*AJ386)</f>
        <v>0</v>
      </c>
      <c r="AK760" s="140">
        <f>('User Input'!AK38*AK386)</f>
        <v>0</v>
      </c>
      <c r="AL760" s="140">
        <f>('User Input'!AL38*AL386)</f>
        <v>0</v>
      </c>
      <c r="AM760" s="140">
        <f>('User Input'!AM38*AM386)</f>
        <v>0</v>
      </c>
      <c r="AN760" s="140">
        <f>('User Input'!AN38*AN386)</f>
        <v>0</v>
      </c>
      <c r="AO760" s="140">
        <f>('User Input'!AO38*AO386)</f>
        <v>0</v>
      </c>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c r="CJ760" s="104"/>
      <c r="CK760" s="104"/>
      <c r="CL760" s="104"/>
      <c r="CM760" s="104"/>
      <c r="CN760" s="104"/>
      <c r="CO760" s="104"/>
      <c r="CP760" s="104"/>
      <c r="CQ760" s="104"/>
    </row>
    <row r="761" spans="1:95" ht="15" customHeight="1">
      <c r="A761" s="104"/>
      <c r="B761" s="117" t="s">
        <v>107</v>
      </c>
      <c r="C761" s="141"/>
      <c r="D761" s="140">
        <f>('User Input'!D39*D387)</f>
        <v>0</v>
      </c>
      <c r="E761" s="140">
        <f>('User Input'!E39*E387)</f>
        <v>0</v>
      </c>
      <c r="F761" s="140">
        <f>('User Input'!F39*F387)</f>
        <v>0</v>
      </c>
      <c r="G761" s="140">
        <f>('User Input'!G39*G387)</f>
        <v>0</v>
      </c>
      <c r="H761" s="140">
        <f>('User Input'!H39*H387)</f>
        <v>0</v>
      </c>
      <c r="I761" s="140">
        <f>('User Input'!I39*I387)</f>
        <v>0</v>
      </c>
      <c r="J761" s="140">
        <f>('User Input'!J39*J387)</f>
        <v>0</v>
      </c>
      <c r="K761" s="140">
        <f>('User Input'!K39*K387)</f>
        <v>0</v>
      </c>
      <c r="L761" s="140">
        <f>('User Input'!L39*L387)</f>
        <v>0</v>
      </c>
      <c r="M761" s="140">
        <f>('User Input'!M39*M387)</f>
        <v>0</v>
      </c>
      <c r="N761" s="140">
        <f>('User Input'!N39*N387)</f>
        <v>0</v>
      </c>
      <c r="O761" s="140">
        <f>('User Input'!O39*O387)</f>
        <v>0</v>
      </c>
      <c r="P761" s="140">
        <f>('User Input'!P39*P387)</f>
        <v>0</v>
      </c>
      <c r="Q761" s="140">
        <f>('User Input'!Q39*Q387)</f>
        <v>0</v>
      </c>
      <c r="R761" s="140">
        <f>('User Input'!R39*R387)</f>
        <v>0</v>
      </c>
      <c r="S761" s="140">
        <f>('User Input'!S39*S387)</f>
        <v>0</v>
      </c>
      <c r="T761" s="140">
        <f>('User Input'!T39*T387)</f>
        <v>0</v>
      </c>
      <c r="U761" s="140">
        <f>('User Input'!U39*U387)</f>
        <v>0</v>
      </c>
      <c r="V761" s="140">
        <f>('User Input'!V39*V387)</f>
        <v>0</v>
      </c>
      <c r="W761" s="140">
        <f>('User Input'!W39*W387)</f>
        <v>0</v>
      </c>
      <c r="X761" s="140">
        <f>('User Input'!X39*X387)</f>
        <v>0</v>
      </c>
      <c r="Y761" s="140">
        <f>('User Input'!Y39*Y387)</f>
        <v>0</v>
      </c>
      <c r="Z761" s="140">
        <f>('User Input'!Z39*Z387)</f>
        <v>0</v>
      </c>
      <c r="AA761" s="140">
        <f>('User Input'!AA39*AA387)</f>
        <v>0</v>
      </c>
      <c r="AB761" s="140">
        <f>('User Input'!AB39*AB387)</f>
        <v>0</v>
      </c>
      <c r="AC761" s="140">
        <f>('User Input'!AC39*AC387)</f>
        <v>0</v>
      </c>
      <c r="AD761" s="140">
        <f>('User Input'!AD39*AD387)</f>
        <v>0</v>
      </c>
      <c r="AE761" s="140">
        <f>('User Input'!AE39*AE387)</f>
        <v>0</v>
      </c>
      <c r="AF761" s="140">
        <f>('User Input'!AF39*AF387)</f>
        <v>0</v>
      </c>
      <c r="AG761" s="140">
        <f>('User Input'!AG39*AG387)</f>
        <v>0</v>
      </c>
      <c r="AH761" s="140">
        <f>('User Input'!AH39*AH387)</f>
        <v>0</v>
      </c>
      <c r="AI761" s="140">
        <f>('User Input'!AI39*AI387)</f>
        <v>0</v>
      </c>
      <c r="AJ761" s="140">
        <f>('User Input'!AJ39*AJ387)</f>
        <v>0</v>
      </c>
      <c r="AK761" s="140">
        <f>('User Input'!AK39*AK387)</f>
        <v>0</v>
      </c>
      <c r="AL761" s="140">
        <f>('User Input'!AL39*AL387)</f>
        <v>0</v>
      </c>
      <c r="AM761" s="140">
        <f>('User Input'!AM39*AM387)</f>
        <v>0</v>
      </c>
      <c r="AN761" s="140">
        <f>('User Input'!AN39*AN387)</f>
        <v>0</v>
      </c>
      <c r="AO761" s="140">
        <f>('User Input'!AO39*AO387)</f>
        <v>0</v>
      </c>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c r="CJ761" s="104"/>
      <c r="CK761" s="104"/>
      <c r="CL761" s="104"/>
      <c r="CM761" s="104"/>
      <c r="CN761" s="104"/>
      <c r="CO761" s="104"/>
      <c r="CP761" s="104"/>
      <c r="CQ761" s="104"/>
    </row>
    <row r="762" spans="1:95" ht="15" customHeight="1">
      <c r="A762" s="104"/>
      <c r="B762" s="117" t="s">
        <v>108</v>
      </c>
      <c r="C762" s="141"/>
      <c r="D762" s="140">
        <f>('User Input'!D40*D388)</f>
        <v>0</v>
      </c>
      <c r="E762" s="140">
        <f>('User Input'!E40*E388)</f>
        <v>0</v>
      </c>
      <c r="F762" s="140">
        <f>('User Input'!F40*F388)</f>
        <v>0</v>
      </c>
      <c r="G762" s="140">
        <f>('User Input'!G40*G388)</f>
        <v>0</v>
      </c>
      <c r="H762" s="140">
        <f>('User Input'!H40*H388)</f>
        <v>0</v>
      </c>
      <c r="I762" s="140">
        <f>('User Input'!I40*I388)</f>
        <v>0</v>
      </c>
      <c r="J762" s="140">
        <f>('User Input'!J40*J388)</f>
        <v>0</v>
      </c>
      <c r="K762" s="140">
        <f>('User Input'!K40*K388)</f>
        <v>0</v>
      </c>
      <c r="L762" s="140">
        <f>('User Input'!L40*L388)</f>
        <v>0</v>
      </c>
      <c r="M762" s="140">
        <f>('User Input'!M40*M388)</f>
        <v>0</v>
      </c>
      <c r="N762" s="140">
        <f>('User Input'!N40*N388)</f>
        <v>0</v>
      </c>
      <c r="O762" s="140">
        <f>('User Input'!O40*O388)</f>
        <v>0</v>
      </c>
      <c r="P762" s="140">
        <f>('User Input'!P40*P388)</f>
        <v>0</v>
      </c>
      <c r="Q762" s="140">
        <f>('User Input'!Q40*Q388)</f>
        <v>0</v>
      </c>
      <c r="R762" s="140">
        <f>('User Input'!R40*R388)</f>
        <v>0</v>
      </c>
      <c r="S762" s="140">
        <f>('User Input'!S40*S388)</f>
        <v>0</v>
      </c>
      <c r="T762" s="140">
        <f>('User Input'!T40*T388)</f>
        <v>0</v>
      </c>
      <c r="U762" s="140">
        <f>('User Input'!U40*U388)</f>
        <v>0</v>
      </c>
      <c r="V762" s="140">
        <f>('User Input'!V40*V388)</f>
        <v>0</v>
      </c>
      <c r="W762" s="140">
        <f>('User Input'!W40*W388)</f>
        <v>0</v>
      </c>
      <c r="X762" s="140">
        <f>('User Input'!X40*X388)</f>
        <v>0</v>
      </c>
      <c r="Y762" s="140">
        <f>('User Input'!Y40*Y388)</f>
        <v>0</v>
      </c>
      <c r="Z762" s="140">
        <f>('User Input'!Z40*Z388)</f>
        <v>0</v>
      </c>
      <c r="AA762" s="140">
        <f>('User Input'!AA40*AA388)</f>
        <v>0</v>
      </c>
      <c r="AB762" s="140">
        <f>('User Input'!AB40*AB388)</f>
        <v>0</v>
      </c>
      <c r="AC762" s="140">
        <f>('User Input'!AC40*AC388)</f>
        <v>0</v>
      </c>
      <c r="AD762" s="140">
        <f>('User Input'!AD40*AD388)</f>
        <v>0</v>
      </c>
      <c r="AE762" s="140">
        <f>('User Input'!AE40*AE388)</f>
        <v>0</v>
      </c>
      <c r="AF762" s="140">
        <f>('User Input'!AF40*AF388)</f>
        <v>0</v>
      </c>
      <c r="AG762" s="140">
        <f>('User Input'!AG40*AG388)</f>
        <v>0</v>
      </c>
      <c r="AH762" s="140">
        <f>('User Input'!AH40*AH388)</f>
        <v>0</v>
      </c>
      <c r="AI762" s="140">
        <f>('User Input'!AI40*AI388)</f>
        <v>0</v>
      </c>
      <c r="AJ762" s="140">
        <f>('User Input'!AJ40*AJ388)</f>
        <v>0</v>
      </c>
      <c r="AK762" s="140">
        <f>('User Input'!AK40*AK388)</f>
        <v>0</v>
      </c>
      <c r="AL762" s="140">
        <f>('User Input'!AL40*AL388)</f>
        <v>0</v>
      </c>
      <c r="AM762" s="140">
        <f>('User Input'!AM40*AM388)</f>
        <v>0</v>
      </c>
      <c r="AN762" s="140">
        <f>('User Input'!AN40*AN388)</f>
        <v>0</v>
      </c>
      <c r="AO762" s="140">
        <f>('User Input'!AO40*AO388)</f>
        <v>0</v>
      </c>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c r="CJ762" s="104"/>
      <c r="CK762" s="104"/>
      <c r="CL762" s="104"/>
      <c r="CM762" s="104"/>
      <c r="CN762" s="104"/>
      <c r="CO762" s="104"/>
      <c r="CP762" s="104"/>
      <c r="CQ762" s="104"/>
    </row>
    <row r="763" spans="1:95" ht="15" customHeight="1">
      <c r="A763" s="104"/>
      <c r="B763" s="117" t="s">
        <v>109</v>
      </c>
      <c r="C763" s="141"/>
      <c r="D763" s="140">
        <f>('User Input'!D41*D389)</f>
        <v>0</v>
      </c>
      <c r="E763" s="140">
        <f>('User Input'!E41*E389)</f>
        <v>0</v>
      </c>
      <c r="F763" s="140">
        <f>('User Input'!F41*F389)</f>
        <v>0</v>
      </c>
      <c r="G763" s="140">
        <f>('User Input'!G41*G389)</f>
        <v>0</v>
      </c>
      <c r="H763" s="140">
        <f>('User Input'!H41*H389)</f>
        <v>0</v>
      </c>
      <c r="I763" s="140">
        <f>('User Input'!I41*I389)</f>
        <v>0</v>
      </c>
      <c r="J763" s="140">
        <f>('User Input'!J41*J389)</f>
        <v>0</v>
      </c>
      <c r="K763" s="140">
        <f>('User Input'!K41*K389)</f>
        <v>0</v>
      </c>
      <c r="L763" s="140">
        <f>('User Input'!L41*L389)</f>
        <v>0</v>
      </c>
      <c r="M763" s="140">
        <f>('User Input'!M41*M389)</f>
        <v>0</v>
      </c>
      <c r="N763" s="140">
        <f>('User Input'!N41*N389)</f>
        <v>0</v>
      </c>
      <c r="O763" s="140">
        <f>('User Input'!O41*O389)</f>
        <v>0</v>
      </c>
      <c r="P763" s="140">
        <f>('User Input'!P41*P389)</f>
        <v>0</v>
      </c>
      <c r="Q763" s="140">
        <f>('User Input'!Q41*Q389)</f>
        <v>0</v>
      </c>
      <c r="R763" s="140">
        <f>('User Input'!R41*R389)</f>
        <v>0</v>
      </c>
      <c r="S763" s="140">
        <f>('User Input'!S41*S389)</f>
        <v>0</v>
      </c>
      <c r="T763" s="140">
        <f>('User Input'!T41*T389)</f>
        <v>0</v>
      </c>
      <c r="U763" s="140">
        <f>('User Input'!U41*U389)</f>
        <v>0</v>
      </c>
      <c r="V763" s="140">
        <f>('User Input'!V41*V389)</f>
        <v>0</v>
      </c>
      <c r="W763" s="140">
        <f>('User Input'!W41*W389)</f>
        <v>0</v>
      </c>
      <c r="X763" s="140">
        <f>('User Input'!X41*X389)</f>
        <v>0</v>
      </c>
      <c r="Y763" s="140">
        <f>('User Input'!Y41*Y389)</f>
        <v>0</v>
      </c>
      <c r="Z763" s="140">
        <f>('User Input'!Z41*Z389)</f>
        <v>0</v>
      </c>
      <c r="AA763" s="140">
        <f>('User Input'!AA41*AA389)</f>
        <v>0</v>
      </c>
      <c r="AB763" s="140">
        <f>('User Input'!AB41*AB389)</f>
        <v>0</v>
      </c>
      <c r="AC763" s="140">
        <f>('User Input'!AC41*AC389)</f>
        <v>0</v>
      </c>
      <c r="AD763" s="140">
        <f>('User Input'!AD41*AD389)</f>
        <v>0</v>
      </c>
      <c r="AE763" s="140">
        <f>('User Input'!AE41*AE389)</f>
        <v>0</v>
      </c>
      <c r="AF763" s="140">
        <f>('User Input'!AF41*AF389)</f>
        <v>0</v>
      </c>
      <c r="AG763" s="140">
        <f>('User Input'!AG41*AG389)</f>
        <v>0</v>
      </c>
      <c r="AH763" s="140">
        <f>('User Input'!AH41*AH389)</f>
        <v>0</v>
      </c>
      <c r="AI763" s="140">
        <f>('User Input'!AI41*AI389)</f>
        <v>0</v>
      </c>
      <c r="AJ763" s="140">
        <f>('User Input'!AJ41*AJ389)</f>
        <v>0</v>
      </c>
      <c r="AK763" s="140">
        <f>('User Input'!AK41*AK389)</f>
        <v>0</v>
      </c>
      <c r="AL763" s="140">
        <f>('User Input'!AL41*AL389)</f>
        <v>0</v>
      </c>
      <c r="AM763" s="140">
        <f>('User Input'!AM41*AM389)</f>
        <v>0</v>
      </c>
      <c r="AN763" s="140">
        <f>('User Input'!AN41*AN389)</f>
        <v>0</v>
      </c>
      <c r="AO763" s="140">
        <f>('User Input'!AO41*AO389)</f>
        <v>0</v>
      </c>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row>
    <row r="764" spans="1:95" ht="15" customHeight="1">
      <c r="A764" s="104"/>
      <c r="B764" s="117" t="s">
        <v>110</v>
      </c>
      <c r="C764" s="141"/>
      <c r="D764" s="140">
        <f>('User Input'!D42*D390)</f>
        <v>0</v>
      </c>
      <c r="E764" s="140">
        <f>('User Input'!E42*E390)</f>
        <v>0</v>
      </c>
      <c r="F764" s="140">
        <f>('User Input'!F42*F390)</f>
        <v>0</v>
      </c>
      <c r="G764" s="140">
        <f>('User Input'!G42*G390)</f>
        <v>0</v>
      </c>
      <c r="H764" s="140">
        <f>('User Input'!H42*H390)</f>
        <v>0</v>
      </c>
      <c r="I764" s="140">
        <f>('User Input'!I42*I390)</f>
        <v>0</v>
      </c>
      <c r="J764" s="140">
        <f>('User Input'!J42*J390)</f>
        <v>0</v>
      </c>
      <c r="K764" s="140">
        <f>('User Input'!K42*K390)</f>
        <v>0</v>
      </c>
      <c r="L764" s="140">
        <f>('User Input'!L42*L390)</f>
        <v>0</v>
      </c>
      <c r="M764" s="140">
        <f>('User Input'!M42*M390)</f>
        <v>0</v>
      </c>
      <c r="N764" s="140">
        <f>('User Input'!N42*N390)</f>
        <v>0</v>
      </c>
      <c r="O764" s="140">
        <f>('User Input'!O42*O390)</f>
        <v>0</v>
      </c>
      <c r="P764" s="140">
        <f>('User Input'!P42*P390)</f>
        <v>0</v>
      </c>
      <c r="Q764" s="140">
        <f>('User Input'!Q42*Q390)</f>
        <v>0</v>
      </c>
      <c r="R764" s="140">
        <f>('User Input'!R42*R390)</f>
        <v>0</v>
      </c>
      <c r="S764" s="140">
        <f>('User Input'!S42*S390)</f>
        <v>0</v>
      </c>
      <c r="T764" s="140">
        <f>('User Input'!T42*T390)</f>
        <v>0</v>
      </c>
      <c r="U764" s="140">
        <f>('User Input'!U42*U390)</f>
        <v>0</v>
      </c>
      <c r="V764" s="140">
        <f>('User Input'!V42*V390)</f>
        <v>0</v>
      </c>
      <c r="W764" s="140">
        <f>('User Input'!W42*W390)</f>
        <v>0</v>
      </c>
      <c r="X764" s="140">
        <f>('User Input'!X42*X390)</f>
        <v>0</v>
      </c>
      <c r="Y764" s="140">
        <f>('User Input'!Y42*Y390)</f>
        <v>0</v>
      </c>
      <c r="Z764" s="140">
        <f>('User Input'!Z42*Z390)</f>
        <v>0</v>
      </c>
      <c r="AA764" s="140">
        <f>('User Input'!AA42*AA390)</f>
        <v>0</v>
      </c>
      <c r="AB764" s="140">
        <f>('User Input'!AB42*AB390)</f>
        <v>0</v>
      </c>
      <c r="AC764" s="140">
        <f>('User Input'!AC42*AC390)</f>
        <v>0</v>
      </c>
      <c r="AD764" s="140">
        <f>('User Input'!AD42*AD390)</f>
        <v>0</v>
      </c>
      <c r="AE764" s="140">
        <f>('User Input'!AE42*AE390)</f>
        <v>0</v>
      </c>
      <c r="AF764" s="140">
        <f>('User Input'!AF42*AF390)</f>
        <v>0</v>
      </c>
      <c r="AG764" s="140">
        <f>('User Input'!AG42*AG390)</f>
        <v>0</v>
      </c>
      <c r="AH764" s="140">
        <f>('User Input'!AH42*AH390)</f>
        <v>0</v>
      </c>
      <c r="AI764" s="140">
        <f>('User Input'!AI42*AI390)</f>
        <v>0</v>
      </c>
      <c r="AJ764" s="140">
        <f>('User Input'!AJ42*AJ390)</f>
        <v>0</v>
      </c>
      <c r="AK764" s="140">
        <f>('User Input'!AK42*AK390)</f>
        <v>0</v>
      </c>
      <c r="AL764" s="140">
        <f>('User Input'!AL42*AL390)</f>
        <v>0</v>
      </c>
      <c r="AM764" s="140">
        <f>('User Input'!AM42*AM390)</f>
        <v>0</v>
      </c>
      <c r="AN764" s="140">
        <f>('User Input'!AN42*AN390)</f>
        <v>0</v>
      </c>
      <c r="AO764" s="140">
        <f>('User Input'!AO42*AO390)</f>
        <v>0</v>
      </c>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row>
    <row r="765" spans="1:95" ht="15" customHeight="1">
      <c r="A765" s="104"/>
      <c r="B765" s="117" t="s">
        <v>111</v>
      </c>
      <c r="C765" s="141"/>
      <c r="D765" s="140">
        <f>('User Input'!D43*D391)</f>
        <v>0</v>
      </c>
      <c r="E765" s="140">
        <f>('User Input'!E43*E391)</f>
        <v>0</v>
      </c>
      <c r="F765" s="140">
        <f>('User Input'!F43*F391)</f>
        <v>0</v>
      </c>
      <c r="G765" s="140">
        <f>('User Input'!G43*G391)</f>
        <v>0</v>
      </c>
      <c r="H765" s="140">
        <f>('User Input'!H43*H391)</f>
        <v>0</v>
      </c>
      <c r="I765" s="140">
        <f>('User Input'!I43*I391)</f>
        <v>0</v>
      </c>
      <c r="J765" s="140">
        <f>('User Input'!J43*J391)</f>
        <v>0</v>
      </c>
      <c r="K765" s="140">
        <f>('User Input'!K43*K391)</f>
        <v>0</v>
      </c>
      <c r="L765" s="140">
        <f>('User Input'!L43*L391)</f>
        <v>0</v>
      </c>
      <c r="M765" s="140">
        <f>('User Input'!M43*M391)</f>
        <v>0</v>
      </c>
      <c r="N765" s="140">
        <f>('User Input'!N43*N391)</f>
        <v>0</v>
      </c>
      <c r="O765" s="140">
        <f>('User Input'!O43*O391)</f>
        <v>0</v>
      </c>
      <c r="P765" s="140">
        <f>('User Input'!P43*P391)</f>
        <v>0</v>
      </c>
      <c r="Q765" s="140">
        <f>('User Input'!Q43*Q391)</f>
        <v>0</v>
      </c>
      <c r="R765" s="140">
        <f>('User Input'!R43*R391)</f>
        <v>0</v>
      </c>
      <c r="S765" s="140">
        <f>('User Input'!S43*S391)</f>
        <v>0</v>
      </c>
      <c r="T765" s="140">
        <f>('User Input'!T43*T391)</f>
        <v>0</v>
      </c>
      <c r="U765" s="140">
        <f>('User Input'!U43*U391)</f>
        <v>0</v>
      </c>
      <c r="V765" s="140">
        <f>('User Input'!V43*V391)</f>
        <v>0</v>
      </c>
      <c r="W765" s="140">
        <f>('User Input'!W43*W391)</f>
        <v>0</v>
      </c>
      <c r="X765" s="140">
        <f>('User Input'!X43*X391)</f>
        <v>0</v>
      </c>
      <c r="Y765" s="140">
        <f>('User Input'!Y43*Y391)</f>
        <v>0</v>
      </c>
      <c r="Z765" s="140">
        <f>('User Input'!Z43*Z391)</f>
        <v>0</v>
      </c>
      <c r="AA765" s="140">
        <f>('User Input'!AA43*AA391)</f>
        <v>0</v>
      </c>
      <c r="AB765" s="140">
        <f>('User Input'!AB43*AB391)</f>
        <v>0</v>
      </c>
      <c r="AC765" s="140">
        <f>('User Input'!AC43*AC391)</f>
        <v>0</v>
      </c>
      <c r="AD765" s="140">
        <f>('User Input'!AD43*AD391)</f>
        <v>0</v>
      </c>
      <c r="AE765" s="140">
        <f>('User Input'!AE43*AE391)</f>
        <v>0</v>
      </c>
      <c r="AF765" s="140">
        <f>('User Input'!AF43*AF391)</f>
        <v>0</v>
      </c>
      <c r="AG765" s="140">
        <f>('User Input'!AG43*AG391)</f>
        <v>0</v>
      </c>
      <c r="AH765" s="140">
        <f>('User Input'!AH43*AH391)</f>
        <v>0</v>
      </c>
      <c r="AI765" s="140">
        <f>('User Input'!AI43*AI391)</f>
        <v>0</v>
      </c>
      <c r="AJ765" s="140">
        <f>('User Input'!AJ43*AJ391)</f>
        <v>0</v>
      </c>
      <c r="AK765" s="140">
        <f>('User Input'!AK43*AK391)</f>
        <v>0</v>
      </c>
      <c r="AL765" s="140">
        <f>('User Input'!AL43*AL391)</f>
        <v>0</v>
      </c>
      <c r="AM765" s="140">
        <f>('User Input'!AM43*AM391)</f>
        <v>0</v>
      </c>
      <c r="AN765" s="140">
        <f>('User Input'!AN43*AN391)</f>
        <v>0</v>
      </c>
      <c r="AO765" s="140">
        <f>('User Input'!AO43*AO391)</f>
        <v>0</v>
      </c>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c r="CJ765" s="104"/>
      <c r="CK765" s="104"/>
      <c r="CL765" s="104"/>
      <c r="CM765" s="104"/>
      <c r="CN765" s="104"/>
      <c r="CO765" s="104"/>
      <c r="CP765" s="104"/>
      <c r="CQ765" s="104"/>
    </row>
    <row r="766" spans="1:95" ht="15" customHeight="1">
      <c r="A766" s="104"/>
      <c r="B766" s="117" t="s">
        <v>112</v>
      </c>
      <c r="C766" s="141"/>
      <c r="D766" s="140">
        <f>('User Input'!D44*D392)</f>
        <v>0</v>
      </c>
      <c r="E766" s="140">
        <f>('User Input'!E44*E392)</f>
        <v>0</v>
      </c>
      <c r="F766" s="140">
        <f>('User Input'!F44*F392)</f>
        <v>0</v>
      </c>
      <c r="G766" s="140">
        <f>('User Input'!G44*G392)</f>
        <v>0</v>
      </c>
      <c r="H766" s="140">
        <f>('User Input'!H44*H392)</f>
        <v>0</v>
      </c>
      <c r="I766" s="140">
        <f>('User Input'!I44*I392)</f>
        <v>0</v>
      </c>
      <c r="J766" s="140">
        <f>('User Input'!J44*J392)</f>
        <v>0</v>
      </c>
      <c r="K766" s="140">
        <f>('User Input'!K44*K392)</f>
        <v>0</v>
      </c>
      <c r="L766" s="140">
        <f>('User Input'!L44*L392)</f>
        <v>0</v>
      </c>
      <c r="M766" s="140">
        <f>('User Input'!M44*M392)</f>
        <v>0</v>
      </c>
      <c r="N766" s="140">
        <f>('User Input'!N44*N392)</f>
        <v>0</v>
      </c>
      <c r="O766" s="140">
        <f>('User Input'!O44*O392)</f>
        <v>0</v>
      </c>
      <c r="P766" s="140">
        <f>('User Input'!P44*P392)</f>
        <v>0</v>
      </c>
      <c r="Q766" s="140">
        <f>('User Input'!Q44*Q392)</f>
        <v>0</v>
      </c>
      <c r="R766" s="140">
        <f>('User Input'!R44*R392)</f>
        <v>0</v>
      </c>
      <c r="S766" s="140">
        <f>('User Input'!S44*S392)</f>
        <v>0</v>
      </c>
      <c r="T766" s="140">
        <f>('User Input'!T44*T392)</f>
        <v>0</v>
      </c>
      <c r="U766" s="140">
        <f>('User Input'!U44*U392)</f>
        <v>0</v>
      </c>
      <c r="V766" s="140">
        <f>('User Input'!V44*V392)</f>
        <v>0</v>
      </c>
      <c r="W766" s="140">
        <f>('User Input'!W44*W392)</f>
        <v>0</v>
      </c>
      <c r="X766" s="140">
        <f>('User Input'!X44*X392)</f>
        <v>0</v>
      </c>
      <c r="Y766" s="140">
        <f>('User Input'!Y44*Y392)</f>
        <v>0</v>
      </c>
      <c r="Z766" s="140">
        <f>('User Input'!Z44*Z392)</f>
        <v>0</v>
      </c>
      <c r="AA766" s="140">
        <f>('User Input'!AA44*AA392)</f>
        <v>0</v>
      </c>
      <c r="AB766" s="140">
        <f>('User Input'!AB44*AB392)</f>
        <v>0</v>
      </c>
      <c r="AC766" s="140">
        <f>('User Input'!AC44*AC392)</f>
        <v>0</v>
      </c>
      <c r="AD766" s="140">
        <f>('User Input'!AD44*AD392)</f>
        <v>0</v>
      </c>
      <c r="AE766" s="140">
        <f>('User Input'!AE44*AE392)</f>
        <v>0</v>
      </c>
      <c r="AF766" s="140">
        <f>('User Input'!AF44*AF392)</f>
        <v>0</v>
      </c>
      <c r="AG766" s="140">
        <f>('User Input'!AG44*AG392)</f>
        <v>0</v>
      </c>
      <c r="AH766" s="140">
        <f>('User Input'!AH44*AH392)</f>
        <v>0</v>
      </c>
      <c r="AI766" s="140">
        <f>('User Input'!AI44*AI392)</f>
        <v>0</v>
      </c>
      <c r="AJ766" s="140">
        <f>('User Input'!AJ44*AJ392)</f>
        <v>0</v>
      </c>
      <c r="AK766" s="140">
        <f>('User Input'!AK44*AK392)</f>
        <v>0</v>
      </c>
      <c r="AL766" s="140">
        <f>('User Input'!AL44*AL392)</f>
        <v>0</v>
      </c>
      <c r="AM766" s="140">
        <f>('User Input'!AM44*AM392)</f>
        <v>0</v>
      </c>
      <c r="AN766" s="140">
        <f>('User Input'!AN44*AN392)</f>
        <v>0</v>
      </c>
      <c r="AO766" s="140">
        <f>('User Input'!AO44*AO392)</f>
        <v>0</v>
      </c>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c r="CJ766" s="104"/>
      <c r="CK766" s="104"/>
      <c r="CL766" s="104"/>
      <c r="CM766" s="104"/>
      <c r="CN766" s="104"/>
      <c r="CO766" s="104"/>
      <c r="CP766" s="104"/>
      <c r="CQ766" s="104"/>
    </row>
    <row r="767" spans="1:95" ht="15" customHeight="1">
      <c r="A767" s="104"/>
      <c r="B767" s="117" t="s">
        <v>113</v>
      </c>
      <c r="C767" s="141"/>
      <c r="D767" s="140">
        <f>('User Input'!D45*D393)</f>
        <v>0</v>
      </c>
      <c r="E767" s="140">
        <f>('User Input'!E45*E393)</f>
        <v>0</v>
      </c>
      <c r="F767" s="140">
        <f>('User Input'!F45*F393)</f>
        <v>0</v>
      </c>
      <c r="G767" s="140">
        <f>('User Input'!G45*G393)</f>
        <v>0</v>
      </c>
      <c r="H767" s="140">
        <f>('User Input'!H45*H393)</f>
        <v>0</v>
      </c>
      <c r="I767" s="140">
        <f>('User Input'!I45*I393)</f>
        <v>0</v>
      </c>
      <c r="J767" s="140">
        <f>('User Input'!J45*J393)</f>
        <v>0</v>
      </c>
      <c r="K767" s="140">
        <f>('User Input'!K45*K393)</f>
        <v>0</v>
      </c>
      <c r="L767" s="140">
        <f>('User Input'!L45*L393)</f>
        <v>0</v>
      </c>
      <c r="M767" s="140">
        <f>('User Input'!M45*M393)</f>
        <v>0</v>
      </c>
      <c r="N767" s="140">
        <f>('User Input'!N45*N393)</f>
        <v>0</v>
      </c>
      <c r="O767" s="140">
        <f>('User Input'!O45*O393)</f>
        <v>0</v>
      </c>
      <c r="P767" s="140">
        <f>('User Input'!P45*P393)</f>
        <v>0</v>
      </c>
      <c r="Q767" s="140">
        <f>('User Input'!Q45*Q393)</f>
        <v>0</v>
      </c>
      <c r="R767" s="140">
        <f>('User Input'!R45*R393)</f>
        <v>0</v>
      </c>
      <c r="S767" s="140">
        <f>('User Input'!S45*S393)</f>
        <v>0</v>
      </c>
      <c r="T767" s="140">
        <f>('User Input'!T45*T393)</f>
        <v>0</v>
      </c>
      <c r="U767" s="140">
        <f>('User Input'!U45*U393)</f>
        <v>0</v>
      </c>
      <c r="V767" s="140">
        <f>('User Input'!V45*V393)</f>
        <v>0</v>
      </c>
      <c r="W767" s="140">
        <f>('User Input'!W45*W393)</f>
        <v>0</v>
      </c>
      <c r="X767" s="140">
        <f>('User Input'!X45*X393)</f>
        <v>0</v>
      </c>
      <c r="Y767" s="140">
        <f>('User Input'!Y45*Y393)</f>
        <v>0</v>
      </c>
      <c r="Z767" s="140">
        <f>('User Input'!Z45*Z393)</f>
        <v>0</v>
      </c>
      <c r="AA767" s="140">
        <f>('User Input'!AA45*AA393)</f>
        <v>0</v>
      </c>
      <c r="AB767" s="140">
        <f>('User Input'!AB45*AB393)</f>
        <v>0</v>
      </c>
      <c r="AC767" s="140">
        <f>('User Input'!AC45*AC393)</f>
        <v>0</v>
      </c>
      <c r="AD767" s="140">
        <f>('User Input'!AD45*AD393)</f>
        <v>0</v>
      </c>
      <c r="AE767" s="140">
        <f>('User Input'!AE45*AE393)</f>
        <v>0</v>
      </c>
      <c r="AF767" s="140">
        <f>('User Input'!AF45*AF393)</f>
        <v>0</v>
      </c>
      <c r="AG767" s="140">
        <f>('User Input'!AG45*AG393)</f>
        <v>0</v>
      </c>
      <c r="AH767" s="140">
        <f>('User Input'!AH45*AH393)</f>
        <v>0</v>
      </c>
      <c r="AI767" s="140">
        <f>('User Input'!AI45*AI393)</f>
        <v>0</v>
      </c>
      <c r="AJ767" s="140">
        <f>('User Input'!AJ45*AJ393)</f>
        <v>0</v>
      </c>
      <c r="AK767" s="140">
        <f>('User Input'!AK45*AK393)</f>
        <v>0</v>
      </c>
      <c r="AL767" s="140">
        <f>('User Input'!AL45*AL393)</f>
        <v>0</v>
      </c>
      <c r="AM767" s="140">
        <f>('User Input'!AM45*AM393)</f>
        <v>0</v>
      </c>
      <c r="AN767" s="140">
        <f>('User Input'!AN45*AN393)</f>
        <v>0</v>
      </c>
      <c r="AO767" s="140">
        <f>('User Input'!AO45*AO393)</f>
        <v>0</v>
      </c>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c r="CJ767" s="104"/>
      <c r="CK767" s="104"/>
      <c r="CL767" s="104"/>
      <c r="CM767" s="104"/>
      <c r="CN767" s="104"/>
      <c r="CO767" s="104"/>
      <c r="CP767" s="104"/>
      <c r="CQ767" s="104"/>
    </row>
    <row r="768" spans="1:95" ht="15" customHeight="1">
      <c r="A768" s="104"/>
      <c r="B768" s="117" t="s">
        <v>114</v>
      </c>
      <c r="C768" s="141"/>
      <c r="D768" s="140">
        <f>('User Input'!D46*D394)</f>
        <v>0</v>
      </c>
      <c r="E768" s="140">
        <f>('User Input'!E46*E394)</f>
        <v>0</v>
      </c>
      <c r="F768" s="140">
        <f>('User Input'!F46*F394)</f>
        <v>0</v>
      </c>
      <c r="G768" s="140">
        <f>('User Input'!G46*G394)</f>
        <v>0</v>
      </c>
      <c r="H768" s="140">
        <f>('User Input'!H46*H394)</f>
        <v>0</v>
      </c>
      <c r="I768" s="140">
        <f>('User Input'!I46*I394)</f>
        <v>0</v>
      </c>
      <c r="J768" s="140">
        <f>('User Input'!J46*J394)</f>
        <v>0</v>
      </c>
      <c r="K768" s="140">
        <f>('User Input'!K46*K394)</f>
        <v>0</v>
      </c>
      <c r="L768" s="140">
        <f>('User Input'!L46*L394)</f>
        <v>0</v>
      </c>
      <c r="M768" s="140">
        <f>('User Input'!M46*M394)</f>
        <v>0</v>
      </c>
      <c r="N768" s="140">
        <f>('User Input'!N46*N394)</f>
        <v>0</v>
      </c>
      <c r="O768" s="140">
        <f>('User Input'!O46*O394)</f>
        <v>0</v>
      </c>
      <c r="P768" s="140">
        <f>('User Input'!P46*P394)</f>
        <v>0</v>
      </c>
      <c r="Q768" s="140">
        <f>('User Input'!Q46*Q394)</f>
        <v>0</v>
      </c>
      <c r="R768" s="140">
        <f>('User Input'!R46*R394)</f>
        <v>0</v>
      </c>
      <c r="S768" s="140">
        <f>('User Input'!S46*S394)</f>
        <v>0</v>
      </c>
      <c r="T768" s="140">
        <f>('User Input'!T46*T394)</f>
        <v>0</v>
      </c>
      <c r="U768" s="140">
        <f>('User Input'!U46*U394)</f>
        <v>0</v>
      </c>
      <c r="V768" s="140">
        <f>('User Input'!V46*V394)</f>
        <v>0</v>
      </c>
      <c r="W768" s="140">
        <f>('User Input'!W46*W394)</f>
        <v>0</v>
      </c>
      <c r="X768" s="140">
        <f>('User Input'!X46*X394)</f>
        <v>0</v>
      </c>
      <c r="Y768" s="140">
        <f>('User Input'!Y46*Y394)</f>
        <v>0</v>
      </c>
      <c r="Z768" s="140">
        <f>('User Input'!Z46*Z394)</f>
        <v>0</v>
      </c>
      <c r="AA768" s="140">
        <f>('User Input'!AA46*AA394)</f>
        <v>0</v>
      </c>
      <c r="AB768" s="140">
        <f>('User Input'!AB46*AB394)</f>
        <v>0</v>
      </c>
      <c r="AC768" s="140">
        <f>('User Input'!AC46*AC394)</f>
        <v>0</v>
      </c>
      <c r="AD768" s="140">
        <f>('User Input'!AD46*AD394)</f>
        <v>0</v>
      </c>
      <c r="AE768" s="140">
        <f>('User Input'!AE46*AE394)</f>
        <v>0</v>
      </c>
      <c r="AF768" s="140">
        <f>('User Input'!AF46*AF394)</f>
        <v>0</v>
      </c>
      <c r="AG768" s="140">
        <f>('User Input'!AG46*AG394)</f>
        <v>0</v>
      </c>
      <c r="AH768" s="140">
        <f>('User Input'!AH46*AH394)</f>
        <v>0</v>
      </c>
      <c r="AI768" s="140">
        <f>('User Input'!AI46*AI394)</f>
        <v>0</v>
      </c>
      <c r="AJ768" s="140">
        <f>('User Input'!AJ46*AJ394)</f>
        <v>0</v>
      </c>
      <c r="AK768" s="140">
        <f>('User Input'!AK46*AK394)</f>
        <v>0</v>
      </c>
      <c r="AL768" s="140">
        <f>('User Input'!AL46*AL394)</f>
        <v>0</v>
      </c>
      <c r="AM768" s="140">
        <f>('User Input'!AM46*AM394)</f>
        <v>0</v>
      </c>
      <c r="AN768" s="140">
        <f>('User Input'!AN46*AN394)</f>
        <v>0</v>
      </c>
      <c r="AO768" s="140">
        <f>('User Input'!AO46*AO394)</f>
        <v>0</v>
      </c>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c r="CJ768" s="104"/>
      <c r="CK768" s="104"/>
      <c r="CL768" s="104"/>
      <c r="CM768" s="104"/>
      <c r="CN768" s="104"/>
      <c r="CO768" s="104"/>
      <c r="CP768" s="104"/>
      <c r="CQ768" s="104"/>
    </row>
    <row r="769" spans="1:95" ht="15" customHeight="1">
      <c r="A769" s="104"/>
      <c r="B769" s="117" t="s">
        <v>115</v>
      </c>
      <c r="C769" s="141"/>
      <c r="D769" s="140">
        <f>('User Input'!D47*D395)</f>
        <v>0</v>
      </c>
      <c r="E769" s="140">
        <f>('User Input'!E47*E395)</f>
        <v>0</v>
      </c>
      <c r="F769" s="140">
        <f>('User Input'!F47*F395)</f>
        <v>0</v>
      </c>
      <c r="G769" s="140">
        <f>('User Input'!G47*G395)</f>
        <v>0</v>
      </c>
      <c r="H769" s="140">
        <f>('User Input'!H47*H395)</f>
        <v>0</v>
      </c>
      <c r="I769" s="140">
        <f>('User Input'!I47*I395)</f>
        <v>0</v>
      </c>
      <c r="J769" s="140">
        <f>('User Input'!J47*J395)</f>
        <v>0</v>
      </c>
      <c r="K769" s="140">
        <f>('User Input'!K47*K395)</f>
        <v>0</v>
      </c>
      <c r="L769" s="140">
        <f>('User Input'!L47*L395)</f>
        <v>0</v>
      </c>
      <c r="M769" s="140">
        <f>('User Input'!M47*M395)</f>
        <v>0</v>
      </c>
      <c r="N769" s="140">
        <f>('User Input'!N47*N395)</f>
        <v>0</v>
      </c>
      <c r="O769" s="140">
        <f>('User Input'!O47*O395)</f>
        <v>0</v>
      </c>
      <c r="P769" s="140">
        <f>('User Input'!P47*P395)</f>
        <v>0</v>
      </c>
      <c r="Q769" s="140">
        <f>('User Input'!Q47*Q395)</f>
        <v>0</v>
      </c>
      <c r="R769" s="140">
        <f>('User Input'!R47*R395)</f>
        <v>0</v>
      </c>
      <c r="S769" s="140">
        <f>('User Input'!S47*S395)</f>
        <v>0</v>
      </c>
      <c r="T769" s="140">
        <f>('User Input'!T47*T395)</f>
        <v>0</v>
      </c>
      <c r="U769" s="140">
        <f>('User Input'!U47*U395)</f>
        <v>0</v>
      </c>
      <c r="V769" s="140">
        <f>('User Input'!V47*V395)</f>
        <v>0</v>
      </c>
      <c r="W769" s="140">
        <f>('User Input'!W47*W395)</f>
        <v>0</v>
      </c>
      <c r="X769" s="140">
        <f>('User Input'!X47*X395)</f>
        <v>0</v>
      </c>
      <c r="Y769" s="140">
        <f>('User Input'!Y47*Y395)</f>
        <v>0</v>
      </c>
      <c r="Z769" s="140">
        <f>('User Input'!Z47*Z395)</f>
        <v>0</v>
      </c>
      <c r="AA769" s="140">
        <f>('User Input'!AA47*AA395)</f>
        <v>0</v>
      </c>
      <c r="AB769" s="140">
        <f>('User Input'!AB47*AB395)</f>
        <v>0</v>
      </c>
      <c r="AC769" s="140">
        <f>('User Input'!AC47*AC395)</f>
        <v>0</v>
      </c>
      <c r="AD769" s="140">
        <f>('User Input'!AD47*AD395)</f>
        <v>0</v>
      </c>
      <c r="AE769" s="140">
        <f>('User Input'!AE47*AE395)</f>
        <v>0</v>
      </c>
      <c r="AF769" s="140">
        <f>('User Input'!AF47*AF395)</f>
        <v>0</v>
      </c>
      <c r="AG769" s="140">
        <f>('User Input'!AG47*AG395)</f>
        <v>0</v>
      </c>
      <c r="AH769" s="140">
        <f>('User Input'!AH47*AH395)</f>
        <v>0</v>
      </c>
      <c r="AI769" s="140">
        <f>('User Input'!AI47*AI395)</f>
        <v>0</v>
      </c>
      <c r="AJ769" s="140">
        <f>('User Input'!AJ47*AJ395)</f>
        <v>0</v>
      </c>
      <c r="AK769" s="140">
        <f>('User Input'!AK47*AK395)</f>
        <v>0</v>
      </c>
      <c r="AL769" s="140">
        <f>('User Input'!AL47*AL395)</f>
        <v>0</v>
      </c>
      <c r="AM769" s="140">
        <f>('User Input'!AM47*AM395)</f>
        <v>0</v>
      </c>
      <c r="AN769" s="140">
        <f>('User Input'!AN47*AN395)</f>
        <v>0</v>
      </c>
      <c r="AO769" s="140">
        <f>('User Input'!AO47*AO395)</f>
        <v>0</v>
      </c>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c r="CJ769" s="104"/>
      <c r="CK769" s="104"/>
      <c r="CL769" s="104"/>
      <c r="CM769" s="104"/>
      <c r="CN769" s="104"/>
      <c r="CO769" s="104"/>
      <c r="CP769" s="104"/>
      <c r="CQ769" s="104"/>
    </row>
    <row r="770" spans="1:95" ht="15" customHeight="1">
      <c r="A770" s="104"/>
      <c r="B770" s="117" t="s">
        <v>116</v>
      </c>
      <c r="C770" s="141"/>
      <c r="D770" s="140">
        <f>('User Input'!D48*D396)</f>
        <v>0</v>
      </c>
      <c r="E770" s="140">
        <f>('User Input'!E48*E396)</f>
        <v>0</v>
      </c>
      <c r="F770" s="140">
        <f>('User Input'!F48*F396)</f>
        <v>0</v>
      </c>
      <c r="G770" s="140">
        <f>('User Input'!G48*G396)</f>
        <v>0</v>
      </c>
      <c r="H770" s="140">
        <f>('User Input'!H48*H396)</f>
        <v>0</v>
      </c>
      <c r="I770" s="140">
        <f>('User Input'!I48*I396)</f>
        <v>0</v>
      </c>
      <c r="J770" s="140">
        <f>('User Input'!J48*J396)</f>
        <v>0</v>
      </c>
      <c r="K770" s="140">
        <f>('User Input'!K48*K396)</f>
        <v>0</v>
      </c>
      <c r="L770" s="140">
        <f>('User Input'!L48*L396)</f>
        <v>0</v>
      </c>
      <c r="M770" s="140">
        <f>('User Input'!M48*M396)</f>
        <v>0</v>
      </c>
      <c r="N770" s="140">
        <f>('User Input'!N48*N396)</f>
        <v>0</v>
      </c>
      <c r="O770" s="140">
        <f>('User Input'!O48*O396)</f>
        <v>0</v>
      </c>
      <c r="P770" s="140">
        <f>('User Input'!P48*P396)</f>
        <v>0</v>
      </c>
      <c r="Q770" s="140">
        <f>('User Input'!Q48*Q396)</f>
        <v>0</v>
      </c>
      <c r="R770" s="140">
        <f>('User Input'!R48*R396)</f>
        <v>0</v>
      </c>
      <c r="S770" s="140">
        <f>('User Input'!S48*S396)</f>
        <v>0</v>
      </c>
      <c r="T770" s="140">
        <f>('User Input'!T48*T396)</f>
        <v>0</v>
      </c>
      <c r="U770" s="140">
        <f>('User Input'!U48*U396)</f>
        <v>0</v>
      </c>
      <c r="V770" s="140">
        <f>('User Input'!V48*V396)</f>
        <v>0</v>
      </c>
      <c r="W770" s="140">
        <f>('User Input'!W48*W396)</f>
        <v>0</v>
      </c>
      <c r="X770" s="140">
        <f>('User Input'!X48*X396)</f>
        <v>0</v>
      </c>
      <c r="Y770" s="140">
        <f>('User Input'!Y48*Y396)</f>
        <v>0</v>
      </c>
      <c r="Z770" s="140">
        <f>('User Input'!Z48*Z396)</f>
        <v>0</v>
      </c>
      <c r="AA770" s="140">
        <f>('User Input'!AA48*AA396)</f>
        <v>0</v>
      </c>
      <c r="AB770" s="140">
        <f>('User Input'!AB48*AB396)</f>
        <v>0</v>
      </c>
      <c r="AC770" s="140">
        <f>('User Input'!AC48*AC396)</f>
        <v>0</v>
      </c>
      <c r="AD770" s="140">
        <f>('User Input'!AD48*AD396)</f>
        <v>0</v>
      </c>
      <c r="AE770" s="140">
        <f>('User Input'!AE48*AE396)</f>
        <v>0</v>
      </c>
      <c r="AF770" s="140">
        <f>('User Input'!AF48*AF396)</f>
        <v>0</v>
      </c>
      <c r="AG770" s="140">
        <f>('User Input'!AG48*AG396)</f>
        <v>0</v>
      </c>
      <c r="AH770" s="140">
        <f>('User Input'!AH48*AH396)</f>
        <v>0</v>
      </c>
      <c r="AI770" s="140">
        <f>('User Input'!AI48*AI396)</f>
        <v>0</v>
      </c>
      <c r="AJ770" s="140">
        <f>('User Input'!AJ48*AJ396)</f>
        <v>0</v>
      </c>
      <c r="AK770" s="140">
        <f>('User Input'!AK48*AK396)</f>
        <v>0</v>
      </c>
      <c r="AL770" s="140">
        <f>('User Input'!AL48*AL396)</f>
        <v>0</v>
      </c>
      <c r="AM770" s="140">
        <f>('User Input'!AM48*AM396)</f>
        <v>0</v>
      </c>
      <c r="AN770" s="140">
        <f>('User Input'!AN48*AN396)</f>
        <v>0</v>
      </c>
      <c r="AO770" s="140">
        <f>('User Input'!AO48*AO396)</f>
        <v>0</v>
      </c>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c r="CJ770" s="104"/>
      <c r="CK770" s="104"/>
      <c r="CL770" s="104"/>
      <c r="CM770" s="104"/>
      <c r="CN770" s="104"/>
      <c r="CO770" s="104"/>
      <c r="CP770" s="104"/>
      <c r="CQ770" s="104"/>
    </row>
    <row r="771" spans="1:95" ht="15" customHeight="1">
      <c r="A771" s="104"/>
      <c r="B771" s="117" t="s">
        <v>117</v>
      </c>
      <c r="C771" s="141"/>
      <c r="D771" s="140">
        <f>('User Input'!D49*D397)</f>
        <v>0</v>
      </c>
      <c r="E771" s="140">
        <f>('User Input'!E49*E397)</f>
        <v>0</v>
      </c>
      <c r="F771" s="140">
        <f>('User Input'!F49*F397)</f>
        <v>0</v>
      </c>
      <c r="G771" s="140">
        <f>('User Input'!G49*G397)</f>
        <v>0</v>
      </c>
      <c r="H771" s="140">
        <f>('User Input'!H49*H397)</f>
        <v>0</v>
      </c>
      <c r="I771" s="140">
        <f>('User Input'!I49*I397)</f>
        <v>0</v>
      </c>
      <c r="J771" s="140">
        <f>('User Input'!J49*J397)</f>
        <v>0</v>
      </c>
      <c r="K771" s="140">
        <f>('User Input'!K49*K397)</f>
        <v>0</v>
      </c>
      <c r="L771" s="140">
        <f>('User Input'!L49*L397)</f>
        <v>0</v>
      </c>
      <c r="M771" s="140">
        <f>('User Input'!M49*M397)</f>
        <v>0</v>
      </c>
      <c r="N771" s="140">
        <f>('User Input'!N49*N397)</f>
        <v>0</v>
      </c>
      <c r="O771" s="140">
        <f>('User Input'!O49*O397)</f>
        <v>0</v>
      </c>
      <c r="P771" s="140">
        <f>('User Input'!P49*P397)</f>
        <v>0</v>
      </c>
      <c r="Q771" s="140">
        <f>('User Input'!Q49*Q397)</f>
        <v>0</v>
      </c>
      <c r="R771" s="140">
        <f>('User Input'!R49*R397)</f>
        <v>0</v>
      </c>
      <c r="S771" s="140">
        <f>('User Input'!S49*S397)</f>
        <v>0</v>
      </c>
      <c r="T771" s="140">
        <f>('User Input'!T49*T397)</f>
        <v>0</v>
      </c>
      <c r="U771" s="140">
        <f>('User Input'!U49*U397)</f>
        <v>0</v>
      </c>
      <c r="V771" s="140">
        <f>('User Input'!V49*V397)</f>
        <v>0</v>
      </c>
      <c r="W771" s="140">
        <f>('User Input'!W49*W397)</f>
        <v>0</v>
      </c>
      <c r="X771" s="140">
        <f>('User Input'!X49*X397)</f>
        <v>0</v>
      </c>
      <c r="Y771" s="140">
        <f>('User Input'!Y49*Y397)</f>
        <v>0</v>
      </c>
      <c r="Z771" s="140">
        <f>('User Input'!Z49*Z397)</f>
        <v>0</v>
      </c>
      <c r="AA771" s="140">
        <f>('User Input'!AA49*AA397)</f>
        <v>0</v>
      </c>
      <c r="AB771" s="140">
        <f>('User Input'!AB49*AB397)</f>
        <v>0</v>
      </c>
      <c r="AC771" s="140">
        <f>('User Input'!AC49*AC397)</f>
        <v>0</v>
      </c>
      <c r="AD771" s="140">
        <f>('User Input'!AD49*AD397)</f>
        <v>0</v>
      </c>
      <c r="AE771" s="140">
        <f>('User Input'!AE49*AE397)</f>
        <v>0</v>
      </c>
      <c r="AF771" s="140">
        <f>('User Input'!AF49*AF397)</f>
        <v>0</v>
      </c>
      <c r="AG771" s="140">
        <f>('User Input'!AG49*AG397)</f>
        <v>0</v>
      </c>
      <c r="AH771" s="140">
        <f>('User Input'!AH49*AH397)</f>
        <v>0</v>
      </c>
      <c r="AI771" s="140">
        <f>('User Input'!AI49*AI397)</f>
        <v>0</v>
      </c>
      <c r="AJ771" s="140">
        <f>('User Input'!AJ49*AJ397)</f>
        <v>0</v>
      </c>
      <c r="AK771" s="140">
        <f>('User Input'!AK49*AK397)</f>
        <v>0</v>
      </c>
      <c r="AL771" s="140">
        <f>('User Input'!AL49*AL397)</f>
        <v>0</v>
      </c>
      <c r="AM771" s="140">
        <f>('User Input'!AM49*AM397)</f>
        <v>0</v>
      </c>
      <c r="AN771" s="140">
        <f>('User Input'!AN49*AN397)</f>
        <v>0</v>
      </c>
      <c r="AO771" s="140">
        <f>('User Input'!AO49*AO397)</f>
        <v>0</v>
      </c>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c r="CJ771" s="104"/>
      <c r="CK771" s="104"/>
      <c r="CL771" s="104"/>
      <c r="CM771" s="104"/>
      <c r="CN771" s="104"/>
      <c r="CO771" s="104"/>
      <c r="CP771" s="104"/>
      <c r="CQ771" s="104"/>
    </row>
    <row r="772" spans="1:95" ht="15" customHeight="1">
      <c r="A772" s="104"/>
      <c r="B772" s="117" t="s">
        <v>118</v>
      </c>
      <c r="C772" s="141"/>
      <c r="D772" s="140">
        <f>('User Input'!D50*D398)</f>
        <v>0</v>
      </c>
      <c r="E772" s="140">
        <f>('User Input'!E50*E398)</f>
        <v>0</v>
      </c>
      <c r="F772" s="140">
        <f>('User Input'!F50*F398)</f>
        <v>0</v>
      </c>
      <c r="G772" s="140">
        <f>('User Input'!G50*G398)</f>
        <v>0</v>
      </c>
      <c r="H772" s="140">
        <f>('User Input'!H50*H398)</f>
        <v>0</v>
      </c>
      <c r="I772" s="140">
        <f>('User Input'!I50*I398)</f>
        <v>0</v>
      </c>
      <c r="J772" s="140">
        <f>('User Input'!J50*J398)</f>
        <v>0</v>
      </c>
      <c r="K772" s="140">
        <f>('User Input'!K50*K398)</f>
        <v>0</v>
      </c>
      <c r="L772" s="140">
        <f>('User Input'!L50*L398)</f>
        <v>0</v>
      </c>
      <c r="M772" s="140">
        <f>('User Input'!M50*M398)</f>
        <v>0</v>
      </c>
      <c r="N772" s="140">
        <f>('User Input'!N50*N398)</f>
        <v>0</v>
      </c>
      <c r="O772" s="140">
        <f>('User Input'!O50*O398)</f>
        <v>0</v>
      </c>
      <c r="P772" s="140">
        <f>('User Input'!P50*P398)</f>
        <v>0</v>
      </c>
      <c r="Q772" s="140">
        <f>('User Input'!Q50*Q398)</f>
        <v>0</v>
      </c>
      <c r="R772" s="140">
        <f>('User Input'!R50*R398)</f>
        <v>0</v>
      </c>
      <c r="S772" s="140">
        <f>('User Input'!S50*S398)</f>
        <v>0</v>
      </c>
      <c r="T772" s="140">
        <f>('User Input'!T50*T398)</f>
        <v>0</v>
      </c>
      <c r="U772" s="140">
        <f>('User Input'!U50*U398)</f>
        <v>0</v>
      </c>
      <c r="V772" s="140">
        <f>('User Input'!V50*V398)</f>
        <v>0</v>
      </c>
      <c r="W772" s="140">
        <f>('User Input'!W50*W398)</f>
        <v>0</v>
      </c>
      <c r="X772" s="140">
        <f>('User Input'!X50*X398)</f>
        <v>0</v>
      </c>
      <c r="Y772" s="140">
        <f>('User Input'!Y50*Y398)</f>
        <v>0</v>
      </c>
      <c r="Z772" s="140">
        <f>('User Input'!Z50*Z398)</f>
        <v>0</v>
      </c>
      <c r="AA772" s="140">
        <f>('User Input'!AA50*AA398)</f>
        <v>0</v>
      </c>
      <c r="AB772" s="140">
        <f>('User Input'!AB50*AB398)</f>
        <v>0</v>
      </c>
      <c r="AC772" s="140">
        <f>('User Input'!AC50*AC398)</f>
        <v>0</v>
      </c>
      <c r="AD772" s="140">
        <f>('User Input'!AD50*AD398)</f>
        <v>0</v>
      </c>
      <c r="AE772" s="140">
        <f>('User Input'!AE50*AE398)</f>
        <v>0</v>
      </c>
      <c r="AF772" s="140">
        <f>('User Input'!AF50*AF398)</f>
        <v>0</v>
      </c>
      <c r="AG772" s="140">
        <f>('User Input'!AG50*AG398)</f>
        <v>0</v>
      </c>
      <c r="AH772" s="140">
        <f>('User Input'!AH50*AH398)</f>
        <v>0</v>
      </c>
      <c r="AI772" s="140">
        <f>('User Input'!AI50*AI398)</f>
        <v>0</v>
      </c>
      <c r="AJ772" s="140">
        <f>('User Input'!AJ50*AJ398)</f>
        <v>0</v>
      </c>
      <c r="AK772" s="140">
        <f>('User Input'!AK50*AK398)</f>
        <v>0</v>
      </c>
      <c r="AL772" s="140">
        <f>('User Input'!AL50*AL398)</f>
        <v>0</v>
      </c>
      <c r="AM772" s="140">
        <f>('User Input'!AM50*AM398)</f>
        <v>0</v>
      </c>
      <c r="AN772" s="140">
        <f>('User Input'!AN50*AN398)</f>
        <v>0</v>
      </c>
      <c r="AO772" s="140">
        <f>('User Input'!AO50*AO398)</f>
        <v>0</v>
      </c>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c r="CJ772" s="104"/>
      <c r="CK772" s="104"/>
      <c r="CL772" s="104"/>
      <c r="CM772" s="104"/>
      <c r="CN772" s="104"/>
      <c r="CO772" s="104"/>
      <c r="CP772" s="104"/>
      <c r="CQ772" s="104"/>
    </row>
    <row r="773" spans="1:95" ht="15" customHeight="1">
      <c r="A773" s="104"/>
      <c r="B773" s="117" t="s">
        <v>119</v>
      </c>
      <c r="C773" s="141"/>
      <c r="D773" s="140">
        <f>('User Input'!D51*D399)</f>
        <v>0</v>
      </c>
      <c r="E773" s="140">
        <f>('User Input'!E51*E399)</f>
        <v>0</v>
      </c>
      <c r="F773" s="140">
        <f>('User Input'!F51*F399)</f>
        <v>0</v>
      </c>
      <c r="G773" s="140">
        <f>('User Input'!G51*G399)</f>
        <v>0</v>
      </c>
      <c r="H773" s="140">
        <f>('User Input'!H51*H399)</f>
        <v>0</v>
      </c>
      <c r="I773" s="140">
        <f>('User Input'!I51*I399)</f>
        <v>0</v>
      </c>
      <c r="J773" s="140">
        <f>('User Input'!J51*J399)</f>
        <v>0</v>
      </c>
      <c r="K773" s="140">
        <f>('User Input'!K51*K399)</f>
        <v>0</v>
      </c>
      <c r="L773" s="140">
        <f>('User Input'!L51*L399)</f>
        <v>0</v>
      </c>
      <c r="M773" s="140">
        <f>('User Input'!M51*M399)</f>
        <v>0</v>
      </c>
      <c r="N773" s="140">
        <f>('User Input'!N51*N399)</f>
        <v>0</v>
      </c>
      <c r="O773" s="140">
        <f>('User Input'!O51*O399)</f>
        <v>0</v>
      </c>
      <c r="P773" s="140">
        <f>('User Input'!P51*P399)</f>
        <v>0</v>
      </c>
      <c r="Q773" s="140">
        <f>('User Input'!Q51*Q399)</f>
        <v>0</v>
      </c>
      <c r="R773" s="140">
        <f>('User Input'!R51*R399)</f>
        <v>0</v>
      </c>
      <c r="S773" s="140">
        <f>('User Input'!S51*S399)</f>
        <v>0</v>
      </c>
      <c r="T773" s="140">
        <f>('User Input'!T51*T399)</f>
        <v>0</v>
      </c>
      <c r="U773" s="140">
        <f>('User Input'!U51*U399)</f>
        <v>0</v>
      </c>
      <c r="V773" s="140">
        <f>('User Input'!V51*V399)</f>
        <v>0</v>
      </c>
      <c r="W773" s="140">
        <f>('User Input'!W51*W399)</f>
        <v>0</v>
      </c>
      <c r="X773" s="140">
        <f>('User Input'!X51*X399)</f>
        <v>0</v>
      </c>
      <c r="Y773" s="140">
        <f>('User Input'!Y51*Y399)</f>
        <v>0</v>
      </c>
      <c r="Z773" s="140">
        <f>('User Input'!Z51*Z399)</f>
        <v>0</v>
      </c>
      <c r="AA773" s="140">
        <f>('User Input'!AA51*AA399)</f>
        <v>0</v>
      </c>
      <c r="AB773" s="140">
        <f>('User Input'!AB51*AB399)</f>
        <v>0</v>
      </c>
      <c r="AC773" s="140">
        <f>('User Input'!AC51*AC399)</f>
        <v>0</v>
      </c>
      <c r="AD773" s="140">
        <f>('User Input'!AD51*AD399)</f>
        <v>0</v>
      </c>
      <c r="AE773" s="140">
        <f>('User Input'!AE51*AE399)</f>
        <v>0</v>
      </c>
      <c r="AF773" s="140">
        <f>('User Input'!AF51*AF399)</f>
        <v>0</v>
      </c>
      <c r="AG773" s="140">
        <f>('User Input'!AG51*AG399)</f>
        <v>0</v>
      </c>
      <c r="AH773" s="140">
        <f>('User Input'!AH51*AH399)</f>
        <v>0</v>
      </c>
      <c r="AI773" s="140">
        <f>('User Input'!AI51*AI399)</f>
        <v>0</v>
      </c>
      <c r="AJ773" s="140">
        <f>('User Input'!AJ51*AJ399)</f>
        <v>0</v>
      </c>
      <c r="AK773" s="140">
        <f>('User Input'!AK51*AK399)</f>
        <v>0</v>
      </c>
      <c r="AL773" s="140">
        <f>('User Input'!AL51*AL399)</f>
        <v>0</v>
      </c>
      <c r="AM773" s="140">
        <f>('User Input'!AM51*AM399)</f>
        <v>0</v>
      </c>
      <c r="AN773" s="140">
        <f>('User Input'!AN51*AN399)</f>
        <v>0</v>
      </c>
      <c r="AO773" s="140">
        <f>('User Input'!AO51*AO399)</f>
        <v>0</v>
      </c>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c r="CJ773" s="104"/>
      <c r="CK773" s="104"/>
      <c r="CL773" s="104"/>
      <c r="CM773" s="104"/>
      <c r="CN773" s="104"/>
      <c r="CO773" s="104"/>
      <c r="CP773" s="104"/>
      <c r="CQ773" s="104"/>
    </row>
    <row r="774" spans="1:95" ht="15" customHeight="1">
      <c r="A774" s="104"/>
      <c r="B774" s="117" t="s">
        <v>120</v>
      </c>
      <c r="C774" s="141"/>
      <c r="D774" s="140">
        <f>('User Input'!D52*D400)</f>
        <v>0</v>
      </c>
      <c r="E774" s="140">
        <f>('User Input'!E52*E400)</f>
        <v>0</v>
      </c>
      <c r="F774" s="140">
        <f>('User Input'!F52*F400)</f>
        <v>0</v>
      </c>
      <c r="G774" s="140">
        <f>('User Input'!G52*G400)</f>
        <v>0</v>
      </c>
      <c r="H774" s="140">
        <f>('User Input'!H52*H400)</f>
        <v>0</v>
      </c>
      <c r="I774" s="140">
        <f>('User Input'!I52*I400)</f>
        <v>0</v>
      </c>
      <c r="J774" s="140">
        <f>('User Input'!J52*J400)</f>
        <v>0</v>
      </c>
      <c r="K774" s="140">
        <f>('User Input'!K52*K400)</f>
        <v>0</v>
      </c>
      <c r="L774" s="140">
        <f>('User Input'!L52*L400)</f>
        <v>0</v>
      </c>
      <c r="M774" s="140">
        <f>('User Input'!M52*M400)</f>
        <v>0</v>
      </c>
      <c r="N774" s="140">
        <f>('User Input'!N52*N400)</f>
        <v>0</v>
      </c>
      <c r="O774" s="140">
        <f>('User Input'!O52*O400)</f>
        <v>0</v>
      </c>
      <c r="P774" s="140">
        <f>('User Input'!P52*P400)</f>
        <v>0</v>
      </c>
      <c r="Q774" s="140">
        <f>('User Input'!Q52*Q400)</f>
        <v>0</v>
      </c>
      <c r="R774" s="140">
        <f>('User Input'!R52*R400)</f>
        <v>0</v>
      </c>
      <c r="S774" s="140">
        <f>('User Input'!S52*S400)</f>
        <v>0</v>
      </c>
      <c r="T774" s="140">
        <f>('User Input'!T52*T400)</f>
        <v>0</v>
      </c>
      <c r="U774" s="140">
        <f>('User Input'!U52*U400)</f>
        <v>0</v>
      </c>
      <c r="V774" s="140">
        <f>('User Input'!V52*V400)</f>
        <v>0</v>
      </c>
      <c r="W774" s="140">
        <f>('User Input'!W52*W400)</f>
        <v>0</v>
      </c>
      <c r="X774" s="140">
        <f>('User Input'!X52*X400)</f>
        <v>0</v>
      </c>
      <c r="Y774" s="140">
        <f>('User Input'!Y52*Y400)</f>
        <v>0</v>
      </c>
      <c r="Z774" s="140">
        <f>('User Input'!Z52*Z400)</f>
        <v>0</v>
      </c>
      <c r="AA774" s="140">
        <f>('User Input'!AA52*AA400)</f>
        <v>0</v>
      </c>
      <c r="AB774" s="140">
        <f>('User Input'!AB52*AB400)</f>
        <v>0</v>
      </c>
      <c r="AC774" s="140">
        <f>('User Input'!AC52*AC400)</f>
        <v>0</v>
      </c>
      <c r="AD774" s="140">
        <f>('User Input'!AD52*AD400)</f>
        <v>0</v>
      </c>
      <c r="AE774" s="140">
        <f>('User Input'!AE52*AE400)</f>
        <v>0</v>
      </c>
      <c r="AF774" s="140">
        <f>('User Input'!AF52*AF400)</f>
        <v>0</v>
      </c>
      <c r="AG774" s="140">
        <f>('User Input'!AG52*AG400)</f>
        <v>0</v>
      </c>
      <c r="AH774" s="140">
        <f>('User Input'!AH52*AH400)</f>
        <v>0</v>
      </c>
      <c r="AI774" s="140">
        <f>('User Input'!AI52*AI400)</f>
        <v>0</v>
      </c>
      <c r="AJ774" s="140">
        <f>('User Input'!AJ52*AJ400)</f>
        <v>0</v>
      </c>
      <c r="AK774" s="140">
        <f>('User Input'!AK52*AK400)</f>
        <v>0</v>
      </c>
      <c r="AL774" s="140">
        <f>('User Input'!AL52*AL400)</f>
        <v>0</v>
      </c>
      <c r="AM774" s="140">
        <f>('User Input'!AM52*AM400)</f>
        <v>0</v>
      </c>
      <c r="AN774" s="140">
        <f>('User Input'!AN52*AN400)</f>
        <v>0</v>
      </c>
      <c r="AO774" s="140">
        <f>('User Input'!AO52*AO400)</f>
        <v>0</v>
      </c>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c r="CJ774" s="104"/>
      <c r="CK774" s="104"/>
      <c r="CL774" s="104"/>
      <c r="CM774" s="104"/>
      <c r="CN774" s="104"/>
      <c r="CO774" s="104"/>
      <c r="CP774" s="104"/>
      <c r="CQ774" s="104"/>
    </row>
    <row r="775" spans="1:95" ht="15" customHeight="1">
      <c r="A775" s="104"/>
      <c r="B775" s="117" t="s">
        <v>121</v>
      </c>
      <c r="C775" s="141"/>
      <c r="D775" s="140">
        <f>('User Input'!D53*D401)</f>
        <v>0</v>
      </c>
      <c r="E775" s="140">
        <f>('User Input'!E53*E401)</f>
        <v>0</v>
      </c>
      <c r="F775" s="140">
        <f>('User Input'!F53*F401)</f>
        <v>0</v>
      </c>
      <c r="G775" s="140">
        <f>('User Input'!G53*G401)</f>
        <v>0</v>
      </c>
      <c r="H775" s="140">
        <f>('User Input'!H53*H401)</f>
        <v>0</v>
      </c>
      <c r="I775" s="140">
        <f>('User Input'!I53*I401)</f>
        <v>0</v>
      </c>
      <c r="J775" s="140">
        <f>('User Input'!J53*J401)</f>
        <v>0</v>
      </c>
      <c r="K775" s="140">
        <f>('User Input'!K53*K401)</f>
        <v>0</v>
      </c>
      <c r="L775" s="140">
        <f>('User Input'!L53*L401)</f>
        <v>0</v>
      </c>
      <c r="M775" s="140">
        <f>('User Input'!M53*M401)</f>
        <v>0</v>
      </c>
      <c r="N775" s="140">
        <f>('User Input'!N53*N401)</f>
        <v>0</v>
      </c>
      <c r="O775" s="140">
        <f>('User Input'!O53*O401)</f>
        <v>0</v>
      </c>
      <c r="P775" s="140">
        <f>('User Input'!P53*P401)</f>
        <v>0</v>
      </c>
      <c r="Q775" s="140">
        <f>('User Input'!Q53*Q401)</f>
        <v>0</v>
      </c>
      <c r="R775" s="140">
        <f>('User Input'!R53*R401)</f>
        <v>0</v>
      </c>
      <c r="S775" s="140">
        <f>('User Input'!S53*S401)</f>
        <v>0</v>
      </c>
      <c r="T775" s="140">
        <f>('User Input'!T53*T401)</f>
        <v>0</v>
      </c>
      <c r="U775" s="140">
        <f>('User Input'!U53*U401)</f>
        <v>0</v>
      </c>
      <c r="V775" s="140">
        <f>('User Input'!V53*V401)</f>
        <v>0</v>
      </c>
      <c r="W775" s="140">
        <f>('User Input'!W53*W401)</f>
        <v>0</v>
      </c>
      <c r="X775" s="140">
        <f>('User Input'!X53*X401)</f>
        <v>0</v>
      </c>
      <c r="Y775" s="140">
        <f>('User Input'!Y53*Y401)</f>
        <v>0</v>
      </c>
      <c r="Z775" s="140">
        <f>('User Input'!Z53*Z401)</f>
        <v>0</v>
      </c>
      <c r="AA775" s="140">
        <f>('User Input'!AA53*AA401)</f>
        <v>0</v>
      </c>
      <c r="AB775" s="140">
        <f>('User Input'!AB53*AB401)</f>
        <v>0</v>
      </c>
      <c r="AC775" s="140">
        <f>('User Input'!AC53*AC401)</f>
        <v>0</v>
      </c>
      <c r="AD775" s="140">
        <f>('User Input'!AD53*AD401)</f>
        <v>0</v>
      </c>
      <c r="AE775" s="140">
        <f>('User Input'!AE53*AE401)</f>
        <v>0</v>
      </c>
      <c r="AF775" s="140">
        <f>('User Input'!AF53*AF401)</f>
        <v>0</v>
      </c>
      <c r="AG775" s="140">
        <f>('User Input'!AG53*AG401)</f>
        <v>0</v>
      </c>
      <c r="AH775" s="140">
        <f>('User Input'!AH53*AH401)</f>
        <v>0</v>
      </c>
      <c r="AI775" s="140">
        <f>('User Input'!AI53*AI401)</f>
        <v>0</v>
      </c>
      <c r="AJ775" s="140">
        <f>('User Input'!AJ53*AJ401)</f>
        <v>0</v>
      </c>
      <c r="AK775" s="140">
        <f>('User Input'!AK53*AK401)</f>
        <v>0</v>
      </c>
      <c r="AL775" s="140">
        <f>('User Input'!AL53*AL401)</f>
        <v>0</v>
      </c>
      <c r="AM775" s="140">
        <f>('User Input'!AM53*AM401)</f>
        <v>0</v>
      </c>
      <c r="AN775" s="140">
        <f>('User Input'!AN53*AN401)</f>
        <v>0</v>
      </c>
      <c r="AO775" s="140">
        <f>('User Input'!AO53*AO401)</f>
        <v>0</v>
      </c>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c r="CJ775" s="104"/>
      <c r="CK775" s="104"/>
      <c r="CL775" s="104"/>
      <c r="CM775" s="104"/>
      <c r="CN775" s="104"/>
      <c r="CO775" s="104"/>
      <c r="CP775" s="104"/>
      <c r="CQ775" s="104"/>
    </row>
    <row r="776" spans="1:95" ht="15" customHeight="1">
      <c r="A776" s="104"/>
      <c r="B776" s="117" t="s">
        <v>122</v>
      </c>
      <c r="C776" s="141"/>
      <c r="D776" s="140">
        <f>('User Input'!D54*D402)</f>
        <v>0</v>
      </c>
      <c r="E776" s="140">
        <f>('User Input'!E54*E402)</f>
        <v>0</v>
      </c>
      <c r="F776" s="140">
        <f>('User Input'!F54*F402)</f>
        <v>0</v>
      </c>
      <c r="G776" s="140">
        <f>('User Input'!G54*G402)</f>
        <v>0</v>
      </c>
      <c r="H776" s="140">
        <f>('User Input'!H54*H402)</f>
        <v>0</v>
      </c>
      <c r="I776" s="140">
        <f>('User Input'!I54*I402)</f>
        <v>0</v>
      </c>
      <c r="J776" s="140">
        <f>('User Input'!J54*J402)</f>
        <v>0</v>
      </c>
      <c r="K776" s="140">
        <f>('User Input'!K54*K402)</f>
        <v>0</v>
      </c>
      <c r="L776" s="140">
        <f>('User Input'!L54*L402)</f>
        <v>0</v>
      </c>
      <c r="M776" s="140">
        <f>('User Input'!M54*M402)</f>
        <v>0</v>
      </c>
      <c r="N776" s="140">
        <f>('User Input'!N54*N402)</f>
        <v>0</v>
      </c>
      <c r="O776" s="140">
        <f>('User Input'!O54*O402)</f>
        <v>0</v>
      </c>
      <c r="P776" s="140">
        <f>('User Input'!P54*P402)</f>
        <v>0</v>
      </c>
      <c r="Q776" s="140">
        <f>('User Input'!Q54*Q402)</f>
        <v>0</v>
      </c>
      <c r="R776" s="140">
        <f>('User Input'!R54*R402)</f>
        <v>0</v>
      </c>
      <c r="S776" s="140">
        <f>('User Input'!S54*S402)</f>
        <v>0</v>
      </c>
      <c r="T776" s="140">
        <f>('User Input'!T54*T402)</f>
        <v>0</v>
      </c>
      <c r="U776" s="140">
        <f>('User Input'!U54*U402)</f>
        <v>0</v>
      </c>
      <c r="V776" s="140">
        <f>('User Input'!V54*V402)</f>
        <v>0</v>
      </c>
      <c r="W776" s="140">
        <f>('User Input'!W54*W402)</f>
        <v>0</v>
      </c>
      <c r="X776" s="140">
        <f>('User Input'!X54*X402)</f>
        <v>0</v>
      </c>
      <c r="Y776" s="140">
        <f>('User Input'!Y54*Y402)</f>
        <v>0</v>
      </c>
      <c r="Z776" s="140">
        <f>('User Input'!Z54*Z402)</f>
        <v>0</v>
      </c>
      <c r="AA776" s="140">
        <f>('User Input'!AA54*AA402)</f>
        <v>0</v>
      </c>
      <c r="AB776" s="140">
        <f>('User Input'!AB54*AB402)</f>
        <v>0</v>
      </c>
      <c r="AC776" s="140">
        <f>('User Input'!AC54*AC402)</f>
        <v>0</v>
      </c>
      <c r="AD776" s="140">
        <f>('User Input'!AD54*AD402)</f>
        <v>0</v>
      </c>
      <c r="AE776" s="140">
        <f>('User Input'!AE54*AE402)</f>
        <v>0</v>
      </c>
      <c r="AF776" s="140">
        <f>('User Input'!AF54*AF402)</f>
        <v>0</v>
      </c>
      <c r="AG776" s="140">
        <f>('User Input'!AG54*AG402)</f>
        <v>0</v>
      </c>
      <c r="AH776" s="140">
        <f>('User Input'!AH54*AH402)</f>
        <v>0</v>
      </c>
      <c r="AI776" s="140">
        <f>('User Input'!AI54*AI402)</f>
        <v>0</v>
      </c>
      <c r="AJ776" s="140">
        <f>('User Input'!AJ54*AJ402)</f>
        <v>0</v>
      </c>
      <c r="AK776" s="140">
        <f>('User Input'!AK54*AK402)</f>
        <v>0</v>
      </c>
      <c r="AL776" s="140">
        <f>('User Input'!AL54*AL402)</f>
        <v>0</v>
      </c>
      <c r="AM776" s="140">
        <f>('User Input'!AM54*AM402)</f>
        <v>0</v>
      </c>
      <c r="AN776" s="140">
        <f>('User Input'!AN54*AN402)</f>
        <v>0</v>
      </c>
      <c r="AO776" s="140">
        <f>('User Input'!AO54*AO402)</f>
        <v>0</v>
      </c>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c r="CJ776" s="104"/>
      <c r="CK776" s="104"/>
      <c r="CL776" s="104"/>
      <c r="CM776" s="104"/>
      <c r="CN776" s="104"/>
      <c r="CO776" s="104"/>
      <c r="CP776" s="104"/>
      <c r="CQ776" s="104"/>
    </row>
    <row r="777" spans="1:95" ht="15" customHeight="1">
      <c r="A777" s="104"/>
      <c r="B777" s="117" t="s">
        <v>123</v>
      </c>
      <c r="C777" s="141"/>
      <c r="D777" s="140">
        <f>('User Input'!D55*D403)</f>
        <v>0</v>
      </c>
      <c r="E777" s="140">
        <f>('User Input'!E55*E403)</f>
        <v>0</v>
      </c>
      <c r="F777" s="140">
        <f>('User Input'!F55*F403)</f>
        <v>0</v>
      </c>
      <c r="G777" s="140">
        <f>('User Input'!G55*G403)</f>
        <v>0</v>
      </c>
      <c r="H777" s="140">
        <f>('User Input'!H55*H403)</f>
        <v>0</v>
      </c>
      <c r="I777" s="140">
        <f>('User Input'!I55*I403)</f>
        <v>0</v>
      </c>
      <c r="J777" s="140">
        <f>('User Input'!J55*J403)</f>
        <v>0</v>
      </c>
      <c r="K777" s="140">
        <f>('User Input'!K55*K403)</f>
        <v>0</v>
      </c>
      <c r="L777" s="140">
        <f>('User Input'!L55*L403)</f>
        <v>0</v>
      </c>
      <c r="M777" s="140">
        <f>('User Input'!M55*M403)</f>
        <v>0</v>
      </c>
      <c r="N777" s="140">
        <f>('User Input'!N55*N403)</f>
        <v>0</v>
      </c>
      <c r="O777" s="140">
        <f>('User Input'!O55*O403)</f>
        <v>0</v>
      </c>
      <c r="P777" s="140">
        <f>('User Input'!P55*P403)</f>
        <v>0</v>
      </c>
      <c r="Q777" s="140">
        <f>('User Input'!Q55*Q403)</f>
        <v>0</v>
      </c>
      <c r="R777" s="140">
        <f>('User Input'!R55*R403)</f>
        <v>0</v>
      </c>
      <c r="S777" s="140">
        <f>('User Input'!S55*S403)</f>
        <v>0</v>
      </c>
      <c r="T777" s="140">
        <f>('User Input'!T55*T403)</f>
        <v>0</v>
      </c>
      <c r="U777" s="140">
        <f>('User Input'!U55*U403)</f>
        <v>0</v>
      </c>
      <c r="V777" s="140">
        <f>('User Input'!V55*V403)</f>
        <v>0</v>
      </c>
      <c r="W777" s="140">
        <f>('User Input'!W55*W403)</f>
        <v>0</v>
      </c>
      <c r="X777" s="140">
        <f>('User Input'!X55*X403)</f>
        <v>0</v>
      </c>
      <c r="Y777" s="140">
        <f>('User Input'!Y55*Y403)</f>
        <v>0</v>
      </c>
      <c r="Z777" s="140">
        <f>('User Input'!Z55*Z403)</f>
        <v>0</v>
      </c>
      <c r="AA777" s="140">
        <f>('User Input'!AA55*AA403)</f>
        <v>0</v>
      </c>
      <c r="AB777" s="140">
        <f>('User Input'!AB55*AB403)</f>
        <v>0</v>
      </c>
      <c r="AC777" s="140">
        <f>('User Input'!AC55*AC403)</f>
        <v>0</v>
      </c>
      <c r="AD777" s="140">
        <f>('User Input'!AD55*AD403)</f>
        <v>0</v>
      </c>
      <c r="AE777" s="140">
        <f>('User Input'!AE55*AE403)</f>
        <v>0</v>
      </c>
      <c r="AF777" s="140">
        <f>('User Input'!AF55*AF403)</f>
        <v>0</v>
      </c>
      <c r="AG777" s="140">
        <f>('User Input'!AG55*AG403)</f>
        <v>0</v>
      </c>
      <c r="AH777" s="140">
        <f>('User Input'!AH55*AH403)</f>
        <v>0</v>
      </c>
      <c r="AI777" s="140">
        <f>('User Input'!AI55*AI403)</f>
        <v>0</v>
      </c>
      <c r="AJ777" s="140">
        <f>('User Input'!AJ55*AJ403)</f>
        <v>0</v>
      </c>
      <c r="AK777" s="140">
        <f>('User Input'!AK55*AK403)</f>
        <v>0</v>
      </c>
      <c r="AL777" s="140">
        <f>('User Input'!AL55*AL403)</f>
        <v>0</v>
      </c>
      <c r="AM777" s="140">
        <f>('User Input'!AM55*AM403)</f>
        <v>0</v>
      </c>
      <c r="AN777" s="140">
        <f>('User Input'!AN55*AN403)</f>
        <v>0</v>
      </c>
      <c r="AO777" s="140">
        <f>('User Input'!AO55*AO403)</f>
        <v>0</v>
      </c>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c r="CJ777" s="104"/>
      <c r="CK777" s="104"/>
      <c r="CL777" s="104"/>
      <c r="CM777" s="104"/>
      <c r="CN777" s="104"/>
      <c r="CO777" s="104"/>
      <c r="CP777" s="104"/>
      <c r="CQ777" s="104"/>
    </row>
    <row r="778" spans="1:95" ht="15" customHeight="1">
      <c r="A778" s="104"/>
      <c r="B778" s="117" t="s">
        <v>124</v>
      </c>
      <c r="C778" s="141"/>
      <c r="D778" s="140">
        <f>('User Input'!D56*D404)</f>
        <v>0</v>
      </c>
      <c r="E778" s="140">
        <f>('User Input'!E56*E404)</f>
        <v>0</v>
      </c>
      <c r="F778" s="140">
        <f>('User Input'!F56*F404)</f>
        <v>0</v>
      </c>
      <c r="G778" s="140">
        <f>('User Input'!G56*G404)</f>
        <v>0</v>
      </c>
      <c r="H778" s="140">
        <f>('User Input'!H56*H404)</f>
        <v>0</v>
      </c>
      <c r="I778" s="140">
        <f>('User Input'!I56*I404)</f>
        <v>0</v>
      </c>
      <c r="J778" s="140">
        <f>('User Input'!J56*J404)</f>
        <v>0</v>
      </c>
      <c r="K778" s="140">
        <f>('User Input'!K56*K404)</f>
        <v>0</v>
      </c>
      <c r="L778" s="140">
        <f>('User Input'!L56*L404)</f>
        <v>0</v>
      </c>
      <c r="M778" s="140">
        <f>('User Input'!M56*M404)</f>
        <v>0</v>
      </c>
      <c r="N778" s="140">
        <f>('User Input'!N56*N404)</f>
        <v>0</v>
      </c>
      <c r="O778" s="140">
        <f>('User Input'!O56*O404)</f>
        <v>0</v>
      </c>
      <c r="P778" s="140">
        <f>('User Input'!P56*P404)</f>
        <v>0</v>
      </c>
      <c r="Q778" s="140">
        <f>('User Input'!Q56*Q404)</f>
        <v>0</v>
      </c>
      <c r="R778" s="140">
        <f>('User Input'!R56*R404)</f>
        <v>0</v>
      </c>
      <c r="S778" s="140">
        <f>('User Input'!S56*S404)</f>
        <v>0</v>
      </c>
      <c r="T778" s="140">
        <f>('User Input'!T56*T404)</f>
        <v>0</v>
      </c>
      <c r="U778" s="140">
        <f>('User Input'!U56*U404)</f>
        <v>0</v>
      </c>
      <c r="V778" s="140">
        <f>('User Input'!V56*V404)</f>
        <v>0</v>
      </c>
      <c r="W778" s="140">
        <f>('User Input'!W56*W404)</f>
        <v>0</v>
      </c>
      <c r="X778" s="140">
        <f>('User Input'!X56*X404)</f>
        <v>0</v>
      </c>
      <c r="Y778" s="140">
        <f>('User Input'!Y56*Y404)</f>
        <v>0</v>
      </c>
      <c r="Z778" s="140">
        <f>('User Input'!Z56*Z404)</f>
        <v>0</v>
      </c>
      <c r="AA778" s="140">
        <f>('User Input'!AA56*AA404)</f>
        <v>0</v>
      </c>
      <c r="AB778" s="140">
        <f>('User Input'!AB56*AB404)</f>
        <v>0</v>
      </c>
      <c r="AC778" s="140">
        <f>('User Input'!AC56*AC404)</f>
        <v>0</v>
      </c>
      <c r="AD778" s="140">
        <f>('User Input'!AD56*AD404)</f>
        <v>0</v>
      </c>
      <c r="AE778" s="140">
        <f>('User Input'!AE56*AE404)</f>
        <v>0</v>
      </c>
      <c r="AF778" s="140">
        <f>('User Input'!AF56*AF404)</f>
        <v>0</v>
      </c>
      <c r="AG778" s="140">
        <f>('User Input'!AG56*AG404)</f>
        <v>0</v>
      </c>
      <c r="AH778" s="140">
        <f>('User Input'!AH56*AH404)</f>
        <v>0</v>
      </c>
      <c r="AI778" s="140">
        <f>('User Input'!AI56*AI404)</f>
        <v>0</v>
      </c>
      <c r="AJ778" s="140">
        <f>('User Input'!AJ56*AJ404)</f>
        <v>0</v>
      </c>
      <c r="AK778" s="140">
        <f>('User Input'!AK56*AK404)</f>
        <v>0</v>
      </c>
      <c r="AL778" s="140">
        <f>('User Input'!AL56*AL404)</f>
        <v>0</v>
      </c>
      <c r="AM778" s="140">
        <f>('User Input'!AM56*AM404)</f>
        <v>0</v>
      </c>
      <c r="AN778" s="140">
        <f>('User Input'!AN56*AN404)</f>
        <v>0</v>
      </c>
      <c r="AO778" s="140">
        <f>('User Input'!AO56*AO404)</f>
        <v>0</v>
      </c>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c r="CJ778" s="104"/>
      <c r="CK778" s="104"/>
      <c r="CL778" s="104"/>
      <c r="CM778" s="104"/>
      <c r="CN778" s="104"/>
      <c r="CO778" s="104"/>
      <c r="CP778" s="104"/>
      <c r="CQ778" s="104"/>
    </row>
    <row r="779" spans="1:95" ht="15" customHeight="1">
      <c r="A779" s="104"/>
      <c r="B779" s="117" t="s">
        <v>125</v>
      </c>
      <c r="C779" s="141"/>
      <c r="D779" s="140">
        <f>('User Input'!D57*D405)</f>
        <v>0</v>
      </c>
      <c r="E779" s="140">
        <f>('User Input'!E57*E405)</f>
        <v>0</v>
      </c>
      <c r="F779" s="140">
        <f>('User Input'!F57*F405)</f>
        <v>0</v>
      </c>
      <c r="G779" s="140">
        <f>('User Input'!G57*G405)</f>
        <v>0</v>
      </c>
      <c r="H779" s="140">
        <f>('User Input'!H57*H405)</f>
        <v>0</v>
      </c>
      <c r="I779" s="140">
        <f>('User Input'!I57*I405)</f>
        <v>0</v>
      </c>
      <c r="J779" s="140">
        <f>('User Input'!J57*J405)</f>
        <v>0</v>
      </c>
      <c r="K779" s="140">
        <f>('User Input'!K57*K405)</f>
        <v>0</v>
      </c>
      <c r="L779" s="140">
        <f>('User Input'!L57*L405)</f>
        <v>0</v>
      </c>
      <c r="M779" s="140">
        <f>('User Input'!M57*M405)</f>
        <v>0</v>
      </c>
      <c r="N779" s="140">
        <f>('User Input'!N57*N405)</f>
        <v>0</v>
      </c>
      <c r="O779" s="140">
        <f>('User Input'!O57*O405)</f>
        <v>0</v>
      </c>
      <c r="P779" s="140">
        <f>('User Input'!P57*P405)</f>
        <v>0</v>
      </c>
      <c r="Q779" s="140">
        <f>('User Input'!Q57*Q405)</f>
        <v>0</v>
      </c>
      <c r="R779" s="140">
        <f>('User Input'!R57*R405)</f>
        <v>0</v>
      </c>
      <c r="S779" s="140">
        <f>('User Input'!S57*S405)</f>
        <v>0</v>
      </c>
      <c r="T779" s="140">
        <f>('User Input'!T57*T405)</f>
        <v>0</v>
      </c>
      <c r="U779" s="140">
        <f>('User Input'!U57*U405)</f>
        <v>0</v>
      </c>
      <c r="V779" s="140">
        <f>('User Input'!V57*V405)</f>
        <v>0</v>
      </c>
      <c r="W779" s="140">
        <f>('User Input'!W57*W405)</f>
        <v>0</v>
      </c>
      <c r="X779" s="140">
        <f>('User Input'!X57*X405)</f>
        <v>0</v>
      </c>
      <c r="Y779" s="140">
        <f>('User Input'!Y57*Y405)</f>
        <v>0</v>
      </c>
      <c r="Z779" s="140">
        <f>('User Input'!Z57*Z405)</f>
        <v>0</v>
      </c>
      <c r="AA779" s="140">
        <f>('User Input'!AA57*AA405)</f>
        <v>0</v>
      </c>
      <c r="AB779" s="140">
        <f>('User Input'!AB57*AB405)</f>
        <v>0</v>
      </c>
      <c r="AC779" s="140">
        <f>('User Input'!AC57*AC405)</f>
        <v>0</v>
      </c>
      <c r="AD779" s="140">
        <f>('User Input'!AD57*AD405)</f>
        <v>0</v>
      </c>
      <c r="AE779" s="140">
        <f>('User Input'!AE57*AE405)</f>
        <v>0</v>
      </c>
      <c r="AF779" s="140">
        <f>('User Input'!AF57*AF405)</f>
        <v>0</v>
      </c>
      <c r="AG779" s="140">
        <f>('User Input'!AG57*AG405)</f>
        <v>0</v>
      </c>
      <c r="AH779" s="140">
        <f>('User Input'!AH57*AH405)</f>
        <v>0</v>
      </c>
      <c r="AI779" s="140">
        <f>('User Input'!AI57*AI405)</f>
        <v>0</v>
      </c>
      <c r="AJ779" s="140">
        <f>('User Input'!AJ57*AJ405)</f>
        <v>0</v>
      </c>
      <c r="AK779" s="140">
        <f>('User Input'!AK57*AK405)</f>
        <v>0</v>
      </c>
      <c r="AL779" s="140">
        <f>('User Input'!AL57*AL405)</f>
        <v>0</v>
      </c>
      <c r="AM779" s="140">
        <f>('User Input'!AM57*AM405)</f>
        <v>0</v>
      </c>
      <c r="AN779" s="140">
        <f>('User Input'!AN57*AN405)</f>
        <v>0</v>
      </c>
      <c r="AO779" s="140">
        <f>('User Input'!AO57*AO405)</f>
        <v>0</v>
      </c>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row>
    <row r="780" spans="1:95" ht="15" customHeight="1">
      <c r="A780" s="104"/>
      <c r="B780" s="117" t="s">
        <v>126</v>
      </c>
      <c r="C780" s="141"/>
      <c r="D780" s="140">
        <f>('User Input'!D58*D406)</f>
        <v>0</v>
      </c>
      <c r="E780" s="140">
        <f>('User Input'!E58*E406)</f>
        <v>0</v>
      </c>
      <c r="F780" s="140">
        <f>('User Input'!F58*F406)</f>
        <v>0</v>
      </c>
      <c r="G780" s="140">
        <f>('User Input'!G58*G406)</f>
        <v>0</v>
      </c>
      <c r="H780" s="140">
        <f>('User Input'!H58*H406)</f>
        <v>0</v>
      </c>
      <c r="I780" s="140">
        <f>('User Input'!I58*I406)</f>
        <v>0</v>
      </c>
      <c r="J780" s="140">
        <f>('User Input'!J58*J406)</f>
        <v>0</v>
      </c>
      <c r="K780" s="140">
        <f>('User Input'!K58*K406)</f>
        <v>0</v>
      </c>
      <c r="L780" s="140">
        <f>('User Input'!L58*L406)</f>
        <v>0</v>
      </c>
      <c r="M780" s="140">
        <f>('User Input'!M58*M406)</f>
        <v>0</v>
      </c>
      <c r="N780" s="140">
        <f>('User Input'!N58*N406)</f>
        <v>0</v>
      </c>
      <c r="O780" s="140">
        <f>('User Input'!O58*O406)</f>
        <v>0</v>
      </c>
      <c r="P780" s="140">
        <f>('User Input'!P58*P406)</f>
        <v>0</v>
      </c>
      <c r="Q780" s="140">
        <f>('User Input'!Q58*Q406)</f>
        <v>0</v>
      </c>
      <c r="R780" s="140">
        <f>('User Input'!R58*R406)</f>
        <v>0</v>
      </c>
      <c r="S780" s="140">
        <f>('User Input'!S58*S406)</f>
        <v>0</v>
      </c>
      <c r="T780" s="140">
        <f>('User Input'!T58*T406)</f>
        <v>0</v>
      </c>
      <c r="U780" s="140">
        <f>('User Input'!U58*U406)</f>
        <v>0</v>
      </c>
      <c r="V780" s="140">
        <f>('User Input'!V58*V406)</f>
        <v>0</v>
      </c>
      <c r="W780" s="140">
        <f>('User Input'!W58*W406)</f>
        <v>0</v>
      </c>
      <c r="X780" s="140">
        <f>('User Input'!X58*X406)</f>
        <v>0</v>
      </c>
      <c r="Y780" s="140">
        <f>('User Input'!Y58*Y406)</f>
        <v>0</v>
      </c>
      <c r="Z780" s="140">
        <f>('User Input'!Z58*Z406)</f>
        <v>0</v>
      </c>
      <c r="AA780" s="140">
        <f>('User Input'!AA58*AA406)</f>
        <v>0</v>
      </c>
      <c r="AB780" s="140">
        <f>('User Input'!AB58*AB406)</f>
        <v>0</v>
      </c>
      <c r="AC780" s="140">
        <f>('User Input'!AC58*AC406)</f>
        <v>0</v>
      </c>
      <c r="AD780" s="140">
        <f>('User Input'!AD58*AD406)</f>
        <v>0</v>
      </c>
      <c r="AE780" s="140">
        <f>('User Input'!AE58*AE406)</f>
        <v>0</v>
      </c>
      <c r="AF780" s="140">
        <f>('User Input'!AF58*AF406)</f>
        <v>0</v>
      </c>
      <c r="AG780" s="140">
        <f>('User Input'!AG58*AG406)</f>
        <v>0</v>
      </c>
      <c r="AH780" s="140">
        <f>('User Input'!AH58*AH406)</f>
        <v>0</v>
      </c>
      <c r="AI780" s="140">
        <f>('User Input'!AI58*AI406)</f>
        <v>0</v>
      </c>
      <c r="AJ780" s="140">
        <f>('User Input'!AJ58*AJ406)</f>
        <v>0</v>
      </c>
      <c r="AK780" s="140">
        <f>('User Input'!AK58*AK406)</f>
        <v>0</v>
      </c>
      <c r="AL780" s="140">
        <f>('User Input'!AL58*AL406)</f>
        <v>0</v>
      </c>
      <c r="AM780" s="140">
        <f>('User Input'!AM58*AM406)</f>
        <v>0</v>
      </c>
      <c r="AN780" s="140">
        <f>('User Input'!AN58*AN406)</f>
        <v>0</v>
      </c>
      <c r="AO780" s="140">
        <f>('User Input'!AO58*AO406)</f>
        <v>0</v>
      </c>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c r="CJ780" s="104"/>
      <c r="CK780" s="104"/>
      <c r="CL780" s="104"/>
      <c r="CM780" s="104"/>
      <c r="CN780" s="104"/>
      <c r="CO780" s="104"/>
      <c r="CP780" s="104"/>
      <c r="CQ780" s="104"/>
    </row>
    <row r="781" spans="1:95" ht="15" customHeight="1">
      <c r="A781" s="104"/>
      <c r="B781" s="117" t="s">
        <v>127</v>
      </c>
      <c r="C781" s="141"/>
      <c r="D781" s="140">
        <f>('User Input'!D59*D407)</f>
        <v>0</v>
      </c>
      <c r="E781" s="140">
        <f>('User Input'!E59*E407)</f>
        <v>0</v>
      </c>
      <c r="F781" s="140">
        <f>('User Input'!F59*F407)</f>
        <v>0</v>
      </c>
      <c r="G781" s="140">
        <f>('User Input'!G59*G407)</f>
        <v>0</v>
      </c>
      <c r="H781" s="140">
        <f>('User Input'!H59*H407)</f>
        <v>0</v>
      </c>
      <c r="I781" s="140">
        <f>('User Input'!I59*I407)</f>
        <v>0</v>
      </c>
      <c r="J781" s="140">
        <f>('User Input'!J59*J407)</f>
        <v>0</v>
      </c>
      <c r="K781" s="140">
        <f>('User Input'!K59*K407)</f>
        <v>0</v>
      </c>
      <c r="L781" s="140">
        <f>('User Input'!L59*L407)</f>
        <v>0</v>
      </c>
      <c r="M781" s="140">
        <f>('User Input'!M59*M407)</f>
        <v>0</v>
      </c>
      <c r="N781" s="140">
        <f>('User Input'!N59*N407)</f>
        <v>0</v>
      </c>
      <c r="O781" s="140">
        <f>('User Input'!O59*O407)</f>
        <v>0</v>
      </c>
      <c r="P781" s="140">
        <f>('User Input'!P59*P407)</f>
        <v>0</v>
      </c>
      <c r="Q781" s="140">
        <f>('User Input'!Q59*Q407)</f>
        <v>0</v>
      </c>
      <c r="R781" s="140">
        <f>('User Input'!R59*R407)</f>
        <v>0</v>
      </c>
      <c r="S781" s="140">
        <f>('User Input'!S59*S407)</f>
        <v>0</v>
      </c>
      <c r="T781" s="140">
        <f>('User Input'!T59*T407)</f>
        <v>0</v>
      </c>
      <c r="U781" s="140">
        <f>('User Input'!U59*U407)</f>
        <v>0</v>
      </c>
      <c r="V781" s="140">
        <f>('User Input'!V59*V407)</f>
        <v>0</v>
      </c>
      <c r="W781" s="140">
        <f>('User Input'!W59*W407)</f>
        <v>0</v>
      </c>
      <c r="X781" s="140">
        <f>('User Input'!X59*X407)</f>
        <v>0</v>
      </c>
      <c r="Y781" s="140">
        <f>('User Input'!Y59*Y407)</f>
        <v>0</v>
      </c>
      <c r="Z781" s="140">
        <f>('User Input'!Z59*Z407)</f>
        <v>0</v>
      </c>
      <c r="AA781" s="140">
        <f>('User Input'!AA59*AA407)</f>
        <v>0</v>
      </c>
      <c r="AB781" s="140">
        <f>('User Input'!AB59*AB407)</f>
        <v>0</v>
      </c>
      <c r="AC781" s="140">
        <f>('User Input'!AC59*AC407)</f>
        <v>0</v>
      </c>
      <c r="AD781" s="140">
        <f>('User Input'!AD59*AD407)</f>
        <v>0</v>
      </c>
      <c r="AE781" s="140">
        <f>('User Input'!AE59*AE407)</f>
        <v>0</v>
      </c>
      <c r="AF781" s="140">
        <f>('User Input'!AF59*AF407)</f>
        <v>0</v>
      </c>
      <c r="AG781" s="140">
        <f>('User Input'!AG59*AG407)</f>
        <v>0</v>
      </c>
      <c r="AH781" s="140">
        <f>('User Input'!AH59*AH407)</f>
        <v>0</v>
      </c>
      <c r="AI781" s="140">
        <f>('User Input'!AI59*AI407)</f>
        <v>0</v>
      </c>
      <c r="AJ781" s="140">
        <f>('User Input'!AJ59*AJ407)</f>
        <v>0</v>
      </c>
      <c r="AK781" s="140">
        <f>('User Input'!AK59*AK407)</f>
        <v>0</v>
      </c>
      <c r="AL781" s="140">
        <f>('User Input'!AL59*AL407)</f>
        <v>0</v>
      </c>
      <c r="AM781" s="140">
        <f>('User Input'!AM59*AM407)</f>
        <v>0</v>
      </c>
      <c r="AN781" s="140">
        <f>('User Input'!AN59*AN407)</f>
        <v>0</v>
      </c>
      <c r="AO781" s="140">
        <f>('User Input'!AO59*AO407)</f>
        <v>0</v>
      </c>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c r="CJ781" s="104"/>
      <c r="CK781" s="104"/>
      <c r="CL781" s="104"/>
      <c r="CM781" s="104"/>
      <c r="CN781" s="104"/>
      <c r="CO781" s="104"/>
      <c r="CP781" s="104"/>
      <c r="CQ781" s="104"/>
    </row>
    <row r="782" spans="1:95" ht="15" customHeight="1">
      <c r="A782" s="104"/>
      <c r="B782" s="117" t="s">
        <v>128</v>
      </c>
      <c r="C782" s="141"/>
      <c r="D782" s="140">
        <f>('User Input'!D60*D408)</f>
        <v>0</v>
      </c>
      <c r="E782" s="140">
        <f>('User Input'!E60*E408)</f>
        <v>0</v>
      </c>
      <c r="F782" s="140">
        <f>('User Input'!F60*F408)</f>
        <v>0</v>
      </c>
      <c r="G782" s="140">
        <f>('User Input'!G60*G408)</f>
        <v>0</v>
      </c>
      <c r="H782" s="140">
        <f>('User Input'!H60*H408)</f>
        <v>0</v>
      </c>
      <c r="I782" s="140">
        <f>('User Input'!I60*I408)</f>
        <v>0</v>
      </c>
      <c r="J782" s="140">
        <f>('User Input'!J60*J408)</f>
        <v>0</v>
      </c>
      <c r="K782" s="140">
        <f>('User Input'!K60*K408)</f>
        <v>0</v>
      </c>
      <c r="L782" s="140">
        <f>('User Input'!L60*L408)</f>
        <v>0</v>
      </c>
      <c r="M782" s="140">
        <f>('User Input'!M60*M408)</f>
        <v>0</v>
      </c>
      <c r="N782" s="140">
        <f>('User Input'!N60*N408)</f>
        <v>0</v>
      </c>
      <c r="O782" s="140">
        <f>('User Input'!O60*O408)</f>
        <v>0</v>
      </c>
      <c r="P782" s="140">
        <f>('User Input'!P60*P408)</f>
        <v>0</v>
      </c>
      <c r="Q782" s="140">
        <f>('User Input'!Q60*Q408)</f>
        <v>0</v>
      </c>
      <c r="R782" s="140">
        <f>('User Input'!R60*R408)</f>
        <v>0</v>
      </c>
      <c r="S782" s="140">
        <f>('User Input'!S60*S408)</f>
        <v>0</v>
      </c>
      <c r="T782" s="140">
        <f>('User Input'!T60*T408)</f>
        <v>0</v>
      </c>
      <c r="U782" s="140">
        <f>('User Input'!U60*U408)</f>
        <v>0</v>
      </c>
      <c r="V782" s="140">
        <f>('User Input'!V60*V408)</f>
        <v>0</v>
      </c>
      <c r="W782" s="140">
        <f>('User Input'!W60*W408)</f>
        <v>0</v>
      </c>
      <c r="X782" s="140">
        <f>('User Input'!X60*X408)</f>
        <v>0</v>
      </c>
      <c r="Y782" s="140">
        <f>('User Input'!Y60*Y408)</f>
        <v>0</v>
      </c>
      <c r="Z782" s="140">
        <f>('User Input'!Z60*Z408)</f>
        <v>0</v>
      </c>
      <c r="AA782" s="140">
        <f>('User Input'!AA60*AA408)</f>
        <v>0</v>
      </c>
      <c r="AB782" s="140">
        <f>('User Input'!AB60*AB408)</f>
        <v>0</v>
      </c>
      <c r="AC782" s="140">
        <f>('User Input'!AC60*AC408)</f>
        <v>0</v>
      </c>
      <c r="AD782" s="140">
        <f>('User Input'!AD60*AD408)</f>
        <v>0</v>
      </c>
      <c r="AE782" s="140">
        <f>('User Input'!AE60*AE408)</f>
        <v>0</v>
      </c>
      <c r="AF782" s="140">
        <f>('User Input'!AF60*AF408)</f>
        <v>0</v>
      </c>
      <c r="AG782" s="140">
        <f>('User Input'!AG60*AG408)</f>
        <v>0</v>
      </c>
      <c r="AH782" s="140">
        <f>('User Input'!AH60*AH408)</f>
        <v>0</v>
      </c>
      <c r="AI782" s="140">
        <f>('User Input'!AI60*AI408)</f>
        <v>0</v>
      </c>
      <c r="AJ782" s="140">
        <f>('User Input'!AJ60*AJ408)</f>
        <v>0</v>
      </c>
      <c r="AK782" s="140">
        <f>('User Input'!AK60*AK408)</f>
        <v>0</v>
      </c>
      <c r="AL782" s="140">
        <f>('User Input'!AL60*AL408)</f>
        <v>0</v>
      </c>
      <c r="AM782" s="140">
        <f>('User Input'!AM60*AM408)</f>
        <v>0</v>
      </c>
      <c r="AN782" s="140">
        <f>('User Input'!AN60*AN408)</f>
        <v>0</v>
      </c>
      <c r="AO782" s="140">
        <f>('User Input'!AO60*AO408)</f>
        <v>0</v>
      </c>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c r="CJ782" s="104"/>
      <c r="CK782" s="104"/>
      <c r="CL782" s="104"/>
      <c r="CM782" s="104"/>
      <c r="CN782" s="104"/>
      <c r="CO782" s="104"/>
      <c r="CP782" s="104"/>
      <c r="CQ782" s="104"/>
    </row>
    <row r="783" spans="1:95" ht="15" customHeight="1">
      <c r="A783" s="104"/>
      <c r="B783" s="117" t="s">
        <v>129</v>
      </c>
      <c r="C783" s="141"/>
      <c r="D783" s="140">
        <f>('User Input'!D61*D409)</f>
        <v>0</v>
      </c>
      <c r="E783" s="140">
        <f>('User Input'!E61*E409)</f>
        <v>0</v>
      </c>
      <c r="F783" s="140">
        <f>('User Input'!F61*F409)</f>
        <v>0</v>
      </c>
      <c r="G783" s="140">
        <f>('User Input'!G61*G409)</f>
        <v>0</v>
      </c>
      <c r="H783" s="140">
        <f>('User Input'!H61*H409)</f>
        <v>0</v>
      </c>
      <c r="I783" s="140">
        <f>('User Input'!I61*I409)</f>
        <v>0</v>
      </c>
      <c r="J783" s="140">
        <f>('User Input'!J61*J409)</f>
        <v>0</v>
      </c>
      <c r="K783" s="140">
        <f>('User Input'!K61*K409)</f>
        <v>0</v>
      </c>
      <c r="L783" s="140">
        <f>('User Input'!L61*L409)</f>
        <v>0</v>
      </c>
      <c r="M783" s="140">
        <f>('User Input'!M61*M409)</f>
        <v>0</v>
      </c>
      <c r="N783" s="140">
        <f>('User Input'!N61*N409)</f>
        <v>0</v>
      </c>
      <c r="O783" s="140">
        <f>('User Input'!O61*O409)</f>
        <v>0</v>
      </c>
      <c r="P783" s="140">
        <f>('User Input'!P61*P409)</f>
        <v>0</v>
      </c>
      <c r="Q783" s="140">
        <f>('User Input'!Q61*Q409)</f>
        <v>0</v>
      </c>
      <c r="R783" s="140">
        <f>('User Input'!R61*R409)</f>
        <v>0</v>
      </c>
      <c r="S783" s="140">
        <f>('User Input'!S61*S409)</f>
        <v>0</v>
      </c>
      <c r="T783" s="140">
        <f>('User Input'!T61*T409)</f>
        <v>0</v>
      </c>
      <c r="U783" s="140">
        <f>('User Input'!U61*U409)</f>
        <v>0</v>
      </c>
      <c r="V783" s="140">
        <f>('User Input'!V61*V409)</f>
        <v>0</v>
      </c>
      <c r="W783" s="140">
        <f>('User Input'!W61*W409)</f>
        <v>0</v>
      </c>
      <c r="X783" s="140">
        <f>('User Input'!X61*X409)</f>
        <v>0</v>
      </c>
      <c r="Y783" s="140">
        <f>('User Input'!Y61*Y409)</f>
        <v>0</v>
      </c>
      <c r="Z783" s="140">
        <f>('User Input'!Z61*Z409)</f>
        <v>0</v>
      </c>
      <c r="AA783" s="140">
        <f>('User Input'!AA61*AA409)</f>
        <v>0</v>
      </c>
      <c r="AB783" s="140">
        <f>('User Input'!AB61*AB409)</f>
        <v>0</v>
      </c>
      <c r="AC783" s="140">
        <f>('User Input'!AC61*AC409)</f>
        <v>0</v>
      </c>
      <c r="AD783" s="140">
        <f>('User Input'!AD61*AD409)</f>
        <v>0</v>
      </c>
      <c r="AE783" s="140">
        <f>('User Input'!AE61*AE409)</f>
        <v>0</v>
      </c>
      <c r="AF783" s="140">
        <f>('User Input'!AF61*AF409)</f>
        <v>0</v>
      </c>
      <c r="AG783" s="140">
        <f>('User Input'!AG61*AG409)</f>
        <v>0</v>
      </c>
      <c r="AH783" s="140">
        <f>('User Input'!AH61*AH409)</f>
        <v>0</v>
      </c>
      <c r="AI783" s="140">
        <f>('User Input'!AI61*AI409)</f>
        <v>0</v>
      </c>
      <c r="AJ783" s="140">
        <f>('User Input'!AJ61*AJ409)</f>
        <v>0</v>
      </c>
      <c r="AK783" s="140">
        <f>('User Input'!AK61*AK409)</f>
        <v>0</v>
      </c>
      <c r="AL783" s="140">
        <f>('User Input'!AL61*AL409)</f>
        <v>0</v>
      </c>
      <c r="AM783" s="140">
        <f>('User Input'!AM61*AM409)</f>
        <v>0</v>
      </c>
      <c r="AN783" s="140">
        <f>('User Input'!AN61*AN409)</f>
        <v>0</v>
      </c>
      <c r="AO783" s="140">
        <f>('User Input'!AO61*AO409)</f>
        <v>0</v>
      </c>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c r="CJ783" s="104"/>
      <c r="CK783" s="104"/>
      <c r="CL783" s="104"/>
      <c r="CM783" s="104"/>
      <c r="CN783" s="104"/>
      <c r="CO783" s="104"/>
      <c r="CP783" s="104"/>
      <c r="CQ783" s="104"/>
    </row>
    <row r="784" spans="1:95" ht="15" customHeight="1">
      <c r="A784" s="104"/>
      <c r="B784" s="117" t="s">
        <v>130</v>
      </c>
      <c r="C784" s="141"/>
      <c r="D784" s="140">
        <f>('User Input'!D62*D410)</f>
        <v>0</v>
      </c>
      <c r="E784" s="140">
        <f>('User Input'!E62*E410)</f>
        <v>0</v>
      </c>
      <c r="F784" s="140">
        <f>('User Input'!F62*F410)</f>
        <v>0</v>
      </c>
      <c r="G784" s="140">
        <f>('User Input'!G62*G410)</f>
        <v>0</v>
      </c>
      <c r="H784" s="140">
        <f>('User Input'!H62*H410)</f>
        <v>0</v>
      </c>
      <c r="I784" s="140">
        <f>('User Input'!I62*I410)</f>
        <v>0</v>
      </c>
      <c r="J784" s="140">
        <f>('User Input'!J62*J410)</f>
        <v>0</v>
      </c>
      <c r="K784" s="140">
        <f>('User Input'!K62*K410)</f>
        <v>0</v>
      </c>
      <c r="L784" s="140">
        <f>('User Input'!L62*L410)</f>
        <v>0</v>
      </c>
      <c r="M784" s="140">
        <f>('User Input'!M62*M410)</f>
        <v>0</v>
      </c>
      <c r="N784" s="140">
        <f>('User Input'!N62*N410)</f>
        <v>0</v>
      </c>
      <c r="O784" s="140">
        <f>('User Input'!O62*O410)</f>
        <v>0</v>
      </c>
      <c r="P784" s="140">
        <f>('User Input'!P62*P410)</f>
        <v>0</v>
      </c>
      <c r="Q784" s="140">
        <f>('User Input'!Q62*Q410)</f>
        <v>0</v>
      </c>
      <c r="R784" s="140">
        <f>('User Input'!R62*R410)</f>
        <v>0</v>
      </c>
      <c r="S784" s="140">
        <f>('User Input'!S62*S410)</f>
        <v>0</v>
      </c>
      <c r="T784" s="140">
        <f>('User Input'!T62*T410)</f>
        <v>0</v>
      </c>
      <c r="U784" s="140">
        <f>('User Input'!U62*U410)</f>
        <v>0</v>
      </c>
      <c r="V784" s="140">
        <f>('User Input'!V62*V410)</f>
        <v>0</v>
      </c>
      <c r="W784" s="140">
        <f>('User Input'!W62*W410)</f>
        <v>0</v>
      </c>
      <c r="X784" s="140">
        <f>('User Input'!X62*X410)</f>
        <v>0</v>
      </c>
      <c r="Y784" s="140">
        <f>('User Input'!Y62*Y410)</f>
        <v>0</v>
      </c>
      <c r="Z784" s="140">
        <f>('User Input'!Z62*Z410)</f>
        <v>0</v>
      </c>
      <c r="AA784" s="140">
        <f>('User Input'!AA62*AA410)</f>
        <v>0</v>
      </c>
      <c r="AB784" s="140">
        <f>('User Input'!AB62*AB410)</f>
        <v>0</v>
      </c>
      <c r="AC784" s="140">
        <f>('User Input'!AC62*AC410)</f>
        <v>0</v>
      </c>
      <c r="AD784" s="140">
        <f>('User Input'!AD62*AD410)</f>
        <v>0</v>
      </c>
      <c r="AE784" s="140">
        <f>('User Input'!AE62*AE410)</f>
        <v>0</v>
      </c>
      <c r="AF784" s="140">
        <f>('User Input'!AF62*AF410)</f>
        <v>0</v>
      </c>
      <c r="AG784" s="140">
        <f>('User Input'!AG62*AG410)</f>
        <v>0</v>
      </c>
      <c r="AH784" s="140">
        <f>('User Input'!AH62*AH410)</f>
        <v>0</v>
      </c>
      <c r="AI784" s="140">
        <f>('User Input'!AI62*AI410)</f>
        <v>0</v>
      </c>
      <c r="AJ784" s="140">
        <f>('User Input'!AJ62*AJ410)</f>
        <v>0</v>
      </c>
      <c r="AK784" s="140">
        <f>('User Input'!AK62*AK410)</f>
        <v>0</v>
      </c>
      <c r="AL784" s="140">
        <f>('User Input'!AL62*AL410)</f>
        <v>0</v>
      </c>
      <c r="AM784" s="140">
        <f>('User Input'!AM62*AM410)</f>
        <v>0</v>
      </c>
      <c r="AN784" s="140">
        <f>('User Input'!AN62*AN410)</f>
        <v>0</v>
      </c>
      <c r="AO784" s="140">
        <f>('User Input'!AO62*AO410)</f>
        <v>0</v>
      </c>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c r="CJ784" s="104"/>
      <c r="CK784" s="104"/>
      <c r="CL784" s="104"/>
      <c r="CM784" s="104"/>
      <c r="CN784" s="104"/>
      <c r="CO784" s="104"/>
      <c r="CP784" s="104"/>
      <c r="CQ784" s="104"/>
    </row>
    <row r="785" spans="1:95" ht="15" customHeight="1">
      <c r="A785" s="104"/>
      <c r="B785" s="117" t="s">
        <v>131</v>
      </c>
      <c r="C785" s="141"/>
      <c r="D785" s="140">
        <f>('User Input'!D63*D411)</f>
        <v>0</v>
      </c>
      <c r="E785" s="140">
        <f>('User Input'!E63*E411)</f>
        <v>0</v>
      </c>
      <c r="F785" s="140">
        <f>('User Input'!F63*F411)</f>
        <v>0</v>
      </c>
      <c r="G785" s="140">
        <f>('User Input'!G63*G411)</f>
        <v>0</v>
      </c>
      <c r="H785" s="140">
        <f>('User Input'!H63*H411)</f>
        <v>0</v>
      </c>
      <c r="I785" s="140">
        <f>('User Input'!I63*I411)</f>
        <v>0</v>
      </c>
      <c r="J785" s="140">
        <f>('User Input'!J63*J411)</f>
        <v>0</v>
      </c>
      <c r="K785" s="140">
        <f>('User Input'!K63*K411)</f>
        <v>0</v>
      </c>
      <c r="L785" s="140">
        <f>('User Input'!L63*L411)</f>
        <v>0</v>
      </c>
      <c r="M785" s="140">
        <f>('User Input'!M63*M411)</f>
        <v>0</v>
      </c>
      <c r="N785" s="140">
        <f>('User Input'!N63*N411)</f>
        <v>0</v>
      </c>
      <c r="O785" s="140">
        <f>('User Input'!O63*O411)</f>
        <v>0</v>
      </c>
      <c r="P785" s="140">
        <f>('User Input'!P63*P411)</f>
        <v>0</v>
      </c>
      <c r="Q785" s="140">
        <f>('User Input'!Q63*Q411)</f>
        <v>0</v>
      </c>
      <c r="R785" s="140">
        <f>('User Input'!R63*R411)</f>
        <v>0</v>
      </c>
      <c r="S785" s="140">
        <f>('User Input'!S63*S411)</f>
        <v>0</v>
      </c>
      <c r="T785" s="140">
        <f>('User Input'!T63*T411)</f>
        <v>0</v>
      </c>
      <c r="U785" s="140">
        <f>('User Input'!U63*U411)</f>
        <v>0</v>
      </c>
      <c r="V785" s="140">
        <f>('User Input'!V63*V411)</f>
        <v>0</v>
      </c>
      <c r="W785" s="140">
        <f>('User Input'!W63*W411)</f>
        <v>0</v>
      </c>
      <c r="X785" s="140">
        <f>('User Input'!X63*X411)</f>
        <v>0</v>
      </c>
      <c r="Y785" s="140">
        <f>('User Input'!Y63*Y411)</f>
        <v>0</v>
      </c>
      <c r="Z785" s="140">
        <f>('User Input'!Z63*Z411)</f>
        <v>0</v>
      </c>
      <c r="AA785" s="140">
        <f>('User Input'!AA63*AA411)</f>
        <v>0</v>
      </c>
      <c r="AB785" s="140">
        <f>('User Input'!AB63*AB411)</f>
        <v>0</v>
      </c>
      <c r="AC785" s="140">
        <f>('User Input'!AC63*AC411)</f>
        <v>0</v>
      </c>
      <c r="AD785" s="140">
        <f>('User Input'!AD63*AD411)</f>
        <v>0</v>
      </c>
      <c r="AE785" s="140">
        <f>('User Input'!AE63*AE411)</f>
        <v>0</v>
      </c>
      <c r="AF785" s="140">
        <f>('User Input'!AF63*AF411)</f>
        <v>0</v>
      </c>
      <c r="AG785" s="140">
        <f>('User Input'!AG63*AG411)</f>
        <v>0</v>
      </c>
      <c r="AH785" s="140">
        <f>('User Input'!AH63*AH411)</f>
        <v>0</v>
      </c>
      <c r="AI785" s="140">
        <f>('User Input'!AI63*AI411)</f>
        <v>0</v>
      </c>
      <c r="AJ785" s="140">
        <f>('User Input'!AJ63*AJ411)</f>
        <v>0</v>
      </c>
      <c r="AK785" s="140">
        <f>('User Input'!AK63*AK411)</f>
        <v>0</v>
      </c>
      <c r="AL785" s="140">
        <f>('User Input'!AL63*AL411)</f>
        <v>0</v>
      </c>
      <c r="AM785" s="140">
        <f>('User Input'!AM63*AM411)</f>
        <v>0</v>
      </c>
      <c r="AN785" s="140">
        <f>('User Input'!AN63*AN411)</f>
        <v>0</v>
      </c>
      <c r="AO785" s="140">
        <f>('User Input'!AO63*AO411)</f>
        <v>0</v>
      </c>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c r="CJ785" s="104"/>
      <c r="CK785" s="104"/>
      <c r="CL785" s="104"/>
      <c r="CM785" s="104"/>
      <c r="CN785" s="104"/>
      <c r="CO785" s="104"/>
      <c r="CP785" s="104"/>
      <c r="CQ785" s="104"/>
    </row>
    <row r="786" spans="1:95" ht="15" customHeight="1">
      <c r="A786" s="104"/>
      <c r="B786" s="117" t="s">
        <v>132</v>
      </c>
      <c r="C786" s="141"/>
      <c r="D786" s="140">
        <f>('User Input'!D64*D412)</f>
        <v>0</v>
      </c>
      <c r="E786" s="140">
        <f>('User Input'!E64*E412)</f>
        <v>0</v>
      </c>
      <c r="F786" s="140">
        <f>('User Input'!F64*F412)</f>
        <v>0</v>
      </c>
      <c r="G786" s="140">
        <f>('User Input'!G64*G412)</f>
        <v>0</v>
      </c>
      <c r="H786" s="140">
        <f>('User Input'!H64*H412)</f>
        <v>0</v>
      </c>
      <c r="I786" s="140">
        <f>('User Input'!I64*I412)</f>
        <v>0</v>
      </c>
      <c r="J786" s="140">
        <f>('User Input'!J64*J412)</f>
        <v>0</v>
      </c>
      <c r="K786" s="140">
        <f>('User Input'!K64*K412)</f>
        <v>0</v>
      </c>
      <c r="L786" s="140">
        <f>('User Input'!L64*L412)</f>
        <v>0</v>
      </c>
      <c r="M786" s="140">
        <f>('User Input'!M64*M412)</f>
        <v>0</v>
      </c>
      <c r="N786" s="140">
        <f>('User Input'!N64*N412)</f>
        <v>0</v>
      </c>
      <c r="O786" s="140">
        <f>('User Input'!O64*O412)</f>
        <v>0</v>
      </c>
      <c r="P786" s="140">
        <f>('User Input'!P64*P412)</f>
        <v>0</v>
      </c>
      <c r="Q786" s="140">
        <f>('User Input'!Q64*Q412)</f>
        <v>0</v>
      </c>
      <c r="R786" s="140">
        <f>('User Input'!R64*R412)</f>
        <v>0</v>
      </c>
      <c r="S786" s="140">
        <f>('User Input'!S64*S412)</f>
        <v>0</v>
      </c>
      <c r="T786" s="140">
        <f>('User Input'!T64*T412)</f>
        <v>0</v>
      </c>
      <c r="U786" s="140">
        <f>('User Input'!U64*U412)</f>
        <v>0</v>
      </c>
      <c r="V786" s="140">
        <f>('User Input'!V64*V412)</f>
        <v>0</v>
      </c>
      <c r="W786" s="140">
        <f>('User Input'!W64*W412)</f>
        <v>0</v>
      </c>
      <c r="X786" s="140">
        <f>('User Input'!X64*X412)</f>
        <v>0</v>
      </c>
      <c r="Y786" s="140">
        <f>('User Input'!Y64*Y412)</f>
        <v>0</v>
      </c>
      <c r="Z786" s="140">
        <f>('User Input'!Z64*Z412)</f>
        <v>0</v>
      </c>
      <c r="AA786" s="140">
        <f>('User Input'!AA64*AA412)</f>
        <v>0</v>
      </c>
      <c r="AB786" s="140">
        <f>('User Input'!AB64*AB412)</f>
        <v>0</v>
      </c>
      <c r="AC786" s="140">
        <f>('User Input'!AC64*AC412)</f>
        <v>0</v>
      </c>
      <c r="AD786" s="140">
        <f>('User Input'!AD64*AD412)</f>
        <v>0</v>
      </c>
      <c r="AE786" s="140">
        <f>('User Input'!AE64*AE412)</f>
        <v>0</v>
      </c>
      <c r="AF786" s="140">
        <f>('User Input'!AF64*AF412)</f>
        <v>0</v>
      </c>
      <c r="AG786" s="140">
        <f>('User Input'!AG64*AG412)</f>
        <v>0</v>
      </c>
      <c r="AH786" s="140">
        <f>('User Input'!AH64*AH412)</f>
        <v>0</v>
      </c>
      <c r="AI786" s="140">
        <f>('User Input'!AI64*AI412)</f>
        <v>0</v>
      </c>
      <c r="AJ786" s="140">
        <f>('User Input'!AJ64*AJ412)</f>
        <v>0</v>
      </c>
      <c r="AK786" s="140">
        <f>('User Input'!AK64*AK412)</f>
        <v>0</v>
      </c>
      <c r="AL786" s="140">
        <f>('User Input'!AL64*AL412)</f>
        <v>0</v>
      </c>
      <c r="AM786" s="140">
        <f>('User Input'!AM64*AM412)</f>
        <v>0</v>
      </c>
      <c r="AN786" s="140">
        <f>('User Input'!AN64*AN412)</f>
        <v>0</v>
      </c>
      <c r="AO786" s="140">
        <f>('User Input'!AO64*AO412)</f>
        <v>0</v>
      </c>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c r="CJ786" s="104"/>
      <c r="CK786" s="104"/>
      <c r="CL786" s="104"/>
      <c r="CM786" s="104"/>
      <c r="CN786" s="104"/>
      <c r="CO786" s="104"/>
      <c r="CP786" s="104"/>
      <c r="CQ786" s="3"/>
    </row>
    <row r="787" spans="1:95" ht="15" customHeight="1">
      <c r="A787" s="104"/>
      <c r="B787" s="119"/>
      <c r="C787" s="142"/>
      <c r="D787" s="142"/>
      <c r="E787" s="142"/>
      <c r="F787" s="142"/>
      <c r="G787" s="142"/>
      <c r="H787" s="142"/>
      <c r="I787" s="142"/>
      <c r="J787" s="142"/>
      <c r="K787" s="142"/>
      <c r="L787" s="142"/>
      <c r="M787" s="142"/>
      <c r="N787" s="142"/>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c r="CJ787" s="104"/>
      <c r="CK787" s="104"/>
      <c r="CL787" s="104"/>
      <c r="CM787" s="104"/>
      <c r="CN787" s="104"/>
      <c r="CO787" s="104"/>
      <c r="CP787" s="104"/>
      <c r="CQ787" s="104"/>
    </row>
    <row r="788" spans="1:95" ht="15" customHeight="1">
      <c r="A788" s="104"/>
      <c r="B788" s="146" t="s">
        <v>252</v>
      </c>
      <c r="C788" s="145">
        <f>SUM($D$749:$AO$786)</f>
        <v>0</v>
      </c>
      <c r="D788" s="144"/>
      <c r="E788" s="145"/>
      <c r="F788" s="142"/>
      <c r="G788" s="142"/>
      <c r="H788" s="142"/>
      <c r="I788" s="142"/>
      <c r="J788" s="142"/>
      <c r="K788" s="142"/>
      <c r="L788" s="142"/>
      <c r="M788" s="142"/>
      <c r="N788" s="142"/>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row>
    <row r="789" spans="1:95" ht="15" customHeight="1">
      <c r="A789" s="104"/>
      <c r="B789" s="142"/>
      <c r="C789" s="142"/>
      <c r="D789" s="142"/>
      <c r="E789" s="142"/>
      <c r="F789" s="142"/>
      <c r="G789" s="142"/>
      <c r="H789" s="142"/>
      <c r="I789" s="142"/>
      <c r="J789" s="142"/>
      <c r="K789" s="142"/>
      <c r="L789" s="142"/>
      <c r="M789" s="142"/>
      <c r="N789" s="142"/>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c r="CJ789" s="104"/>
      <c r="CK789" s="104"/>
      <c r="CL789" s="104"/>
      <c r="CM789" s="104"/>
      <c r="CN789" s="104"/>
      <c r="CO789" s="104"/>
      <c r="CP789" s="104"/>
      <c r="CQ789" s="104"/>
    </row>
    <row r="790" spans="1:95" s="5" customFormat="1" ht="15.6">
      <c r="B790" s="5" t="s">
        <v>253</v>
      </c>
    </row>
    <row r="791" spans="1:95" ht="15" customHeight="1">
      <c r="A791" s="104"/>
      <c r="B791" s="142"/>
      <c r="C791" s="142"/>
      <c r="D791" s="142"/>
      <c r="E791" s="142"/>
      <c r="F791" s="142"/>
      <c r="G791" s="142"/>
      <c r="H791" s="142"/>
      <c r="I791" s="142"/>
      <c r="J791" s="142"/>
      <c r="K791" s="142"/>
      <c r="L791" s="142"/>
      <c r="M791" s="142"/>
      <c r="N791" s="142"/>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c r="CJ791" s="104"/>
      <c r="CK791" s="104"/>
      <c r="CL791" s="104"/>
      <c r="CM791" s="104"/>
      <c r="CN791" s="104"/>
      <c r="CO791" s="104"/>
      <c r="CP791" s="104"/>
      <c r="CQ791" s="104"/>
    </row>
    <row r="792" spans="1:95" ht="15" customHeight="1">
      <c r="A792" s="104"/>
      <c r="B792" s="119"/>
      <c r="C792" s="49" t="s">
        <v>94</v>
      </c>
      <c r="D792" s="71" t="s">
        <v>95</v>
      </c>
      <c r="E792" s="113" t="s">
        <v>96</v>
      </c>
      <c r="F792" s="113" t="s">
        <v>97</v>
      </c>
      <c r="G792" s="113" t="s">
        <v>98</v>
      </c>
      <c r="H792" s="113" t="s">
        <v>99</v>
      </c>
      <c r="I792" s="113" t="s">
        <v>100</v>
      </c>
      <c r="J792" s="113" t="s">
        <v>101</v>
      </c>
      <c r="K792" s="113" t="s">
        <v>102</v>
      </c>
      <c r="L792" s="113" t="s">
        <v>103</v>
      </c>
      <c r="M792" s="113" t="s">
        <v>104</v>
      </c>
      <c r="N792" s="113" t="s">
        <v>105</v>
      </c>
      <c r="O792" s="113" t="s">
        <v>106</v>
      </c>
      <c r="P792" s="113" t="s">
        <v>107</v>
      </c>
      <c r="Q792" s="113" t="s">
        <v>108</v>
      </c>
      <c r="R792" s="113" t="s">
        <v>109</v>
      </c>
      <c r="S792" s="113" t="s">
        <v>110</v>
      </c>
      <c r="T792" s="113" t="s">
        <v>111</v>
      </c>
      <c r="U792" s="113" t="s">
        <v>112</v>
      </c>
      <c r="V792" s="113" t="s">
        <v>113</v>
      </c>
      <c r="W792" s="113" t="s">
        <v>114</v>
      </c>
      <c r="X792" s="113" t="s">
        <v>115</v>
      </c>
      <c r="Y792" s="113" t="s">
        <v>116</v>
      </c>
      <c r="Z792" s="113" t="s">
        <v>117</v>
      </c>
      <c r="AA792" s="113" t="s">
        <v>118</v>
      </c>
      <c r="AB792" s="113" t="s">
        <v>119</v>
      </c>
      <c r="AC792" s="113" t="s">
        <v>120</v>
      </c>
      <c r="AD792" s="113" t="s">
        <v>121</v>
      </c>
      <c r="AE792" s="113" t="s">
        <v>122</v>
      </c>
      <c r="AF792" s="113" t="s">
        <v>123</v>
      </c>
      <c r="AG792" s="113" t="s">
        <v>124</v>
      </c>
      <c r="AH792" s="113" t="s">
        <v>125</v>
      </c>
      <c r="AI792" s="113" t="s">
        <v>126</v>
      </c>
      <c r="AJ792" s="113" t="s">
        <v>127</v>
      </c>
      <c r="AK792" s="113" t="s">
        <v>128</v>
      </c>
      <c r="AL792" s="113" t="s">
        <v>129</v>
      </c>
      <c r="AM792" s="113" t="s">
        <v>130</v>
      </c>
      <c r="AN792" s="113" t="s">
        <v>131</v>
      </c>
      <c r="AO792" s="113" t="s">
        <v>132</v>
      </c>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c r="CJ792" s="104"/>
      <c r="CK792" s="104"/>
      <c r="CL792" s="104"/>
      <c r="CM792" s="104"/>
      <c r="CN792" s="104"/>
      <c r="CO792" s="104"/>
      <c r="CP792" s="104"/>
      <c r="CQ792" s="104"/>
    </row>
    <row r="793" spans="1:95" ht="15" customHeight="1">
      <c r="A793" s="104"/>
      <c r="B793" s="49" t="s">
        <v>133</v>
      </c>
      <c r="C793" s="138"/>
      <c r="D793" s="138"/>
      <c r="E793" s="138"/>
      <c r="F793" s="138"/>
      <c r="G793" s="138"/>
      <c r="H793" s="138"/>
      <c r="I793" s="138"/>
      <c r="J793" s="138"/>
      <c r="K793" s="138"/>
      <c r="L793" s="138"/>
      <c r="M793" s="138"/>
      <c r="N793" s="138"/>
      <c r="O793" s="138"/>
      <c r="P793" s="138"/>
      <c r="Q793" s="139"/>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c r="CJ793" s="104"/>
      <c r="CK793" s="104"/>
      <c r="CL793" s="104"/>
      <c r="CM793" s="104"/>
      <c r="CN793" s="104"/>
      <c r="CO793" s="104"/>
      <c r="CP793" s="104"/>
      <c r="CQ793" s="104"/>
    </row>
    <row r="794" spans="1:95" ht="15" customHeight="1">
      <c r="A794" s="104"/>
      <c r="B794" s="69" t="s">
        <v>95</v>
      </c>
      <c r="C794" s="130"/>
      <c r="D794" s="140">
        <f>('User Input'!D111*D375)</f>
        <v>0</v>
      </c>
      <c r="E794" s="140">
        <f>('User Input'!E111*E375)</f>
        <v>0</v>
      </c>
      <c r="F794" s="140">
        <f>('User Input'!F111*F375)</f>
        <v>0</v>
      </c>
      <c r="G794" s="140">
        <f>('User Input'!G111*G375)</f>
        <v>0</v>
      </c>
      <c r="H794" s="140">
        <f>('User Input'!H111*H375)</f>
        <v>0</v>
      </c>
      <c r="I794" s="140">
        <f>('User Input'!I111*I375)</f>
        <v>0</v>
      </c>
      <c r="J794" s="140">
        <f>('User Input'!J111*J375)</f>
        <v>0</v>
      </c>
      <c r="K794" s="140">
        <f>('User Input'!K111*K375)</f>
        <v>0</v>
      </c>
      <c r="L794" s="140">
        <f>('User Input'!L111*L375)</f>
        <v>0</v>
      </c>
      <c r="M794" s="140">
        <f>('User Input'!M111*M375)</f>
        <v>0</v>
      </c>
      <c r="N794" s="140">
        <f>('User Input'!N111*N375)</f>
        <v>0</v>
      </c>
      <c r="O794" s="140">
        <f>('User Input'!O111*O375)</f>
        <v>0</v>
      </c>
      <c r="P794" s="140">
        <f>('User Input'!P111*P375)</f>
        <v>0</v>
      </c>
      <c r="Q794" s="140">
        <f>('User Input'!Q111*Q375)</f>
        <v>0</v>
      </c>
      <c r="R794" s="140">
        <f>('User Input'!R111*R375)</f>
        <v>0</v>
      </c>
      <c r="S794" s="140">
        <f>('User Input'!S111*S375)</f>
        <v>0</v>
      </c>
      <c r="T794" s="140">
        <f>('User Input'!T111*T375)</f>
        <v>0</v>
      </c>
      <c r="U794" s="140">
        <f>('User Input'!U111*U375)</f>
        <v>0</v>
      </c>
      <c r="V794" s="140">
        <f>('User Input'!V111*V375)</f>
        <v>0</v>
      </c>
      <c r="W794" s="140">
        <f>('User Input'!W111*W375)</f>
        <v>0</v>
      </c>
      <c r="X794" s="140">
        <f>('User Input'!X111*X375)</f>
        <v>0</v>
      </c>
      <c r="Y794" s="140">
        <f>('User Input'!Y111*Y375)</f>
        <v>0</v>
      </c>
      <c r="Z794" s="140">
        <f>('User Input'!Z111*Z375)</f>
        <v>0</v>
      </c>
      <c r="AA794" s="140">
        <f>('User Input'!AA111*AA375)</f>
        <v>0</v>
      </c>
      <c r="AB794" s="140">
        <f>('User Input'!AB111*AB375)</f>
        <v>0</v>
      </c>
      <c r="AC794" s="140">
        <f>('User Input'!AC111*AC375)</f>
        <v>0</v>
      </c>
      <c r="AD794" s="140">
        <f>('User Input'!AD111*AD375)</f>
        <v>0</v>
      </c>
      <c r="AE794" s="140">
        <f>('User Input'!AE111*AE375)</f>
        <v>0</v>
      </c>
      <c r="AF794" s="140">
        <f>('User Input'!AF111*AF375)</f>
        <v>0</v>
      </c>
      <c r="AG794" s="140">
        <f>('User Input'!AG111*AG375)</f>
        <v>0</v>
      </c>
      <c r="AH794" s="140">
        <f>('User Input'!AH111*AH375)</f>
        <v>0</v>
      </c>
      <c r="AI794" s="140">
        <f>('User Input'!AI111*AI375)</f>
        <v>0</v>
      </c>
      <c r="AJ794" s="140">
        <f>('User Input'!AJ111*AJ375)</f>
        <v>0</v>
      </c>
      <c r="AK794" s="140">
        <f>('User Input'!AK111*AK375)</f>
        <v>0</v>
      </c>
      <c r="AL794" s="140">
        <f>('User Input'!AL111*AL375)</f>
        <v>0</v>
      </c>
      <c r="AM794" s="140">
        <f>('User Input'!AM111*AM375)</f>
        <v>0</v>
      </c>
      <c r="AN794" s="140">
        <f>('User Input'!AN111*AN375)</f>
        <v>0</v>
      </c>
      <c r="AO794" s="140">
        <f>('User Input'!AO111*AO375)</f>
        <v>0</v>
      </c>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c r="CJ794" s="104"/>
      <c r="CK794" s="104"/>
      <c r="CL794" s="104"/>
      <c r="CM794" s="104"/>
      <c r="CN794" s="104"/>
      <c r="CO794" s="104"/>
      <c r="CP794" s="104"/>
      <c r="CQ794" s="104"/>
    </row>
    <row r="795" spans="1:95" ht="15" customHeight="1">
      <c r="A795" s="104"/>
      <c r="B795" s="117" t="s">
        <v>96</v>
      </c>
      <c r="C795" s="141"/>
      <c r="D795" s="140">
        <f>('User Input'!D112*D376)</f>
        <v>0</v>
      </c>
      <c r="E795" s="140">
        <f>('User Input'!E112*E376)</f>
        <v>0</v>
      </c>
      <c r="F795" s="140">
        <f>('User Input'!F112*F376)</f>
        <v>0</v>
      </c>
      <c r="G795" s="140">
        <f>('User Input'!G112*G376)</f>
        <v>0</v>
      </c>
      <c r="H795" s="140">
        <f>('User Input'!H112*H376)</f>
        <v>0</v>
      </c>
      <c r="I795" s="140">
        <f>('User Input'!I112*I376)</f>
        <v>0</v>
      </c>
      <c r="J795" s="140">
        <f>('User Input'!J112*J376)</f>
        <v>0</v>
      </c>
      <c r="K795" s="140">
        <f>('User Input'!K112*K376)</f>
        <v>0</v>
      </c>
      <c r="L795" s="140">
        <f>('User Input'!L112*L376)</f>
        <v>0</v>
      </c>
      <c r="M795" s="140">
        <f>('User Input'!M112*M376)</f>
        <v>0</v>
      </c>
      <c r="N795" s="140">
        <f>('User Input'!N112*N376)</f>
        <v>0</v>
      </c>
      <c r="O795" s="140">
        <f>('User Input'!O112*O376)</f>
        <v>0</v>
      </c>
      <c r="P795" s="140">
        <f>('User Input'!P112*P376)</f>
        <v>0</v>
      </c>
      <c r="Q795" s="140">
        <f>('User Input'!Q112*Q376)</f>
        <v>0</v>
      </c>
      <c r="R795" s="140">
        <f>('User Input'!R112*R376)</f>
        <v>0</v>
      </c>
      <c r="S795" s="140">
        <f>('User Input'!S112*S376)</f>
        <v>0</v>
      </c>
      <c r="T795" s="140">
        <f>('User Input'!T112*T376)</f>
        <v>0</v>
      </c>
      <c r="U795" s="140">
        <f>('User Input'!U112*U376)</f>
        <v>0</v>
      </c>
      <c r="V795" s="140">
        <f>('User Input'!V112*V376)</f>
        <v>0</v>
      </c>
      <c r="W795" s="140">
        <f>('User Input'!W112*W376)</f>
        <v>0</v>
      </c>
      <c r="X795" s="140">
        <f>('User Input'!X112*X376)</f>
        <v>0</v>
      </c>
      <c r="Y795" s="140">
        <f>('User Input'!Y112*Y376)</f>
        <v>0</v>
      </c>
      <c r="Z795" s="140">
        <f>('User Input'!Z112*Z376)</f>
        <v>0</v>
      </c>
      <c r="AA795" s="140">
        <f>('User Input'!AA112*AA376)</f>
        <v>0</v>
      </c>
      <c r="AB795" s="140">
        <f>('User Input'!AB112*AB376)</f>
        <v>0</v>
      </c>
      <c r="AC795" s="140">
        <f>('User Input'!AC112*AC376)</f>
        <v>0</v>
      </c>
      <c r="AD795" s="140">
        <f>('User Input'!AD112*AD376)</f>
        <v>0</v>
      </c>
      <c r="AE795" s="140">
        <f>('User Input'!AE112*AE376)</f>
        <v>0</v>
      </c>
      <c r="AF795" s="140">
        <f>('User Input'!AF112*AF376)</f>
        <v>0</v>
      </c>
      <c r="AG795" s="140">
        <f>('User Input'!AG112*AG376)</f>
        <v>0</v>
      </c>
      <c r="AH795" s="140">
        <f>('User Input'!AH112*AH376)</f>
        <v>0</v>
      </c>
      <c r="AI795" s="140">
        <f>('User Input'!AI112*AI376)</f>
        <v>0</v>
      </c>
      <c r="AJ795" s="140">
        <f>('User Input'!AJ112*AJ376)</f>
        <v>0</v>
      </c>
      <c r="AK795" s="140">
        <f>('User Input'!AK112*AK376)</f>
        <v>0</v>
      </c>
      <c r="AL795" s="140">
        <f>('User Input'!AL112*AL376)</f>
        <v>0</v>
      </c>
      <c r="AM795" s="140">
        <f>('User Input'!AM112*AM376)</f>
        <v>0</v>
      </c>
      <c r="AN795" s="140">
        <f>('User Input'!AN112*AN376)</f>
        <v>0</v>
      </c>
      <c r="AO795" s="140">
        <f>('User Input'!AO112*AO376)</f>
        <v>0</v>
      </c>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c r="CJ795" s="104"/>
      <c r="CK795" s="104"/>
      <c r="CL795" s="104"/>
      <c r="CM795" s="104"/>
      <c r="CN795" s="104"/>
      <c r="CO795" s="104"/>
      <c r="CP795" s="104"/>
      <c r="CQ795" s="104"/>
    </row>
    <row r="796" spans="1:95" ht="15" customHeight="1">
      <c r="A796" s="104"/>
      <c r="B796" s="117" t="s">
        <v>97</v>
      </c>
      <c r="C796" s="141"/>
      <c r="D796" s="140">
        <f>('User Input'!D113*D377)</f>
        <v>0</v>
      </c>
      <c r="E796" s="140">
        <f>('User Input'!E113*E377)</f>
        <v>0</v>
      </c>
      <c r="F796" s="140">
        <f>('User Input'!F113*F377)</f>
        <v>0</v>
      </c>
      <c r="G796" s="140">
        <f>('User Input'!G113*G377)</f>
        <v>0</v>
      </c>
      <c r="H796" s="140">
        <f>('User Input'!H113*H377)</f>
        <v>0</v>
      </c>
      <c r="I796" s="140">
        <f>('User Input'!I113*I377)</f>
        <v>0</v>
      </c>
      <c r="J796" s="140">
        <f>('User Input'!J113*J377)</f>
        <v>0</v>
      </c>
      <c r="K796" s="140">
        <f>('User Input'!K113*K377)</f>
        <v>0</v>
      </c>
      <c r="L796" s="140">
        <f>('User Input'!L113*L377)</f>
        <v>0</v>
      </c>
      <c r="M796" s="140">
        <f>('User Input'!M113*M377)</f>
        <v>0</v>
      </c>
      <c r="N796" s="140">
        <f>('User Input'!N113*N377)</f>
        <v>0</v>
      </c>
      <c r="O796" s="140">
        <f>('User Input'!O113*O377)</f>
        <v>0</v>
      </c>
      <c r="P796" s="140">
        <f>('User Input'!P113*P377)</f>
        <v>0</v>
      </c>
      <c r="Q796" s="140">
        <f>('User Input'!Q113*Q377)</f>
        <v>0</v>
      </c>
      <c r="R796" s="140">
        <f>('User Input'!R113*R377)</f>
        <v>0</v>
      </c>
      <c r="S796" s="140">
        <f>('User Input'!S113*S377)</f>
        <v>0</v>
      </c>
      <c r="T796" s="140">
        <f>('User Input'!T113*T377)</f>
        <v>0</v>
      </c>
      <c r="U796" s="140">
        <f>('User Input'!U113*U377)</f>
        <v>0</v>
      </c>
      <c r="V796" s="140">
        <f>('User Input'!V113*V377)</f>
        <v>0</v>
      </c>
      <c r="W796" s="140">
        <f>('User Input'!W113*W377)</f>
        <v>0</v>
      </c>
      <c r="X796" s="140">
        <f>('User Input'!X113*X377)</f>
        <v>0</v>
      </c>
      <c r="Y796" s="140">
        <f>('User Input'!Y113*Y377)</f>
        <v>0</v>
      </c>
      <c r="Z796" s="140">
        <f>('User Input'!Z113*Z377)</f>
        <v>0</v>
      </c>
      <c r="AA796" s="140">
        <f>('User Input'!AA113*AA377)</f>
        <v>0</v>
      </c>
      <c r="AB796" s="140">
        <f>('User Input'!AB113*AB377)</f>
        <v>0</v>
      </c>
      <c r="AC796" s="140">
        <f>('User Input'!AC113*AC377)</f>
        <v>0</v>
      </c>
      <c r="AD796" s="140">
        <f>('User Input'!AD113*AD377)</f>
        <v>0</v>
      </c>
      <c r="AE796" s="140">
        <f>('User Input'!AE113*AE377)</f>
        <v>0</v>
      </c>
      <c r="AF796" s="140">
        <f>('User Input'!AF113*AF377)</f>
        <v>0</v>
      </c>
      <c r="AG796" s="140">
        <f>('User Input'!AG113*AG377)</f>
        <v>0</v>
      </c>
      <c r="AH796" s="140">
        <f>('User Input'!AH113*AH377)</f>
        <v>0</v>
      </c>
      <c r="AI796" s="140">
        <f>('User Input'!AI113*AI377)</f>
        <v>0</v>
      </c>
      <c r="AJ796" s="140">
        <f>('User Input'!AJ113*AJ377)</f>
        <v>0</v>
      </c>
      <c r="AK796" s="140">
        <f>('User Input'!AK113*AK377)</f>
        <v>0</v>
      </c>
      <c r="AL796" s="140">
        <f>('User Input'!AL113*AL377)</f>
        <v>0</v>
      </c>
      <c r="AM796" s="140">
        <f>('User Input'!AM113*AM377)</f>
        <v>0</v>
      </c>
      <c r="AN796" s="140">
        <f>('User Input'!AN113*AN377)</f>
        <v>0</v>
      </c>
      <c r="AO796" s="140">
        <f>('User Input'!AO113*AO377)</f>
        <v>0</v>
      </c>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c r="CJ796" s="104"/>
      <c r="CK796" s="104"/>
      <c r="CL796" s="104"/>
      <c r="CM796" s="104"/>
      <c r="CN796" s="104"/>
      <c r="CO796" s="104"/>
      <c r="CP796" s="104"/>
      <c r="CQ796" s="104"/>
    </row>
    <row r="797" spans="1:95" ht="15" customHeight="1">
      <c r="A797" s="104"/>
      <c r="B797" s="117" t="s">
        <v>98</v>
      </c>
      <c r="C797" s="141"/>
      <c r="D797" s="140">
        <f>('User Input'!D114*D378)</f>
        <v>0</v>
      </c>
      <c r="E797" s="140">
        <f>('User Input'!E114*E378)</f>
        <v>0</v>
      </c>
      <c r="F797" s="140">
        <f>('User Input'!F114*F378)</f>
        <v>0</v>
      </c>
      <c r="G797" s="140">
        <f>('User Input'!G114*G378)</f>
        <v>0</v>
      </c>
      <c r="H797" s="140">
        <f>('User Input'!H114*H378)</f>
        <v>0</v>
      </c>
      <c r="I797" s="140">
        <f>('User Input'!I114*I378)</f>
        <v>0</v>
      </c>
      <c r="J797" s="140">
        <f>('User Input'!J114*J378)</f>
        <v>0</v>
      </c>
      <c r="K797" s="140">
        <f>('User Input'!K114*K378)</f>
        <v>0</v>
      </c>
      <c r="L797" s="140">
        <f>('User Input'!L114*L378)</f>
        <v>0</v>
      </c>
      <c r="M797" s="140">
        <f>('User Input'!M114*M378)</f>
        <v>0</v>
      </c>
      <c r="N797" s="140">
        <f>('User Input'!N114*N378)</f>
        <v>0</v>
      </c>
      <c r="O797" s="140">
        <f>('User Input'!O114*O378)</f>
        <v>0</v>
      </c>
      <c r="P797" s="140">
        <f>('User Input'!P114*P378)</f>
        <v>0</v>
      </c>
      <c r="Q797" s="140">
        <f>('User Input'!Q114*Q378)</f>
        <v>0</v>
      </c>
      <c r="R797" s="140">
        <f>('User Input'!R114*R378)</f>
        <v>0</v>
      </c>
      <c r="S797" s="140">
        <f>('User Input'!S114*S378)</f>
        <v>0</v>
      </c>
      <c r="T797" s="140">
        <f>('User Input'!T114*T378)</f>
        <v>0</v>
      </c>
      <c r="U797" s="140">
        <f>('User Input'!U114*U378)</f>
        <v>0</v>
      </c>
      <c r="V797" s="140">
        <f>('User Input'!V114*V378)</f>
        <v>0</v>
      </c>
      <c r="W797" s="140">
        <f>('User Input'!W114*W378)</f>
        <v>0</v>
      </c>
      <c r="X797" s="140">
        <f>('User Input'!X114*X378)</f>
        <v>0</v>
      </c>
      <c r="Y797" s="140">
        <f>('User Input'!Y114*Y378)</f>
        <v>0</v>
      </c>
      <c r="Z797" s="140">
        <f>('User Input'!Z114*Z378)</f>
        <v>0</v>
      </c>
      <c r="AA797" s="140">
        <f>('User Input'!AA114*AA378)</f>
        <v>0</v>
      </c>
      <c r="AB797" s="140">
        <f>('User Input'!AB114*AB378)</f>
        <v>0</v>
      </c>
      <c r="AC797" s="140">
        <f>('User Input'!AC114*AC378)</f>
        <v>0</v>
      </c>
      <c r="AD797" s="140">
        <f>('User Input'!AD114*AD378)</f>
        <v>0</v>
      </c>
      <c r="AE797" s="140">
        <f>('User Input'!AE114*AE378)</f>
        <v>0</v>
      </c>
      <c r="AF797" s="140">
        <f>('User Input'!AF114*AF378)</f>
        <v>0</v>
      </c>
      <c r="AG797" s="140">
        <f>('User Input'!AG114*AG378)</f>
        <v>0</v>
      </c>
      <c r="AH797" s="140">
        <f>('User Input'!AH114*AH378)</f>
        <v>0</v>
      </c>
      <c r="AI797" s="140">
        <f>('User Input'!AI114*AI378)</f>
        <v>0</v>
      </c>
      <c r="AJ797" s="140">
        <f>('User Input'!AJ114*AJ378)</f>
        <v>0</v>
      </c>
      <c r="AK797" s="140">
        <f>('User Input'!AK114*AK378)</f>
        <v>0</v>
      </c>
      <c r="AL797" s="140">
        <f>('User Input'!AL114*AL378)</f>
        <v>0</v>
      </c>
      <c r="AM797" s="140">
        <f>('User Input'!AM114*AM378)</f>
        <v>0</v>
      </c>
      <c r="AN797" s="140">
        <f>('User Input'!AN114*AN378)</f>
        <v>0</v>
      </c>
      <c r="AO797" s="140">
        <f>('User Input'!AO114*AO378)</f>
        <v>0</v>
      </c>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c r="CJ797" s="104"/>
      <c r="CK797" s="104"/>
      <c r="CL797" s="104"/>
      <c r="CM797" s="104"/>
      <c r="CN797" s="104"/>
      <c r="CO797" s="104"/>
      <c r="CP797" s="104"/>
      <c r="CQ797" s="104"/>
    </row>
    <row r="798" spans="1:95" ht="15" customHeight="1">
      <c r="A798" s="104"/>
      <c r="B798" s="117" t="s">
        <v>99</v>
      </c>
      <c r="C798" s="141"/>
      <c r="D798" s="140">
        <f>('User Input'!D115*D379)</f>
        <v>0</v>
      </c>
      <c r="E798" s="140">
        <f>('User Input'!E115*E379)</f>
        <v>0</v>
      </c>
      <c r="F798" s="140">
        <f>('User Input'!F115*F379)</f>
        <v>0</v>
      </c>
      <c r="G798" s="140">
        <f>('User Input'!G115*G379)</f>
        <v>0</v>
      </c>
      <c r="H798" s="140">
        <f>('User Input'!H115*H379)</f>
        <v>0</v>
      </c>
      <c r="I798" s="140">
        <f>('User Input'!I115*I379)</f>
        <v>0</v>
      </c>
      <c r="J798" s="140">
        <f>('User Input'!J115*J379)</f>
        <v>0</v>
      </c>
      <c r="K798" s="140">
        <f>('User Input'!K115*K379)</f>
        <v>0</v>
      </c>
      <c r="L798" s="140">
        <f>('User Input'!L115*L379)</f>
        <v>0</v>
      </c>
      <c r="M798" s="140">
        <f>('User Input'!M115*M379)</f>
        <v>0</v>
      </c>
      <c r="N798" s="140">
        <f>('User Input'!N115*N379)</f>
        <v>0</v>
      </c>
      <c r="O798" s="140">
        <f>('User Input'!O115*O379)</f>
        <v>0</v>
      </c>
      <c r="P798" s="140">
        <f>('User Input'!P115*P379)</f>
        <v>0</v>
      </c>
      <c r="Q798" s="140">
        <f>('User Input'!Q115*Q379)</f>
        <v>0</v>
      </c>
      <c r="R798" s="140">
        <f>('User Input'!R115*R379)</f>
        <v>0</v>
      </c>
      <c r="S798" s="140">
        <f>('User Input'!S115*S379)</f>
        <v>0</v>
      </c>
      <c r="T798" s="140">
        <f>('User Input'!T115*T379)</f>
        <v>0</v>
      </c>
      <c r="U798" s="140">
        <f>('User Input'!U115*U379)</f>
        <v>0</v>
      </c>
      <c r="V798" s="140">
        <f>('User Input'!V115*V379)</f>
        <v>0</v>
      </c>
      <c r="W798" s="140">
        <f>('User Input'!W115*W379)</f>
        <v>0</v>
      </c>
      <c r="X798" s="140">
        <f>('User Input'!X115*X379)</f>
        <v>0</v>
      </c>
      <c r="Y798" s="140">
        <f>('User Input'!Y115*Y379)</f>
        <v>0</v>
      </c>
      <c r="Z798" s="140">
        <f>('User Input'!Z115*Z379)</f>
        <v>0</v>
      </c>
      <c r="AA798" s="140">
        <f>('User Input'!AA115*AA379)</f>
        <v>0</v>
      </c>
      <c r="AB798" s="140">
        <f>('User Input'!AB115*AB379)</f>
        <v>0</v>
      </c>
      <c r="AC798" s="140">
        <f>('User Input'!AC115*AC379)</f>
        <v>0</v>
      </c>
      <c r="AD798" s="140">
        <f>('User Input'!AD115*AD379)</f>
        <v>0</v>
      </c>
      <c r="AE798" s="140">
        <f>('User Input'!AE115*AE379)</f>
        <v>0</v>
      </c>
      <c r="AF798" s="140">
        <f>('User Input'!AF115*AF379)</f>
        <v>0</v>
      </c>
      <c r="AG798" s="140">
        <f>('User Input'!AG115*AG379)</f>
        <v>0</v>
      </c>
      <c r="AH798" s="140">
        <f>('User Input'!AH115*AH379)</f>
        <v>0</v>
      </c>
      <c r="AI798" s="140">
        <f>('User Input'!AI115*AI379)</f>
        <v>0</v>
      </c>
      <c r="AJ798" s="140">
        <f>('User Input'!AJ115*AJ379)</f>
        <v>0</v>
      </c>
      <c r="AK798" s="140">
        <f>('User Input'!AK115*AK379)</f>
        <v>0</v>
      </c>
      <c r="AL798" s="140">
        <f>('User Input'!AL115*AL379)</f>
        <v>0</v>
      </c>
      <c r="AM798" s="140">
        <f>('User Input'!AM115*AM379)</f>
        <v>0</v>
      </c>
      <c r="AN798" s="140">
        <f>('User Input'!AN115*AN379)</f>
        <v>0</v>
      </c>
      <c r="AO798" s="140">
        <f>('User Input'!AO115*AO379)</f>
        <v>0</v>
      </c>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c r="CJ798" s="104"/>
      <c r="CK798" s="104"/>
      <c r="CL798" s="104"/>
      <c r="CM798" s="104"/>
      <c r="CN798" s="104"/>
      <c r="CO798" s="104"/>
      <c r="CP798" s="104"/>
      <c r="CQ798" s="104"/>
    </row>
    <row r="799" spans="1:95" ht="15" customHeight="1">
      <c r="A799" s="104"/>
      <c r="B799" s="117" t="s">
        <v>100</v>
      </c>
      <c r="C799" s="141"/>
      <c r="D799" s="140">
        <f>('User Input'!D116*D380)</f>
        <v>0</v>
      </c>
      <c r="E799" s="140">
        <f>('User Input'!E116*E380)</f>
        <v>0</v>
      </c>
      <c r="F799" s="140">
        <f>('User Input'!F116*F380)</f>
        <v>0</v>
      </c>
      <c r="G799" s="140">
        <f>('User Input'!G116*G380)</f>
        <v>0</v>
      </c>
      <c r="H799" s="140">
        <f>('User Input'!H116*H380)</f>
        <v>0</v>
      </c>
      <c r="I799" s="140">
        <f>('User Input'!I116*I380)</f>
        <v>0</v>
      </c>
      <c r="J799" s="140">
        <f>('User Input'!J116*J380)</f>
        <v>0</v>
      </c>
      <c r="K799" s="140">
        <f>('User Input'!K116*K380)</f>
        <v>0</v>
      </c>
      <c r="L799" s="140">
        <f>('User Input'!L116*L380)</f>
        <v>0</v>
      </c>
      <c r="M799" s="140">
        <f>('User Input'!M116*M380)</f>
        <v>0</v>
      </c>
      <c r="N799" s="140">
        <f>('User Input'!N116*N380)</f>
        <v>0</v>
      </c>
      <c r="O799" s="140">
        <f>('User Input'!O116*O380)</f>
        <v>0</v>
      </c>
      <c r="P799" s="140">
        <f>('User Input'!P116*P380)</f>
        <v>0</v>
      </c>
      <c r="Q799" s="140">
        <f>('User Input'!Q116*Q380)</f>
        <v>0</v>
      </c>
      <c r="R799" s="140">
        <f>('User Input'!R116*R380)</f>
        <v>0</v>
      </c>
      <c r="S799" s="140">
        <f>('User Input'!S116*S380)</f>
        <v>0</v>
      </c>
      <c r="T799" s="140">
        <f>('User Input'!T116*T380)</f>
        <v>0</v>
      </c>
      <c r="U799" s="140">
        <f>('User Input'!U116*U380)</f>
        <v>0</v>
      </c>
      <c r="V799" s="140">
        <f>('User Input'!V116*V380)</f>
        <v>0</v>
      </c>
      <c r="W799" s="140">
        <f>('User Input'!W116*W380)</f>
        <v>0</v>
      </c>
      <c r="X799" s="140">
        <f>('User Input'!X116*X380)</f>
        <v>0</v>
      </c>
      <c r="Y799" s="140">
        <f>('User Input'!Y116*Y380)</f>
        <v>0</v>
      </c>
      <c r="Z799" s="140">
        <f>('User Input'!Z116*Z380)</f>
        <v>0</v>
      </c>
      <c r="AA799" s="140">
        <f>('User Input'!AA116*AA380)</f>
        <v>0</v>
      </c>
      <c r="AB799" s="140">
        <f>('User Input'!AB116*AB380)</f>
        <v>0</v>
      </c>
      <c r="AC799" s="140">
        <f>('User Input'!AC116*AC380)</f>
        <v>0</v>
      </c>
      <c r="AD799" s="140">
        <f>('User Input'!AD116*AD380)</f>
        <v>0</v>
      </c>
      <c r="AE799" s="140">
        <f>('User Input'!AE116*AE380)</f>
        <v>0</v>
      </c>
      <c r="AF799" s="140">
        <f>('User Input'!AF116*AF380)</f>
        <v>0</v>
      </c>
      <c r="AG799" s="140">
        <f>('User Input'!AG116*AG380)</f>
        <v>0</v>
      </c>
      <c r="AH799" s="140">
        <f>('User Input'!AH116*AH380)</f>
        <v>0</v>
      </c>
      <c r="AI799" s="140">
        <f>('User Input'!AI116*AI380)</f>
        <v>0</v>
      </c>
      <c r="AJ799" s="140">
        <f>('User Input'!AJ116*AJ380)</f>
        <v>0</v>
      </c>
      <c r="AK799" s="140">
        <f>('User Input'!AK116*AK380)</f>
        <v>0</v>
      </c>
      <c r="AL799" s="140">
        <f>('User Input'!AL116*AL380)</f>
        <v>0</v>
      </c>
      <c r="AM799" s="140">
        <f>('User Input'!AM116*AM380)</f>
        <v>0</v>
      </c>
      <c r="AN799" s="140">
        <f>('User Input'!AN116*AN380)</f>
        <v>0</v>
      </c>
      <c r="AO799" s="140">
        <f>('User Input'!AO116*AO380)</f>
        <v>0</v>
      </c>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row>
    <row r="800" spans="1:95" ht="15" customHeight="1">
      <c r="A800" s="104"/>
      <c r="B800" s="117" t="s">
        <v>101</v>
      </c>
      <c r="C800" s="141"/>
      <c r="D800" s="140">
        <f>('User Input'!D117*D381)</f>
        <v>0</v>
      </c>
      <c r="E800" s="140">
        <f>('User Input'!E117*E381)</f>
        <v>0</v>
      </c>
      <c r="F800" s="140">
        <f>('User Input'!F117*F381)</f>
        <v>0</v>
      </c>
      <c r="G800" s="140">
        <f>('User Input'!G117*G381)</f>
        <v>0</v>
      </c>
      <c r="H800" s="140">
        <f>('User Input'!H117*H381)</f>
        <v>0</v>
      </c>
      <c r="I800" s="140">
        <f>('User Input'!I117*I381)</f>
        <v>0</v>
      </c>
      <c r="J800" s="140">
        <f>('User Input'!J117*J381)</f>
        <v>0</v>
      </c>
      <c r="K800" s="140">
        <f>('User Input'!K117*K381)</f>
        <v>0</v>
      </c>
      <c r="L800" s="140">
        <f>('User Input'!L117*L381)</f>
        <v>0</v>
      </c>
      <c r="M800" s="140">
        <f>('User Input'!M117*M381)</f>
        <v>0</v>
      </c>
      <c r="N800" s="140">
        <f>('User Input'!N117*N381)</f>
        <v>0</v>
      </c>
      <c r="O800" s="140">
        <f>('User Input'!O117*O381)</f>
        <v>0</v>
      </c>
      <c r="P800" s="140">
        <f>('User Input'!P117*P381)</f>
        <v>0</v>
      </c>
      <c r="Q800" s="140">
        <f>('User Input'!Q117*Q381)</f>
        <v>0</v>
      </c>
      <c r="R800" s="140">
        <f>('User Input'!R117*R381)</f>
        <v>0</v>
      </c>
      <c r="S800" s="140">
        <f>('User Input'!S117*S381)</f>
        <v>0</v>
      </c>
      <c r="T800" s="140">
        <f>('User Input'!T117*T381)</f>
        <v>0</v>
      </c>
      <c r="U800" s="140">
        <f>('User Input'!U117*U381)</f>
        <v>0</v>
      </c>
      <c r="V800" s="140">
        <f>('User Input'!V117*V381)</f>
        <v>0</v>
      </c>
      <c r="W800" s="140">
        <f>('User Input'!W117*W381)</f>
        <v>0</v>
      </c>
      <c r="X800" s="140">
        <f>('User Input'!X117*X381)</f>
        <v>0</v>
      </c>
      <c r="Y800" s="140">
        <f>('User Input'!Y117*Y381)</f>
        <v>0</v>
      </c>
      <c r="Z800" s="140">
        <f>('User Input'!Z117*Z381)</f>
        <v>0</v>
      </c>
      <c r="AA800" s="140">
        <f>('User Input'!AA117*AA381)</f>
        <v>0</v>
      </c>
      <c r="AB800" s="140">
        <f>('User Input'!AB117*AB381)</f>
        <v>0</v>
      </c>
      <c r="AC800" s="140">
        <f>('User Input'!AC117*AC381)</f>
        <v>0</v>
      </c>
      <c r="AD800" s="140">
        <f>('User Input'!AD117*AD381)</f>
        <v>0</v>
      </c>
      <c r="AE800" s="140">
        <f>('User Input'!AE117*AE381)</f>
        <v>0</v>
      </c>
      <c r="AF800" s="140">
        <f>('User Input'!AF117*AF381)</f>
        <v>0</v>
      </c>
      <c r="AG800" s="140">
        <f>('User Input'!AG117*AG381)</f>
        <v>0</v>
      </c>
      <c r="AH800" s="140">
        <f>('User Input'!AH117*AH381)</f>
        <v>0</v>
      </c>
      <c r="AI800" s="140">
        <f>('User Input'!AI117*AI381)</f>
        <v>0</v>
      </c>
      <c r="AJ800" s="140">
        <f>('User Input'!AJ117*AJ381)</f>
        <v>0</v>
      </c>
      <c r="AK800" s="140">
        <f>('User Input'!AK117*AK381)</f>
        <v>0</v>
      </c>
      <c r="AL800" s="140">
        <f>('User Input'!AL117*AL381)</f>
        <v>0</v>
      </c>
      <c r="AM800" s="140">
        <f>('User Input'!AM117*AM381)</f>
        <v>0</v>
      </c>
      <c r="AN800" s="140">
        <f>('User Input'!AN117*AN381)</f>
        <v>0</v>
      </c>
      <c r="AO800" s="140">
        <f>('User Input'!AO117*AO381)</f>
        <v>0</v>
      </c>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row>
    <row r="801" spans="1:95" ht="15" customHeight="1">
      <c r="A801" s="104"/>
      <c r="B801" s="117" t="s">
        <v>102</v>
      </c>
      <c r="C801" s="141"/>
      <c r="D801" s="140">
        <f>('User Input'!D118*D382)</f>
        <v>0</v>
      </c>
      <c r="E801" s="140">
        <f>('User Input'!E118*E382)</f>
        <v>0</v>
      </c>
      <c r="F801" s="140">
        <f>('User Input'!F118*F382)</f>
        <v>0</v>
      </c>
      <c r="G801" s="140">
        <f>('User Input'!G118*G382)</f>
        <v>0</v>
      </c>
      <c r="H801" s="140">
        <f>('User Input'!H118*H382)</f>
        <v>0</v>
      </c>
      <c r="I801" s="140">
        <f>('User Input'!I118*I382)</f>
        <v>0</v>
      </c>
      <c r="J801" s="140">
        <f>('User Input'!J118*J382)</f>
        <v>0</v>
      </c>
      <c r="K801" s="140">
        <f>('User Input'!K118*K382)</f>
        <v>0</v>
      </c>
      <c r="L801" s="140">
        <f>('User Input'!L118*L382)</f>
        <v>0</v>
      </c>
      <c r="M801" s="140">
        <f>('User Input'!M118*M382)</f>
        <v>0</v>
      </c>
      <c r="N801" s="140">
        <f>('User Input'!N118*N382)</f>
        <v>0</v>
      </c>
      <c r="O801" s="140">
        <f>('User Input'!O118*O382)</f>
        <v>0</v>
      </c>
      <c r="P801" s="140">
        <f>('User Input'!P118*P382)</f>
        <v>0</v>
      </c>
      <c r="Q801" s="140">
        <f>('User Input'!Q118*Q382)</f>
        <v>0</v>
      </c>
      <c r="R801" s="140">
        <f>('User Input'!R118*R382)</f>
        <v>0</v>
      </c>
      <c r="S801" s="140">
        <f>('User Input'!S118*S382)</f>
        <v>0</v>
      </c>
      <c r="T801" s="140">
        <f>('User Input'!T118*T382)</f>
        <v>0</v>
      </c>
      <c r="U801" s="140">
        <f>('User Input'!U118*U382)</f>
        <v>0</v>
      </c>
      <c r="V801" s="140">
        <f>('User Input'!V118*V382)</f>
        <v>0</v>
      </c>
      <c r="W801" s="140">
        <f>('User Input'!W118*W382)</f>
        <v>0</v>
      </c>
      <c r="X801" s="140">
        <f>('User Input'!X118*X382)</f>
        <v>0</v>
      </c>
      <c r="Y801" s="140">
        <f>('User Input'!Y118*Y382)</f>
        <v>0</v>
      </c>
      <c r="Z801" s="140">
        <f>('User Input'!Z118*Z382)</f>
        <v>0</v>
      </c>
      <c r="AA801" s="140">
        <f>('User Input'!AA118*AA382)</f>
        <v>0</v>
      </c>
      <c r="AB801" s="140">
        <f>('User Input'!AB118*AB382)</f>
        <v>0</v>
      </c>
      <c r="AC801" s="140">
        <f>('User Input'!AC118*AC382)</f>
        <v>0</v>
      </c>
      <c r="AD801" s="140">
        <f>('User Input'!AD118*AD382)</f>
        <v>0</v>
      </c>
      <c r="AE801" s="140">
        <f>('User Input'!AE118*AE382)</f>
        <v>0</v>
      </c>
      <c r="AF801" s="140">
        <f>('User Input'!AF118*AF382)</f>
        <v>0</v>
      </c>
      <c r="AG801" s="140">
        <f>('User Input'!AG118*AG382)</f>
        <v>0</v>
      </c>
      <c r="AH801" s="140">
        <f>('User Input'!AH118*AH382)</f>
        <v>0</v>
      </c>
      <c r="AI801" s="140">
        <f>('User Input'!AI118*AI382)</f>
        <v>0</v>
      </c>
      <c r="AJ801" s="140">
        <f>('User Input'!AJ118*AJ382)</f>
        <v>0</v>
      </c>
      <c r="AK801" s="140">
        <f>('User Input'!AK118*AK382)</f>
        <v>0</v>
      </c>
      <c r="AL801" s="140">
        <f>('User Input'!AL118*AL382)</f>
        <v>0</v>
      </c>
      <c r="AM801" s="140">
        <f>('User Input'!AM118*AM382)</f>
        <v>0</v>
      </c>
      <c r="AN801" s="140">
        <f>('User Input'!AN118*AN382)</f>
        <v>0</v>
      </c>
      <c r="AO801" s="140">
        <f>('User Input'!AO118*AO382)</f>
        <v>0</v>
      </c>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row>
    <row r="802" spans="1:95" ht="15" customHeight="1">
      <c r="A802" s="104"/>
      <c r="B802" s="117" t="s">
        <v>103</v>
      </c>
      <c r="C802" s="141"/>
      <c r="D802" s="140">
        <f>('User Input'!D119*D383)</f>
        <v>0</v>
      </c>
      <c r="E802" s="140">
        <f>('User Input'!E119*E383)</f>
        <v>0</v>
      </c>
      <c r="F802" s="140">
        <f>('User Input'!F119*F383)</f>
        <v>0</v>
      </c>
      <c r="G802" s="140">
        <f>('User Input'!G119*G383)</f>
        <v>0</v>
      </c>
      <c r="H802" s="140">
        <f>('User Input'!H119*H383)</f>
        <v>0</v>
      </c>
      <c r="I802" s="140">
        <f>('User Input'!I119*I383)</f>
        <v>0</v>
      </c>
      <c r="J802" s="140">
        <f>('User Input'!J119*J383)</f>
        <v>0</v>
      </c>
      <c r="K802" s="140">
        <f>('User Input'!K119*K383)</f>
        <v>0</v>
      </c>
      <c r="L802" s="140">
        <f>('User Input'!L119*L383)</f>
        <v>0</v>
      </c>
      <c r="M802" s="140">
        <f>('User Input'!M119*M383)</f>
        <v>0</v>
      </c>
      <c r="N802" s="140">
        <f>('User Input'!N119*N383)</f>
        <v>0</v>
      </c>
      <c r="O802" s="140">
        <f>('User Input'!O119*O383)</f>
        <v>0</v>
      </c>
      <c r="P802" s="140">
        <f>('User Input'!P119*P383)</f>
        <v>0</v>
      </c>
      <c r="Q802" s="140">
        <f>('User Input'!Q119*Q383)</f>
        <v>0</v>
      </c>
      <c r="R802" s="140">
        <f>('User Input'!R119*R383)</f>
        <v>0</v>
      </c>
      <c r="S802" s="140">
        <f>('User Input'!S119*S383)</f>
        <v>0</v>
      </c>
      <c r="T802" s="140">
        <f>('User Input'!T119*T383)</f>
        <v>0</v>
      </c>
      <c r="U802" s="140">
        <f>('User Input'!U119*U383)</f>
        <v>0</v>
      </c>
      <c r="V802" s="140">
        <f>('User Input'!V119*V383)</f>
        <v>0</v>
      </c>
      <c r="W802" s="140">
        <f>('User Input'!W119*W383)</f>
        <v>0</v>
      </c>
      <c r="X802" s="140">
        <f>('User Input'!X119*X383)</f>
        <v>0</v>
      </c>
      <c r="Y802" s="140">
        <f>('User Input'!Y119*Y383)</f>
        <v>0</v>
      </c>
      <c r="Z802" s="140">
        <f>('User Input'!Z119*Z383)</f>
        <v>0</v>
      </c>
      <c r="AA802" s="140">
        <f>('User Input'!AA119*AA383)</f>
        <v>0</v>
      </c>
      <c r="AB802" s="140">
        <f>('User Input'!AB119*AB383)</f>
        <v>0</v>
      </c>
      <c r="AC802" s="140">
        <f>('User Input'!AC119*AC383)</f>
        <v>0</v>
      </c>
      <c r="AD802" s="140">
        <f>('User Input'!AD119*AD383)</f>
        <v>0</v>
      </c>
      <c r="AE802" s="140">
        <f>('User Input'!AE119*AE383)</f>
        <v>0</v>
      </c>
      <c r="AF802" s="140">
        <f>('User Input'!AF119*AF383)</f>
        <v>0</v>
      </c>
      <c r="AG802" s="140">
        <f>('User Input'!AG119*AG383)</f>
        <v>0</v>
      </c>
      <c r="AH802" s="140">
        <f>('User Input'!AH119*AH383)</f>
        <v>0</v>
      </c>
      <c r="AI802" s="140">
        <f>('User Input'!AI119*AI383)</f>
        <v>0</v>
      </c>
      <c r="AJ802" s="140">
        <f>('User Input'!AJ119*AJ383)</f>
        <v>0</v>
      </c>
      <c r="AK802" s="140">
        <f>('User Input'!AK119*AK383)</f>
        <v>0</v>
      </c>
      <c r="AL802" s="140">
        <f>('User Input'!AL119*AL383)</f>
        <v>0</v>
      </c>
      <c r="AM802" s="140">
        <f>('User Input'!AM119*AM383)</f>
        <v>0</v>
      </c>
      <c r="AN802" s="140">
        <f>('User Input'!AN119*AN383)</f>
        <v>0</v>
      </c>
      <c r="AO802" s="140">
        <f>('User Input'!AO119*AO383)</f>
        <v>0</v>
      </c>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row>
    <row r="803" spans="1:95" ht="15" customHeight="1">
      <c r="A803" s="104"/>
      <c r="B803" s="117" t="s">
        <v>104</v>
      </c>
      <c r="C803" s="141"/>
      <c r="D803" s="140">
        <f>('User Input'!D120*D384)</f>
        <v>0</v>
      </c>
      <c r="E803" s="140">
        <f>('User Input'!E120*E384)</f>
        <v>0</v>
      </c>
      <c r="F803" s="140">
        <f>('User Input'!F120*F384)</f>
        <v>0</v>
      </c>
      <c r="G803" s="140">
        <f>('User Input'!G120*G384)</f>
        <v>0</v>
      </c>
      <c r="H803" s="140">
        <f>('User Input'!H120*H384)</f>
        <v>0</v>
      </c>
      <c r="I803" s="140">
        <f>('User Input'!I120*I384)</f>
        <v>0</v>
      </c>
      <c r="J803" s="140">
        <f>('User Input'!J120*J384)</f>
        <v>0</v>
      </c>
      <c r="K803" s="140">
        <f>('User Input'!K120*K384)</f>
        <v>0</v>
      </c>
      <c r="L803" s="140">
        <f>('User Input'!L120*L384)</f>
        <v>0</v>
      </c>
      <c r="M803" s="140">
        <f>('User Input'!M120*M384)</f>
        <v>0</v>
      </c>
      <c r="N803" s="140">
        <f>('User Input'!N120*N384)</f>
        <v>0</v>
      </c>
      <c r="O803" s="140">
        <f>('User Input'!O120*O384)</f>
        <v>0</v>
      </c>
      <c r="P803" s="140">
        <f>('User Input'!P120*P384)</f>
        <v>0</v>
      </c>
      <c r="Q803" s="140">
        <f>('User Input'!Q120*Q384)</f>
        <v>0</v>
      </c>
      <c r="R803" s="140">
        <f>('User Input'!R120*R384)</f>
        <v>0</v>
      </c>
      <c r="S803" s="140">
        <f>('User Input'!S120*S384)</f>
        <v>0</v>
      </c>
      <c r="T803" s="140">
        <f>('User Input'!T120*T384)</f>
        <v>0</v>
      </c>
      <c r="U803" s="140">
        <f>('User Input'!U120*U384)</f>
        <v>0</v>
      </c>
      <c r="V803" s="140">
        <f>('User Input'!V120*V384)</f>
        <v>0</v>
      </c>
      <c r="W803" s="140">
        <f>('User Input'!W120*W384)</f>
        <v>0</v>
      </c>
      <c r="X803" s="140">
        <f>('User Input'!X120*X384)</f>
        <v>0</v>
      </c>
      <c r="Y803" s="140">
        <f>('User Input'!Y120*Y384)</f>
        <v>0</v>
      </c>
      <c r="Z803" s="140">
        <f>('User Input'!Z120*Z384)</f>
        <v>0</v>
      </c>
      <c r="AA803" s="140">
        <f>('User Input'!AA120*AA384)</f>
        <v>0</v>
      </c>
      <c r="AB803" s="140">
        <f>('User Input'!AB120*AB384)</f>
        <v>0</v>
      </c>
      <c r="AC803" s="140">
        <f>('User Input'!AC120*AC384)</f>
        <v>0</v>
      </c>
      <c r="AD803" s="140">
        <f>('User Input'!AD120*AD384)</f>
        <v>0</v>
      </c>
      <c r="AE803" s="140">
        <f>('User Input'!AE120*AE384)</f>
        <v>0</v>
      </c>
      <c r="AF803" s="140">
        <f>('User Input'!AF120*AF384)</f>
        <v>0</v>
      </c>
      <c r="AG803" s="140">
        <f>('User Input'!AG120*AG384)</f>
        <v>0</v>
      </c>
      <c r="AH803" s="140">
        <f>('User Input'!AH120*AH384)</f>
        <v>0</v>
      </c>
      <c r="AI803" s="140">
        <f>('User Input'!AI120*AI384)</f>
        <v>0</v>
      </c>
      <c r="AJ803" s="140">
        <f>('User Input'!AJ120*AJ384)</f>
        <v>0</v>
      </c>
      <c r="AK803" s="140">
        <f>('User Input'!AK120*AK384)</f>
        <v>0</v>
      </c>
      <c r="AL803" s="140">
        <f>('User Input'!AL120*AL384)</f>
        <v>0</v>
      </c>
      <c r="AM803" s="140">
        <f>('User Input'!AM120*AM384)</f>
        <v>0</v>
      </c>
      <c r="AN803" s="140">
        <f>('User Input'!AN120*AN384)</f>
        <v>0</v>
      </c>
      <c r="AO803" s="140">
        <f>('User Input'!AO120*AO384)</f>
        <v>0</v>
      </c>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row>
    <row r="804" spans="1:95" ht="15" customHeight="1">
      <c r="A804" s="104"/>
      <c r="B804" s="117" t="s">
        <v>105</v>
      </c>
      <c r="C804" s="141"/>
      <c r="D804" s="140">
        <f>('User Input'!D121*D385)</f>
        <v>0</v>
      </c>
      <c r="E804" s="140">
        <f>('User Input'!E121*E385)</f>
        <v>0</v>
      </c>
      <c r="F804" s="140">
        <f>('User Input'!F121*F385)</f>
        <v>0</v>
      </c>
      <c r="G804" s="140">
        <f>('User Input'!G121*G385)</f>
        <v>0</v>
      </c>
      <c r="H804" s="140">
        <f>('User Input'!H121*H385)</f>
        <v>0</v>
      </c>
      <c r="I804" s="140">
        <f>('User Input'!I121*I385)</f>
        <v>0</v>
      </c>
      <c r="J804" s="140">
        <f>('User Input'!J121*J385)</f>
        <v>0</v>
      </c>
      <c r="K804" s="140">
        <f>('User Input'!K121*K385)</f>
        <v>0</v>
      </c>
      <c r="L804" s="140">
        <f>('User Input'!L121*L385)</f>
        <v>0</v>
      </c>
      <c r="M804" s="140">
        <f>('User Input'!M121*M385)</f>
        <v>0</v>
      </c>
      <c r="N804" s="140">
        <f>('User Input'!N121*N385)</f>
        <v>0</v>
      </c>
      <c r="O804" s="140">
        <f>('User Input'!O121*O385)</f>
        <v>0</v>
      </c>
      <c r="P804" s="140">
        <f>('User Input'!P121*P385)</f>
        <v>0</v>
      </c>
      <c r="Q804" s="140">
        <f>('User Input'!Q121*Q385)</f>
        <v>0</v>
      </c>
      <c r="R804" s="140">
        <f>('User Input'!R121*R385)</f>
        <v>0</v>
      </c>
      <c r="S804" s="140">
        <f>('User Input'!S121*S385)</f>
        <v>0</v>
      </c>
      <c r="T804" s="140">
        <f>('User Input'!T121*T385)</f>
        <v>0</v>
      </c>
      <c r="U804" s="140">
        <f>('User Input'!U121*U385)</f>
        <v>0</v>
      </c>
      <c r="V804" s="140">
        <f>('User Input'!V121*V385)</f>
        <v>0</v>
      </c>
      <c r="W804" s="140">
        <f>('User Input'!W121*W385)</f>
        <v>0</v>
      </c>
      <c r="X804" s="140">
        <f>('User Input'!X121*X385)</f>
        <v>0</v>
      </c>
      <c r="Y804" s="140">
        <f>('User Input'!Y121*Y385)</f>
        <v>0</v>
      </c>
      <c r="Z804" s="140">
        <f>('User Input'!Z121*Z385)</f>
        <v>0</v>
      </c>
      <c r="AA804" s="140">
        <f>('User Input'!AA121*AA385)</f>
        <v>0</v>
      </c>
      <c r="AB804" s="140">
        <f>('User Input'!AB121*AB385)</f>
        <v>0</v>
      </c>
      <c r="AC804" s="140">
        <f>('User Input'!AC121*AC385)</f>
        <v>0</v>
      </c>
      <c r="AD804" s="140">
        <f>('User Input'!AD121*AD385)</f>
        <v>0</v>
      </c>
      <c r="AE804" s="140">
        <f>('User Input'!AE121*AE385)</f>
        <v>0</v>
      </c>
      <c r="AF804" s="140">
        <f>('User Input'!AF121*AF385)</f>
        <v>0</v>
      </c>
      <c r="AG804" s="140">
        <f>('User Input'!AG121*AG385)</f>
        <v>0</v>
      </c>
      <c r="AH804" s="140">
        <f>('User Input'!AH121*AH385)</f>
        <v>0</v>
      </c>
      <c r="AI804" s="140">
        <f>('User Input'!AI121*AI385)</f>
        <v>0</v>
      </c>
      <c r="AJ804" s="140">
        <f>('User Input'!AJ121*AJ385)</f>
        <v>0</v>
      </c>
      <c r="AK804" s="140">
        <f>('User Input'!AK121*AK385)</f>
        <v>0</v>
      </c>
      <c r="AL804" s="140">
        <f>('User Input'!AL121*AL385)</f>
        <v>0</v>
      </c>
      <c r="AM804" s="140">
        <f>('User Input'!AM121*AM385)</f>
        <v>0</v>
      </c>
      <c r="AN804" s="140">
        <f>('User Input'!AN121*AN385)</f>
        <v>0</v>
      </c>
      <c r="AO804" s="140">
        <f>('User Input'!AO121*AO385)</f>
        <v>0</v>
      </c>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c r="CJ804" s="104"/>
      <c r="CK804" s="104"/>
      <c r="CL804" s="104"/>
      <c r="CM804" s="104"/>
      <c r="CN804" s="104"/>
      <c r="CO804" s="104"/>
      <c r="CP804" s="104"/>
      <c r="CQ804" s="104"/>
    </row>
    <row r="805" spans="1:95" ht="15" customHeight="1">
      <c r="A805" s="104"/>
      <c r="B805" s="117" t="s">
        <v>106</v>
      </c>
      <c r="C805" s="141"/>
      <c r="D805" s="140">
        <f>('User Input'!D122*D386)</f>
        <v>0</v>
      </c>
      <c r="E805" s="140">
        <f>('User Input'!E122*E386)</f>
        <v>0</v>
      </c>
      <c r="F805" s="140">
        <f>('User Input'!F122*F386)</f>
        <v>0</v>
      </c>
      <c r="G805" s="140">
        <f>('User Input'!G122*G386)</f>
        <v>0</v>
      </c>
      <c r="H805" s="140">
        <f>('User Input'!H122*H386)</f>
        <v>0</v>
      </c>
      <c r="I805" s="140">
        <f>('User Input'!I122*I386)</f>
        <v>0</v>
      </c>
      <c r="J805" s="140">
        <f>('User Input'!J122*J386)</f>
        <v>0</v>
      </c>
      <c r="K805" s="140">
        <f>('User Input'!K122*K386)</f>
        <v>0</v>
      </c>
      <c r="L805" s="140">
        <f>('User Input'!L122*L386)</f>
        <v>0</v>
      </c>
      <c r="M805" s="140">
        <f>('User Input'!M122*M386)</f>
        <v>0</v>
      </c>
      <c r="N805" s="140">
        <f>('User Input'!N122*N386)</f>
        <v>0</v>
      </c>
      <c r="O805" s="140">
        <f>('User Input'!O122*O386)</f>
        <v>0</v>
      </c>
      <c r="P805" s="140">
        <f>('User Input'!P122*P386)</f>
        <v>0</v>
      </c>
      <c r="Q805" s="140">
        <f>('User Input'!Q122*Q386)</f>
        <v>0</v>
      </c>
      <c r="R805" s="140">
        <f>('User Input'!R122*R386)</f>
        <v>0</v>
      </c>
      <c r="S805" s="140">
        <f>('User Input'!S122*S386)</f>
        <v>0</v>
      </c>
      <c r="T805" s="140">
        <f>('User Input'!T122*T386)</f>
        <v>0</v>
      </c>
      <c r="U805" s="140">
        <f>('User Input'!U122*U386)</f>
        <v>0</v>
      </c>
      <c r="V805" s="140">
        <f>('User Input'!V122*V386)</f>
        <v>0</v>
      </c>
      <c r="W805" s="140">
        <f>('User Input'!W122*W386)</f>
        <v>0</v>
      </c>
      <c r="X805" s="140">
        <f>('User Input'!X122*X386)</f>
        <v>0</v>
      </c>
      <c r="Y805" s="140">
        <f>('User Input'!Y122*Y386)</f>
        <v>0</v>
      </c>
      <c r="Z805" s="140">
        <f>('User Input'!Z122*Z386)</f>
        <v>0</v>
      </c>
      <c r="AA805" s="140">
        <f>('User Input'!AA122*AA386)</f>
        <v>0</v>
      </c>
      <c r="AB805" s="140">
        <f>('User Input'!AB122*AB386)</f>
        <v>0</v>
      </c>
      <c r="AC805" s="140">
        <f>('User Input'!AC122*AC386)</f>
        <v>0</v>
      </c>
      <c r="AD805" s="140">
        <f>('User Input'!AD122*AD386)</f>
        <v>0</v>
      </c>
      <c r="AE805" s="140">
        <f>('User Input'!AE122*AE386)</f>
        <v>0</v>
      </c>
      <c r="AF805" s="140">
        <f>('User Input'!AF122*AF386)</f>
        <v>0</v>
      </c>
      <c r="AG805" s="140">
        <f>('User Input'!AG122*AG386)</f>
        <v>0</v>
      </c>
      <c r="AH805" s="140">
        <f>('User Input'!AH122*AH386)</f>
        <v>0</v>
      </c>
      <c r="AI805" s="140">
        <f>('User Input'!AI122*AI386)</f>
        <v>0</v>
      </c>
      <c r="AJ805" s="140">
        <f>('User Input'!AJ122*AJ386)</f>
        <v>0</v>
      </c>
      <c r="AK805" s="140">
        <f>('User Input'!AK122*AK386)</f>
        <v>0</v>
      </c>
      <c r="AL805" s="140">
        <f>('User Input'!AL122*AL386)</f>
        <v>0</v>
      </c>
      <c r="AM805" s="140">
        <f>('User Input'!AM122*AM386)</f>
        <v>0</v>
      </c>
      <c r="AN805" s="140">
        <f>('User Input'!AN122*AN386)</f>
        <v>0</v>
      </c>
      <c r="AO805" s="140">
        <f>('User Input'!AO122*AO386)</f>
        <v>0</v>
      </c>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c r="CJ805" s="104"/>
      <c r="CK805" s="104"/>
      <c r="CL805" s="104"/>
      <c r="CM805" s="104"/>
      <c r="CN805" s="104"/>
      <c r="CO805" s="104"/>
      <c r="CP805" s="104"/>
      <c r="CQ805" s="104"/>
    </row>
    <row r="806" spans="1:95" ht="15" customHeight="1">
      <c r="A806" s="104"/>
      <c r="B806" s="117" t="s">
        <v>107</v>
      </c>
      <c r="C806" s="141"/>
      <c r="D806" s="140">
        <f>('User Input'!D123*D387)</f>
        <v>0</v>
      </c>
      <c r="E806" s="140">
        <f>('User Input'!E123*E387)</f>
        <v>0</v>
      </c>
      <c r="F806" s="140">
        <f>('User Input'!F123*F387)</f>
        <v>0</v>
      </c>
      <c r="G806" s="140">
        <f>('User Input'!G123*G387)</f>
        <v>0</v>
      </c>
      <c r="H806" s="140">
        <f>('User Input'!H123*H387)</f>
        <v>0</v>
      </c>
      <c r="I806" s="140">
        <f>('User Input'!I123*I387)</f>
        <v>0</v>
      </c>
      <c r="J806" s="140">
        <f>('User Input'!J123*J387)</f>
        <v>0</v>
      </c>
      <c r="K806" s="140">
        <f>('User Input'!K123*K387)</f>
        <v>0</v>
      </c>
      <c r="L806" s="140">
        <f>('User Input'!L123*L387)</f>
        <v>0</v>
      </c>
      <c r="M806" s="140">
        <f>('User Input'!M123*M387)</f>
        <v>0</v>
      </c>
      <c r="N806" s="140">
        <f>('User Input'!N123*N387)</f>
        <v>0</v>
      </c>
      <c r="O806" s="140">
        <f>('User Input'!O123*O387)</f>
        <v>0</v>
      </c>
      <c r="P806" s="140">
        <f>('User Input'!P123*P387)</f>
        <v>0</v>
      </c>
      <c r="Q806" s="140">
        <f>('User Input'!Q123*Q387)</f>
        <v>0</v>
      </c>
      <c r="R806" s="140">
        <f>('User Input'!R123*R387)</f>
        <v>0</v>
      </c>
      <c r="S806" s="140">
        <f>('User Input'!S123*S387)</f>
        <v>0</v>
      </c>
      <c r="T806" s="140">
        <f>('User Input'!T123*T387)</f>
        <v>0</v>
      </c>
      <c r="U806" s="140">
        <f>('User Input'!U123*U387)</f>
        <v>0</v>
      </c>
      <c r="V806" s="140">
        <f>('User Input'!V123*V387)</f>
        <v>0</v>
      </c>
      <c r="W806" s="140">
        <f>('User Input'!W123*W387)</f>
        <v>0</v>
      </c>
      <c r="X806" s="140">
        <f>('User Input'!X123*X387)</f>
        <v>0</v>
      </c>
      <c r="Y806" s="140">
        <f>('User Input'!Y123*Y387)</f>
        <v>0</v>
      </c>
      <c r="Z806" s="140">
        <f>('User Input'!Z123*Z387)</f>
        <v>0</v>
      </c>
      <c r="AA806" s="140">
        <f>('User Input'!AA123*AA387)</f>
        <v>0</v>
      </c>
      <c r="AB806" s="140">
        <f>('User Input'!AB123*AB387)</f>
        <v>0</v>
      </c>
      <c r="AC806" s="140">
        <f>('User Input'!AC123*AC387)</f>
        <v>0</v>
      </c>
      <c r="AD806" s="140">
        <f>('User Input'!AD123*AD387)</f>
        <v>0</v>
      </c>
      <c r="AE806" s="140">
        <f>('User Input'!AE123*AE387)</f>
        <v>0</v>
      </c>
      <c r="AF806" s="140">
        <f>('User Input'!AF123*AF387)</f>
        <v>0</v>
      </c>
      <c r="AG806" s="140">
        <f>('User Input'!AG123*AG387)</f>
        <v>0</v>
      </c>
      <c r="AH806" s="140">
        <f>('User Input'!AH123*AH387)</f>
        <v>0</v>
      </c>
      <c r="AI806" s="140">
        <f>('User Input'!AI123*AI387)</f>
        <v>0</v>
      </c>
      <c r="AJ806" s="140">
        <f>('User Input'!AJ123*AJ387)</f>
        <v>0</v>
      </c>
      <c r="AK806" s="140">
        <f>('User Input'!AK123*AK387)</f>
        <v>0</v>
      </c>
      <c r="AL806" s="140">
        <f>('User Input'!AL123*AL387)</f>
        <v>0</v>
      </c>
      <c r="AM806" s="140">
        <f>('User Input'!AM123*AM387)</f>
        <v>0</v>
      </c>
      <c r="AN806" s="140">
        <f>('User Input'!AN123*AN387)</f>
        <v>0</v>
      </c>
      <c r="AO806" s="140">
        <f>('User Input'!AO123*AO387)</f>
        <v>0</v>
      </c>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c r="CJ806" s="104"/>
      <c r="CK806" s="104"/>
      <c r="CL806" s="104"/>
      <c r="CM806" s="104"/>
      <c r="CN806" s="104"/>
      <c r="CO806" s="104"/>
      <c r="CP806" s="104"/>
      <c r="CQ806" s="104"/>
    </row>
    <row r="807" spans="1:95" ht="15" customHeight="1">
      <c r="A807" s="104"/>
      <c r="B807" s="117" t="s">
        <v>108</v>
      </c>
      <c r="C807" s="141"/>
      <c r="D807" s="140">
        <f>('User Input'!D124*D388)</f>
        <v>0</v>
      </c>
      <c r="E807" s="140">
        <f>('User Input'!E124*E388)</f>
        <v>0</v>
      </c>
      <c r="F807" s="140">
        <f>('User Input'!F124*F388)</f>
        <v>0</v>
      </c>
      <c r="G807" s="140">
        <f>('User Input'!G124*G388)</f>
        <v>0</v>
      </c>
      <c r="H807" s="140">
        <f>('User Input'!H124*H388)</f>
        <v>0</v>
      </c>
      <c r="I807" s="140">
        <f>('User Input'!I124*I388)</f>
        <v>0</v>
      </c>
      <c r="J807" s="140">
        <f>('User Input'!J124*J388)</f>
        <v>0</v>
      </c>
      <c r="K807" s="140">
        <f>('User Input'!K124*K388)</f>
        <v>0</v>
      </c>
      <c r="L807" s="140">
        <f>('User Input'!L124*L388)</f>
        <v>0</v>
      </c>
      <c r="M807" s="140">
        <f>('User Input'!M124*M388)</f>
        <v>0</v>
      </c>
      <c r="N807" s="140">
        <f>('User Input'!N124*N388)</f>
        <v>0</v>
      </c>
      <c r="O807" s="140">
        <f>('User Input'!O124*O388)</f>
        <v>0</v>
      </c>
      <c r="P807" s="140">
        <f>('User Input'!P124*P388)</f>
        <v>0</v>
      </c>
      <c r="Q807" s="140">
        <f>('User Input'!Q124*Q388)</f>
        <v>0</v>
      </c>
      <c r="R807" s="140">
        <f>('User Input'!R124*R388)</f>
        <v>0</v>
      </c>
      <c r="S807" s="140">
        <f>('User Input'!S124*S388)</f>
        <v>0</v>
      </c>
      <c r="T807" s="140">
        <f>('User Input'!T124*T388)</f>
        <v>0</v>
      </c>
      <c r="U807" s="140">
        <f>('User Input'!U124*U388)</f>
        <v>0</v>
      </c>
      <c r="V807" s="140">
        <f>('User Input'!V124*V388)</f>
        <v>0</v>
      </c>
      <c r="W807" s="140">
        <f>('User Input'!W124*W388)</f>
        <v>0</v>
      </c>
      <c r="X807" s="140">
        <f>('User Input'!X124*X388)</f>
        <v>0</v>
      </c>
      <c r="Y807" s="140">
        <f>('User Input'!Y124*Y388)</f>
        <v>0</v>
      </c>
      <c r="Z807" s="140">
        <f>('User Input'!Z124*Z388)</f>
        <v>0</v>
      </c>
      <c r="AA807" s="140">
        <f>('User Input'!AA124*AA388)</f>
        <v>0</v>
      </c>
      <c r="AB807" s="140">
        <f>('User Input'!AB124*AB388)</f>
        <v>0</v>
      </c>
      <c r="AC807" s="140">
        <f>('User Input'!AC124*AC388)</f>
        <v>0</v>
      </c>
      <c r="AD807" s="140">
        <f>('User Input'!AD124*AD388)</f>
        <v>0</v>
      </c>
      <c r="AE807" s="140">
        <f>('User Input'!AE124*AE388)</f>
        <v>0</v>
      </c>
      <c r="AF807" s="140">
        <f>('User Input'!AF124*AF388)</f>
        <v>0</v>
      </c>
      <c r="AG807" s="140">
        <f>('User Input'!AG124*AG388)</f>
        <v>0</v>
      </c>
      <c r="AH807" s="140">
        <f>('User Input'!AH124*AH388)</f>
        <v>0</v>
      </c>
      <c r="AI807" s="140">
        <f>('User Input'!AI124*AI388)</f>
        <v>0</v>
      </c>
      <c r="AJ807" s="140">
        <f>('User Input'!AJ124*AJ388)</f>
        <v>0</v>
      </c>
      <c r="AK807" s="140">
        <f>('User Input'!AK124*AK388)</f>
        <v>0</v>
      </c>
      <c r="AL807" s="140">
        <f>('User Input'!AL124*AL388)</f>
        <v>0</v>
      </c>
      <c r="AM807" s="140">
        <f>('User Input'!AM124*AM388)</f>
        <v>0</v>
      </c>
      <c r="AN807" s="140">
        <f>('User Input'!AN124*AN388)</f>
        <v>0</v>
      </c>
      <c r="AO807" s="140">
        <f>('User Input'!AO124*AO388)</f>
        <v>0</v>
      </c>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c r="CJ807" s="104"/>
      <c r="CK807" s="104"/>
      <c r="CL807" s="104"/>
      <c r="CM807" s="104"/>
      <c r="CN807" s="104"/>
      <c r="CO807" s="104"/>
      <c r="CP807" s="104"/>
      <c r="CQ807" s="104"/>
    </row>
    <row r="808" spans="1:95" ht="15" customHeight="1">
      <c r="A808" s="104"/>
      <c r="B808" s="117" t="s">
        <v>109</v>
      </c>
      <c r="C808" s="141"/>
      <c r="D808" s="140">
        <f>('User Input'!D125*D389)</f>
        <v>0</v>
      </c>
      <c r="E808" s="140">
        <f>('User Input'!E125*E389)</f>
        <v>0</v>
      </c>
      <c r="F808" s="140">
        <f>('User Input'!F125*F389)</f>
        <v>0</v>
      </c>
      <c r="G808" s="140">
        <f>('User Input'!G125*G389)</f>
        <v>0</v>
      </c>
      <c r="H808" s="140">
        <f>('User Input'!H125*H389)</f>
        <v>0</v>
      </c>
      <c r="I808" s="140">
        <f>('User Input'!I125*I389)</f>
        <v>0</v>
      </c>
      <c r="J808" s="140">
        <f>('User Input'!J125*J389)</f>
        <v>0</v>
      </c>
      <c r="K808" s="140">
        <f>('User Input'!K125*K389)</f>
        <v>0</v>
      </c>
      <c r="L808" s="140">
        <f>('User Input'!L125*L389)</f>
        <v>0</v>
      </c>
      <c r="M808" s="140">
        <f>('User Input'!M125*M389)</f>
        <v>0</v>
      </c>
      <c r="N808" s="140">
        <f>('User Input'!N125*N389)</f>
        <v>0</v>
      </c>
      <c r="O808" s="140">
        <f>('User Input'!O125*O389)</f>
        <v>0</v>
      </c>
      <c r="P808" s="140">
        <f>('User Input'!P125*P389)</f>
        <v>0</v>
      </c>
      <c r="Q808" s="140">
        <f>('User Input'!Q125*Q389)</f>
        <v>0</v>
      </c>
      <c r="R808" s="140">
        <f>('User Input'!R125*R389)</f>
        <v>0</v>
      </c>
      <c r="S808" s="140">
        <f>('User Input'!S125*S389)</f>
        <v>0</v>
      </c>
      <c r="T808" s="140">
        <f>('User Input'!T125*T389)</f>
        <v>0</v>
      </c>
      <c r="U808" s="140">
        <f>('User Input'!U125*U389)</f>
        <v>0</v>
      </c>
      <c r="V808" s="140">
        <f>('User Input'!V125*V389)</f>
        <v>0</v>
      </c>
      <c r="W808" s="140">
        <f>('User Input'!W125*W389)</f>
        <v>0</v>
      </c>
      <c r="X808" s="140">
        <f>('User Input'!X125*X389)</f>
        <v>0</v>
      </c>
      <c r="Y808" s="140">
        <f>('User Input'!Y125*Y389)</f>
        <v>0</v>
      </c>
      <c r="Z808" s="140">
        <f>('User Input'!Z125*Z389)</f>
        <v>0</v>
      </c>
      <c r="AA808" s="140">
        <f>('User Input'!AA125*AA389)</f>
        <v>0</v>
      </c>
      <c r="AB808" s="140">
        <f>('User Input'!AB125*AB389)</f>
        <v>0</v>
      </c>
      <c r="AC808" s="140">
        <f>('User Input'!AC125*AC389)</f>
        <v>0</v>
      </c>
      <c r="AD808" s="140">
        <f>('User Input'!AD125*AD389)</f>
        <v>0</v>
      </c>
      <c r="AE808" s="140">
        <f>('User Input'!AE125*AE389)</f>
        <v>0</v>
      </c>
      <c r="AF808" s="140">
        <f>('User Input'!AF125*AF389)</f>
        <v>0</v>
      </c>
      <c r="AG808" s="140">
        <f>('User Input'!AG125*AG389)</f>
        <v>0</v>
      </c>
      <c r="AH808" s="140">
        <f>('User Input'!AH125*AH389)</f>
        <v>0</v>
      </c>
      <c r="AI808" s="140">
        <f>('User Input'!AI125*AI389)</f>
        <v>0</v>
      </c>
      <c r="AJ808" s="140">
        <f>('User Input'!AJ125*AJ389)</f>
        <v>0</v>
      </c>
      <c r="AK808" s="140">
        <f>('User Input'!AK125*AK389)</f>
        <v>0</v>
      </c>
      <c r="AL808" s="140">
        <f>('User Input'!AL125*AL389)</f>
        <v>0</v>
      </c>
      <c r="AM808" s="140">
        <f>('User Input'!AM125*AM389)</f>
        <v>0</v>
      </c>
      <c r="AN808" s="140">
        <f>('User Input'!AN125*AN389)</f>
        <v>0</v>
      </c>
      <c r="AO808" s="140">
        <f>('User Input'!AO125*AO389)</f>
        <v>0</v>
      </c>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c r="CJ808" s="104"/>
      <c r="CK808" s="104"/>
      <c r="CL808" s="104"/>
      <c r="CM808" s="104"/>
      <c r="CN808" s="104"/>
      <c r="CO808" s="104"/>
      <c r="CP808" s="104"/>
      <c r="CQ808" s="104"/>
    </row>
    <row r="809" spans="1:95" ht="15" customHeight="1">
      <c r="A809" s="104"/>
      <c r="B809" s="117" t="s">
        <v>110</v>
      </c>
      <c r="C809" s="141"/>
      <c r="D809" s="140">
        <f>('User Input'!D126*D390)</f>
        <v>0</v>
      </c>
      <c r="E809" s="140">
        <f>('User Input'!E126*E390)</f>
        <v>0</v>
      </c>
      <c r="F809" s="140">
        <f>('User Input'!F126*F390)</f>
        <v>0</v>
      </c>
      <c r="G809" s="140">
        <f>('User Input'!G126*G390)</f>
        <v>0</v>
      </c>
      <c r="H809" s="140">
        <f>('User Input'!H126*H390)</f>
        <v>0</v>
      </c>
      <c r="I809" s="140">
        <f>('User Input'!I126*I390)</f>
        <v>0</v>
      </c>
      <c r="J809" s="140">
        <f>('User Input'!J126*J390)</f>
        <v>0</v>
      </c>
      <c r="K809" s="140">
        <f>('User Input'!K126*K390)</f>
        <v>0</v>
      </c>
      <c r="L809" s="140">
        <f>('User Input'!L126*L390)</f>
        <v>0</v>
      </c>
      <c r="M809" s="140">
        <f>('User Input'!M126*M390)</f>
        <v>0</v>
      </c>
      <c r="N809" s="140">
        <f>('User Input'!N126*N390)</f>
        <v>0</v>
      </c>
      <c r="O809" s="140">
        <f>('User Input'!O126*O390)</f>
        <v>0</v>
      </c>
      <c r="P809" s="140">
        <f>('User Input'!P126*P390)</f>
        <v>0</v>
      </c>
      <c r="Q809" s="140">
        <f>('User Input'!Q126*Q390)</f>
        <v>0</v>
      </c>
      <c r="R809" s="140">
        <f>('User Input'!R126*R390)</f>
        <v>0</v>
      </c>
      <c r="S809" s="140">
        <f>('User Input'!S126*S390)</f>
        <v>0</v>
      </c>
      <c r="T809" s="140">
        <f>('User Input'!T126*T390)</f>
        <v>0</v>
      </c>
      <c r="U809" s="140">
        <f>('User Input'!U126*U390)</f>
        <v>0</v>
      </c>
      <c r="V809" s="140">
        <f>('User Input'!V126*V390)</f>
        <v>0</v>
      </c>
      <c r="W809" s="140">
        <f>('User Input'!W126*W390)</f>
        <v>0</v>
      </c>
      <c r="X809" s="140">
        <f>('User Input'!X126*X390)</f>
        <v>0</v>
      </c>
      <c r="Y809" s="140">
        <f>('User Input'!Y126*Y390)</f>
        <v>0</v>
      </c>
      <c r="Z809" s="140">
        <f>('User Input'!Z126*Z390)</f>
        <v>0</v>
      </c>
      <c r="AA809" s="140">
        <f>('User Input'!AA126*AA390)</f>
        <v>0</v>
      </c>
      <c r="AB809" s="140">
        <f>('User Input'!AB126*AB390)</f>
        <v>0</v>
      </c>
      <c r="AC809" s="140">
        <f>('User Input'!AC126*AC390)</f>
        <v>0</v>
      </c>
      <c r="AD809" s="140">
        <f>('User Input'!AD126*AD390)</f>
        <v>0</v>
      </c>
      <c r="AE809" s="140">
        <f>('User Input'!AE126*AE390)</f>
        <v>0</v>
      </c>
      <c r="AF809" s="140">
        <f>('User Input'!AF126*AF390)</f>
        <v>0</v>
      </c>
      <c r="AG809" s="140">
        <f>('User Input'!AG126*AG390)</f>
        <v>0</v>
      </c>
      <c r="AH809" s="140">
        <f>('User Input'!AH126*AH390)</f>
        <v>0</v>
      </c>
      <c r="AI809" s="140">
        <f>('User Input'!AI126*AI390)</f>
        <v>0</v>
      </c>
      <c r="AJ809" s="140">
        <f>('User Input'!AJ126*AJ390)</f>
        <v>0</v>
      </c>
      <c r="AK809" s="140">
        <f>('User Input'!AK126*AK390)</f>
        <v>0</v>
      </c>
      <c r="AL809" s="140">
        <f>('User Input'!AL126*AL390)</f>
        <v>0</v>
      </c>
      <c r="AM809" s="140">
        <f>('User Input'!AM126*AM390)</f>
        <v>0</v>
      </c>
      <c r="AN809" s="140">
        <f>('User Input'!AN126*AN390)</f>
        <v>0</v>
      </c>
      <c r="AO809" s="140">
        <f>('User Input'!AO126*AO390)</f>
        <v>0</v>
      </c>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c r="CJ809" s="104"/>
      <c r="CK809" s="104"/>
      <c r="CL809" s="104"/>
      <c r="CM809" s="104"/>
      <c r="CN809" s="104"/>
      <c r="CO809" s="104"/>
      <c r="CP809" s="104"/>
      <c r="CQ809" s="104"/>
    </row>
    <row r="810" spans="1:95" ht="15" customHeight="1">
      <c r="A810" s="104"/>
      <c r="B810" s="117" t="s">
        <v>111</v>
      </c>
      <c r="C810" s="141"/>
      <c r="D810" s="140">
        <f>('User Input'!D127*D391)</f>
        <v>0</v>
      </c>
      <c r="E810" s="140">
        <f>('User Input'!E127*E391)</f>
        <v>0</v>
      </c>
      <c r="F810" s="140">
        <f>('User Input'!F127*F391)</f>
        <v>0</v>
      </c>
      <c r="G810" s="140">
        <f>('User Input'!G127*G391)</f>
        <v>0</v>
      </c>
      <c r="H810" s="140">
        <f>('User Input'!H127*H391)</f>
        <v>0</v>
      </c>
      <c r="I810" s="140">
        <f>('User Input'!I127*I391)</f>
        <v>0</v>
      </c>
      <c r="J810" s="140">
        <f>('User Input'!J127*J391)</f>
        <v>0</v>
      </c>
      <c r="K810" s="140">
        <f>('User Input'!K127*K391)</f>
        <v>0</v>
      </c>
      <c r="L810" s="140">
        <f>('User Input'!L127*L391)</f>
        <v>0</v>
      </c>
      <c r="M810" s="140">
        <f>('User Input'!M127*M391)</f>
        <v>0</v>
      </c>
      <c r="N810" s="140">
        <f>('User Input'!N127*N391)</f>
        <v>0</v>
      </c>
      <c r="O810" s="140">
        <f>('User Input'!O127*O391)</f>
        <v>0</v>
      </c>
      <c r="P810" s="140">
        <f>('User Input'!P127*P391)</f>
        <v>0</v>
      </c>
      <c r="Q810" s="140">
        <f>('User Input'!Q127*Q391)</f>
        <v>0</v>
      </c>
      <c r="R810" s="140">
        <f>('User Input'!R127*R391)</f>
        <v>0</v>
      </c>
      <c r="S810" s="140">
        <f>('User Input'!S127*S391)</f>
        <v>0</v>
      </c>
      <c r="T810" s="140">
        <f>('User Input'!T127*T391)</f>
        <v>0</v>
      </c>
      <c r="U810" s="140">
        <f>('User Input'!U127*U391)</f>
        <v>0</v>
      </c>
      <c r="V810" s="140">
        <f>('User Input'!V127*V391)</f>
        <v>0</v>
      </c>
      <c r="W810" s="140">
        <f>('User Input'!W127*W391)</f>
        <v>0</v>
      </c>
      <c r="X810" s="140">
        <f>('User Input'!X127*X391)</f>
        <v>0</v>
      </c>
      <c r="Y810" s="140">
        <f>('User Input'!Y127*Y391)</f>
        <v>0</v>
      </c>
      <c r="Z810" s="140">
        <f>('User Input'!Z127*Z391)</f>
        <v>0</v>
      </c>
      <c r="AA810" s="140">
        <f>('User Input'!AA127*AA391)</f>
        <v>0</v>
      </c>
      <c r="AB810" s="140">
        <f>('User Input'!AB127*AB391)</f>
        <v>0</v>
      </c>
      <c r="AC810" s="140">
        <f>('User Input'!AC127*AC391)</f>
        <v>0</v>
      </c>
      <c r="AD810" s="140">
        <f>('User Input'!AD127*AD391)</f>
        <v>0</v>
      </c>
      <c r="AE810" s="140">
        <f>('User Input'!AE127*AE391)</f>
        <v>0</v>
      </c>
      <c r="AF810" s="140">
        <f>('User Input'!AF127*AF391)</f>
        <v>0</v>
      </c>
      <c r="AG810" s="140">
        <f>('User Input'!AG127*AG391)</f>
        <v>0</v>
      </c>
      <c r="AH810" s="140">
        <f>('User Input'!AH127*AH391)</f>
        <v>0</v>
      </c>
      <c r="AI810" s="140">
        <f>('User Input'!AI127*AI391)</f>
        <v>0</v>
      </c>
      <c r="AJ810" s="140">
        <f>('User Input'!AJ127*AJ391)</f>
        <v>0</v>
      </c>
      <c r="AK810" s="140">
        <f>('User Input'!AK127*AK391)</f>
        <v>0</v>
      </c>
      <c r="AL810" s="140">
        <f>('User Input'!AL127*AL391)</f>
        <v>0</v>
      </c>
      <c r="AM810" s="140">
        <f>('User Input'!AM127*AM391)</f>
        <v>0</v>
      </c>
      <c r="AN810" s="140">
        <f>('User Input'!AN127*AN391)</f>
        <v>0</v>
      </c>
      <c r="AO810" s="140">
        <f>('User Input'!AO127*AO391)</f>
        <v>0</v>
      </c>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c r="CJ810" s="104"/>
      <c r="CK810" s="104"/>
      <c r="CL810" s="104"/>
      <c r="CM810" s="104"/>
      <c r="CN810" s="104"/>
      <c r="CO810" s="104"/>
      <c r="CP810" s="104"/>
      <c r="CQ810" s="104"/>
    </row>
    <row r="811" spans="1:95" ht="15" customHeight="1">
      <c r="A811" s="104"/>
      <c r="B811" s="117" t="s">
        <v>112</v>
      </c>
      <c r="C811" s="141"/>
      <c r="D811" s="140">
        <f>('User Input'!D128*D392)</f>
        <v>0</v>
      </c>
      <c r="E811" s="140">
        <f>('User Input'!E128*E392)</f>
        <v>0</v>
      </c>
      <c r="F811" s="140">
        <f>('User Input'!F128*F392)</f>
        <v>0</v>
      </c>
      <c r="G811" s="140">
        <f>('User Input'!G128*G392)</f>
        <v>0</v>
      </c>
      <c r="H811" s="140">
        <f>('User Input'!H128*H392)</f>
        <v>0</v>
      </c>
      <c r="I811" s="140">
        <f>('User Input'!I128*I392)</f>
        <v>0</v>
      </c>
      <c r="J811" s="140">
        <f>('User Input'!J128*J392)</f>
        <v>0</v>
      </c>
      <c r="K811" s="140">
        <f>('User Input'!K128*K392)</f>
        <v>0</v>
      </c>
      <c r="L811" s="140">
        <f>('User Input'!L128*L392)</f>
        <v>0</v>
      </c>
      <c r="M811" s="140">
        <f>('User Input'!M128*M392)</f>
        <v>0</v>
      </c>
      <c r="N811" s="140">
        <f>('User Input'!N128*N392)</f>
        <v>0</v>
      </c>
      <c r="O811" s="140">
        <f>('User Input'!O128*O392)</f>
        <v>0</v>
      </c>
      <c r="P811" s="140">
        <f>('User Input'!P128*P392)</f>
        <v>0</v>
      </c>
      <c r="Q811" s="140">
        <f>('User Input'!Q128*Q392)</f>
        <v>0</v>
      </c>
      <c r="R811" s="140">
        <f>('User Input'!R128*R392)</f>
        <v>0</v>
      </c>
      <c r="S811" s="140">
        <f>('User Input'!S128*S392)</f>
        <v>0</v>
      </c>
      <c r="T811" s="140">
        <f>('User Input'!T128*T392)</f>
        <v>0</v>
      </c>
      <c r="U811" s="140">
        <f>('User Input'!U128*U392)</f>
        <v>0</v>
      </c>
      <c r="V811" s="140">
        <f>('User Input'!V128*V392)</f>
        <v>0</v>
      </c>
      <c r="W811" s="140">
        <f>('User Input'!W128*W392)</f>
        <v>0</v>
      </c>
      <c r="X811" s="140">
        <f>('User Input'!X128*X392)</f>
        <v>0</v>
      </c>
      <c r="Y811" s="140">
        <f>('User Input'!Y128*Y392)</f>
        <v>0</v>
      </c>
      <c r="Z811" s="140">
        <f>('User Input'!Z128*Z392)</f>
        <v>0</v>
      </c>
      <c r="AA811" s="140">
        <f>('User Input'!AA128*AA392)</f>
        <v>0</v>
      </c>
      <c r="AB811" s="140">
        <f>('User Input'!AB128*AB392)</f>
        <v>0</v>
      </c>
      <c r="AC811" s="140">
        <f>('User Input'!AC128*AC392)</f>
        <v>0</v>
      </c>
      <c r="AD811" s="140">
        <f>('User Input'!AD128*AD392)</f>
        <v>0</v>
      </c>
      <c r="AE811" s="140">
        <f>('User Input'!AE128*AE392)</f>
        <v>0</v>
      </c>
      <c r="AF811" s="140">
        <f>('User Input'!AF128*AF392)</f>
        <v>0</v>
      </c>
      <c r="AG811" s="140">
        <f>('User Input'!AG128*AG392)</f>
        <v>0</v>
      </c>
      <c r="AH811" s="140">
        <f>('User Input'!AH128*AH392)</f>
        <v>0</v>
      </c>
      <c r="AI811" s="140">
        <f>('User Input'!AI128*AI392)</f>
        <v>0</v>
      </c>
      <c r="AJ811" s="140">
        <f>('User Input'!AJ128*AJ392)</f>
        <v>0</v>
      </c>
      <c r="AK811" s="140">
        <f>('User Input'!AK128*AK392)</f>
        <v>0</v>
      </c>
      <c r="AL811" s="140">
        <f>('User Input'!AL128*AL392)</f>
        <v>0</v>
      </c>
      <c r="AM811" s="140">
        <f>('User Input'!AM128*AM392)</f>
        <v>0</v>
      </c>
      <c r="AN811" s="140">
        <f>('User Input'!AN128*AN392)</f>
        <v>0</v>
      </c>
      <c r="AO811" s="140">
        <f>('User Input'!AO128*AO392)</f>
        <v>0</v>
      </c>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c r="CJ811" s="104"/>
      <c r="CK811" s="104"/>
      <c r="CL811" s="104"/>
      <c r="CM811" s="104"/>
      <c r="CN811" s="104"/>
      <c r="CO811" s="104"/>
      <c r="CP811" s="104"/>
      <c r="CQ811" s="104"/>
    </row>
    <row r="812" spans="1:95" ht="15" customHeight="1">
      <c r="A812" s="104"/>
      <c r="B812" s="117" t="s">
        <v>113</v>
      </c>
      <c r="C812" s="141"/>
      <c r="D812" s="140">
        <f>('User Input'!D129*D393)</f>
        <v>0</v>
      </c>
      <c r="E812" s="140">
        <f>('User Input'!E129*E393)</f>
        <v>0</v>
      </c>
      <c r="F812" s="140">
        <f>('User Input'!F129*F393)</f>
        <v>0</v>
      </c>
      <c r="G812" s="140">
        <f>('User Input'!G129*G393)</f>
        <v>0</v>
      </c>
      <c r="H812" s="140">
        <f>('User Input'!H129*H393)</f>
        <v>0</v>
      </c>
      <c r="I812" s="140">
        <f>('User Input'!I129*I393)</f>
        <v>0</v>
      </c>
      <c r="J812" s="140">
        <f>('User Input'!J129*J393)</f>
        <v>0</v>
      </c>
      <c r="K812" s="140">
        <f>('User Input'!K129*K393)</f>
        <v>0</v>
      </c>
      <c r="L812" s="140">
        <f>('User Input'!L129*L393)</f>
        <v>0</v>
      </c>
      <c r="M812" s="140">
        <f>('User Input'!M129*M393)</f>
        <v>0</v>
      </c>
      <c r="N812" s="140">
        <f>('User Input'!N129*N393)</f>
        <v>0</v>
      </c>
      <c r="O812" s="140">
        <f>('User Input'!O129*O393)</f>
        <v>0</v>
      </c>
      <c r="P812" s="140">
        <f>('User Input'!P129*P393)</f>
        <v>0</v>
      </c>
      <c r="Q812" s="140">
        <f>('User Input'!Q129*Q393)</f>
        <v>0</v>
      </c>
      <c r="R812" s="140">
        <f>('User Input'!R129*R393)</f>
        <v>0</v>
      </c>
      <c r="S812" s="140">
        <f>('User Input'!S129*S393)</f>
        <v>0</v>
      </c>
      <c r="T812" s="140">
        <f>('User Input'!T129*T393)</f>
        <v>0</v>
      </c>
      <c r="U812" s="140">
        <f>('User Input'!U129*U393)</f>
        <v>0</v>
      </c>
      <c r="V812" s="140">
        <f>('User Input'!V129*V393)</f>
        <v>0</v>
      </c>
      <c r="W812" s="140">
        <f>('User Input'!W129*W393)</f>
        <v>0</v>
      </c>
      <c r="X812" s="140">
        <f>('User Input'!X129*X393)</f>
        <v>0</v>
      </c>
      <c r="Y812" s="140">
        <f>('User Input'!Y129*Y393)</f>
        <v>0</v>
      </c>
      <c r="Z812" s="140">
        <f>('User Input'!Z129*Z393)</f>
        <v>0</v>
      </c>
      <c r="AA812" s="140">
        <f>('User Input'!AA129*AA393)</f>
        <v>0</v>
      </c>
      <c r="AB812" s="140">
        <f>('User Input'!AB129*AB393)</f>
        <v>0</v>
      </c>
      <c r="AC812" s="140">
        <f>('User Input'!AC129*AC393)</f>
        <v>0</v>
      </c>
      <c r="AD812" s="140">
        <f>('User Input'!AD129*AD393)</f>
        <v>0</v>
      </c>
      <c r="AE812" s="140">
        <f>('User Input'!AE129*AE393)</f>
        <v>0</v>
      </c>
      <c r="AF812" s="140">
        <f>('User Input'!AF129*AF393)</f>
        <v>0</v>
      </c>
      <c r="AG812" s="140">
        <f>('User Input'!AG129*AG393)</f>
        <v>0</v>
      </c>
      <c r="AH812" s="140">
        <f>('User Input'!AH129*AH393)</f>
        <v>0</v>
      </c>
      <c r="AI812" s="140">
        <f>('User Input'!AI129*AI393)</f>
        <v>0</v>
      </c>
      <c r="AJ812" s="140">
        <f>('User Input'!AJ129*AJ393)</f>
        <v>0</v>
      </c>
      <c r="AK812" s="140">
        <f>('User Input'!AK129*AK393)</f>
        <v>0</v>
      </c>
      <c r="AL812" s="140">
        <f>('User Input'!AL129*AL393)</f>
        <v>0</v>
      </c>
      <c r="AM812" s="140">
        <f>('User Input'!AM129*AM393)</f>
        <v>0</v>
      </c>
      <c r="AN812" s="140">
        <f>('User Input'!AN129*AN393)</f>
        <v>0</v>
      </c>
      <c r="AO812" s="140">
        <f>('User Input'!AO129*AO393)</f>
        <v>0</v>
      </c>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c r="CJ812" s="104"/>
      <c r="CK812" s="104"/>
      <c r="CL812" s="104"/>
      <c r="CM812" s="104"/>
      <c r="CN812" s="104"/>
      <c r="CO812" s="104"/>
      <c r="CP812" s="104"/>
      <c r="CQ812" s="104"/>
    </row>
    <row r="813" spans="1:95" ht="15" customHeight="1">
      <c r="A813" s="104"/>
      <c r="B813" s="117" t="s">
        <v>114</v>
      </c>
      <c r="C813" s="141"/>
      <c r="D813" s="140">
        <f>('User Input'!D130*D394)</f>
        <v>0</v>
      </c>
      <c r="E813" s="140">
        <f>('User Input'!E130*E394)</f>
        <v>0</v>
      </c>
      <c r="F813" s="140">
        <f>('User Input'!F130*F394)</f>
        <v>0</v>
      </c>
      <c r="G813" s="140">
        <f>('User Input'!G130*G394)</f>
        <v>0</v>
      </c>
      <c r="H813" s="140">
        <f>('User Input'!H130*H394)</f>
        <v>0</v>
      </c>
      <c r="I813" s="140">
        <f>('User Input'!I130*I394)</f>
        <v>0</v>
      </c>
      <c r="J813" s="140">
        <f>('User Input'!J130*J394)</f>
        <v>0</v>
      </c>
      <c r="K813" s="140">
        <f>('User Input'!K130*K394)</f>
        <v>0</v>
      </c>
      <c r="L813" s="140">
        <f>('User Input'!L130*L394)</f>
        <v>0</v>
      </c>
      <c r="M813" s="140">
        <f>('User Input'!M130*M394)</f>
        <v>0</v>
      </c>
      <c r="N813" s="140">
        <f>('User Input'!N130*N394)</f>
        <v>0</v>
      </c>
      <c r="O813" s="140">
        <f>('User Input'!O130*O394)</f>
        <v>0</v>
      </c>
      <c r="P813" s="140">
        <f>('User Input'!P130*P394)</f>
        <v>0</v>
      </c>
      <c r="Q813" s="140">
        <f>('User Input'!Q130*Q394)</f>
        <v>0</v>
      </c>
      <c r="R813" s="140">
        <f>('User Input'!R130*R394)</f>
        <v>0</v>
      </c>
      <c r="S813" s="140">
        <f>('User Input'!S130*S394)</f>
        <v>0</v>
      </c>
      <c r="T813" s="140">
        <f>('User Input'!T130*T394)</f>
        <v>0</v>
      </c>
      <c r="U813" s="140">
        <f>('User Input'!U130*U394)</f>
        <v>0</v>
      </c>
      <c r="V813" s="140">
        <f>('User Input'!V130*V394)</f>
        <v>0</v>
      </c>
      <c r="W813" s="140">
        <f>('User Input'!W130*W394)</f>
        <v>0</v>
      </c>
      <c r="X813" s="140">
        <f>('User Input'!X130*X394)</f>
        <v>0</v>
      </c>
      <c r="Y813" s="140">
        <f>('User Input'!Y130*Y394)</f>
        <v>0</v>
      </c>
      <c r="Z813" s="140">
        <f>('User Input'!Z130*Z394)</f>
        <v>0</v>
      </c>
      <c r="AA813" s="140">
        <f>('User Input'!AA130*AA394)</f>
        <v>0</v>
      </c>
      <c r="AB813" s="140">
        <f>('User Input'!AB130*AB394)</f>
        <v>0</v>
      </c>
      <c r="AC813" s="140">
        <f>('User Input'!AC130*AC394)</f>
        <v>0</v>
      </c>
      <c r="AD813" s="140">
        <f>('User Input'!AD130*AD394)</f>
        <v>0</v>
      </c>
      <c r="AE813" s="140">
        <f>('User Input'!AE130*AE394)</f>
        <v>0</v>
      </c>
      <c r="AF813" s="140">
        <f>('User Input'!AF130*AF394)</f>
        <v>0</v>
      </c>
      <c r="AG813" s="140">
        <f>('User Input'!AG130*AG394)</f>
        <v>0</v>
      </c>
      <c r="AH813" s="140">
        <f>('User Input'!AH130*AH394)</f>
        <v>0</v>
      </c>
      <c r="AI813" s="140">
        <f>('User Input'!AI130*AI394)</f>
        <v>0</v>
      </c>
      <c r="AJ813" s="140">
        <f>('User Input'!AJ130*AJ394)</f>
        <v>0</v>
      </c>
      <c r="AK813" s="140">
        <f>('User Input'!AK130*AK394)</f>
        <v>0</v>
      </c>
      <c r="AL813" s="140">
        <f>('User Input'!AL130*AL394)</f>
        <v>0</v>
      </c>
      <c r="AM813" s="140">
        <f>('User Input'!AM130*AM394)</f>
        <v>0</v>
      </c>
      <c r="AN813" s="140">
        <f>('User Input'!AN130*AN394)</f>
        <v>0</v>
      </c>
      <c r="AO813" s="140">
        <f>('User Input'!AO130*AO394)</f>
        <v>0</v>
      </c>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c r="CJ813" s="104"/>
      <c r="CK813" s="104"/>
      <c r="CL813" s="104"/>
      <c r="CM813" s="104"/>
      <c r="CN813" s="104"/>
      <c r="CO813" s="104"/>
      <c r="CP813" s="104"/>
      <c r="CQ813" s="104"/>
    </row>
    <row r="814" spans="1:95" ht="15" customHeight="1">
      <c r="A814" s="104"/>
      <c r="B814" s="117" t="s">
        <v>115</v>
      </c>
      <c r="C814" s="141"/>
      <c r="D814" s="140">
        <f>('User Input'!D131*D395)</f>
        <v>0</v>
      </c>
      <c r="E814" s="140">
        <f>('User Input'!E131*E395)</f>
        <v>0</v>
      </c>
      <c r="F814" s="140">
        <f>('User Input'!F131*F395)</f>
        <v>0</v>
      </c>
      <c r="G814" s="140">
        <f>('User Input'!G131*G395)</f>
        <v>0</v>
      </c>
      <c r="H814" s="140">
        <f>('User Input'!H131*H395)</f>
        <v>0</v>
      </c>
      <c r="I814" s="140">
        <f>('User Input'!I131*I395)</f>
        <v>0</v>
      </c>
      <c r="J814" s="140">
        <f>('User Input'!J131*J395)</f>
        <v>0</v>
      </c>
      <c r="K814" s="140">
        <f>('User Input'!K131*K395)</f>
        <v>0</v>
      </c>
      <c r="L814" s="140">
        <f>('User Input'!L131*L395)</f>
        <v>0</v>
      </c>
      <c r="M814" s="140">
        <f>('User Input'!M131*M395)</f>
        <v>0</v>
      </c>
      <c r="N814" s="140">
        <f>('User Input'!N131*N395)</f>
        <v>0</v>
      </c>
      <c r="O814" s="140">
        <f>('User Input'!O131*O395)</f>
        <v>0</v>
      </c>
      <c r="P814" s="140">
        <f>('User Input'!P131*P395)</f>
        <v>0</v>
      </c>
      <c r="Q814" s="140">
        <f>('User Input'!Q131*Q395)</f>
        <v>0</v>
      </c>
      <c r="R814" s="140">
        <f>('User Input'!R131*R395)</f>
        <v>0</v>
      </c>
      <c r="S814" s="140">
        <f>('User Input'!S131*S395)</f>
        <v>0</v>
      </c>
      <c r="T814" s="140">
        <f>('User Input'!T131*T395)</f>
        <v>0</v>
      </c>
      <c r="U814" s="140">
        <f>('User Input'!U131*U395)</f>
        <v>0</v>
      </c>
      <c r="V814" s="140">
        <f>('User Input'!V131*V395)</f>
        <v>0</v>
      </c>
      <c r="W814" s="140">
        <f>('User Input'!W131*W395)</f>
        <v>0</v>
      </c>
      <c r="X814" s="140">
        <f>('User Input'!X131*X395)</f>
        <v>0</v>
      </c>
      <c r="Y814" s="140">
        <f>('User Input'!Y131*Y395)</f>
        <v>0</v>
      </c>
      <c r="Z814" s="140">
        <f>('User Input'!Z131*Z395)</f>
        <v>0</v>
      </c>
      <c r="AA814" s="140">
        <f>('User Input'!AA131*AA395)</f>
        <v>0</v>
      </c>
      <c r="AB814" s="140">
        <f>('User Input'!AB131*AB395)</f>
        <v>0</v>
      </c>
      <c r="AC814" s="140">
        <f>('User Input'!AC131*AC395)</f>
        <v>0</v>
      </c>
      <c r="AD814" s="140">
        <f>('User Input'!AD131*AD395)</f>
        <v>0</v>
      </c>
      <c r="AE814" s="140">
        <f>('User Input'!AE131*AE395)</f>
        <v>0</v>
      </c>
      <c r="AF814" s="140">
        <f>('User Input'!AF131*AF395)</f>
        <v>0</v>
      </c>
      <c r="AG814" s="140">
        <f>('User Input'!AG131*AG395)</f>
        <v>0</v>
      </c>
      <c r="AH814" s="140">
        <f>('User Input'!AH131*AH395)</f>
        <v>0</v>
      </c>
      <c r="AI814" s="140">
        <f>('User Input'!AI131*AI395)</f>
        <v>0</v>
      </c>
      <c r="AJ814" s="140">
        <f>('User Input'!AJ131*AJ395)</f>
        <v>0</v>
      </c>
      <c r="AK814" s="140">
        <f>('User Input'!AK131*AK395)</f>
        <v>0</v>
      </c>
      <c r="AL814" s="140">
        <f>('User Input'!AL131*AL395)</f>
        <v>0</v>
      </c>
      <c r="AM814" s="140">
        <f>('User Input'!AM131*AM395)</f>
        <v>0</v>
      </c>
      <c r="AN814" s="140">
        <f>('User Input'!AN131*AN395)</f>
        <v>0</v>
      </c>
      <c r="AO814" s="140">
        <f>('User Input'!AO131*AO395)</f>
        <v>0</v>
      </c>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c r="CJ814" s="104"/>
      <c r="CK814" s="104"/>
      <c r="CL814" s="104"/>
      <c r="CM814" s="104"/>
      <c r="CN814" s="104"/>
      <c r="CO814" s="104"/>
      <c r="CP814" s="104"/>
      <c r="CQ814" s="104"/>
    </row>
    <row r="815" spans="1:95" ht="15" customHeight="1">
      <c r="A815" s="104"/>
      <c r="B815" s="117" t="s">
        <v>116</v>
      </c>
      <c r="C815" s="141"/>
      <c r="D815" s="140">
        <f>('User Input'!D132*D396)</f>
        <v>0</v>
      </c>
      <c r="E815" s="140">
        <f>('User Input'!E132*E396)</f>
        <v>0</v>
      </c>
      <c r="F815" s="140">
        <f>('User Input'!F132*F396)</f>
        <v>0</v>
      </c>
      <c r="G815" s="140">
        <f>('User Input'!G132*G396)</f>
        <v>0</v>
      </c>
      <c r="H815" s="140">
        <f>('User Input'!H132*H396)</f>
        <v>0</v>
      </c>
      <c r="I815" s="140">
        <f>('User Input'!I132*I396)</f>
        <v>0</v>
      </c>
      <c r="J815" s="140">
        <f>('User Input'!J132*J396)</f>
        <v>0</v>
      </c>
      <c r="K815" s="140">
        <f>('User Input'!K132*K396)</f>
        <v>0</v>
      </c>
      <c r="L815" s="140">
        <f>('User Input'!L132*L396)</f>
        <v>0</v>
      </c>
      <c r="M815" s="140">
        <f>('User Input'!M132*M396)</f>
        <v>0</v>
      </c>
      <c r="N815" s="140">
        <f>('User Input'!N132*N396)</f>
        <v>0</v>
      </c>
      <c r="O815" s="140">
        <f>('User Input'!O132*O396)</f>
        <v>0</v>
      </c>
      <c r="P815" s="140">
        <f>('User Input'!P132*P396)</f>
        <v>0</v>
      </c>
      <c r="Q815" s="140">
        <f>('User Input'!Q132*Q396)</f>
        <v>0</v>
      </c>
      <c r="R815" s="140">
        <f>('User Input'!R132*R396)</f>
        <v>0</v>
      </c>
      <c r="S815" s="140">
        <f>('User Input'!S132*S396)</f>
        <v>0</v>
      </c>
      <c r="T815" s="140">
        <f>('User Input'!T132*T396)</f>
        <v>0</v>
      </c>
      <c r="U815" s="140">
        <f>('User Input'!U132*U396)</f>
        <v>0</v>
      </c>
      <c r="V815" s="140">
        <f>('User Input'!V132*V396)</f>
        <v>0</v>
      </c>
      <c r="W815" s="140">
        <f>('User Input'!W132*W396)</f>
        <v>0</v>
      </c>
      <c r="X815" s="140">
        <f>('User Input'!X132*X396)</f>
        <v>0</v>
      </c>
      <c r="Y815" s="140">
        <f>('User Input'!Y132*Y396)</f>
        <v>0</v>
      </c>
      <c r="Z815" s="140">
        <f>('User Input'!Z132*Z396)</f>
        <v>0</v>
      </c>
      <c r="AA815" s="140">
        <f>('User Input'!AA132*AA396)</f>
        <v>0</v>
      </c>
      <c r="AB815" s="140">
        <f>('User Input'!AB132*AB396)</f>
        <v>0</v>
      </c>
      <c r="AC815" s="140">
        <f>('User Input'!AC132*AC396)</f>
        <v>0</v>
      </c>
      <c r="AD815" s="140">
        <f>('User Input'!AD132*AD396)</f>
        <v>0</v>
      </c>
      <c r="AE815" s="140">
        <f>('User Input'!AE132*AE396)</f>
        <v>0</v>
      </c>
      <c r="AF815" s="140">
        <f>('User Input'!AF132*AF396)</f>
        <v>0</v>
      </c>
      <c r="AG815" s="140">
        <f>('User Input'!AG132*AG396)</f>
        <v>0</v>
      </c>
      <c r="AH815" s="140">
        <f>('User Input'!AH132*AH396)</f>
        <v>0</v>
      </c>
      <c r="AI815" s="140">
        <f>('User Input'!AI132*AI396)</f>
        <v>0</v>
      </c>
      <c r="AJ815" s="140">
        <f>('User Input'!AJ132*AJ396)</f>
        <v>0</v>
      </c>
      <c r="AK815" s="140">
        <f>('User Input'!AK132*AK396)</f>
        <v>0</v>
      </c>
      <c r="AL815" s="140">
        <f>('User Input'!AL132*AL396)</f>
        <v>0</v>
      </c>
      <c r="AM815" s="140">
        <f>('User Input'!AM132*AM396)</f>
        <v>0</v>
      </c>
      <c r="AN815" s="140">
        <f>('User Input'!AN132*AN396)</f>
        <v>0</v>
      </c>
      <c r="AO815" s="140">
        <f>('User Input'!AO132*AO396)</f>
        <v>0</v>
      </c>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c r="CJ815" s="104"/>
      <c r="CK815" s="104"/>
      <c r="CL815" s="104"/>
      <c r="CM815" s="104"/>
      <c r="CN815" s="104"/>
      <c r="CO815" s="104"/>
      <c r="CP815" s="104"/>
      <c r="CQ815" s="104"/>
    </row>
    <row r="816" spans="1:95" ht="15" customHeight="1">
      <c r="A816" s="104"/>
      <c r="B816" s="117" t="s">
        <v>117</v>
      </c>
      <c r="C816" s="141"/>
      <c r="D816" s="140">
        <f>('User Input'!D133*D397)</f>
        <v>0</v>
      </c>
      <c r="E816" s="140">
        <f>('User Input'!E133*E397)</f>
        <v>0</v>
      </c>
      <c r="F816" s="140">
        <f>('User Input'!F133*F397)</f>
        <v>0</v>
      </c>
      <c r="G816" s="140">
        <f>('User Input'!G133*G397)</f>
        <v>0</v>
      </c>
      <c r="H816" s="140">
        <f>('User Input'!H133*H397)</f>
        <v>0</v>
      </c>
      <c r="I816" s="140">
        <f>('User Input'!I133*I397)</f>
        <v>0</v>
      </c>
      <c r="J816" s="140">
        <f>('User Input'!J133*J397)</f>
        <v>0</v>
      </c>
      <c r="K816" s="140">
        <f>('User Input'!K133*K397)</f>
        <v>0</v>
      </c>
      <c r="L816" s="140">
        <f>('User Input'!L133*L397)</f>
        <v>0</v>
      </c>
      <c r="M816" s="140">
        <f>('User Input'!M133*M397)</f>
        <v>0</v>
      </c>
      <c r="N816" s="140">
        <f>('User Input'!N133*N397)</f>
        <v>0</v>
      </c>
      <c r="O816" s="140">
        <f>('User Input'!O133*O397)</f>
        <v>0</v>
      </c>
      <c r="P816" s="140">
        <f>('User Input'!P133*P397)</f>
        <v>0</v>
      </c>
      <c r="Q816" s="140">
        <f>('User Input'!Q133*Q397)</f>
        <v>0</v>
      </c>
      <c r="R816" s="140">
        <f>('User Input'!R133*R397)</f>
        <v>0</v>
      </c>
      <c r="S816" s="140">
        <f>('User Input'!S133*S397)</f>
        <v>0</v>
      </c>
      <c r="T816" s="140">
        <f>('User Input'!T133*T397)</f>
        <v>0</v>
      </c>
      <c r="U816" s="140">
        <f>('User Input'!U133*U397)</f>
        <v>0</v>
      </c>
      <c r="V816" s="140">
        <f>('User Input'!V133*V397)</f>
        <v>0</v>
      </c>
      <c r="W816" s="140">
        <f>('User Input'!W133*W397)</f>
        <v>0</v>
      </c>
      <c r="X816" s="140">
        <f>('User Input'!X133*X397)</f>
        <v>0</v>
      </c>
      <c r="Y816" s="140">
        <f>('User Input'!Y133*Y397)</f>
        <v>0</v>
      </c>
      <c r="Z816" s="140">
        <f>('User Input'!Z133*Z397)</f>
        <v>0</v>
      </c>
      <c r="AA816" s="140">
        <f>('User Input'!AA133*AA397)</f>
        <v>0</v>
      </c>
      <c r="AB816" s="140">
        <f>('User Input'!AB133*AB397)</f>
        <v>0</v>
      </c>
      <c r="AC816" s="140">
        <f>('User Input'!AC133*AC397)</f>
        <v>0</v>
      </c>
      <c r="AD816" s="140">
        <f>('User Input'!AD133*AD397)</f>
        <v>0</v>
      </c>
      <c r="AE816" s="140">
        <f>('User Input'!AE133*AE397)</f>
        <v>0</v>
      </c>
      <c r="AF816" s="140">
        <f>('User Input'!AF133*AF397)</f>
        <v>0</v>
      </c>
      <c r="AG816" s="140">
        <f>('User Input'!AG133*AG397)</f>
        <v>0</v>
      </c>
      <c r="AH816" s="140">
        <f>('User Input'!AH133*AH397)</f>
        <v>0</v>
      </c>
      <c r="AI816" s="140">
        <f>('User Input'!AI133*AI397)</f>
        <v>0</v>
      </c>
      <c r="AJ816" s="140">
        <f>('User Input'!AJ133*AJ397)</f>
        <v>0</v>
      </c>
      <c r="AK816" s="140">
        <f>('User Input'!AK133*AK397)</f>
        <v>0</v>
      </c>
      <c r="AL816" s="140">
        <f>('User Input'!AL133*AL397)</f>
        <v>0</v>
      </c>
      <c r="AM816" s="140">
        <f>('User Input'!AM133*AM397)</f>
        <v>0</v>
      </c>
      <c r="AN816" s="140">
        <f>('User Input'!AN133*AN397)</f>
        <v>0</v>
      </c>
      <c r="AO816" s="140">
        <f>('User Input'!AO133*AO397)</f>
        <v>0</v>
      </c>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c r="CJ816" s="104"/>
      <c r="CK816" s="104"/>
      <c r="CL816" s="104"/>
      <c r="CM816" s="104"/>
      <c r="CN816" s="104"/>
      <c r="CO816" s="104"/>
      <c r="CP816" s="104"/>
      <c r="CQ816" s="104"/>
    </row>
    <row r="817" spans="1:95" ht="15" customHeight="1">
      <c r="A817" s="104"/>
      <c r="B817" s="117" t="s">
        <v>118</v>
      </c>
      <c r="C817" s="141"/>
      <c r="D817" s="140">
        <f>('User Input'!D134*D398)</f>
        <v>0</v>
      </c>
      <c r="E817" s="140">
        <f>('User Input'!E134*E398)</f>
        <v>0</v>
      </c>
      <c r="F817" s="140">
        <f>('User Input'!F134*F398)</f>
        <v>0</v>
      </c>
      <c r="G817" s="140">
        <f>('User Input'!G134*G398)</f>
        <v>0</v>
      </c>
      <c r="H817" s="140">
        <f>('User Input'!H134*H398)</f>
        <v>0</v>
      </c>
      <c r="I817" s="140">
        <f>('User Input'!I134*I398)</f>
        <v>0</v>
      </c>
      <c r="J817" s="140">
        <f>('User Input'!J134*J398)</f>
        <v>0</v>
      </c>
      <c r="K817" s="140">
        <f>('User Input'!K134*K398)</f>
        <v>0</v>
      </c>
      <c r="L817" s="140">
        <f>('User Input'!L134*L398)</f>
        <v>0</v>
      </c>
      <c r="M817" s="140">
        <f>('User Input'!M134*M398)</f>
        <v>0</v>
      </c>
      <c r="N817" s="140">
        <f>('User Input'!N134*N398)</f>
        <v>0</v>
      </c>
      <c r="O817" s="140">
        <f>('User Input'!O134*O398)</f>
        <v>0</v>
      </c>
      <c r="P817" s="140">
        <f>('User Input'!P134*P398)</f>
        <v>0</v>
      </c>
      <c r="Q817" s="140">
        <f>('User Input'!Q134*Q398)</f>
        <v>0</v>
      </c>
      <c r="R817" s="140">
        <f>('User Input'!R134*R398)</f>
        <v>0</v>
      </c>
      <c r="S817" s="140">
        <f>('User Input'!S134*S398)</f>
        <v>0</v>
      </c>
      <c r="T817" s="140">
        <f>('User Input'!T134*T398)</f>
        <v>0</v>
      </c>
      <c r="U817" s="140">
        <f>('User Input'!U134*U398)</f>
        <v>0</v>
      </c>
      <c r="V817" s="140">
        <f>('User Input'!V134*V398)</f>
        <v>0</v>
      </c>
      <c r="W817" s="140">
        <f>('User Input'!W134*W398)</f>
        <v>0</v>
      </c>
      <c r="X817" s="140">
        <f>('User Input'!X134*X398)</f>
        <v>0</v>
      </c>
      <c r="Y817" s="140">
        <f>('User Input'!Y134*Y398)</f>
        <v>0</v>
      </c>
      <c r="Z817" s="140">
        <f>('User Input'!Z134*Z398)</f>
        <v>0</v>
      </c>
      <c r="AA817" s="140">
        <f>('User Input'!AA134*AA398)</f>
        <v>0</v>
      </c>
      <c r="AB817" s="140">
        <f>('User Input'!AB134*AB398)</f>
        <v>0</v>
      </c>
      <c r="AC817" s="140">
        <f>('User Input'!AC134*AC398)</f>
        <v>0</v>
      </c>
      <c r="AD817" s="140">
        <f>('User Input'!AD134*AD398)</f>
        <v>0</v>
      </c>
      <c r="AE817" s="140">
        <f>('User Input'!AE134*AE398)</f>
        <v>0</v>
      </c>
      <c r="AF817" s="140">
        <f>('User Input'!AF134*AF398)</f>
        <v>0</v>
      </c>
      <c r="AG817" s="140">
        <f>('User Input'!AG134*AG398)</f>
        <v>0</v>
      </c>
      <c r="AH817" s="140">
        <f>('User Input'!AH134*AH398)</f>
        <v>0</v>
      </c>
      <c r="AI817" s="140">
        <f>('User Input'!AI134*AI398)</f>
        <v>0</v>
      </c>
      <c r="AJ817" s="140">
        <f>('User Input'!AJ134*AJ398)</f>
        <v>0</v>
      </c>
      <c r="AK817" s="140">
        <f>('User Input'!AK134*AK398)</f>
        <v>0</v>
      </c>
      <c r="AL817" s="140">
        <f>('User Input'!AL134*AL398)</f>
        <v>0</v>
      </c>
      <c r="AM817" s="140">
        <f>('User Input'!AM134*AM398)</f>
        <v>0</v>
      </c>
      <c r="AN817" s="140">
        <f>('User Input'!AN134*AN398)</f>
        <v>0</v>
      </c>
      <c r="AO817" s="140">
        <f>('User Input'!AO134*AO398)</f>
        <v>0</v>
      </c>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c r="CJ817" s="104"/>
      <c r="CK817" s="104"/>
      <c r="CL817" s="104"/>
      <c r="CM817" s="104"/>
      <c r="CN817" s="104"/>
      <c r="CO817" s="104"/>
      <c r="CP817" s="104"/>
      <c r="CQ817" s="104"/>
    </row>
    <row r="818" spans="1:95" ht="15" customHeight="1">
      <c r="A818" s="104"/>
      <c r="B818" s="117" t="s">
        <v>119</v>
      </c>
      <c r="C818" s="141"/>
      <c r="D818" s="140">
        <f>('User Input'!D135*D399)</f>
        <v>0</v>
      </c>
      <c r="E818" s="140">
        <f>('User Input'!E135*E399)</f>
        <v>0</v>
      </c>
      <c r="F818" s="140">
        <f>('User Input'!F135*F399)</f>
        <v>0</v>
      </c>
      <c r="G818" s="140">
        <f>('User Input'!G135*G399)</f>
        <v>0</v>
      </c>
      <c r="H818" s="140">
        <f>('User Input'!H135*H399)</f>
        <v>0</v>
      </c>
      <c r="I818" s="140">
        <f>('User Input'!I135*I399)</f>
        <v>0</v>
      </c>
      <c r="J818" s="140">
        <f>('User Input'!J135*J399)</f>
        <v>0</v>
      </c>
      <c r="K818" s="140">
        <f>('User Input'!K135*K399)</f>
        <v>0</v>
      </c>
      <c r="L818" s="140">
        <f>('User Input'!L135*L399)</f>
        <v>0</v>
      </c>
      <c r="M818" s="140">
        <f>('User Input'!M135*M399)</f>
        <v>0</v>
      </c>
      <c r="N818" s="140">
        <f>('User Input'!N135*N399)</f>
        <v>0</v>
      </c>
      <c r="O818" s="140">
        <f>('User Input'!O135*O399)</f>
        <v>0</v>
      </c>
      <c r="P818" s="140">
        <f>('User Input'!P135*P399)</f>
        <v>0</v>
      </c>
      <c r="Q818" s="140">
        <f>('User Input'!Q135*Q399)</f>
        <v>0</v>
      </c>
      <c r="R818" s="140">
        <f>('User Input'!R135*R399)</f>
        <v>0</v>
      </c>
      <c r="S818" s="140">
        <f>('User Input'!S135*S399)</f>
        <v>0</v>
      </c>
      <c r="T818" s="140">
        <f>('User Input'!T135*T399)</f>
        <v>0</v>
      </c>
      <c r="U818" s="140">
        <f>('User Input'!U135*U399)</f>
        <v>0</v>
      </c>
      <c r="V818" s="140">
        <f>('User Input'!V135*V399)</f>
        <v>0</v>
      </c>
      <c r="W818" s="140">
        <f>('User Input'!W135*W399)</f>
        <v>0</v>
      </c>
      <c r="X818" s="140">
        <f>('User Input'!X135*X399)</f>
        <v>0</v>
      </c>
      <c r="Y818" s="140">
        <f>('User Input'!Y135*Y399)</f>
        <v>0</v>
      </c>
      <c r="Z818" s="140">
        <f>('User Input'!Z135*Z399)</f>
        <v>0</v>
      </c>
      <c r="AA818" s="140">
        <f>('User Input'!AA135*AA399)</f>
        <v>0</v>
      </c>
      <c r="AB818" s="140">
        <f>('User Input'!AB135*AB399)</f>
        <v>0</v>
      </c>
      <c r="AC818" s="140">
        <f>('User Input'!AC135*AC399)</f>
        <v>0</v>
      </c>
      <c r="AD818" s="140">
        <f>('User Input'!AD135*AD399)</f>
        <v>0</v>
      </c>
      <c r="AE818" s="140">
        <f>('User Input'!AE135*AE399)</f>
        <v>0</v>
      </c>
      <c r="AF818" s="140">
        <f>('User Input'!AF135*AF399)</f>
        <v>0</v>
      </c>
      <c r="AG818" s="140">
        <f>('User Input'!AG135*AG399)</f>
        <v>0</v>
      </c>
      <c r="AH818" s="140">
        <f>('User Input'!AH135*AH399)</f>
        <v>0</v>
      </c>
      <c r="AI818" s="140">
        <f>('User Input'!AI135*AI399)</f>
        <v>0</v>
      </c>
      <c r="AJ818" s="140">
        <f>('User Input'!AJ135*AJ399)</f>
        <v>0</v>
      </c>
      <c r="AK818" s="140">
        <f>('User Input'!AK135*AK399)</f>
        <v>0</v>
      </c>
      <c r="AL818" s="140">
        <f>('User Input'!AL135*AL399)</f>
        <v>0</v>
      </c>
      <c r="AM818" s="140">
        <f>('User Input'!AM135*AM399)</f>
        <v>0</v>
      </c>
      <c r="AN818" s="140">
        <f>('User Input'!AN135*AN399)</f>
        <v>0</v>
      </c>
      <c r="AO818" s="140">
        <f>('User Input'!AO135*AO399)</f>
        <v>0</v>
      </c>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c r="CJ818" s="104"/>
      <c r="CK818" s="104"/>
      <c r="CL818" s="104"/>
      <c r="CM818" s="104"/>
      <c r="CN818" s="104"/>
      <c r="CO818" s="104"/>
      <c r="CP818" s="104"/>
      <c r="CQ818" s="104"/>
    </row>
    <row r="819" spans="1:95" ht="15" customHeight="1">
      <c r="A819" s="104"/>
      <c r="B819" s="117" t="s">
        <v>120</v>
      </c>
      <c r="C819" s="141"/>
      <c r="D819" s="140">
        <f>('User Input'!D136*D400)</f>
        <v>0</v>
      </c>
      <c r="E819" s="140">
        <f>('User Input'!E136*E400)</f>
        <v>0</v>
      </c>
      <c r="F819" s="140">
        <f>('User Input'!F136*F400)</f>
        <v>0</v>
      </c>
      <c r="G819" s="140">
        <f>('User Input'!G136*G400)</f>
        <v>0</v>
      </c>
      <c r="H819" s="140">
        <f>('User Input'!H136*H400)</f>
        <v>0</v>
      </c>
      <c r="I819" s="140">
        <f>('User Input'!I136*I400)</f>
        <v>0</v>
      </c>
      <c r="J819" s="140">
        <f>('User Input'!J136*J400)</f>
        <v>0</v>
      </c>
      <c r="K819" s="140">
        <f>('User Input'!K136*K400)</f>
        <v>0</v>
      </c>
      <c r="L819" s="140">
        <f>('User Input'!L136*L400)</f>
        <v>0</v>
      </c>
      <c r="M819" s="140">
        <f>('User Input'!M136*M400)</f>
        <v>0</v>
      </c>
      <c r="N819" s="140">
        <f>('User Input'!N136*N400)</f>
        <v>0</v>
      </c>
      <c r="O819" s="140">
        <f>('User Input'!O136*O400)</f>
        <v>0</v>
      </c>
      <c r="P819" s="140">
        <f>('User Input'!P136*P400)</f>
        <v>0</v>
      </c>
      <c r="Q819" s="140">
        <f>('User Input'!Q136*Q400)</f>
        <v>0</v>
      </c>
      <c r="R819" s="140">
        <f>('User Input'!R136*R400)</f>
        <v>0</v>
      </c>
      <c r="S819" s="140">
        <f>('User Input'!S136*S400)</f>
        <v>0</v>
      </c>
      <c r="T819" s="140">
        <f>('User Input'!T136*T400)</f>
        <v>0</v>
      </c>
      <c r="U819" s="140">
        <f>('User Input'!U136*U400)</f>
        <v>0</v>
      </c>
      <c r="V819" s="140">
        <f>('User Input'!V136*V400)</f>
        <v>0</v>
      </c>
      <c r="W819" s="140">
        <f>('User Input'!W136*W400)</f>
        <v>0</v>
      </c>
      <c r="X819" s="140">
        <f>('User Input'!X136*X400)</f>
        <v>0</v>
      </c>
      <c r="Y819" s="140">
        <f>('User Input'!Y136*Y400)</f>
        <v>0</v>
      </c>
      <c r="Z819" s="140">
        <f>('User Input'!Z136*Z400)</f>
        <v>0</v>
      </c>
      <c r="AA819" s="140">
        <f>('User Input'!AA136*AA400)</f>
        <v>0</v>
      </c>
      <c r="AB819" s="140">
        <f>('User Input'!AB136*AB400)</f>
        <v>0</v>
      </c>
      <c r="AC819" s="140">
        <f>('User Input'!AC136*AC400)</f>
        <v>0</v>
      </c>
      <c r="AD819" s="140">
        <f>('User Input'!AD136*AD400)</f>
        <v>0</v>
      </c>
      <c r="AE819" s="140">
        <f>('User Input'!AE136*AE400)</f>
        <v>0</v>
      </c>
      <c r="AF819" s="140">
        <f>('User Input'!AF136*AF400)</f>
        <v>0</v>
      </c>
      <c r="AG819" s="140">
        <f>('User Input'!AG136*AG400)</f>
        <v>0</v>
      </c>
      <c r="AH819" s="140">
        <f>('User Input'!AH136*AH400)</f>
        <v>0</v>
      </c>
      <c r="AI819" s="140">
        <f>('User Input'!AI136*AI400)</f>
        <v>0</v>
      </c>
      <c r="AJ819" s="140">
        <f>('User Input'!AJ136*AJ400)</f>
        <v>0</v>
      </c>
      <c r="AK819" s="140">
        <f>('User Input'!AK136*AK400)</f>
        <v>0</v>
      </c>
      <c r="AL819" s="140">
        <f>('User Input'!AL136*AL400)</f>
        <v>0</v>
      </c>
      <c r="AM819" s="140">
        <f>('User Input'!AM136*AM400)</f>
        <v>0</v>
      </c>
      <c r="AN819" s="140">
        <f>('User Input'!AN136*AN400)</f>
        <v>0</v>
      </c>
      <c r="AO819" s="140">
        <f>('User Input'!AO136*AO400)</f>
        <v>0</v>
      </c>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c r="CJ819" s="104"/>
      <c r="CK819" s="104"/>
      <c r="CL819" s="104"/>
      <c r="CM819" s="104"/>
      <c r="CN819" s="104"/>
      <c r="CO819" s="104"/>
      <c r="CP819" s="104"/>
      <c r="CQ819" s="104"/>
    </row>
    <row r="820" spans="1:95" ht="15" customHeight="1">
      <c r="A820" s="104"/>
      <c r="B820" s="117" t="s">
        <v>121</v>
      </c>
      <c r="C820" s="141"/>
      <c r="D820" s="140">
        <f>('User Input'!D137*D401)</f>
        <v>0</v>
      </c>
      <c r="E820" s="140">
        <f>('User Input'!E137*E401)</f>
        <v>0</v>
      </c>
      <c r="F820" s="140">
        <f>('User Input'!F137*F401)</f>
        <v>0</v>
      </c>
      <c r="G820" s="140">
        <f>('User Input'!G137*G401)</f>
        <v>0</v>
      </c>
      <c r="H820" s="140">
        <f>('User Input'!H137*H401)</f>
        <v>0</v>
      </c>
      <c r="I820" s="140">
        <f>('User Input'!I137*I401)</f>
        <v>0</v>
      </c>
      <c r="J820" s="140">
        <f>('User Input'!J137*J401)</f>
        <v>0</v>
      </c>
      <c r="K820" s="140">
        <f>('User Input'!K137*K401)</f>
        <v>0</v>
      </c>
      <c r="L820" s="140">
        <f>('User Input'!L137*L401)</f>
        <v>0</v>
      </c>
      <c r="M820" s="140">
        <f>('User Input'!M137*M401)</f>
        <v>0</v>
      </c>
      <c r="N820" s="140">
        <f>('User Input'!N137*N401)</f>
        <v>0</v>
      </c>
      <c r="O820" s="140">
        <f>('User Input'!O137*O401)</f>
        <v>0</v>
      </c>
      <c r="P820" s="140">
        <f>('User Input'!P137*P401)</f>
        <v>0</v>
      </c>
      <c r="Q820" s="140">
        <f>('User Input'!Q137*Q401)</f>
        <v>0</v>
      </c>
      <c r="R820" s="140">
        <f>('User Input'!R137*R401)</f>
        <v>0</v>
      </c>
      <c r="S820" s="140">
        <f>('User Input'!S137*S401)</f>
        <v>0</v>
      </c>
      <c r="T820" s="140">
        <f>('User Input'!T137*T401)</f>
        <v>0</v>
      </c>
      <c r="U820" s="140">
        <f>('User Input'!U137*U401)</f>
        <v>0</v>
      </c>
      <c r="V820" s="140">
        <f>('User Input'!V137*V401)</f>
        <v>0</v>
      </c>
      <c r="W820" s="140">
        <f>('User Input'!W137*W401)</f>
        <v>0</v>
      </c>
      <c r="X820" s="140">
        <f>('User Input'!X137*X401)</f>
        <v>0</v>
      </c>
      <c r="Y820" s="140">
        <f>('User Input'!Y137*Y401)</f>
        <v>0</v>
      </c>
      <c r="Z820" s="140">
        <f>('User Input'!Z137*Z401)</f>
        <v>0</v>
      </c>
      <c r="AA820" s="140">
        <f>('User Input'!AA137*AA401)</f>
        <v>0</v>
      </c>
      <c r="AB820" s="140">
        <f>('User Input'!AB137*AB401)</f>
        <v>0</v>
      </c>
      <c r="AC820" s="140">
        <f>('User Input'!AC137*AC401)</f>
        <v>0</v>
      </c>
      <c r="AD820" s="140">
        <f>('User Input'!AD137*AD401)</f>
        <v>0</v>
      </c>
      <c r="AE820" s="140">
        <f>('User Input'!AE137*AE401)</f>
        <v>0</v>
      </c>
      <c r="AF820" s="140">
        <f>('User Input'!AF137*AF401)</f>
        <v>0</v>
      </c>
      <c r="AG820" s="140">
        <f>('User Input'!AG137*AG401)</f>
        <v>0</v>
      </c>
      <c r="AH820" s="140">
        <f>('User Input'!AH137*AH401)</f>
        <v>0</v>
      </c>
      <c r="AI820" s="140">
        <f>('User Input'!AI137*AI401)</f>
        <v>0</v>
      </c>
      <c r="AJ820" s="140">
        <f>('User Input'!AJ137*AJ401)</f>
        <v>0</v>
      </c>
      <c r="AK820" s="140">
        <f>('User Input'!AK137*AK401)</f>
        <v>0</v>
      </c>
      <c r="AL820" s="140">
        <f>('User Input'!AL137*AL401)</f>
        <v>0</v>
      </c>
      <c r="AM820" s="140">
        <f>('User Input'!AM137*AM401)</f>
        <v>0</v>
      </c>
      <c r="AN820" s="140">
        <f>('User Input'!AN137*AN401)</f>
        <v>0</v>
      </c>
      <c r="AO820" s="140">
        <f>('User Input'!AO137*AO401)</f>
        <v>0</v>
      </c>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c r="CJ820" s="104"/>
      <c r="CK820" s="104"/>
      <c r="CL820" s="104"/>
      <c r="CM820" s="104"/>
      <c r="CN820" s="104"/>
      <c r="CO820" s="104"/>
      <c r="CP820" s="104"/>
      <c r="CQ820" s="104"/>
    </row>
    <row r="821" spans="1:95" ht="15" customHeight="1">
      <c r="A821" s="104"/>
      <c r="B821" s="117" t="s">
        <v>122</v>
      </c>
      <c r="C821" s="141"/>
      <c r="D821" s="140">
        <f>('User Input'!D138*D402)</f>
        <v>0</v>
      </c>
      <c r="E821" s="140">
        <f>('User Input'!E138*E402)</f>
        <v>0</v>
      </c>
      <c r="F821" s="140">
        <f>('User Input'!F138*F402)</f>
        <v>0</v>
      </c>
      <c r="G821" s="140">
        <f>('User Input'!G138*G402)</f>
        <v>0</v>
      </c>
      <c r="H821" s="140">
        <f>('User Input'!H138*H402)</f>
        <v>0</v>
      </c>
      <c r="I821" s="140">
        <f>('User Input'!I138*I402)</f>
        <v>0</v>
      </c>
      <c r="J821" s="140">
        <f>('User Input'!J138*J402)</f>
        <v>0</v>
      </c>
      <c r="K821" s="140">
        <f>('User Input'!K138*K402)</f>
        <v>0</v>
      </c>
      <c r="L821" s="140">
        <f>('User Input'!L138*L402)</f>
        <v>0</v>
      </c>
      <c r="M821" s="140">
        <f>('User Input'!M138*M402)</f>
        <v>0</v>
      </c>
      <c r="N821" s="140">
        <f>('User Input'!N138*N402)</f>
        <v>0</v>
      </c>
      <c r="O821" s="140">
        <f>('User Input'!O138*O402)</f>
        <v>0</v>
      </c>
      <c r="P821" s="140">
        <f>('User Input'!P138*P402)</f>
        <v>0</v>
      </c>
      <c r="Q821" s="140">
        <f>('User Input'!Q138*Q402)</f>
        <v>0</v>
      </c>
      <c r="R821" s="140">
        <f>('User Input'!R138*R402)</f>
        <v>0</v>
      </c>
      <c r="S821" s="140">
        <f>('User Input'!S138*S402)</f>
        <v>0</v>
      </c>
      <c r="T821" s="140">
        <f>('User Input'!T138*T402)</f>
        <v>0</v>
      </c>
      <c r="U821" s="140">
        <f>('User Input'!U138*U402)</f>
        <v>0</v>
      </c>
      <c r="V821" s="140">
        <f>('User Input'!V138*V402)</f>
        <v>0</v>
      </c>
      <c r="W821" s="140">
        <f>('User Input'!W138*W402)</f>
        <v>0</v>
      </c>
      <c r="X821" s="140">
        <f>('User Input'!X138*X402)</f>
        <v>0</v>
      </c>
      <c r="Y821" s="140">
        <f>('User Input'!Y138*Y402)</f>
        <v>0</v>
      </c>
      <c r="Z821" s="140">
        <f>('User Input'!Z138*Z402)</f>
        <v>0</v>
      </c>
      <c r="AA821" s="140">
        <f>('User Input'!AA138*AA402)</f>
        <v>0</v>
      </c>
      <c r="AB821" s="140">
        <f>('User Input'!AB138*AB402)</f>
        <v>0</v>
      </c>
      <c r="AC821" s="140">
        <f>('User Input'!AC138*AC402)</f>
        <v>0</v>
      </c>
      <c r="AD821" s="140">
        <f>('User Input'!AD138*AD402)</f>
        <v>0</v>
      </c>
      <c r="AE821" s="140">
        <f>('User Input'!AE138*AE402)</f>
        <v>0</v>
      </c>
      <c r="AF821" s="140">
        <f>('User Input'!AF138*AF402)</f>
        <v>0</v>
      </c>
      <c r="AG821" s="140">
        <f>('User Input'!AG138*AG402)</f>
        <v>0</v>
      </c>
      <c r="AH821" s="140">
        <f>('User Input'!AH138*AH402)</f>
        <v>0</v>
      </c>
      <c r="AI821" s="140">
        <f>('User Input'!AI138*AI402)</f>
        <v>0</v>
      </c>
      <c r="AJ821" s="140">
        <f>('User Input'!AJ138*AJ402)</f>
        <v>0</v>
      </c>
      <c r="AK821" s="140">
        <f>('User Input'!AK138*AK402)</f>
        <v>0</v>
      </c>
      <c r="AL821" s="140">
        <f>('User Input'!AL138*AL402)</f>
        <v>0</v>
      </c>
      <c r="AM821" s="140">
        <f>('User Input'!AM138*AM402)</f>
        <v>0</v>
      </c>
      <c r="AN821" s="140">
        <f>('User Input'!AN138*AN402)</f>
        <v>0</v>
      </c>
      <c r="AO821" s="140">
        <f>('User Input'!AO138*AO402)</f>
        <v>0</v>
      </c>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c r="CJ821" s="104"/>
      <c r="CK821" s="104"/>
      <c r="CL821" s="104"/>
      <c r="CM821" s="104"/>
      <c r="CN821" s="104"/>
      <c r="CO821" s="104"/>
      <c r="CP821" s="104"/>
      <c r="CQ821" s="104"/>
    </row>
    <row r="822" spans="1:95" ht="15" customHeight="1">
      <c r="A822" s="104"/>
      <c r="B822" s="117" t="s">
        <v>123</v>
      </c>
      <c r="C822" s="141"/>
      <c r="D822" s="140">
        <f>('User Input'!D139*D403)</f>
        <v>0</v>
      </c>
      <c r="E822" s="140">
        <f>('User Input'!E139*E403)</f>
        <v>0</v>
      </c>
      <c r="F822" s="140">
        <f>('User Input'!F139*F403)</f>
        <v>0</v>
      </c>
      <c r="G822" s="140">
        <f>('User Input'!G139*G403)</f>
        <v>0</v>
      </c>
      <c r="H822" s="140">
        <f>('User Input'!H139*H403)</f>
        <v>0</v>
      </c>
      <c r="I822" s="140">
        <f>('User Input'!I139*I403)</f>
        <v>0</v>
      </c>
      <c r="J822" s="140">
        <f>('User Input'!J139*J403)</f>
        <v>0</v>
      </c>
      <c r="K822" s="140">
        <f>('User Input'!K139*K403)</f>
        <v>0</v>
      </c>
      <c r="L822" s="140">
        <f>('User Input'!L139*L403)</f>
        <v>0</v>
      </c>
      <c r="M822" s="140">
        <f>('User Input'!M139*M403)</f>
        <v>0</v>
      </c>
      <c r="N822" s="140">
        <f>('User Input'!N139*N403)</f>
        <v>0</v>
      </c>
      <c r="O822" s="140">
        <f>('User Input'!O139*O403)</f>
        <v>0</v>
      </c>
      <c r="P822" s="140">
        <f>('User Input'!P139*P403)</f>
        <v>0</v>
      </c>
      <c r="Q822" s="140">
        <f>('User Input'!Q139*Q403)</f>
        <v>0</v>
      </c>
      <c r="R822" s="140">
        <f>('User Input'!R139*R403)</f>
        <v>0</v>
      </c>
      <c r="S822" s="140">
        <f>('User Input'!S139*S403)</f>
        <v>0</v>
      </c>
      <c r="T822" s="140">
        <f>('User Input'!T139*T403)</f>
        <v>0</v>
      </c>
      <c r="U822" s="140">
        <f>('User Input'!U139*U403)</f>
        <v>0</v>
      </c>
      <c r="V822" s="140">
        <f>('User Input'!V139*V403)</f>
        <v>0</v>
      </c>
      <c r="W822" s="140">
        <f>('User Input'!W139*W403)</f>
        <v>0</v>
      </c>
      <c r="X822" s="140">
        <f>('User Input'!X139*X403)</f>
        <v>0</v>
      </c>
      <c r="Y822" s="140">
        <f>('User Input'!Y139*Y403)</f>
        <v>0</v>
      </c>
      <c r="Z822" s="140">
        <f>('User Input'!Z139*Z403)</f>
        <v>0</v>
      </c>
      <c r="AA822" s="140">
        <f>('User Input'!AA139*AA403)</f>
        <v>0</v>
      </c>
      <c r="AB822" s="140">
        <f>('User Input'!AB139*AB403)</f>
        <v>0</v>
      </c>
      <c r="AC822" s="140">
        <f>('User Input'!AC139*AC403)</f>
        <v>0</v>
      </c>
      <c r="AD822" s="140">
        <f>('User Input'!AD139*AD403)</f>
        <v>0</v>
      </c>
      <c r="AE822" s="140">
        <f>('User Input'!AE139*AE403)</f>
        <v>0</v>
      </c>
      <c r="AF822" s="140">
        <f>('User Input'!AF139*AF403)</f>
        <v>0</v>
      </c>
      <c r="AG822" s="140">
        <f>('User Input'!AG139*AG403)</f>
        <v>0</v>
      </c>
      <c r="AH822" s="140">
        <f>('User Input'!AH139*AH403)</f>
        <v>0</v>
      </c>
      <c r="AI822" s="140">
        <f>('User Input'!AI139*AI403)</f>
        <v>0</v>
      </c>
      <c r="AJ822" s="140">
        <f>('User Input'!AJ139*AJ403)</f>
        <v>0</v>
      </c>
      <c r="AK822" s="140">
        <f>('User Input'!AK139*AK403)</f>
        <v>0</v>
      </c>
      <c r="AL822" s="140">
        <f>('User Input'!AL139*AL403)</f>
        <v>0</v>
      </c>
      <c r="AM822" s="140">
        <f>('User Input'!AM139*AM403)</f>
        <v>0</v>
      </c>
      <c r="AN822" s="140">
        <f>('User Input'!AN139*AN403)</f>
        <v>0</v>
      </c>
      <c r="AO822" s="140">
        <f>('User Input'!AO139*AO403)</f>
        <v>0</v>
      </c>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c r="CJ822" s="104"/>
      <c r="CK822" s="104"/>
      <c r="CL822" s="104"/>
      <c r="CM822" s="104"/>
      <c r="CN822" s="104"/>
      <c r="CO822" s="104"/>
      <c r="CP822" s="104"/>
      <c r="CQ822" s="104"/>
    </row>
    <row r="823" spans="1:95" ht="15" customHeight="1">
      <c r="A823" s="104"/>
      <c r="B823" s="117" t="s">
        <v>124</v>
      </c>
      <c r="C823" s="141"/>
      <c r="D823" s="140">
        <f>('User Input'!D140*D404)</f>
        <v>0</v>
      </c>
      <c r="E823" s="140">
        <f>('User Input'!E140*E404)</f>
        <v>0</v>
      </c>
      <c r="F823" s="140">
        <f>('User Input'!F140*F404)</f>
        <v>0</v>
      </c>
      <c r="G823" s="140">
        <f>('User Input'!G140*G404)</f>
        <v>0</v>
      </c>
      <c r="H823" s="140">
        <f>('User Input'!H140*H404)</f>
        <v>0</v>
      </c>
      <c r="I823" s="140">
        <f>('User Input'!I140*I404)</f>
        <v>0</v>
      </c>
      <c r="J823" s="140">
        <f>('User Input'!J140*J404)</f>
        <v>0</v>
      </c>
      <c r="K823" s="140">
        <f>('User Input'!K140*K404)</f>
        <v>0</v>
      </c>
      <c r="L823" s="140">
        <f>('User Input'!L140*L404)</f>
        <v>0</v>
      </c>
      <c r="M823" s="140">
        <f>('User Input'!M140*M404)</f>
        <v>0</v>
      </c>
      <c r="N823" s="140">
        <f>('User Input'!N140*N404)</f>
        <v>0</v>
      </c>
      <c r="O823" s="140">
        <f>('User Input'!O140*O404)</f>
        <v>0</v>
      </c>
      <c r="P823" s="140">
        <f>('User Input'!P140*P404)</f>
        <v>0</v>
      </c>
      <c r="Q823" s="140">
        <f>('User Input'!Q140*Q404)</f>
        <v>0</v>
      </c>
      <c r="R823" s="140">
        <f>('User Input'!R140*R404)</f>
        <v>0</v>
      </c>
      <c r="S823" s="140">
        <f>('User Input'!S140*S404)</f>
        <v>0</v>
      </c>
      <c r="T823" s="140">
        <f>('User Input'!T140*T404)</f>
        <v>0</v>
      </c>
      <c r="U823" s="140">
        <f>('User Input'!U140*U404)</f>
        <v>0</v>
      </c>
      <c r="V823" s="140">
        <f>('User Input'!V140*V404)</f>
        <v>0</v>
      </c>
      <c r="W823" s="140">
        <f>('User Input'!W140*W404)</f>
        <v>0</v>
      </c>
      <c r="X823" s="140">
        <f>('User Input'!X140*X404)</f>
        <v>0</v>
      </c>
      <c r="Y823" s="140">
        <f>('User Input'!Y140*Y404)</f>
        <v>0</v>
      </c>
      <c r="Z823" s="140">
        <f>('User Input'!Z140*Z404)</f>
        <v>0</v>
      </c>
      <c r="AA823" s="140">
        <f>('User Input'!AA140*AA404)</f>
        <v>0</v>
      </c>
      <c r="AB823" s="140">
        <f>('User Input'!AB140*AB404)</f>
        <v>0</v>
      </c>
      <c r="AC823" s="140">
        <f>('User Input'!AC140*AC404)</f>
        <v>0</v>
      </c>
      <c r="AD823" s="140">
        <f>('User Input'!AD140*AD404)</f>
        <v>0</v>
      </c>
      <c r="AE823" s="140">
        <f>('User Input'!AE140*AE404)</f>
        <v>0</v>
      </c>
      <c r="AF823" s="140">
        <f>('User Input'!AF140*AF404)</f>
        <v>0</v>
      </c>
      <c r="AG823" s="140">
        <f>('User Input'!AG140*AG404)</f>
        <v>0</v>
      </c>
      <c r="AH823" s="140">
        <f>('User Input'!AH140*AH404)</f>
        <v>0</v>
      </c>
      <c r="AI823" s="140">
        <f>('User Input'!AI140*AI404)</f>
        <v>0</v>
      </c>
      <c r="AJ823" s="140">
        <f>('User Input'!AJ140*AJ404)</f>
        <v>0</v>
      </c>
      <c r="AK823" s="140">
        <f>('User Input'!AK140*AK404)</f>
        <v>0</v>
      </c>
      <c r="AL823" s="140">
        <f>('User Input'!AL140*AL404)</f>
        <v>0</v>
      </c>
      <c r="AM823" s="140">
        <f>('User Input'!AM140*AM404)</f>
        <v>0</v>
      </c>
      <c r="AN823" s="140">
        <f>('User Input'!AN140*AN404)</f>
        <v>0</v>
      </c>
      <c r="AO823" s="140">
        <f>('User Input'!AO140*AO404)</f>
        <v>0</v>
      </c>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c r="CJ823" s="104"/>
      <c r="CK823" s="104"/>
      <c r="CL823" s="104"/>
      <c r="CM823" s="104"/>
      <c r="CN823" s="104"/>
      <c r="CO823" s="104"/>
      <c r="CP823" s="104"/>
      <c r="CQ823" s="104"/>
    </row>
    <row r="824" spans="1:95" ht="15" customHeight="1">
      <c r="A824" s="104"/>
      <c r="B824" s="117" t="s">
        <v>125</v>
      </c>
      <c r="C824" s="141"/>
      <c r="D824" s="140">
        <f>('User Input'!D141*D405)</f>
        <v>0</v>
      </c>
      <c r="E824" s="140">
        <f>('User Input'!E141*E405)</f>
        <v>0</v>
      </c>
      <c r="F824" s="140">
        <f>('User Input'!F141*F405)</f>
        <v>0</v>
      </c>
      <c r="G824" s="140">
        <f>('User Input'!G141*G405)</f>
        <v>0</v>
      </c>
      <c r="H824" s="140">
        <f>('User Input'!H141*H405)</f>
        <v>0</v>
      </c>
      <c r="I824" s="140">
        <f>('User Input'!I141*I405)</f>
        <v>0</v>
      </c>
      <c r="J824" s="140">
        <f>('User Input'!J141*J405)</f>
        <v>0</v>
      </c>
      <c r="K824" s="140">
        <f>('User Input'!K141*K405)</f>
        <v>0</v>
      </c>
      <c r="L824" s="140">
        <f>('User Input'!L141*L405)</f>
        <v>0</v>
      </c>
      <c r="M824" s="140">
        <f>('User Input'!M141*M405)</f>
        <v>0</v>
      </c>
      <c r="N824" s="140">
        <f>('User Input'!N141*N405)</f>
        <v>0</v>
      </c>
      <c r="O824" s="140">
        <f>('User Input'!O141*O405)</f>
        <v>0</v>
      </c>
      <c r="P824" s="140">
        <f>('User Input'!P141*P405)</f>
        <v>0</v>
      </c>
      <c r="Q824" s="140">
        <f>('User Input'!Q141*Q405)</f>
        <v>0</v>
      </c>
      <c r="R824" s="140">
        <f>('User Input'!R141*R405)</f>
        <v>0</v>
      </c>
      <c r="S824" s="140">
        <f>('User Input'!S141*S405)</f>
        <v>0</v>
      </c>
      <c r="T824" s="140">
        <f>('User Input'!T141*T405)</f>
        <v>0</v>
      </c>
      <c r="U824" s="140">
        <f>('User Input'!U141*U405)</f>
        <v>0</v>
      </c>
      <c r="V824" s="140">
        <f>('User Input'!V141*V405)</f>
        <v>0</v>
      </c>
      <c r="W824" s="140">
        <f>('User Input'!W141*W405)</f>
        <v>0</v>
      </c>
      <c r="X824" s="140">
        <f>('User Input'!X141*X405)</f>
        <v>0</v>
      </c>
      <c r="Y824" s="140">
        <f>('User Input'!Y141*Y405)</f>
        <v>0</v>
      </c>
      <c r="Z824" s="140">
        <f>('User Input'!Z141*Z405)</f>
        <v>0</v>
      </c>
      <c r="AA824" s="140">
        <f>('User Input'!AA141*AA405)</f>
        <v>0</v>
      </c>
      <c r="AB824" s="140">
        <f>('User Input'!AB141*AB405)</f>
        <v>0</v>
      </c>
      <c r="AC824" s="140">
        <f>('User Input'!AC141*AC405)</f>
        <v>0</v>
      </c>
      <c r="AD824" s="140">
        <f>('User Input'!AD141*AD405)</f>
        <v>0</v>
      </c>
      <c r="AE824" s="140">
        <f>('User Input'!AE141*AE405)</f>
        <v>0</v>
      </c>
      <c r="AF824" s="140">
        <f>('User Input'!AF141*AF405)</f>
        <v>0</v>
      </c>
      <c r="AG824" s="140">
        <f>('User Input'!AG141*AG405)</f>
        <v>0</v>
      </c>
      <c r="AH824" s="140">
        <f>('User Input'!AH141*AH405)</f>
        <v>0</v>
      </c>
      <c r="AI824" s="140">
        <f>('User Input'!AI141*AI405)</f>
        <v>0</v>
      </c>
      <c r="AJ824" s="140">
        <f>('User Input'!AJ141*AJ405)</f>
        <v>0</v>
      </c>
      <c r="AK824" s="140">
        <f>('User Input'!AK141*AK405)</f>
        <v>0</v>
      </c>
      <c r="AL824" s="140">
        <f>('User Input'!AL141*AL405)</f>
        <v>0</v>
      </c>
      <c r="AM824" s="140">
        <f>('User Input'!AM141*AM405)</f>
        <v>0</v>
      </c>
      <c r="AN824" s="140">
        <f>('User Input'!AN141*AN405)</f>
        <v>0</v>
      </c>
      <c r="AO824" s="140">
        <f>('User Input'!AO141*AO405)</f>
        <v>0</v>
      </c>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c r="CJ824" s="104"/>
      <c r="CK824" s="104"/>
      <c r="CL824" s="104"/>
      <c r="CM824" s="104"/>
      <c r="CN824" s="104"/>
      <c r="CO824" s="104"/>
      <c r="CP824" s="104"/>
      <c r="CQ824" s="104"/>
    </row>
    <row r="825" spans="1:95" ht="15" customHeight="1">
      <c r="A825" s="104"/>
      <c r="B825" s="117" t="s">
        <v>126</v>
      </c>
      <c r="C825" s="141"/>
      <c r="D825" s="140">
        <f>('User Input'!D142*D406)</f>
        <v>0</v>
      </c>
      <c r="E825" s="140">
        <f>('User Input'!E142*E406)</f>
        <v>0</v>
      </c>
      <c r="F825" s="140">
        <f>('User Input'!F142*F406)</f>
        <v>0</v>
      </c>
      <c r="G825" s="140">
        <f>('User Input'!G142*G406)</f>
        <v>0</v>
      </c>
      <c r="H825" s="140">
        <f>('User Input'!H142*H406)</f>
        <v>0</v>
      </c>
      <c r="I825" s="140">
        <f>('User Input'!I142*I406)</f>
        <v>0</v>
      </c>
      <c r="J825" s="140">
        <f>('User Input'!J142*J406)</f>
        <v>0</v>
      </c>
      <c r="K825" s="140">
        <f>('User Input'!K142*K406)</f>
        <v>0</v>
      </c>
      <c r="L825" s="140">
        <f>('User Input'!L142*L406)</f>
        <v>0</v>
      </c>
      <c r="M825" s="140">
        <f>('User Input'!M142*M406)</f>
        <v>0</v>
      </c>
      <c r="N825" s="140">
        <f>('User Input'!N142*N406)</f>
        <v>0</v>
      </c>
      <c r="O825" s="140">
        <f>('User Input'!O142*O406)</f>
        <v>0</v>
      </c>
      <c r="P825" s="140">
        <f>('User Input'!P142*P406)</f>
        <v>0</v>
      </c>
      <c r="Q825" s="140">
        <f>('User Input'!Q142*Q406)</f>
        <v>0</v>
      </c>
      <c r="R825" s="140">
        <f>('User Input'!R142*R406)</f>
        <v>0</v>
      </c>
      <c r="S825" s="140">
        <f>('User Input'!S142*S406)</f>
        <v>0</v>
      </c>
      <c r="T825" s="140">
        <f>('User Input'!T142*T406)</f>
        <v>0</v>
      </c>
      <c r="U825" s="140">
        <f>('User Input'!U142*U406)</f>
        <v>0</v>
      </c>
      <c r="V825" s="140">
        <f>('User Input'!V142*V406)</f>
        <v>0</v>
      </c>
      <c r="W825" s="140">
        <f>('User Input'!W142*W406)</f>
        <v>0</v>
      </c>
      <c r="X825" s="140">
        <f>('User Input'!X142*X406)</f>
        <v>0</v>
      </c>
      <c r="Y825" s="140">
        <f>('User Input'!Y142*Y406)</f>
        <v>0</v>
      </c>
      <c r="Z825" s="140">
        <f>('User Input'!Z142*Z406)</f>
        <v>0</v>
      </c>
      <c r="AA825" s="140">
        <f>('User Input'!AA142*AA406)</f>
        <v>0</v>
      </c>
      <c r="AB825" s="140">
        <f>('User Input'!AB142*AB406)</f>
        <v>0</v>
      </c>
      <c r="AC825" s="140">
        <f>('User Input'!AC142*AC406)</f>
        <v>0</v>
      </c>
      <c r="AD825" s="140">
        <f>('User Input'!AD142*AD406)</f>
        <v>0</v>
      </c>
      <c r="AE825" s="140">
        <f>('User Input'!AE142*AE406)</f>
        <v>0</v>
      </c>
      <c r="AF825" s="140">
        <f>('User Input'!AF142*AF406)</f>
        <v>0</v>
      </c>
      <c r="AG825" s="140">
        <f>('User Input'!AG142*AG406)</f>
        <v>0</v>
      </c>
      <c r="AH825" s="140">
        <f>('User Input'!AH142*AH406)</f>
        <v>0</v>
      </c>
      <c r="AI825" s="140">
        <f>('User Input'!AI142*AI406)</f>
        <v>0</v>
      </c>
      <c r="AJ825" s="140">
        <f>('User Input'!AJ142*AJ406)</f>
        <v>0</v>
      </c>
      <c r="AK825" s="140">
        <f>('User Input'!AK142*AK406)</f>
        <v>0</v>
      </c>
      <c r="AL825" s="140">
        <f>('User Input'!AL142*AL406)</f>
        <v>0</v>
      </c>
      <c r="AM825" s="140">
        <f>('User Input'!AM142*AM406)</f>
        <v>0</v>
      </c>
      <c r="AN825" s="140">
        <f>('User Input'!AN142*AN406)</f>
        <v>0</v>
      </c>
      <c r="AO825" s="140">
        <f>('User Input'!AO142*AO406)</f>
        <v>0</v>
      </c>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c r="CJ825" s="104"/>
      <c r="CK825" s="104"/>
      <c r="CL825" s="104"/>
      <c r="CM825" s="104"/>
      <c r="CN825" s="104"/>
      <c r="CO825" s="104"/>
      <c r="CP825" s="104"/>
      <c r="CQ825" s="104"/>
    </row>
    <row r="826" spans="1:95" ht="15" customHeight="1">
      <c r="A826" s="104"/>
      <c r="B826" s="117" t="s">
        <v>127</v>
      </c>
      <c r="C826" s="141"/>
      <c r="D826" s="140">
        <f>('User Input'!D143*D407)</f>
        <v>0</v>
      </c>
      <c r="E826" s="140">
        <f>('User Input'!E143*E407)</f>
        <v>0</v>
      </c>
      <c r="F826" s="140">
        <f>('User Input'!F143*F407)</f>
        <v>0</v>
      </c>
      <c r="G826" s="140">
        <f>('User Input'!G143*G407)</f>
        <v>0</v>
      </c>
      <c r="H826" s="140">
        <f>('User Input'!H143*H407)</f>
        <v>0</v>
      </c>
      <c r="I826" s="140">
        <f>('User Input'!I143*I407)</f>
        <v>0</v>
      </c>
      <c r="J826" s="140">
        <f>('User Input'!J143*J407)</f>
        <v>0</v>
      </c>
      <c r="K826" s="140">
        <f>('User Input'!K143*K407)</f>
        <v>0</v>
      </c>
      <c r="L826" s="140">
        <f>('User Input'!L143*L407)</f>
        <v>0</v>
      </c>
      <c r="M826" s="140">
        <f>('User Input'!M143*M407)</f>
        <v>0</v>
      </c>
      <c r="N826" s="140">
        <f>('User Input'!N143*N407)</f>
        <v>0</v>
      </c>
      <c r="O826" s="140">
        <f>('User Input'!O143*O407)</f>
        <v>0</v>
      </c>
      <c r="P826" s="140">
        <f>('User Input'!P143*P407)</f>
        <v>0</v>
      </c>
      <c r="Q826" s="140">
        <f>('User Input'!Q143*Q407)</f>
        <v>0</v>
      </c>
      <c r="R826" s="140">
        <f>('User Input'!R143*R407)</f>
        <v>0</v>
      </c>
      <c r="S826" s="140">
        <f>('User Input'!S143*S407)</f>
        <v>0</v>
      </c>
      <c r="T826" s="140">
        <f>('User Input'!T143*T407)</f>
        <v>0</v>
      </c>
      <c r="U826" s="140">
        <f>('User Input'!U143*U407)</f>
        <v>0</v>
      </c>
      <c r="V826" s="140">
        <f>('User Input'!V143*V407)</f>
        <v>0</v>
      </c>
      <c r="W826" s="140">
        <f>('User Input'!W143*W407)</f>
        <v>0</v>
      </c>
      <c r="X826" s="140">
        <f>('User Input'!X143*X407)</f>
        <v>0</v>
      </c>
      <c r="Y826" s="140">
        <f>('User Input'!Y143*Y407)</f>
        <v>0</v>
      </c>
      <c r="Z826" s="140">
        <f>('User Input'!Z143*Z407)</f>
        <v>0</v>
      </c>
      <c r="AA826" s="140">
        <f>('User Input'!AA143*AA407)</f>
        <v>0</v>
      </c>
      <c r="AB826" s="140">
        <f>('User Input'!AB143*AB407)</f>
        <v>0</v>
      </c>
      <c r="AC826" s="140">
        <f>('User Input'!AC143*AC407)</f>
        <v>0</v>
      </c>
      <c r="AD826" s="140">
        <f>('User Input'!AD143*AD407)</f>
        <v>0</v>
      </c>
      <c r="AE826" s="140">
        <f>('User Input'!AE143*AE407)</f>
        <v>0</v>
      </c>
      <c r="AF826" s="140">
        <f>('User Input'!AF143*AF407)</f>
        <v>0</v>
      </c>
      <c r="AG826" s="140">
        <f>('User Input'!AG143*AG407)</f>
        <v>0</v>
      </c>
      <c r="AH826" s="140">
        <f>('User Input'!AH143*AH407)</f>
        <v>0</v>
      </c>
      <c r="AI826" s="140">
        <f>('User Input'!AI143*AI407)</f>
        <v>0</v>
      </c>
      <c r="AJ826" s="140">
        <f>('User Input'!AJ143*AJ407)</f>
        <v>0</v>
      </c>
      <c r="AK826" s="140">
        <f>('User Input'!AK143*AK407)</f>
        <v>0</v>
      </c>
      <c r="AL826" s="140">
        <f>('User Input'!AL143*AL407)</f>
        <v>0</v>
      </c>
      <c r="AM826" s="140">
        <f>('User Input'!AM143*AM407)</f>
        <v>0</v>
      </c>
      <c r="AN826" s="140">
        <f>('User Input'!AN143*AN407)</f>
        <v>0</v>
      </c>
      <c r="AO826" s="140">
        <f>('User Input'!AO143*AO407)</f>
        <v>0</v>
      </c>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c r="CJ826" s="104"/>
      <c r="CK826" s="104"/>
      <c r="CL826" s="104"/>
      <c r="CM826" s="104"/>
      <c r="CN826" s="104"/>
      <c r="CO826" s="104"/>
      <c r="CP826" s="104"/>
      <c r="CQ826" s="104"/>
    </row>
    <row r="827" spans="1:95" ht="15" customHeight="1">
      <c r="A827" s="104"/>
      <c r="B827" s="117" t="s">
        <v>128</v>
      </c>
      <c r="C827" s="141"/>
      <c r="D827" s="140">
        <f>('User Input'!D144*D408)</f>
        <v>0</v>
      </c>
      <c r="E827" s="140">
        <f>('User Input'!E144*E408)</f>
        <v>0</v>
      </c>
      <c r="F827" s="140">
        <f>('User Input'!F144*F408)</f>
        <v>0</v>
      </c>
      <c r="G827" s="140">
        <f>('User Input'!G144*G408)</f>
        <v>0</v>
      </c>
      <c r="H827" s="140">
        <f>('User Input'!H144*H408)</f>
        <v>0</v>
      </c>
      <c r="I827" s="140">
        <f>('User Input'!I144*I408)</f>
        <v>0</v>
      </c>
      <c r="J827" s="140">
        <f>('User Input'!J144*J408)</f>
        <v>0</v>
      </c>
      <c r="K827" s="140">
        <f>('User Input'!K144*K408)</f>
        <v>0</v>
      </c>
      <c r="L827" s="140">
        <f>('User Input'!L144*L408)</f>
        <v>0</v>
      </c>
      <c r="M827" s="140">
        <f>('User Input'!M144*M408)</f>
        <v>0</v>
      </c>
      <c r="N827" s="140">
        <f>('User Input'!N144*N408)</f>
        <v>0</v>
      </c>
      <c r="O827" s="140">
        <f>('User Input'!O144*O408)</f>
        <v>0</v>
      </c>
      <c r="P827" s="140">
        <f>('User Input'!P144*P408)</f>
        <v>0</v>
      </c>
      <c r="Q827" s="140">
        <f>('User Input'!Q144*Q408)</f>
        <v>0</v>
      </c>
      <c r="R827" s="140">
        <f>('User Input'!R144*R408)</f>
        <v>0</v>
      </c>
      <c r="S827" s="140">
        <f>('User Input'!S144*S408)</f>
        <v>0</v>
      </c>
      <c r="T827" s="140">
        <f>('User Input'!T144*T408)</f>
        <v>0</v>
      </c>
      <c r="U827" s="140">
        <f>('User Input'!U144*U408)</f>
        <v>0</v>
      </c>
      <c r="V827" s="140">
        <f>('User Input'!V144*V408)</f>
        <v>0</v>
      </c>
      <c r="W827" s="140">
        <f>('User Input'!W144*W408)</f>
        <v>0</v>
      </c>
      <c r="X827" s="140">
        <f>('User Input'!X144*X408)</f>
        <v>0</v>
      </c>
      <c r="Y827" s="140">
        <f>('User Input'!Y144*Y408)</f>
        <v>0</v>
      </c>
      <c r="Z827" s="140">
        <f>('User Input'!Z144*Z408)</f>
        <v>0</v>
      </c>
      <c r="AA827" s="140">
        <f>('User Input'!AA144*AA408)</f>
        <v>0</v>
      </c>
      <c r="AB827" s="140">
        <f>('User Input'!AB144*AB408)</f>
        <v>0</v>
      </c>
      <c r="AC827" s="140">
        <f>('User Input'!AC144*AC408)</f>
        <v>0</v>
      </c>
      <c r="AD827" s="140">
        <f>('User Input'!AD144*AD408)</f>
        <v>0</v>
      </c>
      <c r="AE827" s="140">
        <f>('User Input'!AE144*AE408)</f>
        <v>0</v>
      </c>
      <c r="AF827" s="140">
        <f>('User Input'!AF144*AF408)</f>
        <v>0</v>
      </c>
      <c r="AG827" s="140">
        <f>('User Input'!AG144*AG408)</f>
        <v>0</v>
      </c>
      <c r="AH827" s="140">
        <f>('User Input'!AH144*AH408)</f>
        <v>0</v>
      </c>
      <c r="AI827" s="140">
        <f>('User Input'!AI144*AI408)</f>
        <v>0</v>
      </c>
      <c r="AJ827" s="140">
        <f>('User Input'!AJ144*AJ408)</f>
        <v>0</v>
      </c>
      <c r="AK827" s="140">
        <f>('User Input'!AK144*AK408)</f>
        <v>0</v>
      </c>
      <c r="AL827" s="140">
        <f>('User Input'!AL144*AL408)</f>
        <v>0</v>
      </c>
      <c r="AM827" s="140">
        <f>('User Input'!AM144*AM408)</f>
        <v>0</v>
      </c>
      <c r="AN827" s="140">
        <f>('User Input'!AN144*AN408)</f>
        <v>0</v>
      </c>
      <c r="AO827" s="140">
        <f>('User Input'!AO144*AO408)</f>
        <v>0</v>
      </c>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c r="CJ827" s="104"/>
      <c r="CK827" s="104"/>
      <c r="CL827" s="104"/>
      <c r="CM827" s="104"/>
      <c r="CN827" s="104"/>
      <c r="CO827" s="104"/>
      <c r="CP827" s="104"/>
      <c r="CQ827" s="104"/>
    </row>
    <row r="828" spans="1:95" ht="15" customHeight="1">
      <c r="A828" s="104"/>
      <c r="B828" s="117" t="s">
        <v>129</v>
      </c>
      <c r="C828" s="141"/>
      <c r="D828" s="140">
        <f>('User Input'!D145*D409)</f>
        <v>0</v>
      </c>
      <c r="E828" s="140">
        <f>('User Input'!E145*E409)</f>
        <v>0</v>
      </c>
      <c r="F828" s="140">
        <f>('User Input'!F145*F409)</f>
        <v>0</v>
      </c>
      <c r="G828" s="140">
        <f>('User Input'!G145*G409)</f>
        <v>0</v>
      </c>
      <c r="H828" s="140">
        <f>('User Input'!H145*H409)</f>
        <v>0</v>
      </c>
      <c r="I828" s="140">
        <f>('User Input'!I145*I409)</f>
        <v>0</v>
      </c>
      <c r="J828" s="140">
        <f>('User Input'!J145*J409)</f>
        <v>0</v>
      </c>
      <c r="K828" s="140">
        <f>('User Input'!K145*K409)</f>
        <v>0</v>
      </c>
      <c r="L828" s="140">
        <f>('User Input'!L145*L409)</f>
        <v>0</v>
      </c>
      <c r="M828" s="140">
        <f>('User Input'!M145*M409)</f>
        <v>0</v>
      </c>
      <c r="N828" s="140">
        <f>('User Input'!N145*N409)</f>
        <v>0</v>
      </c>
      <c r="O828" s="140">
        <f>('User Input'!O145*O409)</f>
        <v>0</v>
      </c>
      <c r="P828" s="140">
        <f>('User Input'!P145*P409)</f>
        <v>0</v>
      </c>
      <c r="Q828" s="140">
        <f>('User Input'!Q145*Q409)</f>
        <v>0</v>
      </c>
      <c r="R828" s="140">
        <f>('User Input'!R145*R409)</f>
        <v>0</v>
      </c>
      <c r="S828" s="140">
        <f>('User Input'!S145*S409)</f>
        <v>0</v>
      </c>
      <c r="T828" s="140">
        <f>('User Input'!T145*T409)</f>
        <v>0</v>
      </c>
      <c r="U828" s="140">
        <f>('User Input'!U145*U409)</f>
        <v>0</v>
      </c>
      <c r="V828" s="140">
        <f>('User Input'!V145*V409)</f>
        <v>0</v>
      </c>
      <c r="W828" s="140">
        <f>('User Input'!W145*W409)</f>
        <v>0</v>
      </c>
      <c r="X828" s="140">
        <f>('User Input'!X145*X409)</f>
        <v>0</v>
      </c>
      <c r="Y828" s="140">
        <f>('User Input'!Y145*Y409)</f>
        <v>0</v>
      </c>
      <c r="Z828" s="140">
        <f>('User Input'!Z145*Z409)</f>
        <v>0</v>
      </c>
      <c r="AA828" s="140">
        <f>('User Input'!AA145*AA409)</f>
        <v>0</v>
      </c>
      <c r="AB828" s="140">
        <f>('User Input'!AB145*AB409)</f>
        <v>0</v>
      </c>
      <c r="AC828" s="140">
        <f>('User Input'!AC145*AC409)</f>
        <v>0</v>
      </c>
      <c r="AD828" s="140">
        <f>('User Input'!AD145*AD409)</f>
        <v>0</v>
      </c>
      <c r="AE828" s="140">
        <f>('User Input'!AE145*AE409)</f>
        <v>0</v>
      </c>
      <c r="AF828" s="140">
        <f>('User Input'!AF145*AF409)</f>
        <v>0</v>
      </c>
      <c r="AG828" s="140">
        <f>('User Input'!AG145*AG409)</f>
        <v>0</v>
      </c>
      <c r="AH828" s="140">
        <f>('User Input'!AH145*AH409)</f>
        <v>0</v>
      </c>
      <c r="AI828" s="140">
        <f>('User Input'!AI145*AI409)</f>
        <v>0</v>
      </c>
      <c r="AJ828" s="140">
        <f>('User Input'!AJ145*AJ409)</f>
        <v>0</v>
      </c>
      <c r="AK828" s="140">
        <f>('User Input'!AK145*AK409)</f>
        <v>0</v>
      </c>
      <c r="AL828" s="140">
        <f>('User Input'!AL145*AL409)</f>
        <v>0</v>
      </c>
      <c r="AM828" s="140">
        <f>('User Input'!AM145*AM409)</f>
        <v>0</v>
      </c>
      <c r="AN828" s="140">
        <f>('User Input'!AN145*AN409)</f>
        <v>0</v>
      </c>
      <c r="AO828" s="140">
        <f>('User Input'!AO145*AO409)</f>
        <v>0</v>
      </c>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c r="CJ828" s="104"/>
      <c r="CK828" s="104"/>
      <c r="CL828" s="104"/>
      <c r="CM828" s="104"/>
      <c r="CN828" s="104"/>
      <c r="CO828" s="104"/>
      <c r="CP828" s="104"/>
      <c r="CQ828" s="104"/>
    </row>
    <row r="829" spans="1:95" ht="15" customHeight="1">
      <c r="A829" s="104"/>
      <c r="B829" s="117" t="s">
        <v>130</v>
      </c>
      <c r="C829" s="141"/>
      <c r="D829" s="140">
        <f>('User Input'!D146*D410)</f>
        <v>0</v>
      </c>
      <c r="E829" s="140">
        <f>('User Input'!E146*E410)</f>
        <v>0</v>
      </c>
      <c r="F829" s="140">
        <f>('User Input'!F146*F410)</f>
        <v>0</v>
      </c>
      <c r="G829" s="140">
        <f>('User Input'!G146*G410)</f>
        <v>0</v>
      </c>
      <c r="H829" s="140">
        <f>('User Input'!H146*H410)</f>
        <v>0</v>
      </c>
      <c r="I829" s="140">
        <f>('User Input'!I146*I410)</f>
        <v>0</v>
      </c>
      <c r="J829" s="140">
        <f>('User Input'!J146*J410)</f>
        <v>0</v>
      </c>
      <c r="K829" s="140">
        <f>('User Input'!K146*K410)</f>
        <v>0</v>
      </c>
      <c r="L829" s="140">
        <f>('User Input'!L146*L410)</f>
        <v>0</v>
      </c>
      <c r="M829" s="140">
        <f>('User Input'!M146*M410)</f>
        <v>0</v>
      </c>
      <c r="N829" s="140">
        <f>('User Input'!N146*N410)</f>
        <v>0</v>
      </c>
      <c r="O829" s="140">
        <f>('User Input'!O146*O410)</f>
        <v>0</v>
      </c>
      <c r="P829" s="140">
        <f>('User Input'!P146*P410)</f>
        <v>0</v>
      </c>
      <c r="Q829" s="140">
        <f>('User Input'!Q146*Q410)</f>
        <v>0</v>
      </c>
      <c r="R829" s="140">
        <f>('User Input'!R146*R410)</f>
        <v>0</v>
      </c>
      <c r="S829" s="140">
        <f>('User Input'!S146*S410)</f>
        <v>0</v>
      </c>
      <c r="T829" s="140">
        <f>('User Input'!T146*T410)</f>
        <v>0</v>
      </c>
      <c r="U829" s="140">
        <f>('User Input'!U146*U410)</f>
        <v>0</v>
      </c>
      <c r="V829" s="140">
        <f>('User Input'!V146*V410)</f>
        <v>0</v>
      </c>
      <c r="W829" s="140">
        <f>('User Input'!W146*W410)</f>
        <v>0</v>
      </c>
      <c r="X829" s="140">
        <f>('User Input'!X146*X410)</f>
        <v>0</v>
      </c>
      <c r="Y829" s="140">
        <f>('User Input'!Y146*Y410)</f>
        <v>0</v>
      </c>
      <c r="Z829" s="140">
        <f>('User Input'!Z146*Z410)</f>
        <v>0</v>
      </c>
      <c r="AA829" s="140">
        <f>('User Input'!AA146*AA410)</f>
        <v>0</v>
      </c>
      <c r="AB829" s="140">
        <f>('User Input'!AB146*AB410)</f>
        <v>0</v>
      </c>
      <c r="AC829" s="140">
        <f>('User Input'!AC146*AC410)</f>
        <v>0</v>
      </c>
      <c r="AD829" s="140">
        <f>('User Input'!AD146*AD410)</f>
        <v>0</v>
      </c>
      <c r="AE829" s="140">
        <f>('User Input'!AE146*AE410)</f>
        <v>0</v>
      </c>
      <c r="AF829" s="140">
        <f>('User Input'!AF146*AF410)</f>
        <v>0</v>
      </c>
      <c r="AG829" s="140">
        <f>('User Input'!AG146*AG410)</f>
        <v>0</v>
      </c>
      <c r="AH829" s="140">
        <f>('User Input'!AH146*AH410)</f>
        <v>0</v>
      </c>
      <c r="AI829" s="140">
        <f>('User Input'!AI146*AI410)</f>
        <v>0</v>
      </c>
      <c r="AJ829" s="140">
        <f>('User Input'!AJ146*AJ410)</f>
        <v>0</v>
      </c>
      <c r="AK829" s="140">
        <f>('User Input'!AK146*AK410)</f>
        <v>0</v>
      </c>
      <c r="AL829" s="140">
        <f>('User Input'!AL146*AL410)</f>
        <v>0</v>
      </c>
      <c r="AM829" s="140">
        <f>('User Input'!AM146*AM410)</f>
        <v>0</v>
      </c>
      <c r="AN829" s="140">
        <f>('User Input'!AN146*AN410)</f>
        <v>0</v>
      </c>
      <c r="AO829" s="140">
        <f>('User Input'!AO146*AO410)</f>
        <v>0</v>
      </c>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c r="CJ829" s="104"/>
      <c r="CK829" s="104"/>
      <c r="CL829" s="104"/>
      <c r="CM829" s="104"/>
      <c r="CN829" s="104"/>
      <c r="CO829" s="104"/>
      <c r="CP829" s="104"/>
      <c r="CQ829" s="104"/>
    </row>
    <row r="830" spans="1:95" ht="15" customHeight="1">
      <c r="A830" s="104"/>
      <c r="B830" s="117" t="s">
        <v>131</v>
      </c>
      <c r="C830" s="141"/>
      <c r="D830" s="140">
        <f>('User Input'!D147*D411)</f>
        <v>0</v>
      </c>
      <c r="E830" s="140">
        <f>('User Input'!E147*E411)</f>
        <v>0</v>
      </c>
      <c r="F830" s="140">
        <f>('User Input'!F147*F411)</f>
        <v>0</v>
      </c>
      <c r="G830" s="140">
        <f>('User Input'!G147*G411)</f>
        <v>0</v>
      </c>
      <c r="H830" s="140">
        <f>('User Input'!H147*H411)</f>
        <v>0</v>
      </c>
      <c r="I830" s="140">
        <f>('User Input'!I147*I411)</f>
        <v>0</v>
      </c>
      <c r="J830" s="140">
        <f>('User Input'!J147*J411)</f>
        <v>0</v>
      </c>
      <c r="K830" s="140">
        <f>('User Input'!K147*K411)</f>
        <v>0</v>
      </c>
      <c r="L830" s="140">
        <f>('User Input'!L147*L411)</f>
        <v>0</v>
      </c>
      <c r="M830" s="140">
        <f>('User Input'!M147*M411)</f>
        <v>0</v>
      </c>
      <c r="N830" s="140">
        <f>('User Input'!N147*N411)</f>
        <v>0</v>
      </c>
      <c r="O830" s="140">
        <f>('User Input'!O147*O411)</f>
        <v>0</v>
      </c>
      <c r="P830" s="140">
        <f>('User Input'!P147*P411)</f>
        <v>0</v>
      </c>
      <c r="Q830" s="140">
        <f>('User Input'!Q147*Q411)</f>
        <v>0</v>
      </c>
      <c r="R830" s="140">
        <f>('User Input'!R147*R411)</f>
        <v>0</v>
      </c>
      <c r="S830" s="140">
        <f>('User Input'!S147*S411)</f>
        <v>0</v>
      </c>
      <c r="T830" s="140">
        <f>('User Input'!T147*T411)</f>
        <v>0</v>
      </c>
      <c r="U830" s="140">
        <f>('User Input'!U147*U411)</f>
        <v>0</v>
      </c>
      <c r="V830" s="140">
        <f>('User Input'!V147*V411)</f>
        <v>0</v>
      </c>
      <c r="W830" s="140">
        <f>('User Input'!W147*W411)</f>
        <v>0</v>
      </c>
      <c r="X830" s="140">
        <f>('User Input'!X147*X411)</f>
        <v>0</v>
      </c>
      <c r="Y830" s="140">
        <f>('User Input'!Y147*Y411)</f>
        <v>0</v>
      </c>
      <c r="Z830" s="140">
        <f>('User Input'!Z147*Z411)</f>
        <v>0</v>
      </c>
      <c r="AA830" s="140">
        <f>('User Input'!AA147*AA411)</f>
        <v>0</v>
      </c>
      <c r="AB830" s="140">
        <f>('User Input'!AB147*AB411)</f>
        <v>0</v>
      </c>
      <c r="AC830" s="140">
        <f>('User Input'!AC147*AC411)</f>
        <v>0</v>
      </c>
      <c r="AD830" s="140">
        <f>('User Input'!AD147*AD411)</f>
        <v>0</v>
      </c>
      <c r="AE830" s="140">
        <f>('User Input'!AE147*AE411)</f>
        <v>0</v>
      </c>
      <c r="AF830" s="140">
        <f>('User Input'!AF147*AF411)</f>
        <v>0</v>
      </c>
      <c r="AG830" s="140">
        <f>('User Input'!AG147*AG411)</f>
        <v>0</v>
      </c>
      <c r="AH830" s="140">
        <f>('User Input'!AH147*AH411)</f>
        <v>0</v>
      </c>
      <c r="AI830" s="140">
        <f>('User Input'!AI147*AI411)</f>
        <v>0</v>
      </c>
      <c r="AJ830" s="140">
        <f>('User Input'!AJ147*AJ411)</f>
        <v>0</v>
      </c>
      <c r="AK830" s="140">
        <f>('User Input'!AK147*AK411)</f>
        <v>0</v>
      </c>
      <c r="AL830" s="140">
        <f>('User Input'!AL147*AL411)</f>
        <v>0</v>
      </c>
      <c r="AM830" s="140">
        <f>('User Input'!AM147*AM411)</f>
        <v>0</v>
      </c>
      <c r="AN830" s="140">
        <f>('User Input'!AN147*AN411)</f>
        <v>0</v>
      </c>
      <c r="AO830" s="140">
        <f>('User Input'!AO147*AO411)</f>
        <v>0</v>
      </c>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c r="CJ830" s="104"/>
      <c r="CK830" s="104"/>
      <c r="CL830" s="104"/>
      <c r="CM830" s="104"/>
      <c r="CN830" s="104"/>
      <c r="CO830" s="104"/>
      <c r="CP830" s="104"/>
      <c r="CQ830" s="104"/>
    </row>
    <row r="831" spans="1:95" ht="15" customHeight="1">
      <c r="A831" s="104"/>
      <c r="B831" s="117" t="s">
        <v>132</v>
      </c>
      <c r="C831" s="141"/>
      <c r="D831" s="140">
        <f>('User Input'!D148*D412)</f>
        <v>0</v>
      </c>
      <c r="E831" s="140">
        <f>('User Input'!E148*E412)</f>
        <v>0</v>
      </c>
      <c r="F831" s="140">
        <f>('User Input'!F148*F412)</f>
        <v>0</v>
      </c>
      <c r="G831" s="140">
        <f>('User Input'!G148*G412)</f>
        <v>0</v>
      </c>
      <c r="H831" s="140">
        <f>('User Input'!H148*H412)</f>
        <v>0</v>
      </c>
      <c r="I831" s="140">
        <f>('User Input'!I148*I412)</f>
        <v>0</v>
      </c>
      <c r="J831" s="140">
        <f>('User Input'!J148*J412)</f>
        <v>0</v>
      </c>
      <c r="K831" s="140">
        <f>('User Input'!K148*K412)</f>
        <v>0</v>
      </c>
      <c r="L831" s="140">
        <f>('User Input'!L148*L412)</f>
        <v>0</v>
      </c>
      <c r="M831" s="140">
        <f>('User Input'!M148*M412)</f>
        <v>0</v>
      </c>
      <c r="N831" s="140">
        <f>('User Input'!N148*N412)</f>
        <v>0</v>
      </c>
      <c r="O831" s="140">
        <f>('User Input'!O148*O412)</f>
        <v>0</v>
      </c>
      <c r="P831" s="140">
        <f>('User Input'!P148*P412)</f>
        <v>0</v>
      </c>
      <c r="Q831" s="140">
        <f>('User Input'!Q148*Q412)</f>
        <v>0</v>
      </c>
      <c r="R831" s="140">
        <f>('User Input'!R148*R412)</f>
        <v>0</v>
      </c>
      <c r="S831" s="140">
        <f>('User Input'!S148*S412)</f>
        <v>0</v>
      </c>
      <c r="T831" s="140">
        <f>('User Input'!T148*T412)</f>
        <v>0</v>
      </c>
      <c r="U831" s="140">
        <f>('User Input'!U148*U412)</f>
        <v>0</v>
      </c>
      <c r="V831" s="140">
        <f>('User Input'!V148*V412)</f>
        <v>0</v>
      </c>
      <c r="W831" s="140">
        <f>('User Input'!W148*W412)</f>
        <v>0</v>
      </c>
      <c r="X831" s="140">
        <f>('User Input'!X148*X412)</f>
        <v>0</v>
      </c>
      <c r="Y831" s="140">
        <f>('User Input'!Y148*Y412)</f>
        <v>0</v>
      </c>
      <c r="Z831" s="140">
        <f>('User Input'!Z148*Z412)</f>
        <v>0</v>
      </c>
      <c r="AA831" s="140">
        <f>('User Input'!AA148*AA412)</f>
        <v>0</v>
      </c>
      <c r="AB831" s="140">
        <f>('User Input'!AB148*AB412)</f>
        <v>0</v>
      </c>
      <c r="AC831" s="140">
        <f>('User Input'!AC148*AC412)</f>
        <v>0</v>
      </c>
      <c r="AD831" s="140">
        <f>('User Input'!AD148*AD412)</f>
        <v>0</v>
      </c>
      <c r="AE831" s="140">
        <f>('User Input'!AE148*AE412)</f>
        <v>0</v>
      </c>
      <c r="AF831" s="140">
        <f>('User Input'!AF148*AF412)</f>
        <v>0</v>
      </c>
      <c r="AG831" s="140">
        <f>('User Input'!AG148*AG412)</f>
        <v>0</v>
      </c>
      <c r="AH831" s="140">
        <f>('User Input'!AH148*AH412)</f>
        <v>0</v>
      </c>
      <c r="AI831" s="140">
        <f>('User Input'!AI148*AI412)</f>
        <v>0</v>
      </c>
      <c r="AJ831" s="140">
        <f>('User Input'!AJ148*AJ412)</f>
        <v>0</v>
      </c>
      <c r="AK831" s="140">
        <f>('User Input'!AK148*AK412)</f>
        <v>0</v>
      </c>
      <c r="AL831" s="140">
        <f>('User Input'!AL148*AL412)</f>
        <v>0</v>
      </c>
      <c r="AM831" s="140">
        <f>('User Input'!AM148*AM412)</f>
        <v>0</v>
      </c>
      <c r="AN831" s="140">
        <f>('User Input'!AN148*AN412)</f>
        <v>0</v>
      </c>
      <c r="AO831" s="140">
        <f>('User Input'!AO148*AO412)</f>
        <v>0</v>
      </c>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c r="CJ831" s="104"/>
      <c r="CK831" s="104"/>
      <c r="CL831" s="104"/>
      <c r="CM831" s="104"/>
      <c r="CN831" s="104"/>
      <c r="CO831" s="104"/>
      <c r="CP831" s="104"/>
      <c r="CQ831" s="3"/>
    </row>
    <row r="832" spans="1:95" ht="15" customHeight="1">
      <c r="A832" s="104"/>
      <c r="B832" s="119"/>
      <c r="C832" s="142"/>
      <c r="D832" s="142"/>
      <c r="E832" s="142"/>
      <c r="F832" s="142"/>
      <c r="G832" s="142"/>
      <c r="H832" s="142"/>
      <c r="I832" s="142"/>
      <c r="J832" s="142"/>
      <c r="K832" s="142"/>
      <c r="L832" s="142"/>
      <c r="M832" s="142"/>
      <c r="N832" s="142"/>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c r="CJ832" s="104"/>
      <c r="CK832" s="104"/>
      <c r="CL832" s="104"/>
      <c r="CM832" s="104"/>
      <c r="CN832" s="104"/>
      <c r="CO832" s="104"/>
      <c r="CP832" s="104"/>
      <c r="CQ832" s="104"/>
    </row>
    <row r="833" spans="1:95" ht="15" customHeight="1">
      <c r="A833" s="104"/>
      <c r="B833" s="146" t="s">
        <v>254</v>
      </c>
      <c r="C833" s="145">
        <f>SUM($D$794:$AO$831)</f>
        <v>0</v>
      </c>
      <c r="D833" s="144"/>
      <c r="E833" s="145"/>
      <c r="F833" s="142"/>
      <c r="G833" s="142"/>
      <c r="H833" s="142"/>
      <c r="I833" s="142"/>
      <c r="J833" s="142"/>
      <c r="K833" s="142"/>
      <c r="L833" s="142"/>
      <c r="M833" s="142"/>
      <c r="N833" s="142"/>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c r="CJ833" s="104"/>
      <c r="CK833" s="104"/>
      <c r="CL833" s="104"/>
      <c r="CM833" s="104"/>
      <c r="CN833" s="104"/>
      <c r="CO833" s="104"/>
      <c r="CP833" s="104"/>
      <c r="CQ833" s="104"/>
    </row>
    <row r="834" spans="1:95" ht="15" customHeight="1">
      <c r="A834" s="104"/>
      <c r="B834" s="142"/>
      <c r="C834" s="142"/>
      <c r="D834" s="18"/>
      <c r="E834" s="142"/>
      <c r="F834" s="142"/>
      <c r="G834" s="142"/>
      <c r="H834" s="142"/>
      <c r="I834" s="142"/>
      <c r="J834" s="142"/>
      <c r="K834" s="142"/>
      <c r="L834" s="142"/>
      <c r="M834" s="142"/>
      <c r="N834" s="142"/>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c r="CJ834" s="104"/>
      <c r="CK834" s="104"/>
      <c r="CL834" s="104"/>
      <c r="CM834" s="104"/>
      <c r="CN834" s="104"/>
      <c r="CO834" s="104"/>
      <c r="CP834" s="104"/>
      <c r="CQ834" s="104"/>
    </row>
    <row r="835" spans="1:95" ht="15" customHeight="1">
      <c r="A835" s="104"/>
      <c r="B835" s="142" t="s">
        <v>255</v>
      </c>
      <c r="C835" s="145">
        <f>C833-C788</f>
        <v>0</v>
      </c>
      <c r="D835" s="18"/>
      <c r="E835" s="142"/>
      <c r="F835" s="142"/>
      <c r="G835" s="142"/>
      <c r="H835" s="142"/>
      <c r="I835" s="142"/>
      <c r="J835" s="142"/>
      <c r="K835" s="142"/>
      <c r="L835" s="142"/>
      <c r="M835" s="142"/>
      <c r="N835" s="142"/>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c r="CJ835" s="104"/>
      <c r="CK835" s="104"/>
      <c r="CL835" s="104"/>
      <c r="CM835" s="104"/>
      <c r="CN835" s="104"/>
      <c r="CO835" s="104"/>
      <c r="CP835" s="104"/>
      <c r="CQ835" s="104"/>
    </row>
    <row r="836" spans="1:95" ht="14.45">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c r="CJ836" s="104"/>
      <c r="CK836" s="104"/>
      <c r="CL836" s="104"/>
      <c r="CM836" s="104"/>
      <c r="CN836" s="104"/>
      <c r="CO836" s="104"/>
      <c r="CP836" s="104"/>
      <c r="CQ836" s="104"/>
    </row>
    <row r="837" spans="1:95" s="5" customFormat="1" ht="15.6">
      <c r="B837" s="5" t="s">
        <v>256</v>
      </c>
    </row>
    <row r="838" spans="1:95" ht="15" customHeight="1">
      <c r="A838" s="104"/>
      <c r="B838" s="142"/>
      <c r="C838" s="142"/>
      <c r="D838" s="142"/>
      <c r="E838" s="142"/>
      <c r="F838" s="142"/>
      <c r="G838" s="142"/>
      <c r="H838" s="142"/>
      <c r="I838" s="142"/>
      <c r="J838" s="142"/>
      <c r="K838" s="142"/>
      <c r="L838" s="142"/>
      <c r="M838" s="142"/>
      <c r="N838" s="142"/>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c r="CJ838" s="104"/>
      <c r="CK838" s="104"/>
      <c r="CL838" s="104"/>
      <c r="CM838" s="104"/>
      <c r="CN838" s="104"/>
      <c r="CO838" s="104"/>
      <c r="CP838" s="104"/>
      <c r="CQ838" s="104"/>
    </row>
    <row r="839" spans="1:95" ht="15" customHeight="1">
      <c r="A839" s="104"/>
      <c r="B839" s="119"/>
      <c r="C839" s="49" t="s">
        <v>94</v>
      </c>
      <c r="D839" s="71" t="s">
        <v>95</v>
      </c>
      <c r="E839" s="113" t="s">
        <v>96</v>
      </c>
      <c r="F839" s="113" t="s">
        <v>97</v>
      </c>
      <c r="G839" s="113" t="s">
        <v>98</v>
      </c>
      <c r="H839" s="113" t="s">
        <v>99</v>
      </c>
      <c r="I839" s="113" t="s">
        <v>100</v>
      </c>
      <c r="J839" s="113" t="s">
        <v>101</v>
      </c>
      <c r="K839" s="113" t="s">
        <v>102</v>
      </c>
      <c r="L839" s="113" t="s">
        <v>103</v>
      </c>
      <c r="M839" s="113" t="s">
        <v>104</v>
      </c>
      <c r="N839" s="113" t="s">
        <v>105</v>
      </c>
      <c r="O839" s="113" t="s">
        <v>106</v>
      </c>
      <c r="P839" s="113" t="s">
        <v>107</v>
      </c>
      <c r="Q839" s="113" t="s">
        <v>108</v>
      </c>
      <c r="R839" s="113" t="s">
        <v>109</v>
      </c>
      <c r="S839" s="113" t="s">
        <v>110</v>
      </c>
      <c r="T839" s="113" t="s">
        <v>111</v>
      </c>
      <c r="U839" s="113" t="s">
        <v>112</v>
      </c>
      <c r="V839" s="113" t="s">
        <v>113</v>
      </c>
      <c r="W839" s="113" t="s">
        <v>114</v>
      </c>
      <c r="X839" s="113" t="s">
        <v>115</v>
      </c>
      <c r="Y839" s="113" t="s">
        <v>116</v>
      </c>
      <c r="Z839" s="113" t="s">
        <v>117</v>
      </c>
      <c r="AA839" s="113" t="s">
        <v>118</v>
      </c>
      <c r="AB839" s="113" t="s">
        <v>119</v>
      </c>
      <c r="AC839" s="113" t="s">
        <v>120</v>
      </c>
      <c r="AD839" s="113" t="s">
        <v>121</v>
      </c>
      <c r="AE839" s="113" t="s">
        <v>122</v>
      </c>
      <c r="AF839" s="113" t="s">
        <v>123</v>
      </c>
      <c r="AG839" s="113" t="s">
        <v>124</v>
      </c>
      <c r="AH839" s="113" t="s">
        <v>125</v>
      </c>
      <c r="AI839" s="113" t="s">
        <v>126</v>
      </c>
      <c r="AJ839" s="113" t="s">
        <v>127</v>
      </c>
      <c r="AK839" s="113" t="s">
        <v>128</v>
      </c>
      <c r="AL839" s="113" t="s">
        <v>129</v>
      </c>
      <c r="AM839" s="113" t="s">
        <v>130</v>
      </c>
      <c r="AN839" s="113" t="s">
        <v>131</v>
      </c>
      <c r="AO839" s="113" t="s">
        <v>132</v>
      </c>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c r="CJ839" s="104"/>
      <c r="CK839" s="104"/>
      <c r="CL839" s="104"/>
      <c r="CM839" s="104"/>
      <c r="CN839" s="104"/>
      <c r="CO839" s="104"/>
      <c r="CP839" s="104"/>
      <c r="CQ839" s="104"/>
    </row>
    <row r="840" spans="1:95" ht="15" customHeight="1">
      <c r="A840" s="104"/>
      <c r="B840" s="49" t="s">
        <v>133</v>
      </c>
      <c r="C840" s="138"/>
      <c r="D840" s="138"/>
      <c r="E840" s="138"/>
      <c r="F840" s="138"/>
      <c r="G840" s="138"/>
      <c r="H840" s="138"/>
      <c r="I840" s="138"/>
      <c r="J840" s="138"/>
      <c r="K840" s="138"/>
      <c r="L840" s="138"/>
      <c r="M840" s="138"/>
      <c r="N840" s="138"/>
      <c r="O840" s="138"/>
      <c r="P840" s="138"/>
      <c r="Q840" s="139"/>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c r="CJ840" s="104"/>
      <c r="CK840" s="104"/>
      <c r="CL840" s="104"/>
      <c r="CM840" s="104"/>
      <c r="CN840" s="104"/>
      <c r="CO840" s="104"/>
      <c r="CP840" s="104"/>
      <c r="CQ840" s="104"/>
    </row>
    <row r="841" spans="1:95" ht="15" customHeight="1">
      <c r="A841" s="104"/>
      <c r="B841" s="69" t="s">
        <v>95</v>
      </c>
      <c r="C841" s="130"/>
      <c r="D841" s="140">
        <f>('User Input'!D27*D428)</f>
        <v>0</v>
      </c>
      <c r="E841" s="140">
        <f>('User Input'!E27*E428)</f>
        <v>0</v>
      </c>
      <c r="F841" s="140">
        <f>('User Input'!F27*F428)</f>
        <v>0</v>
      </c>
      <c r="G841" s="140">
        <f>('User Input'!G27*G428)</f>
        <v>0</v>
      </c>
      <c r="H841" s="140">
        <f>('User Input'!H27*H428)</f>
        <v>0</v>
      </c>
      <c r="I841" s="140">
        <f>('User Input'!I27*I428)</f>
        <v>0</v>
      </c>
      <c r="J841" s="140">
        <f>('User Input'!J27*J428)</f>
        <v>0</v>
      </c>
      <c r="K841" s="140">
        <f>('User Input'!K27*K428)</f>
        <v>0</v>
      </c>
      <c r="L841" s="140">
        <f>('User Input'!L27*L428)</f>
        <v>0</v>
      </c>
      <c r="M841" s="140">
        <f>('User Input'!M27*M428)</f>
        <v>0</v>
      </c>
      <c r="N841" s="140">
        <f>('User Input'!N27*N428)</f>
        <v>0</v>
      </c>
      <c r="O841" s="140">
        <f>('User Input'!O27*O428)</f>
        <v>0</v>
      </c>
      <c r="P841" s="140">
        <f>('User Input'!P27*P428)</f>
        <v>0</v>
      </c>
      <c r="Q841" s="140">
        <f>('User Input'!Q27*Q428)</f>
        <v>0</v>
      </c>
      <c r="R841" s="140">
        <f>('User Input'!R27*R428)</f>
        <v>0</v>
      </c>
      <c r="S841" s="140">
        <f>('User Input'!S27*S428)</f>
        <v>0</v>
      </c>
      <c r="T841" s="140">
        <f>('User Input'!T27*T428)</f>
        <v>0</v>
      </c>
      <c r="U841" s="140">
        <f>('User Input'!U27*U428)</f>
        <v>0</v>
      </c>
      <c r="V841" s="140">
        <f>('User Input'!V27*V428)</f>
        <v>0</v>
      </c>
      <c r="W841" s="140">
        <f>('User Input'!W27*W428)</f>
        <v>0</v>
      </c>
      <c r="X841" s="140">
        <f>('User Input'!X27*X428)</f>
        <v>0</v>
      </c>
      <c r="Y841" s="140">
        <f>('User Input'!Y27*Y428)</f>
        <v>0</v>
      </c>
      <c r="Z841" s="140">
        <f>('User Input'!Z27*Z428)</f>
        <v>0</v>
      </c>
      <c r="AA841" s="140">
        <f>('User Input'!AA27*AA428)</f>
        <v>0</v>
      </c>
      <c r="AB841" s="140">
        <f>('User Input'!AB27*AB428)</f>
        <v>0</v>
      </c>
      <c r="AC841" s="140">
        <f>('User Input'!AC27*AC428)</f>
        <v>0</v>
      </c>
      <c r="AD841" s="140">
        <f>('User Input'!AD27*AD428)</f>
        <v>0</v>
      </c>
      <c r="AE841" s="140">
        <f>('User Input'!AE27*AE428)</f>
        <v>0</v>
      </c>
      <c r="AF841" s="140">
        <f>('User Input'!AF27*AF428)</f>
        <v>0</v>
      </c>
      <c r="AG841" s="140">
        <f>('User Input'!AG27*AG428)</f>
        <v>0</v>
      </c>
      <c r="AH841" s="140">
        <f>('User Input'!AH27*AH428)</f>
        <v>0</v>
      </c>
      <c r="AI841" s="140">
        <f>('User Input'!AI27*AI428)</f>
        <v>0</v>
      </c>
      <c r="AJ841" s="140">
        <f>('User Input'!AJ27*AJ428)</f>
        <v>0</v>
      </c>
      <c r="AK841" s="140">
        <f>('User Input'!AK27*AK428)</f>
        <v>0</v>
      </c>
      <c r="AL841" s="140">
        <f>('User Input'!AL27*AL428)</f>
        <v>0</v>
      </c>
      <c r="AM841" s="140">
        <f>('User Input'!AM27*AM428)</f>
        <v>0</v>
      </c>
      <c r="AN841" s="140">
        <f>('User Input'!AN27*AN428)</f>
        <v>0</v>
      </c>
      <c r="AO841" s="140">
        <f>('User Input'!AO27*AO428)</f>
        <v>0</v>
      </c>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c r="CJ841" s="104"/>
      <c r="CK841" s="104"/>
      <c r="CL841" s="104"/>
      <c r="CM841" s="104"/>
      <c r="CN841" s="104"/>
      <c r="CO841" s="104"/>
      <c r="CP841" s="104"/>
      <c r="CQ841" s="104"/>
    </row>
    <row r="842" spans="1:95" ht="15" customHeight="1">
      <c r="A842" s="104"/>
      <c r="B842" s="117" t="s">
        <v>96</v>
      </c>
      <c r="C842" s="141"/>
      <c r="D842" s="140">
        <f>('User Input'!D28*D429)</f>
        <v>0</v>
      </c>
      <c r="E842" s="140">
        <f>('User Input'!E28*E429)</f>
        <v>0</v>
      </c>
      <c r="F842" s="140">
        <f>('User Input'!F28*F429)</f>
        <v>0</v>
      </c>
      <c r="G842" s="140">
        <f>('User Input'!G28*G429)</f>
        <v>0</v>
      </c>
      <c r="H842" s="140">
        <f>('User Input'!H28*H429)</f>
        <v>0</v>
      </c>
      <c r="I842" s="140">
        <f>('User Input'!I28*I429)</f>
        <v>0</v>
      </c>
      <c r="J842" s="140">
        <f>('User Input'!J28*J429)</f>
        <v>0</v>
      </c>
      <c r="K842" s="140">
        <f>('User Input'!K28*K429)</f>
        <v>0</v>
      </c>
      <c r="L842" s="140">
        <f>('User Input'!L28*L429)</f>
        <v>0</v>
      </c>
      <c r="M842" s="140">
        <f>('User Input'!M28*M429)</f>
        <v>0</v>
      </c>
      <c r="N842" s="140">
        <f>('User Input'!N28*N429)</f>
        <v>0</v>
      </c>
      <c r="O842" s="140">
        <f>('User Input'!O28*O429)</f>
        <v>0</v>
      </c>
      <c r="P842" s="140">
        <f>('User Input'!P28*P429)</f>
        <v>0</v>
      </c>
      <c r="Q842" s="140">
        <f>('User Input'!Q28*Q429)</f>
        <v>0</v>
      </c>
      <c r="R842" s="140">
        <f>('User Input'!R28*R429)</f>
        <v>0</v>
      </c>
      <c r="S842" s="140">
        <f>('User Input'!S28*S429)</f>
        <v>0</v>
      </c>
      <c r="T842" s="140">
        <f>('User Input'!T28*T429)</f>
        <v>0</v>
      </c>
      <c r="U842" s="140">
        <f>('User Input'!U28*U429)</f>
        <v>0</v>
      </c>
      <c r="V842" s="140">
        <f>('User Input'!V28*V429)</f>
        <v>0</v>
      </c>
      <c r="W842" s="140">
        <f>('User Input'!W28*W429)</f>
        <v>0</v>
      </c>
      <c r="X842" s="140">
        <f>('User Input'!X28*X429)</f>
        <v>0</v>
      </c>
      <c r="Y842" s="140">
        <f>('User Input'!Y28*Y429)</f>
        <v>0</v>
      </c>
      <c r="Z842" s="140">
        <f>('User Input'!Z28*Z429)</f>
        <v>0</v>
      </c>
      <c r="AA842" s="140">
        <f>('User Input'!AA28*AA429)</f>
        <v>0</v>
      </c>
      <c r="AB842" s="140">
        <f>('User Input'!AB28*AB429)</f>
        <v>0</v>
      </c>
      <c r="AC842" s="140">
        <f>('User Input'!AC28*AC429)</f>
        <v>0</v>
      </c>
      <c r="AD842" s="140">
        <f>('User Input'!AD28*AD429)</f>
        <v>0</v>
      </c>
      <c r="AE842" s="140">
        <f>('User Input'!AE28*AE429)</f>
        <v>0</v>
      </c>
      <c r="AF842" s="140">
        <f>('User Input'!AF28*AF429)</f>
        <v>0</v>
      </c>
      <c r="AG842" s="140">
        <f>('User Input'!AG28*AG429)</f>
        <v>0</v>
      </c>
      <c r="AH842" s="140">
        <f>('User Input'!AH28*AH429)</f>
        <v>0</v>
      </c>
      <c r="AI842" s="140">
        <f>('User Input'!AI28*AI429)</f>
        <v>0</v>
      </c>
      <c r="AJ842" s="140">
        <f>('User Input'!AJ28*AJ429)</f>
        <v>0</v>
      </c>
      <c r="AK842" s="140">
        <f>('User Input'!AK28*AK429)</f>
        <v>0</v>
      </c>
      <c r="AL842" s="140">
        <f>('User Input'!AL28*AL429)</f>
        <v>0</v>
      </c>
      <c r="AM842" s="140">
        <f>('User Input'!AM28*AM429)</f>
        <v>0</v>
      </c>
      <c r="AN842" s="140">
        <f>('User Input'!AN28*AN429)</f>
        <v>0</v>
      </c>
      <c r="AO842" s="140">
        <f>('User Input'!AO28*AO429)</f>
        <v>0</v>
      </c>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c r="CJ842" s="104"/>
      <c r="CK842" s="104"/>
      <c r="CL842" s="104"/>
      <c r="CM842" s="104"/>
      <c r="CN842" s="104"/>
      <c r="CO842" s="104"/>
      <c r="CP842" s="104"/>
      <c r="CQ842" s="104"/>
    </row>
    <row r="843" spans="1:95" ht="15" customHeight="1">
      <c r="A843" s="104"/>
      <c r="B843" s="117" t="s">
        <v>97</v>
      </c>
      <c r="C843" s="141"/>
      <c r="D843" s="140">
        <f>('User Input'!D29*D430)</f>
        <v>0</v>
      </c>
      <c r="E843" s="140">
        <f>('User Input'!E29*E430)</f>
        <v>0</v>
      </c>
      <c r="F843" s="140">
        <f>('User Input'!F29*F430)</f>
        <v>0</v>
      </c>
      <c r="G843" s="140">
        <f>('User Input'!G29*G430)</f>
        <v>0</v>
      </c>
      <c r="H843" s="140">
        <f>('User Input'!H29*H430)</f>
        <v>0</v>
      </c>
      <c r="I843" s="140">
        <f>('User Input'!I29*I430)</f>
        <v>0</v>
      </c>
      <c r="J843" s="140">
        <f>('User Input'!J29*J430)</f>
        <v>0</v>
      </c>
      <c r="K843" s="140">
        <f>('User Input'!K29*K430)</f>
        <v>0</v>
      </c>
      <c r="L843" s="140">
        <f>('User Input'!L29*L430)</f>
        <v>0</v>
      </c>
      <c r="M843" s="140">
        <f>('User Input'!M29*M430)</f>
        <v>0</v>
      </c>
      <c r="N843" s="140">
        <f>('User Input'!N29*N430)</f>
        <v>0</v>
      </c>
      <c r="O843" s="140">
        <f>('User Input'!O29*O430)</f>
        <v>0</v>
      </c>
      <c r="P843" s="140">
        <f>('User Input'!P29*P430)</f>
        <v>0</v>
      </c>
      <c r="Q843" s="140">
        <f>('User Input'!Q29*Q430)</f>
        <v>0</v>
      </c>
      <c r="R843" s="140">
        <f>('User Input'!R29*R430)</f>
        <v>0</v>
      </c>
      <c r="S843" s="140">
        <f>('User Input'!S29*S430)</f>
        <v>0</v>
      </c>
      <c r="T843" s="140">
        <f>('User Input'!T29*T430)</f>
        <v>0</v>
      </c>
      <c r="U843" s="140">
        <f>('User Input'!U29*U430)</f>
        <v>0</v>
      </c>
      <c r="V843" s="140">
        <f>('User Input'!V29*V430)</f>
        <v>0</v>
      </c>
      <c r="W843" s="140">
        <f>('User Input'!W29*W430)</f>
        <v>0</v>
      </c>
      <c r="X843" s="140">
        <f>('User Input'!X29*X430)</f>
        <v>0</v>
      </c>
      <c r="Y843" s="140">
        <f>('User Input'!Y29*Y430)</f>
        <v>0</v>
      </c>
      <c r="Z843" s="140">
        <f>('User Input'!Z29*Z430)</f>
        <v>0</v>
      </c>
      <c r="AA843" s="140">
        <f>('User Input'!AA29*AA430)</f>
        <v>0</v>
      </c>
      <c r="AB843" s="140">
        <f>('User Input'!AB29*AB430)</f>
        <v>0</v>
      </c>
      <c r="AC843" s="140">
        <f>('User Input'!AC29*AC430)</f>
        <v>0</v>
      </c>
      <c r="AD843" s="140">
        <f>('User Input'!AD29*AD430)</f>
        <v>0</v>
      </c>
      <c r="AE843" s="140">
        <f>('User Input'!AE29*AE430)</f>
        <v>0</v>
      </c>
      <c r="AF843" s="140">
        <f>('User Input'!AF29*AF430)</f>
        <v>0</v>
      </c>
      <c r="AG843" s="140">
        <f>('User Input'!AG29*AG430)</f>
        <v>0</v>
      </c>
      <c r="AH843" s="140">
        <f>('User Input'!AH29*AH430)</f>
        <v>0</v>
      </c>
      <c r="AI843" s="140">
        <f>('User Input'!AI29*AI430)</f>
        <v>0</v>
      </c>
      <c r="AJ843" s="140">
        <f>('User Input'!AJ29*AJ430)</f>
        <v>0</v>
      </c>
      <c r="AK843" s="140">
        <f>('User Input'!AK29*AK430)</f>
        <v>0</v>
      </c>
      <c r="AL843" s="140">
        <f>('User Input'!AL29*AL430)</f>
        <v>0</v>
      </c>
      <c r="AM843" s="140">
        <f>('User Input'!AM29*AM430)</f>
        <v>0</v>
      </c>
      <c r="AN843" s="140">
        <f>('User Input'!AN29*AN430)</f>
        <v>0</v>
      </c>
      <c r="AO843" s="140">
        <f>('User Input'!AO29*AO430)</f>
        <v>0</v>
      </c>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c r="CJ843" s="104"/>
      <c r="CK843" s="104"/>
      <c r="CL843" s="104"/>
      <c r="CM843" s="104"/>
      <c r="CN843" s="104"/>
      <c r="CO843" s="104"/>
      <c r="CP843" s="104"/>
      <c r="CQ843" s="104"/>
    </row>
    <row r="844" spans="1:95" ht="15" customHeight="1">
      <c r="A844" s="104"/>
      <c r="B844" s="117" t="s">
        <v>98</v>
      </c>
      <c r="C844" s="141"/>
      <c r="D844" s="140">
        <f>('User Input'!D30*D431)</f>
        <v>0</v>
      </c>
      <c r="E844" s="140">
        <f>('User Input'!E30*E431)</f>
        <v>0</v>
      </c>
      <c r="F844" s="140">
        <f>('User Input'!F30*F431)</f>
        <v>0</v>
      </c>
      <c r="G844" s="140">
        <f>('User Input'!G30*G431)</f>
        <v>0</v>
      </c>
      <c r="H844" s="140">
        <f>('User Input'!H30*H431)</f>
        <v>0</v>
      </c>
      <c r="I844" s="140">
        <f>('User Input'!I30*I431)</f>
        <v>0</v>
      </c>
      <c r="J844" s="140">
        <f>('User Input'!J30*J431)</f>
        <v>0</v>
      </c>
      <c r="K844" s="140">
        <f>('User Input'!K30*K431)</f>
        <v>0</v>
      </c>
      <c r="L844" s="140">
        <f>('User Input'!L30*L431)</f>
        <v>0</v>
      </c>
      <c r="M844" s="140">
        <f>('User Input'!M30*M431)</f>
        <v>0</v>
      </c>
      <c r="N844" s="140">
        <f>('User Input'!N30*N431)</f>
        <v>0</v>
      </c>
      <c r="O844" s="140">
        <f>('User Input'!O30*O431)</f>
        <v>0</v>
      </c>
      <c r="P844" s="140">
        <f>('User Input'!P30*P431)</f>
        <v>0</v>
      </c>
      <c r="Q844" s="140">
        <f>('User Input'!Q30*Q431)</f>
        <v>0</v>
      </c>
      <c r="R844" s="140">
        <f>('User Input'!R30*R431)</f>
        <v>0</v>
      </c>
      <c r="S844" s="140">
        <f>('User Input'!S30*S431)</f>
        <v>0</v>
      </c>
      <c r="T844" s="140">
        <f>('User Input'!T30*T431)</f>
        <v>0</v>
      </c>
      <c r="U844" s="140">
        <f>('User Input'!U30*U431)</f>
        <v>0</v>
      </c>
      <c r="V844" s="140">
        <f>('User Input'!V30*V431)</f>
        <v>0</v>
      </c>
      <c r="W844" s="140">
        <f>('User Input'!W30*W431)</f>
        <v>0</v>
      </c>
      <c r="X844" s="140">
        <f>('User Input'!X30*X431)</f>
        <v>0</v>
      </c>
      <c r="Y844" s="140">
        <f>('User Input'!Y30*Y431)</f>
        <v>0</v>
      </c>
      <c r="Z844" s="140">
        <f>('User Input'!Z30*Z431)</f>
        <v>0</v>
      </c>
      <c r="AA844" s="140">
        <f>('User Input'!AA30*AA431)</f>
        <v>0</v>
      </c>
      <c r="AB844" s="140">
        <f>('User Input'!AB30*AB431)</f>
        <v>0</v>
      </c>
      <c r="AC844" s="140">
        <f>('User Input'!AC30*AC431)</f>
        <v>0</v>
      </c>
      <c r="AD844" s="140">
        <f>('User Input'!AD30*AD431)</f>
        <v>0</v>
      </c>
      <c r="AE844" s="140">
        <f>('User Input'!AE30*AE431)</f>
        <v>0</v>
      </c>
      <c r="AF844" s="140">
        <f>('User Input'!AF30*AF431)</f>
        <v>0</v>
      </c>
      <c r="AG844" s="140">
        <f>('User Input'!AG30*AG431)</f>
        <v>0</v>
      </c>
      <c r="AH844" s="140">
        <f>('User Input'!AH30*AH431)</f>
        <v>0</v>
      </c>
      <c r="AI844" s="140">
        <f>('User Input'!AI30*AI431)</f>
        <v>0</v>
      </c>
      <c r="AJ844" s="140">
        <f>('User Input'!AJ30*AJ431)</f>
        <v>0</v>
      </c>
      <c r="AK844" s="140">
        <f>('User Input'!AK30*AK431)</f>
        <v>0</v>
      </c>
      <c r="AL844" s="140">
        <f>('User Input'!AL30*AL431)</f>
        <v>0</v>
      </c>
      <c r="AM844" s="140">
        <f>('User Input'!AM30*AM431)</f>
        <v>0</v>
      </c>
      <c r="AN844" s="140">
        <f>('User Input'!AN30*AN431)</f>
        <v>0</v>
      </c>
      <c r="AO844" s="140">
        <f>('User Input'!AO30*AO431)</f>
        <v>0</v>
      </c>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c r="CJ844" s="104"/>
      <c r="CK844" s="104"/>
      <c r="CL844" s="104"/>
      <c r="CM844" s="104"/>
      <c r="CN844" s="104"/>
      <c r="CO844" s="104"/>
      <c r="CP844" s="104"/>
      <c r="CQ844" s="104"/>
    </row>
    <row r="845" spans="1:95" ht="15" customHeight="1">
      <c r="A845" s="104"/>
      <c r="B845" s="117" t="s">
        <v>99</v>
      </c>
      <c r="C845" s="141"/>
      <c r="D845" s="140">
        <f>('User Input'!D31*D432)</f>
        <v>0</v>
      </c>
      <c r="E845" s="140">
        <f>('User Input'!E31*E432)</f>
        <v>0</v>
      </c>
      <c r="F845" s="140">
        <f>('User Input'!F31*F432)</f>
        <v>0</v>
      </c>
      <c r="G845" s="140">
        <f>('User Input'!G31*G432)</f>
        <v>0</v>
      </c>
      <c r="H845" s="140">
        <f>('User Input'!H31*H432)</f>
        <v>0</v>
      </c>
      <c r="I845" s="140">
        <f>('User Input'!I31*I432)</f>
        <v>0</v>
      </c>
      <c r="J845" s="140">
        <f>('User Input'!J31*J432)</f>
        <v>0</v>
      </c>
      <c r="K845" s="140">
        <f>('User Input'!K31*K432)</f>
        <v>0</v>
      </c>
      <c r="L845" s="140">
        <f>('User Input'!L31*L432)</f>
        <v>0</v>
      </c>
      <c r="M845" s="140">
        <f>('User Input'!M31*M432)</f>
        <v>0</v>
      </c>
      <c r="N845" s="140">
        <f>('User Input'!N31*N432)</f>
        <v>0</v>
      </c>
      <c r="O845" s="140">
        <f>('User Input'!O31*O432)</f>
        <v>0</v>
      </c>
      <c r="P845" s="140">
        <f>('User Input'!P31*P432)</f>
        <v>0</v>
      </c>
      <c r="Q845" s="140">
        <f>('User Input'!Q31*Q432)</f>
        <v>0</v>
      </c>
      <c r="R845" s="140">
        <f>('User Input'!R31*R432)</f>
        <v>0</v>
      </c>
      <c r="S845" s="140">
        <f>('User Input'!S31*S432)</f>
        <v>0</v>
      </c>
      <c r="T845" s="140">
        <f>('User Input'!T31*T432)</f>
        <v>0</v>
      </c>
      <c r="U845" s="140">
        <f>('User Input'!U31*U432)</f>
        <v>0</v>
      </c>
      <c r="V845" s="140">
        <f>('User Input'!V31*V432)</f>
        <v>0</v>
      </c>
      <c r="W845" s="140">
        <f>('User Input'!W31*W432)</f>
        <v>0</v>
      </c>
      <c r="X845" s="140">
        <f>('User Input'!X31*X432)</f>
        <v>0</v>
      </c>
      <c r="Y845" s="140">
        <f>('User Input'!Y31*Y432)</f>
        <v>0</v>
      </c>
      <c r="Z845" s="140">
        <f>('User Input'!Z31*Z432)</f>
        <v>0</v>
      </c>
      <c r="AA845" s="140">
        <f>('User Input'!AA31*AA432)</f>
        <v>0</v>
      </c>
      <c r="AB845" s="140">
        <f>('User Input'!AB31*AB432)</f>
        <v>0</v>
      </c>
      <c r="AC845" s="140">
        <f>('User Input'!AC31*AC432)</f>
        <v>0</v>
      </c>
      <c r="AD845" s="140">
        <f>('User Input'!AD31*AD432)</f>
        <v>0</v>
      </c>
      <c r="AE845" s="140">
        <f>('User Input'!AE31*AE432)</f>
        <v>0</v>
      </c>
      <c r="AF845" s="140">
        <f>('User Input'!AF31*AF432)</f>
        <v>0</v>
      </c>
      <c r="AG845" s="140">
        <f>('User Input'!AG31*AG432)</f>
        <v>0</v>
      </c>
      <c r="AH845" s="140">
        <f>('User Input'!AH31*AH432)</f>
        <v>0</v>
      </c>
      <c r="AI845" s="140">
        <f>('User Input'!AI31*AI432)</f>
        <v>0</v>
      </c>
      <c r="AJ845" s="140">
        <f>('User Input'!AJ31*AJ432)</f>
        <v>0</v>
      </c>
      <c r="AK845" s="140">
        <f>('User Input'!AK31*AK432)</f>
        <v>0</v>
      </c>
      <c r="AL845" s="140">
        <f>('User Input'!AL31*AL432)</f>
        <v>0</v>
      </c>
      <c r="AM845" s="140">
        <f>('User Input'!AM31*AM432)</f>
        <v>0</v>
      </c>
      <c r="AN845" s="140">
        <f>('User Input'!AN31*AN432)</f>
        <v>0</v>
      </c>
      <c r="AO845" s="140">
        <f>('User Input'!AO31*AO432)</f>
        <v>0</v>
      </c>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c r="CJ845" s="104"/>
      <c r="CK845" s="104"/>
      <c r="CL845" s="104"/>
      <c r="CM845" s="104"/>
      <c r="CN845" s="104"/>
      <c r="CO845" s="104"/>
      <c r="CP845" s="104"/>
      <c r="CQ845" s="104"/>
    </row>
    <row r="846" spans="1:95" ht="15" customHeight="1">
      <c r="A846" s="104"/>
      <c r="B846" s="117" t="s">
        <v>100</v>
      </c>
      <c r="C846" s="141"/>
      <c r="D846" s="140">
        <f>('User Input'!D32*D433)</f>
        <v>0</v>
      </c>
      <c r="E846" s="140">
        <f>('User Input'!E32*E433)</f>
        <v>0</v>
      </c>
      <c r="F846" s="140">
        <f>('User Input'!F32*F433)</f>
        <v>0</v>
      </c>
      <c r="G846" s="140">
        <f>('User Input'!G32*G433)</f>
        <v>0</v>
      </c>
      <c r="H846" s="140">
        <f>('User Input'!H32*H433)</f>
        <v>0</v>
      </c>
      <c r="I846" s="140">
        <f>('User Input'!I32*I433)</f>
        <v>0</v>
      </c>
      <c r="J846" s="140">
        <f>('User Input'!J32*J433)</f>
        <v>0</v>
      </c>
      <c r="K846" s="140">
        <f>('User Input'!K32*K433)</f>
        <v>0</v>
      </c>
      <c r="L846" s="140">
        <f>('User Input'!L32*L433)</f>
        <v>0</v>
      </c>
      <c r="M846" s="140">
        <f>('User Input'!M32*M433)</f>
        <v>0</v>
      </c>
      <c r="N846" s="140">
        <f>('User Input'!N32*N433)</f>
        <v>0</v>
      </c>
      <c r="O846" s="140">
        <f>('User Input'!O32*O433)</f>
        <v>0</v>
      </c>
      <c r="P846" s="140">
        <f>('User Input'!P32*P433)</f>
        <v>0</v>
      </c>
      <c r="Q846" s="140">
        <f>('User Input'!Q32*Q433)</f>
        <v>0</v>
      </c>
      <c r="R846" s="140">
        <f>('User Input'!R32*R433)</f>
        <v>0</v>
      </c>
      <c r="S846" s="140">
        <f>('User Input'!S32*S433)</f>
        <v>0</v>
      </c>
      <c r="T846" s="140">
        <f>('User Input'!T32*T433)</f>
        <v>0</v>
      </c>
      <c r="U846" s="140">
        <f>('User Input'!U32*U433)</f>
        <v>0</v>
      </c>
      <c r="V846" s="140">
        <f>('User Input'!V32*V433)</f>
        <v>0</v>
      </c>
      <c r="W846" s="140">
        <f>('User Input'!W32*W433)</f>
        <v>0</v>
      </c>
      <c r="X846" s="140">
        <f>('User Input'!X32*X433)</f>
        <v>0</v>
      </c>
      <c r="Y846" s="140">
        <f>('User Input'!Y32*Y433)</f>
        <v>0</v>
      </c>
      <c r="Z846" s="140">
        <f>('User Input'!Z32*Z433)</f>
        <v>0</v>
      </c>
      <c r="AA846" s="140">
        <f>('User Input'!AA32*AA433)</f>
        <v>0</v>
      </c>
      <c r="AB846" s="140">
        <f>('User Input'!AB32*AB433)</f>
        <v>0</v>
      </c>
      <c r="AC846" s="140">
        <f>('User Input'!AC32*AC433)</f>
        <v>0</v>
      </c>
      <c r="AD846" s="140">
        <f>('User Input'!AD32*AD433)</f>
        <v>0</v>
      </c>
      <c r="AE846" s="140">
        <f>('User Input'!AE32*AE433)</f>
        <v>0</v>
      </c>
      <c r="AF846" s="140">
        <f>('User Input'!AF32*AF433)</f>
        <v>0</v>
      </c>
      <c r="AG846" s="140">
        <f>('User Input'!AG32*AG433)</f>
        <v>0</v>
      </c>
      <c r="AH846" s="140">
        <f>('User Input'!AH32*AH433)</f>
        <v>0</v>
      </c>
      <c r="AI846" s="140">
        <f>('User Input'!AI32*AI433)</f>
        <v>0</v>
      </c>
      <c r="AJ846" s="140">
        <f>('User Input'!AJ32*AJ433)</f>
        <v>0</v>
      </c>
      <c r="AK846" s="140">
        <f>('User Input'!AK32*AK433)</f>
        <v>0</v>
      </c>
      <c r="AL846" s="140">
        <f>('User Input'!AL32*AL433)</f>
        <v>0</v>
      </c>
      <c r="AM846" s="140">
        <f>('User Input'!AM32*AM433)</f>
        <v>0</v>
      </c>
      <c r="AN846" s="140">
        <f>('User Input'!AN32*AN433)</f>
        <v>0</v>
      </c>
      <c r="AO846" s="140">
        <f>('User Input'!AO32*AO433)</f>
        <v>0</v>
      </c>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c r="CJ846" s="104"/>
      <c r="CK846" s="104"/>
      <c r="CL846" s="104"/>
      <c r="CM846" s="104"/>
      <c r="CN846" s="104"/>
      <c r="CO846" s="104"/>
      <c r="CP846" s="104"/>
      <c r="CQ846" s="104"/>
    </row>
    <row r="847" spans="1:95" ht="15" customHeight="1">
      <c r="A847" s="104"/>
      <c r="B847" s="117" t="s">
        <v>101</v>
      </c>
      <c r="C847" s="141"/>
      <c r="D847" s="140">
        <f>('User Input'!D33*D434)</f>
        <v>0</v>
      </c>
      <c r="E847" s="140">
        <f>('User Input'!E33*E434)</f>
        <v>0</v>
      </c>
      <c r="F847" s="140">
        <f>('User Input'!F33*F434)</f>
        <v>0</v>
      </c>
      <c r="G847" s="140">
        <f>('User Input'!G33*G434)</f>
        <v>0</v>
      </c>
      <c r="H847" s="140">
        <f>('User Input'!H33*H434)</f>
        <v>0</v>
      </c>
      <c r="I847" s="140">
        <f>('User Input'!I33*I434)</f>
        <v>0</v>
      </c>
      <c r="J847" s="140">
        <f>('User Input'!J33*J434)</f>
        <v>0</v>
      </c>
      <c r="K847" s="140">
        <f>('User Input'!K33*K434)</f>
        <v>0</v>
      </c>
      <c r="L847" s="140">
        <f>('User Input'!L33*L434)</f>
        <v>0</v>
      </c>
      <c r="M847" s="140">
        <f>('User Input'!M33*M434)</f>
        <v>0</v>
      </c>
      <c r="N847" s="140">
        <f>('User Input'!N33*N434)</f>
        <v>0</v>
      </c>
      <c r="O847" s="140">
        <f>('User Input'!O33*O434)</f>
        <v>0</v>
      </c>
      <c r="P847" s="140">
        <f>('User Input'!P33*P434)</f>
        <v>0</v>
      </c>
      <c r="Q847" s="140">
        <f>('User Input'!Q33*Q434)</f>
        <v>0</v>
      </c>
      <c r="R847" s="140">
        <f>('User Input'!R33*R434)</f>
        <v>0</v>
      </c>
      <c r="S847" s="140">
        <f>('User Input'!S33*S434)</f>
        <v>0</v>
      </c>
      <c r="T847" s="140">
        <f>('User Input'!T33*T434)</f>
        <v>0</v>
      </c>
      <c r="U847" s="140">
        <f>('User Input'!U33*U434)</f>
        <v>0</v>
      </c>
      <c r="V847" s="140">
        <f>('User Input'!V33*V434)</f>
        <v>0</v>
      </c>
      <c r="W847" s="140">
        <f>('User Input'!W33*W434)</f>
        <v>0</v>
      </c>
      <c r="X847" s="140">
        <f>('User Input'!X33*X434)</f>
        <v>0</v>
      </c>
      <c r="Y847" s="140">
        <f>('User Input'!Y33*Y434)</f>
        <v>0</v>
      </c>
      <c r="Z847" s="140">
        <f>('User Input'!Z33*Z434)</f>
        <v>0</v>
      </c>
      <c r="AA847" s="140">
        <f>('User Input'!AA33*AA434)</f>
        <v>0</v>
      </c>
      <c r="AB847" s="140">
        <f>('User Input'!AB33*AB434)</f>
        <v>0</v>
      </c>
      <c r="AC847" s="140">
        <f>('User Input'!AC33*AC434)</f>
        <v>0</v>
      </c>
      <c r="AD847" s="140">
        <f>('User Input'!AD33*AD434)</f>
        <v>0</v>
      </c>
      <c r="AE847" s="140">
        <f>('User Input'!AE33*AE434)</f>
        <v>0</v>
      </c>
      <c r="AF847" s="140">
        <f>('User Input'!AF33*AF434)</f>
        <v>0</v>
      </c>
      <c r="AG847" s="140">
        <f>('User Input'!AG33*AG434)</f>
        <v>0</v>
      </c>
      <c r="AH847" s="140">
        <f>('User Input'!AH33*AH434)</f>
        <v>0</v>
      </c>
      <c r="AI847" s="140">
        <f>('User Input'!AI33*AI434)</f>
        <v>0</v>
      </c>
      <c r="AJ847" s="140">
        <f>('User Input'!AJ33*AJ434)</f>
        <v>0</v>
      </c>
      <c r="AK847" s="140">
        <f>('User Input'!AK33*AK434)</f>
        <v>0</v>
      </c>
      <c r="AL847" s="140">
        <f>('User Input'!AL33*AL434)</f>
        <v>0</v>
      </c>
      <c r="AM847" s="140">
        <f>('User Input'!AM33*AM434)</f>
        <v>0</v>
      </c>
      <c r="AN847" s="140">
        <f>('User Input'!AN33*AN434)</f>
        <v>0</v>
      </c>
      <c r="AO847" s="140">
        <f>('User Input'!AO33*AO434)</f>
        <v>0</v>
      </c>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c r="CJ847" s="104"/>
      <c r="CK847" s="104"/>
      <c r="CL847" s="104"/>
      <c r="CM847" s="104"/>
      <c r="CN847" s="104"/>
      <c r="CO847" s="104"/>
      <c r="CP847" s="104"/>
      <c r="CQ847" s="104"/>
    </row>
    <row r="848" spans="1:95" ht="15" customHeight="1">
      <c r="A848" s="104"/>
      <c r="B848" s="117" t="s">
        <v>102</v>
      </c>
      <c r="C848" s="141"/>
      <c r="D848" s="140">
        <f>('User Input'!D34*D435)</f>
        <v>0</v>
      </c>
      <c r="E848" s="140">
        <f>('User Input'!E34*E435)</f>
        <v>0</v>
      </c>
      <c r="F848" s="140">
        <f>('User Input'!F34*F435)</f>
        <v>0</v>
      </c>
      <c r="G848" s="140">
        <f>('User Input'!G34*G435)</f>
        <v>0</v>
      </c>
      <c r="H848" s="140">
        <f>('User Input'!H34*H435)</f>
        <v>0</v>
      </c>
      <c r="I848" s="140">
        <f>('User Input'!I34*I435)</f>
        <v>0</v>
      </c>
      <c r="J848" s="140">
        <f>('User Input'!J34*J435)</f>
        <v>0</v>
      </c>
      <c r="K848" s="140">
        <f>('User Input'!K34*K435)</f>
        <v>0</v>
      </c>
      <c r="L848" s="140">
        <f>('User Input'!L34*L435)</f>
        <v>0</v>
      </c>
      <c r="M848" s="140">
        <f>('User Input'!M34*M435)</f>
        <v>0</v>
      </c>
      <c r="N848" s="140">
        <f>('User Input'!N34*N435)</f>
        <v>0</v>
      </c>
      <c r="O848" s="140">
        <f>('User Input'!O34*O435)</f>
        <v>0</v>
      </c>
      <c r="P848" s="140">
        <f>('User Input'!P34*P435)</f>
        <v>0</v>
      </c>
      <c r="Q848" s="140">
        <f>('User Input'!Q34*Q435)</f>
        <v>0</v>
      </c>
      <c r="R848" s="140">
        <f>('User Input'!R34*R435)</f>
        <v>0</v>
      </c>
      <c r="S848" s="140">
        <f>('User Input'!S34*S435)</f>
        <v>0</v>
      </c>
      <c r="T848" s="140">
        <f>('User Input'!T34*T435)</f>
        <v>0</v>
      </c>
      <c r="U848" s="140">
        <f>('User Input'!U34*U435)</f>
        <v>0</v>
      </c>
      <c r="V848" s="140">
        <f>('User Input'!V34*V435)</f>
        <v>0</v>
      </c>
      <c r="W848" s="140">
        <f>('User Input'!W34*W435)</f>
        <v>0</v>
      </c>
      <c r="X848" s="140">
        <f>('User Input'!X34*X435)</f>
        <v>0</v>
      </c>
      <c r="Y848" s="140">
        <f>('User Input'!Y34*Y435)</f>
        <v>0</v>
      </c>
      <c r="Z848" s="140">
        <f>('User Input'!Z34*Z435)</f>
        <v>0</v>
      </c>
      <c r="AA848" s="140">
        <f>('User Input'!AA34*AA435)</f>
        <v>0</v>
      </c>
      <c r="AB848" s="140">
        <f>('User Input'!AB34*AB435)</f>
        <v>0</v>
      </c>
      <c r="AC848" s="140">
        <f>('User Input'!AC34*AC435)</f>
        <v>0</v>
      </c>
      <c r="AD848" s="140">
        <f>('User Input'!AD34*AD435)</f>
        <v>0</v>
      </c>
      <c r="AE848" s="140">
        <f>('User Input'!AE34*AE435)</f>
        <v>0</v>
      </c>
      <c r="AF848" s="140">
        <f>('User Input'!AF34*AF435)</f>
        <v>0</v>
      </c>
      <c r="AG848" s="140">
        <f>('User Input'!AG34*AG435)</f>
        <v>0</v>
      </c>
      <c r="AH848" s="140">
        <f>('User Input'!AH34*AH435)</f>
        <v>0</v>
      </c>
      <c r="AI848" s="140">
        <f>('User Input'!AI34*AI435)</f>
        <v>0</v>
      </c>
      <c r="AJ848" s="140">
        <f>('User Input'!AJ34*AJ435)</f>
        <v>0</v>
      </c>
      <c r="AK848" s="140">
        <f>('User Input'!AK34*AK435)</f>
        <v>0</v>
      </c>
      <c r="AL848" s="140">
        <f>('User Input'!AL34*AL435)</f>
        <v>0</v>
      </c>
      <c r="AM848" s="140">
        <f>('User Input'!AM34*AM435)</f>
        <v>0</v>
      </c>
      <c r="AN848" s="140">
        <f>('User Input'!AN34*AN435)</f>
        <v>0</v>
      </c>
      <c r="AO848" s="140">
        <f>('User Input'!AO34*AO435)</f>
        <v>0</v>
      </c>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c r="CJ848" s="104"/>
      <c r="CK848" s="104"/>
      <c r="CL848" s="104"/>
      <c r="CM848" s="104"/>
      <c r="CN848" s="104"/>
      <c r="CO848" s="104"/>
      <c r="CP848" s="104"/>
      <c r="CQ848" s="104"/>
    </row>
    <row r="849" spans="1:95" ht="15" customHeight="1">
      <c r="A849" s="104"/>
      <c r="B849" s="117" t="s">
        <v>103</v>
      </c>
      <c r="C849" s="141"/>
      <c r="D849" s="140">
        <f>('User Input'!D35*D436)</f>
        <v>0</v>
      </c>
      <c r="E849" s="140">
        <f>('User Input'!E35*E436)</f>
        <v>0</v>
      </c>
      <c r="F849" s="140">
        <f>('User Input'!F35*F436)</f>
        <v>0</v>
      </c>
      <c r="G849" s="140">
        <f>('User Input'!G35*G436)</f>
        <v>0</v>
      </c>
      <c r="H849" s="140">
        <f>('User Input'!H35*H436)</f>
        <v>0</v>
      </c>
      <c r="I849" s="140">
        <f>('User Input'!I35*I436)</f>
        <v>0</v>
      </c>
      <c r="J849" s="140">
        <f>('User Input'!J35*J436)</f>
        <v>0</v>
      </c>
      <c r="K849" s="140">
        <f>('User Input'!K35*K436)</f>
        <v>0</v>
      </c>
      <c r="L849" s="140">
        <f>('User Input'!L35*L436)</f>
        <v>0</v>
      </c>
      <c r="M849" s="140">
        <f>('User Input'!M35*M436)</f>
        <v>0</v>
      </c>
      <c r="N849" s="140">
        <f>('User Input'!N35*N436)</f>
        <v>0</v>
      </c>
      <c r="O849" s="140">
        <f>('User Input'!O35*O436)</f>
        <v>0</v>
      </c>
      <c r="P849" s="140">
        <f>('User Input'!P35*P436)</f>
        <v>0</v>
      </c>
      <c r="Q849" s="140">
        <f>('User Input'!Q35*Q436)</f>
        <v>0</v>
      </c>
      <c r="R849" s="140">
        <f>('User Input'!R35*R436)</f>
        <v>0</v>
      </c>
      <c r="S849" s="140">
        <f>('User Input'!S35*S436)</f>
        <v>0</v>
      </c>
      <c r="T849" s="140">
        <f>('User Input'!T35*T436)</f>
        <v>0</v>
      </c>
      <c r="U849" s="140">
        <f>('User Input'!U35*U436)</f>
        <v>0</v>
      </c>
      <c r="V849" s="140">
        <f>('User Input'!V35*V436)</f>
        <v>0</v>
      </c>
      <c r="W849" s="140">
        <f>('User Input'!W35*W436)</f>
        <v>0</v>
      </c>
      <c r="X849" s="140">
        <f>('User Input'!X35*X436)</f>
        <v>0</v>
      </c>
      <c r="Y849" s="140">
        <f>('User Input'!Y35*Y436)</f>
        <v>0</v>
      </c>
      <c r="Z849" s="140">
        <f>('User Input'!Z35*Z436)</f>
        <v>0</v>
      </c>
      <c r="AA849" s="140">
        <f>('User Input'!AA35*AA436)</f>
        <v>0</v>
      </c>
      <c r="AB849" s="140">
        <f>('User Input'!AB35*AB436)</f>
        <v>0</v>
      </c>
      <c r="AC849" s="140">
        <f>('User Input'!AC35*AC436)</f>
        <v>0</v>
      </c>
      <c r="AD849" s="140">
        <f>('User Input'!AD35*AD436)</f>
        <v>0</v>
      </c>
      <c r="AE849" s="140">
        <f>('User Input'!AE35*AE436)</f>
        <v>0</v>
      </c>
      <c r="AF849" s="140">
        <f>('User Input'!AF35*AF436)</f>
        <v>0</v>
      </c>
      <c r="AG849" s="140">
        <f>('User Input'!AG35*AG436)</f>
        <v>0</v>
      </c>
      <c r="AH849" s="140">
        <f>('User Input'!AH35*AH436)</f>
        <v>0</v>
      </c>
      <c r="AI849" s="140">
        <f>('User Input'!AI35*AI436)</f>
        <v>0</v>
      </c>
      <c r="AJ849" s="140">
        <f>('User Input'!AJ35*AJ436)</f>
        <v>0</v>
      </c>
      <c r="AK849" s="140">
        <f>('User Input'!AK35*AK436)</f>
        <v>0</v>
      </c>
      <c r="AL849" s="140">
        <f>('User Input'!AL35*AL436)</f>
        <v>0</v>
      </c>
      <c r="AM849" s="140">
        <f>('User Input'!AM35*AM436)</f>
        <v>0</v>
      </c>
      <c r="AN849" s="140">
        <f>('User Input'!AN35*AN436)</f>
        <v>0</v>
      </c>
      <c r="AO849" s="140">
        <f>('User Input'!AO35*AO436)</f>
        <v>0</v>
      </c>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row>
    <row r="850" spans="1:95" ht="15" customHeight="1">
      <c r="A850" s="104"/>
      <c r="B850" s="117" t="s">
        <v>104</v>
      </c>
      <c r="C850" s="141"/>
      <c r="D850" s="140">
        <f>('User Input'!D36*D437)</f>
        <v>0</v>
      </c>
      <c r="E850" s="140">
        <f>('User Input'!E36*E437)</f>
        <v>0</v>
      </c>
      <c r="F850" s="140">
        <f>('User Input'!F36*F437)</f>
        <v>0</v>
      </c>
      <c r="G850" s="140">
        <f>('User Input'!G36*G437)</f>
        <v>0</v>
      </c>
      <c r="H850" s="140">
        <f>('User Input'!H36*H437)</f>
        <v>0</v>
      </c>
      <c r="I850" s="140">
        <f>('User Input'!I36*I437)</f>
        <v>0</v>
      </c>
      <c r="J850" s="140">
        <f>('User Input'!J36*J437)</f>
        <v>0</v>
      </c>
      <c r="K850" s="140">
        <f>('User Input'!K36*K437)</f>
        <v>0</v>
      </c>
      <c r="L850" s="140">
        <f>('User Input'!L36*L437)</f>
        <v>0</v>
      </c>
      <c r="M850" s="140">
        <f>('User Input'!M36*M437)</f>
        <v>0</v>
      </c>
      <c r="N850" s="140">
        <f>('User Input'!N36*N437)</f>
        <v>0</v>
      </c>
      <c r="O850" s="140">
        <f>('User Input'!O36*O437)</f>
        <v>0</v>
      </c>
      <c r="P850" s="140">
        <f>('User Input'!P36*P437)</f>
        <v>0</v>
      </c>
      <c r="Q850" s="140">
        <f>('User Input'!Q36*Q437)</f>
        <v>0</v>
      </c>
      <c r="R850" s="140">
        <f>('User Input'!R36*R437)</f>
        <v>0</v>
      </c>
      <c r="S850" s="140">
        <f>('User Input'!S36*S437)</f>
        <v>0</v>
      </c>
      <c r="T850" s="140">
        <f>('User Input'!T36*T437)</f>
        <v>0</v>
      </c>
      <c r="U850" s="140">
        <f>('User Input'!U36*U437)</f>
        <v>0</v>
      </c>
      <c r="V850" s="140">
        <f>('User Input'!V36*V437)</f>
        <v>0</v>
      </c>
      <c r="W850" s="140">
        <f>('User Input'!W36*W437)</f>
        <v>0</v>
      </c>
      <c r="X850" s="140">
        <f>('User Input'!X36*X437)</f>
        <v>0</v>
      </c>
      <c r="Y850" s="140">
        <f>('User Input'!Y36*Y437)</f>
        <v>0</v>
      </c>
      <c r="Z850" s="140">
        <f>('User Input'!Z36*Z437)</f>
        <v>0</v>
      </c>
      <c r="AA850" s="140">
        <f>('User Input'!AA36*AA437)</f>
        <v>0</v>
      </c>
      <c r="AB850" s="140">
        <f>('User Input'!AB36*AB437)</f>
        <v>0</v>
      </c>
      <c r="AC850" s="140">
        <f>('User Input'!AC36*AC437)</f>
        <v>0</v>
      </c>
      <c r="AD850" s="140">
        <f>('User Input'!AD36*AD437)</f>
        <v>0</v>
      </c>
      <c r="AE850" s="140">
        <f>('User Input'!AE36*AE437)</f>
        <v>0</v>
      </c>
      <c r="AF850" s="140">
        <f>('User Input'!AF36*AF437)</f>
        <v>0</v>
      </c>
      <c r="AG850" s="140">
        <f>('User Input'!AG36*AG437)</f>
        <v>0</v>
      </c>
      <c r="AH850" s="140">
        <f>('User Input'!AH36*AH437)</f>
        <v>0</v>
      </c>
      <c r="AI850" s="140">
        <f>('User Input'!AI36*AI437)</f>
        <v>0</v>
      </c>
      <c r="AJ850" s="140">
        <f>('User Input'!AJ36*AJ437)</f>
        <v>0</v>
      </c>
      <c r="AK850" s="140">
        <f>('User Input'!AK36*AK437)</f>
        <v>0</v>
      </c>
      <c r="AL850" s="140">
        <f>('User Input'!AL36*AL437)</f>
        <v>0</v>
      </c>
      <c r="AM850" s="140">
        <f>('User Input'!AM36*AM437)</f>
        <v>0</v>
      </c>
      <c r="AN850" s="140">
        <f>('User Input'!AN36*AN437)</f>
        <v>0</v>
      </c>
      <c r="AO850" s="140">
        <f>('User Input'!AO36*AO437)</f>
        <v>0</v>
      </c>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row>
    <row r="851" spans="1:95" ht="15" customHeight="1">
      <c r="A851" s="104"/>
      <c r="B851" s="117" t="s">
        <v>105</v>
      </c>
      <c r="C851" s="141"/>
      <c r="D851" s="140">
        <f>('User Input'!D37*D438)</f>
        <v>0</v>
      </c>
      <c r="E851" s="140">
        <f>('User Input'!E37*E438)</f>
        <v>0</v>
      </c>
      <c r="F851" s="140">
        <f>('User Input'!F37*F438)</f>
        <v>0</v>
      </c>
      <c r="G851" s="140">
        <f>('User Input'!G37*G438)</f>
        <v>0</v>
      </c>
      <c r="H851" s="140">
        <f>('User Input'!H37*H438)</f>
        <v>0</v>
      </c>
      <c r="I851" s="140">
        <f>('User Input'!I37*I438)</f>
        <v>0</v>
      </c>
      <c r="J851" s="140">
        <f>('User Input'!J37*J438)</f>
        <v>0</v>
      </c>
      <c r="K851" s="140">
        <f>('User Input'!K37*K438)</f>
        <v>0</v>
      </c>
      <c r="L851" s="140">
        <f>('User Input'!L37*L438)</f>
        <v>0</v>
      </c>
      <c r="M851" s="140">
        <f>('User Input'!M37*M438)</f>
        <v>0</v>
      </c>
      <c r="N851" s="140">
        <f>('User Input'!N37*N438)</f>
        <v>0</v>
      </c>
      <c r="O851" s="140">
        <f>('User Input'!O37*O438)</f>
        <v>0</v>
      </c>
      <c r="P851" s="140">
        <f>('User Input'!P37*P438)</f>
        <v>0</v>
      </c>
      <c r="Q851" s="140">
        <f>('User Input'!Q37*Q438)</f>
        <v>0</v>
      </c>
      <c r="R851" s="140">
        <f>('User Input'!R37*R438)</f>
        <v>0</v>
      </c>
      <c r="S851" s="140">
        <f>('User Input'!S37*S438)</f>
        <v>0</v>
      </c>
      <c r="T851" s="140">
        <f>('User Input'!T37*T438)</f>
        <v>0</v>
      </c>
      <c r="U851" s="140">
        <f>('User Input'!U37*U438)</f>
        <v>0</v>
      </c>
      <c r="V851" s="140">
        <f>('User Input'!V37*V438)</f>
        <v>0</v>
      </c>
      <c r="W851" s="140">
        <f>('User Input'!W37*W438)</f>
        <v>0</v>
      </c>
      <c r="X851" s="140">
        <f>('User Input'!X37*X438)</f>
        <v>0</v>
      </c>
      <c r="Y851" s="140">
        <f>('User Input'!Y37*Y438)</f>
        <v>0</v>
      </c>
      <c r="Z851" s="140">
        <f>('User Input'!Z37*Z438)</f>
        <v>0</v>
      </c>
      <c r="AA851" s="140">
        <f>('User Input'!AA37*AA438)</f>
        <v>0</v>
      </c>
      <c r="AB851" s="140">
        <f>('User Input'!AB37*AB438)</f>
        <v>0</v>
      </c>
      <c r="AC851" s="140">
        <f>('User Input'!AC37*AC438)</f>
        <v>0</v>
      </c>
      <c r="AD851" s="140">
        <f>('User Input'!AD37*AD438)</f>
        <v>0</v>
      </c>
      <c r="AE851" s="140">
        <f>('User Input'!AE37*AE438)</f>
        <v>0</v>
      </c>
      <c r="AF851" s="140">
        <f>('User Input'!AF37*AF438)</f>
        <v>0</v>
      </c>
      <c r="AG851" s="140">
        <f>('User Input'!AG37*AG438)</f>
        <v>0</v>
      </c>
      <c r="AH851" s="140">
        <f>('User Input'!AH37*AH438)</f>
        <v>0</v>
      </c>
      <c r="AI851" s="140">
        <f>('User Input'!AI37*AI438)</f>
        <v>0</v>
      </c>
      <c r="AJ851" s="140">
        <f>('User Input'!AJ37*AJ438)</f>
        <v>0</v>
      </c>
      <c r="AK851" s="140">
        <f>('User Input'!AK37*AK438)</f>
        <v>0</v>
      </c>
      <c r="AL851" s="140">
        <f>('User Input'!AL37*AL438)</f>
        <v>0</v>
      </c>
      <c r="AM851" s="140">
        <f>('User Input'!AM37*AM438)</f>
        <v>0</v>
      </c>
      <c r="AN851" s="140">
        <f>('User Input'!AN37*AN438)</f>
        <v>0</v>
      </c>
      <c r="AO851" s="140">
        <f>('User Input'!AO37*AO438)</f>
        <v>0</v>
      </c>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row>
    <row r="852" spans="1:95" ht="15" customHeight="1">
      <c r="A852" s="104"/>
      <c r="B852" s="117" t="s">
        <v>106</v>
      </c>
      <c r="C852" s="141"/>
      <c r="D852" s="140">
        <f>('User Input'!D38*D439)</f>
        <v>0</v>
      </c>
      <c r="E852" s="140">
        <f>('User Input'!E38*E439)</f>
        <v>0</v>
      </c>
      <c r="F852" s="140">
        <f>('User Input'!F38*F439)</f>
        <v>0</v>
      </c>
      <c r="G852" s="140">
        <f>('User Input'!G38*G439)</f>
        <v>0</v>
      </c>
      <c r="H852" s="140">
        <f>('User Input'!H38*H439)</f>
        <v>0</v>
      </c>
      <c r="I852" s="140">
        <f>('User Input'!I38*I439)</f>
        <v>0</v>
      </c>
      <c r="J852" s="140">
        <f>('User Input'!J38*J439)</f>
        <v>0</v>
      </c>
      <c r="K852" s="140">
        <f>('User Input'!K38*K439)</f>
        <v>0</v>
      </c>
      <c r="L852" s="140">
        <f>('User Input'!L38*L439)</f>
        <v>0</v>
      </c>
      <c r="M852" s="140">
        <f>('User Input'!M38*M439)</f>
        <v>0</v>
      </c>
      <c r="N852" s="140">
        <f>('User Input'!N38*N439)</f>
        <v>0</v>
      </c>
      <c r="O852" s="140">
        <f>('User Input'!O38*O439)</f>
        <v>0</v>
      </c>
      <c r="P852" s="140">
        <f>('User Input'!P38*P439)</f>
        <v>0</v>
      </c>
      <c r="Q852" s="140">
        <f>('User Input'!Q38*Q439)</f>
        <v>0</v>
      </c>
      <c r="R852" s="140">
        <f>('User Input'!R38*R439)</f>
        <v>0</v>
      </c>
      <c r="S852" s="140">
        <f>('User Input'!S38*S439)</f>
        <v>0</v>
      </c>
      <c r="T852" s="140">
        <f>('User Input'!T38*T439)</f>
        <v>0</v>
      </c>
      <c r="U852" s="140">
        <f>('User Input'!U38*U439)</f>
        <v>0</v>
      </c>
      <c r="V852" s="140">
        <f>('User Input'!V38*V439)</f>
        <v>0</v>
      </c>
      <c r="W852" s="140">
        <f>('User Input'!W38*W439)</f>
        <v>0</v>
      </c>
      <c r="X852" s="140">
        <f>('User Input'!X38*X439)</f>
        <v>0</v>
      </c>
      <c r="Y852" s="140">
        <f>('User Input'!Y38*Y439)</f>
        <v>0</v>
      </c>
      <c r="Z852" s="140">
        <f>('User Input'!Z38*Z439)</f>
        <v>0</v>
      </c>
      <c r="AA852" s="140">
        <f>('User Input'!AA38*AA439)</f>
        <v>0</v>
      </c>
      <c r="AB852" s="140">
        <f>('User Input'!AB38*AB439)</f>
        <v>0</v>
      </c>
      <c r="AC852" s="140">
        <f>('User Input'!AC38*AC439)</f>
        <v>0</v>
      </c>
      <c r="AD852" s="140">
        <f>('User Input'!AD38*AD439)</f>
        <v>0</v>
      </c>
      <c r="AE852" s="140">
        <f>('User Input'!AE38*AE439)</f>
        <v>0</v>
      </c>
      <c r="AF852" s="140">
        <f>('User Input'!AF38*AF439)</f>
        <v>0</v>
      </c>
      <c r="AG852" s="140">
        <f>('User Input'!AG38*AG439)</f>
        <v>0</v>
      </c>
      <c r="AH852" s="140">
        <f>('User Input'!AH38*AH439)</f>
        <v>0</v>
      </c>
      <c r="AI852" s="140">
        <f>('User Input'!AI38*AI439)</f>
        <v>0</v>
      </c>
      <c r="AJ852" s="140">
        <f>('User Input'!AJ38*AJ439)</f>
        <v>0</v>
      </c>
      <c r="AK852" s="140">
        <f>('User Input'!AK38*AK439)</f>
        <v>0</v>
      </c>
      <c r="AL852" s="140">
        <f>('User Input'!AL38*AL439)</f>
        <v>0</v>
      </c>
      <c r="AM852" s="140">
        <f>('User Input'!AM38*AM439)</f>
        <v>0</v>
      </c>
      <c r="AN852" s="140">
        <f>('User Input'!AN38*AN439)</f>
        <v>0</v>
      </c>
      <c r="AO852" s="140">
        <f>('User Input'!AO38*AO439)</f>
        <v>0</v>
      </c>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row>
    <row r="853" spans="1:95" ht="15" customHeight="1">
      <c r="A853" s="104"/>
      <c r="B853" s="117" t="s">
        <v>107</v>
      </c>
      <c r="C853" s="141"/>
      <c r="D853" s="140">
        <f>('User Input'!D39*D440)</f>
        <v>0</v>
      </c>
      <c r="E853" s="140">
        <f>('User Input'!E39*E440)</f>
        <v>0</v>
      </c>
      <c r="F853" s="140">
        <f>('User Input'!F39*F440)</f>
        <v>0</v>
      </c>
      <c r="G853" s="140">
        <f>('User Input'!G39*G440)</f>
        <v>0</v>
      </c>
      <c r="H853" s="140">
        <f>('User Input'!H39*H440)</f>
        <v>0</v>
      </c>
      <c r="I853" s="140">
        <f>('User Input'!I39*I440)</f>
        <v>0</v>
      </c>
      <c r="J853" s="140">
        <f>('User Input'!J39*J440)</f>
        <v>0</v>
      </c>
      <c r="K853" s="140">
        <f>('User Input'!K39*K440)</f>
        <v>0</v>
      </c>
      <c r="L853" s="140">
        <f>('User Input'!L39*L440)</f>
        <v>0</v>
      </c>
      <c r="M853" s="140">
        <f>('User Input'!M39*M440)</f>
        <v>0</v>
      </c>
      <c r="N853" s="140">
        <f>('User Input'!N39*N440)</f>
        <v>0</v>
      </c>
      <c r="O853" s="140">
        <f>('User Input'!O39*O440)</f>
        <v>0</v>
      </c>
      <c r="P853" s="140">
        <f>('User Input'!P39*P440)</f>
        <v>0</v>
      </c>
      <c r="Q853" s="140">
        <f>('User Input'!Q39*Q440)</f>
        <v>0</v>
      </c>
      <c r="R853" s="140">
        <f>('User Input'!R39*R440)</f>
        <v>0</v>
      </c>
      <c r="S853" s="140">
        <f>('User Input'!S39*S440)</f>
        <v>0</v>
      </c>
      <c r="T853" s="140">
        <f>('User Input'!T39*T440)</f>
        <v>0</v>
      </c>
      <c r="U853" s="140">
        <f>('User Input'!U39*U440)</f>
        <v>0</v>
      </c>
      <c r="V853" s="140">
        <f>('User Input'!V39*V440)</f>
        <v>0</v>
      </c>
      <c r="W853" s="140">
        <f>('User Input'!W39*W440)</f>
        <v>0</v>
      </c>
      <c r="X853" s="140">
        <f>('User Input'!X39*X440)</f>
        <v>0</v>
      </c>
      <c r="Y853" s="140">
        <f>('User Input'!Y39*Y440)</f>
        <v>0</v>
      </c>
      <c r="Z853" s="140">
        <f>('User Input'!Z39*Z440)</f>
        <v>0</v>
      </c>
      <c r="AA853" s="140">
        <f>('User Input'!AA39*AA440)</f>
        <v>0</v>
      </c>
      <c r="AB853" s="140">
        <f>('User Input'!AB39*AB440)</f>
        <v>0</v>
      </c>
      <c r="AC853" s="140">
        <f>('User Input'!AC39*AC440)</f>
        <v>0</v>
      </c>
      <c r="AD853" s="140">
        <f>('User Input'!AD39*AD440)</f>
        <v>0</v>
      </c>
      <c r="AE853" s="140">
        <f>('User Input'!AE39*AE440)</f>
        <v>0</v>
      </c>
      <c r="AF853" s="140">
        <f>('User Input'!AF39*AF440)</f>
        <v>0</v>
      </c>
      <c r="AG853" s="140">
        <f>('User Input'!AG39*AG440)</f>
        <v>0</v>
      </c>
      <c r="AH853" s="140">
        <f>('User Input'!AH39*AH440)</f>
        <v>0</v>
      </c>
      <c r="AI853" s="140">
        <f>('User Input'!AI39*AI440)</f>
        <v>0</v>
      </c>
      <c r="AJ853" s="140">
        <f>('User Input'!AJ39*AJ440)</f>
        <v>0</v>
      </c>
      <c r="AK853" s="140">
        <f>('User Input'!AK39*AK440)</f>
        <v>0</v>
      </c>
      <c r="AL853" s="140">
        <f>('User Input'!AL39*AL440)</f>
        <v>0</v>
      </c>
      <c r="AM853" s="140">
        <f>('User Input'!AM39*AM440)</f>
        <v>0</v>
      </c>
      <c r="AN853" s="140">
        <f>('User Input'!AN39*AN440)</f>
        <v>0</v>
      </c>
      <c r="AO853" s="140">
        <f>('User Input'!AO39*AO440)</f>
        <v>0</v>
      </c>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row>
    <row r="854" spans="1:95" ht="15" customHeight="1">
      <c r="A854" s="104"/>
      <c r="B854" s="117" t="s">
        <v>108</v>
      </c>
      <c r="C854" s="141"/>
      <c r="D854" s="140">
        <f>('User Input'!D40*D441)</f>
        <v>0</v>
      </c>
      <c r="E854" s="140">
        <f>('User Input'!E40*E441)</f>
        <v>0</v>
      </c>
      <c r="F854" s="140">
        <f>('User Input'!F40*F441)</f>
        <v>0</v>
      </c>
      <c r="G854" s="140">
        <f>('User Input'!G40*G441)</f>
        <v>0</v>
      </c>
      <c r="H854" s="140">
        <f>('User Input'!H40*H441)</f>
        <v>0</v>
      </c>
      <c r="I854" s="140">
        <f>('User Input'!I40*I441)</f>
        <v>0</v>
      </c>
      <c r="J854" s="140">
        <f>('User Input'!J40*J441)</f>
        <v>0</v>
      </c>
      <c r="K854" s="140">
        <f>('User Input'!K40*K441)</f>
        <v>0</v>
      </c>
      <c r="L854" s="140">
        <f>('User Input'!L40*L441)</f>
        <v>0</v>
      </c>
      <c r="M854" s="140">
        <f>('User Input'!M40*M441)</f>
        <v>0</v>
      </c>
      <c r="N854" s="140">
        <f>('User Input'!N40*N441)</f>
        <v>0</v>
      </c>
      <c r="O854" s="140">
        <f>('User Input'!O40*O441)</f>
        <v>0</v>
      </c>
      <c r="P854" s="140">
        <f>('User Input'!P40*P441)</f>
        <v>0</v>
      </c>
      <c r="Q854" s="140">
        <f>('User Input'!Q40*Q441)</f>
        <v>0</v>
      </c>
      <c r="R854" s="140">
        <f>('User Input'!R40*R441)</f>
        <v>0</v>
      </c>
      <c r="S854" s="140">
        <f>('User Input'!S40*S441)</f>
        <v>0</v>
      </c>
      <c r="T854" s="140">
        <f>('User Input'!T40*T441)</f>
        <v>0</v>
      </c>
      <c r="U854" s="140">
        <f>('User Input'!U40*U441)</f>
        <v>0</v>
      </c>
      <c r="V854" s="140">
        <f>('User Input'!V40*V441)</f>
        <v>0</v>
      </c>
      <c r="W854" s="140">
        <f>('User Input'!W40*W441)</f>
        <v>0</v>
      </c>
      <c r="X854" s="140">
        <f>('User Input'!X40*X441)</f>
        <v>0</v>
      </c>
      <c r="Y854" s="140">
        <f>('User Input'!Y40*Y441)</f>
        <v>0</v>
      </c>
      <c r="Z854" s="140">
        <f>('User Input'!Z40*Z441)</f>
        <v>0</v>
      </c>
      <c r="AA854" s="140">
        <f>('User Input'!AA40*AA441)</f>
        <v>0</v>
      </c>
      <c r="AB854" s="140">
        <f>('User Input'!AB40*AB441)</f>
        <v>0</v>
      </c>
      <c r="AC854" s="140">
        <f>('User Input'!AC40*AC441)</f>
        <v>0</v>
      </c>
      <c r="AD854" s="140">
        <f>('User Input'!AD40*AD441)</f>
        <v>0</v>
      </c>
      <c r="AE854" s="140">
        <f>('User Input'!AE40*AE441)</f>
        <v>0</v>
      </c>
      <c r="AF854" s="140">
        <f>('User Input'!AF40*AF441)</f>
        <v>0</v>
      </c>
      <c r="AG854" s="140">
        <f>('User Input'!AG40*AG441)</f>
        <v>0</v>
      </c>
      <c r="AH854" s="140">
        <f>('User Input'!AH40*AH441)</f>
        <v>0</v>
      </c>
      <c r="AI854" s="140">
        <f>('User Input'!AI40*AI441)</f>
        <v>0</v>
      </c>
      <c r="AJ854" s="140">
        <f>('User Input'!AJ40*AJ441)</f>
        <v>0</v>
      </c>
      <c r="AK854" s="140">
        <f>('User Input'!AK40*AK441)</f>
        <v>0</v>
      </c>
      <c r="AL854" s="140">
        <f>('User Input'!AL40*AL441)</f>
        <v>0</v>
      </c>
      <c r="AM854" s="140">
        <f>('User Input'!AM40*AM441)</f>
        <v>0</v>
      </c>
      <c r="AN854" s="140">
        <f>('User Input'!AN40*AN441)</f>
        <v>0</v>
      </c>
      <c r="AO854" s="140">
        <f>('User Input'!AO40*AO441)</f>
        <v>0</v>
      </c>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c r="CJ854" s="104"/>
      <c r="CK854" s="104"/>
      <c r="CL854" s="104"/>
      <c r="CM854" s="104"/>
      <c r="CN854" s="104"/>
      <c r="CO854" s="104"/>
      <c r="CP854" s="104"/>
      <c r="CQ854" s="104"/>
    </row>
    <row r="855" spans="1:95" ht="15" customHeight="1">
      <c r="A855" s="104"/>
      <c r="B855" s="117" t="s">
        <v>109</v>
      </c>
      <c r="C855" s="141"/>
      <c r="D855" s="140">
        <f>('User Input'!D41*D442)</f>
        <v>0</v>
      </c>
      <c r="E855" s="140">
        <f>('User Input'!E41*E442)</f>
        <v>0</v>
      </c>
      <c r="F855" s="140">
        <f>('User Input'!F41*F442)</f>
        <v>0</v>
      </c>
      <c r="G855" s="140">
        <f>('User Input'!G41*G442)</f>
        <v>0</v>
      </c>
      <c r="H855" s="140">
        <f>('User Input'!H41*H442)</f>
        <v>0</v>
      </c>
      <c r="I855" s="140">
        <f>('User Input'!I41*I442)</f>
        <v>0</v>
      </c>
      <c r="J855" s="140">
        <f>('User Input'!J41*J442)</f>
        <v>0</v>
      </c>
      <c r="K855" s="140">
        <f>('User Input'!K41*K442)</f>
        <v>0</v>
      </c>
      <c r="L855" s="140">
        <f>('User Input'!L41*L442)</f>
        <v>0</v>
      </c>
      <c r="M855" s="140">
        <f>('User Input'!M41*M442)</f>
        <v>0</v>
      </c>
      <c r="N855" s="140">
        <f>('User Input'!N41*N442)</f>
        <v>0</v>
      </c>
      <c r="O855" s="140">
        <f>('User Input'!O41*O442)</f>
        <v>0</v>
      </c>
      <c r="P855" s="140">
        <f>('User Input'!P41*P442)</f>
        <v>0</v>
      </c>
      <c r="Q855" s="140">
        <f>('User Input'!Q41*Q442)</f>
        <v>0</v>
      </c>
      <c r="R855" s="140">
        <f>('User Input'!R41*R442)</f>
        <v>0</v>
      </c>
      <c r="S855" s="140">
        <f>('User Input'!S41*S442)</f>
        <v>0</v>
      </c>
      <c r="T855" s="140">
        <f>('User Input'!T41*T442)</f>
        <v>0</v>
      </c>
      <c r="U855" s="140">
        <f>('User Input'!U41*U442)</f>
        <v>0</v>
      </c>
      <c r="V855" s="140">
        <f>('User Input'!V41*V442)</f>
        <v>0</v>
      </c>
      <c r="W855" s="140">
        <f>('User Input'!W41*W442)</f>
        <v>0</v>
      </c>
      <c r="X855" s="140">
        <f>('User Input'!X41*X442)</f>
        <v>0</v>
      </c>
      <c r="Y855" s="140">
        <f>('User Input'!Y41*Y442)</f>
        <v>0</v>
      </c>
      <c r="Z855" s="140">
        <f>('User Input'!Z41*Z442)</f>
        <v>0</v>
      </c>
      <c r="AA855" s="140">
        <f>('User Input'!AA41*AA442)</f>
        <v>0</v>
      </c>
      <c r="AB855" s="140">
        <f>('User Input'!AB41*AB442)</f>
        <v>0</v>
      </c>
      <c r="AC855" s="140">
        <f>('User Input'!AC41*AC442)</f>
        <v>0</v>
      </c>
      <c r="AD855" s="140">
        <f>('User Input'!AD41*AD442)</f>
        <v>0</v>
      </c>
      <c r="AE855" s="140">
        <f>('User Input'!AE41*AE442)</f>
        <v>0</v>
      </c>
      <c r="AF855" s="140">
        <f>('User Input'!AF41*AF442)</f>
        <v>0</v>
      </c>
      <c r="AG855" s="140">
        <f>('User Input'!AG41*AG442)</f>
        <v>0</v>
      </c>
      <c r="AH855" s="140">
        <f>('User Input'!AH41*AH442)</f>
        <v>0</v>
      </c>
      <c r="AI855" s="140">
        <f>('User Input'!AI41*AI442)</f>
        <v>0</v>
      </c>
      <c r="AJ855" s="140">
        <f>('User Input'!AJ41*AJ442)</f>
        <v>0</v>
      </c>
      <c r="AK855" s="140">
        <f>('User Input'!AK41*AK442)</f>
        <v>0</v>
      </c>
      <c r="AL855" s="140">
        <f>('User Input'!AL41*AL442)</f>
        <v>0</v>
      </c>
      <c r="AM855" s="140">
        <f>('User Input'!AM41*AM442)</f>
        <v>0</v>
      </c>
      <c r="AN855" s="140">
        <f>('User Input'!AN41*AN442)</f>
        <v>0</v>
      </c>
      <c r="AO855" s="140">
        <f>('User Input'!AO41*AO442)</f>
        <v>0</v>
      </c>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c r="CJ855" s="104"/>
      <c r="CK855" s="104"/>
      <c r="CL855" s="104"/>
      <c r="CM855" s="104"/>
      <c r="CN855" s="104"/>
      <c r="CO855" s="104"/>
      <c r="CP855" s="104"/>
      <c r="CQ855" s="104"/>
    </row>
    <row r="856" spans="1:95" ht="15" customHeight="1">
      <c r="A856" s="104"/>
      <c r="B856" s="117" t="s">
        <v>110</v>
      </c>
      <c r="C856" s="141"/>
      <c r="D856" s="140">
        <f>('User Input'!D42*D443)</f>
        <v>0</v>
      </c>
      <c r="E856" s="140">
        <f>('User Input'!E42*E443)</f>
        <v>0</v>
      </c>
      <c r="F856" s="140">
        <f>('User Input'!F42*F443)</f>
        <v>0</v>
      </c>
      <c r="G856" s="140">
        <f>('User Input'!G42*G443)</f>
        <v>0</v>
      </c>
      <c r="H856" s="140">
        <f>('User Input'!H42*H443)</f>
        <v>0</v>
      </c>
      <c r="I856" s="140">
        <f>('User Input'!I42*I443)</f>
        <v>0</v>
      </c>
      <c r="J856" s="140">
        <f>('User Input'!J42*J443)</f>
        <v>0</v>
      </c>
      <c r="K856" s="140">
        <f>('User Input'!K42*K443)</f>
        <v>0</v>
      </c>
      <c r="L856" s="140">
        <f>('User Input'!L42*L443)</f>
        <v>0</v>
      </c>
      <c r="M856" s="140">
        <f>('User Input'!M42*M443)</f>
        <v>0</v>
      </c>
      <c r="N856" s="140">
        <f>('User Input'!N42*N443)</f>
        <v>0</v>
      </c>
      <c r="O856" s="140">
        <f>('User Input'!O42*O443)</f>
        <v>0</v>
      </c>
      <c r="P856" s="140">
        <f>('User Input'!P42*P443)</f>
        <v>0</v>
      </c>
      <c r="Q856" s="140">
        <f>('User Input'!Q42*Q443)</f>
        <v>0</v>
      </c>
      <c r="R856" s="140">
        <f>('User Input'!R42*R443)</f>
        <v>0</v>
      </c>
      <c r="S856" s="140">
        <f>('User Input'!S42*S443)</f>
        <v>0</v>
      </c>
      <c r="T856" s="140">
        <f>('User Input'!T42*T443)</f>
        <v>0</v>
      </c>
      <c r="U856" s="140">
        <f>('User Input'!U42*U443)</f>
        <v>0</v>
      </c>
      <c r="V856" s="140">
        <f>('User Input'!V42*V443)</f>
        <v>0</v>
      </c>
      <c r="W856" s="140">
        <f>('User Input'!W42*W443)</f>
        <v>0</v>
      </c>
      <c r="X856" s="140">
        <f>('User Input'!X42*X443)</f>
        <v>0</v>
      </c>
      <c r="Y856" s="140">
        <f>('User Input'!Y42*Y443)</f>
        <v>0</v>
      </c>
      <c r="Z856" s="140">
        <f>('User Input'!Z42*Z443)</f>
        <v>0</v>
      </c>
      <c r="AA856" s="140">
        <f>('User Input'!AA42*AA443)</f>
        <v>0</v>
      </c>
      <c r="AB856" s="140">
        <f>('User Input'!AB42*AB443)</f>
        <v>0</v>
      </c>
      <c r="AC856" s="140">
        <f>('User Input'!AC42*AC443)</f>
        <v>0</v>
      </c>
      <c r="AD856" s="140">
        <f>('User Input'!AD42*AD443)</f>
        <v>0</v>
      </c>
      <c r="AE856" s="140">
        <f>('User Input'!AE42*AE443)</f>
        <v>0</v>
      </c>
      <c r="AF856" s="140">
        <f>('User Input'!AF42*AF443)</f>
        <v>0</v>
      </c>
      <c r="AG856" s="140">
        <f>('User Input'!AG42*AG443)</f>
        <v>0</v>
      </c>
      <c r="AH856" s="140">
        <f>('User Input'!AH42*AH443)</f>
        <v>0</v>
      </c>
      <c r="AI856" s="140">
        <f>('User Input'!AI42*AI443)</f>
        <v>0</v>
      </c>
      <c r="AJ856" s="140">
        <f>('User Input'!AJ42*AJ443)</f>
        <v>0</v>
      </c>
      <c r="AK856" s="140">
        <f>('User Input'!AK42*AK443)</f>
        <v>0</v>
      </c>
      <c r="AL856" s="140">
        <f>('User Input'!AL42*AL443)</f>
        <v>0</v>
      </c>
      <c r="AM856" s="140">
        <f>('User Input'!AM42*AM443)</f>
        <v>0</v>
      </c>
      <c r="AN856" s="140">
        <f>('User Input'!AN42*AN443)</f>
        <v>0</v>
      </c>
      <c r="AO856" s="140">
        <f>('User Input'!AO42*AO443)</f>
        <v>0</v>
      </c>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c r="CJ856" s="104"/>
      <c r="CK856" s="104"/>
      <c r="CL856" s="104"/>
      <c r="CM856" s="104"/>
      <c r="CN856" s="104"/>
      <c r="CO856" s="104"/>
      <c r="CP856" s="104"/>
      <c r="CQ856" s="104"/>
    </row>
    <row r="857" spans="1:95" ht="15" customHeight="1">
      <c r="A857" s="104"/>
      <c r="B857" s="117" t="s">
        <v>111</v>
      </c>
      <c r="C857" s="141"/>
      <c r="D857" s="140">
        <f>('User Input'!D43*D444)</f>
        <v>0</v>
      </c>
      <c r="E857" s="140">
        <f>('User Input'!E43*E444)</f>
        <v>0</v>
      </c>
      <c r="F857" s="140">
        <f>('User Input'!F43*F444)</f>
        <v>0</v>
      </c>
      <c r="G857" s="140">
        <f>('User Input'!G43*G444)</f>
        <v>0</v>
      </c>
      <c r="H857" s="140">
        <f>('User Input'!H43*H444)</f>
        <v>0</v>
      </c>
      <c r="I857" s="140">
        <f>('User Input'!I43*I444)</f>
        <v>0</v>
      </c>
      <c r="J857" s="140">
        <f>('User Input'!J43*J444)</f>
        <v>0</v>
      </c>
      <c r="K857" s="140">
        <f>('User Input'!K43*K444)</f>
        <v>0</v>
      </c>
      <c r="L857" s="140">
        <f>('User Input'!L43*L444)</f>
        <v>0</v>
      </c>
      <c r="M857" s="140">
        <f>('User Input'!M43*M444)</f>
        <v>0</v>
      </c>
      <c r="N857" s="140">
        <f>('User Input'!N43*N444)</f>
        <v>0</v>
      </c>
      <c r="O857" s="140">
        <f>('User Input'!O43*O444)</f>
        <v>0</v>
      </c>
      <c r="P857" s="140">
        <f>('User Input'!P43*P444)</f>
        <v>0</v>
      </c>
      <c r="Q857" s="140">
        <f>('User Input'!Q43*Q444)</f>
        <v>0</v>
      </c>
      <c r="R857" s="140">
        <f>('User Input'!R43*R444)</f>
        <v>0</v>
      </c>
      <c r="S857" s="140">
        <f>('User Input'!S43*S444)</f>
        <v>0</v>
      </c>
      <c r="T857" s="140">
        <f>('User Input'!T43*T444)</f>
        <v>0</v>
      </c>
      <c r="U857" s="140">
        <f>('User Input'!U43*U444)</f>
        <v>0</v>
      </c>
      <c r="V857" s="140">
        <f>('User Input'!V43*V444)</f>
        <v>0</v>
      </c>
      <c r="W857" s="140">
        <f>('User Input'!W43*W444)</f>
        <v>0</v>
      </c>
      <c r="X857" s="140">
        <f>('User Input'!X43*X444)</f>
        <v>0</v>
      </c>
      <c r="Y857" s="140">
        <f>('User Input'!Y43*Y444)</f>
        <v>0</v>
      </c>
      <c r="Z857" s="140">
        <f>('User Input'!Z43*Z444)</f>
        <v>0</v>
      </c>
      <c r="AA857" s="140">
        <f>('User Input'!AA43*AA444)</f>
        <v>0</v>
      </c>
      <c r="AB857" s="140">
        <f>('User Input'!AB43*AB444)</f>
        <v>0</v>
      </c>
      <c r="AC857" s="140">
        <f>('User Input'!AC43*AC444)</f>
        <v>0</v>
      </c>
      <c r="AD857" s="140">
        <f>('User Input'!AD43*AD444)</f>
        <v>0</v>
      </c>
      <c r="AE857" s="140">
        <f>('User Input'!AE43*AE444)</f>
        <v>0</v>
      </c>
      <c r="AF857" s="140">
        <f>('User Input'!AF43*AF444)</f>
        <v>0</v>
      </c>
      <c r="AG857" s="140">
        <f>('User Input'!AG43*AG444)</f>
        <v>0</v>
      </c>
      <c r="AH857" s="140">
        <f>('User Input'!AH43*AH444)</f>
        <v>0</v>
      </c>
      <c r="AI857" s="140">
        <f>('User Input'!AI43*AI444)</f>
        <v>0</v>
      </c>
      <c r="AJ857" s="140">
        <f>('User Input'!AJ43*AJ444)</f>
        <v>0</v>
      </c>
      <c r="AK857" s="140">
        <f>('User Input'!AK43*AK444)</f>
        <v>0</v>
      </c>
      <c r="AL857" s="140">
        <f>('User Input'!AL43*AL444)</f>
        <v>0</v>
      </c>
      <c r="AM857" s="140">
        <f>('User Input'!AM43*AM444)</f>
        <v>0</v>
      </c>
      <c r="AN857" s="140">
        <f>('User Input'!AN43*AN444)</f>
        <v>0</v>
      </c>
      <c r="AO857" s="140">
        <f>('User Input'!AO43*AO444)</f>
        <v>0</v>
      </c>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c r="CJ857" s="104"/>
      <c r="CK857" s="104"/>
      <c r="CL857" s="104"/>
      <c r="CM857" s="104"/>
      <c r="CN857" s="104"/>
      <c r="CO857" s="104"/>
      <c r="CP857" s="104"/>
      <c r="CQ857" s="104"/>
    </row>
    <row r="858" spans="1:95" ht="15" customHeight="1">
      <c r="A858" s="104"/>
      <c r="B858" s="117" t="s">
        <v>112</v>
      </c>
      <c r="C858" s="141"/>
      <c r="D858" s="140">
        <f>('User Input'!D44*D445)</f>
        <v>0</v>
      </c>
      <c r="E858" s="140">
        <f>('User Input'!E44*E445)</f>
        <v>0</v>
      </c>
      <c r="F858" s="140">
        <f>('User Input'!F44*F445)</f>
        <v>0</v>
      </c>
      <c r="G858" s="140">
        <f>('User Input'!G44*G445)</f>
        <v>0</v>
      </c>
      <c r="H858" s="140">
        <f>('User Input'!H44*H445)</f>
        <v>0</v>
      </c>
      <c r="I858" s="140">
        <f>('User Input'!I44*I445)</f>
        <v>0</v>
      </c>
      <c r="J858" s="140">
        <f>('User Input'!J44*J445)</f>
        <v>0</v>
      </c>
      <c r="K858" s="140">
        <f>('User Input'!K44*K445)</f>
        <v>0</v>
      </c>
      <c r="L858" s="140">
        <f>('User Input'!L44*L445)</f>
        <v>0</v>
      </c>
      <c r="M858" s="140">
        <f>('User Input'!M44*M445)</f>
        <v>0</v>
      </c>
      <c r="N858" s="140">
        <f>('User Input'!N44*N445)</f>
        <v>0</v>
      </c>
      <c r="O858" s="140">
        <f>('User Input'!O44*O445)</f>
        <v>0</v>
      </c>
      <c r="P858" s="140">
        <f>('User Input'!P44*P445)</f>
        <v>0</v>
      </c>
      <c r="Q858" s="140">
        <f>('User Input'!Q44*Q445)</f>
        <v>0</v>
      </c>
      <c r="R858" s="140">
        <f>('User Input'!R44*R445)</f>
        <v>0</v>
      </c>
      <c r="S858" s="140">
        <f>('User Input'!S44*S445)</f>
        <v>0</v>
      </c>
      <c r="T858" s="140">
        <f>('User Input'!T44*T445)</f>
        <v>0</v>
      </c>
      <c r="U858" s="140">
        <f>('User Input'!U44*U445)</f>
        <v>0</v>
      </c>
      <c r="V858" s="140">
        <f>('User Input'!V44*V445)</f>
        <v>0</v>
      </c>
      <c r="W858" s="140">
        <f>('User Input'!W44*W445)</f>
        <v>0</v>
      </c>
      <c r="X858" s="140">
        <f>('User Input'!X44*X445)</f>
        <v>0</v>
      </c>
      <c r="Y858" s="140">
        <f>('User Input'!Y44*Y445)</f>
        <v>0</v>
      </c>
      <c r="Z858" s="140">
        <f>('User Input'!Z44*Z445)</f>
        <v>0</v>
      </c>
      <c r="AA858" s="140">
        <f>('User Input'!AA44*AA445)</f>
        <v>0</v>
      </c>
      <c r="AB858" s="140">
        <f>('User Input'!AB44*AB445)</f>
        <v>0</v>
      </c>
      <c r="AC858" s="140">
        <f>('User Input'!AC44*AC445)</f>
        <v>0</v>
      </c>
      <c r="AD858" s="140">
        <f>('User Input'!AD44*AD445)</f>
        <v>0</v>
      </c>
      <c r="AE858" s="140">
        <f>('User Input'!AE44*AE445)</f>
        <v>0</v>
      </c>
      <c r="AF858" s="140">
        <f>('User Input'!AF44*AF445)</f>
        <v>0</v>
      </c>
      <c r="AG858" s="140">
        <f>('User Input'!AG44*AG445)</f>
        <v>0</v>
      </c>
      <c r="AH858" s="140">
        <f>('User Input'!AH44*AH445)</f>
        <v>0</v>
      </c>
      <c r="AI858" s="140">
        <f>('User Input'!AI44*AI445)</f>
        <v>0</v>
      </c>
      <c r="AJ858" s="140">
        <f>('User Input'!AJ44*AJ445)</f>
        <v>0</v>
      </c>
      <c r="AK858" s="140">
        <f>('User Input'!AK44*AK445)</f>
        <v>0</v>
      </c>
      <c r="AL858" s="140">
        <f>('User Input'!AL44*AL445)</f>
        <v>0</v>
      </c>
      <c r="AM858" s="140">
        <f>('User Input'!AM44*AM445)</f>
        <v>0</v>
      </c>
      <c r="AN858" s="140">
        <f>('User Input'!AN44*AN445)</f>
        <v>0</v>
      </c>
      <c r="AO858" s="140">
        <f>('User Input'!AO44*AO445)</f>
        <v>0</v>
      </c>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c r="CJ858" s="104"/>
      <c r="CK858" s="104"/>
      <c r="CL858" s="104"/>
      <c r="CM858" s="104"/>
      <c r="CN858" s="104"/>
      <c r="CO858" s="104"/>
      <c r="CP858" s="104"/>
      <c r="CQ858" s="104"/>
    </row>
    <row r="859" spans="1:95" ht="15" customHeight="1">
      <c r="A859" s="104"/>
      <c r="B859" s="117" t="s">
        <v>113</v>
      </c>
      <c r="C859" s="141"/>
      <c r="D859" s="140">
        <f>('User Input'!D45*D446)</f>
        <v>0</v>
      </c>
      <c r="E859" s="140">
        <f>('User Input'!E45*E446)</f>
        <v>0</v>
      </c>
      <c r="F859" s="140">
        <f>('User Input'!F45*F446)</f>
        <v>0</v>
      </c>
      <c r="G859" s="140">
        <f>('User Input'!G45*G446)</f>
        <v>0</v>
      </c>
      <c r="H859" s="140">
        <f>('User Input'!H45*H446)</f>
        <v>0</v>
      </c>
      <c r="I859" s="140">
        <f>('User Input'!I45*I446)</f>
        <v>0</v>
      </c>
      <c r="J859" s="140">
        <f>('User Input'!J45*J446)</f>
        <v>0</v>
      </c>
      <c r="K859" s="140">
        <f>('User Input'!K45*K446)</f>
        <v>0</v>
      </c>
      <c r="L859" s="140">
        <f>('User Input'!L45*L446)</f>
        <v>0</v>
      </c>
      <c r="M859" s="140">
        <f>('User Input'!M45*M446)</f>
        <v>0</v>
      </c>
      <c r="N859" s="140">
        <f>('User Input'!N45*N446)</f>
        <v>0</v>
      </c>
      <c r="O859" s="140">
        <f>('User Input'!O45*O446)</f>
        <v>0</v>
      </c>
      <c r="P859" s="140">
        <f>('User Input'!P45*P446)</f>
        <v>0</v>
      </c>
      <c r="Q859" s="140">
        <f>('User Input'!Q45*Q446)</f>
        <v>0</v>
      </c>
      <c r="R859" s="140">
        <f>('User Input'!R45*R446)</f>
        <v>0</v>
      </c>
      <c r="S859" s="140">
        <f>('User Input'!S45*S446)</f>
        <v>0</v>
      </c>
      <c r="T859" s="140">
        <f>('User Input'!T45*T446)</f>
        <v>0</v>
      </c>
      <c r="U859" s="140">
        <f>('User Input'!U45*U446)</f>
        <v>0</v>
      </c>
      <c r="V859" s="140">
        <f>('User Input'!V45*V446)</f>
        <v>0</v>
      </c>
      <c r="W859" s="140">
        <f>('User Input'!W45*W446)</f>
        <v>0</v>
      </c>
      <c r="X859" s="140">
        <f>('User Input'!X45*X446)</f>
        <v>0</v>
      </c>
      <c r="Y859" s="140">
        <f>('User Input'!Y45*Y446)</f>
        <v>0</v>
      </c>
      <c r="Z859" s="140">
        <f>('User Input'!Z45*Z446)</f>
        <v>0</v>
      </c>
      <c r="AA859" s="140">
        <f>('User Input'!AA45*AA446)</f>
        <v>0</v>
      </c>
      <c r="AB859" s="140">
        <f>('User Input'!AB45*AB446)</f>
        <v>0</v>
      </c>
      <c r="AC859" s="140">
        <f>('User Input'!AC45*AC446)</f>
        <v>0</v>
      </c>
      <c r="AD859" s="140">
        <f>('User Input'!AD45*AD446)</f>
        <v>0</v>
      </c>
      <c r="AE859" s="140">
        <f>('User Input'!AE45*AE446)</f>
        <v>0</v>
      </c>
      <c r="AF859" s="140">
        <f>('User Input'!AF45*AF446)</f>
        <v>0</v>
      </c>
      <c r="AG859" s="140">
        <f>('User Input'!AG45*AG446)</f>
        <v>0</v>
      </c>
      <c r="AH859" s="140">
        <f>('User Input'!AH45*AH446)</f>
        <v>0</v>
      </c>
      <c r="AI859" s="140">
        <f>('User Input'!AI45*AI446)</f>
        <v>0</v>
      </c>
      <c r="AJ859" s="140">
        <f>('User Input'!AJ45*AJ446)</f>
        <v>0</v>
      </c>
      <c r="AK859" s="140">
        <f>('User Input'!AK45*AK446)</f>
        <v>0</v>
      </c>
      <c r="AL859" s="140">
        <f>('User Input'!AL45*AL446)</f>
        <v>0</v>
      </c>
      <c r="AM859" s="140">
        <f>('User Input'!AM45*AM446)</f>
        <v>0</v>
      </c>
      <c r="AN859" s="140">
        <f>('User Input'!AN45*AN446)</f>
        <v>0</v>
      </c>
      <c r="AO859" s="140">
        <f>('User Input'!AO45*AO446)</f>
        <v>0</v>
      </c>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row>
    <row r="860" spans="1:95" ht="15" customHeight="1">
      <c r="A860" s="104"/>
      <c r="B860" s="117" t="s">
        <v>114</v>
      </c>
      <c r="C860" s="141"/>
      <c r="D860" s="140">
        <f>('User Input'!D46*D447)</f>
        <v>0</v>
      </c>
      <c r="E860" s="140">
        <f>('User Input'!E46*E447)</f>
        <v>0</v>
      </c>
      <c r="F860" s="140">
        <f>('User Input'!F46*F447)</f>
        <v>0</v>
      </c>
      <c r="G860" s="140">
        <f>('User Input'!G46*G447)</f>
        <v>0</v>
      </c>
      <c r="H860" s="140">
        <f>('User Input'!H46*H447)</f>
        <v>0</v>
      </c>
      <c r="I860" s="140">
        <f>('User Input'!I46*I447)</f>
        <v>0</v>
      </c>
      <c r="J860" s="140">
        <f>('User Input'!J46*J447)</f>
        <v>0</v>
      </c>
      <c r="K860" s="140">
        <f>('User Input'!K46*K447)</f>
        <v>0</v>
      </c>
      <c r="L860" s="140">
        <f>('User Input'!L46*L447)</f>
        <v>0</v>
      </c>
      <c r="M860" s="140">
        <f>('User Input'!M46*M447)</f>
        <v>0</v>
      </c>
      <c r="N860" s="140">
        <f>('User Input'!N46*N447)</f>
        <v>0</v>
      </c>
      <c r="O860" s="140">
        <f>('User Input'!O46*O447)</f>
        <v>0</v>
      </c>
      <c r="P860" s="140">
        <f>('User Input'!P46*P447)</f>
        <v>0</v>
      </c>
      <c r="Q860" s="140">
        <f>('User Input'!Q46*Q447)</f>
        <v>0</v>
      </c>
      <c r="R860" s="140">
        <f>('User Input'!R46*R447)</f>
        <v>0</v>
      </c>
      <c r="S860" s="140">
        <f>('User Input'!S46*S447)</f>
        <v>0</v>
      </c>
      <c r="T860" s="140">
        <f>('User Input'!T46*T447)</f>
        <v>0</v>
      </c>
      <c r="U860" s="140">
        <f>('User Input'!U46*U447)</f>
        <v>0</v>
      </c>
      <c r="V860" s="140">
        <f>('User Input'!V46*V447)</f>
        <v>0</v>
      </c>
      <c r="W860" s="140">
        <f>('User Input'!W46*W447)</f>
        <v>0</v>
      </c>
      <c r="X860" s="140">
        <f>('User Input'!X46*X447)</f>
        <v>0</v>
      </c>
      <c r="Y860" s="140">
        <f>('User Input'!Y46*Y447)</f>
        <v>0</v>
      </c>
      <c r="Z860" s="140">
        <f>('User Input'!Z46*Z447)</f>
        <v>0</v>
      </c>
      <c r="AA860" s="140">
        <f>('User Input'!AA46*AA447)</f>
        <v>0</v>
      </c>
      <c r="AB860" s="140">
        <f>('User Input'!AB46*AB447)</f>
        <v>0</v>
      </c>
      <c r="AC860" s="140">
        <f>('User Input'!AC46*AC447)</f>
        <v>0</v>
      </c>
      <c r="AD860" s="140">
        <f>('User Input'!AD46*AD447)</f>
        <v>0</v>
      </c>
      <c r="AE860" s="140">
        <f>('User Input'!AE46*AE447)</f>
        <v>0</v>
      </c>
      <c r="AF860" s="140">
        <f>('User Input'!AF46*AF447)</f>
        <v>0</v>
      </c>
      <c r="AG860" s="140">
        <f>('User Input'!AG46*AG447)</f>
        <v>0</v>
      </c>
      <c r="AH860" s="140">
        <f>('User Input'!AH46*AH447)</f>
        <v>0</v>
      </c>
      <c r="AI860" s="140">
        <f>('User Input'!AI46*AI447)</f>
        <v>0</v>
      </c>
      <c r="AJ860" s="140">
        <f>('User Input'!AJ46*AJ447)</f>
        <v>0</v>
      </c>
      <c r="AK860" s="140">
        <f>('User Input'!AK46*AK447)</f>
        <v>0</v>
      </c>
      <c r="AL860" s="140">
        <f>('User Input'!AL46*AL447)</f>
        <v>0</v>
      </c>
      <c r="AM860" s="140">
        <f>('User Input'!AM46*AM447)</f>
        <v>0</v>
      </c>
      <c r="AN860" s="140">
        <f>('User Input'!AN46*AN447)</f>
        <v>0</v>
      </c>
      <c r="AO860" s="140">
        <f>('User Input'!AO46*AO447)</f>
        <v>0</v>
      </c>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row>
    <row r="861" spans="1:95" ht="15" customHeight="1">
      <c r="A861" s="104"/>
      <c r="B861" s="117" t="s">
        <v>115</v>
      </c>
      <c r="C861" s="141"/>
      <c r="D861" s="140">
        <f>('User Input'!D47*D448)</f>
        <v>0</v>
      </c>
      <c r="E861" s="140">
        <f>('User Input'!E47*E448)</f>
        <v>0</v>
      </c>
      <c r="F861" s="140">
        <f>('User Input'!F47*F448)</f>
        <v>0</v>
      </c>
      <c r="G861" s="140">
        <f>('User Input'!G47*G448)</f>
        <v>0</v>
      </c>
      <c r="H861" s="140">
        <f>('User Input'!H47*H448)</f>
        <v>0</v>
      </c>
      <c r="I861" s="140">
        <f>('User Input'!I47*I448)</f>
        <v>0</v>
      </c>
      <c r="J861" s="140">
        <f>('User Input'!J47*J448)</f>
        <v>0</v>
      </c>
      <c r="K861" s="140">
        <f>('User Input'!K47*K448)</f>
        <v>0</v>
      </c>
      <c r="L861" s="140">
        <f>('User Input'!L47*L448)</f>
        <v>0</v>
      </c>
      <c r="M861" s="140">
        <f>('User Input'!M47*M448)</f>
        <v>0</v>
      </c>
      <c r="N861" s="140">
        <f>('User Input'!N47*N448)</f>
        <v>0</v>
      </c>
      <c r="O861" s="140">
        <f>('User Input'!O47*O448)</f>
        <v>0</v>
      </c>
      <c r="P861" s="140">
        <f>('User Input'!P47*P448)</f>
        <v>0</v>
      </c>
      <c r="Q861" s="140">
        <f>('User Input'!Q47*Q448)</f>
        <v>0</v>
      </c>
      <c r="R861" s="140">
        <f>('User Input'!R47*R448)</f>
        <v>0</v>
      </c>
      <c r="S861" s="140">
        <f>('User Input'!S47*S448)</f>
        <v>0</v>
      </c>
      <c r="T861" s="140">
        <f>('User Input'!T47*T448)</f>
        <v>0</v>
      </c>
      <c r="U861" s="140">
        <f>('User Input'!U47*U448)</f>
        <v>0</v>
      </c>
      <c r="V861" s="140">
        <f>('User Input'!V47*V448)</f>
        <v>0</v>
      </c>
      <c r="W861" s="140">
        <f>('User Input'!W47*W448)</f>
        <v>0</v>
      </c>
      <c r="X861" s="140">
        <f>('User Input'!X47*X448)</f>
        <v>0</v>
      </c>
      <c r="Y861" s="140">
        <f>('User Input'!Y47*Y448)</f>
        <v>0</v>
      </c>
      <c r="Z861" s="140">
        <f>('User Input'!Z47*Z448)</f>
        <v>0</v>
      </c>
      <c r="AA861" s="140">
        <f>('User Input'!AA47*AA448)</f>
        <v>0</v>
      </c>
      <c r="AB861" s="140">
        <f>('User Input'!AB47*AB448)</f>
        <v>0</v>
      </c>
      <c r="AC861" s="140">
        <f>('User Input'!AC47*AC448)</f>
        <v>0</v>
      </c>
      <c r="AD861" s="140">
        <f>('User Input'!AD47*AD448)</f>
        <v>0</v>
      </c>
      <c r="AE861" s="140">
        <f>('User Input'!AE47*AE448)</f>
        <v>0</v>
      </c>
      <c r="AF861" s="140">
        <f>('User Input'!AF47*AF448)</f>
        <v>0</v>
      </c>
      <c r="AG861" s="140">
        <f>('User Input'!AG47*AG448)</f>
        <v>0</v>
      </c>
      <c r="AH861" s="140">
        <f>('User Input'!AH47*AH448)</f>
        <v>0</v>
      </c>
      <c r="AI861" s="140">
        <f>('User Input'!AI47*AI448)</f>
        <v>0</v>
      </c>
      <c r="AJ861" s="140">
        <f>('User Input'!AJ47*AJ448)</f>
        <v>0</v>
      </c>
      <c r="AK861" s="140">
        <f>('User Input'!AK47*AK448)</f>
        <v>0</v>
      </c>
      <c r="AL861" s="140">
        <f>('User Input'!AL47*AL448)</f>
        <v>0</v>
      </c>
      <c r="AM861" s="140">
        <f>('User Input'!AM47*AM448)</f>
        <v>0</v>
      </c>
      <c r="AN861" s="140">
        <f>('User Input'!AN47*AN448)</f>
        <v>0</v>
      </c>
      <c r="AO861" s="140">
        <f>('User Input'!AO47*AO448)</f>
        <v>0</v>
      </c>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row>
    <row r="862" spans="1:95" ht="15" customHeight="1">
      <c r="A862" s="104"/>
      <c r="B862" s="117" t="s">
        <v>116</v>
      </c>
      <c r="C862" s="141"/>
      <c r="D862" s="140">
        <f>('User Input'!D48*D449)</f>
        <v>0</v>
      </c>
      <c r="E862" s="140">
        <f>('User Input'!E48*E449)</f>
        <v>0</v>
      </c>
      <c r="F862" s="140">
        <f>('User Input'!F48*F449)</f>
        <v>0</v>
      </c>
      <c r="G862" s="140">
        <f>('User Input'!G48*G449)</f>
        <v>0</v>
      </c>
      <c r="H862" s="140">
        <f>('User Input'!H48*H449)</f>
        <v>0</v>
      </c>
      <c r="I862" s="140">
        <f>('User Input'!I48*I449)</f>
        <v>0</v>
      </c>
      <c r="J862" s="140">
        <f>('User Input'!J48*J449)</f>
        <v>0</v>
      </c>
      <c r="K862" s="140">
        <f>('User Input'!K48*K449)</f>
        <v>0</v>
      </c>
      <c r="L862" s="140">
        <f>('User Input'!L48*L449)</f>
        <v>0</v>
      </c>
      <c r="M862" s="140">
        <f>('User Input'!M48*M449)</f>
        <v>0</v>
      </c>
      <c r="N862" s="140">
        <f>('User Input'!N48*N449)</f>
        <v>0</v>
      </c>
      <c r="O862" s="140">
        <f>('User Input'!O48*O449)</f>
        <v>0</v>
      </c>
      <c r="P862" s="140">
        <f>('User Input'!P48*P449)</f>
        <v>0</v>
      </c>
      <c r="Q862" s="140">
        <f>('User Input'!Q48*Q449)</f>
        <v>0</v>
      </c>
      <c r="R862" s="140">
        <f>('User Input'!R48*R449)</f>
        <v>0</v>
      </c>
      <c r="S862" s="140">
        <f>('User Input'!S48*S449)</f>
        <v>0</v>
      </c>
      <c r="T862" s="140">
        <f>('User Input'!T48*T449)</f>
        <v>0</v>
      </c>
      <c r="U862" s="140">
        <f>('User Input'!U48*U449)</f>
        <v>0</v>
      </c>
      <c r="V862" s="140">
        <f>('User Input'!V48*V449)</f>
        <v>0</v>
      </c>
      <c r="W862" s="140">
        <f>('User Input'!W48*W449)</f>
        <v>0</v>
      </c>
      <c r="X862" s="140">
        <f>('User Input'!X48*X449)</f>
        <v>0</v>
      </c>
      <c r="Y862" s="140">
        <f>('User Input'!Y48*Y449)</f>
        <v>0</v>
      </c>
      <c r="Z862" s="140">
        <f>('User Input'!Z48*Z449)</f>
        <v>0</v>
      </c>
      <c r="AA862" s="140">
        <f>('User Input'!AA48*AA449)</f>
        <v>0</v>
      </c>
      <c r="AB862" s="140">
        <f>('User Input'!AB48*AB449)</f>
        <v>0</v>
      </c>
      <c r="AC862" s="140">
        <f>('User Input'!AC48*AC449)</f>
        <v>0</v>
      </c>
      <c r="AD862" s="140">
        <f>('User Input'!AD48*AD449)</f>
        <v>0</v>
      </c>
      <c r="AE862" s="140">
        <f>('User Input'!AE48*AE449)</f>
        <v>0</v>
      </c>
      <c r="AF862" s="140">
        <f>('User Input'!AF48*AF449)</f>
        <v>0</v>
      </c>
      <c r="AG862" s="140">
        <f>('User Input'!AG48*AG449)</f>
        <v>0</v>
      </c>
      <c r="AH862" s="140">
        <f>('User Input'!AH48*AH449)</f>
        <v>0</v>
      </c>
      <c r="AI862" s="140">
        <f>('User Input'!AI48*AI449)</f>
        <v>0</v>
      </c>
      <c r="AJ862" s="140">
        <f>('User Input'!AJ48*AJ449)</f>
        <v>0</v>
      </c>
      <c r="AK862" s="140">
        <f>('User Input'!AK48*AK449)</f>
        <v>0</v>
      </c>
      <c r="AL862" s="140">
        <f>('User Input'!AL48*AL449)</f>
        <v>0</v>
      </c>
      <c r="AM862" s="140">
        <f>('User Input'!AM48*AM449)</f>
        <v>0</v>
      </c>
      <c r="AN862" s="140">
        <f>('User Input'!AN48*AN449)</f>
        <v>0</v>
      </c>
      <c r="AO862" s="140">
        <f>('User Input'!AO48*AO449)</f>
        <v>0</v>
      </c>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row>
    <row r="863" spans="1:95" ht="15" customHeight="1">
      <c r="A863" s="104"/>
      <c r="B863" s="117" t="s">
        <v>117</v>
      </c>
      <c r="C863" s="141"/>
      <c r="D863" s="140">
        <f>('User Input'!D49*D450)</f>
        <v>0</v>
      </c>
      <c r="E863" s="140">
        <f>('User Input'!E49*E450)</f>
        <v>0</v>
      </c>
      <c r="F863" s="140">
        <f>('User Input'!F49*F450)</f>
        <v>0</v>
      </c>
      <c r="G863" s="140">
        <f>('User Input'!G49*G450)</f>
        <v>0</v>
      </c>
      <c r="H863" s="140">
        <f>('User Input'!H49*H450)</f>
        <v>0</v>
      </c>
      <c r="I863" s="140">
        <f>('User Input'!I49*I450)</f>
        <v>0</v>
      </c>
      <c r="J863" s="140">
        <f>('User Input'!J49*J450)</f>
        <v>0</v>
      </c>
      <c r="K863" s="140">
        <f>('User Input'!K49*K450)</f>
        <v>0</v>
      </c>
      <c r="L863" s="140">
        <f>('User Input'!L49*L450)</f>
        <v>0</v>
      </c>
      <c r="M863" s="140">
        <f>('User Input'!M49*M450)</f>
        <v>0</v>
      </c>
      <c r="N863" s="140">
        <f>('User Input'!N49*N450)</f>
        <v>0</v>
      </c>
      <c r="O863" s="140">
        <f>('User Input'!O49*O450)</f>
        <v>0</v>
      </c>
      <c r="P863" s="140">
        <f>('User Input'!P49*P450)</f>
        <v>0</v>
      </c>
      <c r="Q863" s="140">
        <f>('User Input'!Q49*Q450)</f>
        <v>0</v>
      </c>
      <c r="R863" s="140">
        <f>('User Input'!R49*R450)</f>
        <v>0</v>
      </c>
      <c r="S863" s="140">
        <f>('User Input'!S49*S450)</f>
        <v>0</v>
      </c>
      <c r="T863" s="140">
        <f>('User Input'!T49*T450)</f>
        <v>0</v>
      </c>
      <c r="U863" s="140">
        <f>('User Input'!U49*U450)</f>
        <v>0</v>
      </c>
      <c r="V863" s="140">
        <f>('User Input'!V49*V450)</f>
        <v>0</v>
      </c>
      <c r="W863" s="140">
        <f>('User Input'!W49*W450)</f>
        <v>0</v>
      </c>
      <c r="X863" s="140">
        <f>('User Input'!X49*X450)</f>
        <v>0</v>
      </c>
      <c r="Y863" s="140">
        <f>('User Input'!Y49*Y450)</f>
        <v>0</v>
      </c>
      <c r="Z863" s="140">
        <f>('User Input'!Z49*Z450)</f>
        <v>0</v>
      </c>
      <c r="AA863" s="140">
        <f>('User Input'!AA49*AA450)</f>
        <v>0</v>
      </c>
      <c r="AB863" s="140">
        <f>('User Input'!AB49*AB450)</f>
        <v>0</v>
      </c>
      <c r="AC863" s="140">
        <f>('User Input'!AC49*AC450)</f>
        <v>0</v>
      </c>
      <c r="AD863" s="140">
        <f>('User Input'!AD49*AD450)</f>
        <v>0</v>
      </c>
      <c r="AE863" s="140">
        <f>('User Input'!AE49*AE450)</f>
        <v>0</v>
      </c>
      <c r="AF863" s="140">
        <f>('User Input'!AF49*AF450)</f>
        <v>0</v>
      </c>
      <c r="AG863" s="140">
        <f>('User Input'!AG49*AG450)</f>
        <v>0</v>
      </c>
      <c r="AH863" s="140">
        <f>('User Input'!AH49*AH450)</f>
        <v>0</v>
      </c>
      <c r="AI863" s="140">
        <f>('User Input'!AI49*AI450)</f>
        <v>0</v>
      </c>
      <c r="AJ863" s="140">
        <f>('User Input'!AJ49*AJ450)</f>
        <v>0</v>
      </c>
      <c r="AK863" s="140">
        <f>('User Input'!AK49*AK450)</f>
        <v>0</v>
      </c>
      <c r="AL863" s="140">
        <f>('User Input'!AL49*AL450)</f>
        <v>0</v>
      </c>
      <c r="AM863" s="140">
        <f>('User Input'!AM49*AM450)</f>
        <v>0</v>
      </c>
      <c r="AN863" s="140">
        <f>('User Input'!AN49*AN450)</f>
        <v>0</v>
      </c>
      <c r="AO863" s="140">
        <f>('User Input'!AO49*AO450)</f>
        <v>0</v>
      </c>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row>
    <row r="864" spans="1:95" ht="15" customHeight="1">
      <c r="A864" s="104"/>
      <c r="B864" s="117" t="s">
        <v>118</v>
      </c>
      <c r="C864" s="141"/>
      <c r="D864" s="140">
        <f>('User Input'!D50*D451)</f>
        <v>0</v>
      </c>
      <c r="E864" s="140">
        <f>('User Input'!E50*E451)</f>
        <v>0</v>
      </c>
      <c r="F864" s="140">
        <f>('User Input'!F50*F451)</f>
        <v>0</v>
      </c>
      <c r="G864" s="140">
        <f>('User Input'!G50*G451)</f>
        <v>0</v>
      </c>
      <c r="H864" s="140">
        <f>('User Input'!H50*H451)</f>
        <v>0</v>
      </c>
      <c r="I864" s="140">
        <f>('User Input'!I50*I451)</f>
        <v>0</v>
      </c>
      <c r="J864" s="140">
        <f>('User Input'!J50*J451)</f>
        <v>0</v>
      </c>
      <c r="K864" s="140">
        <f>('User Input'!K50*K451)</f>
        <v>0</v>
      </c>
      <c r="L864" s="140">
        <f>('User Input'!L50*L451)</f>
        <v>0</v>
      </c>
      <c r="M864" s="140">
        <f>('User Input'!M50*M451)</f>
        <v>0</v>
      </c>
      <c r="N864" s="140">
        <f>('User Input'!N50*N451)</f>
        <v>0</v>
      </c>
      <c r="O864" s="140">
        <f>('User Input'!O50*O451)</f>
        <v>0</v>
      </c>
      <c r="P864" s="140">
        <f>('User Input'!P50*P451)</f>
        <v>0</v>
      </c>
      <c r="Q864" s="140">
        <f>('User Input'!Q50*Q451)</f>
        <v>0</v>
      </c>
      <c r="R864" s="140">
        <f>('User Input'!R50*R451)</f>
        <v>0</v>
      </c>
      <c r="S864" s="140">
        <f>('User Input'!S50*S451)</f>
        <v>0</v>
      </c>
      <c r="T864" s="140">
        <f>('User Input'!T50*T451)</f>
        <v>0</v>
      </c>
      <c r="U864" s="140">
        <f>('User Input'!U50*U451)</f>
        <v>0</v>
      </c>
      <c r="V864" s="140">
        <f>('User Input'!V50*V451)</f>
        <v>0</v>
      </c>
      <c r="W864" s="140">
        <f>('User Input'!W50*W451)</f>
        <v>0</v>
      </c>
      <c r="X864" s="140">
        <f>('User Input'!X50*X451)</f>
        <v>0</v>
      </c>
      <c r="Y864" s="140">
        <f>('User Input'!Y50*Y451)</f>
        <v>0</v>
      </c>
      <c r="Z864" s="140">
        <f>('User Input'!Z50*Z451)</f>
        <v>0</v>
      </c>
      <c r="AA864" s="140">
        <f>('User Input'!AA50*AA451)</f>
        <v>0</v>
      </c>
      <c r="AB864" s="140">
        <f>('User Input'!AB50*AB451)</f>
        <v>0</v>
      </c>
      <c r="AC864" s="140">
        <f>('User Input'!AC50*AC451)</f>
        <v>0</v>
      </c>
      <c r="AD864" s="140">
        <f>('User Input'!AD50*AD451)</f>
        <v>0</v>
      </c>
      <c r="AE864" s="140">
        <f>('User Input'!AE50*AE451)</f>
        <v>0</v>
      </c>
      <c r="AF864" s="140">
        <f>('User Input'!AF50*AF451)</f>
        <v>0</v>
      </c>
      <c r="AG864" s="140">
        <f>('User Input'!AG50*AG451)</f>
        <v>0</v>
      </c>
      <c r="AH864" s="140">
        <f>('User Input'!AH50*AH451)</f>
        <v>0</v>
      </c>
      <c r="AI864" s="140">
        <f>('User Input'!AI50*AI451)</f>
        <v>0</v>
      </c>
      <c r="AJ864" s="140">
        <f>('User Input'!AJ50*AJ451)</f>
        <v>0</v>
      </c>
      <c r="AK864" s="140">
        <f>('User Input'!AK50*AK451)</f>
        <v>0</v>
      </c>
      <c r="AL864" s="140">
        <f>('User Input'!AL50*AL451)</f>
        <v>0</v>
      </c>
      <c r="AM864" s="140">
        <f>('User Input'!AM50*AM451)</f>
        <v>0</v>
      </c>
      <c r="AN864" s="140">
        <f>('User Input'!AN50*AN451)</f>
        <v>0</v>
      </c>
      <c r="AO864" s="140">
        <f>('User Input'!AO50*AO451)</f>
        <v>0</v>
      </c>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c r="CJ864" s="104"/>
      <c r="CK864" s="104"/>
      <c r="CL864" s="104"/>
      <c r="CM864" s="104"/>
      <c r="CN864" s="104"/>
      <c r="CO864" s="104"/>
      <c r="CP864" s="104"/>
      <c r="CQ864" s="104"/>
    </row>
    <row r="865" spans="1:95" ht="15" customHeight="1">
      <c r="A865" s="104"/>
      <c r="B865" s="117" t="s">
        <v>119</v>
      </c>
      <c r="C865" s="141"/>
      <c r="D865" s="140">
        <f>('User Input'!D51*D452)</f>
        <v>0</v>
      </c>
      <c r="E865" s="140">
        <f>('User Input'!E51*E452)</f>
        <v>0</v>
      </c>
      <c r="F865" s="140">
        <f>('User Input'!F51*F452)</f>
        <v>0</v>
      </c>
      <c r="G865" s="140">
        <f>('User Input'!G51*G452)</f>
        <v>0</v>
      </c>
      <c r="H865" s="140">
        <f>('User Input'!H51*H452)</f>
        <v>0</v>
      </c>
      <c r="I865" s="140">
        <f>('User Input'!I51*I452)</f>
        <v>0</v>
      </c>
      <c r="J865" s="140">
        <f>('User Input'!J51*J452)</f>
        <v>0</v>
      </c>
      <c r="K865" s="140">
        <f>('User Input'!K51*K452)</f>
        <v>0</v>
      </c>
      <c r="L865" s="140">
        <f>('User Input'!L51*L452)</f>
        <v>0</v>
      </c>
      <c r="M865" s="140">
        <f>('User Input'!M51*M452)</f>
        <v>0</v>
      </c>
      <c r="N865" s="140">
        <f>('User Input'!N51*N452)</f>
        <v>0</v>
      </c>
      <c r="O865" s="140">
        <f>('User Input'!O51*O452)</f>
        <v>0</v>
      </c>
      <c r="P865" s="140">
        <f>('User Input'!P51*P452)</f>
        <v>0</v>
      </c>
      <c r="Q865" s="140">
        <f>('User Input'!Q51*Q452)</f>
        <v>0</v>
      </c>
      <c r="R865" s="140">
        <f>('User Input'!R51*R452)</f>
        <v>0</v>
      </c>
      <c r="S865" s="140">
        <f>('User Input'!S51*S452)</f>
        <v>0</v>
      </c>
      <c r="T865" s="140">
        <f>('User Input'!T51*T452)</f>
        <v>0</v>
      </c>
      <c r="U865" s="140">
        <f>('User Input'!U51*U452)</f>
        <v>0</v>
      </c>
      <c r="V865" s="140">
        <f>('User Input'!V51*V452)</f>
        <v>0</v>
      </c>
      <c r="W865" s="140">
        <f>('User Input'!W51*W452)</f>
        <v>0</v>
      </c>
      <c r="X865" s="140">
        <f>('User Input'!X51*X452)</f>
        <v>0</v>
      </c>
      <c r="Y865" s="140">
        <f>('User Input'!Y51*Y452)</f>
        <v>0</v>
      </c>
      <c r="Z865" s="140">
        <f>('User Input'!Z51*Z452)</f>
        <v>0</v>
      </c>
      <c r="AA865" s="140">
        <f>('User Input'!AA51*AA452)</f>
        <v>0</v>
      </c>
      <c r="AB865" s="140">
        <f>('User Input'!AB51*AB452)</f>
        <v>0</v>
      </c>
      <c r="AC865" s="140">
        <f>('User Input'!AC51*AC452)</f>
        <v>0</v>
      </c>
      <c r="AD865" s="140">
        <f>('User Input'!AD51*AD452)</f>
        <v>0</v>
      </c>
      <c r="AE865" s="140">
        <f>('User Input'!AE51*AE452)</f>
        <v>0</v>
      </c>
      <c r="AF865" s="140">
        <f>('User Input'!AF51*AF452)</f>
        <v>0</v>
      </c>
      <c r="AG865" s="140">
        <f>('User Input'!AG51*AG452)</f>
        <v>0</v>
      </c>
      <c r="AH865" s="140">
        <f>('User Input'!AH51*AH452)</f>
        <v>0</v>
      </c>
      <c r="AI865" s="140">
        <f>('User Input'!AI51*AI452)</f>
        <v>0</v>
      </c>
      <c r="AJ865" s="140">
        <f>('User Input'!AJ51*AJ452)</f>
        <v>0</v>
      </c>
      <c r="AK865" s="140">
        <f>('User Input'!AK51*AK452)</f>
        <v>0</v>
      </c>
      <c r="AL865" s="140">
        <f>('User Input'!AL51*AL452)</f>
        <v>0</v>
      </c>
      <c r="AM865" s="140">
        <f>('User Input'!AM51*AM452)</f>
        <v>0</v>
      </c>
      <c r="AN865" s="140">
        <f>('User Input'!AN51*AN452)</f>
        <v>0</v>
      </c>
      <c r="AO865" s="140">
        <f>('User Input'!AO51*AO452)</f>
        <v>0</v>
      </c>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c r="CJ865" s="104"/>
      <c r="CK865" s="104"/>
      <c r="CL865" s="104"/>
      <c r="CM865" s="104"/>
      <c r="CN865" s="104"/>
      <c r="CO865" s="104"/>
      <c r="CP865" s="104"/>
      <c r="CQ865" s="104"/>
    </row>
    <row r="866" spans="1:95" ht="15" customHeight="1">
      <c r="A866" s="104"/>
      <c r="B866" s="117" t="s">
        <v>120</v>
      </c>
      <c r="C866" s="141"/>
      <c r="D866" s="140">
        <f>('User Input'!D52*D453)</f>
        <v>0</v>
      </c>
      <c r="E866" s="140">
        <f>('User Input'!E52*E453)</f>
        <v>0</v>
      </c>
      <c r="F866" s="140">
        <f>('User Input'!F52*F453)</f>
        <v>0</v>
      </c>
      <c r="G866" s="140">
        <f>('User Input'!G52*G453)</f>
        <v>0</v>
      </c>
      <c r="H866" s="140">
        <f>('User Input'!H52*H453)</f>
        <v>0</v>
      </c>
      <c r="I866" s="140">
        <f>('User Input'!I52*I453)</f>
        <v>0</v>
      </c>
      <c r="J866" s="140">
        <f>('User Input'!J52*J453)</f>
        <v>0</v>
      </c>
      <c r="K866" s="140">
        <f>('User Input'!K52*K453)</f>
        <v>0</v>
      </c>
      <c r="L866" s="140">
        <f>('User Input'!L52*L453)</f>
        <v>0</v>
      </c>
      <c r="M866" s="140">
        <f>('User Input'!M52*M453)</f>
        <v>0</v>
      </c>
      <c r="N866" s="140">
        <f>('User Input'!N52*N453)</f>
        <v>0</v>
      </c>
      <c r="O866" s="140">
        <f>('User Input'!O52*O453)</f>
        <v>0</v>
      </c>
      <c r="P866" s="140">
        <f>('User Input'!P52*P453)</f>
        <v>0</v>
      </c>
      <c r="Q866" s="140">
        <f>('User Input'!Q52*Q453)</f>
        <v>0</v>
      </c>
      <c r="R866" s="140">
        <f>('User Input'!R52*R453)</f>
        <v>0</v>
      </c>
      <c r="S866" s="140">
        <f>('User Input'!S52*S453)</f>
        <v>0</v>
      </c>
      <c r="T866" s="140">
        <f>('User Input'!T52*T453)</f>
        <v>0</v>
      </c>
      <c r="U866" s="140">
        <f>('User Input'!U52*U453)</f>
        <v>0</v>
      </c>
      <c r="V866" s="140">
        <f>('User Input'!V52*V453)</f>
        <v>0</v>
      </c>
      <c r="W866" s="140">
        <f>('User Input'!W52*W453)</f>
        <v>0</v>
      </c>
      <c r="X866" s="140">
        <f>('User Input'!X52*X453)</f>
        <v>0</v>
      </c>
      <c r="Y866" s="140">
        <f>('User Input'!Y52*Y453)</f>
        <v>0</v>
      </c>
      <c r="Z866" s="140">
        <f>('User Input'!Z52*Z453)</f>
        <v>0</v>
      </c>
      <c r="AA866" s="140">
        <f>('User Input'!AA52*AA453)</f>
        <v>0</v>
      </c>
      <c r="AB866" s="140">
        <f>('User Input'!AB52*AB453)</f>
        <v>0</v>
      </c>
      <c r="AC866" s="140">
        <f>('User Input'!AC52*AC453)</f>
        <v>0</v>
      </c>
      <c r="AD866" s="140">
        <f>('User Input'!AD52*AD453)</f>
        <v>0</v>
      </c>
      <c r="AE866" s="140">
        <f>('User Input'!AE52*AE453)</f>
        <v>0</v>
      </c>
      <c r="AF866" s="140">
        <f>('User Input'!AF52*AF453)</f>
        <v>0</v>
      </c>
      <c r="AG866" s="140">
        <f>('User Input'!AG52*AG453)</f>
        <v>0</v>
      </c>
      <c r="AH866" s="140">
        <f>('User Input'!AH52*AH453)</f>
        <v>0</v>
      </c>
      <c r="AI866" s="140">
        <f>('User Input'!AI52*AI453)</f>
        <v>0</v>
      </c>
      <c r="AJ866" s="140">
        <f>('User Input'!AJ52*AJ453)</f>
        <v>0</v>
      </c>
      <c r="AK866" s="140">
        <f>('User Input'!AK52*AK453)</f>
        <v>0</v>
      </c>
      <c r="AL866" s="140">
        <f>('User Input'!AL52*AL453)</f>
        <v>0</v>
      </c>
      <c r="AM866" s="140">
        <f>('User Input'!AM52*AM453)</f>
        <v>0</v>
      </c>
      <c r="AN866" s="140">
        <f>('User Input'!AN52*AN453)</f>
        <v>0</v>
      </c>
      <c r="AO866" s="140">
        <f>('User Input'!AO52*AO453)</f>
        <v>0</v>
      </c>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c r="CJ866" s="104"/>
      <c r="CK866" s="104"/>
      <c r="CL866" s="104"/>
      <c r="CM866" s="104"/>
      <c r="CN866" s="104"/>
      <c r="CO866" s="104"/>
      <c r="CP866" s="104"/>
      <c r="CQ866" s="104"/>
    </row>
    <row r="867" spans="1:95" ht="15" customHeight="1">
      <c r="A867" s="104"/>
      <c r="B867" s="117" t="s">
        <v>121</v>
      </c>
      <c r="C867" s="141"/>
      <c r="D867" s="140">
        <f>('User Input'!D53*D454)</f>
        <v>0</v>
      </c>
      <c r="E867" s="140">
        <f>('User Input'!E53*E454)</f>
        <v>0</v>
      </c>
      <c r="F867" s="140">
        <f>('User Input'!F53*F454)</f>
        <v>0</v>
      </c>
      <c r="G867" s="140">
        <f>('User Input'!G53*G454)</f>
        <v>0</v>
      </c>
      <c r="H867" s="140">
        <f>('User Input'!H53*H454)</f>
        <v>0</v>
      </c>
      <c r="I867" s="140">
        <f>('User Input'!I53*I454)</f>
        <v>0</v>
      </c>
      <c r="J867" s="140">
        <f>('User Input'!J53*J454)</f>
        <v>0</v>
      </c>
      <c r="K867" s="140">
        <f>('User Input'!K53*K454)</f>
        <v>0</v>
      </c>
      <c r="L867" s="140">
        <f>('User Input'!L53*L454)</f>
        <v>0</v>
      </c>
      <c r="M867" s="140">
        <f>('User Input'!M53*M454)</f>
        <v>0</v>
      </c>
      <c r="N867" s="140">
        <f>('User Input'!N53*N454)</f>
        <v>0</v>
      </c>
      <c r="O867" s="140">
        <f>('User Input'!O53*O454)</f>
        <v>0</v>
      </c>
      <c r="P867" s="140">
        <f>('User Input'!P53*P454)</f>
        <v>0</v>
      </c>
      <c r="Q867" s="140">
        <f>('User Input'!Q53*Q454)</f>
        <v>0</v>
      </c>
      <c r="R867" s="140">
        <f>('User Input'!R53*R454)</f>
        <v>0</v>
      </c>
      <c r="S867" s="140">
        <f>('User Input'!S53*S454)</f>
        <v>0</v>
      </c>
      <c r="T867" s="140">
        <f>('User Input'!T53*T454)</f>
        <v>0</v>
      </c>
      <c r="U867" s="140">
        <f>('User Input'!U53*U454)</f>
        <v>0</v>
      </c>
      <c r="V867" s="140">
        <f>('User Input'!V53*V454)</f>
        <v>0</v>
      </c>
      <c r="W867" s="140">
        <f>('User Input'!W53*W454)</f>
        <v>0</v>
      </c>
      <c r="X867" s="140">
        <f>('User Input'!X53*X454)</f>
        <v>0</v>
      </c>
      <c r="Y867" s="140">
        <f>('User Input'!Y53*Y454)</f>
        <v>0</v>
      </c>
      <c r="Z867" s="140">
        <f>('User Input'!Z53*Z454)</f>
        <v>0</v>
      </c>
      <c r="AA867" s="140">
        <f>('User Input'!AA53*AA454)</f>
        <v>0</v>
      </c>
      <c r="AB867" s="140">
        <f>('User Input'!AB53*AB454)</f>
        <v>0</v>
      </c>
      <c r="AC867" s="140">
        <f>('User Input'!AC53*AC454)</f>
        <v>0</v>
      </c>
      <c r="AD867" s="140">
        <f>('User Input'!AD53*AD454)</f>
        <v>0</v>
      </c>
      <c r="AE867" s="140">
        <f>('User Input'!AE53*AE454)</f>
        <v>0</v>
      </c>
      <c r="AF867" s="140">
        <f>('User Input'!AF53*AF454)</f>
        <v>0</v>
      </c>
      <c r="AG867" s="140">
        <f>('User Input'!AG53*AG454)</f>
        <v>0</v>
      </c>
      <c r="AH867" s="140">
        <f>('User Input'!AH53*AH454)</f>
        <v>0</v>
      </c>
      <c r="AI867" s="140">
        <f>('User Input'!AI53*AI454)</f>
        <v>0</v>
      </c>
      <c r="AJ867" s="140">
        <f>('User Input'!AJ53*AJ454)</f>
        <v>0</v>
      </c>
      <c r="AK867" s="140">
        <f>('User Input'!AK53*AK454)</f>
        <v>0</v>
      </c>
      <c r="AL867" s="140">
        <f>('User Input'!AL53*AL454)</f>
        <v>0</v>
      </c>
      <c r="AM867" s="140">
        <f>('User Input'!AM53*AM454)</f>
        <v>0</v>
      </c>
      <c r="AN867" s="140">
        <f>('User Input'!AN53*AN454)</f>
        <v>0</v>
      </c>
      <c r="AO867" s="140">
        <f>('User Input'!AO53*AO454)</f>
        <v>0</v>
      </c>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c r="CJ867" s="104"/>
      <c r="CK867" s="104"/>
      <c r="CL867" s="104"/>
      <c r="CM867" s="104"/>
      <c r="CN867" s="104"/>
      <c r="CO867" s="104"/>
      <c r="CP867" s="104"/>
      <c r="CQ867" s="104"/>
    </row>
    <row r="868" spans="1:95" ht="15" customHeight="1">
      <c r="A868" s="104"/>
      <c r="B868" s="117" t="s">
        <v>122</v>
      </c>
      <c r="C868" s="141"/>
      <c r="D868" s="140">
        <f>('User Input'!D54*D455)</f>
        <v>0</v>
      </c>
      <c r="E868" s="140">
        <f>('User Input'!E54*E455)</f>
        <v>0</v>
      </c>
      <c r="F868" s="140">
        <f>('User Input'!F54*F455)</f>
        <v>0</v>
      </c>
      <c r="G868" s="140">
        <f>('User Input'!G54*G455)</f>
        <v>0</v>
      </c>
      <c r="H868" s="140">
        <f>('User Input'!H54*H455)</f>
        <v>0</v>
      </c>
      <c r="I868" s="140">
        <f>('User Input'!I54*I455)</f>
        <v>0</v>
      </c>
      <c r="J868" s="140">
        <f>('User Input'!J54*J455)</f>
        <v>0</v>
      </c>
      <c r="K868" s="140">
        <f>('User Input'!K54*K455)</f>
        <v>0</v>
      </c>
      <c r="L868" s="140">
        <f>('User Input'!L54*L455)</f>
        <v>0</v>
      </c>
      <c r="M868" s="140">
        <f>('User Input'!M54*M455)</f>
        <v>0</v>
      </c>
      <c r="N868" s="140">
        <f>('User Input'!N54*N455)</f>
        <v>0</v>
      </c>
      <c r="O868" s="140">
        <f>('User Input'!O54*O455)</f>
        <v>0</v>
      </c>
      <c r="P868" s="140">
        <f>('User Input'!P54*P455)</f>
        <v>0</v>
      </c>
      <c r="Q868" s="140">
        <f>('User Input'!Q54*Q455)</f>
        <v>0</v>
      </c>
      <c r="R868" s="140">
        <f>('User Input'!R54*R455)</f>
        <v>0</v>
      </c>
      <c r="S868" s="140">
        <f>('User Input'!S54*S455)</f>
        <v>0</v>
      </c>
      <c r="T868" s="140">
        <f>('User Input'!T54*T455)</f>
        <v>0</v>
      </c>
      <c r="U868" s="140">
        <f>('User Input'!U54*U455)</f>
        <v>0</v>
      </c>
      <c r="V868" s="140">
        <f>('User Input'!V54*V455)</f>
        <v>0</v>
      </c>
      <c r="W868" s="140">
        <f>('User Input'!W54*W455)</f>
        <v>0</v>
      </c>
      <c r="X868" s="140">
        <f>('User Input'!X54*X455)</f>
        <v>0</v>
      </c>
      <c r="Y868" s="140">
        <f>('User Input'!Y54*Y455)</f>
        <v>0</v>
      </c>
      <c r="Z868" s="140">
        <f>('User Input'!Z54*Z455)</f>
        <v>0</v>
      </c>
      <c r="AA868" s="140">
        <f>('User Input'!AA54*AA455)</f>
        <v>0</v>
      </c>
      <c r="AB868" s="140">
        <f>('User Input'!AB54*AB455)</f>
        <v>0</v>
      </c>
      <c r="AC868" s="140">
        <f>('User Input'!AC54*AC455)</f>
        <v>0</v>
      </c>
      <c r="AD868" s="140">
        <f>('User Input'!AD54*AD455)</f>
        <v>0</v>
      </c>
      <c r="AE868" s="140">
        <f>('User Input'!AE54*AE455)</f>
        <v>0</v>
      </c>
      <c r="AF868" s="140">
        <f>('User Input'!AF54*AF455)</f>
        <v>0</v>
      </c>
      <c r="AG868" s="140">
        <f>('User Input'!AG54*AG455)</f>
        <v>0</v>
      </c>
      <c r="AH868" s="140">
        <f>('User Input'!AH54*AH455)</f>
        <v>0</v>
      </c>
      <c r="AI868" s="140">
        <f>('User Input'!AI54*AI455)</f>
        <v>0</v>
      </c>
      <c r="AJ868" s="140">
        <f>('User Input'!AJ54*AJ455)</f>
        <v>0</v>
      </c>
      <c r="AK868" s="140">
        <f>('User Input'!AK54*AK455)</f>
        <v>0</v>
      </c>
      <c r="AL868" s="140">
        <f>('User Input'!AL54*AL455)</f>
        <v>0</v>
      </c>
      <c r="AM868" s="140">
        <f>('User Input'!AM54*AM455)</f>
        <v>0</v>
      </c>
      <c r="AN868" s="140">
        <f>('User Input'!AN54*AN455)</f>
        <v>0</v>
      </c>
      <c r="AO868" s="140">
        <f>('User Input'!AO54*AO455)</f>
        <v>0</v>
      </c>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c r="CJ868" s="104"/>
      <c r="CK868" s="104"/>
      <c r="CL868" s="104"/>
      <c r="CM868" s="104"/>
      <c r="CN868" s="104"/>
      <c r="CO868" s="104"/>
      <c r="CP868" s="104"/>
      <c r="CQ868" s="104"/>
    </row>
    <row r="869" spans="1:95" ht="15" customHeight="1">
      <c r="A869" s="104"/>
      <c r="B869" s="117" t="s">
        <v>123</v>
      </c>
      <c r="C869" s="141"/>
      <c r="D869" s="140">
        <f>('User Input'!D55*D456)</f>
        <v>0</v>
      </c>
      <c r="E869" s="140">
        <f>('User Input'!E55*E456)</f>
        <v>0</v>
      </c>
      <c r="F869" s="140">
        <f>('User Input'!F55*F456)</f>
        <v>0</v>
      </c>
      <c r="G869" s="140">
        <f>('User Input'!G55*G456)</f>
        <v>0</v>
      </c>
      <c r="H869" s="140">
        <f>('User Input'!H55*H456)</f>
        <v>0</v>
      </c>
      <c r="I869" s="140">
        <f>('User Input'!I55*I456)</f>
        <v>0</v>
      </c>
      <c r="J869" s="140">
        <f>('User Input'!J55*J456)</f>
        <v>0</v>
      </c>
      <c r="K869" s="140">
        <f>('User Input'!K55*K456)</f>
        <v>0</v>
      </c>
      <c r="L869" s="140">
        <f>('User Input'!L55*L456)</f>
        <v>0</v>
      </c>
      <c r="M869" s="140">
        <f>('User Input'!M55*M456)</f>
        <v>0</v>
      </c>
      <c r="N869" s="140">
        <f>('User Input'!N55*N456)</f>
        <v>0</v>
      </c>
      <c r="O869" s="140">
        <f>('User Input'!O55*O456)</f>
        <v>0</v>
      </c>
      <c r="P869" s="140">
        <f>('User Input'!P55*P456)</f>
        <v>0</v>
      </c>
      <c r="Q869" s="140">
        <f>('User Input'!Q55*Q456)</f>
        <v>0</v>
      </c>
      <c r="R869" s="140">
        <f>('User Input'!R55*R456)</f>
        <v>0</v>
      </c>
      <c r="S869" s="140">
        <f>('User Input'!S55*S456)</f>
        <v>0</v>
      </c>
      <c r="T869" s="140">
        <f>('User Input'!T55*T456)</f>
        <v>0</v>
      </c>
      <c r="U869" s="140">
        <f>('User Input'!U55*U456)</f>
        <v>0</v>
      </c>
      <c r="V869" s="140">
        <f>('User Input'!V55*V456)</f>
        <v>0</v>
      </c>
      <c r="W869" s="140">
        <f>('User Input'!W55*W456)</f>
        <v>0</v>
      </c>
      <c r="X869" s="140">
        <f>('User Input'!X55*X456)</f>
        <v>0</v>
      </c>
      <c r="Y869" s="140">
        <f>('User Input'!Y55*Y456)</f>
        <v>0</v>
      </c>
      <c r="Z869" s="140">
        <f>('User Input'!Z55*Z456)</f>
        <v>0</v>
      </c>
      <c r="AA869" s="140">
        <f>('User Input'!AA55*AA456)</f>
        <v>0</v>
      </c>
      <c r="AB869" s="140">
        <f>('User Input'!AB55*AB456)</f>
        <v>0</v>
      </c>
      <c r="AC869" s="140">
        <f>('User Input'!AC55*AC456)</f>
        <v>0</v>
      </c>
      <c r="AD869" s="140">
        <f>('User Input'!AD55*AD456)</f>
        <v>0</v>
      </c>
      <c r="AE869" s="140">
        <f>('User Input'!AE55*AE456)</f>
        <v>0</v>
      </c>
      <c r="AF869" s="140">
        <f>('User Input'!AF55*AF456)</f>
        <v>0</v>
      </c>
      <c r="AG869" s="140">
        <f>('User Input'!AG55*AG456)</f>
        <v>0</v>
      </c>
      <c r="AH869" s="140">
        <f>('User Input'!AH55*AH456)</f>
        <v>0</v>
      </c>
      <c r="AI869" s="140">
        <f>('User Input'!AI55*AI456)</f>
        <v>0</v>
      </c>
      <c r="AJ869" s="140">
        <f>('User Input'!AJ55*AJ456)</f>
        <v>0</v>
      </c>
      <c r="AK869" s="140">
        <f>('User Input'!AK55*AK456)</f>
        <v>0</v>
      </c>
      <c r="AL869" s="140">
        <f>('User Input'!AL55*AL456)</f>
        <v>0</v>
      </c>
      <c r="AM869" s="140">
        <f>('User Input'!AM55*AM456)</f>
        <v>0</v>
      </c>
      <c r="AN869" s="140">
        <f>('User Input'!AN55*AN456)</f>
        <v>0</v>
      </c>
      <c r="AO869" s="140">
        <f>('User Input'!AO55*AO456)</f>
        <v>0</v>
      </c>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c r="CJ869" s="104"/>
      <c r="CK869" s="104"/>
      <c r="CL869" s="104"/>
      <c r="CM869" s="104"/>
      <c r="CN869" s="104"/>
      <c r="CO869" s="104"/>
      <c r="CP869" s="104"/>
      <c r="CQ869" s="104"/>
    </row>
    <row r="870" spans="1:95" ht="15" customHeight="1">
      <c r="A870" s="104"/>
      <c r="B870" s="117" t="s">
        <v>124</v>
      </c>
      <c r="C870" s="141"/>
      <c r="D870" s="140">
        <f>('User Input'!D56*D457)</f>
        <v>0</v>
      </c>
      <c r="E870" s="140">
        <f>('User Input'!E56*E457)</f>
        <v>0</v>
      </c>
      <c r="F870" s="140">
        <f>('User Input'!F56*F457)</f>
        <v>0</v>
      </c>
      <c r="G870" s="140">
        <f>('User Input'!G56*G457)</f>
        <v>0</v>
      </c>
      <c r="H870" s="140">
        <f>('User Input'!H56*H457)</f>
        <v>0</v>
      </c>
      <c r="I870" s="140">
        <f>('User Input'!I56*I457)</f>
        <v>0</v>
      </c>
      <c r="J870" s="140">
        <f>('User Input'!J56*J457)</f>
        <v>0</v>
      </c>
      <c r="K870" s="140">
        <f>('User Input'!K56*K457)</f>
        <v>0</v>
      </c>
      <c r="L870" s="140">
        <f>('User Input'!L56*L457)</f>
        <v>0</v>
      </c>
      <c r="M870" s="140">
        <f>('User Input'!M56*M457)</f>
        <v>0</v>
      </c>
      <c r="N870" s="140">
        <f>('User Input'!N56*N457)</f>
        <v>0</v>
      </c>
      <c r="O870" s="140">
        <f>('User Input'!O56*O457)</f>
        <v>0</v>
      </c>
      <c r="P870" s="140">
        <f>('User Input'!P56*P457)</f>
        <v>0</v>
      </c>
      <c r="Q870" s="140">
        <f>('User Input'!Q56*Q457)</f>
        <v>0</v>
      </c>
      <c r="R870" s="140">
        <f>('User Input'!R56*R457)</f>
        <v>0</v>
      </c>
      <c r="S870" s="140">
        <f>('User Input'!S56*S457)</f>
        <v>0</v>
      </c>
      <c r="T870" s="140">
        <f>('User Input'!T56*T457)</f>
        <v>0</v>
      </c>
      <c r="U870" s="140">
        <f>('User Input'!U56*U457)</f>
        <v>0</v>
      </c>
      <c r="V870" s="140">
        <f>('User Input'!V56*V457)</f>
        <v>0</v>
      </c>
      <c r="W870" s="140">
        <f>('User Input'!W56*W457)</f>
        <v>0</v>
      </c>
      <c r="X870" s="140">
        <f>('User Input'!X56*X457)</f>
        <v>0</v>
      </c>
      <c r="Y870" s="140">
        <f>('User Input'!Y56*Y457)</f>
        <v>0</v>
      </c>
      <c r="Z870" s="140">
        <f>('User Input'!Z56*Z457)</f>
        <v>0</v>
      </c>
      <c r="AA870" s="140">
        <f>('User Input'!AA56*AA457)</f>
        <v>0</v>
      </c>
      <c r="AB870" s="140">
        <f>('User Input'!AB56*AB457)</f>
        <v>0</v>
      </c>
      <c r="AC870" s="140">
        <f>('User Input'!AC56*AC457)</f>
        <v>0</v>
      </c>
      <c r="AD870" s="140">
        <f>('User Input'!AD56*AD457)</f>
        <v>0</v>
      </c>
      <c r="AE870" s="140">
        <f>('User Input'!AE56*AE457)</f>
        <v>0</v>
      </c>
      <c r="AF870" s="140">
        <f>('User Input'!AF56*AF457)</f>
        <v>0</v>
      </c>
      <c r="AG870" s="140">
        <f>('User Input'!AG56*AG457)</f>
        <v>0</v>
      </c>
      <c r="AH870" s="140">
        <f>('User Input'!AH56*AH457)</f>
        <v>0</v>
      </c>
      <c r="AI870" s="140">
        <f>('User Input'!AI56*AI457)</f>
        <v>0</v>
      </c>
      <c r="AJ870" s="140">
        <f>('User Input'!AJ56*AJ457)</f>
        <v>0</v>
      </c>
      <c r="AK870" s="140">
        <f>('User Input'!AK56*AK457)</f>
        <v>0</v>
      </c>
      <c r="AL870" s="140">
        <f>('User Input'!AL56*AL457)</f>
        <v>0</v>
      </c>
      <c r="AM870" s="140">
        <f>('User Input'!AM56*AM457)</f>
        <v>0</v>
      </c>
      <c r="AN870" s="140">
        <f>('User Input'!AN56*AN457)</f>
        <v>0</v>
      </c>
      <c r="AO870" s="140">
        <f>('User Input'!AO56*AO457)</f>
        <v>0</v>
      </c>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c r="CJ870" s="104"/>
      <c r="CK870" s="104"/>
      <c r="CL870" s="104"/>
      <c r="CM870" s="104"/>
      <c r="CN870" s="104"/>
      <c r="CO870" s="104"/>
      <c r="CP870" s="104"/>
      <c r="CQ870" s="104"/>
    </row>
    <row r="871" spans="1:95" ht="15" customHeight="1">
      <c r="A871" s="104"/>
      <c r="B871" s="117" t="s">
        <v>125</v>
      </c>
      <c r="C871" s="141"/>
      <c r="D871" s="140">
        <f>('User Input'!D57*D458)</f>
        <v>0</v>
      </c>
      <c r="E871" s="140">
        <f>('User Input'!E57*E458)</f>
        <v>0</v>
      </c>
      <c r="F871" s="140">
        <f>('User Input'!F57*F458)</f>
        <v>0</v>
      </c>
      <c r="G871" s="140">
        <f>('User Input'!G57*G458)</f>
        <v>0</v>
      </c>
      <c r="H871" s="140">
        <f>('User Input'!H57*H458)</f>
        <v>0</v>
      </c>
      <c r="I871" s="140">
        <f>('User Input'!I57*I458)</f>
        <v>0</v>
      </c>
      <c r="J871" s="140">
        <f>('User Input'!J57*J458)</f>
        <v>0</v>
      </c>
      <c r="K871" s="140">
        <f>('User Input'!K57*K458)</f>
        <v>0</v>
      </c>
      <c r="L871" s="140">
        <f>('User Input'!L57*L458)</f>
        <v>0</v>
      </c>
      <c r="M871" s="140">
        <f>('User Input'!M57*M458)</f>
        <v>0</v>
      </c>
      <c r="N871" s="140">
        <f>('User Input'!N57*N458)</f>
        <v>0</v>
      </c>
      <c r="O871" s="140">
        <f>('User Input'!O57*O458)</f>
        <v>0</v>
      </c>
      <c r="P871" s="140">
        <f>('User Input'!P57*P458)</f>
        <v>0</v>
      </c>
      <c r="Q871" s="140">
        <f>('User Input'!Q57*Q458)</f>
        <v>0</v>
      </c>
      <c r="R871" s="140">
        <f>('User Input'!R57*R458)</f>
        <v>0</v>
      </c>
      <c r="S871" s="140">
        <f>('User Input'!S57*S458)</f>
        <v>0</v>
      </c>
      <c r="T871" s="140">
        <f>('User Input'!T57*T458)</f>
        <v>0</v>
      </c>
      <c r="U871" s="140">
        <f>('User Input'!U57*U458)</f>
        <v>0</v>
      </c>
      <c r="V871" s="140">
        <f>('User Input'!V57*V458)</f>
        <v>0</v>
      </c>
      <c r="W871" s="140">
        <f>('User Input'!W57*W458)</f>
        <v>0</v>
      </c>
      <c r="X871" s="140">
        <f>('User Input'!X57*X458)</f>
        <v>0</v>
      </c>
      <c r="Y871" s="140">
        <f>('User Input'!Y57*Y458)</f>
        <v>0</v>
      </c>
      <c r="Z871" s="140">
        <f>('User Input'!Z57*Z458)</f>
        <v>0</v>
      </c>
      <c r="AA871" s="140">
        <f>('User Input'!AA57*AA458)</f>
        <v>0</v>
      </c>
      <c r="AB871" s="140">
        <f>('User Input'!AB57*AB458)</f>
        <v>0</v>
      </c>
      <c r="AC871" s="140">
        <f>('User Input'!AC57*AC458)</f>
        <v>0</v>
      </c>
      <c r="AD871" s="140">
        <f>('User Input'!AD57*AD458)</f>
        <v>0</v>
      </c>
      <c r="AE871" s="140">
        <f>('User Input'!AE57*AE458)</f>
        <v>0</v>
      </c>
      <c r="AF871" s="140">
        <f>('User Input'!AF57*AF458)</f>
        <v>0</v>
      </c>
      <c r="AG871" s="140">
        <f>('User Input'!AG57*AG458)</f>
        <v>0</v>
      </c>
      <c r="AH871" s="140">
        <f>('User Input'!AH57*AH458)</f>
        <v>0</v>
      </c>
      <c r="AI871" s="140">
        <f>('User Input'!AI57*AI458)</f>
        <v>0</v>
      </c>
      <c r="AJ871" s="140">
        <f>('User Input'!AJ57*AJ458)</f>
        <v>0</v>
      </c>
      <c r="AK871" s="140">
        <f>('User Input'!AK57*AK458)</f>
        <v>0</v>
      </c>
      <c r="AL871" s="140">
        <f>('User Input'!AL57*AL458)</f>
        <v>0</v>
      </c>
      <c r="AM871" s="140">
        <f>('User Input'!AM57*AM458)</f>
        <v>0</v>
      </c>
      <c r="AN871" s="140">
        <f>('User Input'!AN57*AN458)</f>
        <v>0</v>
      </c>
      <c r="AO871" s="140">
        <f>('User Input'!AO57*AO458)</f>
        <v>0</v>
      </c>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c r="CJ871" s="104"/>
      <c r="CK871" s="104"/>
      <c r="CL871" s="104"/>
      <c r="CM871" s="104"/>
      <c r="CN871" s="104"/>
      <c r="CO871" s="104"/>
      <c r="CP871" s="104"/>
      <c r="CQ871" s="104"/>
    </row>
    <row r="872" spans="1:95" ht="15" customHeight="1">
      <c r="A872" s="104"/>
      <c r="B872" s="117" t="s">
        <v>126</v>
      </c>
      <c r="C872" s="141"/>
      <c r="D872" s="140">
        <f>('User Input'!D58*D459)</f>
        <v>0</v>
      </c>
      <c r="E872" s="140">
        <f>('User Input'!E58*E459)</f>
        <v>0</v>
      </c>
      <c r="F872" s="140">
        <f>('User Input'!F58*F459)</f>
        <v>0</v>
      </c>
      <c r="G872" s="140">
        <f>('User Input'!G58*G459)</f>
        <v>0</v>
      </c>
      <c r="H872" s="140">
        <f>('User Input'!H58*H459)</f>
        <v>0</v>
      </c>
      <c r="I872" s="140">
        <f>('User Input'!I58*I459)</f>
        <v>0</v>
      </c>
      <c r="J872" s="140">
        <f>('User Input'!J58*J459)</f>
        <v>0</v>
      </c>
      <c r="K872" s="140">
        <f>('User Input'!K58*K459)</f>
        <v>0</v>
      </c>
      <c r="L872" s="140">
        <f>('User Input'!L58*L459)</f>
        <v>0</v>
      </c>
      <c r="M872" s="140">
        <f>('User Input'!M58*M459)</f>
        <v>0</v>
      </c>
      <c r="N872" s="140">
        <f>('User Input'!N58*N459)</f>
        <v>0</v>
      </c>
      <c r="O872" s="140">
        <f>('User Input'!O58*O459)</f>
        <v>0</v>
      </c>
      <c r="P872" s="140">
        <f>('User Input'!P58*P459)</f>
        <v>0</v>
      </c>
      <c r="Q872" s="140">
        <f>('User Input'!Q58*Q459)</f>
        <v>0</v>
      </c>
      <c r="R872" s="140">
        <f>('User Input'!R58*R459)</f>
        <v>0</v>
      </c>
      <c r="S872" s="140">
        <f>('User Input'!S58*S459)</f>
        <v>0</v>
      </c>
      <c r="T872" s="140">
        <f>('User Input'!T58*T459)</f>
        <v>0</v>
      </c>
      <c r="U872" s="140">
        <f>('User Input'!U58*U459)</f>
        <v>0</v>
      </c>
      <c r="V872" s="140">
        <f>('User Input'!V58*V459)</f>
        <v>0</v>
      </c>
      <c r="W872" s="140">
        <f>('User Input'!W58*W459)</f>
        <v>0</v>
      </c>
      <c r="X872" s="140">
        <f>('User Input'!X58*X459)</f>
        <v>0</v>
      </c>
      <c r="Y872" s="140">
        <f>('User Input'!Y58*Y459)</f>
        <v>0</v>
      </c>
      <c r="Z872" s="140">
        <f>('User Input'!Z58*Z459)</f>
        <v>0</v>
      </c>
      <c r="AA872" s="140">
        <f>('User Input'!AA58*AA459)</f>
        <v>0</v>
      </c>
      <c r="AB872" s="140">
        <f>('User Input'!AB58*AB459)</f>
        <v>0</v>
      </c>
      <c r="AC872" s="140">
        <f>('User Input'!AC58*AC459)</f>
        <v>0</v>
      </c>
      <c r="AD872" s="140">
        <f>('User Input'!AD58*AD459)</f>
        <v>0</v>
      </c>
      <c r="AE872" s="140">
        <f>('User Input'!AE58*AE459)</f>
        <v>0</v>
      </c>
      <c r="AF872" s="140">
        <f>('User Input'!AF58*AF459)</f>
        <v>0</v>
      </c>
      <c r="AG872" s="140">
        <f>('User Input'!AG58*AG459)</f>
        <v>0</v>
      </c>
      <c r="AH872" s="140">
        <f>('User Input'!AH58*AH459)</f>
        <v>0</v>
      </c>
      <c r="AI872" s="140">
        <f>('User Input'!AI58*AI459)</f>
        <v>0</v>
      </c>
      <c r="AJ872" s="140">
        <f>('User Input'!AJ58*AJ459)</f>
        <v>0</v>
      </c>
      <c r="AK872" s="140">
        <f>('User Input'!AK58*AK459)</f>
        <v>0</v>
      </c>
      <c r="AL872" s="140">
        <f>('User Input'!AL58*AL459)</f>
        <v>0</v>
      </c>
      <c r="AM872" s="140">
        <f>('User Input'!AM58*AM459)</f>
        <v>0</v>
      </c>
      <c r="AN872" s="140">
        <f>('User Input'!AN58*AN459)</f>
        <v>0</v>
      </c>
      <c r="AO872" s="140">
        <f>('User Input'!AO58*AO459)</f>
        <v>0</v>
      </c>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c r="CJ872" s="104"/>
      <c r="CK872" s="104"/>
      <c r="CL872" s="104"/>
      <c r="CM872" s="104"/>
      <c r="CN872" s="104"/>
      <c r="CO872" s="104"/>
      <c r="CP872" s="104"/>
      <c r="CQ872" s="104"/>
    </row>
    <row r="873" spans="1:95" ht="15" customHeight="1">
      <c r="A873" s="104"/>
      <c r="B873" s="117" t="s">
        <v>127</v>
      </c>
      <c r="C873" s="141"/>
      <c r="D873" s="140">
        <f>('User Input'!D59*D460)</f>
        <v>0</v>
      </c>
      <c r="E873" s="140">
        <f>('User Input'!E59*E460)</f>
        <v>0</v>
      </c>
      <c r="F873" s="140">
        <f>('User Input'!F59*F460)</f>
        <v>0</v>
      </c>
      <c r="G873" s="140">
        <f>('User Input'!G59*G460)</f>
        <v>0</v>
      </c>
      <c r="H873" s="140">
        <f>('User Input'!H59*H460)</f>
        <v>0</v>
      </c>
      <c r="I873" s="140">
        <f>('User Input'!I59*I460)</f>
        <v>0</v>
      </c>
      <c r="J873" s="140">
        <f>('User Input'!J59*J460)</f>
        <v>0</v>
      </c>
      <c r="K873" s="140">
        <f>('User Input'!K59*K460)</f>
        <v>0</v>
      </c>
      <c r="L873" s="140">
        <f>('User Input'!L59*L460)</f>
        <v>0</v>
      </c>
      <c r="M873" s="140">
        <f>('User Input'!M59*M460)</f>
        <v>0</v>
      </c>
      <c r="N873" s="140">
        <f>('User Input'!N59*N460)</f>
        <v>0</v>
      </c>
      <c r="O873" s="140">
        <f>('User Input'!O59*O460)</f>
        <v>0</v>
      </c>
      <c r="P873" s="140">
        <f>('User Input'!P59*P460)</f>
        <v>0</v>
      </c>
      <c r="Q873" s="140">
        <f>('User Input'!Q59*Q460)</f>
        <v>0</v>
      </c>
      <c r="R873" s="140">
        <f>('User Input'!R59*R460)</f>
        <v>0</v>
      </c>
      <c r="S873" s="140">
        <f>('User Input'!S59*S460)</f>
        <v>0</v>
      </c>
      <c r="T873" s="140">
        <f>('User Input'!T59*T460)</f>
        <v>0</v>
      </c>
      <c r="U873" s="140">
        <f>('User Input'!U59*U460)</f>
        <v>0</v>
      </c>
      <c r="V873" s="140">
        <f>('User Input'!V59*V460)</f>
        <v>0</v>
      </c>
      <c r="W873" s="140">
        <f>('User Input'!W59*W460)</f>
        <v>0</v>
      </c>
      <c r="X873" s="140">
        <f>('User Input'!X59*X460)</f>
        <v>0</v>
      </c>
      <c r="Y873" s="140">
        <f>('User Input'!Y59*Y460)</f>
        <v>0</v>
      </c>
      <c r="Z873" s="140">
        <f>('User Input'!Z59*Z460)</f>
        <v>0</v>
      </c>
      <c r="AA873" s="140">
        <f>('User Input'!AA59*AA460)</f>
        <v>0</v>
      </c>
      <c r="AB873" s="140">
        <f>('User Input'!AB59*AB460)</f>
        <v>0</v>
      </c>
      <c r="AC873" s="140">
        <f>('User Input'!AC59*AC460)</f>
        <v>0</v>
      </c>
      <c r="AD873" s="140">
        <f>('User Input'!AD59*AD460)</f>
        <v>0</v>
      </c>
      <c r="AE873" s="140">
        <f>('User Input'!AE59*AE460)</f>
        <v>0</v>
      </c>
      <c r="AF873" s="140">
        <f>('User Input'!AF59*AF460)</f>
        <v>0</v>
      </c>
      <c r="AG873" s="140">
        <f>('User Input'!AG59*AG460)</f>
        <v>0</v>
      </c>
      <c r="AH873" s="140">
        <f>('User Input'!AH59*AH460)</f>
        <v>0</v>
      </c>
      <c r="AI873" s="140">
        <f>('User Input'!AI59*AI460)</f>
        <v>0</v>
      </c>
      <c r="AJ873" s="140">
        <f>('User Input'!AJ59*AJ460)</f>
        <v>0</v>
      </c>
      <c r="AK873" s="140">
        <f>('User Input'!AK59*AK460)</f>
        <v>0</v>
      </c>
      <c r="AL873" s="140">
        <f>('User Input'!AL59*AL460)</f>
        <v>0</v>
      </c>
      <c r="AM873" s="140">
        <f>('User Input'!AM59*AM460)</f>
        <v>0</v>
      </c>
      <c r="AN873" s="140">
        <f>('User Input'!AN59*AN460)</f>
        <v>0</v>
      </c>
      <c r="AO873" s="140">
        <f>('User Input'!AO59*AO460)</f>
        <v>0</v>
      </c>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c r="CJ873" s="104"/>
      <c r="CK873" s="104"/>
      <c r="CL873" s="104"/>
      <c r="CM873" s="104"/>
      <c r="CN873" s="104"/>
      <c r="CO873" s="104"/>
      <c r="CP873" s="104"/>
      <c r="CQ873" s="104"/>
    </row>
    <row r="874" spans="1:95" ht="15" customHeight="1">
      <c r="A874" s="104"/>
      <c r="B874" s="117" t="s">
        <v>128</v>
      </c>
      <c r="C874" s="141"/>
      <c r="D874" s="140">
        <f>('User Input'!D60*D461)</f>
        <v>0</v>
      </c>
      <c r="E874" s="140">
        <f>('User Input'!E60*E461)</f>
        <v>0</v>
      </c>
      <c r="F874" s="140">
        <f>('User Input'!F60*F461)</f>
        <v>0</v>
      </c>
      <c r="G874" s="140">
        <f>('User Input'!G60*G461)</f>
        <v>0</v>
      </c>
      <c r="H874" s="140">
        <f>('User Input'!H60*H461)</f>
        <v>0</v>
      </c>
      <c r="I874" s="140">
        <f>('User Input'!I60*I461)</f>
        <v>0</v>
      </c>
      <c r="J874" s="140">
        <f>('User Input'!J60*J461)</f>
        <v>0</v>
      </c>
      <c r="K874" s="140">
        <f>('User Input'!K60*K461)</f>
        <v>0</v>
      </c>
      <c r="L874" s="140">
        <f>('User Input'!L60*L461)</f>
        <v>0</v>
      </c>
      <c r="M874" s="140">
        <f>('User Input'!M60*M461)</f>
        <v>0</v>
      </c>
      <c r="N874" s="140">
        <f>('User Input'!N60*N461)</f>
        <v>0</v>
      </c>
      <c r="O874" s="140">
        <f>('User Input'!O60*O461)</f>
        <v>0</v>
      </c>
      <c r="P874" s="140">
        <f>('User Input'!P60*P461)</f>
        <v>0</v>
      </c>
      <c r="Q874" s="140">
        <f>('User Input'!Q60*Q461)</f>
        <v>0</v>
      </c>
      <c r="R874" s="140">
        <f>('User Input'!R60*R461)</f>
        <v>0</v>
      </c>
      <c r="S874" s="140">
        <f>('User Input'!S60*S461)</f>
        <v>0</v>
      </c>
      <c r="T874" s="140">
        <f>('User Input'!T60*T461)</f>
        <v>0</v>
      </c>
      <c r="U874" s="140">
        <f>('User Input'!U60*U461)</f>
        <v>0</v>
      </c>
      <c r="V874" s="140">
        <f>('User Input'!V60*V461)</f>
        <v>0</v>
      </c>
      <c r="W874" s="140">
        <f>('User Input'!W60*W461)</f>
        <v>0</v>
      </c>
      <c r="X874" s="140">
        <f>('User Input'!X60*X461)</f>
        <v>0</v>
      </c>
      <c r="Y874" s="140">
        <f>('User Input'!Y60*Y461)</f>
        <v>0</v>
      </c>
      <c r="Z874" s="140">
        <f>('User Input'!Z60*Z461)</f>
        <v>0</v>
      </c>
      <c r="AA874" s="140">
        <f>('User Input'!AA60*AA461)</f>
        <v>0</v>
      </c>
      <c r="AB874" s="140">
        <f>('User Input'!AB60*AB461)</f>
        <v>0</v>
      </c>
      <c r="AC874" s="140">
        <f>('User Input'!AC60*AC461)</f>
        <v>0</v>
      </c>
      <c r="AD874" s="140">
        <f>('User Input'!AD60*AD461)</f>
        <v>0</v>
      </c>
      <c r="AE874" s="140">
        <f>('User Input'!AE60*AE461)</f>
        <v>0</v>
      </c>
      <c r="AF874" s="140">
        <f>('User Input'!AF60*AF461)</f>
        <v>0</v>
      </c>
      <c r="AG874" s="140">
        <f>('User Input'!AG60*AG461)</f>
        <v>0</v>
      </c>
      <c r="AH874" s="140">
        <f>('User Input'!AH60*AH461)</f>
        <v>0</v>
      </c>
      <c r="AI874" s="140">
        <f>('User Input'!AI60*AI461)</f>
        <v>0</v>
      </c>
      <c r="AJ874" s="140">
        <f>('User Input'!AJ60*AJ461)</f>
        <v>0</v>
      </c>
      <c r="AK874" s="140">
        <f>('User Input'!AK60*AK461)</f>
        <v>0</v>
      </c>
      <c r="AL874" s="140">
        <f>('User Input'!AL60*AL461)</f>
        <v>0</v>
      </c>
      <c r="AM874" s="140">
        <f>('User Input'!AM60*AM461)</f>
        <v>0</v>
      </c>
      <c r="AN874" s="140">
        <f>('User Input'!AN60*AN461)</f>
        <v>0</v>
      </c>
      <c r="AO874" s="140">
        <f>('User Input'!AO60*AO461)</f>
        <v>0</v>
      </c>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c r="CJ874" s="104"/>
      <c r="CK874" s="104"/>
      <c r="CL874" s="104"/>
      <c r="CM874" s="104"/>
      <c r="CN874" s="104"/>
      <c r="CO874" s="104"/>
      <c r="CP874" s="104"/>
      <c r="CQ874" s="104"/>
    </row>
    <row r="875" spans="1:95" ht="15" customHeight="1">
      <c r="A875" s="104"/>
      <c r="B875" s="117" t="s">
        <v>129</v>
      </c>
      <c r="C875" s="141"/>
      <c r="D875" s="140">
        <f>('User Input'!D61*D462)</f>
        <v>0</v>
      </c>
      <c r="E875" s="140">
        <f>('User Input'!E61*E462)</f>
        <v>0</v>
      </c>
      <c r="F875" s="140">
        <f>('User Input'!F61*F462)</f>
        <v>0</v>
      </c>
      <c r="G875" s="140">
        <f>('User Input'!G61*G462)</f>
        <v>0</v>
      </c>
      <c r="H875" s="140">
        <f>('User Input'!H61*H462)</f>
        <v>0</v>
      </c>
      <c r="I875" s="140">
        <f>('User Input'!I61*I462)</f>
        <v>0</v>
      </c>
      <c r="J875" s="140">
        <f>('User Input'!J61*J462)</f>
        <v>0</v>
      </c>
      <c r="K875" s="140">
        <f>('User Input'!K61*K462)</f>
        <v>0</v>
      </c>
      <c r="L875" s="140">
        <f>('User Input'!L61*L462)</f>
        <v>0</v>
      </c>
      <c r="M875" s="140">
        <f>('User Input'!M61*M462)</f>
        <v>0</v>
      </c>
      <c r="N875" s="140">
        <f>('User Input'!N61*N462)</f>
        <v>0</v>
      </c>
      <c r="O875" s="140">
        <f>('User Input'!O61*O462)</f>
        <v>0</v>
      </c>
      <c r="P875" s="140">
        <f>('User Input'!P61*P462)</f>
        <v>0</v>
      </c>
      <c r="Q875" s="140">
        <f>('User Input'!Q61*Q462)</f>
        <v>0</v>
      </c>
      <c r="R875" s="140">
        <f>('User Input'!R61*R462)</f>
        <v>0</v>
      </c>
      <c r="S875" s="140">
        <f>('User Input'!S61*S462)</f>
        <v>0</v>
      </c>
      <c r="T875" s="140">
        <f>('User Input'!T61*T462)</f>
        <v>0</v>
      </c>
      <c r="U875" s="140">
        <f>('User Input'!U61*U462)</f>
        <v>0</v>
      </c>
      <c r="V875" s="140">
        <f>('User Input'!V61*V462)</f>
        <v>0</v>
      </c>
      <c r="W875" s="140">
        <f>('User Input'!W61*W462)</f>
        <v>0</v>
      </c>
      <c r="X875" s="140">
        <f>('User Input'!X61*X462)</f>
        <v>0</v>
      </c>
      <c r="Y875" s="140">
        <f>('User Input'!Y61*Y462)</f>
        <v>0</v>
      </c>
      <c r="Z875" s="140">
        <f>('User Input'!Z61*Z462)</f>
        <v>0</v>
      </c>
      <c r="AA875" s="140">
        <f>('User Input'!AA61*AA462)</f>
        <v>0</v>
      </c>
      <c r="AB875" s="140">
        <f>('User Input'!AB61*AB462)</f>
        <v>0</v>
      </c>
      <c r="AC875" s="140">
        <f>('User Input'!AC61*AC462)</f>
        <v>0</v>
      </c>
      <c r="AD875" s="140">
        <f>('User Input'!AD61*AD462)</f>
        <v>0</v>
      </c>
      <c r="AE875" s="140">
        <f>('User Input'!AE61*AE462)</f>
        <v>0</v>
      </c>
      <c r="AF875" s="140">
        <f>('User Input'!AF61*AF462)</f>
        <v>0</v>
      </c>
      <c r="AG875" s="140">
        <f>('User Input'!AG61*AG462)</f>
        <v>0</v>
      </c>
      <c r="AH875" s="140">
        <f>('User Input'!AH61*AH462)</f>
        <v>0</v>
      </c>
      <c r="AI875" s="140">
        <f>('User Input'!AI61*AI462)</f>
        <v>0</v>
      </c>
      <c r="AJ875" s="140">
        <f>('User Input'!AJ61*AJ462)</f>
        <v>0</v>
      </c>
      <c r="AK875" s="140">
        <f>('User Input'!AK61*AK462)</f>
        <v>0</v>
      </c>
      <c r="AL875" s="140">
        <f>('User Input'!AL61*AL462)</f>
        <v>0</v>
      </c>
      <c r="AM875" s="140">
        <f>('User Input'!AM61*AM462)</f>
        <v>0</v>
      </c>
      <c r="AN875" s="140">
        <f>('User Input'!AN61*AN462)</f>
        <v>0</v>
      </c>
      <c r="AO875" s="140">
        <f>('User Input'!AO61*AO462)</f>
        <v>0</v>
      </c>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c r="CJ875" s="104"/>
      <c r="CK875" s="104"/>
      <c r="CL875" s="104"/>
      <c r="CM875" s="104"/>
      <c r="CN875" s="104"/>
      <c r="CO875" s="104"/>
      <c r="CP875" s="104"/>
      <c r="CQ875" s="104"/>
    </row>
    <row r="876" spans="1:95" ht="15" customHeight="1">
      <c r="A876" s="104"/>
      <c r="B876" s="117" t="s">
        <v>130</v>
      </c>
      <c r="C876" s="141"/>
      <c r="D876" s="140">
        <f>('User Input'!D62*D463)</f>
        <v>0</v>
      </c>
      <c r="E876" s="140">
        <f>('User Input'!E62*E463)</f>
        <v>0</v>
      </c>
      <c r="F876" s="140">
        <f>('User Input'!F62*F463)</f>
        <v>0</v>
      </c>
      <c r="G876" s="140">
        <f>('User Input'!G62*G463)</f>
        <v>0</v>
      </c>
      <c r="H876" s="140">
        <f>('User Input'!H62*H463)</f>
        <v>0</v>
      </c>
      <c r="I876" s="140">
        <f>('User Input'!I62*I463)</f>
        <v>0</v>
      </c>
      <c r="J876" s="140">
        <f>('User Input'!J62*J463)</f>
        <v>0</v>
      </c>
      <c r="K876" s="140">
        <f>('User Input'!K62*K463)</f>
        <v>0</v>
      </c>
      <c r="L876" s="140">
        <f>('User Input'!L62*L463)</f>
        <v>0</v>
      </c>
      <c r="M876" s="140">
        <f>('User Input'!M62*M463)</f>
        <v>0</v>
      </c>
      <c r="N876" s="140">
        <f>('User Input'!N62*N463)</f>
        <v>0</v>
      </c>
      <c r="O876" s="140">
        <f>('User Input'!O62*O463)</f>
        <v>0</v>
      </c>
      <c r="P876" s="140">
        <f>('User Input'!P62*P463)</f>
        <v>0</v>
      </c>
      <c r="Q876" s="140">
        <f>('User Input'!Q62*Q463)</f>
        <v>0</v>
      </c>
      <c r="R876" s="140">
        <f>('User Input'!R62*R463)</f>
        <v>0</v>
      </c>
      <c r="S876" s="140">
        <f>('User Input'!S62*S463)</f>
        <v>0</v>
      </c>
      <c r="T876" s="140">
        <f>('User Input'!T62*T463)</f>
        <v>0</v>
      </c>
      <c r="U876" s="140">
        <f>('User Input'!U62*U463)</f>
        <v>0</v>
      </c>
      <c r="V876" s="140">
        <f>('User Input'!V62*V463)</f>
        <v>0</v>
      </c>
      <c r="W876" s="140">
        <f>('User Input'!W62*W463)</f>
        <v>0</v>
      </c>
      <c r="X876" s="140">
        <f>('User Input'!X62*X463)</f>
        <v>0</v>
      </c>
      <c r="Y876" s="140">
        <f>('User Input'!Y62*Y463)</f>
        <v>0</v>
      </c>
      <c r="Z876" s="140">
        <f>('User Input'!Z62*Z463)</f>
        <v>0</v>
      </c>
      <c r="AA876" s="140">
        <f>('User Input'!AA62*AA463)</f>
        <v>0</v>
      </c>
      <c r="AB876" s="140">
        <f>('User Input'!AB62*AB463)</f>
        <v>0</v>
      </c>
      <c r="AC876" s="140">
        <f>('User Input'!AC62*AC463)</f>
        <v>0</v>
      </c>
      <c r="AD876" s="140">
        <f>('User Input'!AD62*AD463)</f>
        <v>0</v>
      </c>
      <c r="AE876" s="140">
        <f>('User Input'!AE62*AE463)</f>
        <v>0</v>
      </c>
      <c r="AF876" s="140">
        <f>('User Input'!AF62*AF463)</f>
        <v>0</v>
      </c>
      <c r="AG876" s="140">
        <f>('User Input'!AG62*AG463)</f>
        <v>0</v>
      </c>
      <c r="AH876" s="140">
        <f>('User Input'!AH62*AH463)</f>
        <v>0</v>
      </c>
      <c r="AI876" s="140">
        <f>('User Input'!AI62*AI463)</f>
        <v>0</v>
      </c>
      <c r="AJ876" s="140">
        <f>('User Input'!AJ62*AJ463)</f>
        <v>0</v>
      </c>
      <c r="AK876" s="140">
        <f>('User Input'!AK62*AK463)</f>
        <v>0</v>
      </c>
      <c r="AL876" s="140">
        <f>('User Input'!AL62*AL463)</f>
        <v>0</v>
      </c>
      <c r="AM876" s="140">
        <f>('User Input'!AM62*AM463)</f>
        <v>0</v>
      </c>
      <c r="AN876" s="140">
        <f>('User Input'!AN62*AN463)</f>
        <v>0</v>
      </c>
      <c r="AO876" s="140">
        <f>('User Input'!AO62*AO463)</f>
        <v>0</v>
      </c>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c r="CJ876" s="104"/>
      <c r="CK876" s="104"/>
      <c r="CL876" s="104"/>
      <c r="CM876" s="104"/>
      <c r="CN876" s="104"/>
      <c r="CO876" s="104"/>
      <c r="CP876" s="104"/>
      <c r="CQ876" s="104"/>
    </row>
    <row r="877" spans="1:95" ht="15" customHeight="1">
      <c r="A877" s="104"/>
      <c r="B877" s="117" t="s">
        <v>131</v>
      </c>
      <c r="C877" s="141"/>
      <c r="D877" s="140">
        <f>('User Input'!D63*D464)</f>
        <v>0</v>
      </c>
      <c r="E877" s="140">
        <f>('User Input'!E63*E464)</f>
        <v>0</v>
      </c>
      <c r="F877" s="140">
        <f>('User Input'!F63*F464)</f>
        <v>0</v>
      </c>
      <c r="G877" s="140">
        <f>('User Input'!G63*G464)</f>
        <v>0</v>
      </c>
      <c r="H877" s="140">
        <f>('User Input'!H63*H464)</f>
        <v>0</v>
      </c>
      <c r="I877" s="140">
        <f>('User Input'!I63*I464)</f>
        <v>0</v>
      </c>
      <c r="J877" s="140">
        <f>('User Input'!J63*J464)</f>
        <v>0</v>
      </c>
      <c r="K877" s="140">
        <f>('User Input'!K63*K464)</f>
        <v>0</v>
      </c>
      <c r="L877" s="140">
        <f>('User Input'!L63*L464)</f>
        <v>0</v>
      </c>
      <c r="M877" s="140">
        <f>('User Input'!M63*M464)</f>
        <v>0</v>
      </c>
      <c r="N877" s="140">
        <f>('User Input'!N63*N464)</f>
        <v>0</v>
      </c>
      <c r="O877" s="140">
        <f>('User Input'!O63*O464)</f>
        <v>0</v>
      </c>
      <c r="P877" s="140">
        <f>('User Input'!P63*P464)</f>
        <v>0</v>
      </c>
      <c r="Q877" s="140">
        <f>('User Input'!Q63*Q464)</f>
        <v>0</v>
      </c>
      <c r="R877" s="140">
        <f>('User Input'!R63*R464)</f>
        <v>0</v>
      </c>
      <c r="S877" s="140">
        <f>('User Input'!S63*S464)</f>
        <v>0</v>
      </c>
      <c r="T877" s="140">
        <f>('User Input'!T63*T464)</f>
        <v>0</v>
      </c>
      <c r="U877" s="140">
        <f>('User Input'!U63*U464)</f>
        <v>0</v>
      </c>
      <c r="V877" s="140">
        <f>('User Input'!V63*V464)</f>
        <v>0</v>
      </c>
      <c r="W877" s="140">
        <f>('User Input'!W63*W464)</f>
        <v>0</v>
      </c>
      <c r="X877" s="140">
        <f>('User Input'!X63*X464)</f>
        <v>0</v>
      </c>
      <c r="Y877" s="140">
        <f>('User Input'!Y63*Y464)</f>
        <v>0</v>
      </c>
      <c r="Z877" s="140">
        <f>('User Input'!Z63*Z464)</f>
        <v>0</v>
      </c>
      <c r="AA877" s="140">
        <f>('User Input'!AA63*AA464)</f>
        <v>0</v>
      </c>
      <c r="AB877" s="140">
        <f>('User Input'!AB63*AB464)</f>
        <v>0</v>
      </c>
      <c r="AC877" s="140">
        <f>('User Input'!AC63*AC464)</f>
        <v>0</v>
      </c>
      <c r="AD877" s="140">
        <f>('User Input'!AD63*AD464)</f>
        <v>0</v>
      </c>
      <c r="AE877" s="140">
        <f>('User Input'!AE63*AE464)</f>
        <v>0</v>
      </c>
      <c r="AF877" s="140">
        <f>('User Input'!AF63*AF464)</f>
        <v>0</v>
      </c>
      <c r="AG877" s="140">
        <f>('User Input'!AG63*AG464)</f>
        <v>0</v>
      </c>
      <c r="AH877" s="140">
        <f>('User Input'!AH63*AH464)</f>
        <v>0</v>
      </c>
      <c r="AI877" s="140">
        <f>('User Input'!AI63*AI464)</f>
        <v>0</v>
      </c>
      <c r="AJ877" s="140">
        <f>('User Input'!AJ63*AJ464)</f>
        <v>0</v>
      </c>
      <c r="AK877" s="140">
        <f>('User Input'!AK63*AK464)</f>
        <v>0</v>
      </c>
      <c r="AL877" s="140">
        <f>('User Input'!AL63*AL464)</f>
        <v>0</v>
      </c>
      <c r="AM877" s="140">
        <f>('User Input'!AM63*AM464)</f>
        <v>0</v>
      </c>
      <c r="AN877" s="140">
        <f>('User Input'!AN63*AN464)</f>
        <v>0</v>
      </c>
      <c r="AO877" s="140">
        <f>('User Input'!AO63*AO464)</f>
        <v>0</v>
      </c>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c r="CJ877" s="104"/>
      <c r="CK877" s="104"/>
      <c r="CL877" s="104"/>
      <c r="CM877" s="104"/>
      <c r="CN877" s="104"/>
      <c r="CO877" s="104"/>
      <c r="CP877" s="104"/>
      <c r="CQ877" s="104"/>
    </row>
    <row r="878" spans="1:95" ht="15" customHeight="1">
      <c r="A878" s="104"/>
      <c r="B878" s="117" t="s">
        <v>132</v>
      </c>
      <c r="C878" s="141"/>
      <c r="D878" s="140">
        <f>('User Input'!D64*D465)</f>
        <v>0</v>
      </c>
      <c r="E878" s="140">
        <f>('User Input'!E64*E465)</f>
        <v>0</v>
      </c>
      <c r="F878" s="140">
        <f>('User Input'!F64*F465)</f>
        <v>0</v>
      </c>
      <c r="G878" s="140">
        <f>('User Input'!G64*G465)</f>
        <v>0</v>
      </c>
      <c r="H878" s="140">
        <f>('User Input'!H64*H465)</f>
        <v>0</v>
      </c>
      <c r="I878" s="140">
        <f>('User Input'!I64*I465)</f>
        <v>0</v>
      </c>
      <c r="J878" s="140">
        <f>('User Input'!J64*J465)</f>
        <v>0</v>
      </c>
      <c r="K878" s="140">
        <f>('User Input'!K64*K465)</f>
        <v>0</v>
      </c>
      <c r="L878" s="140">
        <f>('User Input'!L64*L465)</f>
        <v>0</v>
      </c>
      <c r="M878" s="140">
        <f>('User Input'!M64*M465)</f>
        <v>0</v>
      </c>
      <c r="N878" s="140">
        <f>('User Input'!N64*N465)</f>
        <v>0</v>
      </c>
      <c r="O878" s="140">
        <f>('User Input'!O64*O465)</f>
        <v>0</v>
      </c>
      <c r="P878" s="140">
        <f>('User Input'!P64*P465)</f>
        <v>0</v>
      </c>
      <c r="Q878" s="140">
        <f>('User Input'!Q64*Q465)</f>
        <v>0</v>
      </c>
      <c r="R878" s="140">
        <f>('User Input'!R64*R465)</f>
        <v>0</v>
      </c>
      <c r="S878" s="140">
        <f>('User Input'!S64*S465)</f>
        <v>0</v>
      </c>
      <c r="T878" s="140">
        <f>('User Input'!T64*T465)</f>
        <v>0</v>
      </c>
      <c r="U878" s="140">
        <f>('User Input'!U64*U465)</f>
        <v>0</v>
      </c>
      <c r="V878" s="140">
        <f>('User Input'!V64*V465)</f>
        <v>0</v>
      </c>
      <c r="W878" s="140">
        <f>('User Input'!W64*W465)</f>
        <v>0</v>
      </c>
      <c r="X878" s="140">
        <f>('User Input'!X64*X465)</f>
        <v>0</v>
      </c>
      <c r="Y878" s="140">
        <f>('User Input'!Y64*Y465)</f>
        <v>0</v>
      </c>
      <c r="Z878" s="140">
        <f>('User Input'!Z64*Z465)</f>
        <v>0</v>
      </c>
      <c r="AA878" s="140">
        <f>('User Input'!AA64*AA465)</f>
        <v>0</v>
      </c>
      <c r="AB878" s="140">
        <f>('User Input'!AB64*AB465)</f>
        <v>0</v>
      </c>
      <c r="AC878" s="140">
        <f>('User Input'!AC64*AC465)</f>
        <v>0</v>
      </c>
      <c r="AD878" s="140">
        <f>('User Input'!AD64*AD465)</f>
        <v>0</v>
      </c>
      <c r="AE878" s="140">
        <f>('User Input'!AE64*AE465)</f>
        <v>0</v>
      </c>
      <c r="AF878" s="140">
        <f>('User Input'!AF64*AF465)</f>
        <v>0</v>
      </c>
      <c r="AG878" s="140">
        <f>('User Input'!AG64*AG465)</f>
        <v>0</v>
      </c>
      <c r="AH878" s="140">
        <f>('User Input'!AH64*AH465)</f>
        <v>0</v>
      </c>
      <c r="AI878" s="140">
        <f>('User Input'!AI64*AI465)</f>
        <v>0</v>
      </c>
      <c r="AJ878" s="140">
        <f>('User Input'!AJ64*AJ465)</f>
        <v>0</v>
      </c>
      <c r="AK878" s="140">
        <f>('User Input'!AK64*AK465)</f>
        <v>0</v>
      </c>
      <c r="AL878" s="140">
        <f>('User Input'!AL64*AL465)</f>
        <v>0</v>
      </c>
      <c r="AM878" s="140">
        <f>('User Input'!AM64*AM465)</f>
        <v>0</v>
      </c>
      <c r="AN878" s="140">
        <f>('User Input'!AN64*AN465)</f>
        <v>0</v>
      </c>
      <c r="AO878" s="140">
        <f>('User Input'!AO64*AO465)</f>
        <v>0</v>
      </c>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3"/>
    </row>
    <row r="879" spans="1:95" ht="15" customHeight="1">
      <c r="A879" s="104"/>
      <c r="B879" s="119"/>
      <c r="C879" s="142"/>
      <c r="D879" s="142"/>
      <c r="E879" s="142"/>
      <c r="F879" s="142"/>
      <c r="G879" s="142"/>
      <c r="H879" s="142"/>
      <c r="I879" s="142"/>
      <c r="J879" s="142"/>
      <c r="K879" s="142"/>
      <c r="L879" s="142"/>
      <c r="M879" s="142"/>
      <c r="N879" s="142"/>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c r="CJ879" s="104"/>
      <c r="CK879" s="104"/>
      <c r="CL879" s="104"/>
      <c r="CM879" s="104"/>
      <c r="CN879" s="104"/>
      <c r="CO879" s="104"/>
      <c r="CP879" s="104"/>
      <c r="CQ879" s="104"/>
    </row>
    <row r="880" spans="1:95" ht="15" customHeight="1">
      <c r="A880" s="104"/>
      <c r="B880" s="146" t="s">
        <v>257</v>
      </c>
      <c r="C880" s="145">
        <f>SUM($D$841:$AO$878)</f>
        <v>0</v>
      </c>
      <c r="D880" s="144"/>
      <c r="E880" s="145"/>
      <c r="F880" s="142"/>
      <c r="G880" s="142"/>
      <c r="H880" s="142"/>
      <c r="I880" s="142"/>
      <c r="J880" s="142"/>
      <c r="K880" s="142"/>
      <c r="L880" s="142"/>
      <c r="M880" s="142"/>
      <c r="N880" s="142"/>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c r="CJ880" s="104"/>
      <c r="CK880" s="104"/>
      <c r="CL880" s="104"/>
      <c r="CM880" s="104"/>
      <c r="CN880" s="104"/>
      <c r="CO880" s="104"/>
      <c r="CP880" s="104"/>
      <c r="CQ880" s="104"/>
    </row>
    <row r="881" spans="1:95" ht="15" customHeight="1">
      <c r="A881" s="104"/>
      <c r="B881" s="142"/>
      <c r="C881" s="142"/>
      <c r="D881" s="142"/>
      <c r="E881" s="142"/>
      <c r="F881" s="142"/>
      <c r="G881" s="142"/>
      <c r="H881" s="142"/>
      <c r="I881" s="142"/>
      <c r="J881" s="142"/>
      <c r="K881" s="142"/>
      <c r="L881" s="142"/>
      <c r="M881" s="142"/>
      <c r="N881" s="142"/>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c r="CJ881" s="104"/>
      <c r="CK881" s="104"/>
      <c r="CL881" s="104"/>
      <c r="CM881" s="104"/>
      <c r="CN881" s="104"/>
      <c r="CO881" s="104"/>
      <c r="CP881" s="104"/>
      <c r="CQ881" s="104"/>
    </row>
    <row r="882" spans="1:95" s="5" customFormat="1" ht="15.6">
      <c r="B882" s="5" t="s">
        <v>258</v>
      </c>
    </row>
    <row r="883" spans="1:95" ht="15" customHeight="1">
      <c r="A883" s="104"/>
      <c r="B883" s="142"/>
      <c r="C883" s="142"/>
      <c r="D883" s="142"/>
      <c r="E883" s="142"/>
      <c r="F883" s="142"/>
      <c r="G883" s="142"/>
      <c r="H883" s="142"/>
      <c r="I883" s="142"/>
      <c r="J883" s="142"/>
      <c r="K883" s="142"/>
      <c r="L883" s="142"/>
      <c r="M883" s="142"/>
      <c r="N883" s="142"/>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c r="CJ883" s="104"/>
      <c r="CK883" s="104"/>
      <c r="CL883" s="104"/>
      <c r="CM883" s="104"/>
      <c r="CN883" s="104"/>
      <c r="CO883" s="104"/>
      <c r="CP883" s="104"/>
      <c r="CQ883" s="104"/>
    </row>
    <row r="884" spans="1:95" ht="15" customHeight="1">
      <c r="A884" s="104"/>
      <c r="B884" s="119"/>
      <c r="C884" s="49" t="s">
        <v>94</v>
      </c>
      <c r="D884" s="71" t="s">
        <v>95</v>
      </c>
      <c r="E884" s="113" t="s">
        <v>96</v>
      </c>
      <c r="F884" s="113" t="s">
        <v>97</v>
      </c>
      <c r="G884" s="113" t="s">
        <v>98</v>
      </c>
      <c r="H884" s="113" t="s">
        <v>99</v>
      </c>
      <c r="I884" s="113" t="s">
        <v>100</v>
      </c>
      <c r="J884" s="113" t="s">
        <v>101</v>
      </c>
      <c r="K884" s="113" t="s">
        <v>102</v>
      </c>
      <c r="L884" s="113" t="s">
        <v>103</v>
      </c>
      <c r="M884" s="113" t="s">
        <v>104</v>
      </c>
      <c r="N884" s="113" t="s">
        <v>105</v>
      </c>
      <c r="O884" s="113" t="s">
        <v>106</v>
      </c>
      <c r="P884" s="113" t="s">
        <v>107</v>
      </c>
      <c r="Q884" s="113" t="s">
        <v>108</v>
      </c>
      <c r="R884" s="113" t="s">
        <v>109</v>
      </c>
      <c r="S884" s="113" t="s">
        <v>110</v>
      </c>
      <c r="T884" s="113" t="s">
        <v>111</v>
      </c>
      <c r="U884" s="113" t="s">
        <v>112</v>
      </c>
      <c r="V884" s="113" t="s">
        <v>113</v>
      </c>
      <c r="W884" s="113" t="s">
        <v>114</v>
      </c>
      <c r="X884" s="113" t="s">
        <v>115</v>
      </c>
      <c r="Y884" s="113" t="s">
        <v>116</v>
      </c>
      <c r="Z884" s="113" t="s">
        <v>117</v>
      </c>
      <c r="AA884" s="113" t="s">
        <v>118</v>
      </c>
      <c r="AB884" s="113" t="s">
        <v>119</v>
      </c>
      <c r="AC884" s="113" t="s">
        <v>120</v>
      </c>
      <c r="AD884" s="113" t="s">
        <v>121</v>
      </c>
      <c r="AE884" s="113" t="s">
        <v>122</v>
      </c>
      <c r="AF884" s="113" t="s">
        <v>123</v>
      </c>
      <c r="AG884" s="113" t="s">
        <v>124</v>
      </c>
      <c r="AH884" s="113" t="s">
        <v>125</v>
      </c>
      <c r="AI884" s="113" t="s">
        <v>126</v>
      </c>
      <c r="AJ884" s="113" t="s">
        <v>127</v>
      </c>
      <c r="AK884" s="113" t="s">
        <v>128</v>
      </c>
      <c r="AL884" s="113" t="s">
        <v>129</v>
      </c>
      <c r="AM884" s="113" t="s">
        <v>130</v>
      </c>
      <c r="AN884" s="113" t="s">
        <v>131</v>
      </c>
      <c r="AO884" s="113" t="s">
        <v>132</v>
      </c>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row>
    <row r="885" spans="1:95" ht="15" customHeight="1">
      <c r="A885" s="104"/>
      <c r="B885" s="49" t="s">
        <v>133</v>
      </c>
      <c r="C885" s="138"/>
      <c r="D885" s="138"/>
      <c r="E885" s="138"/>
      <c r="F885" s="138"/>
      <c r="G885" s="138"/>
      <c r="H885" s="138"/>
      <c r="I885" s="138"/>
      <c r="J885" s="138"/>
      <c r="K885" s="138"/>
      <c r="L885" s="138"/>
      <c r="M885" s="138"/>
      <c r="N885" s="138"/>
      <c r="O885" s="138"/>
      <c r="P885" s="138"/>
      <c r="Q885" s="139"/>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c r="CJ885" s="104"/>
      <c r="CK885" s="104"/>
      <c r="CL885" s="104"/>
      <c r="CM885" s="104"/>
      <c r="CN885" s="104"/>
      <c r="CO885" s="104"/>
      <c r="CP885" s="104"/>
      <c r="CQ885" s="104"/>
    </row>
    <row r="886" spans="1:95" ht="15" customHeight="1">
      <c r="A886" s="104"/>
      <c r="B886" s="69" t="s">
        <v>95</v>
      </c>
      <c r="C886" s="130"/>
      <c r="D886" s="140">
        <f>('User Input'!D111*D428)</f>
        <v>0</v>
      </c>
      <c r="E886" s="140">
        <f>('User Input'!E111*E428)</f>
        <v>0</v>
      </c>
      <c r="F886" s="140">
        <f>('User Input'!F111*F428)</f>
        <v>0</v>
      </c>
      <c r="G886" s="140">
        <f>('User Input'!G111*G428)</f>
        <v>0</v>
      </c>
      <c r="H886" s="140">
        <f>('User Input'!H111*H428)</f>
        <v>0</v>
      </c>
      <c r="I886" s="140">
        <f>('User Input'!I111*I428)</f>
        <v>0</v>
      </c>
      <c r="J886" s="140">
        <f>('User Input'!J111*J428)</f>
        <v>0</v>
      </c>
      <c r="K886" s="140">
        <f>('User Input'!K111*K428)</f>
        <v>0</v>
      </c>
      <c r="L886" s="140">
        <f>('User Input'!L111*L428)</f>
        <v>0</v>
      </c>
      <c r="M886" s="140">
        <f>('User Input'!M111*M428)</f>
        <v>0</v>
      </c>
      <c r="N886" s="140">
        <f>('User Input'!N111*N428)</f>
        <v>0</v>
      </c>
      <c r="O886" s="140">
        <f>('User Input'!O111*O428)</f>
        <v>0</v>
      </c>
      <c r="P886" s="140">
        <f>('User Input'!P111*P428)</f>
        <v>0</v>
      </c>
      <c r="Q886" s="140">
        <f>('User Input'!Q111*Q428)</f>
        <v>0</v>
      </c>
      <c r="R886" s="140">
        <f>('User Input'!R111*R428)</f>
        <v>0</v>
      </c>
      <c r="S886" s="140">
        <f>('User Input'!S111*S428)</f>
        <v>0</v>
      </c>
      <c r="T886" s="140">
        <f>('User Input'!T111*T428)</f>
        <v>0</v>
      </c>
      <c r="U886" s="140">
        <f>('User Input'!U111*U428)</f>
        <v>0</v>
      </c>
      <c r="V886" s="140">
        <f>('User Input'!V111*V428)</f>
        <v>0</v>
      </c>
      <c r="W886" s="140">
        <f>('User Input'!W111*W428)</f>
        <v>0</v>
      </c>
      <c r="X886" s="140">
        <f>('User Input'!X111*X428)</f>
        <v>0</v>
      </c>
      <c r="Y886" s="140">
        <f>('User Input'!Y111*Y428)</f>
        <v>0</v>
      </c>
      <c r="Z886" s="140">
        <f>('User Input'!Z111*Z428)</f>
        <v>0</v>
      </c>
      <c r="AA886" s="140">
        <f>('User Input'!AA111*AA428)</f>
        <v>0</v>
      </c>
      <c r="AB886" s="140">
        <f>('User Input'!AB111*AB428)</f>
        <v>0</v>
      </c>
      <c r="AC886" s="140">
        <f>('User Input'!AC111*AC428)</f>
        <v>0</v>
      </c>
      <c r="AD886" s="140">
        <f>('User Input'!AD111*AD428)</f>
        <v>0</v>
      </c>
      <c r="AE886" s="140">
        <f>('User Input'!AE111*AE428)</f>
        <v>0</v>
      </c>
      <c r="AF886" s="140">
        <f>('User Input'!AF111*AF428)</f>
        <v>0</v>
      </c>
      <c r="AG886" s="140">
        <f>('User Input'!AG111*AG428)</f>
        <v>0</v>
      </c>
      <c r="AH886" s="140">
        <f>('User Input'!AH111*AH428)</f>
        <v>0</v>
      </c>
      <c r="AI886" s="140">
        <f>('User Input'!AI111*AI428)</f>
        <v>0</v>
      </c>
      <c r="AJ886" s="140">
        <f>('User Input'!AJ111*AJ428)</f>
        <v>0</v>
      </c>
      <c r="AK886" s="140">
        <f>('User Input'!AK111*AK428)</f>
        <v>0</v>
      </c>
      <c r="AL886" s="140">
        <f>('User Input'!AL111*AL428)</f>
        <v>0</v>
      </c>
      <c r="AM886" s="140">
        <f>('User Input'!AM111*AM428)</f>
        <v>0</v>
      </c>
      <c r="AN886" s="140">
        <f>('User Input'!AN111*AN428)</f>
        <v>0</v>
      </c>
      <c r="AO886" s="140">
        <f>('User Input'!AO111*AO428)</f>
        <v>0</v>
      </c>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c r="CJ886" s="104"/>
      <c r="CK886" s="104"/>
      <c r="CL886" s="104"/>
      <c r="CM886" s="104"/>
      <c r="CN886" s="104"/>
      <c r="CO886" s="104"/>
      <c r="CP886" s="104"/>
      <c r="CQ886" s="104"/>
    </row>
    <row r="887" spans="1:95" ht="15" customHeight="1">
      <c r="A887" s="104"/>
      <c r="B887" s="117" t="s">
        <v>96</v>
      </c>
      <c r="C887" s="141"/>
      <c r="D887" s="140">
        <f>('User Input'!D112*D429)</f>
        <v>0</v>
      </c>
      <c r="E887" s="140">
        <f>('User Input'!E112*E429)</f>
        <v>0</v>
      </c>
      <c r="F887" s="140">
        <f>('User Input'!F112*F429)</f>
        <v>0</v>
      </c>
      <c r="G887" s="140">
        <f>('User Input'!G112*G429)</f>
        <v>0</v>
      </c>
      <c r="H887" s="140">
        <f>('User Input'!H112*H429)</f>
        <v>0</v>
      </c>
      <c r="I887" s="140">
        <f>('User Input'!I112*I429)</f>
        <v>0</v>
      </c>
      <c r="J887" s="140">
        <f>('User Input'!J112*J429)</f>
        <v>0</v>
      </c>
      <c r="K887" s="140">
        <f>('User Input'!K112*K429)</f>
        <v>0</v>
      </c>
      <c r="L887" s="140">
        <f>('User Input'!L112*L429)</f>
        <v>0</v>
      </c>
      <c r="M887" s="140">
        <f>('User Input'!M112*M429)</f>
        <v>0</v>
      </c>
      <c r="N887" s="140">
        <f>('User Input'!N112*N429)</f>
        <v>0</v>
      </c>
      <c r="O887" s="140">
        <f>('User Input'!O112*O429)</f>
        <v>0</v>
      </c>
      <c r="P887" s="140">
        <f>('User Input'!P112*P429)</f>
        <v>0</v>
      </c>
      <c r="Q887" s="140">
        <f>('User Input'!Q112*Q429)</f>
        <v>0</v>
      </c>
      <c r="R887" s="140">
        <f>('User Input'!R112*R429)</f>
        <v>0</v>
      </c>
      <c r="S887" s="140">
        <f>('User Input'!S112*S429)</f>
        <v>0</v>
      </c>
      <c r="T887" s="140">
        <f>('User Input'!T112*T429)</f>
        <v>0</v>
      </c>
      <c r="U887" s="140">
        <f>('User Input'!U112*U429)</f>
        <v>0</v>
      </c>
      <c r="V887" s="140">
        <f>('User Input'!V112*V429)</f>
        <v>0</v>
      </c>
      <c r="W887" s="140">
        <f>('User Input'!W112*W429)</f>
        <v>0</v>
      </c>
      <c r="X887" s="140">
        <f>('User Input'!X112*X429)</f>
        <v>0</v>
      </c>
      <c r="Y887" s="140">
        <f>('User Input'!Y112*Y429)</f>
        <v>0</v>
      </c>
      <c r="Z887" s="140">
        <f>('User Input'!Z112*Z429)</f>
        <v>0</v>
      </c>
      <c r="AA887" s="140">
        <f>('User Input'!AA112*AA429)</f>
        <v>0</v>
      </c>
      <c r="AB887" s="140">
        <f>('User Input'!AB112*AB429)</f>
        <v>0</v>
      </c>
      <c r="AC887" s="140">
        <f>('User Input'!AC112*AC429)</f>
        <v>0</v>
      </c>
      <c r="AD887" s="140">
        <f>('User Input'!AD112*AD429)</f>
        <v>0</v>
      </c>
      <c r="AE887" s="140">
        <f>('User Input'!AE112*AE429)</f>
        <v>0</v>
      </c>
      <c r="AF887" s="140">
        <f>('User Input'!AF112*AF429)</f>
        <v>0</v>
      </c>
      <c r="AG887" s="140">
        <f>('User Input'!AG112*AG429)</f>
        <v>0</v>
      </c>
      <c r="AH887" s="140">
        <f>('User Input'!AH112*AH429)</f>
        <v>0</v>
      </c>
      <c r="AI887" s="140">
        <f>('User Input'!AI112*AI429)</f>
        <v>0</v>
      </c>
      <c r="AJ887" s="140">
        <f>('User Input'!AJ112*AJ429)</f>
        <v>0</v>
      </c>
      <c r="AK887" s="140">
        <f>('User Input'!AK112*AK429)</f>
        <v>0</v>
      </c>
      <c r="AL887" s="140">
        <f>('User Input'!AL112*AL429)</f>
        <v>0</v>
      </c>
      <c r="AM887" s="140">
        <f>('User Input'!AM112*AM429)</f>
        <v>0</v>
      </c>
      <c r="AN887" s="140">
        <f>('User Input'!AN112*AN429)</f>
        <v>0</v>
      </c>
      <c r="AO887" s="140">
        <f>('User Input'!AO112*AO429)</f>
        <v>0</v>
      </c>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c r="CJ887" s="104"/>
      <c r="CK887" s="104"/>
      <c r="CL887" s="104"/>
      <c r="CM887" s="104"/>
      <c r="CN887" s="104"/>
      <c r="CO887" s="104"/>
      <c r="CP887" s="104"/>
      <c r="CQ887" s="104"/>
    </row>
    <row r="888" spans="1:95" ht="15" customHeight="1">
      <c r="A888" s="104"/>
      <c r="B888" s="117" t="s">
        <v>97</v>
      </c>
      <c r="C888" s="141"/>
      <c r="D888" s="140">
        <f>('User Input'!D113*D430)</f>
        <v>0</v>
      </c>
      <c r="E888" s="140">
        <f>('User Input'!E113*E430)</f>
        <v>0</v>
      </c>
      <c r="F888" s="140">
        <f>('User Input'!F113*F430)</f>
        <v>0</v>
      </c>
      <c r="G888" s="140">
        <f>('User Input'!G113*G430)</f>
        <v>0</v>
      </c>
      <c r="H888" s="140">
        <f>('User Input'!H113*H430)</f>
        <v>0</v>
      </c>
      <c r="I888" s="140">
        <f>('User Input'!I113*I430)</f>
        <v>0</v>
      </c>
      <c r="J888" s="140">
        <f>('User Input'!J113*J430)</f>
        <v>0</v>
      </c>
      <c r="K888" s="140">
        <f>('User Input'!K113*K430)</f>
        <v>0</v>
      </c>
      <c r="L888" s="140">
        <f>('User Input'!L113*L430)</f>
        <v>0</v>
      </c>
      <c r="M888" s="140">
        <f>('User Input'!M113*M430)</f>
        <v>0</v>
      </c>
      <c r="N888" s="140">
        <f>('User Input'!N113*N430)</f>
        <v>0</v>
      </c>
      <c r="O888" s="140">
        <f>('User Input'!O113*O430)</f>
        <v>0</v>
      </c>
      <c r="P888" s="140">
        <f>('User Input'!P113*P430)</f>
        <v>0</v>
      </c>
      <c r="Q888" s="140">
        <f>('User Input'!Q113*Q430)</f>
        <v>0</v>
      </c>
      <c r="R888" s="140">
        <f>('User Input'!R113*R430)</f>
        <v>0</v>
      </c>
      <c r="S888" s="140">
        <f>('User Input'!S113*S430)</f>
        <v>0</v>
      </c>
      <c r="T888" s="140">
        <f>('User Input'!T113*T430)</f>
        <v>0</v>
      </c>
      <c r="U888" s="140">
        <f>('User Input'!U113*U430)</f>
        <v>0</v>
      </c>
      <c r="V888" s="140">
        <f>('User Input'!V113*V430)</f>
        <v>0</v>
      </c>
      <c r="W888" s="140">
        <f>('User Input'!W113*W430)</f>
        <v>0</v>
      </c>
      <c r="X888" s="140">
        <f>('User Input'!X113*X430)</f>
        <v>0</v>
      </c>
      <c r="Y888" s="140">
        <f>('User Input'!Y113*Y430)</f>
        <v>0</v>
      </c>
      <c r="Z888" s="140">
        <f>('User Input'!Z113*Z430)</f>
        <v>0</v>
      </c>
      <c r="AA888" s="140">
        <f>('User Input'!AA113*AA430)</f>
        <v>0</v>
      </c>
      <c r="AB888" s="140">
        <f>('User Input'!AB113*AB430)</f>
        <v>0</v>
      </c>
      <c r="AC888" s="140">
        <f>('User Input'!AC113*AC430)</f>
        <v>0</v>
      </c>
      <c r="AD888" s="140">
        <f>('User Input'!AD113*AD430)</f>
        <v>0</v>
      </c>
      <c r="AE888" s="140">
        <f>('User Input'!AE113*AE430)</f>
        <v>0</v>
      </c>
      <c r="AF888" s="140">
        <f>('User Input'!AF113*AF430)</f>
        <v>0</v>
      </c>
      <c r="AG888" s="140">
        <f>('User Input'!AG113*AG430)</f>
        <v>0</v>
      </c>
      <c r="AH888" s="140">
        <f>('User Input'!AH113*AH430)</f>
        <v>0</v>
      </c>
      <c r="AI888" s="140">
        <f>('User Input'!AI113*AI430)</f>
        <v>0</v>
      </c>
      <c r="AJ888" s="140">
        <f>('User Input'!AJ113*AJ430)</f>
        <v>0</v>
      </c>
      <c r="AK888" s="140">
        <f>('User Input'!AK113*AK430)</f>
        <v>0</v>
      </c>
      <c r="AL888" s="140">
        <f>('User Input'!AL113*AL430)</f>
        <v>0</v>
      </c>
      <c r="AM888" s="140">
        <f>('User Input'!AM113*AM430)</f>
        <v>0</v>
      </c>
      <c r="AN888" s="140">
        <f>('User Input'!AN113*AN430)</f>
        <v>0</v>
      </c>
      <c r="AO888" s="140">
        <f>('User Input'!AO113*AO430)</f>
        <v>0</v>
      </c>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c r="CJ888" s="104"/>
      <c r="CK888" s="104"/>
      <c r="CL888" s="104"/>
      <c r="CM888" s="104"/>
      <c r="CN888" s="104"/>
      <c r="CO888" s="104"/>
      <c r="CP888" s="104"/>
      <c r="CQ888" s="104"/>
    </row>
    <row r="889" spans="1:95" ht="15" customHeight="1">
      <c r="A889" s="104"/>
      <c r="B889" s="117" t="s">
        <v>98</v>
      </c>
      <c r="C889" s="141"/>
      <c r="D889" s="140">
        <f>('User Input'!D114*D431)</f>
        <v>0</v>
      </c>
      <c r="E889" s="140">
        <f>('User Input'!E114*E431)</f>
        <v>0</v>
      </c>
      <c r="F889" s="140">
        <f>('User Input'!F114*F431)</f>
        <v>0</v>
      </c>
      <c r="G889" s="140">
        <f>('User Input'!G114*G431)</f>
        <v>0</v>
      </c>
      <c r="H889" s="140">
        <f>('User Input'!H114*H431)</f>
        <v>0</v>
      </c>
      <c r="I889" s="140">
        <f>('User Input'!I114*I431)</f>
        <v>0</v>
      </c>
      <c r="J889" s="140">
        <f>('User Input'!J114*J431)</f>
        <v>0</v>
      </c>
      <c r="K889" s="140">
        <f>('User Input'!K114*K431)</f>
        <v>0</v>
      </c>
      <c r="L889" s="140">
        <f>('User Input'!L114*L431)</f>
        <v>0</v>
      </c>
      <c r="M889" s="140">
        <f>('User Input'!M114*M431)</f>
        <v>0</v>
      </c>
      <c r="N889" s="140">
        <f>('User Input'!N114*N431)</f>
        <v>0</v>
      </c>
      <c r="O889" s="140">
        <f>('User Input'!O114*O431)</f>
        <v>0</v>
      </c>
      <c r="P889" s="140">
        <f>('User Input'!P114*P431)</f>
        <v>0</v>
      </c>
      <c r="Q889" s="140">
        <f>('User Input'!Q114*Q431)</f>
        <v>0</v>
      </c>
      <c r="R889" s="140">
        <f>('User Input'!R114*R431)</f>
        <v>0</v>
      </c>
      <c r="S889" s="140">
        <f>('User Input'!S114*S431)</f>
        <v>0</v>
      </c>
      <c r="T889" s="140">
        <f>('User Input'!T114*T431)</f>
        <v>0</v>
      </c>
      <c r="U889" s="140">
        <f>('User Input'!U114*U431)</f>
        <v>0</v>
      </c>
      <c r="V889" s="140">
        <f>('User Input'!V114*V431)</f>
        <v>0</v>
      </c>
      <c r="W889" s="140">
        <f>('User Input'!W114*W431)</f>
        <v>0</v>
      </c>
      <c r="X889" s="140">
        <f>('User Input'!X114*X431)</f>
        <v>0</v>
      </c>
      <c r="Y889" s="140">
        <f>('User Input'!Y114*Y431)</f>
        <v>0</v>
      </c>
      <c r="Z889" s="140">
        <f>('User Input'!Z114*Z431)</f>
        <v>0</v>
      </c>
      <c r="AA889" s="140">
        <f>('User Input'!AA114*AA431)</f>
        <v>0</v>
      </c>
      <c r="AB889" s="140">
        <f>('User Input'!AB114*AB431)</f>
        <v>0</v>
      </c>
      <c r="AC889" s="140">
        <f>('User Input'!AC114*AC431)</f>
        <v>0</v>
      </c>
      <c r="AD889" s="140">
        <f>('User Input'!AD114*AD431)</f>
        <v>0</v>
      </c>
      <c r="AE889" s="140">
        <f>('User Input'!AE114*AE431)</f>
        <v>0</v>
      </c>
      <c r="AF889" s="140">
        <f>('User Input'!AF114*AF431)</f>
        <v>0</v>
      </c>
      <c r="AG889" s="140">
        <f>('User Input'!AG114*AG431)</f>
        <v>0</v>
      </c>
      <c r="AH889" s="140">
        <f>('User Input'!AH114*AH431)</f>
        <v>0</v>
      </c>
      <c r="AI889" s="140">
        <f>('User Input'!AI114*AI431)</f>
        <v>0</v>
      </c>
      <c r="AJ889" s="140">
        <f>('User Input'!AJ114*AJ431)</f>
        <v>0</v>
      </c>
      <c r="AK889" s="140">
        <f>('User Input'!AK114*AK431)</f>
        <v>0</v>
      </c>
      <c r="AL889" s="140">
        <f>('User Input'!AL114*AL431)</f>
        <v>0</v>
      </c>
      <c r="AM889" s="140">
        <f>('User Input'!AM114*AM431)</f>
        <v>0</v>
      </c>
      <c r="AN889" s="140">
        <f>('User Input'!AN114*AN431)</f>
        <v>0</v>
      </c>
      <c r="AO889" s="140">
        <f>('User Input'!AO114*AO431)</f>
        <v>0</v>
      </c>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c r="CJ889" s="104"/>
      <c r="CK889" s="104"/>
      <c r="CL889" s="104"/>
      <c r="CM889" s="104"/>
      <c r="CN889" s="104"/>
      <c r="CO889" s="104"/>
      <c r="CP889" s="104"/>
      <c r="CQ889" s="104"/>
    </row>
    <row r="890" spans="1:95" ht="15" customHeight="1">
      <c r="A890" s="104"/>
      <c r="B890" s="117" t="s">
        <v>99</v>
      </c>
      <c r="C890" s="141"/>
      <c r="D890" s="140">
        <f>('User Input'!D115*D432)</f>
        <v>0</v>
      </c>
      <c r="E890" s="140">
        <f>('User Input'!E115*E432)</f>
        <v>0</v>
      </c>
      <c r="F890" s="140">
        <f>('User Input'!F115*F432)</f>
        <v>0</v>
      </c>
      <c r="G890" s="140">
        <f>('User Input'!G115*G432)</f>
        <v>0</v>
      </c>
      <c r="H890" s="140">
        <f>('User Input'!H115*H432)</f>
        <v>0</v>
      </c>
      <c r="I890" s="140">
        <f>('User Input'!I115*I432)</f>
        <v>0</v>
      </c>
      <c r="J890" s="140">
        <f>('User Input'!J115*J432)</f>
        <v>0</v>
      </c>
      <c r="K890" s="140">
        <f>('User Input'!K115*K432)</f>
        <v>0</v>
      </c>
      <c r="L890" s="140">
        <f>('User Input'!L115*L432)</f>
        <v>0</v>
      </c>
      <c r="M890" s="140">
        <f>('User Input'!M115*M432)</f>
        <v>0</v>
      </c>
      <c r="N890" s="140">
        <f>('User Input'!N115*N432)</f>
        <v>0</v>
      </c>
      <c r="O890" s="140">
        <f>('User Input'!O115*O432)</f>
        <v>0</v>
      </c>
      <c r="P890" s="140">
        <f>('User Input'!P115*P432)</f>
        <v>0</v>
      </c>
      <c r="Q890" s="140">
        <f>('User Input'!Q115*Q432)</f>
        <v>0</v>
      </c>
      <c r="R890" s="140">
        <f>('User Input'!R115*R432)</f>
        <v>0</v>
      </c>
      <c r="S890" s="140">
        <f>('User Input'!S115*S432)</f>
        <v>0</v>
      </c>
      <c r="T890" s="140">
        <f>('User Input'!T115*T432)</f>
        <v>0</v>
      </c>
      <c r="U890" s="140">
        <f>('User Input'!U115*U432)</f>
        <v>0</v>
      </c>
      <c r="V890" s="140">
        <f>('User Input'!V115*V432)</f>
        <v>0</v>
      </c>
      <c r="W890" s="140">
        <f>('User Input'!W115*W432)</f>
        <v>0</v>
      </c>
      <c r="X890" s="140">
        <f>('User Input'!X115*X432)</f>
        <v>0</v>
      </c>
      <c r="Y890" s="140">
        <f>('User Input'!Y115*Y432)</f>
        <v>0</v>
      </c>
      <c r="Z890" s="140">
        <f>('User Input'!Z115*Z432)</f>
        <v>0</v>
      </c>
      <c r="AA890" s="140">
        <f>('User Input'!AA115*AA432)</f>
        <v>0</v>
      </c>
      <c r="AB890" s="140">
        <f>('User Input'!AB115*AB432)</f>
        <v>0</v>
      </c>
      <c r="AC890" s="140">
        <f>('User Input'!AC115*AC432)</f>
        <v>0</v>
      </c>
      <c r="AD890" s="140">
        <f>('User Input'!AD115*AD432)</f>
        <v>0</v>
      </c>
      <c r="AE890" s="140">
        <f>('User Input'!AE115*AE432)</f>
        <v>0</v>
      </c>
      <c r="AF890" s="140">
        <f>('User Input'!AF115*AF432)</f>
        <v>0</v>
      </c>
      <c r="AG890" s="140">
        <f>('User Input'!AG115*AG432)</f>
        <v>0</v>
      </c>
      <c r="AH890" s="140">
        <f>('User Input'!AH115*AH432)</f>
        <v>0</v>
      </c>
      <c r="AI890" s="140">
        <f>('User Input'!AI115*AI432)</f>
        <v>0</v>
      </c>
      <c r="AJ890" s="140">
        <f>('User Input'!AJ115*AJ432)</f>
        <v>0</v>
      </c>
      <c r="AK890" s="140">
        <f>('User Input'!AK115*AK432)</f>
        <v>0</v>
      </c>
      <c r="AL890" s="140">
        <f>('User Input'!AL115*AL432)</f>
        <v>0</v>
      </c>
      <c r="AM890" s="140">
        <f>('User Input'!AM115*AM432)</f>
        <v>0</v>
      </c>
      <c r="AN890" s="140">
        <f>('User Input'!AN115*AN432)</f>
        <v>0</v>
      </c>
      <c r="AO890" s="140">
        <f>('User Input'!AO115*AO432)</f>
        <v>0</v>
      </c>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c r="CJ890" s="104"/>
      <c r="CK890" s="104"/>
      <c r="CL890" s="104"/>
      <c r="CM890" s="104"/>
      <c r="CN890" s="104"/>
      <c r="CO890" s="104"/>
      <c r="CP890" s="104"/>
      <c r="CQ890" s="104"/>
    </row>
    <row r="891" spans="1:95" ht="15" customHeight="1">
      <c r="A891" s="104"/>
      <c r="B891" s="117" t="s">
        <v>100</v>
      </c>
      <c r="C891" s="141"/>
      <c r="D891" s="140">
        <f>('User Input'!D116*D433)</f>
        <v>0</v>
      </c>
      <c r="E891" s="140">
        <f>('User Input'!E116*E433)</f>
        <v>0</v>
      </c>
      <c r="F891" s="140">
        <f>('User Input'!F116*F433)</f>
        <v>0</v>
      </c>
      <c r="G891" s="140">
        <f>('User Input'!G116*G433)</f>
        <v>0</v>
      </c>
      <c r="H891" s="140">
        <f>('User Input'!H116*H433)</f>
        <v>0</v>
      </c>
      <c r="I891" s="140">
        <f>('User Input'!I116*I433)</f>
        <v>0</v>
      </c>
      <c r="J891" s="140">
        <f>('User Input'!J116*J433)</f>
        <v>0</v>
      </c>
      <c r="K891" s="140">
        <f>('User Input'!K116*K433)</f>
        <v>0</v>
      </c>
      <c r="L891" s="140">
        <f>('User Input'!L116*L433)</f>
        <v>0</v>
      </c>
      <c r="M891" s="140">
        <f>('User Input'!M116*M433)</f>
        <v>0</v>
      </c>
      <c r="N891" s="140">
        <f>('User Input'!N116*N433)</f>
        <v>0</v>
      </c>
      <c r="O891" s="140">
        <f>('User Input'!O116*O433)</f>
        <v>0</v>
      </c>
      <c r="P891" s="140">
        <f>('User Input'!P116*P433)</f>
        <v>0</v>
      </c>
      <c r="Q891" s="140">
        <f>('User Input'!Q116*Q433)</f>
        <v>0</v>
      </c>
      <c r="R891" s="140">
        <f>('User Input'!R116*R433)</f>
        <v>0</v>
      </c>
      <c r="S891" s="140">
        <f>('User Input'!S116*S433)</f>
        <v>0</v>
      </c>
      <c r="T891" s="140">
        <f>('User Input'!T116*T433)</f>
        <v>0</v>
      </c>
      <c r="U891" s="140">
        <f>('User Input'!U116*U433)</f>
        <v>0</v>
      </c>
      <c r="V891" s="140">
        <f>('User Input'!V116*V433)</f>
        <v>0</v>
      </c>
      <c r="W891" s="140">
        <f>('User Input'!W116*W433)</f>
        <v>0</v>
      </c>
      <c r="X891" s="140">
        <f>('User Input'!X116*X433)</f>
        <v>0</v>
      </c>
      <c r="Y891" s="140">
        <f>('User Input'!Y116*Y433)</f>
        <v>0</v>
      </c>
      <c r="Z891" s="140">
        <f>('User Input'!Z116*Z433)</f>
        <v>0</v>
      </c>
      <c r="AA891" s="140">
        <f>('User Input'!AA116*AA433)</f>
        <v>0</v>
      </c>
      <c r="AB891" s="140">
        <f>('User Input'!AB116*AB433)</f>
        <v>0</v>
      </c>
      <c r="AC891" s="140">
        <f>('User Input'!AC116*AC433)</f>
        <v>0</v>
      </c>
      <c r="AD891" s="140">
        <f>('User Input'!AD116*AD433)</f>
        <v>0</v>
      </c>
      <c r="AE891" s="140">
        <f>('User Input'!AE116*AE433)</f>
        <v>0</v>
      </c>
      <c r="AF891" s="140">
        <f>('User Input'!AF116*AF433)</f>
        <v>0</v>
      </c>
      <c r="AG891" s="140">
        <f>('User Input'!AG116*AG433)</f>
        <v>0</v>
      </c>
      <c r="AH891" s="140">
        <f>('User Input'!AH116*AH433)</f>
        <v>0</v>
      </c>
      <c r="AI891" s="140">
        <f>('User Input'!AI116*AI433)</f>
        <v>0</v>
      </c>
      <c r="AJ891" s="140">
        <f>('User Input'!AJ116*AJ433)</f>
        <v>0</v>
      </c>
      <c r="AK891" s="140">
        <f>('User Input'!AK116*AK433)</f>
        <v>0</v>
      </c>
      <c r="AL891" s="140">
        <f>('User Input'!AL116*AL433)</f>
        <v>0</v>
      </c>
      <c r="AM891" s="140">
        <f>('User Input'!AM116*AM433)</f>
        <v>0</v>
      </c>
      <c r="AN891" s="140">
        <f>('User Input'!AN116*AN433)</f>
        <v>0</v>
      </c>
      <c r="AO891" s="140">
        <f>('User Input'!AO116*AO433)</f>
        <v>0</v>
      </c>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c r="CJ891" s="104"/>
      <c r="CK891" s="104"/>
      <c r="CL891" s="104"/>
      <c r="CM891" s="104"/>
      <c r="CN891" s="104"/>
      <c r="CO891" s="104"/>
      <c r="CP891" s="104"/>
      <c r="CQ891" s="104"/>
    </row>
    <row r="892" spans="1:95" ht="15" customHeight="1">
      <c r="A892" s="104"/>
      <c r="B892" s="117" t="s">
        <v>101</v>
      </c>
      <c r="C892" s="141"/>
      <c r="D892" s="140">
        <f>('User Input'!D117*D434)</f>
        <v>0</v>
      </c>
      <c r="E892" s="140">
        <f>('User Input'!E117*E434)</f>
        <v>0</v>
      </c>
      <c r="F892" s="140">
        <f>('User Input'!F117*F434)</f>
        <v>0</v>
      </c>
      <c r="G892" s="140">
        <f>('User Input'!G117*G434)</f>
        <v>0</v>
      </c>
      <c r="H892" s="140">
        <f>('User Input'!H117*H434)</f>
        <v>0</v>
      </c>
      <c r="I892" s="140">
        <f>('User Input'!I117*I434)</f>
        <v>0</v>
      </c>
      <c r="J892" s="140">
        <f>('User Input'!J117*J434)</f>
        <v>0</v>
      </c>
      <c r="K892" s="140">
        <f>('User Input'!K117*K434)</f>
        <v>0</v>
      </c>
      <c r="L892" s="140">
        <f>('User Input'!L117*L434)</f>
        <v>0</v>
      </c>
      <c r="M892" s="140">
        <f>('User Input'!M117*M434)</f>
        <v>0</v>
      </c>
      <c r="N892" s="140">
        <f>('User Input'!N117*N434)</f>
        <v>0</v>
      </c>
      <c r="O892" s="140">
        <f>('User Input'!O117*O434)</f>
        <v>0</v>
      </c>
      <c r="P892" s="140">
        <f>('User Input'!P117*P434)</f>
        <v>0</v>
      </c>
      <c r="Q892" s="140">
        <f>('User Input'!Q117*Q434)</f>
        <v>0</v>
      </c>
      <c r="R892" s="140">
        <f>('User Input'!R117*R434)</f>
        <v>0</v>
      </c>
      <c r="S892" s="140">
        <f>('User Input'!S117*S434)</f>
        <v>0</v>
      </c>
      <c r="T892" s="140">
        <f>('User Input'!T117*T434)</f>
        <v>0</v>
      </c>
      <c r="U892" s="140">
        <f>('User Input'!U117*U434)</f>
        <v>0</v>
      </c>
      <c r="V892" s="140">
        <f>('User Input'!V117*V434)</f>
        <v>0</v>
      </c>
      <c r="W892" s="140">
        <f>('User Input'!W117*W434)</f>
        <v>0</v>
      </c>
      <c r="X892" s="140">
        <f>('User Input'!X117*X434)</f>
        <v>0</v>
      </c>
      <c r="Y892" s="140">
        <f>('User Input'!Y117*Y434)</f>
        <v>0</v>
      </c>
      <c r="Z892" s="140">
        <f>('User Input'!Z117*Z434)</f>
        <v>0</v>
      </c>
      <c r="AA892" s="140">
        <f>('User Input'!AA117*AA434)</f>
        <v>0</v>
      </c>
      <c r="AB892" s="140">
        <f>('User Input'!AB117*AB434)</f>
        <v>0</v>
      </c>
      <c r="AC892" s="140">
        <f>('User Input'!AC117*AC434)</f>
        <v>0</v>
      </c>
      <c r="AD892" s="140">
        <f>('User Input'!AD117*AD434)</f>
        <v>0</v>
      </c>
      <c r="AE892" s="140">
        <f>('User Input'!AE117*AE434)</f>
        <v>0</v>
      </c>
      <c r="AF892" s="140">
        <f>('User Input'!AF117*AF434)</f>
        <v>0</v>
      </c>
      <c r="AG892" s="140">
        <f>('User Input'!AG117*AG434)</f>
        <v>0</v>
      </c>
      <c r="AH892" s="140">
        <f>('User Input'!AH117*AH434)</f>
        <v>0</v>
      </c>
      <c r="AI892" s="140">
        <f>('User Input'!AI117*AI434)</f>
        <v>0</v>
      </c>
      <c r="AJ892" s="140">
        <f>('User Input'!AJ117*AJ434)</f>
        <v>0</v>
      </c>
      <c r="AK892" s="140">
        <f>('User Input'!AK117*AK434)</f>
        <v>0</v>
      </c>
      <c r="AL892" s="140">
        <f>('User Input'!AL117*AL434)</f>
        <v>0</v>
      </c>
      <c r="AM892" s="140">
        <f>('User Input'!AM117*AM434)</f>
        <v>0</v>
      </c>
      <c r="AN892" s="140">
        <f>('User Input'!AN117*AN434)</f>
        <v>0</v>
      </c>
      <c r="AO892" s="140">
        <f>('User Input'!AO117*AO434)</f>
        <v>0</v>
      </c>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c r="CJ892" s="104"/>
      <c r="CK892" s="104"/>
      <c r="CL892" s="104"/>
      <c r="CM892" s="104"/>
      <c r="CN892" s="104"/>
      <c r="CO892" s="104"/>
      <c r="CP892" s="104"/>
      <c r="CQ892" s="104"/>
    </row>
    <row r="893" spans="1:95" ht="15" customHeight="1">
      <c r="A893" s="104"/>
      <c r="B893" s="117" t="s">
        <v>102</v>
      </c>
      <c r="C893" s="141"/>
      <c r="D893" s="140">
        <f>('User Input'!D118*D435)</f>
        <v>0</v>
      </c>
      <c r="E893" s="140">
        <f>('User Input'!E118*E435)</f>
        <v>0</v>
      </c>
      <c r="F893" s="140">
        <f>('User Input'!F118*F435)</f>
        <v>0</v>
      </c>
      <c r="G893" s="140">
        <f>('User Input'!G118*G435)</f>
        <v>0</v>
      </c>
      <c r="H893" s="140">
        <f>('User Input'!H118*H435)</f>
        <v>0</v>
      </c>
      <c r="I893" s="140">
        <f>('User Input'!I118*I435)</f>
        <v>0</v>
      </c>
      <c r="J893" s="140">
        <f>('User Input'!J118*J435)</f>
        <v>0</v>
      </c>
      <c r="K893" s="140">
        <f>('User Input'!K118*K435)</f>
        <v>0</v>
      </c>
      <c r="L893" s="140">
        <f>('User Input'!L118*L435)</f>
        <v>0</v>
      </c>
      <c r="M893" s="140">
        <f>('User Input'!M118*M435)</f>
        <v>0</v>
      </c>
      <c r="N893" s="140">
        <f>('User Input'!N118*N435)</f>
        <v>0</v>
      </c>
      <c r="O893" s="140">
        <f>('User Input'!O118*O435)</f>
        <v>0</v>
      </c>
      <c r="P893" s="140">
        <f>('User Input'!P118*P435)</f>
        <v>0</v>
      </c>
      <c r="Q893" s="140">
        <f>('User Input'!Q118*Q435)</f>
        <v>0</v>
      </c>
      <c r="R893" s="140">
        <f>('User Input'!R118*R435)</f>
        <v>0</v>
      </c>
      <c r="S893" s="140">
        <f>('User Input'!S118*S435)</f>
        <v>0</v>
      </c>
      <c r="T893" s="140">
        <f>('User Input'!T118*T435)</f>
        <v>0</v>
      </c>
      <c r="U893" s="140">
        <f>('User Input'!U118*U435)</f>
        <v>0</v>
      </c>
      <c r="V893" s="140">
        <f>('User Input'!V118*V435)</f>
        <v>0</v>
      </c>
      <c r="W893" s="140">
        <f>('User Input'!W118*W435)</f>
        <v>0</v>
      </c>
      <c r="X893" s="140">
        <f>('User Input'!X118*X435)</f>
        <v>0</v>
      </c>
      <c r="Y893" s="140">
        <f>('User Input'!Y118*Y435)</f>
        <v>0</v>
      </c>
      <c r="Z893" s="140">
        <f>('User Input'!Z118*Z435)</f>
        <v>0</v>
      </c>
      <c r="AA893" s="140">
        <f>('User Input'!AA118*AA435)</f>
        <v>0</v>
      </c>
      <c r="AB893" s="140">
        <f>('User Input'!AB118*AB435)</f>
        <v>0</v>
      </c>
      <c r="AC893" s="140">
        <f>('User Input'!AC118*AC435)</f>
        <v>0</v>
      </c>
      <c r="AD893" s="140">
        <f>('User Input'!AD118*AD435)</f>
        <v>0</v>
      </c>
      <c r="AE893" s="140">
        <f>('User Input'!AE118*AE435)</f>
        <v>0</v>
      </c>
      <c r="AF893" s="140">
        <f>('User Input'!AF118*AF435)</f>
        <v>0</v>
      </c>
      <c r="AG893" s="140">
        <f>('User Input'!AG118*AG435)</f>
        <v>0</v>
      </c>
      <c r="AH893" s="140">
        <f>('User Input'!AH118*AH435)</f>
        <v>0</v>
      </c>
      <c r="AI893" s="140">
        <f>('User Input'!AI118*AI435)</f>
        <v>0</v>
      </c>
      <c r="AJ893" s="140">
        <f>('User Input'!AJ118*AJ435)</f>
        <v>0</v>
      </c>
      <c r="AK893" s="140">
        <f>('User Input'!AK118*AK435)</f>
        <v>0</v>
      </c>
      <c r="AL893" s="140">
        <f>('User Input'!AL118*AL435)</f>
        <v>0</v>
      </c>
      <c r="AM893" s="140">
        <f>('User Input'!AM118*AM435)</f>
        <v>0</v>
      </c>
      <c r="AN893" s="140">
        <f>('User Input'!AN118*AN435)</f>
        <v>0</v>
      </c>
      <c r="AO893" s="140">
        <f>('User Input'!AO118*AO435)</f>
        <v>0</v>
      </c>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c r="CJ893" s="104"/>
      <c r="CK893" s="104"/>
      <c r="CL893" s="104"/>
      <c r="CM893" s="104"/>
      <c r="CN893" s="104"/>
      <c r="CO893" s="104"/>
      <c r="CP893" s="104"/>
      <c r="CQ893" s="104"/>
    </row>
    <row r="894" spans="1:95" ht="15" customHeight="1">
      <c r="A894" s="104"/>
      <c r="B894" s="117" t="s">
        <v>103</v>
      </c>
      <c r="C894" s="141"/>
      <c r="D894" s="140">
        <f>('User Input'!D119*D436)</f>
        <v>0</v>
      </c>
      <c r="E894" s="140">
        <f>('User Input'!E119*E436)</f>
        <v>0</v>
      </c>
      <c r="F894" s="140">
        <f>('User Input'!F119*F436)</f>
        <v>0</v>
      </c>
      <c r="G894" s="140">
        <f>('User Input'!G119*G436)</f>
        <v>0</v>
      </c>
      <c r="H894" s="140">
        <f>('User Input'!H119*H436)</f>
        <v>0</v>
      </c>
      <c r="I894" s="140">
        <f>('User Input'!I119*I436)</f>
        <v>0</v>
      </c>
      <c r="J894" s="140">
        <f>('User Input'!J119*J436)</f>
        <v>0</v>
      </c>
      <c r="K894" s="140">
        <f>('User Input'!K119*K436)</f>
        <v>0</v>
      </c>
      <c r="L894" s="140">
        <f>('User Input'!L119*L436)</f>
        <v>0</v>
      </c>
      <c r="M894" s="140">
        <f>('User Input'!M119*M436)</f>
        <v>0</v>
      </c>
      <c r="N894" s="140">
        <f>('User Input'!N119*N436)</f>
        <v>0</v>
      </c>
      <c r="O894" s="140">
        <f>('User Input'!O119*O436)</f>
        <v>0</v>
      </c>
      <c r="P894" s="140">
        <f>('User Input'!P119*P436)</f>
        <v>0</v>
      </c>
      <c r="Q894" s="140">
        <f>('User Input'!Q119*Q436)</f>
        <v>0</v>
      </c>
      <c r="R894" s="140">
        <f>('User Input'!R119*R436)</f>
        <v>0</v>
      </c>
      <c r="S894" s="140">
        <f>('User Input'!S119*S436)</f>
        <v>0</v>
      </c>
      <c r="T894" s="140">
        <f>('User Input'!T119*T436)</f>
        <v>0</v>
      </c>
      <c r="U894" s="140">
        <f>('User Input'!U119*U436)</f>
        <v>0</v>
      </c>
      <c r="V894" s="140">
        <f>('User Input'!V119*V436)</f>
        <v>0</v>
      </c>
      <c r="W894" s="140">
        <f>('User Input'!W119*W436)</f>
        <v>0</v>
      </c>
      <c r="X894" s="140">
        <f>('User Input'!X119*X436)</f>
        <v>0</v>
      </c>
      <c r="Y894" s="140">
        <f>('User Input'!Y119*Y436)</f>
        <v>0</v>
      </c>
      <c r="Z894" s="140">
        <f>('User Input'!Z119*Z436)</f>
        <v>0</v>
      </c>
      <c r="AA894" s="140">
        <f>('User Input'!AA119*AA436)</f>
        <v>0</v>
      </c>
      <c r="AB894" s="140">
        <f>('User Input'!AB119*AB436)</f>
        <v>0</v>
      </c>
      <c r="AC894" s="140">
        <f>('User Input'!AC119*AC436)</f>
        <v>0</v>
      </c>
      <c r="AD894" s="140">
        <f>('User Input'!AD119*AD436)</f>
        <v>0</v>
      </c>
      <c r="AE894" s="140">
        <f>('User Input'!AE119*AE436)</f>
        <v>0</v>
      </c>
      <c r="AF894" s="140">
        <f>('User Input'!AF119*AF436)</f>
        <v>0</v>
      </c>
      <c r="AG894" s="140">
        <f>('User Input'!AG119*AG436)</f>
        <v>0</v>
      </c>
      <c r="AH894" s="140">
        <f>('User Input'!AH119*AH436)</f>
        <v>0</v>
      </c>
      <c r="AI894" s="140">
        <f>('User Input'!AI119*AI436)</f>
        <v>0</v>
      </c>
      <c r="AJ894" s="140">
        <f>('User Input'!AJ119*AJ436)</f>
        <v>0</v>
      </c>
      <c r="AK894" s="140">
        <f>('User Input'!AK119*AK436)</f>
        <v>0</v>
      </c>
      <c r="AL894" s="140">
        <f>('User Input'!AL119*AL436)</f>
        <v>0</v>
      </c>
      <c r="AM894" s="140">
        <f>('User Input'!AM119*AM436)</f>
        <v>0</v>
      </c>
      <c r="AN894" s="140">
        <f>('User Input'!AN119*AN436)</f>
        <v>0</v>
      </c>
      <c r="AO894" s="140">
        <f>('User Input'!AO119*AO436)</f>
        <v>0</v>
      </c>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c r="CJ894" s="104"/>
      <c r="CK894" s="104"/>
      <c r="CL894" s="104"/>
      <c r="CM894" s="104"/>
      <c r="CN894" s="104"/>
      <c r="CO894" s="104"/>
      <c r="CP894" s="104"/>
      <c r="CQ894" s="104"/>
    </row>
    <row r="895" spans="1:95" ht="15" customHeight="1">
      <c r="A895" s="104"/>
      <c r="B895" s="117" t="s">
        <v>104</v>
      </c>
      <c r="C895" s="141"/>
      <c r="D895" s="140">
        <f>('User Input'!D120*D437)</f>
        <v>0</v>
      </c>
      <c r="E895" s="140">
        <f>('User Input'!E120*E437)</f>
        <v>0</v>
      </c>
      <c r="F895" s="140">
        <f>('User Input'!F120*F437)</f>
        <v>0</v>
      </c>
      <c r="G895" s="140">
        <f>('User Input'!G120*G437)</f>
        <v>0</v>
      </c>
      <c r="H895" s="140">
        <f>('User Input'!H120*H437)</f>
        <v>0</v>
      </c>
      <c r="I895" s="140">
        <f>('User Input'!I120*I437)</f>
        <v>0</v>
      </c>
      <c r="J895" s="140">
        <f>('User Input'!J120*J437)</f>
        <v>0</v>
      </c>
      <c r="K895" s="140">
        <f>('User Input'!K120*K437)</f>
        <v>0</v>
      </c>
      <c r="L895" s="140">
        <f>('User Input'!L120*L437)</f>
        <v>0</v>
      </c>
      <c r="M895" s="140">
        <f>('User Input'!M120*M437)</f>
        <v>0</v>
      </c>
      <c r="N895" s="140">
        <f>('User Input'!N120*N437)</f>
        <v>0</v>
      </c>
      <c r="O895" s="140">
        <f>('User Input'!O120*O437)</f>
        <v>0</v>
      </c>
      <c r="P895" s="140">
        <f>('User Input'!P120*P437)</f>
        <v>0</v>
      </c>
      <c r="Q895" s="140">
        <f>('User Input'!Q120*Q437)</f>
        <v>0</v>
      </c>
      <c r="R895" s="140">
        <f>('User Input'!R120*R437)</f>
        <v>0</v>
      </c>
      <c r="S895" s="140">
        <f>('User Input'!S120*S437)</f>
        <v>0</v>
      </c>
      <c r="T895" s="140">
        <f>('User Input'!T120*T437)</f>
        <v>0</v>
      </c>
      <c r="U895" s="140">
        <f>('User Input'!U120*U437)</f>
        <v>0</v>
      </c>
      <c r="V895" s="140">
        <f>('User Input'!V120*V437)</f>
        <v>0</v>
      </c>
      <c r="W895" s="140">
        <f>('User Input'!W120*W437)</f>
        <v>0</v>
      </c>
      <c r="X895" s="140">
        <f>('User Input'!X120*X437)</f>
        <v>0</v>
      </c>
      <c r="Y895" s="140">
        <f>('User Input'!Y120*Y437)</f>
        <v>0</v>
      </c>
      <c r="Z895" s="140">
        <f>('User Input'!Z120*Z437)</f>
        <v>0</v>
      </c>
      <c r="AA895" s="140">
        <f>('User Input'!AA120*AA437)</f>
        <v>0</v>
      </c>
      <c r="AB895" s="140">
        <f>('User Input'!AB120*AB437)</f>
        <v>0</v>
      </c>
      <c r="AC895" s="140">
        <f>('User Input'!AC120*AC437)</f>
        <v>0</v>
      </c>
      <c r="AD895" s="140">
        <f>('User Input'!AD120*AD437)</f>
        <v>0</v>
      </c>
      <c r="AE895" s="140">
        <f>('User Input'!AE120*AE437)</f>
        <v>0</v>
      </c>
      <c r="AF895" s="140">
        <f>('User Input'!AF120*AF437)</f>
        <v>0</v>
      </c>
      <c r="AG895" s="140">
        <f>('User Input'!AG120*AG437)</f>
        <v>0</v>
      </c>
      <c r="AH895" s="140">
        <f>('User Input'!AH120*AH437)</f>
        <v>0</v>
      </c>
      <c r="AI895" s="140">
        <f>('User Input'!AI120*AI437)</f>
        <v>0</v>
      </c>
      <c r="AJ895" s="140">
        <f>('User Input'!AJ120*AJ437)</f>
        <v>0</v>
      </c>
      <c r="AK895" s="140">
        <f>('User Input'!AK120*AK437)</f>
        <v>0</v>
      </c>
      <c r="AL895" s="140">
        <f>('User Input'!AL120*AL437)</f>
        <v>0</v>
      </c>
      <c r="AM895" s="140">
        <f>('User Input'!AM120*AM437)</f>
        <v>0</v>
      </c>
      <c r="AN895" s="140">
        <f>('User Input'!AN120*AN437)</f>
        <v>0</v>
      </c>
      <c r="AO895" s="140">
        <f>('User Input'!AO120*AO437)</f>
        <v>0</v>
      </c>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c r="CJ895" s="104"/>
      <c r="CK895" s="104"/>
      <c r="CL895" s="104"/>
      <c r="CM895" s="104"/>
      <c r="CN895" s="104"/>
      <c r="CO895" s="104"/>
      <c r="CP895" s="104"/>
      <c r="CQ895" s="104"/>
    </row>
    <row r="896" spans="1:95" ht="15" customHeight="1">
      <c r="A896" s="104"/>
      <c r="B896" s="117" t="s">
        <v>105</v>
      </c>
      <c r="C896" s="141"/>
      <c r="D896" s="140">
        <f>('User Input'!D121*D438)</f>
        <v>0</v>
      </c>
      <c r="E896" s="140">
        <f>('User Input'!E121*E438)</f>
        <v>0</v>
      </c>
      <c r="F896" s="140">
        <f>('User Input'!F121*F438)</f>
        <v>0</v>
      </c>
      <c r="G896" s="140">
        <f>('User Input'!G121*G438)</f>
        <v>0</v>
      </c>
      <c r="H896" s="140">
        <f>('User Input'!H121*H438)</f>
        <v>0</v>
      </c>
      <c r="I896" s="140">
        <f>('User Input'!I121*I438)</f>
        <v>0</v>
      </c>
      <c r="J896" s="140">
        <f>('User Input'!J121*J438)</f>
        <v>0</v>
      </c>
      <c r="K896" s="140">
        <f>('User Input'!K121*K438)</f>
        <v>0</v>
      </c>
      <c r="L896" s="140">
        <f>('User Input'!L121*L438)</f>
        <v>0</v>
      </c>
      <c r="M896" s="140">
        <f>('User Input'!M121*M438)</f>
        <v>0</v>
      </c>
      <c r="N896" s="140">
        <f>('User Input'!N121*N438)</f>
        <v>0</v>
      </c>
      <c r="O896" s="140">
        <f>('User Input'!O121*O438)</f>
        <v>0</v>
      </c>
      <c r="P896" s="140">
        <f>('User Input'!P121*P438)</f>
        <v>0</v>
      </c>
      <c r="Q896" s="140">
        <f>('User Input'!Q121*Q438)</f>
        <v>0</v>
      </c>
      <c r="R896" s="140">
        <f>('User Input'!R121*R438)</f>
        <v>0</v>
      </c>
      <c r="S896" s="140">
        <f>('User Input'!S121*S438)</f>
        <v>0</v>
      </c>
      <c r="T896" s="140">
        <f>('User Input'!T121*T438)</f>
        <v>0</v>
      </c>
      <c r="U896" s="140">
        <f>('User Input'!U121*U438)</f>
        <v>0</v>
      </c>
      <c r="V896" s="140">
        <f>('User Input'!V121*V438)</f>
        <v>0</v>
      </c>
      <c r="W896" s="140">
        <f>('User Input'!W121*W438)</f>
        <v>0</v>
      </c>
      <c r="X896" s="140">
        <f>('User Input'!X121*X438)</f>
        <v>0</v>
      </c>
      <c r="Y896" s="140">
        <f>('User Input'!Y121*Y438)</f>
        <v>0</v>
      </c>
      <c r="Z896" s="140">
        <f>('User Input'!Z121*Z438)</f>
        <v>0</v>
      </c>
      <c r="AA896" s="140">
        <f>('User Input'!AA121*AA438)</f>
        <v>0</v>
      </c>
      <c r="AB896" s="140">
        <f>('User Input'!AB121*AB438)</f>
        <v>0</v>
      </c>
      <c r="AC896" s="140">
        <f>('User Input'!AC121*AC438)</f>
        <v>0</v>
      </c>
      <c r="AD896" s="140">
        <f>('User Input'!AD121*AD438)</f>
        <v>0</v>
      </c>
      <c r="AE896" s="140">
        <f>('User Input'!AE121*AE438)</f>
        <v>0</v>
      </c>
      <c r="AF896" s="140">
        <f>('User Input'!AF121*AF438)</f>
        <v>0</v>
      </c>
      <c r="AG896" s="140">
        <f>('User Input'!AG121*AG438)</f>
        <v>0</v>
      </c>
      <c r="AH896" s="140">
        <f>('User Input'!AH121*AH438)</f>
        <v>0</v>
      </c>
      <c r="AI896" s="140">
        <f>('User Input'!AI121*AI438)</f>
        <v>0</v>
      </c>
      <c r="AJ896" s="140">
        <f>('User Input'!AJ121*AJ438)</f>
        <v>0</v>
      </c>
      <c r="AK896" s="140">
        <f>('User Input'!AK121*AK438)</f>
        <v>0</v>
      </c>
      <c r="AL896" s="140">
        <f>('User Input'!AL121*AL438)</f>
        <v>0</v>
      </c>
      <c r="AM896" s="140">
        <f>('User Input'!AM121*AM438)</f>
        <v>0</v>
      </c>
      <c r="AN896" s="140">
        <f>('User Input'!AN121*AN438)</f>
        <v>0</v>
      </c>
      <c r="AO896" s="140">
        <f>('User Input'!AO121*AO438)</f>
        <v>0</v>
      </c>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c r="CJ896" s="104"/>
      <c r="CK896" s="104"/>
      <c r="CL896" s="104"/>
      <c r="CM896" s="104"/>
      <c r="CN896" s="104"/>
      <c r="CO896" s="104"/>
      <c r="CP896" s="104"/>
      <c r="CQ896" s="104"/>
    </row>
    <row r="897" spans="1:95" ht="15" customHeight="1">
      <c r="A897" s="104"/>
      <c r="B897" s="117" t="s">
        <v>106</v>
      </c>
      <c r="C897" s="141"/>
      <c r="D897" s="140">
        <f>('User Input'!D122*D439)</f>
        <v>0</v>
      </c>
      <c r="E897" s="140">
        <f>('User Input'!E122*E439)</f>
        <v>0</v>
      </c>
      <c r="F897" s="140">
        <f>('User Input'!F122*F439)</f>
        <v>0</v>
      </c>
      <c r="G897" s="140">
        <f>('User Input'!G122*G439)</f>
        <v>0</v>
      </c>
      <c r="H897" s="140">
        <f>('User Input'!H122*H439)</f>
        <v>0</v>
      </c>
      <c r="I897" s="140">
        <f>('User Input'!I122*I439)</f>
        <v>0</v>
      </c>
      <c r="J897" s="140">
        <f>('User Input'!J122*J439)</f>
        <v>0</v>
      </c>
      <c r="K897" s="140">
        <f>('User Input'!K122*K439)</f>
        <v>0</v>
      </c>
      <c r="L897" s="140">
        <f>('User Input'!L122*L439)</f>
        <v>0</v>
      </c>
      <c r="M897" s="140">
        <f>('User Input'!M122*M439)</f>
        <v>0</v>
      </c>
      <c r="N897" s="140">
        <f>('User Input'!N122*N439)</f>
        <v>0</v>
      </c>
      <c r="O897" s="140">
        <f>('User Input'!O122*O439)</f>
        <v>0</v>
      </c>
      <c r="P897" s="140">
        <f>('User Input'!P122*P439)</f>
        <v>0</v>
      </c>
      <c r="Q897" s="140">
        <f>('User Input'!Q122*Q439)</f>
        <v>0</v>
      </c>
      <c r="R897" s="140">
        <f>('User Input'!R122*R439)</f>
        <v>0</v>
      </c>
      <c r="S897" s="140">
        <f>('User Input'!S122*S439)</f>
        <v>0</v>
      </c>
      <c r="T897" s="140">
        <f>('User Input'!T122*T439)</f>
        <v>0</v>
      </c>
      <c r="U897" s="140">
        <f>('User Input'!U122*U439)</f>
        <v>0</v>
      </c>
      <c r="V897" s="140">
        <f>('User Input'!V122*V439)</f>
        <v>0</v>
      </c>
      <c r="W897" s="140">
        <f>('User Input'!W122*W439)</f>
        <v>0</v>
      </c>
      <c r="X897" s="140">
        <f>('User Input'!X122*X439)</f>
        <v>0</v>
      </c>
      <c r="Y897" s="140">
        <f>('User Input'!Y122*Y439)</f>
        <v>0</v>
      </c>
      <c r="Z897" s="140">
        <f>('User Input'!Z122*Z439)</f>
        <v>0</v>
      </c>
      <c r="AA897" s="140">
        <f>('User Input'!AA122*AA439)</f>
        <v>0</v>
      </c>
      <c r="AB897" s="140">
        <f>('User Input'!AB122*AB439)</f>
        <v>0</v>
      </c>
      <c r="AC897" s="140">
        <f>('User Input'!AC122*AC439)</f>
        <v>0</v>
      </c>
      <c r="AD897" s="140">
        <f>('User Input'!AD122*AD439)</f>
        <v>0</v>
      </c>
      <c r="AE897" s="140">
        <f>('User Input'!AE122*AE439)</f>
        <v>0</v>
      </c>
      <c r="AF897" s="140">
        <f>('User Input'!AF122*AF439)</f>
        <v>0</v>
      </c>
      <c r="AG897" s="140">
        <f>('User Input'!AG122*AG439)</f>
        <v>0</v>
      </c>
      <c r="AH897" s="140">
        <f>('User Input'!AH122*AH439)</f>
        <v>0</v>
      </c>
      <c r="AI897" s="140">
        <f>('User Input'!AI122*AI439)</f>
        <v>0</v>
      </c>
      <c r="AJ897" s="140">
        <f>('User Input'!AJ122*AJ439)</f>
        <v>0</v>
      </c>
      <c r="AK897" s="140">
        <f>('User Input'!AK122*AK439)</f>
        <v>0</v>
      </c>
      <c r="AL897" s="140">
        <f>('User Input'!AL122*AL439)</f>
        <v>0</v>
      </c>
      <c r="AM897" s="140">
        <f>('User Input'!AM122*AM439)</f>
        <v>0</v>
      </c>
      <c r="AN897" s="140">
        <f>('User Input'!AN122*AN439)</f>
        <v>0</v>
      </c>
      <c r="AO897" s="140">
        <f>('User Input'!AO122*AO439)</f>
        <v>0</v>
      </c>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c r="CJ897" s="104"/>
      <c r="CK897" s="104"/>
      <c r="CL897" s="104"/>
      <c r="CM897" s="104"/>
      <c r="CN897" s="104"/>
      <c r="CO897" s="104"/>
      <c r="CP897" s="104"/>
      <c r="CQ897" s="104"/>
    </row>
    <row r="898" spans="1:95" ht="15" customHeight="1">
      <c r="A898" s="104"/>
      <c r="B898" s="117" t="s">
        <v>107</v>
      </c>
      <c r="C898" s="141"/>
      <c r="D898" s="140">
        <f>('User Input'!D123*D440)</f>
        <v>0</v>
      </c>
      <c r="E898" s="140">
        <f>('User Input'!E123*E440)</f>
        <v>0</v>
      </c>
      <c r="F898" s="140">
        <f>('User Input'!F123*F440)</f>
        <v>0</v>
      </c>
      <c r="G898" s="140">
        <f>('User Input'!G123*G440)</f>
        <v>0</v>
      </c>
      <c r="H898" s="140">
        <f>('User Input'!H123*H440)</f>
        <v>0</v>
      </c>
      <c r="I898" s="140">
        <f>('User Input'!I123*I440)</f>
        <v>0</v>
      </c>
      <c r="J898" s="140">
        <f>('User Input'!J123*J440)</f>
        <v>0</v>
      </c>
      <c r="K898" s="140">
        <f>('User Input'!K123*K440)</f>
        <v>0</v>
      </c>
      <c r="L898" s="140">
        <f>('User Input'!L123*L440)</f>
        <v>0</v>
      </c>
      <c r="M898" s="140">
        <f>('User Input'!M123*M440)</f>
        <v>0</v>
      </c>
      <c r="N898" s="140">
        <f>('User Input'!N123*N440)</f>
        <v>0</v>
      </c>
      <c r="O898" s="140">
        <f>('User Input'!O123*O440)</f>
        <v>0</v>
      </c>
      <c r="P898" s="140">
        <f>('User Input'!P123*P440)</f>
        <v>0</v>
      </c>
      <c r="Q898" s="140">
        <f>('User Input'!Q123*Q440)</f>
        <v>0</v>
      </c>
      <c r="R898" s="140">
        <f>('User Input'!R123*R440)</f>
        <v>0</v>
      </c>
      <c r="S898" s="140">
        <f>('User Input'!S123*S440)</f>
        <v>0</v>
      </c>
      <c r="T898" s="140">
        <f>('User Input'!T123*T440)</f>
        <v>0</v>
      </c>
      <c r="U898" s="140">
        <f>('User Input'!U123*U440)</f>
        <v>0</v>
      </c>
      <c r="V898" s="140">
        <f>('User Input'!V123*V440)</f>
        <v>0</v>
      </c>
      <c r="W898" s="140">
        <f>('User Input'!W123*W440)</f>
        <v>0</v>
      </c>
      <c r="X898" s="140">
        <f>('User Input'!X123*X440)</f>
        <v>0</v>
      </c>
      <c r="Y898" s="140">
        <f>('User Input'!Y123*Y440)</f>
        <v>0</v>
      </c>
      <c r="Z898" s="140">
        <f>('User Input'!Z123*Z440)</f>
        <v>0</v>
      </c>
      <c r="AA898" s="140">
        <f>('User Input'!AA123*AA440)</f>
        <v>0</v>
      </c>
      <c r="AB898" s="140">
        <f>('User Input'!AB123*AB440)</f>
        <v>0</v>
      </c>
      <c r="AC898" s="140">
        <f>('User Input'!AC123*AC440)</f>
        <v>0</v>
      </c>
      <c r="AD898" s="140">
        <f>('User Input'!AD123*AD440)</f>
        <v>0</v>
      </c>
      <c r="AE898" s="140">
        <f>('User Input'!AE123*AE440)</f>
        <v>0</v>
      </c>
      <c r="AF898" s="140">
        <f>('User Input'!AF123*AF440)</f>
        <v>0</v>
      </c>
      <c r="AG898" s="140">
        <f>('User Input'!AG123*AG440)</f>
        <v>0</v>
      </c>
      <c r="AH898" s="140">
        <f>('User Input'!AH123*AH440)</f>
        <v>0</v>
      </c>
      <c r="AI898" s="140">
        <f>('User Input'!AI123*AI440)</f>
        <v>0</v>
      </c>
      <c r="AJ898" s="140">
        <f>('User Input'!AJ123*AJ440)</f>
        <v>0</v>
      </c>
      <c r="AK898" s="140">
        <f>('User Input'!AK123*AK440)</f>
        <v>0</v>
      </c>
      <c r="AL898" s="140">
        <f>('User Input'!AL123*AL440)</f>
        <v>0</v>
      </c>
      <c r="AM898" s="140">
        <f>('User Input'!AM123*AM440)</f>
        <v>0</v>
      </c>
      <c r="AN898" s="140">
        <f>('User Input'!AN123*AN440)</f>
        <v>0</v>
      </c>
      <c r="AO898" s="140">
        <f>('User Input'!AO123*AO440)</f>
        <v>0</v>
      </c>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c r="CJ898" s="104"/>
      <c r="CK898" s="104"/>
      <c r="CL898" s="104"/>
      <c r="CM898" s="104"/>
      <c r="CN898" s="104"/>
      <c r="CO898" s="104"/>
      <c r="CP898" s="104"/>
      <c r="CQ898" s="104"/>
    </row>
    <row r="899" spans="1:95" ht="15" customHeight="1">
      <c r="A899" s="104"/>
      <c r="B899" s="117" t="s">
        <v>108</v>
      </c>
      <c r="C899" s="141"/>
      <c r="D899" s="140">
        <f>('User Input'!D124*D441)</f>
        <v>0</v>
      </c>
      <c r="E899" s="140">
        <f>('User Input'!E124*E441)</f>
        <v>0</v>
      </c>
      <c r="F899" s="140">
        <f>('User Input'!F124*F441)</f>
        <v>0</v>
      </c>
      <c r="G899" s="140">
        <f>('User Input'!G124*G441)</f>
        <v>0</v>
      </c>
      <c r="H899" s="140">
        <f>('User Input'!H124*H441)</f>
        <v>0</v>
      </c>
      <c r="I899" s="140">
        <f>('User Input'!I124*I441)</f>
        <v>0</v>
      </c>
      <c r="J899" s="140">
        <f>('User Input'!J124*J441)</f>
        <v>0</v>
      </c>
      <c r="K899" s="140">
        <f>('User Input'!K124*K441)</f>
        <v>0</v>
      </c>
      <c r="L899" s="140">
        <f>('User Input'!L124*L441)</f>
        <v>0</v>
      </c>
      <c r="M899" s="140">
        <f>('User Input'!M124*M441)</f>
        <v>0</v>
      </c>
      <c r="N899" s="140">
        <f>('User Input'!N124*N441)</f>
        <v>0</v>
      </c>
      <c r="O899" s="140">
        <f>('User Input'!O124*O441)</f>
        <v>0</v>
      </c>
      <c r="P899" s="140">
        <f>('User Input'!P124*P441)</f>
        <v>0</v>
      </c>
      <c r="Q899" s="140">
        <f>('User Input'!Q124*Q441)</f>
        <v>0</v>
      </c>
      <c r="R899" s="140">
        <f>('User Input'!R124*R441)</f>
        <v>0</v>
      </c>
      <c r="S899" s="140">
        <f>('User Input'!S124*S441)</f>
        <v>0</v>
      </c>
      <c r="T899" s="140">
        <f>('User Input'!T124*T441)</f>
        <v>0</v>
      </c>
      <c r="U899" s="140">
        <f>('User Input'!U124*U441)</f>
        <v>0</v>
      </c>
      <c r="V899" s="140">
        <f>('User Input'!V124*V441)</f>
        <v>0</v>
      </c>
      <c r="W899" s="140">
        <f>('User Input'!W124*W441)</f>
        <v>0</v>
      </c>
      <c r="X899" s="140">
        <f>('User Input'!X124*X441)</f>
        <v>0</v>
      </c>
      <c r="Y899" s="140">
        <f>('User Input'!Y124*Y441)</f>
        <v>0</v>
      </c>
      <c r="Z899" s="140">
        <f>('User Input'!Z124*Z441)</f>
        <v>0</v>
      </c>
      <c r="AA899" s="140">
        <f>('User Input'!AA124*AA441)</f>
        <v>0</v>
      </c>
      <c r="AB899" s="140">
        <f>('User Input'!AB124*AB441)</f>
        <v>0</v>
      </c>
      <c r="AC899" s="140">
        <f>('User Input'!AC124*AC441)</f>
        <v>0</v>
      </c>
      <c r="AD899" s="140">
        <f>('User Input'!AD124*AD441)</f>
        <v>0</v>
      </c>
      <c r="AE899" s="140">
        <f>('User Input'!AE124*AE441)</f>
        <v>0</v>
      </c>
      <c r="AF899" s="140">
        <f>('User Input'!AF124*AF441)</f>
        <v>0</v>
      </c>
      <c r="AG899" s="140">
        <f>('User Input'!AG124*AG441)</f>
        <v>0</v>
      </c>
      <c r="AH899" s="140">
        <f>('User Input'!AH124*AH441)</f>
        <v>0</v>
      </c>
      <c r="AI899" s="140">
        <f>('User Input'!AI124*AI441)</f>
        <v>0</v>
      </c>
      <c r="AJ899" s="140">
        <f>('User Input'!AJ124*AJ441)</f>
        <v>0</v>
      </c>
      <c r="AK899" s="140">
        <f>('User Input'!AK124*AK441)</f>
        <v>0</v>
      </c>
      <c r="AL899" s="140">
        <f>('User Input'!AL124*AL441)</f>
        <v>0</v>
      </c>
      <c r="AM899" s="140">
        <f>('User Input'!AM124*AM441)</f>
        <v>0</v>
      </c>
      <c r="AN899" s="140">
        <f>('User Input'!AN124*AN441)</f>
        <v>0</v>
      </c>
      <c r="AO899" s="140">
        <f>('User Input'!AO124*AO441)</f>
        <v>0</v>
      </c>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c r="CJ899" s="104"/>
      <c r="CK899" s="104"/>
      <c r="CL899" s="104"/>
      <c r="CM899" s="104"/>
      <c r="CN899" s="104"/>
      <c r="CO899" s="104"/>
      <c r="CP899" s="104"/>
      <c r="CQ899" s="104"/>
    </row>
    <row r="900" spans="1:95" ht="15" customHeight="1">
      <c r="A900" s="104"/>
      <c r="B900" s="117" t="s">
        <v>109</v>
      </c>
      <c r="C900" s="141"/>
      <c r="D900" s="140">
        <f>('User Input'!D125*D442)</f>
        <v>0</v>
      </c>
      <c r="E900" s="140">
        <f>('User Input'!E125*E442)</f>
        <v>0</v>
      </c>
      <c r="F900" s="140">
        <f>('User Input'!F125*F442)</f>
        <v>0</v>
      </c>
      <c r="G900" s="140">
        <f>('User Input'!G125*G442)</f>
        <v>0</v>
      </c>
      <c r="H900" s="140">
        <f>('User Input'!H125*H442)</f>
        <v>0</v>
      </c>
      <c r="I900" s="140">
        <f>('User Input'!I125*I442)</f>
        <v>0</v>
      </c>
      <c r="J900" s="140">
        <f>('User Input'!J125*J442)</f>
        <v>0</v>
      </c>
      <c r="K900" s="140">
        <f>('User Input'!K125*K442)</f>
        <v>0</v>
      </c>
      <c r="L900" s="140">
        <f>('User Input'!L125*L442)</f>
        <v>0</v>
      </c>
      <c r="M900" s="140">
        <f>('User Input'!M125*M442)</f>
        <v>0</v>
      </c>
      <c r="N900" s="140">
        <f>('User Input'!N125*N442)</f>
        <v>0</v>
      </c>
      <c r="O900" s="140">
        <f>('User Input'!O125*O442)</f>
        <v>0</v>
      </c>
      <c r="P900" s="140">
        <f>('User Input'!P125*P442)</f>
        <v>0</v>
      </c>
      <c r="Q900" s="140">
        <f>('User Input'!Q125*Q442)</f>
        <v>0</v>
      </c>
      <c r="R900" s="140">
        <f>('User Input'!R125*R442)</f>
        <v>0</v>
      </c>
      <c r="S900" s="140">
        <f>('User Input'!S125*S442)</f>
        <v>0</v>
      </c>
      <c r="T900" s="140">
        <f>('User Input'!T125*T442)</f>
        <v>0</v>
      </c>
      <c r="U900" s="140">
        <f>('User Input'!U125*U442)</f>
        <v>0</v>
      </c>
      <c r="V900" s="140">
        <f>('User Input'!V125*V442)</f>
        <v>0</v>
      </c>
      <c r="W900" s="140">
        <f>('User Input'!W125*W442)</f>
        <v>0</v>
      </c>
      <c r="X900" s="140">
        <f>('User Input'!X125*X442)</f>
        <v>0</v>
      </c>
      <c r="Y900" s="140">
        <f>('User Input'!Y125*Y442)</f>
        <v>0</v>
      </c>
      <c r="Z900" s="140">
        <f>('User Input'!Z125*Z442)</f>
        <v>0</v>
      </c>
      <c r="AA900" s="140">
        <f>('User Input'!AA125*AA442)</f>
        <v>0</v>
      </c>
      <c r="AB900" s="140">
        <f>('User Input'!AB125*AB442)</f>
        <v>0</v>
      </c>
      <c r="AC900" s="140">
        <f>('User Input'!AC125*AC442)</f>
        <v>0</v>
      </c>
      <c r="AD900" s="140">
        <f>('User Input'!AD125*AD442)</f>
        <v>0</v>
      </c>
      <c r="AE900" s="140">
        <f>('User Input'!AE125*AE442)</f>
        <v>0</v>
      </c>
      <c r="AF900" s="140">
        <f>('User Input'!AF125*AF442)</f>
        <v>0</v>
      </c>
      <c r="AG900" s="140">
        <f>('User Input'!AG125*AG442)</f>
        <v>0</v>
      </c>
      <c r="AH900" s="140">
        <f>('User Input'!AH125*AH442)</f>
        <v>0</v>
      </c>
      <c r="AI900" s="140">
        <f>('User Input'!AI125*AI442)</f>
        <v>0</v>
      </c>
      <c r="AJ900" s="140">
        <f>('User Input'!AJ125*AJ442)</f>
        <v>0</v>
      </c>
      <c r="AK900" s="140">
        <f>('User Input'!AK125*AK442)</f>
        <v>0</v>
      </c>
      <c r="AL900" s="140">
        <f>('User Input'!AL125*AL442)</f>
        <v>0</v>
      </c>
      <c r="AM900" s="140">
        <f>('User Input'!AM125*AM442)</f>
        <v>0</v>
      </c>
      <c r="AN900" s="140">
        <f>('User Input'!AN125*AN442)</f>
        <v>0</v>
      </c>
      <c r="AO900" s="140">
        <f>('User Input'!AO125*AO442)</f>
        <v>0</v>
      </c>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c r="CJ900" s="104"/>
      <c r="CK900" s="104"/>
      <c r="CL900" s="104"/>
      <c r="CM900" s="104"/>
      <c r="CN900" s="104"/>
      <c r="CO900" s="104"/>
      <c r="CP900" s="104"/>
      <c r="CQ900" s="104"/>
    </row>
    <row r="901" spans="1:95" ht="15" customHeight="1">
      <c r="A901" s="104"/>
      <c r="B901" s="117" t="s">
        <v>110</v>
      </c>
      <c r="C901" s="141"/>
      <c r="D901" s="140">
        <f>('User Input'!D126*D443)</f>
        <v>0</v>
      </c>
      <c r="E901" s="140">
        <f>('User Input'!E126*E443)</f>
        <v>0</v>
      </c>
      <c r="F901" s="140">
        <f>('User Input'!F126*F443)</f>
        <v>0</v>
      </c>
      <c r="G901" s="140">
        <f>('User Input'!G126*G443)</f>
        <v>0</v>
      </c>
      <c r="H901" s="140">
        <f>('User Input'!H126*H443)</f>
        <v>0</v>
      </c>
      <c r="I901" s="140">
        <f>('User Input'!I126*I443)</f>
        <v>0</v>
      </c>
      <c r="J901" s="140">
        <f>('User Input'!J126*J443)</f>
        <v>0</v>
      </c>
      <c r="K901" s="140">
        <f>('User Input'!K126*K443)</f>
        <v>0</v>
      </c>
      <c r="L901" s="140">
        <f>('User Input'!L126*L443)</f>
        <v>0</v>
      </c>
      <c r="M901" s="140">
        <f>('User Input'!M126*M443)</f>
        <v>0</v>
      </c>
      <c r="N901" s="140">
        <f>('User Input'!N126*N443)</f>
        <v>0</v>
      </c>
      <c r="O901" s="140">
        <f>('User Input'!O126*O443)</f>
        <v>0</v>
      </c>
      <c r="P901" s="140">
        <f>('User Input'!P126*P443)</f>
        <v>0</v>
      </c>
      <c r="Q901" s="140">
        <f>('User Input'!Q126*Q443)</f>
        <v>0</v>
      </c>
      <c r="R901" s="140">
        <f>('User Input'!R126*R443)</f>
        <v>0</v>
      </c>
      <c r="S901" s="140">
        <f>('User Input'!S126*S443)</f>
        <v>0</v>
      </c>
      <c r="T901" s="140">
        <f>('User Input'!T126*T443)</f>
        <v>0</v>
      </c>
      <c r="U901" s="140">
        <f>('User Input'!U126*U443)</f>
        <v>0</v>
      </c>
      <c r="V901" s="140">
        <f>('User Input'!V126*V443)</f>
        <v>0</v>
      </c>
      <c r="W901" s="140">
        <f>('User Input'!W126*W443)</f>
        <v>0</v>
      </c>
      <c r="X901" s="140">
        <f>('User Input'!X126*X443)</f>
        <v>0</v>
      </c>
      <c r="Y901" s="140">
        <f>('User Input'!Y126*Y443)</f>
        <v>0</v>
      </c>
      <c r="Z901" s="140">
        <f>('User Input'!Z126*Z443)</f>
        <v>0</v>
      </c>
      <c r="AA901" s="140">
        <f>('User Input'!AA126*AA443)</f>
        <v>0</v>
      </c>
      <c r="AB901" s="140">
        <f>('User Input'!AB126*AB443)</f>
        <v>0</v>
      </c>
      <c r="AC901" s="140">
        <f>('User Input'!AC126*AC443)</f>
        <v>0</v>
      </c>
      <c r="AD901" s="140">
        <f>('User Input'!AD126*AD443)</f>
        <v>0</v>
      </c>
      <c r="AE901" s="140">
        <f>('User Input'!AE126*AE443)</f>
        <v>0</v>
      </c>
      <c r="AF901" s="140">
        <f>('User Input'!AF126*AF443)</f>
        <v>0</v>
      </c>
      <c r="AG901" s="140">
        <f>('User Input'!AG126*AG443)</f>
        <v>0</v>
      </c>
      <c r="AH901" s="140">
        <f>('User Input'!AH126*AH443)</f>
        <v>0</v>
      </c>
      <c r="AI901" s="140">
        <f>('User Input'!AI126*AI443)</f>
        <v>0</v>
      </c>
      <c r="AJ901" s="140">
        <f>('User Input'!AJ126*AJ443)</f>
        <v>0</v>
      </c>
      <c r="AK901" s="140">
        <f>('User Input'!AK126*AK443)</f>
        <v>0</v>
      </c>
      <c r="AL901" s="140">
        <f>('User Input'!AL126*AL443)</f>
        <v>0</v>
      </c>
      <c r="AM901" s="140">
        <f>('User Input'!AM126*AM443)</f>
        <v>0</v>
      </c>
      <c r="AN901" s="140">
        <f>('User Input'!AN126*AN443)</f>
        <v>0</v>
      </c>
      <c r="AO901" s="140">
        <f>('User Input'!AO126*AO443)</f>
        <v>0</v>
      </c>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c r="CJ901" s="104"/>
      <c r="CK901" s="104"/>
      <c r="CL901" s="104"/>
      <c r="CM901" s="104"/>
      <c r="CN901" s="104"/>
      <c r="CO901" s="104"/>
      <c r="CP901" s="104"/>
      <c r="CQ901" s="104"/>
    </row>
    <row r="902" spans="1:95" ht="15" customHeight="1">
      <c r="A902" s="104"/>
      <c r="B902" s="117" t="s">
        <v>111</v>
      </c>
      <c r="C902" s="141"/>
      <c r="D902" s="140">
        <f>('User Input'!D127*D444)</f>
        <v>0</v>
      </c>
      <c r="E902" s="140">
        <f>('User Input'!E127*E444)</f>
        <v>0</v>
      </c>
      <c r="F902" s="140">
        <f>('User Input'!F127*F444)</f>
        <v>0</v>
      </c>
      <c r="G902" s="140">
        <f>('User Input'!G127*G444)</f>
        <v>0</v>
      </c>
      <c r="H902" s="140">
        <f>('User Input'!H127*H444)</f>
        <v>0</v>
      </c>
      <c r="I902" s="140">
        <f>('User Input'!I127*I444)</f>
        <v>0</v>
      </c>
      <c r="J902" s="140">
        <f>('User Input'!J127*J444)</f>
        <v>0</v>
      </c>
      <c r="K902" s="140">
        <f>('User Input'!K127*K444)</f>
        <v>0</v>
      </c>
      <c r="L902" s="140">
        <f>('User Input'!L127*L444)</f>
        <v>0</v>
      </c>
      <c r="M902" s="140">
        <f>('User Input'!M127*M444)</f>
        <v>0</v>
      </c>
      <c r="N902" s="140">
        <f>('User Input'!N127*N444)</f>
        <v>0</v>
      </c>
      <c r="O902" s="140">
        <f>('User Input'!O127*O444)</f>
        <v>0</v>
      </c>
      <c r="P902" s="140">
        <f>('User Input'!P127*P444)</f>
        <v>0</v>
      </c>
      <c r="Q902" s="140">
        <f>('User Input'!Q127*Q444)</f>
        <v>0</v>
      </c>
      <c r="R902" s="140">
        <f>('User Input'!R127*R444)</f>
        <v>0</v>
      </c>
      <c r="S902" s="140">
        <f>('User Input'!S127*S444)</f>
        <v>0</v>
      </c>
      <c r="T902" s="140">
        <f>('User Input'!T127*T444)</f>
        <v>0</v>
      </c>
      <c r="U902" s="140">
        <f>('User Input'!U127*U444)</f>
        <v>0</v>
      </c>
      <c r="V902" s="140">
        <f>('User Input'!V127*V444)</f>
        <v>0</v>
      </c>
      <c r="W902" s="140">
        <f>('User Input'!W127*W444)</f>
        <v>0</v>
      </c>
      <c r="X902" s="140">
        <f>('User Input'!X127*X444)</f>
        <v>0</v>
      </c>
      <c r="Y902" s="140">
        <f>('User Input'!Y127*Y444)</f>
        <v>0</v>
      </c>
      <c r="Z902" s="140">
        <f>('User Input'!Z127*Z444)</f>
        <v>0</v>
      </c>
      <c r="AA902" s="140">
        <f>('User Input'!AA127*AA444)</f>
        <v>0</v>
      </c>
      <c r="AB902" s="140">
        <f>('User Input'!AB127*AB444)</f>
        <v>0</v>
      </c>
      <c r="AC902" s="140">
        <f>('User Input'!AC127*AC444)</f>
        <v>0</v>
      </c>
      <c r="AD902" s="140">
        <f>('User Input'!AD127*AD444)</f>
        <v>0</v>
      </c>
      <c r="AE902" s="140">
        <f>('User Input'!AE127*AE444)</f>
        <v>0</v>
      </c>
      <c r="AF902" s="140">
        <f>('User Input'!AF127*AF444)</f>
        <v>0</v>
      </c>
      <c r="AG902" s="140">
        <f>('User Input'!AG127*AG444)</f>
        <v>0</v>
      </c>
      <c r="AH902" s="140">
        <f>('User Input'!AH127*AH444)</f>
        <v>0</v>
      </c>
      <c r="AI902" s="140">
        <f>('User Input'!AI127*AI444)</f>
        <v>0</v>
      </c>
      <c r="AJ902" s="140">
        <f>('User Input'!AJ127*AJ444)</f>
        <v>0</v>
      </c>
      <c r="AK902" s="140">
        <f>('User Input'!AK127*AK444)</f>
        <v>0</v>
      </c>
      <c r="AL902" s="140">
        <f>('User Input'!AL127*AL444)</f>
        <v>0</v>
      </c>
      <c r="AM902" s="140">
        <f>('User Input'!AM127*AM444)</f>
        <v>0</v>
      </c>
      <c r="AN902" s="140">
        <f>('User Input'!AN127*AN444)</f>
        <v>0</v>
      </c>
      <c r="AO902" s="140">
        <f>('User Input'!AO127*AO444)</f>
        <v>0</v>
      </c>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c r="CJ902" s="104"/>
      <c r="CK902" s="104"/>
      <c r="CL902" s="104"/>
      <c r="CM902" s="104"/>
      <c r="CN902" s="104"/>
      <c r="CO902" s="104"/>
      <c r="CP902" s="104"/>
      <c r="CQ902" s="104"/>
    </row>
    <row r="903" spans="1:95" ht="15" customHeight="1">
      <c r="A903" s="104"/>
      <c r="B903" s="117" t="s">
        <v>112</v>
      </c>
      <c r="C903" s="141"/>
      <c r="D903" s="140">
        <f>('User Input'!D128*D445)</f>
        <v>0</v>
      </c>
      <c r="E903" s="140">
        <f>('User Input'!E128*E445)</f>
        <v>0</v>
      </c>
      <c r="F903" s="140">
        <f>('User Input'!F128*F445)</f>
        <v>0</v>
      </c>
      <c r="G903" s="140">
        <f>('User Input'!G128*G445)</f>
        <v>0</v>
      </c>
      <c r="H903" s="140">
        <f>('User Input'!H128*H445)</f>
        <v>0</v>
      </c>
      <c r="I903" s="140">
        <f>('User Input'!I128*I445)</f>
        <v>0</v>
      </c>
      <c r="J903" s="140">
        <f>('User Input'!J128*J445)</f>
        <v>0</v>
      </c>
      <c r="K903" s="140">
        <f>('User Input'!K128*K445)</f>
        <v>0</v>
      </c>
      <c r="L903" s="140">
        <f>('User Input'!L128*L445)</f>
        <v>0</v>
      </c>
      <c r="M903" s="140">
        <f>('User Input'!M128*M445)</f>
        <v>0</v>
      </c>
      <c r="N903" s="140">
        <f>('User Input'!N128*N445)</f>
        <v>0</v>
      </c>
      <c r="O903" s="140">
        <f>('User Input'!O128*O445)</f>
        <v>0</v>
      </c>
      <c r="P903" s="140">
        <f>('User Input'!P128*P445)</f>
        <v>0</v>
      </c>
      <c r="Q903" s="140">
        <f>('User Input'!Q128*Q445)</f>
        <v>0</v>
      </c>
      <c r="R903" s="140">
        <f>('User Input'!R128*R445)</f>
        <v>0</v>
      </c>
      <c r="S903" s="140">
        <f>('User Input'!S128*S445)</f>
        <v>0</v>
      </c>
      <c r="T903" s="140">
        <f>('User Input'!T128*T445)</f>
        <v>0</v>
      </c>
      <c r="U903" s="140">
        <f>('User Input'!U128*U445)</f>
        <v>0</v>
      </c>
      <c r="V903" s="140">
        <f>('User Input'!V128*V445)</f>
        <v>0</v>
      </c>
      <c r="W903" s="140">
        <f>('User Input'!W128*W445)</f>
        <v>0</v>
      </c>
      <c r="X903" s="140">
        <f>('User Input'!X128*X445)</f>
        <v>0</v>
      </c>
      <c r="Y903" s="140">
        <f>('User Input'!Y128*Y445)</f>
        <v>0</v>
      </c>
      <c r="Z903" s="140">
        <f>('User Input'!Z128*Z445)</f>
        <v>0</v>
      </c>
      <c r="AA903" s="140">
        <f>('User Input'!AA128*AA445)</f>
        <v>0</v>
      </c>
      <c r="AB903" s="140">
        <f>('User Input'!AB128*AB445)</f>
        <v>0</v>
      </c>
      <c r="AC903" s="140">
        <f>('User Input'!AC128*AC445)</f>
        <v>0</v>
      </c>
      <c r="AD903" s="140">
        <f>('User Input'!AD128*AD445)</f>
        <v>0</v>
      </c>
      <c r="AE903" s="140">
        <f>('User Input'!AE128*AE445)</f>
        <v>0</v>
      </c>
      <c r="AF903" s="140">
        <f>('User Input'!AF128*AF445)</f>
        <v>0</v>
      </c>
      <c r="AG903" s="140">
        <f>('User Input'!AG128*AG445)</f>
        <v>0</v>
      </c>
      <c r="AH903" s="140">
        <f>('User Input'!AH128*AH445)</f>
        <v>0</v>
      </c>
      <c r="AI903" s="140">
        <f>('User Input'!AI128*AI445)</f>
        <v>0</v>
      </c>
      <c r="AJ903" s="140">
        <f>('User Input'!AJ128*AJ445)</f>
        <v>0</v>
      </c>
      <c r="AK903" s="140">
        <f>('User Input'!AK128*AK445)</f>
        <v>0</v>
      </c>
      <c r="AL903" s="140">
        <f>('User Input'!AL128*AL445)</f>
        <v>0</v>
      </c>
      <c r="AM903" s="140">
        <f>('User Input'!AM128*AM445)</f>
        <v>0</v>
      </c>
      <c r="AN903" s="140">
        <f>('User Input'!AN128*AN445)</f>
        <v>0</v>
      </c>
      <c r="AO903" s="140">
        <f>('User Input'!AO128*AO445)</f>
        <v>0</v>
      </c>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c r="CJ903" s="104"/>
      <c r="CK903" s="104"/>
      <c r="CL903" s="104"/>
      <c r="CM903" s="104"/>
      <c r="CN903" s="104"/>
      <c r="CO903" s="104"/>
      <c r="CP903" s="104"/>
      <c r="CQ903" s="104"/>
    </row>
    <row r="904" spans="1:95" ht="15" customHeight="1">
      <c r="A904" s="104"/>
      <c r="B904" s="117" t="s">
        <v>113</v>
      </c>
      <c r="C904" s="141"/>
      <c r="D904" s="140">
        <f>('User Input'!D129*D446)</f>
        <v>0</v>
      </c>
      <c r="E904" s="140">
        <f>('User Input'!E129*E446)</f>
        <v>0</v>
      </c>
      <c r="F904" s="140">
        <f>('User Input'!F129*F446)</f>
        <v>0</v>
      </c>
      <c r="G904" s="140">
        <f>('User Input'!G129*G446)</f>
        <v>0</v>
      </c>
      <c r="H904" s="140">
        <f>('User Input'!H129*H446)</f>
        <v>0</v>
      </c>
      <c r="I904" s="140">
        <f>('User Input'!I129*I446)</f>
        <v>0</v>
      </c>
      <c r="J904" s="140">
        <f>('User Input'!J129*J446)</f>
        <v>0</v>
      </c>
      <c r="K904" s="140">
        <f>('User Input'!K129*K446)</f>
        <v>0</v>
      </c>
      <c r="L904" s="140">
        <f>('User Input'!L129*L446)</f>
        <v>0</v>
      </c>
      <c r="M904" s="140">
        <f>('User Input'!M129*M446)</f>
        <v>0</v>
      </c>
      <c r="N904" s="140">
        <f>('User Input'!N129*N446)</f>
        <v>0</v>
      </c>
      <c r="O904" s="140">
        <f>('User Input'!O129*O446)</f>
        <v>0</v>
      </c>
      <c r="P904" s="140">
        <f>('User Input'!P129*P446)</f>
        <v>0</v>
      </c>
      <c r="Q904" s="140">
        <f>('User Input'!Q129*Q446)</f>
        <v>0</v>
      </c>
      <c r="R904" s="140">
        <f>('User Input'!R129*R446)</f>
        <v>0</v>
      </c>
      <c r="S904" s="140">
        <f>('User Input'!S129*S446)</f>
        <v>0</v>
      </c>
      <c r="T904" s="140">
        <f>('User Input'!T129*T446)</f>
        <v>0</v>
      </c>
      <c r="U904" s="140">
        <f>('User Input'!U129*U446)</f>
        <v>0</v>
      </c>
      <c r="V904" s="140">
        <f>('User Input'!V129*V446)</f>
        <v>0</v>
      </c>
      <c r="W904" s="140">
        <f>('User Input'!W129*W446)</f>
        <v>0</v>
      </c>
      <c r="X904" s="140">
        <f>('User Input'!X129*X446)</f>
        <v>0</v>
      </c>
      <c r="Y904" s="140">
        <f>('User Input'!Y129*Y446)</f>
        <v>0</v>
      </c>
      <c r="Z904" s="140">
        <f>('User Input'!Z129*Z446)</f>
        <v>0</v>
      </c>
      <c r="AA904" s="140">
        <f>('User Input'!AA129*AA446)</f>
        <v>0</v>
      </c>
      <c r="AB904" s="140">
        <f>('User Input'!AB129*AB446)</f>
        <v>0</v>
      </c>
      <c r="AC904" s="140">
        <f>('User Input'!AC129*AC446)</f>
        <v>0</v>
      </c>
      <c r="AD904" s="140">
        <f>('User Input'!AD129*AD446)</f>
        <v>0</v>
      </c>
      <c r="AE904" s="140">
        <f>('User Input'!AE129*AE446)</f>
        <v>0</v>
      </c>
      <c r="AF904" s="140">
        <f>('User Input'!AF129*AF446)</f>
        <v>0</v>
      </c>
      <c r="AG904" s="140">
        <f>('User Input'!AG129*AG446)</f>
        <v>0</v>
      </c>
      <c r="AH904" s="140">
        <f>('User Input'!AH129*AH446)</f>
        <v>0</v>
      </c>
      <c r="AI904" s="140">
        <f>('User Input'!AI129*AI446)</f>
        <v>0</v>
      </c>
      <c r="AJ904" s="140">
        <f>('User Input'!AJ129*AJ446)</f>
        <v>0</v>
      </c>
      <c r="AK904" s="140">
        <f>('User Input'!AK129*AK446)</f>
        <v>0</v>
      </c>
      <c r="AL904" s="140">
        <f>('User Input'!AL129*AL446)</f>
        <v>0</v>
      </c>
      <c r="AM904" s="140">
        <f>('User Input'!AM129*AM446)</f>
        <v>0</v>
      </c>
      <c r="AN904" s="140">
        <f>('User Input'!AN129*AN446)</f>
        <v>0</v>
      </c>
      <c r="AO904" s="140">
        <f>('User Input'!AO129*AO446)</f>
        <v>0</v>
      </c>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c r="CJ904" s="104"/>
      <c r="CK904" s="104"/>
      <c r="CL904" s="104"/>
      <c r="CM904" s="104"/>
      <c r="CN904" s="104"/>
      <c r="CO904" s="104"/>
      <c r="CP904" s="104"/>
      <c r="CQ904" s="104"/>
    </row>
    <row r="905" spans="1:95" ht="15" customHeight="1">
      <c r="A905" s="104"/>
      <c r="B905" s="117" t="s">
        <v>114</v>
      </c>
      <c r="C905" s="141"/>
      <c r="D905" s="140">
        <f>('User Input'!D130*D447)</f>
        <v>0</v>
      </c>
      <c r="E905" s="140">
        <f>('User Input'!E130*E447)</f>
        <v>0</v>
      </c>
      <c r="F905" s="140">
        <f>('User Input'!F130*F447)</f>
        <v>0</v>
      </c>
      <c r="G905" s="140">
        <f>('User Input'!G130*G447)</f>
        <v>0</v>
      </c>
      <c r="H905" s="140">
        <f>('User Input'!H130*H447)</f>
        <v>0</v>
      </c>
      <c r="I905" s="140">
        <f>('User Input'!I130*I447)</f>
        <v>0</v>
      </c>
      <c r="J905" s="140">
        <f>('User Input'!J130*J447)</f>
        <v>0</v>
      </c>
      <c r="K905" s="140">
        <f>('User Input'!K130*K447)</f>
        <v>0</v>
      </c>
      <c r="L905" s="140">
        <f>('User Input'!L130*L447)</f>
        <v>0</v>
      </c>
      <c r="M905" s="140">
        <f>('User Input'!M130*M447)</f>
        <v>0</v>
      </c>
      <c r="N905" s="140">
        <f>('User Input'!N130*N447)</f>
        <v>0</v>
      </c>
      <c r="O905" s="140">
        <f>('User Input'!O130*O447)</f>
        <v>0</v>
      </c>
      <c r="P905" s="140">
        <f>('User Input'!P130*P447)</f>
        <v>0</v>
      </c>
      <c r="Q905" s="140">
        <f>('User Input'!Q130*Q447)</f>
        <v>0</v>
      </c>
      <c r="R905" s="140">
        <f>('User Input'!R130*R447)</f>
        <v>0</v>
      </c>
      <c r="S905" s="140">
        <f>('User Input'!S130*S447)</f>
        <v>0</v>
      </c>
      <c r="T905" s="140">
        <f>('User Input'!T130*T447)</f>
        <v>0</v>
      </c>
      <c r="U905" s="140">
        <f>('User Input'!U130*U447)</f>
        <v>0</v>
      </c>
      <c r="V905" s="140">
        <f>('User Input'!V130*V447)</f>
        <v>0</v>
      </c>
      <c r="W905" s="140">
        <f>('User Input'!W130*W447)</f>
        <v>0</v>
      </c>
      <c r="X905" s="140">
        <f>('User Input'!X130*X447)</f>
        <v>0</v>
      </c>
      <c r="Y905" s="140">
        <f>('User Input'!Y130*Y447)</f>
        <v>0</v>
      </c>
      <c r="Z905" s="140">
        <f>('User Input'!Z130*Z447)</f>
        <v>0</v>
      </c>
      <c r="AA905" s="140">
        <f>('User Input'!AA130*AA447)</f>
        <v>0</v>
      </c>
      <c r="AB905" s="140">
        <f>('User Input'!AB130*AB447)</f>
        <v>0</v>
      </c>
      <c r="AC905" s="140">
        <f>('User Input'!AC130*AC447)</f>
        <v>0</v>
      </c>
      <c r="AD905" s="140">
        <f>('User Input'!AD130*AD447)</f>
        <v>0</v>
      </c>
      <c r="AE905" s="140">
        <f>('User Input'!AE130*AE447)</f>
        <v>0</v>
      </c>
      <c r="AF905" s="140">
        <f>('User Input'!AF130*AF447)</f>
        <v>0</v>
      </c>
      <c r="AG905" s="140">
        <f>('User Input'!AG130*AG447)</f>
        <v>0</v>
      </c>
      <c r="AH905" s="140">
        <f>('User Input'!AH130*AH447)</f>
        <v>0</v>
      </c>
      <c r="AI905" s="140">
        <f>('User Input'!AI130*AI447)</f>
        <v>0</v>
      </c>
      <c r="AJ905" s="140">
        <f>('User Input'!AJ130*AJ447)</f>
        <v>0</v>
      </c>
      <c r="AK905" s="140">
        <f>('User Input'!AK130*AK447)</f>
        <v>0</v>
      </c>
      <c r="AL905" s="140">
        <f>('User Input'!AL130*AL447)</f>
        <v>0</v>
      </c>
      <c r="AM905" s="140">
        <f>('User Input'!AM130*AM447)</f>
        <v>0</v>
      </c>
      <c r="AN905" s="140">
        <f>('User Input'!AN130*AN447)</f>
        <v>0</v>
      </c>
      <c r="AO905" s="140">
        <f>('User Input'!AO130*AO447)</f>
        <v>0</v>
      </c>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c r="CJ905" s="104"/>
      <c r="CK905" s="104"/>
      <c r="CL905" s="104"/>
      <c r="CM905" s="104"/>
      <c r="CN905" s="104"/>
      <c r="CO905" s="104"/>
      <c r="CP905" s="104"/>
      <c r="CQ905" s="104"/>
    </row>
    <row r="906" spans="1:95" ht="15" customHeight="1">
      <c r="A906" s="104"/>
      <c r="B906" s="117" t="s">
        <v>115</v>
      </c>
      <c r="C906" s="141"/>
      <c r="D906" s="140">
        <f>('User Input'!D131*D448)</f>
        <v>0</v>
      </c>
      <c r="E906" s="140">
        <f>('User Input'!E131*E448)</f>
        <v>0</v>
      </c>
      <c r="F906" s="140">
        <f>('User Input'!F131*F448)</f>
        <v>0</v>
      </c>
      <c r="G906" s="140">
        <f>('User Input'!G131*G448)</f>
        <v>0</v>
      </c>
      <c r="H906" s="140">
        <f>('User Input'!H131*H448)</f>
        <v>0</v>
      </c>
      <c r="I906" s="140">
        <f>('User Input'!I131*I448)</f>
        <v>0</v>
      </c>
      <c r="J906" s="140">
        <f>('User Input'!J131*J448)</f>
        <v>0</v>
      </c>
      <c r="K906" s="140">
        <f>('User Input'!K131*K448)</f>
        <v>0</v>
      </c>
      <c r="L906" s="140">
        <f>('User Input'!L131*L448)</f>
        <v>0</v>
      </c>
      <c r="M906" s="140">
        <f>('User Input'!M131*M448)</f>
        <v>0</v>
      </c>
      <c r="N906" s="140">
        <f>('User Input'!N131*N448)</f>
        <v>0</v>
      </c>
      <c r="O906" s="140">
        <f>('User Input'!O131*O448)</f>
        <v>0</v>
      </c>
      <c r="P906" s="140">
        <f>('User Input'!P131*P448)</f>
        <v>0</v>
      </c>
      <c r="Q906" s="140">
        <f>('User Input'!Q131*Q448)</f>
        <v>0</v>
      </c>
      <c r="R906" s="140">
        <f>('User Input'!R131*R448)</f>
        <v>0</v>
      </c>
      <c r="S906" s="140">
        <f>('User Input'!S131*S448)</f>
        <v>0</v>
      </c>
      <c r="T906" s="140">
        <f>('User Input'!T131*T448)</f>
        <v>0</v>
      </c>
      <c r="U906" s="140">
        <f>('User Input'!U131*U448)</f>
        <v>0</v>
      </c>
      <c r="V906" s="140">
        <f>('User Input'!V131*V448)</f>
        <v>0</v>
      </c>
      <c r="W906" s="140">
        <f>('User Input'!W131*W448)</f>
        <v>0</v>
      </c>
      <c r="X906" s="140">
        <f>('User Input'!X131*X448)</f>
        <v>0</v>
      </c>
      <c r="Y906" s="140">
        <f>('User Input'!Y131*Y448)</f>
        <v>0</v>
      </c>
      <c r="Z906" s="140">
        <f>('User Input'!Z131*Z448)</f>
        <v>0</v>
      </c>
      <c r="AA906" s="140">
        <f>('User Input'!AA131*AA448)</f>
        <v>0</v>
      </c>
      <c r="AB906" s="140">
        <f>('User Input'!AB131*AB448)</f>
        <v>0</v>
      </c>
      <c r="AC906" s="140">
        <f>('User Input'!AC131*AC448)</f>
        <v>0</v>
      </c>
      <c r="AD906" s="140">
        <f>('User Input'!AD131*AD448)</f>
        <v>0</v>
      </c>
      <c r="AE906" s="140">
        <f>('User Input'!AE131*AE448)</f>
        <v>0</v>
      </c>
      <c r="AF906" s="140">
        <f>('User Input'!AF131*AF448)</f>
        <v>0</v>
      </c>
      <c r="AG906" s="140">
        <f>('User Input'!AG131*AG448)</f>
        <v>0</v>
      </c>
      <c r="AH906" s="140">
        <f>('User Input'!AH131*AH448)</f>
        <v>0</v>
      </c>
      <c r="AI906" s="140">
        <f>('User Input'!AI131*AI448)</f>
        <v>0</v>
      </c>
      <c r="AJ906" s="140">
        <f>('User Input'!AJ131*AJ448)</f>
        <v>0</v>
      </c>
      <c r="AK906" s="140">
        <f>('User Input'!AK131*AK448)</f>
        <v>0</v>
      </c>
      <c r="AL906" s="140">
        <f>('User Input'!AL131*AL448)</f>
        <v>0</v>
      </c>
      <c r="AM906" s="140">
        <f>('User Input'!AM131*AM448)</f>
        <v>0</v>
      </c>
      <c r="AN906" s="140">
        <f>('User Input'!AN131*AN448)</f>
        <v>0</v>
      </c>
      <c r="AO906" s="140">
        <f>('User Input'!AO131*AO448)</f>
        <v>0</v>
      </c>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c r="CJ906" s="104"/>
      <c r="CK906" s="104"/>
      <c r="CL906" s="104"/>
      <c r="CM906" s="104"/>
      <c r="CN906" s="104"/>
      <c r="CO906" s="104"/>
      <c r="CP906" s="104"/>
      <c r="CQ906" s="104"/>
    </row>
    <row r="907" spans="1:95" ht="15" customHeight="1">
      <c r="A907" s="104"/>
      <c r="B907" s="117" t="s">
        <v>116</v>
      </c>
      <c r="C907" s="141"/>
      <c r="D907" s="140">
        <f>('User Input'!D132*D449)</f>
        <v>0</v>
      </c>
      <c r="E907" s="140">
        <f>('User Input'!E132*E449)</f>
        <v>0</v>
      </c>
      <c r="F907" s="140">
        <f>('User Input'!F132*F449)</f>
        <v>0</v>
      </c>
      <c r="G907" s="140">
        <f>('User Input'!G132*G449)</f>
        <v>0</v>
      </c>
      <c r="H907" s="140">
        <f>('User Input'!H132*H449)</f>
        <v>0</v>
      </c>
      <c r="I907" s="140">
        <f>('User Input'!I132*I449)</f>
        <v>0</v>
      </c>
      <c r="J907" s="140">
        <f>('User Input'!J132*J449)</f>
        <v>0</v>
      </c>
      <c r="K907" s="140">
        <f>('User Input'!K132*K449)</f>
        <v>0</v>
      </c>
      <c r="L907" s="140">
        <f>('User Input'!L132*L449)</f>
        <v>0</v>
      </c>
      <c r="M907" s="140">
        <f>('User Input'!M132*M449)</f>
        <v>0</v>
      </c>
      <c r="N907" s="140">
        <f>('User Input'!N132*N449)</f>
        <v>0</v>
      </c>
      <c r="O907" s="140">
        <f>('User Input'!O132*O449)</f>
        <v>0</v>
      </c>
      <c r="P907" s="140">
        <f>('User Input'!P132*P449)</f>
        <v>0</v>
      </c>
      <c r="Q907" s="140">
        <f>('User Input'!Q132*Q449)</f>
        <v>0</v>
      </c>
      <c r="R907" s="140">
        <f>('User Input'!R132*R449)</f>
        <v>0</v>
      </c>
      <c r="S907" s="140">
        <f>('User Input'!S132*S449)</f>
        <v>0</v>
      </c>
      <c r="T907" s="140">
        <f>('User Input'!T132*T449)</f>
        <v>0</v>
      </c>
      <c r="U907" s="140">
        <f>('User Input'!U132*U449)</f>
        <v>0</v>
      </c>
      <c r="V907" s="140">
        <f>('User Input'!V132*V449)</f>
        <v>0</v>
      </c>
      <c r="W907" s="140">
        <f>('User Input'!W132*W449)</f>
        <v>0</v>
      </c>
      <c r="X907" s="140">
        <f>('User Input'!X132*X449)</f>
        <v>0</v>
      </c>
      <c r="Y907" s="140">
        <f>('User Input'!Y132*Y449)</f>
        <v>0</v>
      </c>
      <c r="Z907" s="140">
        <f>('User Input'!Z132*Z449)</f>
        <v>0</v>
      </c>
      <c r="AA907" s="140">
        <f>('User Input'!AA132*AA449)</f>
        <v>0</v>
      </c>
      <c r="AB907" s="140">
        <f>('User Input'!AB132*AB449)</f>
        <v>0</v>
      </c>
      <c r="AC907" s="140">
        <f>('User Input'!AC132*AC449)</f>
        <v>0</v>
      </c>
      <c r="AD907" s="140">
        <f>('User Input'!AD132*AD449)</f>
        <v>0</v>
      </c>
      <c r="AE907" s="140">
        <f>('User Input'!AE132*AE449)</f>
        <v>0</v>
      </c>
      <c r="AF907" s="140">
        <f>('User Input'!AF132*AF449)</f>
        <v>0</v>
      </c>
      <c r="AG907" s="140">
        <f>('User Input'!AG132*AG449)</f>
        <v>0</v>
      </c>
      <c r="AH907" s="140">
        <f>('User Input'!AH132*AH449)</f>
        <v>0</v>
      </c>
      <c r="AI907" s="140">
        <f>('User Input'!AI132*AI449)</f>
        <v>0</v>
      </c>
      <c r="AJ907" s="140">
        <f>('User Input'!AJ132*AJ449)</f>
        <v>0</v>
      </c>
      <c r="AK907" s="140">
        <f>('User Input'!AK132*AK449)</f>
        <v>0</v>
      </c>
      <c r="AL907" s="140">
        <f>('User Input'!AL132*AL449)</f>
        <v>0</v>
      </c>
      <c r="AM907" s="140">
        <f>('User Input'!AM132*AM449)</f>
        <v>0</v>
      </c>
      <c r="AN907" s="140">
        <f>('User Input'!AN132*AN449)</f>
        <v>0</v>
      </c>
      <c r="AO907" s="140">
        <f>('User Input'!AO132*AO449)</f>
        <v>0</v>
      </c>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c r="CJ907" s="104"/>
      <c r="CK907" s="104"/>
      <c r="CL907" s="104"/>
      <c r="CM907" s="104"/>
      <c r="CN907" s="104"/>
      <c r="CO907" s="104"/>
      <c r="CP907" s="104"/>
      <c r="CQ907" s="104"/>
    </row>
    <row r="908" spans="1:95" ht="15" customHeight="1">
      <c r="A908" s="104"/>
      <c r="B908" s="117" t="s">
        <v>117</v>
      </c>
      <c r="C908" s="141"/>
      <c r="D908" s="140">
        <f>('User Input'!D133*D450)</f>
        <v>0</v>
      </c>
      <c r="E908" s="140">
        <f>('User Input'!E133*E450)</f>
        <v>0</v>
      </c>
      <c r="F908" s="140">
        <f>('User Input'!F133*F450)</f>
        <v>0</v>
      </c>
      <c r="G908" s="140">
        <f>('User Input'!G133*G450)</f>
        <v>0</v>
      </c>
      <c r="H908" s="140">
        <f>('User Input'!H133*H450)</f>
        <v>0</v>
      </c>
      <c r="I908" s="140">
        <f>('User Input'!I133*I450)</f>
        <v>0</v>
      </c>
      <c r="J908" s="140">
        <f>('User Input'!J133*J450)</f>
        <v>0</v>
      </c>
      <c r="K908" s="140">
        <f>('User Input'!K133*K450)</f>
        <v>0</v>
      </c>
      <c r="L908" s="140">
        <f>('User Input'!L133*L450)</f>
        <v>0</v>
      </c>
      <c r="M908" s="140">
        <f>('User Input'!M133*M450)</f>
        <v>0</v>
      </c>
      <c r="N908" s="140">
        <f>('User Input'!N133*N450)</f>
        <v>0</v>
      </c>
      <c r="O908" s="140">
        <f>('User Input'!O133*O450)</f>
        <v>0</v>
      </c>
      <c r="P908" s="140">
        <f>('User Input'!P133*P450)</f>
        <v>0</v>
      </c>
      <c r="Q908" s="140">
        <f>('User Input'!Q133*Q450)</f>
        <v>0</v>
      </c>
      <c r="R908" s="140">
        <f>('User Input'!R133*R450)</f>
        <v>0</v>
      </c>
      <c r="S908" s="140">
        <f>('User Input'!S133*S450)</f>
        <v>0</v>
      </c>
      <c r="T908" s="140">
        <f>('User Input'!T133*T450)</f>
        <v>0</v>
      </c>
      <c r="U908" s="140">
        <f>('User Input'!U133*U450)</f>
        <v>0</v>
      </c>
      <c r="V908" s="140">
        <f>('User Input'!V133*V450)</f>
        <v>0</v>
      </c>
      <c r="W908" s="140">
        <f>('User Input'!W133*W450)</f>
        <v>0</v>
      </c>
      <c r="X908" s="140">
        <f>('User Input'!X133*X450)</f>
        <v>0</v>
      </c>
      <c r="Y908" s="140">
        <f>('User Input'!Y133*Y450)</f>
        <v>0</v>
      </c>
      <c r="Z908" s="140">
        <f>('User Input'!Z133*Z450)</f>
        <v>0</v>
      </c>
      <c r="AA908" s="140">
        <f>('User Input'!AA133*AA450)</f>
        <v>0</v>
      </c>
      <c r="AB908" s="140">
        <f>('User Input'!AB133*AB450)</f>
        <v>0</v>
      </c>
      <c r="AC908" s="140">
        <f>('User Input'!AC133*AC450)</f>
        <v>0</v>
      </c>
      <c r="AD908" s="140">
        <f>('User Input'!AD133*AD450)</f>
        <v>0</v>
      </c>
      <c r="AE908" s="140">
        <f>('User Input'!AE133*AE450)</f>
        <v>0</v>
      </c>
      <c r="AF908" s="140">
        <f>('User Input'!AF133*AF450)</f>
        <v>0</v>
      </c>
      <c r="AG908" s="140">
        <f>('User Input'!AG133*AG450)</f>
        <v>0</v>
      </c>
      <c r="AH908" s="140">
        <f>('User Input'!AH133*AH450)</f>
        <v>0</v>
      </c>
      <c r="AI908" s="140">
        <f>('User Input'!AI133*AI450)</f>
        <v>0</v>
      </c>
      <c r="AJ908" s="140">
        <f>('User Input'!AJ133*AJ450)</f>
        <v>0</v>
      </c>
      <c r="AK908" s="140">
        <f>('User Input'!AK133*AK450)</f>
        <v>0</v>
      </c>
      <c r="AL908" s="140">
        <f>('User Input'!AL133*AL450)</f>
        <v>0</v>
      </c>
      <c r="AM908" s="140">
        <f>('User Input'!AM133*AM450)</f>
        <v>0</v>
      </c>
      <c r="AN908" s="140">
        <f>('User Input'!AN133*AN450)</f>
        <v>0</v>
      </c>
      <c r="AO908" s="140">
        <f>('User Input'!AO133*AO450)</f>
        <v>0</v>
      </c>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c r="CJ908" s="104"/>
      <c r="CK908" s="104"/>
      <c r="CL908" s="104"/>
      <c r="CM908" s="104"/>
      <c r="CN908" s="104"/>
      <c r="CO908" s="104"/>
      <c r="CP908" s="104"/>
      <c r="CQ908" s="104"/>
    </row>
    <row r="909" spans="1:95" ht="15" customHeight="1">
      <c r="A909" s="104"/>
      <c r="B909" s="117" t="s">
        <v>118</v>
      </c>
      <c r="C909" s="141"/>
      <c r="D909" s="140">
        <f>('User Input'!D134*D451)</f>
        <v>0</v>
      </c>
      <c r="E909" s="140">
        <f>('User Input'!E134*E451)</f>
        <v>0</v>
      </c>
      <c r="F909" s="140">
        <f>('User Input'!F134*F451)</f>
        <v>0</v>
      </c>
      <c r="G909" s="140">
        <f>('User Input'!G134*G451)</f>
        <v>0</v>
      </c>
      <c r="H909" s="140">
        <f>('User Input'!H134*H451)</f>
        <v>0</v>
      </c>
      <c r="I909" s="140">
        <f>('User Input'!I134*I451)</f>
        <v>0</v>
      </c>
      <c r="J909" s="140">
        <f>('User Input'!J134*J451)</f>
        <v>0</v>
      </c>
      <c r="K909" s="140">
        <f>('User Input'!K134*K451)</f>
        <v>0</v>
      </c>
      <c r="L909" s="140">
        <f>('User Input'!L134*L451)</f>
        <v>0</v>
      </c>
      <c r="M909" s="140">
        <f>('User Input'!M134*M451)</f>
        <v>0</v>
      </c>
      <c r="N909" s="140">
        <f>('User Input'!N134*N451)</f>
        <v>0</v>
      </c>
      <c r="O909" s="140">
        <f>('User Input'!O134*O451)</f>
        <v>0</v>
      </c>
      <c r="P909" s="140">
        <f>('User Input'!P134*P451)</f>
        <v>0</v>
      </c>
      <c r="Q909" s="140">
        <f>('User Input'!Q134*Q451)</f>
        <v>0</v>
      </c>
      <c r="R909" s="140">
        <f>('User Input'!R134*R451)</f>
        <v>0</v>
      </c>
      <c r="S909" s="140">
        <f>('User Input'!S134*S451)</f>
        <v>0</v>
      </c>
      <c r="T909" s="140">
        <f>('User Input'!T134*T451)</f>
        <v>0</v>
      </c>
      <c r="U909" s="140">
        <f>('User Input'!U134*U451)</f>
        <v>0</v>
      </c>
      <c r="V909" s="140">
        <f>('User Input'!V134*V451)</f>
        <v>0</v>
      </c>
      <c r="W909" s="140">
        <f>('User Input'!W134*W451)</f>
        <v>0</v>
      </c>
      <c r="X909" s="140">
        <f>('User Input'!X134*X451)</f>
        <v>0</v>
      </c>
      <c r="Y909" s="140">
        <f>('User Input'!Y134*Y451)</f>
        <v>0</v>
      </c>
      <c r="Z909" s="140">
        <f>('User Input'!Z134*Z451)</f>
        <v>0</v>
      </c>
      <c r="AA909" s="140">
        <f>('User Input'!AA134*AA451)</f>
        <v>0</v>
      </c>
      <c r="AB909" s="140">
        <f>('User Input'!AB134*AB451)</f>
        <v>0</v>
      </c>
      <c r="AC909" s="140">
        <f>('User Input'!AC134*AC451)</f>
        <v>0</v>
      </c>
      <c r="AD909" s="140">
        <f>('User Input'!AD134*AD451)</f>
        <v>0</v>
      </c>
      <c r="AE909" s="140">
        <f>('User Input'!AE134*AE451)</f>
        <v>0</v>
      </c>
      <c r="AF909" s="140">
        <f>('User Input'!AF134*AF451)</f>
        <v>0</v>
      </c>
      <c r="AG909" s="140">
        <f>('User Input'!AG134*AG451)</f>
        <v>0</v>
      </c>
      <c r="AH909" s="140">
        <f>('User Input'!AH134*AH451)</f>
        <v>0</v>
      </c>
      <c r="AI909" s="140">
        <f>('User Input'!AI134*AI451)</f>
        <v>0</v>
      </c>
      <c r="AJ909" s="140">
        <f>('User Input'!AJ134*AJ451)</f>
        <v>0</v>
      </c>
      <c r="AK909" s="140">
        <f>('User Input'!AK134*AK451)</f>
        <v>0</v>
      </c>
      <c r="AL909" s="140">
        <f>('User Input'!AL134*AL451)</f>
        <v>0</v>
      </c>
      <c r="AM909" s="140">
        <f>('User Input'!AM134*AM451)</f>
        <v>0</v>
      </c>
      <c r="AN909" s="140">
        <f>('User Input'!AN134*AN451)</f>
        <v>0</v>
      </c>
      <c r="AO909" s="140">
        <f>('User Input'!AO134*AO451)</f>
        <v>0</v>
      </c>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c r="CJ909" s="104"/>
      <c r="CK909" s="104"/>
      <c r="CL909" s="104"/>
      <c r="CM909" s="104"/>
      <c r="CN909" s="104"/>
      <c r="CO909" s="104"/>
      <c r="CP909" s="104"/>
      <c r="CQ909" s="104"/>
    </row>
    <row r="910" spans="1:95" ht="15" customHeight="1">
      <c r="A910" s="104"/>
      <c r="B910" s="117" t="s">
        <v>119</v>
      </c>
      <c r="C910" s="141"/>
      <c r="D910" s="140">
        <f>('User Input'!D135*D452)</f>
        <v>0</v>
      </c>
      <c r="E910" s="140">
        <f>('User Input'!E135*E452)</f>
        <v>0</v>
      </c>
      <c r="F910" s="140">
        <f>('User Input'!F135*F452)</f>
        <v>0</v>
      </c>
      <c r="G910" s="140">
        <f>('User Input'!G135*G452)</f>
        <v>0</v>
      </c>
      <c r="H910" s="140">
        <f>('User Input'!H135*H452)</f>
        <v>0</v>
      </c>
      <c r="I910" s="140">
        <f>('User Input'!I135*I452)</f>
        <v>0</v>
      </c>
      <c r="J910" s="140">
        <f>('User Input'!J135*J452)</f>
        <v>0</v>
      </c>
      <c r="K910" s="140">
        <f>('User Input'!K135*K452)</f>
        <v>0</v>
      </c>
      <c r="L910" s="140">
        <f>('User Input'!L135*L452)</f>
        <v>0</v>
      </c>
      <c r="M910" s="140">
        <f>('User Input'!M135*M452)</f>
        <v>0</v>
      </c>
      <c r="N910" s="140">
        <f>('User Input'!N135*N452)</f>
        <v>0</v>
      </c>
      <c r="O910" s="140">
        <f>('User Input'!O135*O452)</f>
        <v>0</v>
      </c>
      <c r="P910" s="140">
        <f>('User Input'!P135*P452)</f>
        <v>0</v>
      </c>
      <c r="Q910" s="140">
        <f>('User Input'!Q135*Q452)</f>
        <v>0</v>
      </c>
      <c r="R910" s="140">
        <f>('User Input'!R135*R452)</f>
        <v>0</v>
      </c>
      <c r="S910" s="140">
        <f>('User Input'!S135*S452)</f>
        <v>0</v>
      </c>
      <c r="T910" s="140">
        <f>('User Input'!T135*T452)</f>
        <v>0</v>
      </c>
      <c r="U910" s="140">
        <f>('User Input'!U135*U452)</f>
        <v>0</v>
      </c>
      <c r="V910" s="140">
        <f>('User Input'!V135*V452)</f>
        <v>0</v>
      </c>
      <c r="W910" s="140">
        <f>('User Input'!W135*W452)</f>
        <v>0</v>
      </c>
      <c r="X910" s="140">
        <f>('User Input'!X135*X452)</f>
        <v>0</v>
      </c>
      <c r="Y910" s="140">
        <f>('User Input'!Y135*Y452)</f>
        <v>0</v>
      </c>
      <c r="Z910" s="140">
        <f>('User Input'!Z135*Z452)</f>
        <v>0</v>
      </c>
      <c r="AA910" s="140">
        <f>('User Input'!AA135*AA452)</f>
        <v>0</v>
      </c>
      <c r="AB910" s="140">
        <f>('User Input'!AB135*AB452)</f>
        <v>0</v>
      </c>
      <c r="AC910" s="140">
        <f>('User Input'!AC135*AC452)</f>
        <v>0</v>
      </c>
      <c r="AD910" s="140">
        <f>('User Input'!AD135*AD452)</f>
        <v>0</v>
      </c>
      <c r="AE910" s="140">
        <f>('User Input'!AE135*AE452)</f>
        <v>0</v>
      </c>
      <c r="AF910" s="140">
        <f>('User Input'!AF135*AF452)</f>
        <v>0</v>
      </c>
      <c r="AG910" s="140">
        <f>('User Input'!AG135*AG452)</f>
        <v>0</v>
      </c>
      <c r="AH910" s="140">
        <f>('User Input'!AH135*AH452)</f>
        <v>0</v>
      </c>
      <c r="AI910" s="140">
        <f>('User Input'!AI135*AI452)</f>
        <v>0</v>
      </c>
      <c r="AJ910" s="140">
        <f>('User Input'!AJ135*AJ452)</f>
        <v>0</v>
      </c>
      <c r="AK910" s="140">
        <f>('User Input'!AK135*AK452)</f>
        <v>0</v>
      </c>
      <c r="AL910" s="140">
        <f>('User Input'!AL135*AL452)</f>
        <v>0</v>
      </c>
      <c r="AM910" s="140">
        <f>('User Input'!AM135*AM452)</f>
        <v>0</v>
      </c>
      <c r="AN910" s="140">
        <f>('User Input'!AN135*AN452)</f>
        <v>0</v>
      </c>
      <c r="AO910" s="140">
        <f>('User Input'!AO135*AO452)</f>
        <v>0</v>
      </c>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c r="CJ910" s="104"/>
      <c r="CK910" s="104"/>
      <c r="CL910" s="104"/>
      <c r="CM910" s="104"/>
      <c r="CN910" s="104"/>
      <c r="CO910" s="104"/>
      <c r="CP910" s="104"/>
      <c r="CQ910" s="104"/>
    </row>
    <row r="911" spans="1:95" ht="15" customHeight="1">
      <c r="A911" s="104"/>
      <c r="B911" s="117" t="s">
        <v>120</v>
      </c>
      <c r="C911" s="141"/>
      <c r="D911" s="140">
        <f>('User Input'!D136*D453)</f>
        <v>0</v>
      </c>
      <c r="E911" s="140">
        <f>('User Input'!E136*E453)</f>
        <v>0</v>
      </c>
      <c r="F911" s="140">
        <f>('User Input'!F136*F453)</f>
        <v>0</v>
      </c>
      <c r="G911" s="140">
        <f>('User Input'!G136*G453)</f>
        <v>0</v>
      </c>
      <c r="H911" s="140">
        <f>('User Input'!H136*H453)</f>
        <v>0</v>
      </c>
      <c r="I911" s="140">
        <f>('User Input'!I136*I453)</f>
        <v>0</v>
      </c>
      <c r="J911" s="140">
        <f>('User Input'!J136*J453)</f>
        <v>0</v>
      </c>
      <c r="K911" s="140">
        <f>('User Input'!K136*K453)</f>
        <v>0</v>
      </c>
      <c r="L911" s="140">
        <f>('User Input'!L136*L453)</f>
        <v>0</v>
      </c>
      <c r="M911" s="140">
        <f>('User Input'!M136*M453)</f>
        <v>0</v>
      </c>
      <c r="N911" s="140">
        <f>('User Input'!N136*N453)</f>
        <v>0</v>
      </c>
      <c r="O911" s="140">
        <f>('User Input'!O136*O453)</f>
        <v>0</v>
      </c>
      <c r="P911" s="140">
        <f>('User Input'!P136*P453)</f>
        <v>0</v>
      </c>
      <c r="Q911" s="140">
        <f>('User Input'!Q136*Q453)</f>
        <v>0</v>
      </c>
      <c r="R911" s="140">
        <f>('User Input'!R136*R453)</f>
        <v>0</v>
      </c>
      <c r="S911" s="140">
        <f>('User Input'!S136*S453)</f>
        <v>0</v>
      </c>
      <c r="T911" s="140">
        <f>('User Input'!T136*T453)</f>
        <v>0</v>
      </c>
      <c r="U911" s="140">
        <f>('User Input'!U136*U453)</f>
        <v>0</v>
      </c>
      <c r="V911" s="140">
        <f>('User Input'!V136*V453)</f>
        <v>0</v>
      </c>
      <c r="W911" s="140">
        <f>('User Input'!W136*W453)</f>
        <v>0</v>
      </c>
      <c r="X911" s="140">
        <f>('User Input'!X136*X453)</f>
        <v>0</v>
      </c>
      <c r="Y911" s="140">
        <f>('User Input'!Y136*Y453)</f>
        <v>0</v>
      </c>
      <c r="Z911" s="140">
        <f>('User Input'!Z136*Z453)</f>
        <v>0</v>
      </c>
      <c r="AA911" s="140">
        <f>('User Input'!AA136*AA453)</f>
        <v>0</v>
      </c>
      <c r="AB911" s="140">
        <f>('User Input'!AB136*AB453)</f>
        <v>0</v>
      </c>
      <c r="AC911" s="140">
        <f>('User Input'!AC136*AC453)</f>
        <v>0</v>
      </c>
      <c r="AD911" s="140">
        <f>('User Input'!AD136*AD453)</f>
        <v>0</v>
      </c>
      <c r="AE911" s="140">
        <f>('User Input'!AE136*AE453)</f>
        <v>0</v>
      </c>
      <c r="AF911" s="140">
        <f>('User Input'!AF136*AF453)</f>
        <v>0</v>
      </c>
      <c r="AG911" s="140">
        <f>('User Input'!AG136*AG453)</f>
        <v>0</v>
      </c>
      <c r="AH911" s="140">
        <f>('User Input'!AH136*AH453)</f>
        <v>0</v>
      </c>
      <c r="AI911" s="140">
        <f>('User Input'!AI136*AI453)</f>
        <v>0</v>
      </c>
      <c r="AJ911" s="140">
        <f>('User Input'!AJ136*AJ453)</f>
        <v>0</v>
      </c>
      <c r="AK911" s="140">
        <f>('User Input'!AK136*AK453)</f>
        <v>0</v>
      </c>
      <c r="AL911" s="140">
        <f>('User Input'!AL136*AL453)</f>
        <v>0</v>
      </c>
      <c r="AM911" s="140">
        <f>('User Input'!AM136*AM453)</f>
        <v>0</v>
      </c>
      <c r="AN911" s="140">
        <f>('User Input'!AN136*AN453)</f>
        <v>0</v>
      </c>
      <c r="AO911" s="140">
        <f>('User Input'!AO136*AO453)</f>
        <v>0</v>
      </c>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c r="CJ911" s="104"/>
      <c r="CK911" s="104"/>
      <c r="CL911" s="104"/>
      <c r="CM911" s="104"/>
      <c r="CN911" s="104"/>
      <c r="CO911" s="104"/>
      <c r="CP911" s="104"/>
      <c r="CQ911" s="104"/>
    </row>
    <row r="912" spans="1:95" ht="15" customHeight="1">
      <c r="A912" s="104"/>
      <c r="B912" s="117" t="s">
        <v>121</v>
      </c>
      <c r="C912" s="141"/>
      <c r="D912" s="140">
        <f>('User Input'!D137*D454)</f>
        <v>0</v>
      </c>
      <c r="E912" s="140">
        <f>('User Input'!E137*E454)</f>
        <v>0</v>
      </c>
      <c r="F912" s="140">
        <f>('User Input'!F137*F454)</f>
        <v>0</v>
      </c>
      <c r="G912" s="140">
        <f>('User Input'!G137*G454)</f>
        <v>0</v>
      </c>
      <c r="H912" s="140">
        <f>('User Input'!H137*H454)</f>
        <v>0</v>
      </c>
      <c r="I912" s="140">
        <f>('User Input'!I137*I454)</f>
        <v>0</v>
      </c>
      <c r="J912" s="140">
        <f>('User Input'!J137*J454)</f>
        <v>0</v>
      </c>
      <c r="K912" s="140">
        <f>('User Input'!K137*K454)</f>
        <v>0</v>
      </c>
      <c r="L912" s="140">
        <f>('User Input'!L137*L454)</f>
        <v>0</v>
      </c>
      <c r="M912" s="140">
        <f>('User Input'!M137*M454)</f>
        <v>0</v>
      </c>
      <c r="N912" s="140">
        <f>('User Input'!N137*N454)</f>
        <v>0</v>
      </c>
      <c r="O912" s="140">
        <f>('User Input'!O137*O454)</f>
        <v>0</v>
      </c>
      <c r="P912" s="140">
        <f>('User Input'!P137*P454)</f>
        <v>0</v>
      </c>
      <c r="Q912" s="140">
        <f>('User Input'!Q137*Q454)</f>
        <v>0</v>
      </c>
      <c r="R912" s="140">
        <f>('User Input'!R137*R454)</f>
        <v>0</v>
      </c>
      <c r="S912" s="140">
        <f>('User Input'!S137*S454)</f>
        <v>0</v>
      </c>
      <c r="T912" s="140">
        <f>('User Input'!T137*T454)</f>
        <v>0</v>
      </c>
      <c r="U912" s="140">
        <f>('User Input'!U137*U454)</f>
        <v>0</v>
      </c>
      <c r="V912" s="140">
        <f>('User Input'!V137*V454)</f>
        <v>0</v>
      </c>
      <c r="W912" s="140">
        <f>('User Input'!W137*W454)</f>
        <v>0</v>
      </c>
      <c r="X912" s="140">
        <f>('User Input'!X137*X454)</f>
        <v>0</v>
      </c>
      <c r="Y912" s="140">
        <f>('User Input'!Y137*Y454)</f>
        <v>0</v>
      </c>
      <c r="Z912" s="140">
        <f>('User Input'!Z137*Z454)</f>
        <v>0</v>
      </c>
      <c r="AA912" s="140">
        <f>('User Input'!AA137*AA454)</f>
        <v>0</v>
      </c>
      <c r="AB912" s="140">
        <f>('User Input'!AB137*AB454)</f>
        <v>0</v>
      </c>
      <c r="AC912" s="140">
        <f>('User Input'!AC137*AC454)</f>
        <v>0</v>
      </c>
      <c r="AD912" s="140">
        <f>('User Input'!AD137*AD454)</f>
        <v>0</v>
      </c>
      <c r="AE912" s="140">
        <f>('User Input'!AE137*AE454)</f>
        <v>0</v>
      </c>
      <c r="AF912" s="140">
        <f>('User Input'!AF137*AF454)</f>
        <v>0</v>
      </c>
      <c r="AG912" s="140">
        <f>('User Input'!AG137*AG454)</f>
        <v>0</v>
      </c>
      <c r="AH912" s="140">
        <f>('User Input'!AH137*AH454)</f>
        <v>0</v>
      </c>
      <c r="AI912" s="140">
        <f>('User Input'!AI137*AI454)</f>
        <v>0</v>
      </c>
      <c r="AJ912" s="140">
        <f>('User Input'!AJ137*AJ454)</f>
        <v>0</v>
      </c>
      <c r="AK912" s="140">
        <f>('User Input'!AK137*AK454)</f>
        <v>0</v>
      </c>
      <c r="AL912" s="140">
        <f>('User Input'!AL137*AL454)</f>
        <v>0</v>
      </c>
      <c r="AM912" s="140">
        <f>('User Input'!AM137*AM454)</f>
        <v>0</v>
      </c>
      <c r="AN912" s="140">
        <f>('User Input'!AN137*AN454)</f>
        <v>0</v>
      </c>
      <c r="AO912" s="140">
        <f>('User Input'!AO137*AO454)</f>
        <v>0</v>
      </c>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c r="CJ912" s="104"/>
      <c r="CK912" s="104"/>
      <c r="CL912" s="104"/>
      <c r="CM912" s="104"/>
      <c r="CN912" s="104"/>
      <c r="CO912" s="104"/>
      <c r="CP912" s="104"/>
      <c r="CQ912" s="104"/>
    </row>
    <row r="913" spans="1:95" ht="15" customHeight="1">
      <c r="A913" s="104"/>
      <c r="B913" s="117" t="s">
        <v>122</v>
      </c>
      <c r="C913" s="141"/>
      <c r="D913" s="140">
        <f>('User Input'!D138*D455)</f>
        <v>0</v>
      </c>
      <c r="E913" s="140">
        <f>('User Input'!E138*E455)</f>
        <v>0</v>
      </c>
      <c r="F913" s="140">
        <f>('User Input'!F138*F455)</f>
        <v>0</v>
      </c>
      <c r="G913" s="140">
        <f>('User Input'!G138*G455)</f>
        <v>0</v>
      </c>
      <c r="H913" s="140">
        <f>('User Input'!H138*H455)</f>
        <v>0</v>
      </c>
      <c r="I913" s="140">
        <f>('User Input'!I138*I455)</f>
        <v>0</v>
      </c>
      <c r="J913" s="140">
        <f>('User Input'!J138*J455)</f>
        <v>0</v>
      </c>
      <c r="K913" s="140">
        <f>('User Input'!K138*K455)</f>
        <v>0</v>
      </c>
      <c r="L913" s="140">
        <f>('User Input'!L138*L455)</f>
        <v>0</v>
      </c>
      <c r="M913" s="140">
        <f>('User Input'!M138*M455)</f>
        <v>0</v>
      </c>
      <c r="N913" s="140">
        <f>('User Input'!N138*N455)</f>
        <v>0</v>
      </c>
      <c r="O913" s="140">
        <f>('User Input'!O138*O455)</f>
        <v>0</v>
      </c>
      <c r="P913" s="140">
        <f>('User Input'!P138*P455)</f>
        <v>0</v>
      </c>
      <c r="Q913" s="140">
        <f>('User Input'!Q138*Q455)</f>
        <v>0</v>
      </c>
      <c r="R913" s="140">
        <f>('User Input'!R138*R455)</f>
        <v>0</v>
      </c>
      <c r="S913" s="140">
        <f>('User Input'!S138*S455)</f>
        <v>0</v>
      </c>
      <c r="T913" s="140">
        <f>('User Input'!T138*T455)</f>
        <v>0</v>
      </c>
      <c r="U913" s="140">
        <f>('User Input'!U138*U455)</f>
        <v>0</v>
      </c>
      <c r="V913" s="140">
        <f>('User Input'!V138*V455)</f>
        <v>0</v>
      </c>
      <c r="W913" s="140">
        <f>('User Input'!W138*W455)</f>
        <v>0</v>
      </c>
      <c r="X913" s="140">
        <f>('User Input'!X138*X455)</f>
        <v>0</v>
      </c>
      <c r="Y913" s="140">
        <f>('User Input'!Y138*Y455)</f>
        <v>0</v>
      </c>
      <c r="Z913" s="140">
        <f>('User Input'!Z138*Z455)</f>
        <v>0</v>
      </c>
      <c r="AA913" s="140">
        <f>('User Input'!AA138*AA455)</f>
        <v>0</v>
      </c>
      <c r="AB913" s="140">
        <f>('User Input'!AB138*AB455)</f>
        <v>0</v>
      </c>
      <c r="AC913" s="140">
        <f>('User Input'!AC138*AC455)</f>
        <v>0</v>
      </c>
      <c r="AD913" s="140">
        <f>('User Input'!AD138*AD455)</f>
        <v>0</v>
      </c>
      <c r="AE913" s="140">
        <f>('User Input'!AE138*AE455)</f>
        <v>0</v>
      </c>
      <c r="AF913" s="140">
        <f>('User Input'!AF138*AF455)</f>
        <v>0</v>
      </c>
      <c r="AG913" s="140">
        <f>('User Input'!AG138*AG455)</f>
        <v>0</v>
      </c>
      <c r="AH913" s="140">
        <f>('User Input'!AH138*AH455)</f>
        <v>0</v>
      </c>
      <c r="AI913" s="140">
        <f>('User Input'!AI138*AI455)</f>
        <v>0</v>
      </c>
      <c r="AJ913" s="140">
        <f>('User Input'!AJ138*AJ455)</f>
        <v>0</v>
      </c>
      <c r="AK913" s="140">
        <f>('User Input'!AK138*AK455)</f>
        <v>0</v>
      </c>
      <c r="AL913" s="140">
        <f>('User Input'!AL138*AL455)</f>
        <v>0</v>
      </c>
      <c r="AM913" s="140">
        <f>('User Input'!AM138*AM455)</f>
        <v>0</v>
      </c>
      <c r="AN913" s="140">
        <f>('User Input'!AN138*AN455)</f>
        <v>0</v>
      </c>
      <c r="AO913" s="140">
        <f>('User Input'!AO138*AO455)</f>
        <v>0</v>
      </c>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c r="CJ913" s="104"/>
      <c r="CK913" s="104"/>
      <c r="CL913" s="104"/>
      <c r="CM913" s="104"/>
      <c r="CN913" s="104"/>
      <c r="CO913" s="104"/>
      <c r="CP913" s="104"/>
      <c r="CQ913" s="104"/>
    </row>
    <row r="914" spans="1:95" ht="15" customHeight="1">
      <c r="A914" s="104"/>
      <c r="B914" s="117" t="s">
        <v>123</v>
      </c>
      <c r="C914" s="141"/>
      <c r="D914" s="140">
        <f>('User Input'!D139*D456)</f>
        <v>0</v>
      </c>
      <c r="E914" s="140">
        <f>('User Input'!E139*E456)</f>
        <v>0</v>
      </c>
      <c r="F914" s="140">
        <f>('User Input'!F139*F456)</f>
        <v>0</v>
      </c>
      <c r="G914" s="140">
        <f>('User Input'!G139*G456)</f>
        <v>0</v>
      </c>
      <c r="H914" s="140">
        <f>('User Input'!H139*H456)</f>
        <v>0</v>
      </c>
      <c r="I914" s="140">
        <f>('User Input'!I139*I456)</f>
        <v>0</v>
      </c>
      <c r="J914" s="140">
        <f>('User Input'!J139*J456)</f>
        <v>0</v>
      </c>
      <c r="K914" s="140">
        <f>('User Input'!K139*K456)</f>
        <v>0</v>
      </c>
      <c r="L914" s="140">
        <f>('User Input'!L139*L456)</f>
        <v>0</v>
      </c>
      <c r="M914" s="140">
        <f>('User Input'!M139*M456)</f>
        <v>0</v>
      </c>
      <c r="N914" s="140">
        <f>('User Input'!N139*N456)</f>
        <v>0</v>
      </c>
      <c r="O914" s="140">
        <f>('User Input'!O139*O456)</f>
        <v>0</v>
      </c>
      <c r="P914" s="140">
        <f>('User Input'!P139*P456)</f>
        <v>0</v>
      </c>
      <c r="Q914" s="140">
        <f>('User Input'!Q139*Q456)</f>
        <v>0</v>
      </c>
      <c r="R914" s="140">
        <f>('User Input'!R139*R456)</f>
        <v>0</v>
      </c>
      <c r="S914" s="140">
        <f>('User Input'!S139*S456)</f>
        <v>0</v>
      </c>
      <c r="T914" s="140">
        <f>('User Input'!T139*T456)</f>
        <v>0</v>
      </c>
      <c r="U914" s="140">
        <f>('User Input'!U139*U456)</f>
        <v>0</v>
      </c>
      <c r="V914" s="140">
        <f>('User Input'!V139*V456)</f>
        <v>0</v>
      </c>
      <c r="W914" s="140">
        <f>('User Input'!W139*W456)</f>
        <v>0</v>
      </c>
      <c r="X914" s="140">
        <f>('User Input'!X139*X456)</f>
        <v>0</v>
      </c>
      <c r="Y914" s="140">
        <f>('User Input'!Y139*Y456)</f>
        <v>0</v>
      </c>
      <c r="Z914" s="140">
        <f>('User Input'!Z139*Z456)</f>
        <v>0</v>
      </c>
      <c r="AA914" s="140">
        <f>('User Input'!AA139*AA456)</f>
        <v>0</v>
      </c>
      <c r="AB914" s="140">
        <f>('User Input'!AB139*AB456)</f>
        <v>0</v>
      </c>
      <c r="AC914" s="140">
        <f>('User Input'!AC139*AC456)</f>
        <v>0</v>
      </c>
      <c r="AD914" s="140">
        <f>('User Input'!AD139*AD456)</f>
        <v>0</v>
      </c>
      <c r="AE914" s="140">
        <f>('User Input'!AE139*AE456)</f>
        <v>0</v>
      </c>
      <c r="AF914" s="140">
        <f>('User Input'!AF139*AF456)</f>
        <v>0</v>
      </c>
      <c r="AG914" s="140">
        <f>('User Input'!AG139*AG456)</f>
        <v>0</v>
      </c>
      <c r="AH914" s="140">
        <f>('User Input'!AH139*AH456)</f>
        <v>0</v>
      </c>
      <c r="AI914" s="140">
        <f>('User Input'!AI139*AI456)</f>
        <v>0</v>
      </c>
      <c r="AJ914" s="140">
        <f>('User Input'!AJ139*AJ456)</f>
        <v>0</v>
      </c>
      <c r="AK914" s="140">
        <f>('User Input'!AK139*AK456)</f>
        <v>0</v>
      </c>
      <c r="AL914" s="140">
        <f>('User Input'!AL139*AL456)</f>
        <v>0</v>
      </c>
      <c r="AM914" s="140">
        <f>('User Input'!AM139*AM456)</f>
        <v>0</v>
      </c>
      <c r="AN914" s="140">
        <f>('User Input'!AN139*AN456)</f>
        <v>0</v>
      </c>
      <c r="AO914" s="140">
        <f>('User Input'!AO139*AO456)</f>
        <v>0</v>
      </c>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c r="CJ914" s="104"/>
      <c r="CK914" s="104"/>
      <c r="CL914" s="104"/>
      <c r="CM914" s="104"/>
      <c r="CN914" s="104"/>
      <c r="CO914" s="104"/>
      <c r="CP914" s="104"/>
      <c r="CQ914" s="104"/>
    </row>
    <row r="915" spans="1:95" ht="15" customHeight="1">
      <c r="A915" s="104"/>
      <c r="B915" s="117" t="s">
        <v>124</v>
      </c>
      <c r="C915" s="141"/>
      <c r="D915" s="140">
        <f>('User Input'!D140*D457)</f>
        <v>0</v>
      </c>
      <c r="E915" s="140">
        <f>('User Input'!E140*E457)</f>
        <v>0</v>
      </c>
      <c r="F915" s="140">
        <f>('User Input'!F140*F457)</f>
        <v>0</v>
      </c>
      <c r="G915" s="140">
        <f>('User Input'!G140*G457)</f>
        <v>0</v>
      </c>
      <c r="H915" s="140">
        <f>('User Input'!H140*H457)</f>
        <v>0</v>
      </c>
      <c r="I915" s="140">
        <f>('User Input'!I140*I457)</f>
        <v>0</v>
      </c>
      <c r="J915" s="140">
        <f>('User Input'!J140*J457)</f>
        <v>0</v>
      </c>
      <c r="K915" s="140">
        <f>('User Input'!K140*K457)</f>
        <v>0</v>
      </c>
      <c r="L915" s="140">
        <f>('User Input'!L140*L457)</f>
        <v>0</v>
      </c>
      <c r="M915" s="140">
        <f>('User Input'!M140*M457)</f>
        <v>0</v>
      </c>
      <c r="N915" s="140">
        <f>('User Input'!N140*N457)</f>
        <v>0</v>
      </c>
      <c r="O915" s="140">
        <f>('User Input'!O140*O457)</f>
        <v>0</v>
      </c>
      <c r="P915" s="140">
        <f>('User Input'!P140*P457)</f>
        <v>0</v>
      </c>
      <c r="Q915" s="140">
        <f>('User Input'!Q140*Q457)</f>
        <v>0</v>
      </c>
      <c r="R915" s="140">
        <f>('User Input'!R140*R457)</f>
        <v>0</v>
      </c>
      <c r="S915" s="140">
        <f>('User Input'!S140*S457)</f>
        <v>0</v>
      </c>
      <c r="T915" s="140">
        <f>('User Input'!T140*T457)</f>
        <v>0</v>
      </c>
      <c r="U915" s="140">
        <f>('User Input'!U140*U457)</f>
        <v>0</v>
      </c>
      <c r="V915" s="140">
        <f>('User Input'!V140*V457)</f>
        <v>0</v>
      </c>
      <c r="W915" s="140">
        <f>('User Input'!W140*W457)</f>
        <v>0</v>
      </c>
      <c r="X915" s="140">
        <f>('User Input'!X140*X457)</f>
        <v>0</v>
      </c>
      <c r="Y915" s="140">
        <f>('User Input'!Y140*Y457)</f>
        <v>0</v>
      </c>
      <c r="Z915" s="140">
        <f>('User Input'!Z140*Z457)</f>
        <v>0</v>
      </c>
      <c r="AA915" s="140">
        <f>('User Input'!AA140*AA457)</f>
        <v>0</v>
      </c>
      <c r="AB915" s="140">
        <f>('User Input'!AB140*AB457)</f>
        <v>0</v>
      </c>
      <c r="AC915" s="140">
        <f>('User Input'!AC140*AC457)</f>
        <v>0</v>
      </c>
      <c r="AD915" s="140">
        <f>('User Input'!AD140*AD457)</f>
        <v>0</v>
      </c>
      <c r="AE915" s="140">
        <f>('User Input'!AE140*AE457)</f>
        <v>0</v>
      </c>
      <c r="AF915" s="140">
        <f>('User Input'!AF140*AF457)</f>
        <v>0</v>
      </c>
      <c r="AG915" s="140">
        <f>('User Input'!AG140*AG457)</f>
        <v>0</v>
      </c>
      <c r="AH915" s="140">
        <f>('User Input'!AH140*AH457)</f>
        <v>0</v>
      </c>
      <c r="AI915" s="140">
        <f>('User Input'!AI140*AI457)</f>
        <v>0</v>
      </c>
      <c r="AJ915" s="140">
        <f>('User Input'!AJ140*AJ457)</f>
        <v>0</v>
      </c>
      <c r="AK915" s="140">
        <f>('User Input'!AK140*AK457)</f>
        <v>0</v>
      </c>
      <c r="AL915" s="140">
        <f>('User Input'!AL140*AL457)</f>
        <v>0</v>
      </c>
      <c r="AM915" s="140">
        <f>('User Input'!AM140*AM457)</f>
        <v>0</v>
      </c>
      <c r="AN915" s="140">
        <f>('User Input'!AN140*AN457)</f>
        <v>0</v>
      </c>
      <c r="AO915" s="140">
        <f>('User Input'!AO140*AO457)</f>
        <v>0</v>
      </c>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c r="CJ915" s="104"/>
      <c r="CK915" s="104"/>
      <c r="CL915" s="104"/>
      <c r="CM915" s="104"/>
      <c r="CN915" s="104"/>
      <c r="CO915" s="104"/>
      <c r="CP915" s="104"/>
      <c r="CQ915" s="104"/>
    </row>
    <row r="916" spans="1:95" ht="15" customHeight="1">
      <c r="A916" s="104"/>
      <c r="B916" s="117" t="s">
        <v>125</v>
      </c>
      <c r="C916" s="141"/>
      <c r="D916" s="140">
        <f>('User Input'!D141*D458)</f>
        <v>0</v>
      </c>
      <c r="E916" s="140">
        <f>('User Input'!E141*E458)</f>
        <v>0</v>
      </c>
      <c r="F916" s="140">
        <f>('User Input'!F141*F458)</f>
        <v>0</v>
      </c>
      <c r="G916" s="140">
        <f>('User Input'!G141*G458)</f>
        <v>0</v>
      </c>
      <c r="H916" s="140">
        <f>('User Input'!H141*H458)</f>
        <v>0</v>
      </c>
      <c r="I916" s="140">
        <f>('User Input'!I141*I458)</f>
        <v>0</v>
      </c>
      <c r="J916" s="140">
        <f>('User Input'!J141*J458)</f>
        <v>0</v>
      </c>
      <c r="K916" s="140">
        <f>('User Input'!K141*K458)</f>
        <v>0</v>
      </c>
      <c r="L916" s="140">
        <f>('User Input'!L141*L458)</f>
        <v>0</v>
      </c>
      <c r="M916" s="140">
        <f>('User Input'!M141*M458)</f>
        <v>0</v>
      </c>
      <c r="N916" s="140">
        <f>('User Input'!N141*N458)</f>
        <v>0</v>
      </c>
      <c r="O916" s="140">
        <f>('User Input'!O141*O458)</f>
        <v>0</v>
      </c>
      <c r="P916" s="140">
        <f>('User Input'!P141*P458)</f>
        <v>0</v>
      </c>
      <c r="Q916" s="140">
        <f>('User Input'!Q141*Q458)</f>
        <v>0</v>
      </c>
      <c r="R916" s="140">
        <f>('User Input'!R141*R458)</f>
        <v>0</v>
      </c>
      <c r="S916" s="140">
        <f>('User Input'!S141*S458)</f>
        <v>0</v>
      </c>
      <c r="T916" s="140">
        <f>('User Input'!T141*T458)</f>
        <v>0</v>
      </c>
      <c r="U916" s="140">
        <f>('User Input'!U141*U458)</f>
        <v>0</v>
      </c>
      <c r="V916" s="140">
        <f>('User Input'!V141*V458)</f>
        <v>0</v>
      </c>
      <c r="W916" s="140">
        <f>('User Input'!W141*W458)</f>
        <v>0</v>
      </c>
      <c r="X916" s="140">
        <f>('User Input'!X141*X458)</f>
        <v>0</v>
      </c>
      <c r="Y916" s="140">
        <f>('User Input'!Y141*Y458)</f>
        <v>0</v>
      </c>
      <c r="Z916" s="140">
        <f>('User Input'!Z141*Z458)</f>
        <v>0</v>
      </c>
      <c r="AA916" s="140">
        <f>('User Input'!AA141*AA458)</f>
        <v>0</v>
      </c>
      <c r="AB916" s="140">
        <f>('User Input'!AB141*AB458)</f>
        <v>0</v>
      </c>
      <c r="AC916" s="140">
        <f>('User Input'!AC141*AC458)</f>
        <v>0</v>
      </c>
      <c r="AD916" s="140">
        <f>('User Input'!AD141*AD458)</f>
        <v>0</v>
      </c>
      <c r="AE916" s="140">
        <f>('User Input'!AE141*AE458)</f>
        <v>0</v>
      </c>
      <c r="AF916" s="140">
        <f>('User Input'!AF141*AF458)</f>
        <v>0</v>
      </c>
      <c r="AG916" s="140">
        <f>('User Input'!AG141*AG458)</f>
        <v>0</v>
      </c>
      <c r="AH916" s="140">
        <f>('User Input'!AH141*AH458)</f>
        <v>0</v>
      </c>
      <c r="AI916" s="140">
        <f>('User Input'!AI141*AI458)</f>
        <v>0</v>
      </c>
      <c r="AJ916" s="140">
        <f>('User Input'!AJ141*AJ458)</f>
        <v>0</v>
      </c>
      <c r="AK916" s="140">
        <f>('User Input'!AK141*AK458)</f>
        <v>0</v>
      </c>
      <c r="AL916" s="140">
        <f>('User Input'!AL141*AL458)</f>
        <v>0</v>
      </c>
      <c r="AM916" s="140">
        <f>('User Input'!AM141*AM458)</f>
        <v>0</v>
      </c>
      <c r="AN916" s="140">
        <f>('User Input'!AN141*AN458)</f>
        <v>0</v>
      </c>
      <c r="AO916" s="140">
        <f>('User Input'!AO141*AO458)</f>
        <v>0</v>
      </c>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c r="CJ916" s="104"/>
      <c r="CK916" s="104"/>
      <c r="CL916" s="104"/>
      <c r="CM916" s="104"/>
      <c r="CN916" s="104"/>
      <c r="CO916" s="104"/>
      <c r="CP916" s="104"/>
      <c r="CQ916" s="104"/>
    </row>
    <row r="917" spans="1:95" ht="15" customHeight="1">
      <c r="A917" s="104"/>
      <c r="B917" s="117" t="s">
        <v>126</v>
      </c>
      <c r="C917" s="141"/>
      <c r="D917" s="140">
        <f>('User Input'!D142*D459)</f>
        <v>0</v>
      </c>
      <c r="E917" s="140">
        <f>('User Input'!E142*E459)</f>
        <v>0</v>
      </c>
      <c r="F917" s="140">
        <f>('User Input'!F142*F459)</f>
        <v>0</v>
      </c>
      <c r="G917" s="140">
        <f>('User Input'!G142*G459)</f>
        <v>0</v>
      </c>
      <c r="H917" s="140">
        <f>('User Input'!H142*H459)</f>
        <v>0</v>
      </c>
      <c r="I917" s="140">
        <f>('User Input'!I142*I459)</f>
        <v>0</v>
      </c>
      <c r="J917" s="140">
        <f>('User Input'!J142*J459)</f>
        <v>0</v>
      </c>
      <c r="K917" s="140">
        <f>('User Input'!K142*K459)</f>
        <v>0</v>
      </c>
      <c r="L917" s="140">
        <f>('User Input'!L142*L459)</f>
        <v>0</v>
      </c>
      <c r="M917" s="140">
        <f>('User Input'!M142*M459)</f>
        <v>0</v>
      </c>
      <c r="N917" s="140">
        <f>('User Input'!N142*N459)</f>
        <v>0</v>
      </c>
      <c r="O917" s="140">
        <f>('User Input'!O142*O459)</f>
        <v>0</v>
      </c>
      <c r="P917" s="140">
        <f>('User Input'!P142*P459)</f>
        <v>0</v>
      </c>
      <c r="Q917" s="140">
        <f>('User Input'!Q142*Q459)</f>
        <v>0</v>
      </c>
      <c r="R917" s="140">
        <f>('User Input'!R142*R459)</f>
        <v>0</v>
      </c>
      <c r="S917" s="140">
        <f>('User Input'!S142*S459)</f>
        <v>0</v>
      </c>
      <c r="T917" s="140">
        <f>('User Input'!T142*T459)</f>
        <v>0</v>
      </c>
      <c r="U917" s="140">
        <f>('User Input'!U142*U459)</f>
        <v>0</v>
      </c>
      <c r="V917" s="140">
        <f>('User Input'!V142*V459)</f>
        <v>0</v>
      </c>
      <c r="W917" s="140">
        <f>('User Input'!W142*W459)</f>
        <v>0</v>
      </c>
      <c r="X917" s="140">
        <f>('User Input'!X142*X459)</f>
        <v>0</v>
      </c>
      <c r="Y917" s="140">
        <f>('User Input'!Y142*Y459)</f>
        <v>0</v>
      </c>
      <c r="Z917" s="140">
        <f>('User Input'!Z142*Z459)</f>
        <v>0</v>
      </c>
      <c r="AA917" s="140">
        <f>('User Input'!AA142*AA459)</f>
        <v>0</v>
      </c>
      <c r="AB917" s="140">
        <f>('User Input'!AB142*AB459)</f>
        <v>0</v>
      </c>
      <c r="AC917" s="140">
        <f>('User Input'!AC142*AC459)</f>
        <v>0</v>
      </c>
      <c r="AD917" s="140">
        <f>('User Input'!AD142*AD459)</f>
        <v>0</v>
      </c>
      <c r="AE917" s="140">
        <f>('User Input'!AE142*AE459)</f>
        <v>0</v>
      </c>
      <c r="AF917" s="140">
        <f>('User Input'!AF142*AF459)</f>
        <v>0</v>
      </c>
      <c r="AG917" s="140">
        <f>('User Input'!AG142*AG459)</f>
        <v>0</v>
      </c>
      <c r="AH917" s="140">
        <f>('User Input'!AH142*AH459)</f>
        <v>0</v>
      </c>
      <c r="AI917" s="140">
        <f>('User Input'!AI142*AI459)</f>
        <v>0</v>
      </c>
      <c r="AJ917" s="140">
        <f>('User Input'!AJ142*AJ459)</f>
        <v>0</v>
      </c>
      <c r="AK917" s="140">
        <f>('User Input'!AK142*AK459)</f>
        <v>0</v>
      </c>
      <c r="AL917" s="140">
        <f>('User Input'!AL142*AL459)</f>
        <v>0</v>
      </c>
      <c r="AM917" s="140">
        <f>('User Input'!AM142*AM459)</f>
        <v>0</v>
      </c>
      <c r="AN917" s="140">
        <f>('User Input'!AN142*AN459)</f>
        <v>0</v>
      </c>
      <c r="AO917" s="140">
        <f>('User Input'!AO142*AO459)</f>
        <v>0</v>
      </c>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c r="CJ917" s="104"/>
      <c r="CK917" s="104"/>
      <c r="CL917" s="104"/>
      <c r="CM917" s="104"/>
      <c r="CN917" s="104"/>
      <c r="CO917" s="104"/>
      <c r="CP917" s="104"/>
      <c r="CQ917" s="104"/>
    </row>
    <row r="918" spans="1:95" ht="15" customHeight="1">
      <c r="A918" s="104"/>
      <c r="B918" s="117" t="s">
        <v>127</v>
      </c>
      <c r="C918" s="141"/>
      <c r="D918" s="140">
        <f>('User Input'!D143*D460)</f>
        <v>0</v>
      </c>
      <c r="E918" s="140">
        <f>('User Input'!E143*E460)</f>
        <v>0</v>
      </c>
      <c r="F918" s="140">
        <f>('User Input'!F143*F460)</f>
        <v>0</v>
      </c>
      <c r="G918" s="140">
        <f>('User Input'!G143*G460)</f>
        <v>0</v>
      </c>
      <c r="H918" s="140">
        <f>('User Input'!H143*H460)</f>
        <v>0</v>
      </c>
      <c r="I918" s="140">
        <f>('User Input'!I143*I460)</f>
        <v>0</v>
      </c>
      <c r="J918" s="140">
        <f>('User Input'!J143*J460)</f>
        <v>0</v>
      </c>
      <c r="K918" s="140">
        <f>('User Input'!K143*K460)</f>
        <v>0</v>
      </c>
      <c r="L918" s="140">
        <f>('User Input'!L143*L460)</f>
        <v>0</v>
      </c>
      <c r="M918" s="140">
        <f>('User Input'!M143*M460)</f>
        <v>0</v>
      </c>
      <c r="N918" s="140">
        <f>('User Input'!N143*N460)</f>
        <v>0</v>
      </c>
      <c r="O918" s="140">
        <f>('User Input'!O143*O460)</f>
        <v>0</v>
      </c>
      <c r="P918" s="140">
        <f>('User Input'!P143*P460)</f>
        <v>0</v>
      </c>
      <c r="Q918" s="140">
        <f>('User Input'!Q143*Q460)</f>
        <v>0</v>
      </c>
      <c r="R918" s="140">
        <f>('User Input'!R143*R460)</f>
        <v>0</v>
      </c>
      <c r="S918" s="140">
        <f>('User Input'!S143*S460)</f>
        <v>0</v>
      </c>
      <c r="T918" s="140">
        <f>('User Input'!T143*T460)</f>
        <v>0</v>
      </c>
      <c r="U918" s="140">
        <f>('User Input'!U143*U460)</f>
        <v>0</v>
      </c>
      <c r="V918" s="140">
        <f>('User Input'!V143*V460)</f>
        <v>0</v>
      </c>
      <c r="W918" s="140">
        <f>('User Input'!W143*W460)</f>
        <v>0</v>
      </c>
      <c r="X918" s="140">
        <f>('User Input'!X143*X460)</f>
        <v>0</v>
      </c>
      <c r="Y918" s="140">
        <f>('User Input'!Y143*Y460)</f>
        <v>0</v>
      </c>
      <c r="Z918" s="140">
        <f>('User Input'!Z143*Z460)</f>
        <v>0</v>
      </c>
      <c r="AA918" s="140">
        <f>('User Input'!AA143*AA460)</f>
        <v>0</v>
      </c>
      <c r="AB918" s="140">
        <f>('User Input'!AB143*AB460)</f>
        <v>0</v>
      </c>
      <c r="AC918" s="140">
        <f>('User Input'!AC143*AC460)</f>
        <v>0</v>
      </c>
      <c r="AD918" s="140">
        <f>('User Input'!AD143*AD460)</f>
        <v>0</v>
      </c>
      <c r="AE918" s="140">
        <f>('User Input'!AE143*AE460)</f>
        <v>0</v>
      </c>
      <c r="AF918" s="140">
        <f>('User Input'!AF143*AF460)</f>
        <v>0</v>
      </c>
      <c r="AG918" s="140">
        <f>('User Input'!AG143*AG460)</f>
        <v>0</v>
      </c>
      <c r="AH918" s="140">
        <f>('User Input'!AH143*AH460)</f>
        <v>0</v>
      </c>
      <c r="AI918" s="140">
        <f>('User Input'!AI143*AI460)</f>
        <v>0</v>
      </c>
      <c r="AJ918" s="140">
        <f>('User Input'!AJ143*AJ460)</f>
        <v>0</v>
      </c>
      <c r="AK918" s="140">
        <f>('User Input'!AK143*AK460)</f>
        <v>0</v>
      </c>
      <c r="AL918" s="140">
        <f>('User Input'!AL143*AL460)</f>
        <v>0</v>
      </c>
      <c r="AM918" s="140">
        <f>('User Input'!AM143*AM460)</f>
        <v>0</v>
      </c>
      <c r="AN918" s="140">
        <f>('User Input'!AN143*AN460)</f>
        <v>0</v>
      </c>
      <c r="AO918" s="140">
        <f>('User Input'!AO143*AO460)</f>
        <v>0</v>
      </c>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c r="CJ918" s="104"/>
      <c r="CK918" s="104"/>
      <c r="CL918" s="104"/>
      <c r="CM918" s="104"/>
      <c r="CN918" s="104"/>
      <c r="CO918" s="104"/>
      <c r="CP918" s="104"/>
      <c r="CQ918" s="104"/>
    </row>
    <row r="919" spans="1:95" ht="15" customHeight="1">
      <c r="A919" s="104"/>
      <c r="B919" s="117" t="s">
        <v>128</v>
      </c>
      <c r="C919" s="141"/>
      <c r="D919" s="140">
        <f>('User Input'!D144*D461)</f>
        <v>0</v>
      </c>
      <c r="E919" s="140">
        <f>('User Input'!E144*E461)</f>
        <v>0</v>
      </c>
      <c r="F919" s="140">
        <f>('User Input'!F144*F461)</f>
        <v>0</v>
      </c>
      <c r="G919" s="140">
        <f>('User Input'!G144*G461)</f>
        <v>0</v>
      </c>
      <c r="H919" s="140">
        <f>('User Input'!H144*H461)</f>
        <v>0</v>
      </c>
      <c r="I919" s="140">
        <f>('User Input'!I144*I461)</f>
        <v>0</v>
      </c>
      <c r="J919" s="140">
        <f>('User Input'!J144*J461)</f>
        <v>0</v>
      </c>
      <c r="K919" s="140">
        <f>('User Input'!K144*K461)</f>
        <v>0</v>
      </c>
      <c r="L919" s="140">
        <f>('User Input'!L144*L461)</f>
        <v>0</v>
      </c>
      <c r="M919" s="140">
        <f>('User Input'!M144*M461)</f>
        <v>0</v>
      </c>
      <c r="N919" s="140">
        <f>('User Input'!N144*N461)</f>
        <v>0</v>
      </c>
      <c r="O919" s="140">
        <f>('User Input'!O144*O461)</f>
        <v>0</v>
      </c>
      <c r="P919" s="140">
        <f>('User Input'!P144*P461)</f>
        <v>0</v>
      </c>
      <c r="Q919" s="140">
        <f>('User Input'!Q144*Q461)</f>
        <v>0</v>
      </c>
      <c r="R919" s="140">
        <f>('User Input'!R144*R461)</f>
        <v>0</v>
      </c>
      <c r="S919" s="140">
        <f>('User Input'!S144*S461)</f>
        <v>0</v>
      </c>
      <c r="T919" s="140">
        <f>('User Input'!T144*T461)</f>
        <v>0</v>
      </c>
      <c r="U919" s="140">
        <f>('User Input'!U144*U461)</f>
        <v>0</v>
      </c>
      <c r="V919" s="140">
        <f>('User Input'!V144*V461)</f>
        <v>0</v>
      </c>
      <c r="W919" s="140">
        <f>('User Input'!W144*W461)</f>
        <v>0</v>
      </c>
      <c r="X919" s="140">
        <f>('User Input'!X144*X461)</f>
        <v>0</v>
      </c>
      <c r="Y919" s="140">
        <f>('User Input'!Y144*Y461)</f>
        <v>0</v>
      </c>
      <c r="Z919" s="140">
        <f>('User Input'!Z144*Z461)</f>
        <v>0</v>
      </c>
      <c r="AA919" s="140">
        <f>('User Input'!AA144*AA461)</f>
        <v>0</v>
      </c>
      <c r="AB919" s="140">
        <f>('User Input'!AB144*AB461)</f>
        <v>0</v>
      </c>
      <c r="AC919" s="140">
        <f>('User Input'!AC144*AC461)</f>
        <v>0</v>
      </c>
      <c r="AD919" s="140">
        <f>('User Input'!AD144*AD461)</f>
        <v>0</v>
      </c>
      <c r="AE919" s="140">
        <f>('User Input'!AE144*AE461)</f>
        <v>0</v>
      </c>
      <c r="AF919" s="140">
        <f>('User Input'!AF144*AF461)</f>
        <v>0</v>
      </c>
      <c r="AG919" s="140">
        <f>('User Input'!AG144*AG461)</f>
        <v>0</v>
      </c>
      <c r="AH919" s="140">
        <f>('User Input'!AH144*AH461)</f>
        <v>0</v>
      </c>
      <c r="AI919" s="140">
        <f>('User Input'!AI144*AI461)</f>
        <v>0</v>
      </c>
      <c r="AJ919" s="140">
        <f>('User Input'!AJ144*AJ461)</f>
        <v>0</v>
      </c>
      <c r="AK919" s="140">
        <f>('User Input'!AK144*AK461)</f>
        <v>0</v>
      </c>
      <c r="AL919" s="140">
        <f>('User Input'!AL144*AL461)</f>
        <v>0</v>
      </c>
      <c r="AM919" s="140">
        <f>('User Input'!AM144*AM461)</f>
        <v>0</v>
      </c>
      <c r="AN919" s="140">
        <f>('User Input'!AN144*AN461)</f>
        <v>0</v>
      </c>
      <c r="AO919" s="140">
        <f>('User Input'!AO144*AO461)</f>
        <v>0</v>
      </c>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c r="CJ919" s="104"/>
      <c r="CK919" s="104"/>
      <c r="CL919" s="104"/>
      <c r="CM919" s="104"/>
      <c r="CN919" s="104"/>
      <c r="CO919" s="104"/>
      <c r="CP919" s="104"/>
      <c r="CQ919" s="104"/>
    </row>
    <row r="920" spans="1:95" ht="15" customHeight="1">
      <c r="A920" s="104"/>
      <c r="B920" s="117" t="s">
        <v>129</v>
      </c>
      <c r="C920" s="141"/>
      <c r="D920" s="140">
        <f>('User Input'!D145*D462)</f>
        <v>0</v>
      </c>
      <c r="E920" s="140">
        <f>('User Input'!E145*E462)</f>
        <v>0</v>
      </c>
      <c r="F920" s="140">
        <f>('User Input'!F145*F462)</f>
        <v>0</v>
      </c>
      <c r="G920" s="140">
        <f>('User Input'!G145*G462)</f>
        <v>0</v>
      </c>
      <c r="H920" s="140">
        <f>('User Input'!H145*H462)</f>
        <v>0</v>
      </c>
      <c r="I920" s="140">
        <f>('User Input'!I145*I462)</f>
        <v>0</v>
      </c>
      <c r="J920" s="140">
        <f>('User Input'!J145*J462)</f>
        <v>0</v>
      </c>
      <c r="K920" s="140">
        <f>('User Input'!K145*K462)</f>
        <v>0</v>
      </c>
      <c r="L920" s="140">
        <f>('User Input'!L145*L462)</f>
        <v>0</v>
      </c>
      <c r="M920" s="140">
        <f>('User Input'!M145*M462)</f>
        <v>0</v>
      </c>
      <c r="N920" s="140">
        <f>('User Input'!N145*N462)</f>
        <v>0</v>
      </c>
      <c r="O920" s="140">
        <f>('User Input'!O145*O462)</f>
        <v>0</v>
      </c>
      <c r="P920" s="140">
        <f>('User Input'!P145*P462)</f>
        <v>0</v>
      </c>
      <c r="Q920" s="140">
        <f>('User Input'!Q145*Q462)</f>
        <v>0</v>
      </c>
      <c r="R920" s="140">
        <f>('User Input'!R145*R462)</f>
        <v>0</v>
      </c>
      <c r="S920" s="140">
        <f>('User Input'!S145*S462)</f>
        <v>0</v>
      </c>
      <c r="T920" s="140">
        <f>('User Input'!T145*T462)</f>
        <v>0</v>
      </c>
      <c r="U920" s="140">
        <f>('User Input'!U145*U462)</f>
        <v>0</v>
      </c>
      <c r="V920" s="140">
        <f>('User Input'!V145*V462)</f>
        <v>0</v>
      </c>
      <c r="W920" s="140">
        <f>('User Input'!W145*W462)</f>
        <v>0</v>
      </c>
      <c r="X920" s="140">
        <f>('User Input'!X145*X462)</f>
        <v>0</v>
      </c>
      <c r="Y920" s="140">
        <f>('User Input'!Y145*Y462)</f>
        <v>0</v>
      </c>
      <c r="Z920" s="140">
        <f>('User Input'!Z145*Z462)</f>
        <v>0</v>
      </c>
      <c r="AA920" s="140">
        <f>('User Input'!AA145*AA462)</f>
        <v>0</v>
      </c>
      <c r="AB920" s="140">
        <f>('User Input'!AB145*AB462)</f>
        <v>0</v>
      </c>
      <c r="AC920" s="140">
        <f>('User Input'!AC145*AC462)</f>
        <v>0</v>
      </c>
      <c r="AD920" s="140">
        <f>('User Input'!AD145*AD462)</f>
        <v>0</v>
      </c>
      <c r="AE920" s="140">
        <f>('User Input'!AE145*AE462)</f>
        <v>0</v>
      </c>
      <c r="AF920" s="140">
        <f>('User Input'!AF145*AF462)</f>
        <v>0</v>
      </c>
      <c r="AG920" s="140">
        <f>('User Input'!AG145*AG462)</f>
        <v>0</v>
      </c>
      <c r="AH920" s="140">
        <f>('User Input'!AH145*AH462)</f>
        <v>0</v>
      </c>
      <c r="AI920" s="140">
        <f>('User Input'!AI145*AI462)</f>
        <v>0</v>
      </c>
      <c r="AJ920" s="140">
        <f>('User Input'!AJ145*AJ462)</f>
        <v>0</v>
      </c>
      <c r="AK920" s="140">
        <f>('User Input'!AK145*AK462)</f>
        <v>0</v>
      </c>
      <c r="AL920" s="140">
        <f>('User Input'!AL145*AL462)</f>
        <v>0</v>
      </c>
      <c r="AM920" s="140">
        <f>('User Input'!AM145*AM462)</f>
        <v>0</v>
      </c>
      <c r="AN920" s="140">
        <f>('User Input'!AN145*AN462)</f>
        <v>0</v>
      </c>
      <c r="AO920" s="140">
        <f>('User Input'!AO145*AO462)</f>
        <v>0</v>
      </c>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c r="CJ920" s="104"/>
      <c r="CK920" s="104"/>
      <c r="CL920" s="104"/>
      <c r="CM920" s="104"/>
      <c r="CN920" s="104"/>
      <c r="CO920" s="104"/>
      <c r="CP920" s="104"/>
      <c r="CQ920" s="104"/>
    </row>
    <row r="921" spans="1:95" ht="15" customHeight="1">
      <c r="A921" s="104"/>
      <c r="B921" s="117" t="s">
        <v>130</v>
      </c>
      <c r="C921" s="141"/>
      <c r="D921" s="140">
        <f>('User Input'!D146*D463)</f>
        <v>0</v>
      </c>
      <c r="E921" s="140">
        <f>('User Input'!E146*E463)</f>
        <v>0</v>
      </c>
      <c r="F921" s="140">
        <f>('User Input'!F146*F463)</f>
        <v>0</v>
      </c>
      <c r="G921" s="140">
        <f>('User Input'!G146*G463)</f>
        <v>0</v>
      </c>
      <c r="H921" s="140">
        <f>('User Input'!H146*H463)</f>
        <v>0</v>
      </c>
      <c r="I921" s="140">
        <f>('User Input'!I146*I463)</f>
        <v>0</v>
      </c>
      <c r="J921" s="140">
        <f>('User Input'!J146*J463)</f>
        <v>0</v>
      </c>
      <c r="K921" s="140">
        <f>('User Input'!K146*K463)</f>
        <v>0</v>
      </c>
      <c r="L921" s="140">
        <f>('User Input'!L146*L463)</f>
        <v>0</v>
      </c>
      <c r="M921" s="140">
        <f>('User Input'!M146*M463)</f>
        <v>0</v>
      </c>
      <c r="N921" s="140">
        <f>('User Input'!N146*N463)</f>
        <v>0</v>
      </c>
      <c r="O921" s="140">
        <f>('User Input'!O146*O463)</f>
        <v>0</v>
      </c>
      <c r="P921" s="140">
        <f>('User Input'!P146*P463)</f>
        <v>0</v>
      </c>
      <c r="Q921" s="140">
        <f>('User Input'!Q146*Q463)</f>
        <v>0</v>
      </c>
      <c r="R921" s="140">
        <f>('User Input'!R146*R463)</f>
        <v>0</v>
      </c>
      <c r="S921" s="140">
        <f>('User Input'!S146*S463)</f>
        <v>0</v>
      </c>
      <c r="T921" s="140">
        <f>('User Input'!T146*T463)</f>
        <v>0</v>
      </c>
      <c r="U921" s="140">
        <f>('User Input'!U146*U463)</f>
        <v>0</v>
      </c>
      <c r="V921" s="140">
        <f>('User Input'!V146*V463)</f>
        <v>0</v>
      </c>
      <c r="W921" s="140">
        <f>('User Input'!W146*W463)</f>
        <v>0</v>
      </c>
      <c r="X921" s="140">
        <f>('User Input'!X146*X463)</f>
        <v>0</v>
      </c>
      <c r="Y921" s="140">
        <f>('User Input'!Y146*Y463)</f>
        <v>0</v>
      </c>
      <c r="Z921" s="140">
        <f>('User Input'!Z146*Z463)</f>
        <v>0</v>
      </c>
      <c r="AA921" s="140">
        <f>('User Input'!AA146*AA463)</f>
        <v>0</v>
      </c>
      <c r="AB921" s="140">
        <f>('User Input'!AB146*AB463)</f>
        <v>0</v>
      </c>
      <c r="AC921" s="140">
        <f>('User Input'!AC146*AC463)</f>
        <v>0</v>
      </c>
      <c r="AD921" s="140">
        <f>('User Input'!AD146*AD463)</f>
        <v>0</v>
      </c>
      <c r="AE921" s="140">
        <f>('User Input'!AE146*AE463)</f>
        <v>0</v>
      </c>
      <c r="AF921" s="140">
        <f>('User Input'!AF146*AF463)</f>
        <v>0</v>
      </c>
      <c r="AG921" s="140">
        <f>('User Input'!AG146*AG463)</f>
        <v>0</v>
      </c>
      <c r="AH921" s="140">
        <f>('User Input'!AH146*AH463)</f>
        <v>0</v>
      </c>
      <c r="AI921" s="140">
        <f>('User Input'!AI146*AI463)</f>
        <v>0</v>
      </c>
      <c r="AJ921" s="140">
        <f>('User Input'!AJ146*AJ463)</f>
        <v>0</v>
      </c>
      <c r="AK921" s="140">
        <f>('User Input'!AK146*AK463)</f>
        <v>0</v>
      </c>
      <c r="AL921" s="140">
        <f>('User Input'!AL146*AL463)</f>
        <v>0</v>
      </c>
      <c r="AM921" s="140">
        <f>('User Input'!AM146*AM463)</f>
        <v>0</v>
      </c>
      <c r="AN921" s="140">
        <f>('User Input'!AN146*AN463)</f>
        <v>0</v>
      </c>
      <c r="AO921" s="140">
        <f>('User Input'!AO146*AO463)</f>
        <v>0</v>
      </c>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c r="CJ921" s="104"/>
      <c r="CK921" s="104"/>
      <c r="CL921" s="104"/>
      <c r="CM921" s="104"/>
      <c r="CN921" s="104"/>
      <c r="CO921" s="104"/>
      <c r="CP921" s="104"/>
      <c r="CQ921" s="104"/>
    </row>
    <row r="922" spans="1:95" ht="15" customHeight="1">
      <c r="A922" s="104"/>
      <c r="B922" s="117" t="s">
        <v>131</v>
      </c>
      <c r="C922" s="141"/>
      <c r="D922" s="140">
        <f>('User Input'!D147*D464)</f>
        <v>0</v>
      </c>
      <c r="E922" s="140">
        <f>('User Input'!E147*E464)</f>
        <v>0</v>
      </c>
      <c r="F922" s="140">
        <f>('User Input'!F147*F464)</f>
        <v>0</v>
      </c>
      <c r="G922" s="140">
        <f>('User Input'!G147*G464)</f>
        <v>0</v>
      </c>
      <c r="H922" s="140">
        <f>('User Input'!H147*H464)</f>
        <v>0</v>
      </c>
      <c r="I922" s="140">
        <f>('User Input'!I147*I464)</f>
        <v>0</v>
      </c>
      <c r="J922" s="140">
        <f>('User Input'!J147*J464)</f>
        <v>0</v>
      </c>
      <c r="K922" s="140">
        <f>('User Input'!K147*K464)</f>
        <v>0</v>
      </c>
      <c r="L922" s="140">
        <f>('User Input'!L147*L464)</f>
        <v>0</v>
      </c>
      <c r="M922" s="140">
        <f>('User Input'!M147*M464)</f>
        <v>0</v>
      </c>
      <c r="N922" s="140">
        <f>('User Input'!N147*N464)</f>
        <v>0</v>
      </c>
      <c r="O922" s="140">
        <f>('User Input'!O147*O464)</f>
        <v>0</v>
      </c>
      <c r="P922" s="140">
        <f>('User Input'!P147*P464)</f>
        <v>0</v>
      </c>
      <c r="Q922" s="140">
        <f>('User Input'!Q147*Q464)</f>
        <v>0</v>
      </c>
      <c r="R922" s="140">
        <f>('User Input'!R147*R464)</f>
        <v>0</v>
      </c>
      <c r="S922" s="140">
        <f>('User Input'!S147*S464)</f>
        <v>0</v>
      </c>
      <c r="T922" s="140">
        <f>('User Input'!T147*T464)</f>
        <v>0</v>
      </c>
      <c r="U922" s="140">
        <f>('User Input'!U147*U464)</f>
        <v>0</v>
      </c>
      <c r="V922" s="140">
        <f>('User Input'!V147*V464)</f>
        <v>0</v>
      </c>
      <c r="W922" s="140">
        <f>('User Input'!W147*W464)</f>
        <v>0</v>
      </c>
      <c r="X922" s="140">
        <f>('User Input'!X147*X464)</f>
        <v>0</v>
      </c>
      <c r="Y922" s="140">
        <f>('User Input'!Y147*Y464)</f>
        <v>0</v>
      </c>
      <c r="Z922" s="140">
        <f>('User Input'!Z147*Z464)</f>
        <v>0</v>
      </c>
      <c r="AA922" s="140">
        <f>('User Input'!AA147*AA464)</f>
        <v>0</v>
      </c>
      <c r="AB922" s="140">
        <f>('User Input'!AB147*AB464)</f>
        <v>0</v>
      </c>
      <c r="AC922" s="140">
        <f>('User Input'!AC147*AC464)</f>
        <v>0</v>
      </c>
      <c r="AD922" s="140">
        <f>('User Input'!AD147*AD464)</f>
        <v>0</v>
      </c>
      <c r="AE922" s="140">
        <f>('User Input'!AE147*AE464)</f>
        <v>0</v>
      </c>
      <c r="AF922" s="140">
        <f>('User Input'!AF147*AF464)</f>
        <v>0</v>
      </c>
      <c r="AG922" s="140">
        <f>('User Input'!AG147*AG464)</f>
        <v>0</v>
      </c>
      <c r="AH922" s="140">
        <f>('User Input'!AH147*AH464)</f>
        <v>0</v>
      </c>
      <c r="AI922" s="140">
        <f>('User Input'!AI147*AI464)</f>
        <v>0</v>
      </c>
      <c r="AJ922" s="140">
        <f>('User Input'!AJ147*AJ464)</f>
        <v>0</v>
      </c>
      <c r="AK922" s="140">
        <f>('User Input'!AK147*AK464)</f>
        <v>0</v>
      </c>
      <c r="AL922" s="140">
        <f>('User Input'!AL147*AL464)</f>
        <v>0</v>
      </c>
      <c r="AM922" s="140">
        <f>('User Input'!AM147*AM464)</f>
        <v>0</v>
      </c>
      <c r="AN922" s="140">
        <f>('User Input'!AN147*AN464)</f>
        <v>0</v>
      </c>
      <c r="AO922" s="140">
        <f>('User Input'!AO147*AO464)</f>
        <v>0</v>
      </c>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c r="CJ922" s="104"/>
      <c r="CK922" s="104"/>
      <c r="CL922" s="104"/>
      <c r="CM922" s="104"/>
      <c r="CN922" s="104"/>
      <c r="CO922" s="104"/>
      <c r="CP922" s="104"/>
      <c r="CQ922" s="104"/>
    </row>
    <row r="923" spans="1:95" ht="15" customHeight="1">
      <c r="A923" s="104"/>
      <c r="B923" s="117" t="s">
        <v>132</v>
      </c>
      <c r="C923" s="141"/>
      <c r="D923" s="140">
        <f>('User Input'!D148*D465)</f>
        <v>0</v>
      </c>
      <c r="E923" s="140">
        <f>('User Input'!E148*E465)</f>
        <v>0</v>
      </c>
      <c r="F923" s="140">
        <f>('User Input'!F148*F465)</f>
        <v>0</v>
      </c>
      <c r="G923" s="140">
        <f>('User Input'!G148*G465)</f>
        <v>0</v>
      </c>
      <c r="H923" s="140">
        <f>('User Input'!H148*H465)</f>
        <v>0</v>
      </c>
      <c r="I923" s="140">
        <f>('User Input'!I148*I465)</f>
        <v>0</v>
      </c>
      <c r="J923" s="140">
        <f>('User Input'!J148*J465)</f>
        <v>0</v>
      </c>
      <c r="K923" s="140">
        <f>('User Input'!K148*K465)</f>
        <v>0</v>
      </c>
      <c r="L923" s="140">
        <f>('User Input'!L148*L465)</f>
        <v>0</v>
      </c>
      <c r="M923" s="140">
        <f>('User Input'!M148*M465)</f>
        <v>0</v>
      </c>
      <c r="N923" s="140">
        <f>('User Input'!N148*N465)</f>
        <v>0</v>
      </c>
      <c r="O923" s="140">
        <f>('User Input'!O148*O465)</f>
        <v>0</v>
      </c>
      <c r="P923" s="140">
        <f>('User Input'!P148*P465)</f>
        <v>0</v>
      </c>
      <c r="Q923" s="140">
        <f>('User Input'!Q148*Q465)</f>
        <v>0</v>
      </c>
      <c r="R923" s="140">
        <f>('User Input'!R148*R465)</f>
        <v>0</v>
      </c>
      <c r="S923" s="140">
        <f>('User Input'!S148*S465)</f>
        <v>0</v>
      </c>
      <c r="T923" s="140">
        <f>('User Input'!T148*T465)</f>
        <v>0</v>
      </c>
      <c r="U923" s="140">
        <f>('User Input'!U148*U465)</f>
        <v>0</v>
      </c>
      <c r="V923" s="140">
        <f>('User Input'!V148*V465)</f>
        <v>0</v>
      </c>
      <c r="W923" s="140">
        <f>('User Input'!W148*W465)</f>
        <v>0</v>
      </c>
      <c r="X923" s="140">
        <f>('User Input'!X148*X465)</f>
        <v>0</v>
      </c>
      <c r="Y923" s="140">
        <f>('User Input'!Y148*Y465)</f>
        <v>0</v>
      </c>
      <c r="Z923" s="140">
        <f>('User Input'!Z148*Z465)</f>
        <v>0</v>
      </c>
      <c r="AA923" s="140">
        <f>('User Input'!AA148*AA465)</f>
        <v>0</v>
      </c>
      <c r="AB923" s="140">
        <f>('User Input'!AB148*AB465)</f>
        <v>0</v>
      </c>
      <c r="AC923" s="140">
        <f>('User Input'!AC148*AC465)</f>
        <v>0</v>
      </c>
      <c r="AD923" s="140">
        <f>('User Input'!AD148*AD465)</f>
        <v>0</v>
      </c>
      <c r="AE923" s="140">
        <f>('User Input'!AE148*AE465)</f>
        <v>0</v>
      </c>
      <c r="AF923" s="140">
        <f>('User Input'!AF148*AF465)</f>
        <v>0</v>
      </c>
      <c r="AG923" s="140">
        <f>('User Input'!AG148*AG465)</f>
        <v>0</v>
      </c>
      <c r="AH923" s="140">
        <f>('User Input'!AH148*AH465)</f>
        <v>0</v>
      </c>
      <c r="AI923" s="140">
        <f>('User Input'!AI148*AI465)</f>
        <v>0</v>
      </c>
      <c r="AJ923" s="140">
        <f>('User Input'!AJ148*AJ465)</f>
        <v>0</v>
      </c>
      <c r="AK923" s="140">
        <f>('User Input'!AK148*AK465)</f>
        <v>0</v>
      </c>
      <c r="AL923" s="140">
        <f>('User Input'!AL148*AL465)</f>
        <v>0</v>
      </c>
      <c r="AM923" s="140">
        <f>('User Input'!AM148*AM465)</f>
        <v>0</v>
      </c>
      <c r="AN923" s="140">
        <f>('User Input'!AN148*AN465)</f>
        <v>0</v>
      </c>
      <c r="AO923" s="140">
        <f>('User Input'!AO148*AO465)</f>
        <v>0</v>
      </c>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c r="CJ923" s="104"/>
      <c r="CK923" s="104"/>
      <c r="CL923" s="104"/>
      <c r="CM923" s="104"/>
      <c r="CN923" s="104"/>
      <c r="CO923" s="104"/>
      <c r="CP923" s="104"/>
      <c r="CQ923" s="3"/>
    </row>
    <row r="924" spans="1:95" ht="15" customHeight="1">
      <c r="A924" s="104"/>
      <c r="B924" s="119"/>
      <c r="C924" s="142"/>
      <c r="D924" s="142"/>
      <c r="E924" s="142"/>
      <c r="F924" s="142"/>
      <c r="G924" s="142"/>
      <c r="H924" s="142"/>
      <c r="I924" s="142"/>
      <c r="J924" s="142"/>
      <c r="K924" s="142"/>
      <c r="L924" s="142"/>
      <c r="M924" s="142"/>
      <c r="N924" s="142"/>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c r="CJ924" s="104"/>
      <c r="CK924" s="104"/>
      <c r="CL924" s="104"/>
      <c r="CM924" s="104"/>
      <c r="CN924" s="104"/>
      <c r="CO924" s="104"/>
      <c r="CP924" s="104"/>
      <c r="CQ924" s="104"/>
    </row>
    <row r="925" spans="1:95" ht="15" customHeight="1">
      <c r="A925" s="104"/>
      <c r="B925" s="148" t="s">
        <v>259</v>
      </c>
      <c r="C925" s="145">
        <f>SUM($D$886:$AO$923)</f>
        <v>0</v>
      </c>
      <c r="D925" s="144"/>
      <c r="E925" s="145"/>
      <c r="F925" s="142"/>
      <c r="G925" s="142"/>
      <c r="H925" s="142"/>
      <c r="I925" s="142"/>
      <c r="J925" s="142"/>
      <c r="K925" s="142"/>
      <c r="L925" s="142"/>
      <c r="M925" s="142"/>
      <c r="N925" s="142"/>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c r="CJ925" s="104"/>
      <c r="CK925" s="104"/>
      <c r="CL925" s="104"/>
      <c r="CM925" s="104"/>
      <c r="CN925" s="104"/>
      <c r="CO925" s="104"/>
      <c r="CP925" s="104"/>
      <c r="CQ925" s="104"/>
    </row>
    <row r="926" spans="1:95" ht="15" customHeight="1">
      <c r="A926" s="104"/>
      <c r="B926" s="148"/>
      <c r="C926" s="142"/>
      <c r="D926" s="18"/>
      <c r="E926" s="142"/>
      <c r="F926" s="142"/>
      <c r="G926" s="142"/>
      <c r="H926" s="142"/>
      <c r="I926" s="142"/>
      <c r="J926" s="142"/>
      <c r="K926" s="142"/>
      <c r="L926" s="142"/>
      <c r="M926" s="142"/>
      <c r="N926" s="142"/>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c r="CJ926" s="104"/>
      <c r="CK926" s="104"/>
      <c r="CL926" s="104"/>
      <c r="CM926" s="104"/>
      <c r="CN926" s="104"/>
      <c r="CO926" s="104"/>
      <c r="CP926" s="104"/>
      <c r="CQ926" s="104"/>
    </row>
    <row r="927" spans="1:95" ht="15" customHeight="1">
      <c r="A927" s="104"/>
      <c r="B927" s="148" t="s">
        <v>260</v>
      </c>
      <c r="C927" s="145">
        <f>C925-C880</f>
        <v>0</v>
      </c>
      <c r="D927" s="18"/>
      <c r="E927" s="142"/>
      <c r="F927" s="142"/>
      <c r="G927" s="142"/>
      <c r="H927" s="142"/>
      <c r="I927" s="142"/>
      <c r="J927" s="142"/>
      <c r="K927" s="142"/>
      <c r="L927" s="142"/>
      <c r="M927" s="142"/>
      <c r="N927" s="142"/>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c r="CJ927" s="104"/>
      <c r="CK927" s="104"/>
      <c r="CL927" s="104"/>
      <c r="CM927" s="104"/>
      <c r="CN927" s="104"/>
      <c r="CO927" s="104"/>
      <c r="CP927" s="104"/>
      <c r="CQ927" s="104"/>
    </row>
    <row r="928" spans="1:95" ht="14.45">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c r="CJ928" s="104"/>
      <c r="CK928" s="104"/>
      <c r="CL928" s="104"/>
      <c r="CM928" s="104"/>
      <c r="CN928" s="104"/>
      <c r="CO928" s="104"/>
      <c r="CP928" s="104"/>
      <c r="CQ928" s="104"/>
    </row>
    <row r="929" spans="1:95" s="2" customFormat="1" ht="18.75" customHeight="1">
      <c r="B929" s="2" t="s">
        <v>261</v>
      </c>
    </row>
    <row r="930" spans="1:95" ht="14.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c r="CJ930" s="104"/>
      <c r="CK930" s="104"/>
      <c r="CL930" s="104"/>
      <c r="CM930" s="104"/>
      <c r="CN930" s="104"/>
      <c r="CO930" s="104"/>
      <c r="CP930" s="104"/>
      <c r="CQ930" s="104"/>
    </row>
    <row r="931" spans="1:95" ht="14.25" customHeight="1">
      <c r="A931" s="104"/>
      <c r="B931" s="104"/>
      <c r="C931" s="104"/>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262</v>
      </c>
    </row>
    <row r="932" spans="1:95" ht="14.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c r="CJ932" s="104"/>
      <c r="CK932" s="104"/>
      <c r="CL932" s="104"/>
      <c r="CM932" s="104"/>
      <c r="CN932" s="104"/>
      <c r="CO932" s="104"/>
      <c r="CP932" s="104"/>
      <c r="CQ932" s="104"/>
    </row>
    <row r="933" spans="1:95" ht="14.25" customHeight="1">
      <c r="A933" s="104"/>
      <c r="B933" s="104" t="s">
        <v>67</v>
      </c>
      <c r="C933" s="11">
        <f>Opening_year_in</f>
        <v>2025</v>
      </c>
      <c r="D933" s="3" t="s">
        <v>263</v>
      </c>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c r="CJ933" s="104"/>
      <c r="CK933" s="104"/>
      <c r="CL933" s="104"/>
      <c r="CM933" s="104"/>
      <c r="CN933" s="104"/>
      <c r="CO933" s="104"/>
      <c r="CP933" s="104"/>
      <c r="CQ933" s="104"/>
    </row>
    <row r="934" spans="1:95" ht="14.25" customHeight="1">
      <c r="A934" s="104"/>
      <c r="B934" s="104" t="s">
        <v>67</v>
      </c>
      <c r="C934" s="104"/>
      <c r="D934" s="104">
        <f>(Opening_year=year)*1</f>
        <v>0</v>
      </c>
      <c r="E934" s="104">
        <f t="shared" ref="E934:AI934" si="211">(Opening_year=year)*1</f>
        <v>0</v>
      </c>
      <c r="F934" s="104">
        <f>(Opening_year=year)*1</f>
        <v>0</v>
      </c>
      <c r="G934" s="104">
        <f t="shared" si="211"/>
        <v>0</v>
      </c>
      <c r="H934" s="104">
        <f t="shared" si="211"/>
        <v>0</v>
      </c>
      <c r="I934" s="104">
        <f t="shared" si="211"/>
        <v>0</v>
      </c>
      <c r="J934" s="104">
        <f t="shared" si="211"/>
        <v>0</v>
      </c>
      <c r="K934" s="104">
        <f t="shared" si="211"/>
        <v>0</v>
      </c>
      <c r="L934" s="104">
        <f t="shared" si="211"/>
        <v>0</v>
      </c>
      <c r="M934" s="104">
        <f t="shared" si="211"/>
        <v>0</v>
      </c>
      <c r="N934" s="104">
        <f t="shared" si="211"/>
        <v>0</v>
      </c>
      <c r="O934" s="104">
        <f t="shared" si="211"/>
        <v>0</v>
      </c>
      <c r="P934" s="104">
        <f t="shared" si="211"/>
        <v>0</v>
      </c>
      <c r="Q934" s="104">
        <f t="shared" si="211"/>
        <v>0</v>
      </c>
      <c r="R934" s="104">
        <f t="shared" si="211"/>
        <v>0</v>
      </c>
      <c r="S934" s="104">
        <f t="shared" si="211"/>
        <v>1</v>
      </c>
      <c r="T934" s="104">
        <f t="shared" si="211"/>
        <v>0</v>
      </c>
      <c r="U934" s="104">
        <f t="shared" si="211"/>
        <v>0</v>
      </c>
      <c r="V934" s="104">
        <f t="shared" si="211"/>
        <v>0</v>
      </c>
      <c r="W934" s="104">
        <f t="shared" si="211"/>
        <v>0</v>
      </c>
      <c r="X934" s="104">
        <f t="shared" si="211"/>
        <v>0</v>
      </c>
      <c r="Y934" s="104">
        <f t="shared" si="211"/>
        <v>0</v>
      </c>
      <c r="Z934" s="104">
        <f t="shared" si="211"/>
        <v>0</v>
      </c>
      <c r="AA934" s="104">
        <f t="shared" si="211"/>
        <v>0</v>
      </c>
      <c r="AB934" s="104">
        <f t="shared" si="211"/>
        <v>0</v>
      </c>
      <c r="AC934" s="104">
        <f t="shared" si="211"/>
        <v>0</v>
      </c>
      <c r="AD934" s="104">
        <f t="shared" si="211"/>
        <v>0</v>
      </c>
      <c r="AE934" s="104">
        <f t="shared" si="211"/>
        <v>0</v>
      </c>
      <c r="AF934" s="104">
        <f t="shared" si="211"/>
        <v>0</v>
      </c>
      <c r="AG934" s="104">
        <f t="shared" si="211"/>
        <v>0</v>
      </c>
      <c r="AH934" s="104">
        <f t="shared" si="211"/>
        <v>0</v>
      </c>
      <c r="AI934" s="104">
        <f t="shared" si="211"/>
        <v>0</v>
      </c>
      <c r="AJ934" s="104">
        <f t="shared" ref="AJ934:BO934" si="212">(Opening_year=year)*1</f>
        <v>0</v>
      </c>
      <c r="AK934" s="104">
        <f t="shared" si="212"/>
        <v>0</v>
      </c>
      <c r="AL934" s="104">
        <f t="shared" si="212"/>
        <v>0</v>
      </c>
      <c r="AM934" s="104">
        <f t="shared" si="212"/>
        <v>0</v>
      </c>
      <c r="AN934" s="104">
        <f t="shared" si="212"/>
        <v>0</v>
      </c>
      <c r="AO934" s="104">
        <f t="shared" si="212"/>
        <v>0</v>
      </c>
      <c r="AP934" s="104">
        <f t="shared" si="212"/>
        <v>0</v>
      </c>
      <c r="AQ934" s="104">
        <f t="shared" si="212"/>
        <v>0</v>
      </c>
      <c r="AR934" s="104">
        <f t="shared" si="212"/>
        <v>0</v>
      </c>
      <c r="AS934" s="104">
        <f t="shared" si="212"/>
        <v>0</v>
      </c>
      <c r="AT934" s="104">
        <f t="shared" si="212"/>
        <v>0</v>
      </c>
      <c r="AU934" s="104">
        <f t="shared" si="212"/>
        <v>0</v>
      </c>
      <c r="AV934" s="104">
        <f t="shared" si="212"/>
        <v>0</v>
      </c>
      <c r="AW934" s="104">
        <f t="shared" si="212"/>
        <v>0</v>
      </c>
      <c r="AX934" s="104">
        <f t="shared" si="212"/>
        <v>0</v>
      </c>
      <c r="AY934" s="104">
        <f t="shared" si="212"/>
        <v>0</v>
      </c>
      <c r="AZ934" s="104">
        <f t="shared" si="212"/>
        <v>0</v>
      </c>
      <c r="BA934" s="104">
        <f t="shared" si="212"/>
        <v>0</v>
      </c>
      <c r="BB934" s="104">
        <f t="shared" si="212"/>
        <v>0</v>
      </c>
      <c r="BC934" s="104">
        <f t="shared" si="212"/>
        <v>0</v>
      </c>
      <c r="BD934" s="104">
        <f t="shared" si="212"/>
        <v>0</v>
      </c>
      <c r="BE934" s="104">
        <f t="shared" si="212"/>
        <v>0</v>
      </c>
      <c r="BF934" s="104">
        <f t="shared" si="212"/>
        <v>0</v>
      </c>
      <c r="BG934" s="104">
        <f t="shared" si="212"/>
        <v>0</v>
      </c>
      <c r="BH934" s="104">
        <f t="shared" si="212"/>
        <v>0</v>
      </c>
      <c r="BI934" s="104">
        <f t="shared" si="212"/>
        <v>0</v>
      </c>
      <c r="BJ934" s="104">
        <f t="shared" si="212"/>
        <v>0</v>
      </c>
      <c r="BK934" s="104">
        <f t="shared" si="212"/>
        <v>0</v>
      </c>
      <c r="BL934" s="104">
        <f t="shared" si="212"/>
        <v>0</v>
      </c>
      <c r="BM934" s="104">
        <f t="shared" si="212"/>
        <v>0</v>
      </c>
      <c r="BN934" s="104">
        <f t="shared" si="212"/>
        <v>0</v>
      </c>
      <c r="BO934" s="104">
        <f t="shared" si="212"/>
        <v>0</v>
      </c>
      <c r="BP934" s="104">
        <f t="shared" ref="BP934:CP934" si="213">(Opening_year=year)*1</f>
        <v>0</v>
      </c>
      <c r="BQ934" s="104">
        <f t="shared" si="213"/>
        <v>0</v>
      </c>
      <c r="BR934" s="104">
        <f t="shared" si="213"/>
        <v>0</v>
      </c>
      <c r="BS934" s="104">
        <f t="shared" si="213"/>
        <v>0</v>
      </c>
      <c r="BT934" s="104">
        <f t="shared" si="213"/>
        <v>0</v>
      </c>
      <c r="BU934" s="104">
        <f t="shared" si="213"/>
        <v>0</v>
      </c>
      <c r="BV934" s="104">
        <f t="shared" si="213"/>
        <v>0</v>
      </c>
      <c r="BW934" s="104">
        <f t="shared" si="213"/>
        <v>0</v>
      </c>
      <c r="BX934" s="104">
        <f t="shared" si="213"/>
        <v>0</v>
      </c>
      <c r="BY934" s="104">
        <f t="shared" si="213"/>
        <v>0</v>
      </c>
      <c r="BZ934" s="104">
        <f t="shared" si="213"/>
        <v>0</v>
      </c>
      <c r="CA934" s="104">
        <f t="shared" si="213"/>
        <v>0</v>
      </c>
      <c r="CB934" s="104">
        <f t="shared" si="213"/>
        <v>0</v>
      </c>
      <c r="CC934" s="104">
        <f t="shared" si="213"/>
        <v>0</v>
      </c>
      <c r="CD934" s="104">
        <f t="shared" si="213"/>
        <v>0</v>
      </c>
      <c r="CE934" s="104">
        <f t="shared" si="213"/>
        <v>0</v>
      </c>
      <c r="CF934" s="104">
        <f t="shared" si="213"/>
        <v>0</v>
      </c>
      <c r="CG934" s="104">
        <f t="shared" si="213"/>
        <v>0</v>
      </c>
      <c r="CH934" s="104">
        <f t="shared" si="213"/>
        <v>0</v>
      </c>
      <c r="CI934" s="104">
        <f t="shared" si="213"/>
        <v>0</v>
      </c>
      <c r="CJ934" s="104">
        <f t="shared" si="213"/>
        <v>0</v>
      </c>
      <c r="CK934" s="104">
        <f t="shared" si="213"/>
        <v>0</v>
      </c>
      <c r="CL934" s="104">
        <f t="shared" si="213"/>
        <v>0</v>
      </c>
      <c r="CM934" s="104">
        <f t="shared" si="213"/>
        <v>0</v>
      </c>
      <c r="CN934" s="104">
        <f t="shared" si="213"/>
        <v>0</v>
      </c>
      <c r="CO934" s="104">
        <f t="shared" si="213"/>
        <v>0</v>
      </c>
      <c r="CP934" s="104">
        <f t="shared" si="213"/>
        <v>0</v>
      </c>
      <c r="CQ934" s="3" t="s">
        <v>264</v>
      </c>
    </row>
    <row r="935" spans="1:95" ht="14.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c r="CJ935" s="104"/>
      <c r="CK935" s="104"/>
      <c r="CL935" s="104"/>
      <c r="CM935" s="104"/>
      <c r="CN935" s="104"/>
      <c r="CO935" s="104"/>
      <c r="CP935" s="104"/>
      <c r="CQ935" s="3"/>
    </row>
    <row r="936" spans="1:95" ht="14.25" customHeight="1">
      <c r="A936" s="104"/>
      <c r="B936" s="104" t="s">
        <v>69</v>
      </c>
      <c r="C936" s="11">
        <f>Forecast_year_in</f>
        <v>2030</v>
      </c>
      <c r="D936" s="3" t="s">
        <v>265</v>
      </c>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c r="CJ936" s="104"/>
      <c r="CK936" s="104"/>
      <c r="CL936" s="104"/>
      <c r="CM936" s="104"/>
      <c r="CN936" s="104"/>
      <c r="CO936" s="104"/>
      <c r="CP936" s="104"/>
      <c r="CQ936" s="3"/>
    </row>
    <row r="937" spans="1:95" ht="14.25" customHeight="1">
      <c r="A937" s="104"/>
      <c r="B937" s="104" t="s">
        <v>69</v>
      </c>
      <c r="C937" s="104"/>
      <c r="D937" s="104">
        <f t="shared" ref="D937:AI937" si="214">(Forecast_year=year)*1</f>
        <v>0</v>
      </c>
      <c r="E937" s="104">
        <f t="shared" si="214"/>
        <v>0</v>
      </c>
      <c r="F937" s="104">
        <f t="shared" si="214"/>
        <v>0</v>
      </c>
      <c r="G937" s="104">
        <f>(Forecast_year=year)*1</f>
        <v>0</v>
      </c>
      <c r="H937" s="104">
        <f t="shared" si="214"/>
        <v>0</v>
      </c>
      <c r="I937" s="104">
        <f t="shared" si="214"/>
        <v>0</v>
      </c>
      <c r="J937" s="104">
        <f t="shared" si="214"/>
        <v>0</v>
      </c>
      <c r="K937" s="104">
        <f t="shared" si="214"/>
        <v>0</v>
      </c>
      <c r="L937" s="104">
        <f t="shared" si="214"/>
        <v>0</v>
      </c>
      <c r="M937" s="104">
        <f t="shared" si="214"/>
        <v>0</v>
      </c>
      <c r="N937" s="104">
        <f t="shared" si="214"/>
        <v>0</v>
      </c>
      <c r="O937" s="104">
        <f t="shared" si="214"/>
        <v>0</v>
      </c>
      <c r="P937" s="104">
        <f t="shared" si="214"/>
        <v>0</v>
      </c>
      <c r="Q937" s="104">
        <f t="shared" si="214"/>
        <v>0</v>
      </c>
      <c r="R937" s="104">
        <f t="shared" si="214"/>
        <v>0</v>
      </c>
      <c r="S937" s="104">
        <f t="shared" si="214"/>
        <v>0</v>
      </c>
      <c r="T937" s="104">
        <f t="shared" si="214"/>
        <v>0</v>
      </c>
      <c r="U937" s="104">
        <f t="shared" si="214"/>
        <v>0</v>
      </c>
      <c r="V937" s="104">
        <f t="shared" si="214"/>
        <v>0</v>
      </c>
      <c r="W937" s="104">
        <f t="shared" si="214"/>
        <v>0</v>
      </c>
      <c r="X937" s="104">
        <f t="shared" si="214"/>
        <v>1</v>
      </c>
      <c r="Y937" s="104">
        <f t="shared" si="214"/>
        <v>0</v>
      </c>
      <c r="Z937" s="104">
        <f t="shared" si="214"/>
        <v>0</v>
      </c>
      <c r="AA937" s="104">
        <f t="shared" si="214"/>
        <v>0</v>
      </c>
      <c r="AB937" s="104">
        <f t="shared" si="214"/>
        <v>0</v>
      </c>
      <c r="AC937" s="104">
        <f t="shared" si="214"/>
        <v>0</v>
      </c>
      <c r="AD937" s="104">
        <f t="shared" si="214"/>
        <v>0</v>
      </c>
      <c r="AE937" s="104">
        <f t="shared" si="214"/>
        <v>0</v>
      </c>
      <c r="AF937" s="104">
        <f t="shared" si="214"/>
        <v>0</v>
      </c>
      <c r="AG937" s="104">
        <f t="shared" si="214"/>
        <v>0</v>
      </c>
      <c r="AH937" s="104">
        <f t="shared" si="214"/>
        <v>0</v>
      </c>
      <c r="AI937" s="104">
        <f t="shared" si="214"/>
        <v>0</v>
      </c>
      <c r="AJ937" s="104">
        <f t="shared" ref="AJ937:BO937" si="215">(Forecast_year=year)*1</f>
        <v>0</v>
      </c>
      <c r="AK937" s="104">
        <f t="shared" si="215"/>
        <v>0</v>
      </c>
      <c r="AL937" s="104">
        <f t="shared" si="215"/>
        <v>0</v>
      </c>
      <c r="AM937" s="104">
        <f t="shared" si="215"/>
        <v>0</v>
      </c>
      <c r="AN937" s="104">
        <f t="shared" si="215"/>
        <v>0</v>
      </c>
      <c r="AO937" s="104">
        <f t="shared" si="215"/>
        <v>0</v>
      </c>
      <c r="AP937" s="104">
        <f t="shared" si="215"/>
        <v>0</v>
      </c>
      <c r="AQ937" s="104">
        <f t="shared" si="215"/>
        <v>0</v>
      </c>
      <c r="AR937" s="104">
        <f t="shared" si="215"/>
        <v>0</v>
      </c>
      <c r="AS937" s="104">
        <f t="shared" si="215"/>
        <v>0</v>
      </c>
      <c r="AT937" s="104">
        <f t="shared" si="215"/>
        <v>0</v>
      </c>
      <c r="AU937" s="104">
        <f t="shared" si="215"/>
        <v>0</v>
      </c>
      <c r="AV937" s="104">
        <f t="shared" si="215"/>
        <v>0</v>
      </c>
      <c r="AW937" s="104">
        <f t="shared" si="215"/>
        <v>0</v>
      </c>
      <c r="AX937" s="104">
        <f t="shared" si="215"/>
        <v>0</v>
      </c>
      <c r="AY937" s="104">
        <f t="shared" si="215"/>
        <v>0</v>
      </c>
      <c r="AZ937" s="104">
        <f t="shared" si="215"/>
        <v>0</v>
      </c>
      <c r="BA937" s="104">
        <f t="shared" si="215"/>
        <v>0</v>
      </c>
      <c r="BB937" s="104">
        <f t="shared" si="215"/>
        <v>0</v>
      </c>
      <c r="BC937" s="104">
        <f t="shared" si="215"/>
        <v>0</v>
      </c>
      <c r="BD937" s="104">
        <f t="shared" si="215"/>
        <v>0</v>
      </c>
      <c r="BE937" s="104">
        <f t="shared" si="215"/>
        <v>0</v>
      </c>
      <c r="BF937" s="104">
        <f t="shared" si="215"/>
        <v>0</v>
      </c>
      <c r="BG937" s="104">
        <f t="shared" si="215"/>
        <v>0</v>
      </c>
      <c r="BH937" s="104">
        <f t="shared" si="215"/>
        <v>0</v>
      </c>
      <c r="BI937" s="104">
        <f t="shared" si="215"/>
        <v>0</v>
      </c>
      <c r="BJ937" s="104">
        <f t="shared" si="215"/>
        <v>0</v>
      </c>
      <c r="BK937" s="104">
        <f t="shared" si="215"/>
        <v>0</v>
      </c>
      <c r="BL937" s="104">
        <f t="shared" si="215"/>
        <v>0</v>
      </c>
      <c r="BM937" s="104">
        <f t="shared" si="215"/>
        <v>0</v>
      </c>
      <c r="BN937" s="104">
        <f t="shared" si="215"/>
        <v>0</v>
      </c>
      <c r="BO937" s="104">
        <f t="shared" si="215"/>
        <v>0</v>
      </c>
      <c r="BP937" s="104">
        <f t="shared" ref="BP937:CP937" si="216">(Forecast_year=year)*1</f>
        <v>0</v>
      </c>
      <c r="BQ937" s="104">
        <f t="shared" si="216"/>
        <v>0</v>
      </c>
      <c r="BR937" s="104">
        <f t="shared" si="216"/>
        <v>0</v>
      </c>
      <c r="BS937" s="104">
        <f t="shared" si="216"/>
        <v>0</v>
      </c>
      <c r="BT937" s="104">
        <f t="shared" si="216"/>
        <v>0</v>
      </c>
      <c r="BU937" s="104">
        <f t="shared" si="216"/>
        <v>0</v>
      </c>
      <c r="BV937" s="104">
        <f t="shared" si="216"/>
        <v>0</v>
      </c>
      <c r="BW937" s="104">
        <f t="shared" si="216"/>
        <v>0</v>
      </c>
      <c r="BX937" s="104">
        <f t="shared" si="216"/>
        <v>0</v>
      </c>
      <c r="BY937" s="104">
        <f t="shared" si="216"/>
        <v>0</v>
      </c>
      <c r="BZ937" s="104">
        <f t="shared" si="216"/>
        <v>0</v>
      </c>
      <c r="CA937" s="104">
        <f t="shared" si="216"/>
        <v>0</v>
      </c>
      <c r="CB937" s="104">
        <f t="shared" si="216"/>
        <v>0</v>
      </c>
      <c r="CC937" s="104">
        <f t="shared" si="216"/>
        <v>0</v>
      </c>
      <c r="CD937" s="104">
        <f t="shared" si="216"/>
        <v>0</v>
      </c>
      <c r="CE937" s="104">
        <f t="shared" si="216"/>
        <v>0</v>
      </c>
      <c r="CF937" s="104">
        <f t="shared" si="216"/>
        <v>0</v>
      </c>
      <c r="CG937" s="104">
        <f t="shared" si="216"/>
        <v>0</v>
      </c>
      <c r="CH937" s="104">
        <f t="shared" si="216"/>
        <v>0</v>
      </c>
      <c r="CI937" s="104">
        <f t="shared" si="216"/>
        <v>0</v>
      </c>
      <c r="CJ937" s="104">
        <f t="shared" si="216"/>
        <v>0</v>
      </c>
      <c r="CK937" s="104">
        <f t="shared" si="216"/>
        <v>0</v>
      </c>
      <c r="CL937" s="104">
        <f t="shared" si="216"/>
        <v>0</v>
      </c>
      <c r="CM937" s="104">
        <f t="shared" si="216"/>
        <v>0</v>
      </c>
      <c r="CN937" s="104">
        <f t="shared" si="216"/>
        <v>0</v>
      </c>
      <c r="CO937" s="104">
        <f t="shared" si="216"/>
        <v>0</v>
      </c>
      <c r="CP937" s="104">
        <f t="shared" si="216"/>
        <v>0</v>
      </c>
      <c r="CQ937" s="3" t="s">
        <v>266</v>
      </c>
    </row>
    <row r="938" spans="1:95" ht="14.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c r="CJ938" s="104"/>
      <c r="CK938" s="104"/>
      <c r="CL938" s="104"/>
      <c r="CM938" s="104"/>
      <c r="CN938" s="104"/>
      <c r="CO938" s="104"/>
      <c r="CP938" s="104"/>
      <c r="CQ938" s="3"/>
    </row>
    <row r="939" spans="1:95" ht="14.25" customHeight="1">
      <c r="A939" s="104"/>
      <c r="B939" s="104" t="s">
        <v>267</v>
      </c>
      <c r="C939" s="104">
        <f>Forecast_year-Opening_year</f>
        <v>5</v>
      </c>
      <c r="D939" s="3" t="s">
        <v>268</v>
      </c>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c r="CJ939" s="104"/>
      <c r="CK939" s="104"/>
      <c r="CL939" s="104"/>
      <c r="CM939" s="104"/>
      <c r="CN939" s="104"/>
      <c r="CO939" s="104"/>
      <c r="CP939" s="104"/>
      <c r="CQ939" s="3"/>
    </row>
    <row r="940" spans="1:95" ht="14.25" customHeight="1">
      <c r="A940" s="104"/>
      <c r="B940" s="109" t="s">
        <v>269</v>
      </c>
      <c r="C940" s="104">
        <f>Appraisal_period_length_in</f>
        <v>60</v>
      </c>
      <c r="D940" s="3" t="s">
        <v>270</v>
      </c>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c r="CJ940" s="104"/>
      <c r="CK940" s="104"/>
      <c r="CL940" s="104"/>
      <c r="CM940" s="104"/>
      <c r="CN940" s="104"/>
      <c r="CO940" s="104"/>
      <c r="CP940" s="104"/>
      <c r="CQ940" s="104"/>
    </row>
    <row r="941" spans="1:95" ht="14.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c r="CJ941" s="104"/>
      <c r="CK941" s="104"/>
      <c r="CL941" s="104"/>
      <c r="CM941" s="104"/>
      <c r="CN941" s="104"/>
      <c r="CO941" s="104"/>
      <c r="CP941" s="104"/>
      <c r="CQ941" s="104"/>
    </row>
    <row r="942" spans="1:95" ht="14.25" customHeight="1">
      <c r="A942" s="104"/>
      <c r="B942" s="104" t="s">
        <v>271</v>
      </c>
      <c r="C942" s="104"/>
      <c r="D942" s="104">
        <f>AND(Opening_year&lt;year,Forecast_year&gt;year)*1</f>
        <v>0</v>
      </c>
      <c r="E942" s="104">
        <f t="shared" ref="E942:AI942" si="217">AND(Opening_year&lt;year,Forecast_year&gt;year)*1</f>
        <v>0</v>
      </c>
      <c r="F942" s="104">
        <f t="shared" si="217"/>
        <v>0</v>
      </c>
      <c r="G942" s="104">
        <f t="shared" si="217"/>
        <v>0</v>
      </c>
      <c r="H942" s="104">
        <f t="shared" si="217"/>
        <v>0</v>
      </c>
      <c r="I942" s="104">
        <f t="shared" si="217"/>
        <v>0</v>
      </c>
      <c r="J942" s="104">
        <f t="shared" si="217"/>
        <v>0</v>
      </c>
      <c r="K942" s="104">
        <f t="shared" si="217"/>
        <v>0</v>
      </c>
      <c r="L942" s="104">
        <f t="shared" si="217"/>
        <v>0</v>
      </c>
      <c r="M942" s="104">
        <f t="shared" si="217"/>
        <v>0</v>
      </c>
      <c r="N942" s="104">
        <f t="shared" si="217"/>
        <v>0</v>
      </c>
      <c r="O942" s="104">
        <f t="shared" si="217"/>
        <v>0</v>
      </c>
      <c r="P942" s="104">
        <f t="shared" si="217"/>
        <v>0</v>
      </c>
      <c r="Q942" s="104">
        <f t="shared" si="217"/>
        <v>0</v>
      </c>
      <c r="R942" s="104">
        <f t="shared" si="217"/>
        <v>0</v>
      </c>
      <c r="S942" s="104">
        <f t="shared" si="217"/>
        <v>0</v>
      </c>
      <c r="T942" s="104">
        <f t="shared" si="217"/>
        <v>1</v>
      </c>
      <c r="U942" s="104">
        <f t="shared" si="217"/>
        <v>1</v>
      </c>
      <c r="V942" s="104">
        <f t="shared" si="217"/>
        <v>1</v>
      </c>
      <c r="W942" s="104">
        <f t="shared" si="217"/>
        <v>1</v>
      </c>
      <c r="X942" s="104">
        <f t="shared" si="217"/>
        <v>0</v>
      </c>
      <c r="Y942" s="104">
        <f t="shared" si="217"/>
        <v>0</v>
      </c>
      <c r="Z942" s="104">
        <f t="shared" si="217"/>
        <v>0</v>
      </c>
      <c r="AA942" s="104">
        <f t="shared" si="217"/>
        <v>0</v>
      </c>
      <c r="AB942" s="104">
        <f t="shared" si="217"/>
        <v>0</v>
      </c>
      <c r="AC942" s="104">
        <f t="shared" si="217"/>
        <v>0</v>
      </c>
      <c r="AD942" s="104">
        <f t="shared" si="217"/>
        <v>0</v>
      </c>
      <c r="AE942" s="104">
        <f t="shared" si="217"/>
        <v>0</v>
      </c>
      <c r="AF942" s="104">
        <f t="shared" si="217"/>
        <v>0</v>
      </c>
      <c r="AG942" s="104">
        <f t="shared" si="217"/>
        <v>0</v>
      </c>
      <c r="AH942" s="104">
        <f t="shared" si="217"/>
        <v>0</v>
      </c>
      <c r="AI942" s="104">
        <f t="shared" si="217"/>
        <v>0</v>
      </c>
      <c r="AJ942" s="104">
        <f t="shared" ref="AJ942:BO942" si="218">AND(Opening_year&lt;year,Forecast_year&gt;year)*1</f>
        <v>0</v>
      </c>
      <c r="AK942" s="104">
        <f t="shared" si="218"/>
        <v>0</v>
      </c>
      <c r="AL942" s="104">
        <f t="shared" si="218"/>
        <v>0</v>
      </c>
      <c r="AM942" s="104">
        <f t="shared" si="218"/>
        <v>0</v>
      </c>
      <c r="AN942" s="104">
        <f t="shared" si="218"/>
        <v>0</v>
      </c>
      <c r="AO942" s="104">
        <f t="shared" si="218"/>
        <v>0</v>
      </c>
      <c r="AP942" s="104">
        <f t="shared" si="218"/>
        <v>0</v>
      </c>
      <c r="AQ942" s="104">
        <f t="shared" si="218"/>
        <v>0</v>
      </c>
      <c r="AR942" s="104">
        <f t="shared" si="218"/>
        <v>0</v>
      </c>
      <c r="AS942" s="104">
        <f t="shared" si="218"/>
        <v>0</v>
      </c>
      <c r="AT942" s="104">
        <f t="shared" si="218"/>
        <v>0</v>
      </c>
      <c r="AU942" s="104">
        <f t="shared" si="218"/>
        <v>0</v>
      </c>
      <c r="AV942" s="104">
        <f t="shared" si="218"/>
        <v>0</v>
      </c>
      <c r="AW942" s="104">
        <f t="shared" si="218"/>
        <v>0</v>
      </c>
      <c r="AX942" s="104">
        <f t="shared" si="218"/>
        <v>0</v>
      </c>
      <c r="AY942" s="104">
        <f t="shared" si="218"/>
        <v>0</v>
      </c>
      <c r="AZ942" s="104">
        <f t="shared" si="218"/>
        <v>0</v>
      </c>
      <c r="BA942" s="104">
        <f t="shared" si="218"/>
        <v>0</v>
      </c>
      <c r="BB942" s="104">
        <f t="shared" si="218"/>
        <v>0</v>
      </c>
      <c r="BC942" s="104">
        <f t="shared" si="218"/>
        <v>0</v>
      </c>
      <c r="BD942" s="104">
        <f t="shared" si="218"/>
        <v>0</v>
      </c>
      <c r="BE942" s="104">
        <f t="shared" si="218"/>
        <v>0</v>
      </c>
      <c r="BF942" s="104">
        <f t="shared" si="218"/>
        <v>0</v>
      </c>
      <c r="BG942" s="104">
        <f t="shared" si="218"/>
        <v>0</v>
      </c>
      <c r="BH942" s="104">
        <f t="shared" si="218"/>
        <v>0</v>
      </c>
      <c r="BI942" s="104">
        <f t="shared" si="218"/>
        <v>0</v>
      </c>
      <c r="BJ942" s="104">
        <f t="shared" si="218"/>
        <v>0</v>
      </c>
      <c r="BK942" s="104">
        <f t="shared" si="218"/>
        <v>0</v>
      </c>
      <c r="BL942" s="104">
        <f t="shared" si="218"/>
        <v>0</v>
      </c>
      <c r="BM942" s="104">
        <f t="shared" si="218"/>
        <v>0</v>
      </c>
      <c r="BN942" s="104">
        <f t="shared" si="218"/>
        <v>0</v>
      </c>
      <c r="BO942" s="104">
        <f t="shared" si="218"/>
        <v>0</v>
      </c>
      <c r="BP942" s="104">
        <f t="shared" ref="BP942:CP942" si="219">AND(Opening_year&lt;year,Forecast_year&gt;year)*1</f>
        <v>0</v>
      </c>
      <c r="BQ942" s="104">
        <f t="shared" si="219"/>
        <v>0</v>
      </c>
      <c r="BR942" s="104">
        <f t="shared" si="219"/>
        <v>0</v>
      </c>
      <c r="BS942" s="104">
        <f t="shared" si="219"/>
        <v>0</v>
      </c>
      <c r="BT942" s="104">
        <f t="shared" si="219"/>
        <v>0</v>
      </c>
      <c r="BU942" s="104">
        <f t="shared" si="219"/>
        <v>0</v>
      </c>
      <c r="BV942" s="104">
        <f t="shared" si="219"/>
        <v>0</v>
      </c>
      <c r="BW942" s="104">
        <f t="shared" si="219"/>
        <v>0</v>
      </c>
      <c r="BX942" s="104">
        <f t="shared" si="219"/>
        <v>0</v>
      </c>
      <c r="BY942" s="104">
        <f t="shared" si="219"/>
        <v>0</v>
      </c>
      <c r="BZ942" s="104">
        <f t="shared" si="219"/>
        <v>0</v>
      </c>
      <c r="CA942" s="104">
        <f t="shared" si="219"/>
        <v>0</v>
      </c>
      <c r="CB942" s="104">
        <f t="shared" si="219"/>
        <v>0</v>
      </c>
      <c r="CC942" s="104">
        <f t="shared" si="219"/>
        <v>0</v>
      </c>
      <c r="CD942" s="104">
        <f t="shared" si="219"/>
        <v>0</v>
      </c>
      <c r="CE942" s="104">
        <f t="shared" si="219"/>
        <v>0</v>
      </c>
      <c r="CF942" s="104">
        <f t="shared" si="219"/>
        <v>0</v>
      </c>
      <c r="CG942" s="104">
        <f t="shared" si="219"/>
        <v>0</v>
      </c>
      <c r="CH942" s="104">
        <f t="shared" si="219"/>
        <v>0</v>
      </c>
      <c r="CI942" s="104">
        <f t="shared" si="219"/>
        <v>0</v>
      </c>
      <c r="CJ942" s="104">
        <f t="shared" si="219"/>
        <v>0</v>
      </c>
      <c r="CK942" s="104">
        <f t="shared" si="219"/>
        <v>0</v>
      </c>
      <c r="CL942" s="104">
        <f t="shared" si="219"/>
        <v>0</v>
      </c>
      <c r="CM942" s="104">
        <f t="shared" si="219"/>
        <v>0</v>
      </c>
      <c r="CN942" s="104">
        <f t="shared" si="219"/>
        <v>0</v>
      </c>
      <c r="CO942" s="104">
        <f t="shared" si="219"/>
        <v>0</v>
      </c>
      <c r="CP942" s="104">
        <f t="shared" si="219"/>
        <v>0</v>
      </c>
      <c r="CQ942" s="3" t="s">
        <v>272</v>
      </c>
    </row>
    <row r="943" spans="1:95" ht="14.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c r="CJ943" s="104"/>
      <c r="CK943" s="104"/>
      <c r="CL943" s="104"/>
      <c r="CM943" s="104"/>
      <c r="CN943" s="104"/>
      <c r="CO943" s="104"/>
      <c r="CP943" s="104"/>
      <c r="CQ943" s="3"/>
    </row>
    <row r="944" spans="1:95" ht="14.25" customHeight="1">
      <c r="A944" s="104"/>
      <c r="B944" s="104" t="s">
        <v>273</v>
      </c>
      <c r="C944" s="104"/>
      <c r="D944" s="104">
        <f>AND(year&gt;Forecast_year,year&lt;(Opening_year + Appraisal_period_length))*1</f>
        <v>0</v>
      </c>
      <c r="E944" s="104">
        <f t="shared" ref="E944:AI944" si="220">AND(year&gt;Forecast_year,year&lt;(Opening_year + Appraisal_period_length))*1</f>
        <v>0</v>
      </c>
      <c r="F944" s="104">
        <f t="shared" si="220"/>
        <v>0</v>
      </c>
      <c r="G944" s="104">
        <f t="shared" si="220"/>
        <v>0</v>
      </c>
      <c r="H944" s="104">
        <f t="shared" si="220"/>
        <v>0</v>
      </c>
      <c r="I944" s="104">
        <f t="shared" si="220"/>
        <v>0</v>
      </c>
      <c r="J944" s="104">
        <f t="shared" si="220"/>
        <v>0</v>
      </c>
      <c r="K944" s="104">
        <f t="shared" si="220"/>
        <v>0</v>
      </c>
      <c r="L944" s="104">
        <f t="shared" si="220"/>
        <v>0</v>
      </c>
      <c r="M944" s="104">
        <f t="shared" si="220"/>
        <v>0</v>
      </c>
      <c r="N944" s="104">
        <f t="shared" si="220"/>
        <v>0</v>
      </c>
      <c r="O944" s="104">
        <f t="shared" si="220"/>
        <v>0</v>
      </c>
      <c r="P944" s="104">
        <f t="shared" si="220"/>
        <v>0</v>
      </c>
      <c r="Q944" s="104">
        <f t="shared" si="220"/>
        <v>0</v>
      </c>
      <c r="R944" s="104">
        <f t="shared" si="220"/>
        <v>0</v>
      </c>
      <c r="S944" s="104">
        <f t="shared" si="220"/>
        <v>0</v>
      </c>
      <c r="T944" s="104">
        <f t="shared" si="220"/>
        <v>0</v>
      </c>
      <c r="U944" s="104">
        <f t="shared" si="220"/>
        <v>0</v>
      </c>
      <c r="V944" s="104">
        <f t="shared" si="220"/>
        <v>0</v>
      </c>
      <c r="W944" s="104">
        <f t="shared" si="220"/>
        <v>0</v>
      </c>
      <c r="X944" s="104">
        <f t="shared" si="220"/>
        <v>0</v>
      </c>
      <c r="Y944" s="104">
        <f t="shared" si="220"/>
        <v>1</v>
      </c>
      <c r="Z944" s="104">
        <f t="shared" si="220"/>
        <v>1</v>
      </c>
      <c r="AA944" s="104">
        <f t="shared" si="220"/>
        <v>1</v>
      </c>
      <c r="AB944" s="104">
        <f t="shared" si="220"/>
        <v>1</v>
      </c>
      <c r="AC944" s="104">
        <f t="shared" si="220"/>
        <v>1</v>
      </c>
      <c r="AD944" s="104">
        <f t="shared" si="220"/>
        <v>1</v>
      </c>
      <c r="AE944" s="104">
        <f t="shared" si="220"/>
        <v>1</v>
      </c>
      <c r="AF944" s="104">
        <f t="shared" si="220"/>
        <v>1</v>
      </c>
      <c r="AG944" s="104">
        <f t="shared" si="220"/>
        <v>1</v>
      </c>
      <c r="AH944" s="104">
        <f t="shared" si="220"/>
        <v>1</v>
      </c>
      <c r="AI944" s="104">
        <f t="shared" si="220"/>
        <v>1</v>
      </c>
      <c r="AJ944" s="104">
        <f t="shared" ref="AJ944:BO944" si="221">AND(year&gt;Forecast_year,year&lt;(Opening_year + Appraisal_period_length))*1</f>
        <v>1</v>
      </c>
      <c r="AK944" s="104">
        <f t="shared" si="221"/>
        <v>1</v>
      </c>
      <c r="AL944" s="104">
        <f t="shared" si="221"/>
        <v>1</v>
      </c>
      <c r="AM944" s="104">
        <f t="shared" si="221"/>
        <v>1</v>
      </c>
      <c r="AN944" s="104">
        <f t="shared" si="221"/>
        <v>1</v>
      </c>
      <c r="AO944" s="104">
        <f t="shared" si="221"/>
        <v>1</v>
      </c>
      <c r="AP944" s="104">
        <f t="shared" si="221"/>
        <v>1</v>
      </c>
      <c r="AQ944" s="104">
        <f t="shared" si="221"/>
        <v>1</v>
      </c>
      <c r="AR944" s="104">
        <f t="shared" si="221"/>
        <v>1</v>
      </c>
      <c r="AS944" s="104">
        <f t="shared" si="221"/>
        <v>1</v>
      </c>
      <c r="AT944" s="104">
        <f t="shared" si="221"/>
        <v>1</v>
      </c>
      <c r="AU944" s="104">
        <f t="shared" si="221"/>
        <v>1</v>
      </c>
      <c r="AV944" s="104">
        <f t="shared" si="221"/>
        <v>1</v>
      </c>
      <c r="AW944" s="104">
        <f t="shared" si="221"/>
        <v>1</v>
      </c>
      <c r="AX944" s="104">
        <f t="shared" si="221"/>
        <v>1</v>
      </c>
      <c r="AY944" s="104">
        <f t="shared" si="221"/>
        <v>1</v>
      </c>
      <c r="AZ944" s="104">
        <f t="shared" si="221"/>
        <v>1</v>
      </c>
      <c r="BA944" s="104">
        <f t="shared" si="221"/>
        <v>1</v>
      </c>
      <c r="BB944" s="104">
        <f t="shared" si="221"/>
        <v>1</v>
      </c>
      <c r="BC944" s="104">
        <f t="shared" si="221"/>
        <v>1</v>
      </c>
      <c r="BD944" s="104">
        <f t="shared" si="221"/>
        <v>1</v>
      </c>
      <c r="BE944" s="104">
        <f t="shared" si="221"/>
        <v>1</v>
      </c>
      <c r="BF944" s="104">
        <f t="shared" si="221"/>
        <v>1</v>
      </c>
      <c r="BG944" s="104">
        <f t="shared" si="221"/>
        <v>1</v>
      </c>
      <c r="BH944" s="104">
        <f t="shared" si="221"/>
        <v>1</v>
      </c>
      <c r="BI944" s="104">
        <f t="shared" si="221"/>
        <v>1</v>
      </c>
      <c r="BJ944" s="104">
        <f t="shared" si="221"/>
        <v>1</v>
      </c>
      <c r="BK944" s="104">
        <f t="shared" si="221"/>
        <v>1</v>
      </c>
      <c r="BL944" s="104">
        <f t="shared" si="221"/>
        <v>1</v>
      </c>
      <c r="BM944" s="104">
        <f t="shared" si="221"/>
        <v>1</v>
      </c>
      <c r="BN944" s="104">
        <f t="shared" si="221"/>
        <v>1</v>
      </c>
      <c r="BO944" s="104">
        <f t="shared" si="221"/>
        <v>1</v>
      </c>
      <c r="BP944" s="104">
        <f t="shared" ref="BP944:CP944" si="222">AND(year&gt;Forecast_year,year&lt;(Opening_year + Appraisal_period_length))*1</f>
        <v>1</v>
      </c>
      <c r="BQ944" s="104">
        <f t="shared" si="222"/>
        <v>1</v>
      </c>
      <c r="BR944" s="104">
        <f t="shared" si="222"/>
        <v>1</v>
      </c>
      <c r="BS944" s="104">
        <f t="shared" si="222"/>
        <v>1</v>
      </c>
      <c r="BT944" s="104">
        <f t="shared" si="222"/>
        <v>1</v>
      </c>
      <c r="BU944" s="104">
        <f t="shared" si="222"/>
        <v>1</v>
      </c>
      <c r="BV944" s="104">
        <f t="shared" si="222"/>
        <v>1</v>
      </c>
      <c r="BW944" s="104">
        <f t="shared" si="222"/>
        <v>1</v>
      </c>
      <c r="BX944" s="104">
        <f t="shared" si="222"/>
        <v>1</v>
      </c>
      <c r="BY944" s="104">
        <f t="shared" si="222"/>
        <v>1</v>
      </c>
      <c r="BZ944" s="104">
        <f t="shared" si="222"/>
        <v>1</v>
      </c>
      <c r="CA944" s="104">
        <f t="shared" si="222"/>
        <v>0</v>
      </c>
      <c r="CB944" s="104">
        <f t="shared" si="222"/>
        <v>0</v>
      </c>
      <c r="CC944" s="104">
        <f t="shared" si="222"/>
        <v>0</v>
      </c>
      <c r="CD944" s="104">
        <f t="shared" si="222"/>
        <v>0</v>
      </c>
      <c r="CE944" s="104">
        <f t="shared" si="222"/>
        <v>0</v>
      </c>
      <c r="CF944" s="104">
        <f t="shared" si="222"/>
        <v>0</v>
      </c>
      <c r="CG944" s="104">
        <f t="shared" si="222"/>
        <v>0</v>
      </c>
      <c r="CH944" s="104">
        <f t="shared" si="222"/>
        <v>0</v>
      </c>
      <c r="CI944" s="104">
        <f t="shared" si="222"/>
        <v>0</v>
      </c>
      <c r="CJ944" s="104">
        <f t="shared" si="222"/>
        <v>0</v>
      </c>
      <c r="CK944" s="104">
        <f t="shared" si="222"/>
        <v>0</v>
      </c>
      <c r="CL944" s="104">
        <f t="shared" si="222"/>
        <v>0</v>
      </c>
      <c r="CM944" s="104">
        <f t="shared" si="222"/>
        <v>0</v>
      </c>
      <c r="CN944" s="104">
        <f t="shared" si="222"/>
        <v>0</v>
      </c>
      <c r="CO944" s="104">
        <f t="shared" si="222"/>
        <v>0</v>
      </c>
      <c r="CP944" s="104">
        <f t="shared" si="222"/>
        <v>0</v>
      </c>
      <c r="CQ944" s="3" t="s">
        <v>274</v>
      </c>
    </row>
    <row r="945" spans="1:95" ht="14.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c r="CJ945" s="104"/>
      <c r="CK945" s="104"/>
      <c r="CL945" s="104"/>
      <c r="CM945" s="104"/>
      <c r="CN945" s="104"/>
      <c r="CO945" s="104"/>
      <c r="CP945" s="104"/>
      <c r="CQ945" s="3"/>
    </row>
    <row r="946" spans="1:95" ht="14.25" customHeight="1">
      <c r="A946" s="104"/>
      <c r="B946" s="104" t="s">
        <v>261</v>
      </c>
      <c r="C946" s="104"/>
      <c r="D946" s="104">
        <f>Opening_year_mask + Interpolation_mask + Forecast_year_mask + Extrapolation_mask</f>
        <v>0</v>
      </c>
      <c r="E946" s="104">
        <f t="shared" ref="E946:AI946" si="223">Opening_year_mask + Interpolation_mask + Forecast_year_mask + Extrapolation_mask</f>
        <v>0</v>
      </c>
      <c r="F946" s="104">
        <f t="shared" si="223"/>
        <v>0</v>
      </c>
      <c r="G946" s="104">
        <f t="shared" si="223"/>
        <v>0</v>
      </c>
      <c r="H946" s="104">
        <f t="shared" si="223"/>
        <v>0</v>
      </c>
      <c r="I946" s="104">
        <f t="shared" si="223"/>
        <v>0</v>
      </c>
      <c r="J946" s="104">
        <f t="shared" si="223"/>
        <v>0</v>
      </c>
      <c r="K946" s="104">
        <f t="shared" si="223"/>
        <v>0</v>
      </c>
      <c r="L946" s="104">
        <f t="shared" si="223"/>
        <v>0</v>
      </c>
      <c r="M946" s="104">
        <f t="shared" si="223"/>
        <v>0</v>
      </c>
      <c r="N946" s="104">
        <f t="shared" si="223"/>
        <v>0</v>
      </c>
      <c r="O946" s="104">
        <f t="shared" si="223"/>
        <v>0</v>
      </c>
      <c r="P946" s="104">
        <f t="shared" si="223"/>
        <v>0</v>
      </c>
      <c r="Q946" s="104">
        <f t="shared" si="223"/>
        <v>0</v>
      </c>
      <c r="R946" s="104">
        <f t="shared" si="223"/>
        <v>0</v>
      </c>
      <c r="S946" s="104">
        <f t="shared" si="223"/>
        <v>1</v>
      </c>
      <c r="T946" s="104">
        <f t="shared" si="223"/>
        <v>1</v>
      </c>
      <c r="U946" s="104">
        <f t="shared" si="223"/>
        <v>1</v>
      </c>
      <c r="V946" s="104">
        <f t="shared" si="223"/>
        <v>1</v>
      </c>
      <c r="W946" s="104">
        <f t="shared" si="223"/>
        <v>1</v>
      </c>
      <c r="X946" s="104">
        <f t="shared" si="223"/>
        <v>1</v>
      </c>
      <c r="Y946" s="104">
        <f t="shared" si="223"/>
        <v>1</v>
      </c>
      <c r="Z946" s="104">
        <f t="shared" si="223"/>
        <v>1</v>
      </c>
      <c r="AA946" s="104">
        <f t="shared" si="223"/>
        <v>1</v>
      </c>
      <c r="AB946" s="104">
        <f t="shared" si="223"/>
        <v>1</v>
      </c>
      <c r="AC946" s="104">
        <f t="shared" si="223"/>
        <v>1</v>
      </c>
      <c r="AD946" s="104">
        <f t="shared" si="223"/>
        <v>1</v>
      </c>
      <c r="AE946" s="104">
        <f t="shared" si="223"/>
        <v>1</v>
      </c>
      <c r="AF946" s="104">
        <f t="shared" si="223"/>
        <v>1</v>
      </c>
      <c r="AG946" s="104">
        <f t="shared" si="223"/>
        <v>1</v>
      </c>
      <c r="AH946" s="104">
        <f t="shared" si="223"/>
        <v>1</v>
      </c>
      <c r="AI946" s="104">
        <f t="shared" si="223"/>
        <v>1</v>
      </c>
      <c r="AJ946" s="104">
        <f t="shared" ref="AJ946:BO946" si="224">Opening_year_mask + Interpolation_mask + Forecast_year_mask + Extrapolation_mask</f>
        <v>1</v>
      </c>
      <c r="AK946" s="104">
        <f t="shared" si="224"/>
        <v>1</v>
      </c>
      <c r="AL946" s="104">
        <f t="shared" si="224"/>
        <v>1</v>
      </c>
      <c r="AM946" s="104">
        <f t="shared" si="224"/>
        <v>1</v>
      </c>
      <c r="AN946" s="104">
        <f t="shared" si="224"/>
        <v>1</v>
      </c>
      <c r="AO946" s="104">
        <f t="shared" si="224"/>
        <v>1</v>
      </c>
      <c r="AP946" s="104">
        <f t="shared" si="224"/>
        <v>1</v>
      </c>
      <c r="AQ946" s="104">
        <f t="shared" si="224"/>
        <v>1</v>
      </c>
      <c r="AR946" s="104">
        <f t="shared" si="224"/>
        <v>1</v>
      </c>
      <c r="AS946" s="104">
        <f t="shared" si="224"/>
        <v>1</v>
      </c>
      <c r="AT946" s="104">
        <f t="shared" si="224"/>
        <v>1</v>
      </c>
      <c r="AU946" s="104">
        <f t="shared" si="224"/>
        <v>1</v>
      </c>
      <c r="AV946" s="104">
        <f t="shared" si="224"/>
        <v>1</v>
      </c>
      <c r="AW946" s="104">
        <f t="shared" si="224"/>
        <v>1</v>
      </c>
      <c r="AX946" s="104">
        <f t="shared" si="224"/>
        <v>1</v>
      </c>
      <c r="AY946" s="104">
        <f t="shared" si="224"/>
        <v>1</v>
      </c>
      <c r="AZ946" s="104">
        <f t="shared" si="224"/>
        <v>1</v>
      </c>
      <c r="BA946" s="104">
        <f t="shared" si="224"/>
        <v>1</v>
      </c>
      <c r="BB946" s="104">
        <f t="shared" si="224"/>
        <v>1</v>
      </c>
      <c r="BC946" s="104">
        <f t="shared" si="224"/>
        <v>1</v>
      </c>
      <c r="BD946" s="104">
        <f t="shared" si="224"/>
        <v>1</v>
      </c>
      <c r="BE946" s="104">
        <f t="shared" si="224"/>
        <v>1</v>
      </c>
      <c r="BF946" s="104">
        <f t="shared" si="224"/>
        <v>1</v>
      </c>
      <c r="BG946" s="104">
        <f t="shared" si="224"/>
        <v>1</v>
      </c>
      <c r="BH946" s="104">
        <f t="shared" si="224"/>
        <v>1</v>
      </c>
      <c r="BI946" s="104">
        <f t="shared" si="224"/>
        <v>1</v>
      </c>
      <c r="BJ946" s="104">
        <f t="shared" si="224"/>
        <v>1</v>
      </c>
      <c r="BK946" s="104">
        <f t="shared" si="224"/>
        <v>1</v>
      </c>
      <c r="BL946" s="104">
        <f t="shared" si="224"/>
        <v>1</v>
      </c>
      <c r="BM946" s="104">
        <f t="shared" si="224"/>
        <v>1</v>
      </c>
      <c r="BN946" s="104">
        <f t="shared" si="224"/>
        <v>1</v>
      </c>
      <c r="BO946" s="104">
        <f t="shared" si="224"/>
        <v>1</v>
      </c>
      <c r="BP946" s="104">
        <f t="shared" ref="BP946:CP946" si="225">Opening_year_mask + Interpolation_mask + Forecast_year_mask + Extrapolation_mask</f>
        <v>1</v>
      </c>
      <c r="BQ946" s="104">
        <f t="shared" si="225"/>
        <v>1</v>
      </c>
      <c r="BR946" s="104">
        <f t="shared" si="225"/>
        <v>1</v>
      </c>
      <c r="BS946" s="104">
        <f t="shared" si="225"/>
        <v>1</v>
      </c>
      <c r="BT946" s="104">
        <f t="shared" si="225"/>
        <v>1</v>
      </c>
      <c r="BU946" s="104">
        <f t="shared" si="225"/>
        <v>1</v>
      </c>
      <c r="BV946" s="104">
        <f t="shared" si="225"/>
        <v>1</v>
      </c>
      <c r="BW946" s="104">
        <f t="shared" si="225"/>
        <v>1</v>
      </c>
      <c r="BX946" s="104">
        <f t="shared" si="225"/>
        <v>1</v>
      </c>
      <c r="BY946" s="104">
        <f t="shared" si="225"/>
        <v>1</v>
      </c>
      <c r="BZ946" s="104">
        <f t="shared" si="225"/>
        <v>1</v>
      </c>
      <c r="CA946" s="104">
        <f t="shared" si="225"/>
        <v>0</v>
      </c>
      <c r="CB946" s="104">
        <f t="shared" si="225"/>
        <v>0</v>
      </c>
      <c r="CC946" s="104">
        <f t="shared" si="225"/>
        <v>0</v>
      </c>
      <c r="CD946" s="104">
        <f t="shared" si="225"/>
        <v>0</v>
      </c>
      <c r="CE946" s="104">
        <f t="shared" si="225"/>
        <v>0</v>
      </c>
      <c r="CF946" s="104">
        <f t="shared" si="225"/>
        <v>0</v>
      </c>
      <c r="CG946" s="104">
        <f t="shared" si="225"/>
        <v>0</v>
      </c>
      <c r="CH946" s="104">
        <f t="shared" si="225"/>
        <v>0</v>
      </c>
      <c r="CI946" s="104">
        <f t="shared" si="225"/>
        <v>0</v>
      </c>
      <c r="CJ946" s="104">
        <f t="shared" si="225"/>
        <v>0</v>
      </c>
      <c r="CK946" s="104">
        <f t="shared" si="225"/>
        <v>0</v>
      </c>
      <c r="CL946" s="104">
        <f t="shared" si="225"/>
        <v>0</v>
      </c>
      <c r="CM946" s="104">
        <f t="shared" si="225"/>
        <v>0</v>
      </c>
      <c r="CN946" s="104">
        <f t="shared" si="225"/>
        <v>0</v>
      </c>
      <c r="CO946" s="104">
        <f t="shared" si="225"/>
        <v>0</v>
      </c>
      <c r="CP946" s="104">
        <f t="shared" si="225"/>
        <v>0</v>
      </c>
      <c r="CQ946" s="3" t="s">
        <v>275</v>
      </c>
    </row>
    <row r="947" spans="1:95" ht="14.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c r="CJ947" s="104"/>
      <c r="CK947" s="104"/>
      <c r="CL947" s="104"/>
      <c r="CM947" s="104"/>
      <c r="CN947" s="104"/>
      <c r="CO947" s="104"/>
      <c r="CP947" s="104"/>
      <c r="CQ947" s="3"/>
    </row>
    <row r="948" spans="1:95" ht="14.25" customHeight="1">
      <c r="A948" s="104"/>
      <c r="B948" s="104" t="s">
        <v>276</v>
      </c>
      <c r="C948" s="104" t="b">
        <f>SUM(Appraisal_period)=Appraisal_period_length</f>
        <v>1</v>
      </c>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c r="CJ948" s="104"/>
      <c r="CK948" s="104"/>
      <c r="CL948" s="104"/>
      <c r="CM948" s="104"/>
      <c r="CN948" s="104"/>
      <c r="CO948" s="104"/>
      <c r="CP948" s="104"/>
      <c r="CQ948" s="104"/>
    </row>
    <row r="949" spans="1:95" ht="14.25" customHeight="1">
      <c r="A949" s="104"/>
      <c r="B949" s="142"/>
      <c r="C949" s="142"/>
      <c r="D949" s="142"/>
      <c r="E949" s="142"/>
      <c r="F949" s="142"/>
      <c r="G949" s="142"/>
      <c r="H949" s="142"/>
      <c r="I949" s="142"/>
      <c r="J949" s="142"/>
      <c r="K949" s="142"/>
      <c r="L949" s="142"/>
      <c r="M949" s="142"/>
      <c r="N949" s="142"/>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c r="CJ949" s="104"/>
      <c r="CK949" s="104"/>
      <c r="CL949" s="104"/>
      <c r="CM949" s="104"/>
      <c r="CN949" s="104"/>
      <c r="CO949" s="104"/>
      <c r="CP949" s="104"/>
      <c r="CQ949" s="104"/>
    </row>
    <row r="950" spans="1:95" s="5" customFormat="1" ht="18.75" customHeight="1">
      <c r="B950" s="5" t="s">
        <v>277</v>
      </c>
    </row>
    <row r="951" spans="1:95" s="4" customFormat="1" ht="18.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c r="A952" s="104"/>
      <c r="B952" s="142"/>
      <c r="C952" s="142"/>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4"/>
    </row>
    <row r="953" spans="1:95" ht="14.45">
      <c r="A953" s="104"/>
      <c r="B953" s="104" t="s">
        <v>67</v>
      </c>
      <c r="C953" s="104"/>
      <c r="D953" s="102">
        <f>Opening_year_sleep_disturbance_cost*Opening_year_mask</f>
        <v>0</v>
      </c>
      <c r="E953" s="102">
        <f t="shared" ref="E953:AI953" si="226">Opening_year_sleep_disturbance_cost*Opening_year_mask</f>
        <v>0</v>
      </c>
      <c r="F953" s="102">
        <f t="shared" si="226"/>
        <v>0</v>
      </c>
      <c r="G953" s="102">
        <f t="shared" si="226"/>
        <v>0</v>
      </c>
      <c r="H953" s="102">
        <f t="shared" si="226"/>
        <v>0</v>
      </c>
      <c r="I953" s="102">
        <f t="shared" si="226"/>
        <v>0</v>
      </c>
      <c r="J953" s="102">
        <f t="shared" si="226"/>
        <v>0</v>
      </c>
      <c r="K953" s="102">
        <f t="shared" si="226"/>
        <v>0</v>
      </c>
      <c r="L953" s="102">
        <f t="shared" si="226"/>
        <v>0</v>
      </c>
      <c r="M953" s="102">
        <f t="shared" si="226"/>
        <v>0</v>
      </c>
      <c r="N953" s="102">
        <f>Opening_year_sleep_disturbance_cost*Opening_year_mask</f>
        <v>0</v>
      </c>
      <c r="O953" s="102">
        <f t="shared" si="226"/>
        <v>0</v>
      </c>
      <c r="P953" s="102">
        <f t="shared" si="226"/>
        <v>0</v>
      </c>
      <c r="Q953" s="102">
        <f t="shared" si="226"/>
        <v>0</v>
      </c>
      <c r="R953" s="102">
        <f t="shared" si="226"/>
        <v>0</v>
      </c>
      <c r="S953" s="102">
        <f t="shared" si="226"/>
        <v>0</v>
      </c>
      <c r="T953" s="102">
        <f t="shared" si="226"/>
        <v>0</v>
      </c>
      <c r="U953" s="102">
        <f t="shared" si="226"/>
        <v>0</v>
      </c>
      <c r="V953" s="102">
        <f t="shared" si="226"/>
        <v>0</v>
      </c>
      <c r="W953" s="102">
        <f t="shared" si="226"/>
        <v>0</v>
      </c>
      <c r="X953" s="102">
        <f t="shared" si="226"/>
        <v>0</v>
      </c>
      <c r="Y953" s="102">
        <f t="shared" si="226"/>
        <v>0</v>
      </c>
      <c r="Z953" s="102">
        <f t="shared" si="226"/>
        <v>0</v>
      </c>
      <c r="AA953" s="102">
        <f t="shared" si="226"/>
        <v>0</v>
      </c>
      <c r="AB953" s="102">
        <f t="shared" si="226"/>
        <v>0</v>
      </c>
      <c r="AC953" s="102">
        <f t="shared" si="226"/>
        <v>0</v>
      </c>
      <c r="AD953" s="102">
        <f t="shared" si="226"/>
        <v>0</v>
      </c>
      <c r="AE953" s="102">
        <f t="shared" si="226"/>
        <v>0</v>
      </c>
      <c r="AF953" s="102">
        <f t="shared" si="226"/>
        <v>0</v>
      </c>
      <c r="AG953" s="102">
        <f t="shared" si="226"/>
        <v>0</v>
      </c>
      <c r="AH953" s="102">
        <f t="shared" si="226"/>
        <v>0</v>
      </c>
      <c r="AI953" s="102">
        <f t="shared" si="226"/>
        <v>0</v>
      </c>
      <c r="AJ953" s="102">
        <f t="shared" ref="AJ953:BO953" si="227">Opening_year_sleep_disturbance_cost*Opening_year_mask</f>
        <v>0</v>
      </c>
      <c r="AK953" s="102">
        <f t="shared" si="227"/>
        <v>0</v>
      </c>
      <c r="AL953" s="102">
        <f t="shared" si="227"/>
        <v>0</v>
      </c>
      <c r="AM953" s="102">
        <f t="shared" si="227"/>
        <v>0</v>
      </c>
      <c r="AN953" s="102">
        <f t="shared" si="227"/>
        <v>0</v>
      </c>
      <c r="AO953" s="102">
        <f t="shared" si="227"/>
        <v>0</v>
      </c>
      <c r="AP953" s="102">
        <f t="shared" si="227"/>
        <v>0</v>
      </c>
      <c r="AQ953" s="102">
        <f t="shared" si="227"/>
        <v>0</v>
      </c>
      <c r="AR953" s="102">
        <f t="shared" si="227"/>
        <v>0</v>
      </c>
      <c r="AS953" s="102">
        <f t="shared" si="227"/>
        <v>0</v>
      </c>
      <c r="AT953" s="102">
        <f t="shared" si="227"/>
        <v>0</v>
      </c>
      <c r="AU953" s="102">
        <f t="shared" si="227"/>
        <v>0</v>
      </c>
      <c r="AV953" s="102">
        <f t="shared" si="227"/>
        <v>0</v>
      </c>
      <c r="AW953" s="102">
        <f t="shared" si="227"/>
        <v>0</v>
      </c>
      <c r="AX953" s="102">
        <f t="shared" si="227"/>
        <v>0</v>
      </c>
      <c r="AY953" s="102">
        <f t="shared" si="227"/>
        <v>0</v>
      </c>
      <c r="AZ953" s="102">
        <f t="shared" si="227"/>
        <v>0</v>
      </c>
      <c r="BA953" s="102">
        <f t="shared" si="227"/>
        <v>0</v>
      </c>
      <c r="BB953" s="102">
        <f t="shared" si="227"/>
        <v>0</v>
      </c>
      <c r="BC953" s="102">
        <f t="shared" si="227"/>
        <v>0</v>
      </c>
      <c r="BD953" s="102">
        <f t="shared" si="227"/>
        <v>0</v>
      </c>
      <c r="BE953" s="102">
        <f t="shared" si="227"/>
        <v>0</v>
      </c>
      <c r="BF953" s="102">
        <f t="shared" si="227"/>
        <v>0</v>
      </c>
      <c r="BG953" s="102">
        <f t="shared" si="227"/>
        <v>0</v>
      </c>
      <c r="BH953" s="102">
        <f t="shared" si="227"/>
        <v>0</v>
      </c>
      <c r="BI953" s="102">
        <f t="shared" si="227"/>
        <v>0</v>
      </c>
      <c r="BJ953" s="102">
        <f t="shared" si="227"/>
        <v>0</v>
      </c>
      <c r="BK953" s="102">
        <f t="shared" si="227"/>
        <v>0</v>
      </c>
      <c r="BL953" s="102">
        <f t="shared" si="227"/>
        <v>0</v>
      </c>
      <c r="BM953" s="102">
        <f t="shared" si="227"/>
        <v>0</v>
      </c>
      <c r="BN953" s="102">
        <f t="shared" si="227"/>
        <v>0</v>
      </c>
      <c r="BO953" s="102">
        <f t="shared" si="227"/>
        <v>0</v>
      </c>
      <c r="BP953" s="102">
        <f t="shared" ref="BP953:CP953" si="228">Opening_year_sleep_disturbance_cost*Opening_year_mask</f>
        <v>0</v>
      </c>
      <c r="BQ953" s="102">
        <f t="shared" si="228"/>
        <v>0</v>
      </c>
      <c r="BR953" s="102">
        <f t="shared" si="228"/>
        <v>0</v>
      </c>
      <c r="BS953" s="102">
        <f t="shared" si="228"/>
        <v>0</v>
      </c>
      <c r="BT953" s="102">
        <f t="shared" si="228"/>
        <v>0</v>
      </c>
      <c r="BU953" s="102">
        <f t="shared" si="228"/>
        <v>0</v>
      </c>
      <c r="BV953" s="102">
        <f t="shared" si="228"/>
        <v>0</v>
      </c>
      <c r="BW953" s="102">
        <f t="shared" si="228"/>
        <v>0</v>
      </c>
      <c r="BX953" s="102">
        <f t="shared" si="228"/>
        <v>0</v>
      </c>
      <c r="BY953" s="102">
        <f t="shared" si="228"/>
        <v>0</v>
      </c>
      <c r="BZ953" s="102">
        <f t="shared" si="228"/>
        <v>0</v>
      </c>
      <c r="CA953" s="102">
        <f t="shared" si="228"/>
        <v>0</v>
      </c>
      <c r="CB953" s="102">
        <f t="shared" si="228"/>
        <v>0</v>
      </c>
      <c r="CC953" s="102">
        <f t="shared" si="228"/>
        <v>0</v>
      </c>
      <c r="CD953" s="102">
        <f t="shared" si="228"/>
        <v>0</v>
      </c>
      <c r="CE953" s="102">
        <f t="shared" si="228"/>
        <v>0</v>
      </c>
      <c r="CF953" s="102">
        <f t="shared" si="228"/>
        <v>0</v>
      </c>
      <c r="CG953" s="102">
        <f t="shared" si="228"/>
        <v>0</v>
      </c>
      <c r="CH953" s="102">
        <f t="shared" si="228"/>
        <v>0</v>
      </c>
      <c r="CI953" s="102">
        <f t="shared" si="228"/>
        <v>0</v>
      </c>
      <c r="CJ953" s="102">
        <f t="shared" si="228"/>
        <v>0</v>
      </c>
      <c r="CK953" s="102">
        <f t="shared" si="228"/>
        <v>0</v>
      </c>
      <c r="CL953" s="102">
        <f t="shared" si="228"/>
        <v>0</v>
      </c>
      <c r="CM953" s="102">
        <f t="shared" si="228"/>
        <v>0</v>
      </c>
      <c r="CN953" s="102">
        <f t="shared" si="228"/>
        <v>0</v>
      </c>
      <c r="CO953" s="102">
        <f t="shared" si="228"/>
        <v>0</v>
      </c>
      <c r="CP953" s="102">
        <f t="shared" si="228"/>
        <v>0</v>
      </c>
      <c r="CQ953" s="3" t="s">
        <v>278</v>
      </c>
    </row>
    <row r="954" spans="1:95" ht="14.45">
      <c r="A954" s="104"/>
      <c r="B954" s="104" t="s">
        <v>69</v>
      </c>
      <c r="C954" s="104"/>
      <c r="D954" s="102">
        <f t="shared" ref="D954:AI954" si="229">Forecast_year_sleep_disturbance_cost*Forecast_year_mask</f>
        <v>0</v>
      </c>
      <c r="E954" s="102">
        <f t="shared" si="229"/>
        <v>0</v>
      </c>
      <c r="F954" s="102">
        <f t="shared" si="229"/>
        <v>0</v>
      </c>
      <c r="G954" s="102">
        <f t="shared" si="229"/>
        <v>0</v>
      </c>
      <c r="H954" s="102">
        <f t="shared" si="229"/>
        <v>0</v>
      </c>
      <c r="I954" s="102">
        <f t="shared" si="229"/>
        <v>0</v>
      </c>
      <c r="J954" s="102">
        <f t="shared" si="229"/>
        <v>0</v>
      </c>
      <c r="K954" s="102">
        <f t="shared" si="229"/>
        <v>0</v>
      </c>
      <c r="L954" s="102">
        <f t="shared" si="229"/>
        <v>0</v>
      </c>
      <c r="M954" s="102">
        <f t="shared" si="229"/>
        <v>0</v>
      </c>
      <c r="N954" s="102">
        <f t="shared" si="229"/>
        <v>0</v>
      </c>
      <c r="O954" s="102">
        <f t="shared" si="229"/>
        <v>0</v>
      </c>
      <c r="P954" s="102">
        <f t="shared" si="229"/>
        <v>0</v>
      </c>
      <c r="Q954" s="102">
        <f t="shared" si="229"/>
        <v>0</v>
      </c>
      <c r="R954" s="102">
        <f t="shared" si="229"/>
        <v>0</v>
      </c>
      <c r="S954" s="102">
        <f t="shared" si="229"/>
        <v>0</v>
      </c>
      <c r="T954" s="102">
        <f t="shared" si="229"/>
        <v>0</v>
      </c>
      <c r="U954" s="102">
        <f t="shared" si="229"/>
        <v>0</v>
      </c>
      <c r="V954" s="102">
        <f t="shared" si="229"/>
        <v>0</v>
      </c>
      <c r="W954" s="102">
        <f t="shared" si="229"/>
        <v>0</v>
      </c>
      <c r="X954" s="102">
        <f t="shared" si="229"/>
        <v>0</v>
      </c>
      <c r="Y954" s="102">
        <f t="shared" si="229"/>
        <v>0</v>
      </c>
      <c r="Z954" s="102">
        <f t="shared" si="229"/>
        <v>0</v>
      </c>
      <c r="AA954" s="102">
        <f t="shared" si="229"/>
        <v>0</v>
      </c>
      <c r="AB954" s="102">
        <f t="shared" si="229"/>
        <v>0</v>
      </c>
      <c r="AC954" s="102">
        <f t="shared" si="229"/>
        <v>0</v>
      </c>
      <c r="AD954" s="102">
        <f t="shared" si="229"/>
        <v>0</v>
      </c>
      <c r="AE954" s="102">
        <f t="shared" si="229"/>
        <v>0</v>
      </c>
      <c r="AF954" s="102">
        <f t="shared" si="229"/>
        <v>0</v>
      </c>
      <c r="AG954" s="102">
        <f t="shared" si="229"/>
        <v>0</v>
      </c>
      <c r="AH954" s="102">
        <f t="shared" si="229"/>
        <v>0</v>
      </c>
      <c r="AI954" s="102">
        <f t="shared" si="229"/>
        <v>0</v>
      </c>
      <c r="AJ954" s="102">
        <f t="shared" ref="AJ954:BO954" si="230">Forecast_year_sleep_disturbance_cost*Forecast_year_mask</f>
        <v>0</v>
      </c>
      <c r="AK954" s="102">
        <f t="shared" si="230"/>
        <v>0</v>
      </c>
      <c r="AL954" s="102">
        <f t="shared" si="230"/>
        <v>0</v>
      </c>
      <c r="AM954" s="102">
        <f t="shared" si="230"/>
        <v>0</v>
      </c>
      <c r="AN954" s="102">
        <f t="shared" si="230"/>
        <v>0</v>
      </c>
      <c r="AO954" s="102">
        <f t="shared" si="230"/>
        <v>0</v>
      </c>
      <c r="AP954" s="102">
        <f t="shared" si="230"/>
        <v>0</v>
      </c>
      <c r="AQ954" s="102">
        <f t="shared" si="230"/>
        <v>0</v>
      </c>
      <c r="AR954" s="102">
        <f t="shared" si="230"/>
        <v>0</v>
      </c>
      <c r="AS954" s="102">
        <f t="shared" si="230"/>
        <v>0</v>
      </c>
      <c r="AT954" s="102">
        <f t="shared" si="230"/>
        <v>0</v>
      </c>
      <c r="AU954" s="102">
        <f t="shared" si="230"/>
        <v>0</v>
      </c>
      <c r="AV954" s="102">
        <f t="shared" si="230"/>
        <v>0</v>
      </c>
      <c r="AW954" s="102">
        <f t="shared" si="230"/>
        <v>0</v>
      </c>
      <c r="AX954" s="102">
        <f t="shared" si="230"/>
        <v>0</v>
      </c>
      <c r="AY954" s="102">
        <f t="shared" si="230"/>
        <v>0</v>
      </c>
      <c r="AZ954" s="102">
        <f t="shared" si="230"/>
        <v>0</v>
      </c>
      <c r="BA954" s="102">
        <f t="shared" si="230"/>
        <v>0</v>
      </c>
      <c r="BB954" s="102">
        <f t="shared" si="230"/>
        <v>0</v>
      </c>
      <c r="BC954" s="102">
        <f t="shared" si="230"/>
        <v>0</v>
      </c>
      <c r="BD954" s="102">
        <f t="shared" si="230"/>
        <v>0</v>
      </c>
      <c r="BE954" s="102">
        <f t="shared" si="230"/>
        <v>0</v>
      </c>
      <c r="BF954" s="102">
        <f t="shared" si="230"/>
        <v>0</v>
      </c>
      <c r="BG954" s="102">
        <f t="shared" si="230"/>
        <v>0</v>
      </c>
      <c r="BH954" s="102">
        <f t="shared" si="230"/>
        <v>0</v>
      </c>
      <c r="BI954" s="102">
        <f t="shared" si="230"/>
        <v>0</v>
      </c>
      <c r="BJ954" s="102">
        <f t="shared" si="230"/>
        <v>0</v>
      </c>
      <c r="BK954" s="102">
        <f t="shared" si="230"/>
        <v>0</v>
      </c>
      <c r="BL954" s="102">
        <f t="shared" si="230"/>
        <v>0</v>
      </c>
      <c r="BM954" s="102">
        <f t="shared" si="230"/>
        <v>0</v>
      </c>
      <c r="BN954" s="102">
        <f t="shared" si="230"/>
        <v>0</v>
      </c>
      <c r="BO954" s="102">
        <f t="shared" si="230"/>
        <v>0</v>
      </c>
      <c r="BP954" s="102">
        <f t="shared" ref="BP954:CP954" si="231">Forecast_year_sleep_disturbance_cost*Forecast_year_mask</f>
        <v>0</v>
      </c>
      <c r="BQ954" s="102">
        <f t="shared" si="231"/>
        <v>0</v>
      </c>
      <c r="BR954" s="102">
        <f t="shared" si="231"/>
        <v>0</v>
      </c>
      <c r="BS954" s="102">
        <f t="shared" si="231"/>
        <v>0</v>
      </c>
      <c r="BT954" s="102">
        <f t="shared" si="231"/>
        <v>0</v>
      </c>
      <c r="BU954" s="102">
        <f t="shared" si="231"/>
        <v>0</v>
      </c>
      <c r="BV954" s="102">
        <f t="shared" si="231"/>
        <v>0</v>
      </c>
      <c r="BW954" s="102">
        <f t="shared" si="231"/>
        <v>0</v>
      </c>
      <c r="BX954" s="102">
        <f t="shared" si="231"/>
        <v>0</v>
      </c>
      <c r="BY954" s="102">
        <f t="shared" si="231"/>
        <v>0</v>
      </c>
      <c r="BZ954" s="102">
        <f t="shared" si="231"/>
        <v>0</v>
      </c>
      <c r="CA954" s="102">
        <f t="shared" si="231"/>
        <v>0</v>
      </c>
      <c r="CB954" s="102">
        <f t="shared" si="231"/>
        <v>0</v>
      </c>
      <c r="CC954" s="102">
        <f t="shared" si="231"/>
        <v>0</v>
      </c>
      <c r="CD954" s="102">
        <f t="shared" si="231"/>
        <v>0</v>
      </c>
      <c r="CE954" s="102">
        <f t="shared" si="231"/>
        <v>0</v>
      </c>
      <c r="CF954" s="102">
        <f t="shared" si="231"/>
        <v>0</v>
      </c>
      <c r="CG954" s="102">
        <f t="shared" si="231"/>
        <v>0</v>
      </c>
      <c r="CH954" s="102">
        <f t="shared" si="231"/>
        <v>0</v>
      </c>
      <c r="CI954" s="102">
        <f t="shared" si="231"/>
        <v>0</v>
      </c>
      <c r="CJ954" s="102">
        <f t="shared" si="231"/>
        <v>0</v>
      </c>
      <c r="CK954" s="102">
        <f t="shared" si="231"/>
        <v>0</v>
      </c>
      <c r="CL954" s="102">
        <f t="shared" si="231"/>
        <v>0</v>
      </c>
      <c r="CM954" s="102">
        <f t="shared" si="231"/>
        <v>0</v>
      </c>
      <c r="CN954" s="102">
        <f t="shared" si="231"/>
        <v>0</v>
      </c>
      <c r="CO954" s="102">
        <f t="shared" si="231"/>
        <v>0</v>
      </c>
      <c r="CP954" s="102">
        <f t="shared" si="231"/>
        <v>0</v>
      </c>
      <c r="CQ954" s="3" t="s">
        <v>279</v>
      </c>
    </row>
    <row r="955" spans="1:95" ht="14.45">
      <c r="A955" s="104"/>
      <c r="B955" s="104" t="s">
        <v>271</v>
      </c>
      <c r="C955" s="104"/>
      <c r="D955" s="102">
        <f t="shared" ref="D955:AI955" si="232">(Opening_year_sleep_disturbance_cost+(Difference_sleep_disturbance_cost)*(year-Opening_year)/(Forecast_and_opening_year_difference))*Interpolation_mask</f>
        <v>0</v>
      </c>
      <c r="E955" s="102">
        <f t="shared" si="232"/>
        <v>0</v>
      </c>
      <c r="F955" s="102">
        <f t="shared" si="232"/>
        <v>0</v>
      </c>
      <c r="G955" s="102">
        <f t="shared" si="232"/>
        <v>0</v>
      </c>
      <c r="H955" s="102">
        <f t="shared" si="232"/>
        <v>0</v>
      </c>
      <c r="I955" s="102">
        <f t="shared" si="232"/>
        <v>0</v>
      </c>
      <c r="J955" s="102">
        <f>(Opening_year_sleep_disturbance_cost+(Difference_sleep_disturbance_cost)*(year-Opening_year)/(Forecast_and_opening_year_difference))*Interpolation_mask</f>
        <v>0</v>
      </c>
      <c r="K955" s="102">
        <f t="shared" si="232"/>
        <v>0</v>
      </c>
      <c r="L955" s="102">
        <f t="shared" si="232"/>
        <v>0</v>
      </c>
      <c r="M955" s="102">
        <f t="shared" si="232"/>
        <v>0</v>
      </c>
      <c r="N955" s="102">
        <f t="shared" si="232"/>
        <v>0</v>
      </c>
      <c r="O955" s="102">
        <f t="shared" si="232"/>
        <v>0</v>
      </c>
      <c r="P955" s="102">
        <f t="shared" si="232"/>
        <v>0</v>
      </c>
      <c r="Q955" s="102">
        <f t="shared" si="232"/>
        <v>0</v>
      </c>
      <c r="R955" s="102">
        <f t="shared" si="232"/>
        <v>0</v>
      </c>
      <c r="S955" s="102">
        <f t="shared" si="232"/>
        <v>0</v>
      </c>
      <c r="T955" s="102">
        <f t="shared" si="232"/>
        <v>0</v>
      </c>
      <c r="U955" s="102">
        <f t="shared" si="232"/>
        <v>0</v>
      </c>
      <c r="V955" s="102">
        <f t="shared" si="232"/>
        <v>0</v>
      </c>
      <c r="W955" s="102">
        <f t="shared" si="232"/>
        <v>0</v>
      </c>
      <c r="X955" s="102">
        <f t="shared" si="232"/>
        <v>0</v>
      </c>
      <c r="Y955" s="102">
        <f t="shared" si="232"/>
        <v>0</v>
      </c>
      <c r="Z955" s="102">
        <f t="shared" si="232"/>
        <v>0</v>
      </c>
      <c r="AA955" s="102">
        <f t="shared" si="232"/>
        <v>0</v>
      </c>
      <c r="AB955" s="102">
        <f t="shared" si="232"/>
        <v>0</v>
      </c>
      <c r="AC955" s="102">
        <f t="shared" si="232"/>
        <v>0</v>
      </c>
      <c r="AD955" s="102">
        <f t="shared" si="232"/>
        <v>0</v>
      </c>
      <c r="AE955" s="102">
        <f t="shared" si="232"/>
        <v>0</v>
      </c>
      <c r="AF955" s="102">
        <f t="shared" si="232"/>
        <v>0</v>
      </c>
      <c r="AG955" s="102">
        <f t="shared" si="232"/>
        <v>0</v>
      </c>
      <c r="AH955" s="102">
        <f t="shared" si="232"/>
        <v>0</v>
      </c>
      <c r="AI955" s="102">
        <f t="shared" si="232"/>
        <v>0</v>
      </c>
      <c r="AJ955" s="102">
        <f t="shared" ref="AJ955:BO955" si="233">(Opening_year_sleep_disturbance_cost+(Difference_sleep_disturbance_cost)*(year-Opening_year)/(Forecast_and_opening_year_difference))*Interpolation_mask</f>
        <v>0</v>
      </c>
      <c r="AK955" s="102">
        <f t="shared" si="233"/>
        <v>0</v>
      </c>
      <c r="AL955" s="102">
        <f t="shared" si="233"/>
        <v>0</v>
      </c>
      <c r="AM955" s="102">
        <f t="shared" si="233"/>
        <v>0</v>
      </c>
      <c r="AN955" s="102">
        <f t="shared" si="233"/>
        <v>0</v>
      </c>
      <c r="AO955" s="102">
        <f t="shared" si="233"/>
        <v>0</v>
      </c>
      <c r="AP955" s="102">
        <f t="shared" si="233"/>
        <v>0</v>
      </c>
      <c r="AQ955" s="102">
        <f t="shared" si="233"/>
        <v>0</v>
      </c>
      <c r="AR955" s="102">
        <f t="shared" si="233"/>
        <v>0</v>
      </c>
      <c r="AS955" s="102">
        <f t="shared" si="233"/>
        <v>0</v>
      </c>
      <c r="AT955" s="102">
        <f t="shared" si="233"/>
        <v>0</v>
      </c>
      <c r="AU955" s="102">
        <f t="shared" si="233"/>
        <v>0</v>
      </c>
      <c r="AV955" s="102">
        <f t="shared" si="233"/>
        <v>0</v>
      </c>
      <c r="AW955" s="102">
        <f t="shared" si="233"/>
        <v>0</v>
      </c>
      <c r="AX955" s="102">
        <f t="shared" si="233"/>
        <v>0</v>
      </c>
      <c r="AY955" s="102">
        <f t="shared" si="233"/>
        <v>0</v>
      </c>
      <c r="AZ955" s="102">
        <f t="shared" si="233"/>
        <v>0</v>
      </c>
      <c r="BA955" s="102">
        <f t="shared" si="233"/>
        <v>0</v>
      </c>
      <c r="BB955" s="102">
        <f t="shared" si="233"/>
        <v>0</v>
      </c>
      <c r="BC955" s="102">
        <f t="shared" si="233"/>
        <v>0</v>
      </c>
      <c r="BD955" s="102">
        <f t="shared" si="233"/>
        <v>0</v>
      </c>
      <c r="BE955" s="102">
        <f t="shared" si="233"/>
        <v>0</v>
      </c>
      <c r="BF955" s="102">
        <f t="shared" si="233"/>
        <v>0</v>
      </c>
      <c r="BG955" s="102">
        <f t="shared" si="233"/>
        <v>0</v>
      </c>
      <c r="BH955" s="102">
        <f t="shared" si="233"/>
        <v>0</v>
      </c>
      <c r="BI955" s="102">
        <f t="shared" si="233"/>
        <v>0</v>
      </c>
      <c r="BJ955" s="102">
        <f t="shared" si="233"/>
        <v>0</v>
      </c>
      <c r="BK955" s="102">
        <f t="shared" si="233"/>
        <v>0</v>
      </c>
      <c r="BL955" s="102">
        <f t="shared" si="233"/>
        <v>0</v>
      </c>
      <c r="BM955" s="102">
        <f t="shared" si="233"/>
        <v>0</v>
      </c>
      <c r="BN955" s="102">
        <f t="shared" si="233"/>
        <v>0</v>
      </c>
      <c r="BO955" s="102">
        <f t="shared" si="233"/>
        <v>0</v>
      </c>
      <c r="BP955" s="102">
        <f t="shared" ref="BP955:CP955" si="234">(Opening_year_sleep_disturbance_cost+(Difference_sleep_disturbance_cost)*(year-Opening_year)/(Forecast_and_opening_year_difference))*Interpolation_mask</f>
        <v>0</v>
      </c>
      <c r="BQ955" s="102">
        <f t="shared" si="234"/>
        <v>0</v>
      </c>
      <c r="BR955" s="102">
        <f t="shared" si="234"/>
        <v>0</v>
      </c>
      <c r="BS955" s="102">
        <f t="shared" si="234"/>
        <v>0</v>
      </c>
      <c r="BT955" s="102">
        <f t="shared" si="234"/>
        <v>0</v>
      </c>
      <c r="BU955" s="102">
        <f t="shared" si="234"/>
        <v>0</v>
      </c>
      <c r="BV955" s="102">
        <f t="shared" si="234"/>
        <v>0</v>
      </c>
      <c r="BW955" s="102">
        <f t="shared" si="234"/>
        <v>0</v>
      </c>
      <c r="BX955" s="102">
        <f t="shared" si="234"/>
        <v>0</v>
      </c>
      <c r="BY955" s="102">
        <f t="shared" si="234"/>
        <v>0</v>
      </c>
      <c r="BZ955" s="102">
        <f t="shared" si="234"/>
        <v>0</v>
      </c>
      <c r="CA955" s="102">
        <f t="shared" si="234"/>
        <v>0</v>
      </c>
      <c r="CB955" s="102">
        <f t="shared" si="234"/>
        <v>0</v>
      </c>
      <c r="CC955" s="102">
        <f t="shared" si="234"/>
        <v>0</v>
      </c>
      <c r="CD955" s="102">
        <f t="shared" si="234"/>
        <v>0</v>
      </c>
      <c r="CE955" s="102">
        <f t="shared" si="234"/>
        <v>0</v>
      </c>
      <c r="CF955" s="102">
        <f t="shared" si="234"/>
        <v>0</v>
      </c>
      <c r="CG955" s="102">
        <f t="shared" si="234"/>
        <v>0</v>
      </c>
      <c r="CH955" s="102">
        <f t="shared" si="234"/>
        <v>0</v>
      </c>
      <c r="CI955" s="102">
        <f t="shared" si="234"/>
        <v>0</v>
      </c>
      <c r="CJ955" s="102">
        <f t="shared" si="234"/>
        <v>0</v>
      </c>
      <c r="CK955" s="102">
        <f t="shared" si="234"/>
        <v>0</v>
      </c>
      <c r="CL955" s="102">
        <f t="shared" si="234"/>
        <v>0</v>
      </c>
      <c r="CM955" s="102">
        <f t="shared" si="234"/>
        <v>0</v>
      </c>
      <c r="CN955" s="102">
        <f t="shared" si="234"/>
        <v>0</v>
      </c>
      <c r="CO955" s="102">
        <f t="shared" si="234"/>
        <v>0</v>
      </c>
      <c r="CP955" s="102">
        <f t="shared" si="234"/>
        <v>0</v>
      </c>
      <c r="CQ955" s="3" t="s">
        <v>280</v>
      </c>
    </row>
    <row r="956" spans="1:95" ht="14.45">
      <c r="A956" s="104"/>
      <c r="B956" s="104" t="s">
        <v>273</v>
      </c>
      <c r="C956" s="104"/>
      <c r="D956" s="102">
        <f t="shared" ref="D956:AI956" si="235">Forecast_year_sleep_disturbance_cost*Extrapolation_mask</f>
        <v>0</v>
      </c>
      <c r="E956" s="102">
        <f t="shared" si="235"/>
        <v>0</v>
      </c>
      <c r="F956" s="102">
        <f t="shared" si="235"/>
        <v>0</v>
      </c>
      <c r="G956" s="102">
        <f t="shared" si="235"/>
        <v>0</v>
      </c>
      <c r="H956" s="102">
        <f t="shared" si="235"/>
        <v>0</v>
      </c>
      <c r="I956" s="102">
        <f t="shared" si="235"/>
        <v>0</v>
      </c>
      <c r="J956" s="102">
        <f t="shared" si="235"/>
        <v>0</v>
      </c>
      <c r="K956" s="102">
        <f t="shared" si="235"/>
        <v>0</v>
      </c>
      <c r="L956" s="102">
        <f t="shared" si="235"/>
        <v>0</v>
      </c>
      <c r="M956" s="102">
        <f t="shared" si="235"/>
        <v>0</v>
      </c>
      <c r="N956" s="102">
        <f t="shared" si="235"/>
        <v>0</v>
      </c>
      <c r="O956" s="102">
        <f t="shared" si="235"/>
        <v>0</v>
      </c>
      <c r="P956" s="102">
        <f t="shared" si="235"/>
        <v>0</v>
      </c>
      <c r="Q956" s="102">
        <f t="shared" si="235"/>
        <v>0</v>
      </c>
      <c r="R956" s="102">
        <f t="shared" si="235"/>
        <v>0</v>
      </c>
      <c r="S956" s="102">
        <f t="shared" si="235"/>
        <v>0</v>
      </c>
      <c r="T956" s="102">
        <f t="shared" si="235"/>
        <v>0</v>
      </c>
      <c r="U956" s="102">
        <f t="shared" si="235"/>
        <v>0</v>
      </c>
      <c r="V956" s="102">
        <f t="shared" si="235"/>
        <v>0</v>
      </c>
      <c r="W956" s="102">
        <f t="shared" si="235"/>
        <v>0</v>
      </c>
      <c r="X956" s="102">
        <f t="shared" si="235"/>
        <v>0</v>
      </c>
      <c r="Y956" s="102">
        <f t="shared" si="235"/>
        <v>0</v>
      </c>
      <c r="Z956" s="102">
        <f t="shared" si="235"/>
        <v>0</v>
      </c>
      <c r="AA956" s="102">
        <f t="shared" si="235"/>
        <v>0</v>
      </c>
      <c r="AB956" s="102">
        <f t="shared" si="235"/>
        <v>0</v>
      </c>
      <c r="AC956" s="102">
        <f t="shared" si="235"/>
        <v>0</v>
      </c>
      <c r="AD956" s="102">
        <f t="shared" si="235"/>
        <v>0</v>
      </c>
      <c r="AE956" s="102">
        <f t="shared" si="235"/>
        <v>0</v>
      </c>
      <c r="AF956" s="102">
        <f t="shared" si="235"/>
        <v>0</v>
      </c>
      <c r="AG956" s="102">
        <f t="shared" si="235"/>
        <v>0</v>
      </c>
      <c r="AH956" s="102">
        <f t="shared" si="235"/>
        <v>0</v>
      </c>
      <c r="AI956" s="102">
        <f t="shared" si="235"/>
        <v>0</v>
      </c>
      <c r="AJ956" s="102">
        <f t="shared" ref="AJ956:BO956" si="236">Forecast_year_sleep_disturbance_cost*Extrapolation_mask</f>
        <v>0</v>
      </c>
      <c r="AK956" s="102">
        <f t="shared" si="236"/>
        <v>0</v>
      </c>
      <c r="AL956" s="102">
        <f t="shared" si="236"/>
        <v>0</v>
      </c>
      <c r="AM956" s="102">
        <f t="shared" si="236"/>
        <v>0</v>
      </c>
      <c r="AN956" s="102">
        <f t="shared" si="236"/>
        <v>0</v>
      </c>
      <c r="AO956" s="102">
        <f t="shared" si="236"/>
        <v>0</v>
      </c>
      <c r="AP956" s="102">
        <f t="shared" si="236"/>
        <v>0</v>
      </c>
      <c r="AQ956" s="102">
        <f t="shared" si="236"/>
        <v>0</v>
      </c>
      <c r="AR956" s="102">
        <f t="shared" si="236"/>
        <v>0</v>
      </c>
      <c r="AS956" s="102">
        <f t="shared" si="236"/>
        <v>0</v>
      </c>
      <c r="AT956" s="102">
        <f t="shared" si="236"/>
        <v>0</v>
      </c>
      <c r="AU956" s="102">
        <f t="shared" si="236"/>
        <v>0</v>
      </c>
      <c r="AV956" s="102">
        <f t="shared" si="236"/>
        <v>0</v>
      </c>
      <c r="AW956" s="102">
        <f t="shared" si="236"/>
        <v>0</v>
      </c>
      <c r="AX956" s="102">
        <f t="shared" si="236"/>
        <v>0</v>
      </c>
      <c r="AY956" s="102">
        <f t="shared" si="236"/>
        <v>0</v>
      </c>
      <c r="AZ956" s="102">
        <f t="shared" si="236"/>
        <v>0</v>
      </c>
      <c r="BA956" s="102">
        <f t="shared" si="236"/>
        <v>0</v>
      </c>
      <c r="BB956" s="102">
        <f t="shared" si="236"/>
        <v>0</v>
      </c>
      <c r="BC956" s="102">
        <f t="shared" si="236"/>
        <v>0</v>
      </c>
      <c r="BD956" s="102">
        <f t="shared" si="236"/>
        <v>0</v>
      </c>
      <c r="BE956" s="102">
        <f t="shared" si="236"/>
        <v>0</v>
      </c>
      <c r="BF956" s="102">
        <f t="shared" si="236"/>
        <v>0</v>
      </c>
      <c r="BG956" s="102">
        <f t="shared" si="236"/>
        <v>0</v>
      </c>
      <c r="BH956" s="102">
        <f t="shared" si="236"/>
        <v>0</v>
      </c>
      <c r="BI956" s="102">
        <f t="shared" si="236"/>
        <v>0</v>
      </c>
      <c r="BJ956" s="102">
        <f t="shared" si="236"/>
        <v>0</v>
      </c>
      <c r="BK956" s="102">
        <f t="shared" si="236"/>
        <v>0</v>
      </c>
      <c r="BL956" s="102">
        <f t="shared" si="236"/>
        <v>0</v>
      </c>
      <c r="BM956" s="102">
        <f t="shared" si="236"/>
        <v>0</v>
      </c>
      <c r="BN956" s="102">
        <f t="shared" si="236"/>
        <v>0</v>
      </c>
      <c r="BO956" s="102">
        <f t="shared" si="236"/>
        <v>0</v>
      </c>
      <c r="BP956" s="102">
        <f t="shared" ref="BP956:CP956" si="237">Forecast_year_sleep_disturbance_cost*Extrapolation_mask</f>
        <v>0</v>
      </c>
      <c r="BQ956" s="102">
        <f t="shared" si="237"/>
        <v>0</v>
      </c>
      <c r="BR956" s="102">
        <f t="shared" si="237"/>
        <v>0</v>
      </c>
      <c r="BS956" s="102">
        <f t="shared" si="237"/>
        <v>0</v>
      </c>
      <c r="BT956" s="102">
        <f t="shared" si="237"/>
        <v>0</v>
      </c>
      <c r="BU956" s="102">
        <f t="shared" si="237"/>
        <v>0</v>
      </c>
      <c r="BV956" s="102">
        <f t="shared" si="237"/>
        <v>0</v>
      </c>
      <c r="BW956" s="102">
        <f t="shared" si="237"/>
        <v>0</v>
      </c>
      <c r="BX956" s="102">
        <f t="shared" si="237"/>
        <v>0</v>
      </c>
      <c r="BY956" s="102">
        <f t="shared" si="237"/>
        <v>0</v>
      </c>
      <c r="BZ956" s="102">
        <f t="shared" si="237"/>
        <v>0</v>
      </c>
      <c r="CA956" s="102">
        <f t="shared" si="237"/>
        <v>0</v>
      </c>
      <c r="CB956" s="102">
        <f t="shared" si="237"/>
        <v>0</v>
      </c>
      <c r="CC956" s="102">
        <f t="shared" si="237"/>
        <v>0</v>
      </c>
      <c r="CD956" s="102">
        <f t="shared" si="237"/>
        <v>0</v>
      </c>
      <c r="CE956" s="102">
        <f t="shared" si="237"/>
        <v>0</v>
      </c>
      <c r="CF956" s="102">
        <f t="shared" si="237"/>
        <v>0</v>
      </c>
      <c r="CG956" s="102">
        <f t="shared" si="237"/>
        <v>0</v>
      </c>
      <c r="CH956" s="102">
        <f t="shared" si="237"/>
        <v>0</v>
      </c>
      <c r="CI956" s="102">
        <f t="shared" si="237"/>
        <v>0</v>
      </c>
      <c r="CJ956" s="102">
        <f t="shared" si="237"/>
        <v>0</v>
      </c>
      <c r="CK956" s="102">
        <f t="shared" si="237"/>
        <v>0</v>
      </c>
      <c r="CL956" s="102">
        <f t="shared" si="237"/>
        <v>0</v>
      </c>
      <c r="CM956" s="102">
        <f t="shared" si="237"/>
        <v>0</v>
      </c>
      <c r="CN956" s="102">
        <f t="shared" si="237"/>
        <v>0</v>
      </c>
      <c r="CO956" s="102">
        <f t="shared" si="237"/>
        <v>0</v>
      </c>
      <c r="CP956" s="102">
        <f t="shared" si="237"/>
        <v>0</v>
      </c>
      <c r="CQ956" s="3" t="s">
        <v>281</v>
      </c>
    </row>
    <row r="957" spans="1:95" ht="14.45">
      <c r="A957" s="104"/>
      <c r="B957" s="104" t="s">
        <v>282</v>
      </c>
      <c r="C957" s="104"/>
      <c r="D957" s="102">
        <f>Opening_year_sleep_disturbance_cost_mask+Forecast_year_sleep_disturbance_cost_mask+Interpolation_sleep_disturbance_cost_mask+Extrapolation_sleep_disturbance_cost_mask</f>
        <v>0</v>
      </c>
      <c r="E957" s="102">
        <f t="shared" ref="E957:AJ957" si="238">Opening_year_sleep_disturbance_cost_mask+Forecast_year_sleep_disturbance_mask+Interpolation_sleep_disturbance_mask+Extrapolation_sleep_disturbance_mask</f>
        <v>0</v>
      </c>
      <c r="F957" s="102">
        <f t="shared" si="238"/>
        <v>0</v>
      </c>
      <c r="G957" s="102">
        <f>Opening_year_sleep_disturbance_cost_mask+Forecast_year_sleep_disturbance_mask+Interpolation_sleep_disturbance_mask+Extrapolation_sleep_disturbance_mask</f>
        <v>0</v>
      </c>
      <c r="H957" s="102">
        <f t="shared" si="238"/>
        <v>0</v>
      </c>
      <c r="I957" s="102">
        <f t="shared" si="238"/>
        <v>0</v>
      </c>
      <c r="J957" s="102">
        <f t="shared" si="238"/>
        <v>0</v>
      </c>
      <c r="K957" s="102">
        <f t="shared" si="238"/>
        <v>0</v>
      </c>
      <c r="L957" s="102">
        <f t="shared" si="238"/>
        <v>0</v>
      </c>
      <c r="M957" s="102">
        <f t="shared" si="238"/>
        <v>0</v>
      </c>
      <c r="N957" s="102">
        <f t="shared" si="238"/>
        <v>0</v>
      </c>
      <c r="O957" s="102">
        <f t="shared" si="238"/>
        <v>0</v>
      </c>
      <c r="P957" s="102">
        <f t="shared" si="238"/>
        <v>0</v>
      </c>
      <c r="Q957" s="102">
        <f t="shared" si="238"/>
        <v>0</v>
      </c>
      <c r="R957" s="102">
        <f t="shared" si="238"/>
        <v>0</v>
      </c>
      <c r="S957" s="102">
        <f t="shared" si="238"/>
        <v>0</v>
      </c>
      <c r="T957" s="102">
        <f t="shared" si="238"/>
        <v>0</v>
      </c>
      <c r="U957" s="102">
        <f t="shared" si="238"/>
        <v>0</v>
      </c>
      <c r="V957" s="102">
        <f t="shared" si="238"/>
        <v>0</v>
      </c>
      <c r="W957" s="102">
        <f t="shared" si="238"/>
        <v>0</v>
      </c>
      <c r="X957" s="102">
        <f t="shared" si="238"/>
        <v>0</v>
      </c>
      <c r="Y957" s="102">
        <f t="shared" si="238"/>
        <v>0</v>
      </c>
      <c r="Z957" s="102">
        <f t="shared" si="238"/>
        <v>0</v>
      </c>
      <c r="AA957" s="102">
        <f t="shared" si="238"/>
        <v>0</v>
      </c>
      <c r="AB957" s="102">
        <f t="shared" si="238"/>
        <v>0</v>
      </c>
      <c r="AC957" s="102">
        <f t="shared" si="238"/>
        <v>0</v>
      </c>
      <c r="AD957" s="102">
        <f t="shared" si="238"/>
        <v>0</v>
      </c>
      <c r="AE957" s="102">
        <f t="shared" si="238"/>
        <v>0</v>
      </c>
      <c r="AF957" s="102">
        <f t="shared" si="238"/>
        <v>0</v>
      </c>
      <c r="AG957" s="102">
        <f t="shared" si="238"/>
        <v>0</v>
      </c>
      <c r="AH957" s="102">
        <f t="shared" si="238"/>
        <v>0</v>
      </c>
      <c r="AI957" s="102">
        <f t="shared" si="238"/>
        <v>0</v>
      </c>
      <c r="AJ957" s="102">
        <f t="shared" si="238"/>
        <v>0</v>
      </c>
      <c r="AK957" s="102">
        <f t="shared" ref="AK957:BP957" si="239">Opening_year_sleep_disturbance_cost_mask+Forecast_year_sleep_disturbance_mask+Interpolation_sleep_disturbance_mask+Extrapolation_sleep_disturbance_mask</f>
        <v>0</v>
      </c>
      <c r="AL957" s="102">
        <f t="shared" si="239"/>
        <v>0</v>
      </c>
      <c r="AM957" s="102">
        <f t="shared" si="239"/>
        <v>0</v>
      </c>
      <c r="AN957" s="102">
        <f t="shared" si="239"/>
        <v>0</v>
      </c>
      <c r="AO957" s="102">
        <f t="shared" si="239"/>
        <v>0</v>
      </c>
      <c r="AP957" s="102">
        <f t="shared" si="239"/>
        <v>0</v>
      </c>
      <c r="AQ957" s="102">
        <f t="shared" si="239"/>
        <v>0</v>
      </c>
      <c r="AR957" s="102">
        <f t="shared" si="239"/>
        <v>0</v>
      </c>
      <c r="AS957" s="102">
        <f t="shared" si="239"/>
        <v>0</v>
      </c>
      <c r="AT957" s="102">
        <f t="shared" si="239"/>
        <v>0</v>
      </c>
      <c r="AU957" s="102">
        <f t="shared" si="239"/>
        <v>0</v>
      </c>
      <c r="AV957" s="102">
        <f t="shared" si="239"/>
        <v>0</v>
      </c>
      <c r="AW957" s="102">
        <f t="shared" si="239"/>
        <v>0</v>
      </c>
      <c r="AX957" s="102">
        <f t="shared" si="239"/>
        <v>0</v>
      </c>
      <c r="AY957" s="102">
        <f t="shared" si="239"/>
        <v>0</v>
      </c>
      <c r="AZ957" s="102">
        <f t="shared" si="239"/>
        <v>0</v>
      </c>
      <c r="BA957" s="102">
        <f t="shared" si="239"/>
        <v>0</v>
      </c>
      <c r="BB957" s="102">
        <f t="shared" si="239"/>
        <v>0</v>
      </c>
      <c r="BC957" s="102">
        <f t="shared" si="239"/>
        <v>0</v>
      </c>
      <c r="BD957" s="102">
        <f t="shared" si="239"/>
        <v>0</v>
      </c>
      <c r="BE957" s="102">
        <f t="shared" si="239"/>
        <v>0</v>
      </c>
      <c r="BF957" s="102">
        <f t="shared" si="239"/>
        <v>0</v>
      </c>
      <c r="BG957" s="102">
        <f t="shared" si="239"/>
        <v>0</v>
      </c>
      <c r="BH957" s="102">
        <f t="shared" si="239"/>
        <v>0</v>
      </c>
      <c r="BI957" s="102">
        <f t="shared" si="239"/>
        <v>0</v>
      </c>
      <c r="BJ957" s="102">
        <f t="shared" si="239"/>
        <v>0</v>
      </c>
      <c r="BK957" s="102">
        <f t="shared" si="239"/>
        <v>0</v>
      </c>
      <c r="BL957" s="102">
        <f t="shared" si="239"/>
        <v>0</v>
      </c>
      <c r="BM957" s="102">
        <f t="shared" si="239"/>
        <v>0</v>
      </c>
      <c r="BN957" s="102">
        <f t="shared" si="239"/>
        <v>0</v>
      </c>
      <c r="BO957" s="102">
        <f t="shared" si="239"/>
        <v>0</v>
      </c>
      <c r="BP957" s="102">
        <f t="shared" si="239"/>
        <v>0</v>
      </c>
      <c r="BQ957" s="102">
        <f t="shared" ref="BQ957:CP957" si="240">Opening_year_sleep_disturbance_cost_mask+Forecast_year_sleep_disturbance_mask+Interpolation_sleep_disturbance_mask+Extrapolation_sleep_disturbance_mask</f>
        <v>0</v>
      </c>
      <c r="BR957" s="102">
        <f t="shared" si="240"/>
        <v>0</v>
      </c>
      <c r="BS957" s="102">
        <f t="shared" si="240"/>
        <v>0</v>
      </c>
      <c r="BT957" s="102">
        <f t="shared" si="240"/>
        <v>0</v>
      </c>
      <c r="BU957" s="102">
        <f t="shared" si="240"/>
        <v>0</v>
      </c>
      <c r="BV957" s="102">
        <f t="shared" si="240"/>
        <v>0</v>
      </c>
      <c r="BW957" s="102">
        <f t="shared" si="240"/>
        <v>0</v>
      </c>
      <c r="BX957" s="102">
        <f t="shared" si="240"/>
        <v>0</v>
      </c>
      <c r="BY957" s="102">
        <f t="shared" si="240"/>
        <v>0</v>
      </c>
      <c r="BZ957" s="102">
        <f t="shared" si="240"/>
        <v>0</v>
      </c>
      <c r="CA957" s="102">
        <f t="shared" si="240"/>
        <v>0</v>
      </c>
      <c r="CB957" s="102">
        <f t="shared" si="240"/>
        <v>0</v>
      </c>
      <c r="CC957" s="102">
        <f t="shared" si="240"/>
        <v>0</v>
      </c>
      <c r="CD957" s="102">
        <f t="shared" si="240"/>
        <v>0</v>
      </c>
      <c r="CE957" s="102">
        <f t="shared" si="240"/>
        <v>0</v>
      </c>
      <c r="CF957" s="102">
        <f t="shared" si="240"/>
        <v>0</v>
      </c>
      <c r="CG957" s="102">
        <f t="shared" si="240"/>
        <v>0</v>
      </c>
      <c r="CH957" s="102">
        <f t="shared" si="240"/>
        <v>0</v>
      </c>
      <c r="CI957" s="102">
        <f t="shared" si="240"/>
        <v>0</v>
      </c>
      <c r="CJ957" s="102">
        <f t="shared" si="240"/>
        <v>0</v>
      </c>
      <c r="CK957" s="102">
        <f t="shared" si="240"/>
        <v>0</v>
      </c>
      <c r="CL957" s="102">
        <f t="shared" si="240"/>
        <v>0</v>
      </c>
      <c r="CM957" s="102">
        <f t="shared" si="240"/>
        <v>0</v>
      </c>
      <c r="CN957" s="102">
        <f t="shared" si="240"/>
        <v>0</v>
      </c>
      <c r="CO957" s="102">
        <f t="shared" si="240"/>
        <v>0</v>
      </c>
      <c r="CP957" s="102">
        <f t="shared" si="240"/>
        <v>0</v>
      </c>
      <c r="CQ957" s="3" t="s">
        <v>283</v>
      </c>
    </row>
    <row r="958" spans="1:95" ht="14.45">
      <c r="A958" s="104"/>
      <c r="B958" s="104"/>
      <c r="C958" s="104"/>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3"/>
    </row>
    <row r="959" spans="1:95" s="5" customFormat="1" ht="18.75" customHeight="1">
      <c r="B959" s="5" t="s">
        <v>284</v>
      </c>
    </row>
    <row r="960" spans="1:95" s="4" customFormat="1" ht="18.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c r="A961" s="104"/>
      <c r="B961" s="142"/>
      <c r="C961" s="142"/>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4"/>
    </row>
    <row r="962" spans="1:95" ht="14.45">
      <c r="A962" s="104"/>
      <c r="B962" s="104" t="s">
        <v>67</v>
      </c>
      <c r="C962" s="104"/>
      <c r="D962" s="102">
        <f t="shared" ref="D962:AI962" si="241">Opening_year_amenity_cost*Opening_year_mask</f>
        <v>0</v>
      </c>
      <c r="E962" s="102">
        <f t="shared" si="241"/>
        <v>0</v>
      </c>
      <c r="F962" s="102">
        <f t="shared" si="241"/>
        <v>0</v>
      </c>
      <c r="G962" s="102">
        <f t="shared" si="241"/>
        <v>0</v>
      </c>
      <c r="H962" s="102">
        <f t="shared" si="241"/>
        <v>0</v>
      </c>
      <c r="I962" s="102">
        <f t="shared" si="241"/>
        <v>0</v>
      </c>
      <c r="J962" s="102">
        <f t="shared" si="241"/>
        <v>0</v>
      </c>
      <c r="K962" s="102">
        <f t="shared" si="241"/>
        <v>0</v>
      </c>
      <c r="L962" s="102">
        <f t="shared" si="241"/>
        <v>0</v>
      </c>
      <c r="M962" s="102">
        <f t="shared" si="241"/>
        <v>0</v>
      </c>
      <c r="N962" s="102">
        <f t="shared" si="241"/>
        <v>0</v>
      </c>
      <c r="O962" s="102">
        <f t="shared" si="241"/>
        <v>0</v>
      </c>
      <c r="P962" s="102">
        <f t="shared" si="241"/>
        <v>0</v>
      </c>
      <c r="Q962" s="102">
        <f t="shared" si="241"/>
        <v>0</v>
      </c>
      <c r="R962" s="102">
        <f t="shared" si="241"/>
        <v>0</v>
      </c>
      <c r="S962" s="102">
        <f t="shared" si="241"/>
        <v>0</v>
      </c>
      <c r="T962" s="102">
        <f t="shared" si="241"/>
        <v>0</v>
      </c>
      <c r="U962" s="102">
        <f t="shared" si="241"/>
        <v>0</v>
      </c>
      <c r="V962" s="102">
        <f t="shared" si="241"/>
        <v>0</v>
      </c>
      <c r="W962" s="102">
        <f t="shared" si="241"/>
        <v>0</v>
      </c>
      <c r="X962" s="102">
        <f t="shared" si="241"/>
        <v>0</v>
      </c>
      <c r="Y962" s="102">
        <f t="shared" si="241"/>
        <v>0</v>
      </c>
      <c r="Z962" s="102">
        <f t="shared" si="241"/>
        <v>0</v>
      </c>
      <c r="AA962" s="102">
        <f t="shared" si="241"/>
        <v>0</v>
      </c>
      <c r="AB962" s="102">
        <f t="shared" si="241"/>
        <v>0</v>
      </c>
      <c r="AC962" s="102">
        <f>Opening_year_amenity_cost*Opening_year_mask</f>
        <v>0</v>
      </c>
      <c r="AD962" s="102">
        <f t="shared" si="241"/>
        <v>0</v>
      </c>
      <c r="AE962" s="102">
        <f t="shared" si="241"/>
        <v>0</v>
      </c>
      <c r="AF962" s="102">
        <f t="shared" si="241"/>
        <v>0</v>
      </c>
      <c r="AG962" s="102">
        <f t="shared" si="241"/>
        <v>0</v>
      </c>
      <c r="AH962" s="102">
        <f t="shared" si="241"/>
        <v>0</v>
      </c>
      <c r="AI962" s="102">
        <f t="shared" si="241"/>
        <v>0</v>
      </c>
      <c r="AJ962" s="102">
        <f t="shared" ref="AJ962:BO962" si="242">Opening_year_amenity_cost*Opening_year_mask</f>
        <v>0</v>
      </c>
      <c r="AK962" s="102">
        <f t="shared" si="242"/>
        <v>0</v>
      </c>
      <c r="AL962" s="102">
        <f t="shared" si="242"/>
        <v>0</v>
      </c>
      <c r="AM962" s="102">
        <f t="shared" si="242"/>
        <v>0</v>
      </c>
      <c r="AN962" s="102">
        <f t="shared" si="242"/>
        <v>0</v>
      </c>
      <c r="AO962" s="102">
        <f t="shared" si="242"/>
        <v>0</v>
      </c>
      <c r="AP962" s="102">
        <f t="shared" si="242"/>
        <v>0</v>
      </c>
      <c r="AQ962" s="102">
        <f t="shared" si="242"/>
        <v>0</v>
      </c>
      <c r="AR962" s="102">
        <f t="shared" si="242"/>
        <v>0</v>
      </c>
      <c r="AS962" s="102">
        <f t="shared" si="242"/>
        <v>0</v>
      </c>
      <c r="AT962" s="102">
        <f t="shared" si="242"/>
        <v>0</v>
      </c>
      <c r="AU962" s="102">
        <f t="shared" si="242"/>
        <v>0</v>
      </c>
      <c r="AV962" s="102">
        <f t="shared" si="242"/>
        <v>0</v>
      </c>
      <c r="AW962" s="102">
        <f t="shared" si="242"/>
        <v>0</v>
      </c>
      <c r="AX962" s="102">
        <f t="shared" si="242"/>
        <v>0</v>
      </c>
      <c r="AY962" s="102">
        <f t="shared" si="242"/>
        <v>0</v>
      </c>
      <c r="AZ962" s="102">
        <f t="shared" si="242"/>
        <v>0</v>
      </c>
      <c r="BA962" s="102">
        <f t="shared" si="242"/>
        <v>0</v>
      </c>
      <c r="BB962" s="102">
        <f t="shared" si="242"/>
        <v>0</v>
      </c>
      <c r="BC962" s="102">
        <f t="shared" si="242"/>
        <v>0</v>
      </c>
      <c r="BD962" s="102">
        <f t="shared" si="242"/>
        <v>0</v>
      </c>
      <c r="BE962" s="102">
        <f t="shared" si="242"/>
        <v>0</v>
      </c>
      <c r="BF962" s="102">
        <f t="shared" si="242"/>
        <v>0</v>
      </c>
      <c r="BG962" s="102">
        <f t="shared" si="242"/>
        <v>0</v>
      </c>
      <c r="BH962" s="102">
        <f t="shared" si="242"/>
        <v>0</v>
      </c>
      <c r="BI962" s="102">
        <f t="shared" si="242"/>
        <v>0</v>
      </c>
      <c r="BJ962" s="102">
        <f t="shared" si="242"/>
        <v>0</v>
      </c>
      <c r="BK962" s="102">
        <f t="shared" si="242"/>
        <v>0</v>
      </c>
      <c r="BL962" s="102">
        <f t="shared" si="242"/>
        <v>0</v>
      </c>
      <c r="BM962" s="102">
        <f t="shared" si="242"/>
        <v>0</v>
      </c>
      <c r="BN962" s="102">
        <f t="shared" si="242"/>
        <v>0</v>
      </c>
      <c r="BO962" s="102">
        <f t="shared" si="242"/>
        <v>0</v>
      </c>
      <c r="BP962" s="102">
        <f t="shared" ref="BP962:CP962" si="243">Opening_year_amenity_cost*Opening_year_mask</f>
        <v>0</v>
      </c>
      <c r="BQ962" s="102">
        <f t="shared" si="243"/>
        <v>0</v>
      </c>
      <c r="BR962" s="102">
        <f t="shared" si="243"/>
        <v>0</v>
      </c>
      <c r="BS962" s="102">
        <f t="shared" si="243"/>
        <v>0</v>
      </c>
      <c r="BT962" s="102">
        <f t="shared" si="243"/>
        <v>0</v>
      </c>
      <c r="BU962" s="102">
        <f t="shared" si="243"/>
        <v>0</v>
      </c>
      <c r="BV962" s="102">
        <f t="shared" si="243"/>
        <v>0</v>
      </c>
      <c r="BW962" s="102">
        <f t="shared" si="243"/>
        <v>0</v>
      </c>
      <c r="BX962" s="102">
        <f t="shared" si="243"/>
        <v>0</v>
      </c>
      <c r="BY962" s="102">
        <f t="shared" si="243"/>
        <v>0</v>
      </c>
      <c r="BZ962" s="102">
        <f t="shared" si="243"/>
        <v>0</v>
      </c>
      <c r="CA962" s="102">
        <f t="shared" si="243"/>
        <v>0</v>
      </c>
      <c r="CB962" s="102">
        <f t="shared" si="243"/>
        <v>0</v>
      </c>
      <c r="CC962" s="102">
        <f t="shared" si="243"/>
        <v>0</v>
      </c>
      <c r="CD962" s="102">
        <f t="shared" si="243"/>
        <v>0</v>
      </c>
      <c r="CE962" s="102">
        <f t="shared" si="243"/>
        <v>0</v>
      </c>
      <c r="CF962" s="102">
        <f t="shared" si="243"/>
        <v>0</v>
      </c>
      <c r="CG962" s="102">
        <f t="shared" si="243"/>
        <v>0</v>
      </c>
      <c r="CH962" s="102">
        <f t="shared" si="243"/>
        <v>0</v>
      </c>
      <c r="CI962" s="102">
        <f t="shared" si="243"/>
        <v>0</v>
      </c>
      <c r="CJ962" s="102">
        <f t="shared" si="243"/>
        <v>0</v>
      </c>
      <c r="CK962" s="102">
        <f t="shared" si="243"/>
        <v>0</v>
      </c>
      <c r="CL962" s="102">
        <f t="shared" si="243"/>
        <v>0</v>
      </c>
      <c r="CM962" s="102">
        <f t="shared" si="243"/>
        <v>0</v>
      </c>
      <c r="CN962" s="102">
        <f t="shared" si="243"/>
        <v>0</v>
      </c>
      <c r="CO962" s="102">
        <f t="shared" si="243"/>
        <v>0</v>
      </c>
      <c r="CP962" s="102">
        <f t="shared" si="243"/>
        <v>0</v>
      </c>
      <c r="CQ962" s="3" t="s">
        <v>285</v>
      </c>
    </row>
    <row r="963" spans="1:95" ht="14.45">
      <c r="A963" s="104"/>
      <c r="B963" s="104" t="s">
        <v>69</v>
      </c>
      <c r="C963" s="104"/>
      <c r="D963" s="102">
        <f t="shared" ref="D963:AI963" si="244">Forecast_year_amenity_cost*Forecast_year_mask</f>
        <v>0</v>
      </c>
      <c r="E963" s="102">
        <f t="shared" si="244"/>
        <v>0</v>
      </c>
      <c r="F963" s="102">
        <f t="shared" si="244"/>
        <v>0</v>
      </c>
      <c r="G963" s="102">
        <f t="shared" si="244"/>
        <v>0</v>
      </c>
      <c r="H963" s="102">
        <f t="shared" si="244"/>
        <v>0</v>
      </c>
      <c r="I963" s="102">
        <f t="shared" si="244"/>
        <v>0</v>
      </c>
      <c r="J963" s="102">
        <f t="shared" si="244"/>
        <v>0</v>
      </c>
      <c r="K963" s="102">
        <f t="shared" si="244"/>
        <v>0</v>
      </c>
      <c r="L963" s="102">
        <f t="shared" si="244"/>
        <v>0</v>
      </c>
      <c r="M963" s="102">
        <f t="shared" si="244"/>
        <v>0</v>
      </c>
      <c r="N963" s="102">
        <f t="shared" si="244"/>
        <v>0</v>
      </c>
      <c r="O963" s="102">
        <f t="shared" si="244"/>
        <v>0</v>
      </c>
      <c r="P963" s="102">
        <f t="shared" si="244"/>
        <v>0</v>
      </c>
      <c r="Q963" s="102">
        <f t="shared" si="244"/>
        <v>0</v>
      </c>
      <c r="R963" s="102">
        <f t="shared" si="244"/>
        <v>0</v>
      </c>
      <c r="S963" s="102">
        <f t="shared" si="244"/>
        <v>0</v>
      </c>
      <c r="T963" s="102">
        <f t="shared" si="244"/>
        <v>0</v>
      </c>
      <c r="U963" s="102">
        <f t="shared" si="244"/>
        <v>0</v>
      </c>
      <c r="V963" s="102">
        <f t="shared" si="244"/>
        <v>0</v>
      </c>
      <c r="W963" s="102">
        <f t="shared" si="244"/>
        <v>0</v>
      </c>
      <c r="X963" s="102">
        <f t="shared" si="244"/>
        <v>0</v>
      </c>
      <c r="Y963" s="102">
        <f t="shared" si="244"/>
        <v>0</v>
      </c>
      <c r="Z963" s="102">
        <f t="shared" si="244"/>
        <v>0</v>
      </c>
      <c r="AA963" s="102">
        <f t="shared" si="244"/>
        <v>0</v>
      </c>
      <c r="AB963" s="102">
        <f t="shared" si="244"/>
        <v>0</v>
      </c>
      <c r="AC963" s="102">
        <f>Forecast_year_amenity_cost*Forecast_year_mask</f>
        <v>0</v>
      </c>
      <c r="AD963" s="102">
        <f t="shared" si="244"/>
        <v>0</v>
      </c>
      <c r="AE963" s="102">
        <f t="shared" si="244"/>
        <v>0</v>
      </c>
      <c r="AF963" s="102">
        <f t="shared" si="244"/>
        <v>0</v>
      </c>
      <c r="AG963" s="102">
        <f t="shared" si="244"/>
        <v>0</v>
      </c>
      <c r="AH963" s="102">
        <f t="shared" si="244"/>
        <v>0</v>
      </c>
      <c r="AI963" s="102">
        <f t="shared" si="244"/>
        <v>0</v>
      </c>
      <c r="AJ963" s="102">
        <f t="shared" ref="AJ963:BO963" si="245">Forecast_year_amenity_cost*Forecast_year_mask</f>
        <v>0</v>
      </c>
      <c r="AK963" s="102">
        <f t="shared" si="245"/>
        <v>0</v>
      </c>
      <c r="AL963" s="102">
        <f t="shared" si="245"/>
        <v>0</v>
      </c>
      <c r="AM963" s="102">
        <f t="shared" si="245"/>
        <v>0</v>
      </c>
      <c r="AN963" s="102">
        <f t="shared" si="245"/>
        <v>0</v>
      </c>
      <c r="AO963" s="102">
        <f t="shared" si="245"/>
        <v>0</v>
      </c>
      <c r="AP963" s="102">
        <f t="shared" si="245"/>
        <v>0</v>
      </c>
      <c r="AQ963" s="102">
        <f t="shared" si="245"/>
        <v>0</v>
      </c>
      <c r="AR963" s="102">
        <f t="shared" si="245"/>
        <v>0</v>
      </c>
      <c r="AS963" s="102">
        <f t="shared" si="245"/>
        <v>0</v>
      </c>
      <c r="AT963" s="102">
        <f t="shared" si="245"/>
        <v>0</v>
      </c>
      <c r="AU963" s="102">
        <f t="shared" si="245"/>
        <v>0</v>
      </c>
      <c r="AV963" s="102">
        <f t="shared" si="245"/>
        <v>0</v>
      </c>
      <c r="AW963" s="102">
        <f t="shared" si="245"/>
        <v>0</v>
      </c>
      <c r="AX963" s="102">
        <f t="shared" si="245"/>
        <v>0</v>
      </c>
      <c r="AY963" s="102">
        <f t="shared" si="245"/>
        <v>0</v>
      </c>
      <c r="AZ963" s="102">
        <f t="shared" si="245"/>
        <v>0</v>
      </c>
      <c r="BA963" s="102">
        <f t="shared" si="245"/>
        <v>0</v>
      </c>
      <c r="BB963" s="102">
        <f t="shared" si="245"/>
        <v>0</v>
      </c>
      <c r="BC963" s="102">
        <f t="shared" si="245"/>
        <v>0</v>
      </c>
      <c r="BD963" s="102">
        <f t="shared" si="245"/>
        <v>0</v>
      </c>
      <c r="BE963" s="102">
        <f t="shared" si="245"/>
        <v>0</v>
      </c>
      <c r="BF963" s="102">
        <f t="shared" si="245"/>
        <v>0</v>
      </c>
      <c r="BG963" s="102">
        <f t="shared" si="245"/>
        <v>0</v>
      </c>
      <c r="BH963" s="102">
        <f t="shared" si="245"/>
        <v>0</v>
      </c>
      <c r="BI963" s="102">
        <f t="shared" si="245"/>
        <v>0</v>
      </c>
      <c r="BJ963" s="102">
        <f t="shared" si="245"/>
        <v>0</v>
      </c>
      <c r="BK963" s="102">
        <f t="shared" si="245"/>
        <v>0</v>
      </c>
      <c r="BL963" s="102">
        <f t="shared" si="245"/>
        <v>0</v>
      </c>
      <c r="BM963" s="102">
        <f t="shared" si="245"/>
        <v>0</v>
      </c>
      <c r="BN963" s="102">
        <f t="shared" si="245"/>
        <v>0</v>
      </c>
      <c r="BO963" s="102">
        <f t="shared" si="245"/>
        <v>0</v>
      </c>
      <c r="BP963" s="102">
        <f t="shared" ref="BP963:CP963" si="246">Forecast_year_amenity_cost*Forecast_year_mask</f>
        <v>0</v>
      </c>
      <c r="BQ963" s="102">
        <f t="shared" si="246"/>
        <v>0</v>
      </c>
      <c r="BR963" s="102">
        <f t="shared" si="246"/>
        <v>0</v>
      </c>
      <c r="BS963" s="102">
        <f t="shared" si="246"/>
        <v>0</v>
      </c>
      <c r="BT963" s="102">
        <f t="shared" si="246"/>
        <v>0</v>
      </c>
      <c r="BU963" s="102">
        <f t="shared" si="246"/>
        <v>0</v>
      </c>
      <c r="BV963" s="102">
        <f t="shared" si="246"/>
        <v>0</v>
      </c>
      <c r="BW963" s="102">
        <f t="shared" si="246"/>
        <v>0</v>
      </c>
      <c r="BX963" s="102">
        <f t="shared" si="246"/>
        <v>0</v>
      </c>
      <c r="BY963" s="102">
        <f t="shared" si="246"/>
        <v>0</v>
      </c>
      <c r="BZ963" s="102">
        <f t="shared" si="246"/>
        <v>0</v>
      </c>
      <c r="CA963" s="102">
        <f t="shared" si="246"/>
        <v>0</v>
      </c>
      <c r="CB963" s="102">
        <f t="shared" si="246"/>
        <v>0</v>
      </c>
      <c r="CC963" s="102">
        <f t="shared" si="246"/>
        <v>0</v>
      </c>
      <c r="CD963" s="102">
        <f t="shared" si="246"/>
        <v>0</v>
      </c>
      <c r="CE963" s="102">
        <f t="shared" si="246"/>
        <v>0</v>
      </c>
      <c r="CF963" s="102">
        <f t="shared" si="246"/>
        <v>0</v>
      </c>
      <c r="CG963" s="102">
        <f t="shared" si="246"/>
        <v>0</v>
      </c>
      <c r="CH963" s="102">
        <f t="shared" si="246"/>
        <v>0</v>
      </c>
      <c r="CI963" s="102">
        <f t="shared" si="246"/>
        <v>0</v>
      </c>
      <c r="CJ963" s="102">
        <f t="shared" si="246"/>
        <v>0</v>
      </c>
      <c r="CK963" s="102">
        <f t="shared" si="246"/>
        <v>0</v>
      </c>
      <c r="CL963" s="102">
        <f t="shared" si="246"/>
        <v>0</v>
      </c>
      <c r="CM963" s="102">
        <f t="shared" si="246"/>
        <v>0</v>
      </c>
      <c r="CN963" s="102">
        <f t="shared" si="246"/>
        <v>0</v>
      </c>
      <c r="CO963" s="102">
        <f t="shared" si="246"/>
        <v>0</v>
      </c>
      <c r="CP963" s="102">
        <f t="shared" si="246"/>
        <v>0</v>
      </c>
      <c r="CQ963" s="3" t="s">
        <v>286</v>
      </c>
    </row>
    <row r="964" spans="1:95" ht="14.45">
      <c r="A964" s="104"/>
      <c r="B964" s="104" t="s">
        <v>271</v>
      </c>
      <c r="C964" s="104"/>
      <c r="D964" s="102">
        <f t="shared" ref="D964:AI964" si="247">(Opening_year_amenity_cost+(Difference_amenity_cost)*(year-Opening_year)/(Forecast_and_opening_year_difference))*Interpolation_mask</f>
        <v>0</v>
      </c>
      <c r="E964" s="102">
        <f t="shared" si="247"/>
        <v>0</v>
      </c>
      <c r="F964" s="102">
        <f t="shared" si="247"/>
        <v>0</v>
      </c>
      <c r="G964" s="102">
        <f t="shared" si="247"/>
        <v>0</v>
      </c>
      <c r="H964" s="102">
        <f t="shared" si="247"/>
        <v>0</v>
      </c>
      <c r="I964" s="102">
        <f t="shared" si="247"/>
        <v>0</v>
      </c>
      <c r="J964" s="102">
        <f t="shared" si="247"/>
        <v>0</v>
      </c>
      <c r="K964" s="102">
        <f t="shared" si="247"/>
        <v>0</v>
      </c>
      <c r="L964" s="102">
        <f t="shared" si="247"/>
        <v>0</v>
      </c>
      <c r="M964" s="102">
        <f t="shared" si="247"/>
        <v>0</v>
      </c>
      <c r="N964" s="102">
        <f t="shared" si="247"/>
        <v>0</v>
      </c>
      <c r="O964" s="102">
        <f t="shared" si="247"/>
        <v>0</v>
      </c>
      <c r="P964" s="102">
        <f t="shared" si="247"/>
        <v>0</v>
      </c>
      <c r="Q964" s="102">
        <f t="shared" si="247"/>
        <v>0</v>
      </c>
      <c r="R964" s="102">
        <f t="shared" si="247"/>
        <v>0</v>
      </c>
      <c r="S964" s="102">
        <f t="shared" si="247"/>
        <v>0</v>
      </c>
      <c r="T964" s="102">
        <f t="shared" si="247"/>
        <v>0</v>
      </c>
      <c r="U964" s="102">
        <f t="shared" si="247"/>
        <v>0</v>
      </c>
      <c r="V964" s="102">
        <f t="shared" si="247"/>
        <v>0</v>
      </c>
      <c r="W964" s="102">
        <f t="shared" si="247"/>
        <v>0</v>
      </c>
      <c r="X964" s="102">
        <f t="shared" si="247"/>
        <v>0</v>
      </c>
      <c r="Y964" s="102">
        <f t="shared" si="247"/>
        <v>0</v>
      </c>
      <c r="Z964" s="102">
        <f t="shared" si="247"/>
        <v>0</v>
      </c>
      <c r="AA964" s="102">
        <f t="shared" si="247"/>
        <v>0</v>
      </c>
      <c r="AB964" s="102">
        <f t="shared" si="247"/>
        <v>0</v>
      </c>
      <c r="AC964" s="102">
        <f t="shared" si="247"/>
        <v>0</v>
      </c>
      <c r="AD964" s="102">
        <f t="shared" si="247"/>
        <v>0</v>
      </c>
      <c r="AE964" s="102">
        <f t="shared" si="247"/>
        <v>0</v>
      </c>
      <c r="AF964" s="102">
        <f t="shared" si="247"/>
        <v>0</v>
      </c>
      <c r="AG964" s="102">
        <f t="shared" si="247"/>
        <v>0</v>
      </c>
      <c r="AH964" s="102">
        <f t="shared" si="247"/>
        <v>0</v>
      </c>
      <c r="AI964" s="102">
        <f t="shared" si="247"/>
        <v>0</v>
      </c>
      <c r="AJ964" s="102">
        <f t="shared" ref="AJ964:BO964" si="248">(Opening_year_amenity_cost+(Difference_amenity_cost)*(year-Opening_year)/(Forecast_and_opening_year_difference))*Interpolation_mask</f>
        <v>0</v>
      </c>
      <c r="AK964" s="102">
        <f t="shared" si="248"/>
        <v>0</v>
      </c>
      <c r="AL964" s="102">
        <f t="shared" si="248"/>
        <v>0</v>
      </c>
      <c r="AM964" s="102">
        <f t="shared" si="248"/>
        <v>0</v>
      </c>
      <c r="AN964" s="102">
        <f t="shared" si="248"/>
        <v>0</v>
      </c>
      <c r="AO964" s="102">
        <f t="shared" si="248"/>
        <v>0</v>
      </c>
      <c r="AP964" s="102">
        <f t="shared" si="248"/>
        <v>0</v>
      </c>
      <c r="AQ964" s="102">
        <f t="shared" si="248"/>
        <v>0</v>
      </c>
      <c r="AR964" s="102">
        <f t="shared" si="248"/>
        <v>0</v>
      </c>
      <c r="AS964" s="102">
        <f t="shared" si="248"/>
        <v>0</v>
      </c>
      <c r="AT964" s="102">
        <f t="shared" si="248"/>
        <v>0</v>
      </c>
      <c r="AU964" s="102">
        <f t="shared" si="248"/>
        <v>0</v>
      </c>
      <c r="AV964" s="102">
        <f t="shared" si="248"/>
        <v>0</v>
      </c>
      <c r="AW964" s="102">
        <f t="shared" si="248"/>
        <v>0</v>
      </c>
      <c r="AX964" s="102">
        <f t="shared" si="248"/>
        <v>0</v>
      </c>
      <c r="AY964" s="102">
        <f t="shared" si="248"/>
        <v>0</v>
      </c>
      <c r="AZ964" s="102">
        <f t="shared" si="248"/>
        <v>0</v>
      </c>
      <c r="BA964" s="102">
        <f t="shared" si="248"/>
        <v>0</v>
      </c>
      <c r="BB964" s="102">
        <f t="shared" si="248"/>
        <v>0</v>
      </c>
      <c r="BC964" s="102">
        <f t="shared" si="248"/>
        <v>0</v>
      </c>
      <c r="BD964" s="102">
        <f t="shared" si="248"/>
        <v>0</v>
      </c>
      <c r="BE964" s="102">
        <f t="shared" si="248"/>
        <v>0</v>
      </c>
      <c r="BF964" s="102">
        <f t="shared" si="248"/>
        <v>0</v>
      </c>
      <c r="BG964" s="102">
        <f t="shared" si="248"/>
        <v>0</v>
      </c>
      <c r="BH964" s="102">
        <f t="shared" si="248"/>
        <v>0</v>
      </c>
      <c r="BI964" s="102">
        <f t="shared" si="248"/>
        <v>0</v>
      </c>
      <c r="BJ964" s="102">
        <f t="shared" si="248"/>
        <v>0</v>
      </c>
      <c r="BK964" s="102">
        <f t="shared" si="248"/>
        <v>0</v>
      </c>
      <c r="BL964" s="102">
        <f t="shared" si="248"/>
        <v>0</v>
      </c>
      <c r="BM964" s="102">
        <f t="shared" si="248"/>
        <v>0</v>
      </c>
      <c r="BN964" s="102">
        <f t="shared" si="248"/>
        <v>0</v>
      </c>
      <c r="BO964" s="102">
        <f t="shared" si="248"/>
        <v>0</v>
      </c>
      <c r="BP964" s="102">
        <f t="shared" ref="BP964:CP964" si="249">(Opening_year_amenity_cost+(Difference_amenity_cost)*(year-Opening_year)/(Forecast_and_opening_year_difference))*Interpolation_mask</f>
        <v>0</v>
      </c>
      <c r="BQ964" s="102">
        <f t="shared" si="249"/>
        <v>0</v>
      </c>
      <c r="BR964" s="102">
        <f t="shared" si="249"/>
        <v>0</v>
      </c>
      <c r="BS964" s="102">
        <f t="shared" si="249"/>
        <v>0</v>
      </c>
      <c r="BT964" s="102">
        <f t="shared" si="249"/>
        <v>0</v>
      </c>
      <c r="BU964" s="102">
        <f t="shared" si="249"/>
        <v>0</v>
      </c>
      <c r="BV964" s="102">
        <f t="shared" si="249"/>
        <v>0</v>
      </c>
      <c r="BW964" s="102">
        <f t="shared" si="249"/>
        <v>0</v>
      </c>
      <c r="BX964" s="102">
        <f t="shared" si="249"/>
        <v>0</v>
      </c>
      <c r="BY964" s="102">
        <f t="shared" si="249"/>
        <v>0</v>
      </c>
      <c r="BZ964" s="102">
        <f t="shared" si="249"/>
        <v>0</v>
      </c>
      <c r="CA964" s="102">
        <f t="shared" si="249"/>
        <v>0</v>
      </c>
      <c r="CB964" s="102">
        <f t="shared" si="249"/>
        <v>0</v>
      </c>
      <c r="CC964" s="102">
        <f t="shared" si="249"/>
        <v>0</v>
      </c>
      <c r="CD964" s="102">
        <f t="shared" si="249"/>
        <v>0</v>
      </c>
      <c r="CE964" s="102">
        <f t="shared" si="249"/>
        <v>0</v>
      </c>
      <c r="CF964" s="102">
        <f t="shared" si="249"/>
        <v>0</v>
      </c>
      <c r="CG964" s="102">
        <f t="shared" si="249"/>
        <v>0</v>
      </c>
      <c r="CH964" s="102">
        <f t="shared" si="249"/>
        <v>0</v>
      </c>
      <c r="CI964" s="102">
        <f t="shared" si="249"/>
        <v>0</v>
      </c>
      <c r="CJ964" s="102">
        <f t="shared" si="249"/>
        <v>0</v>
      </c>
      <c r="CK964" s="102">
        <f t="shared" si="249"/>
        <v>0</v>
      </c>
      <c r="CL964" s="102">
        <f t="shared" si="249"/>
        <v>0</v>
      </c>
      <c r="CM964" s="102">
        <f t="shared" si="249"/>
        <v>0</v>
      </c>
      <c r="CN964" s="102">
        <f t="shared" si="249"/>
        <v>0</v>
      </c>
      <c r="CO964" s="102">
        <f t="shared" si="249"/>
        <v>0</v>
      </c>
      <c r="CP964" s="102">
        <f t="shared" si="249"/>
        <v>0</v>
      </c>
      <c r="CQ964" s="3" t="s">
        <v>287</v>
      </c>
    </row>
    <row r="965" spans="1:95" ht="14.45">
      <c r="A965" s="104"/>
      <c r="B965" s="104" t="s">
        <v>273</v>
      </c>
      <c r="C965" s="104"/>
      <c r="D965" s="102">
        <f t="shared" ref="D965:AI965" si="250">Forecast_year_amenity_cost*Extrapolation_mask</f>
        <v>0</v>
      </c>
      <c r="E965" s="102">
        <f t="shared" si="250"/>
        <v>0</v>
      </c>
      <c r="F965" s="102">
        <f t="shared" si="250"/>
        <v>0</v>
      </c>
      <c r="G965" s="102">
        <f t="shared" si="250"/>
        <v>0</v>
      </c>
      <c r="H965" s="102">
        <f t="shared" si="250"/>
        <v>0</v>
      </c>
      <c r="I965" s="102">
        <f t="shared" si="250"/>
        <v>0</v>
      </c>
      <c r="J965" s="102">
        <f t="shared" si="250"/>
        <v>0</v>
      </c>
      <c r="K965" s="102">
        <f t="shared" si="250"/>
        <v>0</v>
      </c>
      <c r="L965" s="102">
        <f t="shared" si="250"/>
        <v>0</v>
      </c>
      <c r="M965" s="102">
        <f t="shared" si="250"/>
        <v>0</v>
      </c>
      <c r="N965" s="102">
        <f t="shared" si="250"/>
        <v>0</v>
      </c>
      <c r="O965" s="102">
        <f t="shared" si="250"/>
        <v>0</v>
      </c>
      <c r="P965" s="102">
        <f t="shared" si="250"/>
        <v>0</v>
      </c>
      <c r="Q965" s="102">
        <f t="shared" si="250"/>
        <v>0</v>
      </c>
      <c r="R965" s="102">
        <f t="shared" si="250"/>
        <v>0</v>
      </c>
      <c r="S965" s="102">
        <f t="shared" si="250"/>
        <v>0</v>
      </c>
      <c r="T965" s="102">
        <f t="shared" si="250"/>
        <v>0</v>
      </c>
      <c r="U965" s="102">
        <f t="shared" si="250"/>
        <v>0</v>
      </c>
      <c r="V965" s="102">
        <f t="shared" si="250"/>
        <v>0</v>
      </c>
      <c r="W965" s="102">
        <f t="shared" si="250"/>
        <v>0</v>
      </c>
      <c r="X965" s="102">
        <f t="shared" si="250"/>
        <v>0</v>
      </c>
      <c r="Y965" s="102">
        <f t="shared" si="250"/>
        <v>0</v>
      </c>
      <c r="Z965" s="102">
        <f t="shared" si="250"/>
        <v>0</v>
      </c>
      <c r="AA965" s="102">
        <f t="shared" si="250"/>
        <v>0</v>
      </c>
      <c r="AB965" s="102">
        <f t="shared" si="250"/>
        <v>0</v>
      </c>
      <c r="AC965" s="102">
        <f t="shared" si="250"/>
        <v>0</v>
      </c>
      <c r="AD965" s="102">
        <f t="shared" si="250"/>
        <v>0</v>
      </c>
      <c r="AE965" s="102">
        <f t="shared" si="250"/>
        <v>0</v>
      </c>
      <c r="AF965" s="102">
        <f t="shared" si="250"/>
        <v>0</v>
      </c>
      <c r="AG965" s="102">
        <f t="shared" si="250"/>
        <v>0</v>
      </c>
      <c r="AH965" s="102">
        <f t="shared" si="250"/>
        <v>0</v>
      </c>
      <c r="AI965" s="102">
        <f t="shared" si="250"/>
        <v>0</v>
      </c>
      <c r="AJ965" s="102">
        <f t="shared" ref="AJ965:BO965" si="251">Forecast_year_amenity_cost*Extrapolation_mask</f>
        <v>0</v>
      </c>
      <c r="AK965" s="102">
        <f t="shared" si="251"/>
        <v>0</v>
      </c>
      <c r="AL965" s="102">
        <f t="shared" si="251"/>
        <v>0</v>
      </c>
      <c r="AM965" s="102">
        <f t="shared" si="251"/>
        <v>0</v>
      </c>
      <c r="AN965" s="102">
        <f t="shared" si="251"/>
        <v>0</v>
      </c>
      <c r="AO965" s="102">
        <f t="shared" si="251"/>
        <v>0</v>
      </c>
      <c r="AP965" s="102">
        <f t="shared" si="251"/>
        <v>0</v>
      </c>
      <c r="AQ965" s="102">
        <f t="shared" si="251"/>
        <v>0</v>
      </c>
      <c r="AR965" s="102">
        <f t="shared" si="251"/>
        <v>0</v>
      </c>
      <c r="AS965" s="102">
        <f t="shared" si="251"/>
        <v>0</v>
      </c>
      <c r="AT965" s="102">
        <f t="shared" si="251"/>
        <v>0</v>
      </c>
      <c r="AU965" s="102">
        <f t="shared" si="251"/>
        <v>0</v>
      </c>
      <c r="AV965" s="102">
        <f t="shared" si="251"/>
        <v>0</v>
      </c>
      <c r="AW965" s="102">
        <f t="shared" si="251"/>
        <v>0</v>
      </c>
      <c r="AX965" s="102">
        <f t="shared" si="251"/>
        <v>0</v>
      </c>
      <c r="AY965" s="102">
        <f t="shared" si="251"/>
        <v>0</v>
      </c>
      <c r="AZ965" s="102">
        <f t="shared" si="251"/>
        <v>0</v>
      </c>
      <c r="BA965" s="102">
        <f t="shared" si="251"/>
        <v>0</v>
      </c>
      <c r="BB965" s="102">
        <f t="shared" si="251"/>
        <v>0</v>
      </c>
      <c r="BC965" s="102">
        <f t="shared" si="251"/>
        <v>0</v>
      </c>
      <c r="BD965" s="102">
        <f t="shared" si="251"/>
        <v>0</v>
      </c>
      <c r="BE965" s="102">
        <f t="shared" si="251"/>
        <v>0</v>
      </c>
      <c r="BF965" s="102">
        <f t="shared" si="251"/>
        <v>0</v>
      </c>
      <c r="BG965" s="102">
        <f t="shared" si="251"/>
        <v>0</v>
      </c>
      <c r="BH965" s="102">
        <f t="shared" si="251"/>
        <v>0</v>
      </c>
      <c r="BI965" s="102">
        <f t="shared" si="251"/>
        <v>0</v>
      </c>
      <c r="BJ965" s="102">
        <f t="shared" si="251"/>
        <v>0</v>
      </c>
      <c r="BK965" s="102">
        <f t="shared" si="251"/>
        <v>0</v>
      </c>
      <c r="BL965" s="102">
        <f t="shared" si="251"/>
        <v>0</v>
      </c>
      <c r="BM965" s="102">
        <f t="shared" si="251"/>
        <v>0</v>
      </c>
      <c r="BN965" s="102">
        <f t="shared" si="251"/>
        <v>0</v>
      </c>
      <c r="BO965" s="102">
        <f t="shared" si="251"/>
        <v>0</v>
      </c>
      <c r="BP965" s="102">
        <f t="shared" ref="BP965:CP965" si="252">Forecast_year_amenity_cost*Extrapolation_mask</f>
        <v>0</v>
      </c>
      <c r="BQ965" s="102">
        <f t="shared" si="252"/>
        <v>0</v>
      </c>
      <c r="BR965" s="102">
        <f t="shared" si="252"/>
        <v>0</v>
      </c>
      <c r="BS965" s="102">
        <f t="shared" si="252"/>
        <v>0</v>
      </c>
      <c r="BT965" s="102">
        <f t="shared" si="252"/>
        <v>0</v>
      </c>
      <c r="BU965" s="102">
        <f t="shared" si="252"/>
        <v>0</v>
      </c>
      <c r="BV965" s="102">
        <f t="shared" si="252"/>
        <v>0</v>
      </c>
      <c r="BW965" s="102">
        <f t="shared" si="252"/>
        <v>0</v>
      </c>
      <c r="BX965" s="102">
        <f t="shared" si="252"/>
        <v>0</v>
      </c>
      <c r="BY965" s="102">
        <f t="shared" si="252"/>
        <v>0</v>
      </c>
      <c r="BZ965" s="102">
        <f t="shared" si="252"/>
        <v>0</v>
      </c>
      <c r="CA965" s="102">
        <f t="shared" si="252"/>
        <v>0</v>
      </c>
      <c r="CB965" s="102">
        <f t="shared" si="252"/>
        <v>0</v>
      </c>
      <c r="CC965" s="102">
        <f t="shared" si="252"/>
        <v>0</v>
      </c>
      <c r="CD965" s="102">
        <f t="shared" si="252"/>
        <v>0</v>
      </c>
      <c r="CE965" s="102">
        <f t="shared" si="252"/>
        <v>0</v>
      </c>
      <c r="CF965" s="102">
        <f t="shared" si="252"/>
        <v>0</v>
      </c>
      <c r="CG965" s="102">
        <f t="shared" si="252"/>
        <v>0</v>
      </c>
      <c r="CH965" s="102">
        <f t="shared" si="252"/>
        <v>0</v>
      </c>
      <c r="CI965" s="102">
        <f t="shared" si="252"/>
        <v>0</v>
      </c>
      <c r="CJ965" s="102">
        <f t="shared" si="252"/>
        <v>0</v>
      </c>
      <c r="CK965" s="102">
        <f t="shared" si="252"/>
        <v>0</v>
      </c>
      <c r="CL965" s="102">
        <f t="shared" si="252"/>
        <v>0</v>
      </c>
      <c r="CM965" s="102">
        <f t="shared" si="252"/>
        <v>0</v>
      </c>
      <c r="CN965" s="102">
        <f t="shared" si="252"/>
        <v>0</v>
      </c>
      <c r="CO965" s="102">
        <f t="shared" si="252"/>
        <v>0</v>
      </c>
      <c r="CP965" s="102">
        <f t="shared" si="252"/>
        <v>0</v>
      </c>
      <c r="CQ965" s="3" t="s">
        <v>288</v>
      </c>
    </row>
    <row r="966" spans="1:95" ht="14.45">
      <c r="A966" s="104"/>
      <c r="B966" s="104" t="s">
        <v>282</v>
      </c>
      <c r="C966" s="104"/>
      <c r="D966" s="102">
        <f t="shared" ref="D966:AI966" si="253">Opening_year_amenity_cost_mask+Forecast_year_amenity_cost_mask+Interpolation_amenity_cost_mask+Extrapolation_amenity_cost_mask</f>
        <v>0</v>
      </c>
      <c r="E966" s="102">
        <f t="shared" si="253"/>
        <v>0</v>
      </c>
      <c r="F966" s="102">
        <f t="shared" si="253"/>
        <v>0</v>
      </c>
      <c r="G966" s="102">
        <f t="shared" si="253"/>
        <v>0</v>
      </c>
      <c r="H966" s="102">
        <f t="shared" si="253"/>
        <v>0</v>
      </c>
      <c r="I966" s="102">
        <f t="shared" si="253"/>
        <v>0</v>
      </c>
      <c r="J966" s="102">
        <f t="shared" si="253"/>
        <v>0</v>
      </c>
      <c r="K966" s="102">
        <f t="shared" si="253"/>
        <v>0</v>
      </c>
      <c r="L966" s="102">
        <f t="shared" si="253"/>
        <v>0</v>
      </c>
      <c r="M966" s="102">
        <f t="shared" si="253"/>
        <v>0</v>
      </c>
      <c r="N966" s="102">
        <f t="shared" si="253"/>
        <v>0</v>
      </c>
      <c r="O966" s="102">
        <f t="shared" si="253"/>
        <v>0</v>
      </c>
      <c r="P966" s="102">
        <f t="shared" si="253"/>
        <v>0</v>
      </c>
      <c r="Q966" s="102">
        <f t="shared" si="253"/>
        <v>0</v>
      </c>
      <c r="R966" s="102">
        <f t="shared" si="253"/>
        <v>0</v>
      </c>
      <c r="S966" s="102">
        <f t="shared" si="253"/>
        <v>0</v>
      </c>
      <c r="T966" s="102">
        <f t="shared" si="253"/>
        <v>0</v>
      </c>
      <c r="U966" s="102">
        <f t="shared" si="253"/>
        <v>0</v>
      </c>
      <c r="V966" s="102">
        <f t="shared" si="253"/>
        <v>0</v>
      </c>
      <c r="W966" s="102">
        <f t="shared" si="253"/>
        <v>0</v>
      </c>
      <c r="X966" s="102">
        <f t="shared" si="253"/>
        <v>0</v>
      </c>
      <c r="Y966" s="102">
        <f t="shared" si="253"/>
        <v>0</v>
      </c>
      <c r="Z966" s="102">
        <f t="shared" si="253"/>
        <v>0</v>
      </c>
      <c r="AA966" s="102">
        <f t="shared" si="253"/>
        <v>0</v>
      </c>
      <c r="AB966" s="102">
        <f t="shared" si="253"/>
        <v>0</v>
      </c>
      <c r="AC966" s="102">
        <f t="shared" si="253"/>
        <v>0</v>
      </c>
      <c r="AD966" s="102">
        <f t="shared" si="253"/>
        <v>0</v>
      </c>
      <c r="AE966" s="102">
        <f t="shared" si="253"/>
        <v>0</v>
      </c>
      <c r="AF966" s="102">
        <f t="shared" si="253"/>
        <v>0</v>
      </c>
      <c r="AG966" s="102">
        <f t="shared" si="253"/>
        <v>0</v>
      </c>
      <c r="AH966" s="102">
        <f t="shared" si="253"/>
        <v>0</v>
      </c>
      <c r="AI966" s="102">
        <f t="shared" si="253"/>
        <v>0</v>
      </c>
      <c r="AJ966" s="102">
        <f t="shared" ref="AJ966:BO966" si="254">Opening_year_amenity_cost_mask+Forecast_year_amenity_cost_mask+Interpolation_amenity_cost_mask+Extrapolation_amenity_cost_mask</f>
        <v>0</v>
      </c>
      <c r="AK966" s="102">
        <f t="shared" si="254"/>
        <v>0</v>
      </c>
      <c r="AL966" s="102">
        <f t="shared" si="254"/>
        <v>0</v>
      </c>
      <c r="AM966" s="102">
        <f t="shared" si="254"/>
        <v>0</v>
      </c>
      <c r="AN966" s="102">
        <f t="shared" si="254"/>
        <v>0</v>
      </c>
      <c r="AO966" s="102">
        <f t="shared" si="254"/>
        <v>0</v>
      </c>
      <c r="AP966" s="102">
        <f t="shared" si="254"/>
        <v>0</v>
      </c>
      <c r="AQ966" s="102">
        <f t="shared" si="254"/>
        <v>0</v>
      </c>
      <c r="AR966" s="102">
        <f t="shared" si="254"/>
        <v>0</v>
      </c>
      <c r="AS966" s="102">
        <f t="shared" si="254"/>
        <v>0</v>
      </c>
      <c r="AT966" s="102">
        <f t="shared" si="254"/>
        <v>0</v>
      </c>
      <c r="AU966" s="102">
        <f t="shared" si="254"/>
        <v>0</v>
      </c>
      <c r="AV966" s="102">
        <f t="shared" si="254"/>
        <v>0</v>
      </c>
      <c r="AW966" s="102">
        <f t="shared" si="254"/>
        <v>0</v>
      </c>
      <c r="AX966" s="102">
        <f t="shared" si="254"/>
        <v>0</v>
      </c>
      <c r="AY966" s="102">
        <f t="shared" si="254"/>
        <v>0</v>
      </c>
      <c r="AZ966" s="102">
        <f t="shared" si="254"/>
        <v>0</v>
      </c>
      <c r="BA966" s="102">
        <f t="shared" si="254"/>
        <v>0</v>
      </c>
      <c r="BB966" s="102">
        <f t="shared" si="254"/>
        <v>0</v>
      </c>
      <c r="BC966" s="102">
        <f t="shared" si="254"/>
        <v>0</v>
      </c>
      <c r="BD966" s="102">
        <f t="shared" si="254"/>
        <v>0</v>
      </c>
      <c r="BE966" s="102">
        <f t="shared" si="254"/>
        <v>0</v>
      </c>
      <c r="BF966" s="102">
        <f t="shared" si="254"/>
        <v>0</v>
      </c>
      <c r="BG966" s="102">
        <f t="shared" si="254"/>
        <v>0</v>
      </c>
      <c r="BH966" s="102">
        <f t="shared" si="254"/>
        <v>0</v>
      </c>
      <c r="BI966" s="102">
        <f t="shared" si="254"/>
        <v>0</v>
      </c>
      <c r="BJ966" s="102">
        <f t="shared" si="254"/>
        <v>0</v>
      </c>
      <c r="BK966" s="102">
        <f t="shared" si="254"/>
        <v>0</v>
      </c>
      <c r="BL966" s="102">
        <f t="shared" si="254"/>
        <v>0</v>
      </c>
      <c r="BM966" s="102">
        <f t="shared" si="254"/>
        <v>0</v>
      </c>
      <c r="BN966" s="102">
        <f t="shared" si="254"/>
        <v>0</v>
      </c>
      <c r="BO966" s="102">
        <f t="shared" si="254"/>
        <v>0</v>
      </c>
      <c r="BP966" s="102">
        <f t="shared" ref="BP966:CP966" si="255">Opening_year_amenity_cost_mask+Forecast_year_amenity_cost_mask+Interpolation_amenity_cost_mask+Extrapolation_amenity_cost_mask</f>
        <v>0</v>
      </c>
      <c r="BQ966" s="102">
        <f t="shared" si="255"/>
        <v>0</v>
      </c>
      <c r="BR966" s="102">
        <f t="shared" si="255"/>
        <v>0</v>
      </c>
      <c r="BS966" s="102">
        <f t="shared" si="255"/>
        <v>0</v>
      </c>
      <c r="BT966" s="102">
        <f t="shared" si="255"/>
        <v>0</v>
      </c>
      <c r="BU966" s="102">
        <f t="shared" si="255"/>
        <v>0</v>
      </c>
      <c r="BV966" s="102">
        <f t="shared" si="255"/>
        <v>0</v>
      </c>
      <c r="BW966" s="102">
        <f t="shared" si="255"/>
        <v>0</v>
      </c>
      <c r="BX966" s="102">
        <f t="shared" si="255"/>
        <v>0</v>
      </c>
      <c r="BY966" s="102">
        <f t="shared" si="255"/>
        <v>0</v>
      </c>
      <c r="BZ966" s="102">
        <f t="shared" si="255"/>
        <v>0</v>
      </c>
      <c r="CA966" s="102">
        <f t="shared" si="255"/>
        <v>0</v>
      </c>
      <c r="CB966" s="102">
        <f t="shared" si="255"/>
        <v>0</v>
      </c>
      <c r="CC966" s="102">
        <f t="shared" si="255"/>
        <v>0</v>
      </c>
      <c r="CD966" s="102">
        <f t="shared" si="255"/>
        <v>0</v>
      </c>
      <c r="CE966" s="102">
        <f t="shared" si="255"/>
        <v>0</v>
      </c>
      <c r="CF966" s="102">
        <f t="shared" si="255"/>
        <v>0</v>
      </c>
      <c r="CG966" s="102">
        <f t="shared" si="255"/>
        <v>0</v>
      </c>
      <c r="CH966" s="102">
        <f t="shared" si="255"/>
        <v>0</v>
      </c>
      <c r="CI966" s="102">
        <f t="shared" si="255"/>
        <v>0</v>
      </c>
      <c r="CJ966" s="102">
        <f t="shared" si="255"/>
        <v>0</v>
      </c>
      <c r="CK966" s="102">
        <f t="shared" si="255"/>
        <v>0</v>
      </c>
      <c r="CL966" s="102">
        <f t="shared" si="255"/>
        <v>0</v>
      </c>
      <c r="CM966" s="102">
        <f t="shared" si="255"/>
        <v>0</v>
      </c>
      <c r="CN966" s="102">
        <f t="shared" si="255"/>
        <v>0</v>
      </c>
      <c r="CO966" s="102">
        <f t="shared" si="255"/>
        <v>0</v>
      </c>
      <c r="CP966" s="102">
        <f t="shared" si="255"/>
        <v>0</v>
      </c>
      <c r="CQ966" s="3" t="s">
        <v>289</v>
      </c>
    </row>
    <row r="967" spans="1:95" ht="14.45">
      <c r="A967" s="104"/>
      <c r="B967" s="104"/>
      <c r="C967" s="104"/>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3"/>
    </row>
    <row r="968" spans="1:95" s="5" customFormat="1" ht="18.75" customHeight="1">
      <c r="B968" s="5" t="s">
        <v>290</v>
      </c>
    </row>
    <row r="969" spans="1:95" s="4" customFormat="1" ht="18.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c r="A970" s="104"/>
      <c r="B970" s="142"/>
      <c r="C970" s="142"/>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4"/>
    </row>
    <row r="971" spans="1:95" ht="14.45">
      <c r="A971" s="104"/>
      <c r="B971" s="104" t="s">
        <v>67</v>
      </c>
      <c r="C971" s="104"/>
      <c r="D971" s="102">
        <f t="shared" ref="D971:AI971" si="256">Opening_year_AMI_cost*Opening_year_mask</f>
        <v>0</v>
      </c>
      <c r="E971" s="102">
        <f t="shared" si="256"/>
        <v>0</v>
      </c>
      <c r="F971" s="102">
        <f t="shared" si="256"/>
        <v>0</v>
      </c>
      <c r="G971" s="102">
        <f t="shared" si="256"/>
        <v>0</v>
      </c>
      <c r="H971" s="102">
        <f t="shared" si="256"/>
        <v>0</v>
      </c>
      <c r="I971" s="102">
        <f t="shared" si="256"/>
        <v>0</v>
      </c>
      <c r="J971" s="102">
        <f t="shared" si="256"/>
        <v>0</v>
      </c>
      <c r="K971" s="102">
        <f t="shared" si="256"/>
        <v>0</v>
      </c>
      <c r="L971" s="102">
        <f t="shared" si="256"/>
        <v>0</v>
      </c>
      <c r="M971" s="102">
        <f t="shared" si="256"/>
        <v>0</v>
      </c>
      <c r="N971" s="102">
        <f t="shared" si="256"/>
        <v>0</v>
      </c>
      <c r="O971" s="102">
        <f t="shared" si="256"/>
        <v>0</v>
      </c>
      <c r="P971" s="102">
        <f t="shared" si="256"/>
        <v>0</v>
      </c>
      <c r="Q971" s="102">
        <f t="shared" si="256"/>
        <v>0</v>
      </c>
      <c r="R971" s="102">
        <f t="shared" si="256"/>
        <v>0</v>
      </c>
      <c r="S971" s="102">
        <f t="shared" si="256"/>
        <v>0</v>
      </c>
      <c r="T971" s="102">
        <f t="shared" si="256"/>
        <v>0</v>
      </c>
      <c r="U971" s="102">
        <f t="shared" si="256"/>
        <v>0</v>
      </c>
      <c r="V971" s="102">
        <f t="shared" si="256"/>
        <v>0</v>
      </c>
      <c r="W971" s="102">
        <f t="shared" si="256"/>
        <v>0</v>
      </c>
      <c r="X971" s="102">
        <f t="shared" si="256"/>
        <v>0</v>
      </c>
      <c r="Y971" s="102">
        <f t="shared" si="256"/>
        <v>0</v>
      </c>
      <c r="Z971" s="102">
        <f t="shared" si="256"/>
        <v>0</v>
      </c>
      <c r="AA971" s="102">
        <f t="shared" si="256"/>
        <v>0</v>
      </c>
      <c r="AB971" s="102">
        <f t="shared" si="256"/>
        <v>0</v>
      </c>
      <c r="AC971" s="102">
        <f t="shared" si="256"/>
        <v>0</v>
      </c>
      <c r="AD971" s="102">
        <f t="shared" si="256"/>
        <v>0</v>
      </c>
      <c r="AE971" s="102">
        <f t="shared" si="256"/>
        <v>0</v>
      </c>
      <c r="AF971" s="102">
        <f t="shared" si="256"/>
        <v>0</v>
      </c>
      <c r="AG971" s="102">
        <f t="shared" si="256"/>
        <v>0</v>
      </c>
      <c r="AH971" s="102">
        <f t="shared" si="256"/>
        <v>0</v>
      </c>
      <c r="AI971" s="102">
        <f t="shared" si="256"/>
        <v>0</v>
      </c>
      <c r="AJ971" s="102">
        <f t="shared" ref="AJ971:BO971" si="257">Opening_year_AMI_cost*Opening_year_mask</f>
        <v>0</v>
      </c>
      <c r="AK971" s="102">
        <f t="shared" si="257"/>
        <v>0</v>
      </c>
      <c r="AL971" s="102">
        <f t="shared" si="257"/>
        <v>0</v>
      </c>
      <c r="AM971" s="102">
        <f t="shared" si="257"/>
        <v>0</v>
      </c>
      <c r="AN971" s="102">
        <f t="shared" si="257"/>
        <v>0</v>
      </c>
      <c r="AO971" s="102">
        <f t="shared" si="257"/>
        <v>0</v>
      </c>
      <c r="AP971" s="102">
        <f t="shared" si="257"/>
        <v>0</v>
      </c>
      <c r="AQ971" s="102">
        <f t="shared" si="257"/>
        <v>0</v>
      </c>
      <c r="AR971" s="102">
        <f t="shared" si="257"/>
        <v>0</v>
      </c>
      <c r="AS971" s="102">
        <f t="shared" si="257"/>
        <v>0</v>
      </c>
      <c r="AT971" s="102">
        <f t="shared" si="257"/>
        <v>0</v>
      </c>
      <c r="AU971" s="102">
        <f t="shared" si="257"/>
        <v>0</v>
      </c>
      <c r="AV971" s="102">
        <f t="shared" si="257"/>
        <v>0</v>
      </c>
      <c r="AW971" s="102">
        <f t="shared" si="257"/>
        <v>0</v>
      </c>
      <c r="AX971" s="102">
        <f t="shared" si="257"/>
        <v>0</v>
      </c>
      <c r="AY971" s="102">
        <f t="shared" si="257"/>
        <v>0</v>
      </c>
      <c r="AZ971" s="102">
        <f t="shared" si="257"/>
        <v>0</v>
      </c>
      <c r="BA971" s="102">
        <f t="shared" si="257"/>
        <v>0</v>
      </c>
      <c r="BB971" s="102">
        <f t="shared" si="257"/>
        <v>0</v>
      </c>
      <c r="BC971" s="102">
        <f t="shared" si="257"/>
        <v>0</v>
      </c>
      <c r="BD971" s="102">
        <f t="shared" si="257"/>
        <v>0</v>
      </c>
      <c r="BE971" s="102">
        <f t="shared" si="257"/>
        <v>0</v>
      </c>
      <c r="BF971" s="102">
        <f t="shared" si="257"/>
        <v>0</v>
      </c>
      <c r="BG971" s="102">
        <f t="shared" si="257"/>
        <v>0</v>
      </c>
      <c r="BH971" s="102">
        <f t="shared" si="257"/>
        <v>0</v>
      </c>
      <c r="BI971" s="102">
        <f t="shared" si="257"/>
        <v>0</v>
      </c>
      <c r="BJ971" s="102">
        <f t="shared" si="257"/>
        <v>0</v>
      </c>
      <c r="BK971" s="102">
        <f t="shared" si="257"/>
        <v>0</v>
      </c>
      <c r="BL971" s="102">
        <f t="shared" si="257"/>
        <v>0</v>
      </c>
      <c r="BM971" s="102">
        <f t="shared" si="257"/>
        <v>0</v>
      </c>
      <c r="BN971" s="102">
        <f t="shared" si="257"/>
        <v>0</v>
      </c>
      <c r="BO971" s="102">
        <f t="shared" si="257"/>
        <v>0</v>
      </c>
      <c r="BP971" s="102">
        <f t="shared" ref="BP971:CP971" si="258">Opening_year_AMI_cost*Opening_year_mask</f>
        <v>0</v>
      </c>
      <c r="BQ971" s="102">
        <f t="shared" si="258"/>
        <v>0</v>
      </c>
      <c r="BR971" s="102">
        <f t="shared" si="258"/>
        <v>0</v>
      </c>
      <c r="BS971" s="102">
        <f t="shared" si="258"/>
        <v>0</v>
      </c>
      <c r="BT971" s="102">
        <f t="shared" si="258"/>
        <v>0</v>
      </c>
      <c r="BU971" s="102">
        <f t="shared" si="258"/>
        <v>0</v>
      </c>
      <c r="BV971" s="102">
        <f t="shared" si="258"/>
        <v>0</v>
      </c>
      <c r="BW971" s="102">
        <f t="shared" si="258"/>
        <v>0</v>
      </c>
      <c r="BX971" s="102">
        <f t="shared" si="258"/>
        <v>0</v>
      </c>
      <c r="BY971" s="102">
        <f t="shared" si="258"/>
        <v>0</v>
      </c>
      <c r="BZ971" s="102">
        <f t="shared" si="258"/>
        <v>0</v>
      </c>
      <c r="CA971" s="102">
        <f t="shared" si="258"/>
        <v>0</v>
      </c>
      <c r="CB971" s="102">
        <f t="shared" si="258"/>
        <v>0</v>
      </c>
      <c r="CC971" s="102">
        <f t="shared" si="258"/>
        <v>0</v>
      </c>
      <c r="CD971" s="102">
        <f t="shared" si="258"/>
        <v>0</v>
      </c>
      <c r="CE971" s="102">
        <f t="shared" si="258"/>
        <v>0</v>
      </c>
      <c r="CF971" s="102">
        <f t="shared" si="258"/>
        <v>0</v>
      </c>
      <c r="CG971" s="102">
        <f t="shared" si="258"/>
        <v>0</v>
      </c>
      <c r="CH971" s="102">
        <f t="shared" si="258"/>
        <v>0</v>
      </c>
      <c r="CI971" s="102">
        <f t="shared" si="258"/>
        <v>0</v>
      </c>
      <c r="CJ971" s="102">
        <f t="shared" si="258"/>
        <v>0</v>
      </c>
      <c r="CK971" s="102">
        <f t="shared" si="258"/>
        <v>0</v>
      </c>
      <c r="CL971" s="102">
        <f t="shared" si="258"/>
        <v>0</v>
      </c>
      <c r="CM971" s="102">
        <f t="shared" si="258"/>
        <v>0</v>
      </c>
      <c r="CN971" s="102">
        <f t="shared" si="258"/>
        <v>0</v>
      </c>
      <c r="CO971" s="102">
        <f t="shared" si="258"/>
        <v>0</v>
      </c>
      <c r="CP971" s="102">
        <f t="shared" si="258"/>
        <v>0</v>
      </c>
      <c r="CQ971" s="3" t="s">
        <v>291</v>
      </c>
    </row>
    <row r="972" spans="1:95" ht="14.45">
      <c r="A972" s="104"/>
      <c r="B972" s="104" t="s">
        <v>69</v>
      </c>
      <c r="C972" s="104"/>
      <c r="D972" s="102">
        <f t="shared" ref="D972:AI972" si="259">Forecast_year_AMI_cost*Forecast_year_mask</f>
        <v>0</v>
      </c>
      <c r="E972" s="102">
        <f t="shared" si="259"/>
        <v>0</v>
      </c>
      <c r="F972" s="102">
        <f t="shared" si="259"/>
        <v>0</v>
      </c>
      <c r="G972" s="102">
        <f t="shared" si="259"/>
        <v>0</v>
      </c>
      <c r="H972" s="102">
        <f t="shared" si="259"/>
        <v>0</v>
      </c>
      <c r="I972" s="102">
        <f t="shared" si="259"/>
        <v>0</v>
      </c>
      <c r="J972" s="102">
        <f t="shared" si="259"/>
        <v>0</v>
      </c>
      <c r="K972" s="102">
        <f t="shared" si="259"/>
        <v>0</v>
      </c>
      <c r="L972" s="102">
        <f t="shared" si="259"/>
        <v>0</v>
      </c>
      <c r="M972" s="102">
        <f t="shared" si="259"/>
        <v>0</v>
      </c>
      <c r="N972" s="102">
        <f t="shared" si="259"/>
        <v>0</v>
      </c>
      <c r="O972" s="102">
        <f t="shared" si="259"/>
        <v>0</v>
      </c>
      <c r="P972" s="102">
        <f t="shared" si="259"/>
        <v>0</v>
      </c>
      <c r="Q972" s="102">
        <f t="shared" si="259"/>
        <v>0</v>
      </c>
      <c r="R972" s="102">
        <f t="shared" si="259"/>
        <v>0</v>
      </c>
      <c r="S972" s="102">
        <f t="shared" si="259"/>
        <v>0</v>
      </c>
      <c r="T972" s="102">
        <f t="shared" si="259"/>
        <v>0</v>
      </c>
      <c r="U972" s="102">
        <f t="shared" si="259"/>
        <v>0</v>
      </c>
      <c r="V972" s="102">
        <f t="shared" si="259"/>
        <v>0</v>
      </c>
      <c r="W972" s="102">
        <f t="shared" si="259"/>
        <v>0</v>
      </c>
      <c r="X972" s="102">
        <f t="shared" si="259"/>
        <v>0</v>
      </c>
      <c r="Y972" s="102">
        <f t="shared" si="259"/>
        <v>0</v>
      </c>
      <c r="Z972" s="102">
        <f t="shared" si="259"/>
        <v>0</v>
      </c>
      <c r="AA972" s="102">
        <f t="shared" si="259"/>
        <v>0</v>
      </c>
      <c r="AB972" s="102">
        <f t="shared" si="259"/>
        <v>0</v>
      </c>
      <c r="AC972" s="102">
        <f t="shared" si="259"/>
        <v>0</v>
      </c>
      <c r="AD972" s="102">
        <f t="shared" si="259"/>
        <v>0</v>
      </c>
      <c r="AE972" s="102">
        <f t="shared" si="259"/>
        <v>0</v>
      </c>
      <c r="AF972" s="102">
        <f t="shared" si="259"/>
        <v>0</v>
      </c>
      <c r="AG972" s="102">
        <f t="shared" si="259"/>
        <v>0</v>
      </c>
      <c r="AH972" s="102">
        <f t="shared" si="259"/>
        <v>0</v>
      </c>
      <c r="AI972" s="102">
        <f t="shared" si="259"/>
        <v>0</v>
      </c>
      <c r="AJ972" s="102">
        <f t="shared" ref="AJ972:BO972" si="260">Forecast_year_AMI_cost*Forecast_year_mask</f>
        <v>0</v>
      </c>
      <c r="AK972" s="102">
        <f t="shared" si="260"/>
        <v>0</v>
      </c>
      <c r="AL972" s="102">
        <f t="shared" si="260"/>
        <v>0</v>
      </c>
      <c r="AM972" s="102">
        <f t="shared" si="260"/>
        <v>0</v>
      </c>
      <c r="AN972" s="102">
        <f t="shared" si="260"/>
        <v>0</v>
      </c>
      <c r="AO972" s="102">
        <f t="shared" si="260"/>
        <v>0</v>
      </c>
      <c r="AP972" s="102">
        <f t="shared" si="260"/>
        <v>0</v>
      </c>
      <c r="AQ972" s="102">
        <f t="shared" si="260"/>
        <v>0</v>
      </c>
      <c r="AR972" s="102">
        <f t="shared" si="260"/>
        <v>0</v>
      </c>
      <c r="AS972" s="102">
        <f t="shared" si="260"/>
        <v>0</v>
      </c>
      <c r="AT972" s="102">
        <f t="shared" si="260"/>
        <v>0</v>
      </c>
      <c r="AU972" s="102">
        <f t="shared" si="260"/>
        <v>0</v>
      </c>
      <c r="AV972" s="102">
        <f t="shared" si="260"/>
        <v>0</v>
      </c>
      <c r="AW972" s="102">
        <f t="shared" si="260"/>
        <v>0</v>
      </c>
      <c r="AX972" s="102">
        <f t="shared" si="260"/>
        <v>0</v>
      </c>
      <c r="AY972" s="102">
        <f t="shared" si="260"/>
        <v>0</v>
      </c>
      <c r="AZ972" s="102">
        <f t="shared" si="260"/>
        <v>0</v>
      </c>
      <c r="BA972" s="102">
        <f t="shared" si="260"/>
        <v>0</v>
      </c>
      <c r="BB972" s="102">
        <f t="shared" si="260"/>
        <v>0</v>
      </c>
      <c r="BC972" s="102">
        <f t="shared" si="260"/>
        <v>0</v>
      </c>
      <c r="BD972" s="102">
        <f t="shared" si="260"/>
        <v>0</v>
      </c>
      <c r="BE972" s="102">
        <f t="shared" si="260"/>
        <v>0</v>
      </c>
      <c r="BF972" s="102">
        <f t="shared" si="260"/>
        <v>0</v>
      </c>
      <c r="BG972" s="102">
        <f t="shared" si="260"/>
        <v>0</v>
      </c>
      <c r="BH972" s="102">
        <f t="shared" si="260"/>
        <v>0</v>
      </c>
      <c r="BI972" s="102">
        <f t="shared" si="260"/>
        <v>0</v>
      </c>
      <c r="BJ972" s="102">
        <f t="shared" si="260"/>
        <v>0</v>
      </c>
      <c r="BK972" s="102">
        <f t="shared" si="260"/>
        <v>0</v>
      </c>
      <c r="BL972" s="102">
        <f t="shared" si="260"/>
        <v>0</v>
      </c>
      <c r="BM972" s="102">
        <f t="shared" si="260"/>
        <v>0</v>
      </c>
      <c r="BN972" s="102">
        <f t="shared" si="260"/>
        <v>0</v>
      </c>
      <c r="BO972" s="102">
        <f t="shared" si="260"/>
        <v>0</v>
      </c>
      <c r="BP972" s="102">
        <f t="shared" ref="BP972:CP972" si="261">Forecast_year_AMI_cost*Forecast_year_mask</f>
        <v>0</v>
      </c>
      <c r="BQ972" s="102">
        <f t="shared" si="261"/>
        <v>0</v>
      </c>
      <c r="BR972" s="102">
        <f t="shared" si="261"/>
        <v>0</v>
      </c>
      <c r="BS972" s="102">
        <f t="shared" si="261"/>
        <v>0</v>
      </c>
      <c r="BT972" s="102">
        <f t="shared" si="261"/>
        <v>0</v>
      </c>
      <c r="BU972" s="102">
        <f t="shared" si="261"/>
        <v>0</v>
      </c>
      <c r="BV972" s="102">
        <f t="shared" si="261"/>
        <v>0</v>
      </c>
      <c r="BW972" s="102">
        <f t="shared" si="261"/>
        <v>0</v>
      </c>
      <c r="BX972" s="102">
        <f t="shared" si="261"/>
        <v>0</v>
      </c>
      <c r="BY972" s="102">
        <f t="shared" si="261"/>
        <v>0</v>
      </c>
      <c r="BZ972" s="102">
        <f t="shared" si="261"/>
        <v>0</v>
      </c>
      <c r="CA972" s="102">
        <f t="shared" si="261"/>
        <v>0</v>
      </c>
      <c r="CB972" s="102">
        <f t="shared" si="261"/>
        <v>0</v>
      </c>
      <c r="CC972" s="102">
        <f t="shared" si="261"/>
        <v>0</v>
      </c>
      <c r="CD972" s="102">
        <f t="shared" si="261"/>
        <v>0</v>
      </c>
      <c r="CE972" s="102">
        <f t="shared" si="261"/>
        <v>0</v>
      </c>
      <c r="CF972" s="102">
        <f t="shared" si="261"/>
        <v>0</v>
      </c>
      <c r="CG972" s="102">
        <f t="shared" si="261"/>
        <v>0</v>
      </c>
      <c r="CH972" s="102">
        <f t="shared" si="261"/>
        <v>0</v>
      </c>
      <c r="CI972" s="102">
        <f t="shared" si="261"/>
        <v>0</v>
      </c>
      <c r="CJ972" s="102">
        <f t="shared" si="261"/>
        <v>0</v>
      </c>
      <c r="CK972" s="102">
        <f t="shared" si="261"/>
        <v>0</v>
      </c>
      <c r="CL972" s="102">
        <f t="shared" si="261"/>
        <v>0</v>
      </c>
      <c r="CM972" s="102">
        <f t="shared" si="261"/>
        <v>0</v>
      </c>
      <c r="CN972" s="102">
        <f t="shared" si="261"/>
        <v>0</v>
      </c>
      <c r="CO972" s="102">
        <f t="shared" si="261"/>
        <v>0</v>
      </c>
      <c r="CP972" s="102">
        <f t="shared" si="261"/>
        <v>0</v>
      </c>
      <c r="CQ972" s="3" t="s">
        <v>292</v>
      </c>
    </row>
    <row r="973" spans="1:95" ht="14.45">
      <c r="A973" s="104"/>
      <c r="B973" s="104" t="s">
        <v>271</v>
      </c>
      <c r="C973" s="104"/>
      <c r="D973" s="102">
        <f t="shared" ref="D973:AI973" si="262">(Opening_year_AMI_cost+(Difference_AMI_cost)*(year-Opening_year)/(Forecast_and_opening_year_difference))*Interpolation_mask</f>
        <v>0</v>
      </c>
      <c r="E973" s="102">
        <f t="shared" si="262"/>
        <v>0</v>
      </c>
      <c r="F973" s="102">
        <f t="shared" si="262"/>
        <v>0</v>
      </c>
      <c r="G973" s="102">
        <f t="shared" si="262"/>
        <v>0</v>
      </c>
      <c r="H973" s="102">
        <f t="shared" si="262"/>
        <v>0</v>
      </c>
      <c r="I973" s="102">
        <f t="shared" si="262"/>
        <v>0</v>
      </c>
      <c r="J973" s="102">
        <f t="shared" si="262"/>
        <v>0</v>
      </c>
      <c r="K973" s="102">
        <f t="shared" si="262"/>
        <v>0</v>
      </c>
      <c r="L973" s="102">
        <f t="shared" si="262"/>
        <v>0</v>
      </c>
      <c r="M973" s="102">
        <f t="shared" si="262"/>
        <v>0</v>
      </c>
      <c r="N973" s="102">
        <f t="shared" si="262"/>
        <v>0</v>
      </c>
      <c r="O973" s="102">
        <f t="shared" si="262"/>
        <v>0</v>
      </c>
      <c r="P973" s="102">
        <f t="shared" si="262"/>
        <v>0</v>
      </c>
      <c r="Q973" s="102">
        <f t="shared" si="262"/>
        <v>0</v>
      </c>
      <c r="R973" s="102">
        <f t="shared" si="262"/>
        <v>0</v>
      </c>
      <c r="S973" s="102">
        <f t="shared" si="262"/>
        <v>0</v>
      </c>
      <c r="T973" s="102">
        <f t="shared" si="262"/>
        <v>0</v>
      </c>
      <c r="U973" s="102">
        <f t="shared" si="262"/>
        <v>0</v>
      </c>
      <c r="V973" s="102">
        <f t="shared" si="262"/>
        <v>0</v>
      </c>
      <c r="W973" s="102">
        <f t="shared" si="262"/>
        <v>0</v>
      </c>
      <c r="X973" s="102">
        <f t="shared" si="262"/>
        <v>0</v>
      </c>
      <c r="Y973" s="102">
        <f t="shared" si="262"/>
        <v>0</v>
      </c>
      <c r="Z973" s="102">
        <f t="shared" si="262"/>
        <v>0</v>
      </c>
      <c r="AA973" s="102">
        <f t="shared" si="262"/>
        <v>0</v>
      </c>
      <c r="AB973" s="102">
        <f t="shared" si="262"/>
        <v>0</v>
      </c>
      <c r="AC973" s="102">
        <f t="shared" si="262"/>
        <v>0</v>
      </c>
      <c r="AD973" s="102">
        <f t="shared" si="262"/>
        <v>0</v>
      </c>
      <c r="AE973" s="102">
        <f t="shared" si="262"/>
        <v>0</v>
      </c>
      <c r="AF973" s="102">
        <f t="shared" si="262"/>
        <v>0</v>
      </c>
      <c r="AG973" s="102">
        <f t="shared" si="262"/>
        <v>0</v>
      </c>
      <c r="AH973" s="102">
        <f t="shared" si="262"/>
        <v>0</v>
      </c>
      <c r="AI973" s="102">
        <f t="shared" si="262"/>
        <v>0</v>
      </c>
      <c r="AJ973" s="102">
        <f t="shared" ref="AJ973:BO973" si="263">(Opening_year_AMI_cost+(Difference_AMI_cost)*(year-Opening_year)/(Forecast_and_opening_year_difference))*Interpolation_mask</f>
        <v>0</v>
      </c>
      <c r="AK973" s="102">
        <f t="shared" si="263"/>
        <v>0</v>
      </c>
      <c r="AL973" s="102">
        <f t="shared" si="263"/>
        <v>0</v>
      </c>
      <c r="AM973" s="102">
        <f t="shared" si="263"/>
        <v>0</v>
      </c>
      <c r="AN973" s="102">
        <f t="shared" si="263"/>
        <v>0</v>
      </c>
      <c r="AO973" s="102">
        <f t="shared" si="263"/>
        <v>0</v>
      </c>
      <c r="AP973" s="102">
        <f t="shared" si="263"/>
        <v>0</v>
      </c>
      <c r="AQ973" s="102">
        <f t="shared" si="263"/>
        <v>0</v>
      </c>
      <c r="AR973" s="102">
        <f t="shared" si="263"/>
        <v>0</v>
      </c>
      <c r="AS973" s="102">
        <f t="shared" si="263"/>
        <v>0</v>
      </c>
      <c r="AT973" s="102">
        <f t="shared" si="263"/>
        <v>0</v>
      </c>
      <c r="AU973" s="102">
        <f t="shared" si="263"/>
        <v>0</v>
      </c>
      <c r="AV973" s="102">
        <f t="shared" si="263"/>
        <v>0</v>
      </c>
      <c r="AW973" s="102">
        <f t="shared" si="263"/>
        <v>0</v>
      </c>
      <c r="AX973" s="102">
        <f t="shared" si="263"/>
        <v>0</v>
      </c>
      <c r="AY973" s="102">
        <f t="shared" si="263"/>
        <v>0</v>
      </c>
      <c r="AZ973" s="102">
        <f t="shared" si="263"/>
        <v>0</v>
      </c>
      <c r="BA973" s="102">
        <f t="shared" si="263"/>
        <v>0</v>
      </c>
      <c r="BB973" s="102">
        <f t="shared" si="263"/>
        <v>0</v>
      </c>
      <c r="BC973" s="102">
        <f t="shared" si="263"/>
        <v>0</v>
      </c>
      <c r="BD973" s="102">
        <f t="shared" si="263"/>
        <v>0</v>
      </c>
      <c r="BE973" s="102">
        <f t="shared" si="263"/>
        <v>0</v>
      </c>
      <c r="BF973" s="102">
        <f t="shared" si="263"/>
        <v>0</v>
      </c>
      <c r="BG973" s="102">
        <f t="shared" si="263"/>
        <v>0</v>
      </c>
      <c r="BH973" s="102">
        <f t="shared" si="263"/>
        <v>0</v>
      </c>
      <c r="BI973" s="102">
        <f t="shared" si="263"/>
        <v>0</v>
      </c>
      <c r="BJ973" s="102">
        <f t="shared" si="263"/>
        <v>0</v>
      </c>
      <c r="BK973" s="102">
        <f t="shared" si="263"/>
        <v>0</v>
      </c>
      <c r="BL973" s="102">
        <f t="shared" si="263"/>
        <v>0</v>
      </c>
      <c r="BM973" s="102">
        <f t="shared" si="263"/>
        <v>0</v>
      </c>
      <c r="BN973" s="102">
        <f t="shared" si="263"/>
        <v>0</v>
      </c>
      <c r="BO973" s="102">
        <f t="shared" si="263"/>
        <v>0</v>
      </c>
      <c r="BP973" s="102">
        <f t="shared" ref="BP973:CP973" si="264">(Opening_year_AMI_cost+(Difference_AMI_cost)*(year-Opening_year)/(Forecast_and_opening_year_difference))*Interpolation_mask</f>
        <v>0</v>
      </c>
      <c r="BQ973" s="102">
        <f t="shared" si="264"/>
        <v>0</v>
      </c>
      <c r="BR973" s="102">
        <f t="shared" si="264"/>
        <v>0</v>
      </c>
      <c r="BS973" s="102">
        <f t="shared" si="264"/>
        <v>0</v>
      </c>
      <c r="BT973" s="102">
        <f t="shared" si="264"/>
        <v>0</v>
      </c>
      <c r="BU973" s="102">
        <f t="shared" si="264"/>
        <v>0</v>
      </c>
      <c r="BV973" s="102">
        <f t="shared" si="264"/>
        <v>0</v>
      </c>
      <c r="BW973" s="102">
        <f t="shared" si="264"/>
        <v>0</v>
      </c>
      <c r="BX973" s="102">
        <f t="shared" si="264"/>
        <v>0</v>
      </c>
      <c r="BY973" s="102">
        <f t="shared" si="264"/>
        <v>0</v>
      </c>
      <c r="BZ973" s="102">
        <f t="shared" si="264"/>
        <v>0</v>
      </c>
      <c r="CA973" s="102">
        <f t="shared" si="264"/>
        <v>0</v>
      </c>
      <c r="CB973" s="102">
        <f t="shared" si="264"/>
        <v>0</v>
      </c>
      <c r="CC973" s="102">
        <f t="shared" si="264"/>
        <v>0</v>
      </c>
      <c r="CD973" s="102">
        <f t="shared" si="264"/>
        <v>0</v>
      </c>
      <c r="CE973" s="102">
        <f t="shared" si="264"/>
        <v>0</v>
      </c>
      <c r="CF973" s="102">
        <f t="shared" si="264"/>
        <v>0</v>
      </c>
      <c r="CG973" s="102">
        <f t="shared" si="264"/>
        <v>0</v>
      </c>
      <c r="CH973" s="102">
        <f t="shared" si="264"/>
        <v>0</v>
      </c>
      <c r="CI973" s="102">
        <f t="shared" si="264"/>
        <v>0</v>
      </c>
      <c r="CJ973" s="102">
        <f t="shared" si="264"/>
        <v>0</v>
      </c>
      <c r="CK973" s="102">
        <f t="shared" si="264"/>
        <v>0</v>
      </c>
      <c r="CL973" s="102">
        <f t="shared" si="264"/>
        <v>0</v>
      </c>
      <c r="CM973" s="102">
        <f t="shared" si="264"/>
        <v>0</v>
      </c>
      <c r="CN973" s="102">
        <f t="shared" si="264"/>
        <v>0</v>
      </c>
      <c r="CO973" s="102">
        <f t="shared" si="264"/>
        <v>0</v>
      </c>
      <c r="CP973" s="102">
        <f t="shared" si="264"/>
        <v>0</v>
      </c>
      <c r="CQ973" s="3" t="s">
        <v>293</v>
      </c>
    </row>
    <row r="974" spans="1:95" ht="14.45">
      <c r="A974" s="104"/>
      <c r="B974" s="104" t="s">
        <v>273</v>
      </c>
      <c r="C974" s="104"/>
      <c r="D974" s="102">
        <f t="shared" ref="D974:AI974" si="265">Forecast_year_AMI_cost*Extrapolation_mask</f>
        <v>0</v>
      </c>
      <c r="E974" s="102">
        <f t="shared" si="265"/>
        <v>0</v>
      </c>
      <c r="F974" s="102">
        <f t="shared" si="265"/>
        <v>0</v>
      </c>
      <c r="G974" s="102">
        <f t="shared" si="265"/>
        <v>0</v>
      </c>
      <c r="H974" s="102">
        <f t="shared" si="265"/>
        <v>0</v>
      </c>
      <c r="I974" s="102">
        <f t="shared" si="265"/>
        <v>0</v>
      </c>
      <c r="J974" s="102">
        <f t="shared" si="265"/>
        <v>0</v>
      </c>
      <c r="K974" s="102">
        <f t="shared" si="265"/>
        <v>0</v>
      </c>
      <c r="L974" s="102">
        <f t="shared" si="265"/>
        <v>0</v>
      </c>
      <c r="M974" s="102">
        <f t="shared" si="265"/>
        <v>0</v>
      </c>
      <c r="N974" s="102">
        <f t="shared" si="265"/>
        <v>0</v>
      </c>
      <c r="O974" s="102">
        <f t="shared" si="265"/>
        <v>0</v>
      </c>
      <c r="P974" s="102">
        <f t="shared" si="265"/>
        <v>0</v>
      </c>
      <c r="Q974" s="102">
        <f t="shared" si="265"/>
        <v>0</v>
      </c>
      <c r="R974" s="102">
        <f t="shared" si="265"/>
        <v>0</v>
      </c>
      <c r="S974" s="102">
        <f t="shared" si="265"/>
        <v>0</v>
      </c>
      <c r="T974" s="102">
        <f t="shared" si="265"/>
        <v>0</v>
      </c>
      <c r="U974" s="102">
        <f t="shared" si="265"/>
        <v>0</v>
      </c>
      <c r="V974" s="102">
        <f t="shared" si="265"/>
        <v>0</v>
      </c>
      <c r="W974" s="102">
        <f t="shared" si="265"/>
        <v>0</v>
      </c>
      <c r="X974" s="102">
        <f t="shared" si="265"/>
        <v>0</v>
      </c>
      <c r="Y974" s="102">
        <f t="shared" si="265"/>
        <v>0</v>
      </c>
      <c r="Z974" s="102">
        <f t="shared" si="265"/>
        <v>0</v>
      </c>
      <c r="AA974" s="102">
        <f t="shared" si="265"/>
        <v>0</v>
      </c>
      <c r="AB974" s="102">
        <f t="shared" si="265"/>
        <v>0</v>
      </c>
      <c r="AC974" s="102">
        <f t="shared" si="265"/>
        <v>0</v>
      </c>
      <c r="AD974" s="102">
        <f t="shared" si="265"/>
        <v>0</v>
      </c>
      <c r="AE974" s="102">
        <f t="shared" si="265"/>
        <v>0</v>
      </c>
      <c r="AF974" s="102">
        <f t="shared" si="265"/>
        <v>0</v>
      </c>
      <c r="AG974" s="102">
        <f t="shared" si="265"/>
        <v>0</v>
      </c>
      <c r="AH974" s="102">
        <f t="shared" si="265"/>
        <v>0</v>
      </c>
      <c r="AI974" s="102">
        <f t="shared" si="265"/>
        <v>0</v>
      </c>
      <c r="AJ974" s="102">
        <f t="shared" ref="AJ974:BO974" si="266">Forecast_year_AMI_cost*Extrapolation_mask</f>
        <v>0</v>
      </c>
      <c r="AK974" s="102">
        <f t="shared" si="266"/>
        <v>0</v>
      </c>
      <c r="AL974" s="102">
        <f t="shared" si="266"/>
        <v>0</v>
      </c>
      <c r="AM974" s="102">
        <f t="shared" si="266"/>
        <v>0</v>
      </c>
      <c r="AN974" s="102">
        <f t="shared" si="266"/>
        <v>0</v>
      </c>
      <c r="AO974" s="102">
        <f t="shared" si="266"/>
        <v>0</v>
      </c>
      <c r="AP974" s="102">
        <f t="shared" si="266"/>
        <v>0</v>
      </c>
      <c r="AQ974" s="102">
        <f t="shared" si="266"/>
        <v>0</v>
      </c>
      <c r="AR974" s="102">
        <f t="shared" si="266"/>
        <v>0</v>
      </c>
      <c r="AS974" s="102">
        <f t="shared" si="266"/>
        <v>0</v>
      </c>
      <c r="AT974" s="102">
        <f t="shared" si="266"/>
        <v>0</v>
      </c>
      <c r="AU974" s="102">
        <f t="shared" si="266"/>
        <v>0</v>
      </c>
      <c r="AV974" s="102">
        <f t="shared" si="266"/>
        <v>0</v>
      </c>
      <c r="AW974" s="102">
        <f t="shared" si="266"/>
        <v>0</v>
      </c>
      <c r="AX974" s="102">
        <f t="shared" si="266"/>
        <v>0</v>
      </c>
      <c r="AY974" s="102">
        <f t="shared" si="266"/>
        <v>0</v>
      </c>
      <c r="AZ974" s="102">
        <f t="shared" si="266"/>
        <v>0</v>
      </c>
      <c r="BA974" s="102">
        <f t="shared" si="266"/>
        <v>0</v>
      </c>
      <c r="BB974" s="102">
        <f t="shared" si="266"/>
        <v>0</v>
      </c>
      <c r="BC974" s="102">
        <f t="shared" si="266"/>
        <v>0</v>
      </c>
      <c r="BD974" s="102">
        <f t="shared" si="266"/>
        <v>0</v>
      </c>
      <c r="BE974" s="102">
        <f t="shared" si="266"/>
        <v>0</v>
      </c>
      <c r="BF974" s="102">
        <f t="shared" si="266"/>
        <v>0</v>
      </c>
      <c r="BG974" s="102">
        <f t="shared" si="266"/>
        <v>0</v>
      </c>
      <c r="BH974" s="102">
        <f t="shared" si="266"/>
        <v>0</v>
      </c>
      <c r="BI974" s="102">
        <f t="shared" si="266"/>
        <v>0</v>
      </c>
      <c r="BJ974" s="102">
        <f t="shared" si="266"/>
        <v>0</v>
      </c>
      <c r="BK974" s="102">
        <f t="shared" si="266"/>
        <v>0</v>
      </c>
      <c r="BL974" s="102">
        <f t="shared" si="266"/>
        <v>0</v>
      </c>
      <c r="BM974" s="102">
        <f t="shared" si="266"/>
        <v>0</v>
      </c>
      <c r="BN974" s="102">
        <f t="shared" si="266"/>
        <v>0</v>
      </c>
      <c r="BO974" s="102">
        <f t="shared" si="266"/>
        <v>0</v>
      </c>
      <c r="BP974" s="102">
        <f t="shared" ref="BP974:CP974" si="267">Forecast_year_AMI_cost*Extrapolation_mask</f>
        <v>0</v>
      </c>
      <c r="BQ974" s="102">
        <f t="shared" si="267"/>
        <v>0</v>
      </c>
      <c r="BR974" s="102">
        <f t="shared" si="267"/>
        <v>0</v>
      </c>
      <c r="BS974" s="102">
        <f t="shared" si="267"/>
        <v>0</v>
      </c>
      <c r="BT974" s="102">
        <f t="shared" si="267"/>
        <v>0</v>
      </c>
      <c r="BU974" s="102">
        <f t="shared" si="267"/>
        <v>0</v>
      </c>
      <c r="BV974" s="102">
        <f t="shared" si="267"/>
        <v>0</v>
      </c>
      <c r="BW974" s="102">
        <f t="shared" si="267"/>
        <v>0</v>
      </c>
      <c r="BX974" s="102">
        <f t="shared" si="267"/>
        <v>0</v>
      </c>
      <c r="BY974" s="102">
        <f t="shared" si="267"/>
        <v>0</v>
      </c>
      <c r="BZ974" s="102">
        <f t="shared" si="267"/>
        <v>0</v>
      </c>
      <c r="CA974" s="102">
        <f t="shared" si="267"/>
        <v>0</v>
      </c>
      <c r="CB974" s="102">
        <f t="shared" si="267"/>
        <v>0</v>
      </c>
      <c r="CC974" s="102">
        <f t="shared" si="267"/>
        <v>0</v>
      </c>
      <c r="CD974" s="102">
        <f t="shared" si="267"/>
        <v>0</v>
      </c>
      <c r="CE974" s="102">
        <f t="shared" si="267"/>
        <v>0</v>
      </c>
      <c r="CF974" s="102">
        <f t="shared" si="267"/>
        <v>0</v>
      </c>
      <c r="CG974" s="102">
        <f t="shared" si="267"/>
        <v>0</v>
      </c>
      <c r="CH974" s="102">
        <f t="shared" si="267"/>
        <v>0</v>
      </c>
      <c r="CI974" s="102">
        <f t="shared" si="267"/>
        <v>0</v>
      </c>
      <c r="CJ974" s="102">
        <f t="shared" si="267"/>
        <v>0</v>
      </c>
      <c r="CK974" s="102">
        <f t="shared" si="267"/>
        <v>0</v>
      </c>
      <c r="CL974" s="102">
        <f t="shared" si="267"/>
        <v>0</v>
      </c>
      <c r="CM974" s="102">
        <f t="shared" si="267"/>
        <v>0</v>
      </c>
      <c r="CN974" s="102">
        <f t="shared" si="267"/>
        <v>0</v>
      </c>
      <c r="CO974" s="102">
        <f t="shared" si="267"/>
        <v>0</v>
      </c>
      <c r="CP974" s="102">
        <f t="shared" si="267"/>
        <v>0</v>
      </c>
      <c r="CQ974" s="3" t="s">
        <v>294</v>
      </c>
    </row>
    <row r="975" spans="1:95" ht="14.45">
      <c r="A975" s="104"/>
      <c r="B975" s="104" t="s">
        <v>282</v>
      </c>
      <c r="C975" s="104"/>
      <c r="D975" s="102">
        <f t="shared" ref="D975:AI975" si="268">Opening_year_AMI_cost_mask+Forecast_year_AMI_cost_mask+Interpolation_AMI_cost_mask+Extrapolation_AMI_cost_mask</f>
        <v>0</v>
      </c>
      <c r="E975" s="102">
        <f t="shared" si="268"/>
        <v>0</v>
      </c>
      <c r="F975" s="102">
        <f t="shared" si="268"/>
        <v>0</v>
      </c>
      <c r="G975" s="102">
        <f t="shared" si="268"/>
        <v>0</v>
      </c>
      <c r="H975" s="102">
        <f t="shared" si="268"/>
        <v>0</v>
      </c>
      <c r="I975" s="102">
        <f t="shared" si="268"/>
        <v>0</v>
      </c>
      <c r="J975" s="102">
        <f t="shared" si="268"/>
        <v>0</v>
      </c>
      <c r="K975" s="102">
        <f t="shared" si="268"/>
        <v>0</v>
      </c>
      <c r="L975" s="102">
        <f t="shared" si="268"/>
        <v>0</v>
      </c>
      <c r="M975" s="102">
        <f t="shared" si="268"/>
        <v>0</v>
      </c>
      <c r="N975" s="102">
        <f t="shared" si="268"/>
        <v>0</v>
      </c>
      <c r="O975" s="102">
        <f t="shared" si="268"/>
        <v>0</v>
      </c>
      <c r="P975" s="102">
        <f t="shared" si="268"/>
        <v>0</v>
      </c>
      <c r="Q975" s="102">
        <f t="shared" si="268"/>
        <v>0</v>
      </c>
      <c r="R975" s="102">
        <f t="shared" si="268"/>
        <v>0</v>
      </c>
      <c r="S975" s="102">
        <f t="shared" si="268"/>
        <v>0</v>
      </c>
      <c r="T975" s="102">
        <f t="shared" si="268"/>
        <v>0</v>
      </c>
      <c r="U975" s="102">
        <f t="shared" si="268"/>
        <v>0</v>
      </c>
      <c r="V975" s="102">
        <f t="shared" si="268"/>
        <v>0</v>
      </c>
      <c r="W975" s="102">
        <f t="shared" si="268"/>
        <v>0</v>
      </c>
      <c r="X975" s="102">
        <f t="shared" si="268"/>
        <v>0</v>
      </c>
      <c r="Y975" s="102">
        <f t="shared" si="268"/>
        <v>0</v>
      </c>
      <c r="Z975" s="102">
        <f t="shared" si="268"/>
        <v>0</v>
      </c>
      <c r="AA975" s="102">
        <f t="shared" si="268"/>
        <v>0</v>
      </c>
      <c r="AB975" s="102">
        <f t="shared" si="268"/>
        <v>0</v>
      </c>
      <c r="AC975" s="102">
        <f t="shared" si="268"/>
        <v>0</v>
      </c>
      <c r="AD975" s="102">
        <f t="shared" si="268"/>
        <v>0</v>
      </c>
      <c r="AE975" s="102">
        <f t="shared" si="268"/>
        <v>0</v>
      </c>
      <c r="AF975" s="102">
        <f t="shared" si="268"/>
        <v>0</v>
      </c>
      <c r="AG975" s="102">
        <f t="shared" si="268"/>
        <v>0</v>
      </c>
      <c r="AH975" s="102">
        <f t="shared" si="268"/>
        <v>0</v>
      </c>
      <c r="AI975" s="102">
        <f t="shared" si="268"/>
        <v>0</v>
      </c>
      <c r="AJ975" s="102">
        <f t="shared" ref="AJ975:BO975" si="269">Opening_year_AMI_cost_mask+Forecast_year_AMI_cost_mask+Interpolation_AMI_cost_mask+Extrapolation_AMI_cost_mask</f>
        <v>0</v>
      </c>
      <c r="AK975" s="102">
        <f t="shared" si="269"/>
        <v>0</v>
      </c>
      <c r="AL975" s="102">
        <f t="shared" si="269"/>
        <v>0</v>
      </c>
      <c r="AM975" s="102">
        <f t="shared" si="269"/>
        <v>0</v>
      </c>
      <c r="AN975" s="102">
        <f t="shared" si="269"/>
        <v>0</v>
      </c>
      <c r="AO975" s="102">
        <f t="shared" si="269"/>
        <v>0</v>
      </c>
      <c r="AP975" s="102">
        <f t="shared" si="269"/>
        <v>0</v>
      </c>
      <c r="AQ975" s="102">
        <f t="shared" si="269"/>
        <v>0</v>
      </c>
      <c r="AR975" s="102">
        <f t="shared" si="269"/>
        <v>0</v>
      </c>
      <c r="AS975" s="102">
        <f t="shared" si="269"/>
        <v>0</v>
      </c>
      <c r="AT975" s="102">
        <f t="shared" si="269"/>
        <v>0</v>
      </c>
      <c r="AU975" s="102">
        <f t="shared" si="269"/>
        <v>0</v>
      </c>
      <c r="AV975" s="102">
        <f t="shared" si="269"/>
        <v>0</v>
      </c>
      <c r="AW975" s="102">
        <f t="shared" si="269"/>
        <v>0</v>
      </c>
      <c r="AX975" s="102">
        <f t="shared" si="269"/>
        <v>0</v>
      </c>
      <c r="AY975" s="102">
        <f t="shared" si="269"/>
        <v>0</v>
      </c>
      <c r="AZ975" s="102">
        <f t="shared" si="269"/>
        <v>0</v>
      </c>
      <c r="BA975" s="102">
        <f t="shared" si="269"/>
        <v>0</v>
      </c>
      <c r="BB975" s="102">
        <f t="shared" si="269"/>
        <v>0</v>
      </c>
      <c r="BC975" s="102">
        <f t="shared" si="269"/>
        <v>0</v>
      </c>
      <c r="BD975" s="102">
        <f t="shared" si="269"/>
        <v>0</v>
      </c>
      <c r="BE975" s="102">
        <f t="shared" si="269"/>
        <v>0</v>
      </c>
      <c r="BF975" s="102">
        <f t="shared" si="269"/>
        <v>0</v>
      </c>
      <c r="BG975" s="102">
        <f t="shared" si="269"/>
        <v>0</v>
      </c>
      <c r="BH975" s="102">
        <f t="shared" si="269"/>
        <v>0</v>
      </c>
      <c r="BI975" s="102">
        <f t="shared" si="269"/>
        <v>0</v>
      </c>
      <c r="BJ975" s="102">
        <f t="shared" si="269"/>
        <v>0</v>
      </c>
      <c r="BK975" s="102">
        <f t="shared" si="269"/>
        <v>0</v>
      </c>
      <c r="BL975" s="102">
        <f t="shared" si="269"/>
        <v>0</v>
      </c>
      <c r="BM975" s="102">
        <f t="shared" si="269"/>
        <v>0</v>
      </c>
      <c r="BN975" s="102">
        <f t="shared" si="269"/>
        <v>0</v>
      </c>
      <c r="BO975" s="102">
        <f t="shared" si="269"/>
        <v>0</v>
      </c>
      <c r="BP975" s="102">
        <f t="shared" ref="BP975:CP975" si="270">Opening_year_AMI_cost_mask+Forecast_year_AMI_cost_mask+Interpolation_AMI_cost_mask+Extrapolation_AMI_cost_mask</f>
        <v>0</v>
      </c>
      <c r="BQ975" s="102">
        <f t="shared" si="270"/>
        <v>0</v>
      </c>
      <c r="BR975" s="102">
        <f t="shared" si="270"/>
        <v>0</v>
      </c>
      <c r="BS975" s="102">
        <f t="shared" si="270"/>
        <v>0</v>
      </c>
      <c r="BT975" s="102">
        <f t="shared" si="270"/>
        <v>0</v>
      </c>
      <c r="BU975" s="102">
        <f t="shared" si="270"/>
        <v>0</v>
      </c>
      <c r="BV975" s="102">
        <f t="shared" si="270"/>
        <v>0</v>
      </c>
      <c r="BW975" s="102">
        <f t="shared" si="270"/>
        <v>0</v>
      </c>
      <c r="BX975" s="102">
        <f t="shared" si="270"/>
        <v>0</v>
      </c>
      <c r="BY975" s="102">
        <f t="shared" si="270"/>
        <v>0</v>
      </c>
      <c r="BZ975" s="102">
        <f t="shared" si="270"/>
        <v>0</v>
      </c>
      <c r="CA975" s="102">
        <f t="shared" si="270"/>
        <v>0</v>
      </c>
      <c r="CB975" s="102">
        <f t="shared" si="270"/>
        <v>0</v>
      </c>
      <c r="CC975" s="102">
        <f t="shared" si="270"/>
        <v>0</v>
      </c>
      <c r="CD975" s="102">
        <f t="shared" si="270"/>
        <v>0</v>
      </c>
      <c r="CE975" s="102">
        <f t="shared" si="270"/>
        <v>0</v>
      </c>
      <c r="CF975" s="102">
        <f t="shared" si="270"/>
        <v>0</v>
      </c>
      <c r="CG975" s="102">
        <f t="shared" si="270"/>
        <v>0</v>
      </c>
      <c r="CH975" s="102">
        <f t="shared" si="270"/>
        <v>0</v>
      </c>
      <c r="CI975" s="102">
        <f t="shared" si="270"/>
        <v>0</v>
      </c>
      <c r="CJ975" s="102">
        <f t="shared" si="270"/>
        <v>0</v>
      </c>
      <c r="CK975" s="102">
        <f t="shared" si="270"/>
        <v>0</v>
      </c>
      <c r="CL975" s="102">
        <f t="shared" si="270"/>
        <v>0</v>
      </c>
      <c r="CM975" s="102">
        <f t="shared" si="270"/>
        <v>0</v>
      </c>
      <c r="CN975" s="102">
        <f t="shared" si="270"/>
        <v>0</v>
      </c>
      <c r="CO975" s="102">
        <f t="shared" si="270"/>
        <v>0</v>
      </c>
      <c r="CP975" s="102">
        <f t="shared" si="270"/>
        <v>0</v>
      </c>
      <c r="CQ975" s="3" t="s">
        <v>295</v>
      </c>
    </row>
    <row r="976" spans="1:95" ht="14.45">
      <c r="A976" s="104"/>
      <c r="B976" s="104"/>
      <c r="C976" s="104"/>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3"/>
    </row>
    <row r="977" spans="1:95" s="5" customFormat="1" ht="18.75" customHeight="1">
      <c r="B977" s="5" t="s">
        <v>296</v>
      </c>
    </row>
    <row r="978" spans="1:95" s="4" customFormat="1" ht="18.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c r="A979" s="104"/>
      <c r="B979" s="142"/>
      <c r="C979" s="142"/>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4"/>
    </row>
    <row r="980" spans="1:95" ht="14.45">
      <c r="A980" s="104"/>
      <c r="B980" s="104" t="s">
        <v>67</v>
      </c>
      <c r="C980" s="104"/>
      <c r="D980" s="102">
        <f t="shared" ref="D980:AI980" si="271">Opening_year_stroke_cost*Opening_year_mask</f>
        <v>0</v>
      </c>
      <c r="E980" s="102">
        <f t="shared" si="271"/>
        <v>0</v>
      </c>
      <c r="F980" s="102">
        <f t="shared" si="271"/>
        <v>0</v>
      </c>
      <c r="G980" s="102">
        <f t="shared" si="271"/>
        <v>0</v>
      </c>
      <c r="H980" s="102">
        <f t="shared" si="271"/>
        <v>0</v>
      </c>
      <c r="I980" s="102">
        <f t="shared" si="271"/>
        <v>0</v>
      </c>
      <c r="J980" s="102">
        <f t="shared" si="271"/>
        <v>0</v>
      </c>
      <c r="K980" s="102">
        <f t="shared" si="271"/>
        <v>0</v>
      </c>
      <c r="L980" s="102">
        <f t="shared" si="271"/>
        <v>0</v>
      </c>
      <c r="M980" s="102">
        <f t="shared" si="271"/>
        <v>0</v>
      </c>
      <c r="N980" s="102">
        <f t="shared" si="271"/>
        <v>0</v>
      </c>
      <c r="O980" s="102">
        <f t="shared" si="271"/>
        <v>0</v>
      </c>
      <c r="P980" s="102">
        <f t="shared" si="271"/>
        <v>0</v>
      </c>
      <c r="Q980" s="102">
        <f t="shared" si="271"/>
        <v>0</v>
      </c>
      <c r="R980" s="102">
        <f t="shared" si="271"/>
        <v>0</v>
      </c>
      <c r="S980" s="102">
        <f t="shared" si="271"/>
        <v>0</v>
      </c>
      <c r="T980" s="102">
        <f t="shared" si="271"/>
        <v>0</v>
      </c>
      <c r="U980" s="102">
        <f t="shared" si="271"/>
        <v>0</v>
      </c>
      <c r="V980" s="102">
        <f t="shared" si="271"/>
        <v>0</v>
      </c>
      <c r="W980" s="102">
        <f t="shared" si="271"/>
        <v>0</v>
      </c>
      <c r="X980" s="102">
        <f t="shared" si="271"/>
        <v>0</v>
      </c>
      <c r="Y980" s="102">
        <f t="shared" si="271"/>
        <v>0</v>
      </c>
      <c r="Z980" s="102">
        <f t="shared" si="271"/>
        <v>0</v>
      </c>
      <c r="AA980" s="102">
        <f t="shared" si="271"/>
        <v>0</v>
      </c>
      <c r="AB980" s="102">
        <f t="shared" si="271"/>
        <v>0</v>
      </c>
      <c r="AC980" s="102">
        <f t="shared" si="271"/>
        <v>0</v>
      </c>
      <c r="AD980" s="102">
        <f t="shared" si="271"/>
        <v>0</v>
      </c>
      <c r="AE980" s="102">
        <f t="shared" si="271"/>
        <v>0</v>
      </c>
      <c r="AF980" s="102">
        <f t="shared" si="271"/>
        <v>0</v>
      </c>
      <c r="AG980" s="102">
        <f t="shared" si="271"/>
        <v>0</v>
      </c>
      <c r="AH980" s="102">
        <f t="shared" si="271"/>
        <v>0</v>
      </c>
      <c r="AI980" s="102">
        <f t="shared" si="271"/>
        <v>0</v>
      </c>
      <c r="AJ980" s="102">
        <f t="shared" ref="AJ980:BO980" si="272">Opening_year_stroke_cost*Opening_year_mask</f>
        <v>0</v>
      </c>
      <c r="AK980" s="102">
        <f t="shared" si="272"/>
        <v>0</v>
      </c>
      <c r="AL980" s="102">
        <f t="shared" si="272"/>
        <v>0</v>
      </c>
      <c r="AM980" s="102">
        <f t="shared" si="272"/>
        <v>0</v>
      </c>
      <c r="AN980" s="102">
        <f t="shared" si="272"/>
        <v>0</v>
      </c>
      <c r="AO980" s="102">
        <f t="shared" si="272"/>
        <v>0</v>
      </c>
      <c r="AP980" s="102">
        <f t="shared" si="272"/>
        <v>0</v>
      </c>
      <c r="AQ980" s="102">
        <f t="shared" si="272"/>
        <v>0</v>
      </c>
      <c r="AR980" s="102">
        <f t="shared" si="272"/>
        <v>0</v>
      </c>
      <c r="AS980" s="102">
        <f t="shared" si="272"/>
        <v>0</v>
      </c>
      <c r="AT980" s="102">
        <f t="shared" si="272"/>
        <v>0</v>
      </c>
      <c r="AU980" s="102">
        <f t="shared" si="272"/>
        <v>0</v>
      </c>
      <c r="AV980" s="102">
        <f t="shared" si="272"/>
        <v>0</v>
      </c>
      <c r="AW980" s="102">
        <f t="shared" si="272"/>
        <v>0</v>
      </c>
      <c r="AX980" s="102">
        <f t="shared" si="272"/>
        <v>0</v>
      </c>
      <c r="AY980" s="102">
        <f t="shared" si="272"/>
        <v>0</v>
      </c>
      <c r="AZ980" s="102">
        <f t="shared" si="272"/>
        <v>0</v>
      </c>
      <c r="BA980" s="102">
        <f t="shared" si="272"/>
        <v>0</v>
      </c>
      <c r="BB980" s="102">
        <f t="shared" si="272"/>
        <v>0</v>
      </c>
      <c r="BC980" s="102">
        <f t="shared" si="272"/>
        <v>0</v>
      </c>
      <c r="BD980" s="102">
        <f t="shared" si="272"/>
        <v>0</v>
      </c>
      <c r="BE980" s="102">
        <f t="shared" si="272"/>
        <v>0</v>
      </c>
      <c r="BF980" s="102">
        <f t="shared" si="272"/>
        <v>0</v>
      </c>
      <c r="BG980" s="102">
        <f t="shared" si="272"/>
        <v>0</v>
      </c>
      <c r="BH980" s="102">
        <f t="shared" si="272"/>
        <v>0</v>
      </c>
      <c r="BI980" s="102">
        <f t="shared" si="272"/>
        <v>0</v>
      </c>
      <c r="BJ980" s="102">
        <f t="shared" si="272"/>
        <v>0</v>
      </c>
      <c r="BK980" s="102">
        <f t="shared" si="272"/>
        <v>0</v>
      </c>
      <c r="BL980" s="102">
        <f t="shared" si="272"/>
        <v>0</v>
      </c>
      <c r="BM980" s="102">
        <f t="shared" si="272"/>
        <v>0</v>
      </c>
      <c r="BN980" s="102">
        <f t="shared" si="272"/>
        <v>0</v>
      </c>
      <c r="BO980" s="102">
        <f t="shared" si="272"/>
        <v>0</v>
      </c>
      <c r="BP980" s="102">
        <f t="shared" ref="BP980:CP980" si="273">Opening_year_stroke_cost*Opening_year_mask</f>
        <v>0</v>
      </c>
      <c r="BQ980" s="102">
        <f t="shared" si="273"/>
        <v>0</v>
      </c>
      <c r="BR980" s="102">
        <f t="shared" si="273"/>
        <v>0</v>
      </c>
      <c r="BS980" s="102">
        <f t="shared" si="273"/>
        <v>0</v>
      </c>
      <c r="BT980" s="102">
        <f t="shared" si="273"/>
        <v>0</v>
      </c>
      <c r="BU980" s="102">
        <f t="shared" si="273"/>
        <v>0</v>
      </c>
      <c r="BV980" s="102">
        <f t="shared" si="273"/>
        <v>0</v>
      </c>
      <c r="BW980" s="102">
        <f t="shared" si="273"/>
        <v>0</v>
      </c>
      <c r="BX980" s="102">
        <f t="shared" si="273"/>
        <v>0</v>
      </c>
      <c r="BY980" s="102">
        <f t="shared" si="273"/>
        <v>0</v>
      </c>
      <c r="BZ980" s="102">
        <f t="shared" si="273"/>
        <v>0</v>
      </c>
      <c r="CA980" s="102">
        <f t="shared" si="273"/>
        <v>0</v>
      </c>
      <c r="CB980" s="102">
        <f t="shared" si="273"/>
        <v>0</v>
      </c>
      <c r="CC980" s="102">
        <f t="shared" si="273"/>
        <v>0</v>
      </c>
      <c r="CD980" s="102">
        <f t="shared" si="273"/>
        <v>0</v>
      </c>
      <c r="CE980" s="102">
        <f t="shared" si="273"/>
        <v>0</v>
      </c>
      <c r="CF980" s="102">
        <f t="shared" si="273"/>
        <v>0</v>
      </c>
      <c r="CG980" s="102">
        <f t="shared" si="273"/>
        <v>0</v>
      </c>
      <c r="CH980" s="102">
        <f t="shared" si="273"/>
        <v>0</v>
      </c>
      <c r="CI980" s="102">
        <f t="shared" si="273"/>
        <v>0</v>
      </c>
      <c r="CJ980" s="102">
        <f t="shared" si="273"/>
        <v>0</v>
      </c>
      <c r="CK980" s="102">
        <f t="shared" si="273"/>
        <v>0</v>
      </c>
      <c r="CL980" s="102">
        <f t="shared" si="273"/>
        <v>0</v>
      </c>
      <c r="CM980" s="102">
        <f t="shared" si="273"/>
        <v>0</v>
      </c>
      <c r="CN980" s="102">
        <f t="shared" si="273"/>
        <v>0</v>
      </c>
      <c r="CO980" s="102">
        <f t="shared" si="273"/>
        <v>0</v>
      </c>
      <c r="CP980" s="102">
        <f t="shared" si="273"/>
        <v>0</v>
      </c>
      <c r="CQ980" s="3" t="s">
        <v>297</v>
      </c>
    </row>
    <row r="981" spans="1:95" ht="14.45">
      <c r="A981" s="104"/>
      <c r="B981" s="104" t="s">
        <v>69</v>
      </c>
      <c r="C981" s="104"/>
      <c r="D981" s="102">
        <f t="shared" ref="D981:AI981" si="274">Forecast_year_stroke_cost*Forecast_year_mask</f>
        <v>0</v>
      </c>
      <c r="E981" s="102">
        <f t="shared" si="274"/>
        <v>0</v>
      </c>
      <c r="F981" s="102">
        <f t="shared" si="274"/>
        <v>0</v>
      </c>
      <c r="G981" s="102">
        <f t="shared" si="274"/>
        <v>0</v>
      </c>
      <c r="H981" s="102">
        <f t="shared" si="274"/>
        <v>0</v>
      </c>
      <c r="I981" s="102">
        <f t="shared" si="274"/>
        <v>0</v>
      </c>
      <c r="J981" s="102">
        <f t="shared" si="274"/>
        <v>0</v>
      </c>
      <c r="K981" s="102">
        <f t="shared" si="274"/>
        <v>0</v>
      </c>
      <c r="L981" s="102">
        <f t="shared" si="274"/>
        <v>0</v>
      </c>
      <c r="M981" s="102">
        <f t="shared" si="274"/>
        <v>0</v>
      </c>
      <c r="N981" s="102">
        <f t="shared" si="274"/>
        <v>0</v>
      </c>
      <c r="O981" s="102">
        <f t="shared" si="274"/>
        <v>0</v>
      </c>
      <c r="P981" s="102">
        <f t="shared" si="274"/>
        <v>0</v>
      </c>
      <c r="Q981" s="102">
        <f t="shared" si="274"/>
        <v>0</v>
      </c>
      <c r="R981" s="102">
        <f t="shared" si="274"/>
        <v>0</v>
      </c>
      <c r="S981" s="102">
        <f t="shared" si="274"/>
        <v>0</v>
      </c>
      <c r="T981" s="102">
        <f t="shared" si="274"/>
        <v>0</v>
      </c>
      <c r="U981" s="102">
        <f t="shared" si="274"/>
        <v>0</v>
      </c>
      <c r="V981" s="102">
        <f t="shared" si="274"/>
        <v>0</v>
      </c>
      <c r="W981" s="102">
        <f t="shared" si="274"/>
        <v>0</v>
      </c>
      <c r="X981" s="102">
        <f t="shared" si="274"/>
        <v>0</v>
      </c>
      <c r="Y981" s="102">
        <f t="shared" si="274"/>
        <v>0</v>
      </c>
      <c r="Z981" s="102">
        <f t="shared" si="274"/>
        <v>0</v>
      </c>
      <c r="AA981" s="102">
        <f t="shared" si="274"/>
        <v>0</v>
      </c>
      <c r="AB981" s="102">
        <f t="shared" si="274"/>
        <v>0</v>
      </c>
      <c r="AC981" s="102">
        <f t="shared" si="274"/>
        <v>0</v>
      </c>
      <c r="AD981" s="102">
        <f t="shared" si="274"/>
        <v>0</v>
      </c>
      <c r="AE981" s="102">
        <f t="shared" si="274"/>
        <v>0</v>
      </c>
      <c r="AF981" s="102">
        <f t="shared" si="274"/>
        <v>0</v>
      </c>
      <c r="AG981" s="102">
        <f t="shared" si="274"/>
        <v>0</v>
      </c>
      <c r="AH981" s="102">
        <f t="shared" si="274"/>
        <v>0</v>
      </c>
      <c r="AI981" s="102">
        <f t="shared" si="274"/>
        <v>0</v>
      </c>
      <c r="AJ981" s="102">
        <f t="shared" ref="AJ981:BO981" si="275">Forecast_year_stroke_cost*Forecast_year_mask</f>
        <v>0</v>
      </c>
      <c r="AK981" s="102">
        <f t="shared" si="275"/>
        <v>0</v>
      </c>
      <c r="AL981" s="102">
        <f t="shared" si="275"/>
        <v>0</v>
      </c>
      <c r="AM981" s="102">
        <f t="shared" si="275"/>
        <v>0</v>
      </c>
      <c r="AN981" s="102">
        <f t="shared" si="275"/>
        <v>0</v>
      </c>
      <c r="AO981" s="102">
        <f t="shared" si="275"/>
        <v>0</v>
      </c>
      <c r="AP981" s="102">
        <f t="shared" si="275"/>
        <v>0</v>
      </c>
      <c r="AQ981" s="102">
        <f t="shared" si="275"/>
        <v>0</v>
      </c>
      <c r="AR981" s="102">
        <f t="shared" si="275"/>
        <v>0</v>
      </c>
      <c r="AS981" s="102">
        <f t="shared" si="275"/>
        <v>0</v>
      </c>
      <c r="AT981" s="102">
        <f t="shared" si="275"/>
        <v>0</v>
      </c>
      <c r="AU981" s="102">
        <f t="shared" si="275"/>
        <v>0</v>
      </c>
      <c r="AV981" s="102">
        <f t="shared" si="275"/>
        <v>0</v>
      </c>
      <c r="AW981" s="102">
        <f t="shared" si="275"/>
        <v>0</v>
      </c>
      <c r="AX981" s="102">
        <f t="shared" si="275"/>
        <v>0</v>
      </c>
      <c r="AY981" s="102">
        <f t="shared" si="275"/>
        <v>0</v>
      </c>
      <c r="AZ981" s="102">
        <f t="shared" si="275"/>
        <v>0</v>
      </c>
      <c r="BA981" s="102">
        <f t="shared" si="275"/>
        <v>0</v>
      </c>
      <c r="BB981" s="102">
        <f t="shared" si="275"/>
        <v>0</v>
      </c>
      <c r="BC981" s="102">
        <f t="shared" si="275"/>
        <v>0</v>
      </c>
      <c r="BD981" s="102">
        <f t="shared" si="275"/>
        <v>0</v>
      </c>
      <c r="BE981" s="102">
        <f t="shared" si="275"/>
        <v>0</v>
      </c>
      <c r="BF981" s="102">
        <f t="shared" si="275"/>
        <v>0</v>
      </c>
      <c r="BG981" s="102">
        <f t="shared" si="275"/>
        <v>0</v>
      </c>
      <c r="BH981" s="102">
        <f t="shared" si="275"/>
        <v>0</v>
      </c>
      <c r="BI981" s="102">
        <f t="shared" si="275"/>
        <v>0</v>
      </c>
      <c r="BJ981" s="102">
        <f t="shared" si="275"/>
        <v>0</v>
      </c>
      <c r="BK981" s="102">
        <f t="shared" si="275"/>
        <v>0</v>
      </c>
      <c r="BL981" s="102">
        <f t="shared" si="275"/>
        <v>0</v>
      </c>
      <c r="BM981" s="102">
        <f t="shared" si="275"/>
        <v>0</v>
      </c>
      <c r="BN981" s="102">
        <f t="shared" si="275"/>
        <v>0</v>
      </c>
      <c r="BO981" s="102">
        <f t="shared" si="275"/>
        <v>0</v>
      </c>
      <c r="BP981" s="102">
        <f t="shared" ref="BP981:CP981" si="276">Forecast_year_stroke_cost*Forecast_year_mask</f>
        <v>0</v>
      </c>
      <c r="BQ981" s="102">
        <f t="shared" si="276"/>
        <v>0</v>
      </c>
      <c r="BR981" s="102">
        <f t="shared" si="276"/>
        <v>0</v>
      </c>
      <c r="BS981" s="102">
        <f t="shared" si="276"/>
        <v>0</v>
      </c>
      <c r="BT981" s="102">
        <f t="shared" si="276"/>
        <v>0</v>
      </c>
      <c r="BU981" s="102">
        <f t="shared" si="276"/>
        <v>0</v>
      </c>
      <c r="BV981" s="102">
        <f t="shared" si="276"/>
        <v>0</v>
      </c>
      <c r="BW981" s="102">
        <f t="shared" si="276"/>
        <v>0</v>
      </c>
      <c r="BX981" s="102">
        <f t="shared" si="276"/>
        <v>0</v>
      </c>
      <c r="BY981" s="102">
        <f t="shared" si="276"/>
        <v>0</v>
      </c>
      <c r="BZ981" s="102">
        <f t="shared" si="276"/>
        <v>0</v>
      </c>
      <c r="CA981" s="102">
        <f t="shared" si="276"/>
        <v>0</v>
      </c>
      <c r="CB981" s="102">
        <f t="shared" si="276"/>
        <v>0</v>
      </c>
      <c r="CC981" s="102">
        <f t="shared" si="276"/>
        <v>0</v>
      </c>
      <c r="CD981" s="102">
        <f t="shared" si="276"/>
        <v>0</v>
      </c>
      <c r="CE981" s="102">
        <f t="shared" si="276"/>
        <v>0</v>
      </c>
      <c r="CF981" s="102">
        <f t="shared" si="276"/>
        <v>0</v>
      </c>
      <c r="CG981" s="102">
        <f t="shared" si="276"/>
        <v>0</v>
      </c>
      <c r="CH981" s="102">
        <f t="shared" si="276"/>
        <v>0</v>
      </c>
      <c r="CI981" s="102">
        <f t="shared" si="276"/>
        <v>0</v>
      </c>
      <c r="CJ981" s="102">
        <f t="shared" si="276"/>
        <v>0</v>
      </c>
      <c r="CK981" s="102">
        <f t="shared" si="276"/>
        <v>0</v>
      </c>
      <c r="CL981" s="102">
        <f t="shared" si="276"/>
        <v>0</v>
      </c>
      <c r="CM981" s="102">
        <f t="shared" si="276"/>
        <v>0</v>
      </c>
      <c r="CN981" s="102">
        <f t="shared" si="276"/>
        <v>0</v>
      </c>
      <c r="CO981" s="102">
        <f t="shared" si="276"/>
        <v>0</v>
      </c>
      <c r="CP981" s="102">
        <f t="shared" si="276"/>
        <v>0</v>
      </c>
      <c r="CQ981" s="3" t="s">
        <v>298</v>
      </c>
    </row>
    <row r="982" spans="1:95" ht="14.45">
      <c r="A982" s="104"/>
      <c r="B982" s="104" t="s">
        <v>271</v>
      </c>
      <c r="C982" s="104"/>
      <c r="D982" s="102">
        <f t="shared" ref="D982:AI982" si="277">(Opening_year_stroke_cost+(Difference_stroke_cost)*(year-Opening_year)/(Forecast_and_opening_year_difference))*Interpolation_mask</f>
        <v>0</v>
      </c>
      <c r="E982" s="102">
        <f t="shared" si="277"/>
        <v>0</v>
      </c>
      <c r="F982" s="102">
        <f t="shared" si="277"/>
        <v>0</v>
      </c>
      <c r="G982" s="102">
        <f t="shared" si="277"/>
        <v>0</v>
      </c>
      <c r="H982" s="102">
        <f t="shared" si="277"/>
        <v>0</v>
      </c>
      <c r="I982" s="102">
        <f t="shared" si="277"/>
        <v>0</v>
      </c>
      <c r="J982" s="102">
        <f t="shared" si="277"/>
        <v>0</v>
      </c>
      <c r="K982" s="102">
        <f t="shared" si="277"/>
        <v>0</v>
      </c>
      <c r="L982" s="102">
        <f t="shared" si="277"/>
        <v>0</v>
      </c>
      <c r="M982" s="102">
        <f t="shared" si="277"/>
        <v>0</v>
      </c>
      <c r="N982" s="102">
        <f t="shared" si="277"/>
        <v>0</v>
      </c>
      <c r="O982" s="102">
        <f t="shared" si="277"/>
        <v>0</v>
      </c>
      <c r="P982" s="102">
        <f t="shared" si="277"/>
        <v>0</v>
      </c>
      <c r="Q982" s="102">
        <f t="shared" si="277"/>
        <v>0</v>
      </c>
      <c r="R982" s="102">
        <f t="shared" si="277"/>
        <v>0</v>
      </c>
      <c r="S982" s="102">
        <f t="shared" si="277"/>
        <v>0</v>
      </c>
      <c r="T982" s="102">
        <f t="shared" si="277"/>
        <v>0</v>
      </c>
      <c r="U982" s="102">
        <f t="shared" si="277"/>
        <v>0</v>
      </c>
      <c r="V982" s="102">
        <f t="shared" si="277"/>
        <v>0</v>
      </c>
      <c r="W982" s="102">
        <f t="shared" si="277"/>
        <v>0</v>
      </c>
      <c r="X982" s="102">
        <f t="shared" si="277"/>
        <v>0</v>
      </c>
      <c r="Y982" s="102">
        <f t="shared" si="277"/>
        <v>0</v>
      </c>
      <c r="Z982" s="102">
        <f t="shared" si="277"/>
        <v>0</v>
      </c>
      <c r="AA982" s="102">
        <f t="shared" si="277"/>
        <v>0</v>
      </c>
      <c r="AB982" s="102">
        <f t="shared" si="277"/>
        <v>0</v>
      </c>
      <c r="AC982" s="102">
        <f t="shared" si="277"/>
        <v>0</v>
      </c>
      <c r="AD982" s="102">
        <f t="shared" si="277"/>
        <v>0</v>
      </c>
      <c r="AE982" s="102">
        <f t="shared" si="277"/>
        <v>0</v>
      </c>
      <c r="AF982" s="102">
        <f t="shared" si="277"/>
        <v>0</v>
      </c>
      <c r="AG982" s="102">
        <f t="shared" si="277"/>
        <v>0</v>
      </c>
      <c r="AH982" s="102">
        <f t="shared" si="277"/>
        <v>0</v>
      </c>
      <c r="AI982" s="102">
        <f t="shared" si="277"/>
        <v>0</v>
      </c>
      <c r="AJ982" s="102">
        <f t="shared" ref="AJ982:BO982" si="278">(Opening_year_stroke_cost+(Difference_stroke_cost)*(year-Opening_year)/(Forecast_and_opening_year_difference))*Interpolation_mask</f>
        <v>0</v>
      </c>
      <c r="AK982" s="102">
        <f t="shared" si="278"/>
        <v>0</v>
      </c>
      <c r="AL982" s="102">
        <f t="shared" si="278"/>
        <v>0</v>
      </c>
      <c r="AM982" s="102">
        <f t="shared" si="278"/>
        <v>0</v>
      </c>
      <c r="AN982" s="102">
        <f t="shared" si="278"/>
        <v>0</v>
      </c>
      <c r="AO982" s="102">
        <f t="shared" si="278"/>
        <v>0</v>
      </c>
      <c r="AP982" s="102">
        <f t="shared" si="278"/>
        <v>0</v>
      </c>
      <c r="AQ982" s="102">
        <f t="shared" si="278"/>
        <v>0</v>
      </c>
      <c r="AR982" s="102">
        <f t="shared" si="278"/>
        <v>0</v>
      </c>
      <c r="AS982" s="102">
        <f t="shared" si="278"/>
        <v>0</v>
      </c>
      <c r="AT982" s="102">
        <f t="shared" si="278"/>
        <v>0</v>
      </c>
      <c r="AU982" s="102">
        <f t="shared" si="278"/>
        <v>0</v>
      </c>
      <c r="AV982" s="102">
        <f t="shared" si="278"/>
        <v>0</v>
      </c>
      <c r="AW982" s="102">
        <f t="shared" si="278"/>
        <v>0</v>
      </c>
      <c r="AX982" s="102">
        <f t="shared" si="278"/>
        <v>0</v>
      </c>
      <c r="AY982" s="102">
        <f t="shared" si="278"/>
        <v>0</v>
      </c>
      <c r="AZ982" s="102">
        <f t="shared" si="278"/>
        <v>0</v>
      </c>
      <c r="BA982" s="102">
        <f t="shared" si="278"/>
        <v>0</v>
      </c>
      <c r="BB982" s="102">
        <f t="shared" si="278"/>
        <v>0</v>
      </c>
      <c r="BC982" s="102">
        <f t="shared" si="278"/>
        <v>0</v>
      </c>
      <c r="BD982" s="102">
        <f t="shared" si="278"/>
        <v>0</v>
      </c>
      <c r="BE982" s="102">
        <f t="shared" si="278"/>
        <v>0</v>
      </c>
      <c r="BF982" s="102">
        <f t="shared" si="278"/>
        <v>0</v>
      </c>
      <c r="BG982" s="102">
        <f t="shared" si="278"/>
        <v>0</v>
      </c>
      <c r="BH982" s="102">
        <f t="shared" si="278"/>
        <v>0</v>
      </c>
      <c r="BI982" s="102">
        <f t="shared" si="278"/>
        <v>0</v>
      </c>
      <c r="BJ982" s="102">
        <f t="shared" si="278"/>
        <v>0</v>
      </c>
      <c r="BK982" s="102">
        <f t="shared" si="278"/>
        <v>0</v>
      </c>
      <c r="BL982" s="102">
        <f t="shared" si="278"/>
        <v>0</v>
      </c>
      <c r="BM982" s="102">
        <f t="shared" si="278"/>
        <v>0</v>
      </c>
      <c r="BN982" s="102">
        <f t="shared" si="278"/>
        <v>0</v>
      </c>
      <c r="BO982" s="102">
        <f t="shared" si="278"/>
        <v>0</v>
      </c>
      <c r="BP982" s="102">
        <f t="shared" ref="BP982:CP982" si="279">(Opening_year_stroke_cost+(Difference_stroke_cost)*(year-Opening_year)/(Forecast_and_opening_year_difference))*Interpolation_mask</f>
        <v>0</v>
      </c>
      <c r="BQ982" s="102">
        <f t="shared" si="279"/>
        <v>0</v>
      </c>
      <c r="BR982" s="102">
        <f t="shared" si="279"/>
        <v>0</v>
      </c>
      <c r="BS982" s="102">
        <f t="shared" si="279"/>
        <v>0</v>
      </c>
      <c r="BT982" s="102">
        <f t="shared" si="279"/>
        <v>0</v>
      </c>
      <c r="BU982" s="102">
        <f t="shared" si="279"/>
        <v>0</v>
      </c>
      <c r="BV982" s="102">
        <f t="shared" si="279"/>
        <v>0</v>
      </c>
      <c r="BW982" s="102">
        <f t="shared" si="279"/>
        <v>0</v>
      </c>
      <c r="BX982" s="102">
        <f t="shared" si="279"/>
        <v>0</v>
      </c>
      <c r="BY982" s="102">
        <f t="shared" si="279"/>
        <v>0</v>
      </c>
      <c r="BZ982" s="102">
        <f t="shared" si="279"/>
        <v>0</v>
      </c>
      <c r="CA982" s="102">
        <f t="shared" si="279"/>
        <v>0</v>
      </c>
      <c r="CB982" s="102">
        <f t="shared" si="279"/>
        <v>0</v>
      </c>
      <c r="CC982" s="102">
        <f t="shared" si="279"/>
        <v>0</v>
      </c>
      <c r="CD982" s="102">
        <f t="shared" si="279"/>
        <v>0</v>
      </c>
      <c r="CE982" s="102">
        <f t="shared" si="279"/>
        <v>0</v>
      </c>
      <c r="CF982" s="102">
        <f t="shared" si="279"/>
        <v>0</v>
      </c>
      <c r="CG982" s="102">
        <f t="shared" si="279"/>
        <v>0</v>
      </c>
      <c r="CH982" s="102">
        <f t="shared" si="279"/>
        <v>0</v>
      </c>
      <c r="CI982" s="102">
        <f t="shared" si="279"/>
        <v>0</v>
      </c>
      <c r="CJ982" s="102">
        <f t="shared" si="279"/>
        <v>0</v>
      </c>
      <c r="CK982" s="102">
        <f t="shared" si="279"/>
        <v>0</v>
      </c>
      <c r="CL982" s="102">
        <f t="shared" si="279"/>
        <v>0</v>
      </c>
      <c r="CM982" s="102">
        <f t="shared" si="279"/>
        <v>0</v>
      </c>
      <c r="CN982" s="102">
        <f t="shared" si="279"/>
        <v>0</v>
      </c>
      <c r="CO982" s="102">
        <f t="shared" si="279"/>
        <v>0</v>
      </c>
      <c r="CP982" s="102">
        <f t="shared" si="279"/>
        <v>0</v>
      </c>
      <c r="CQ982" s="3" t="s">
        <v>299</v>
      </c>
    </row>
    <row r="983" spans="1:95" ht="14.45">
      <c r="A983" s="104"/>
      <c r="B983" s="104" t="s">
        <v>273</v>
      </c>
      <c r="C983" s="104"/>
      <c r="D983" s="102">
        <f t="shared" ref="D983:AI983" si="280">Forecast_year_stroke_cost*Extrapolation_mask</f>
        <v>0</v>
      </c>
      <c r="E983" s="102">
        <f t="shared" si="280"/>
        <v>0</v>
      </c>
      <c r="F983" s="102">
        <f t="shared" si="280"/>
        <v>0</v>
      </c>
      <c r="G983" s="102">
        <f t="shared" si="280"/>
        <v>0</v>
      </c>
      <c r="H983" s="102">
        <f t="shared" si="280"/>
        <v>0</v>
      </c>
      <c r="I983" s="102">
        <f t="shared" si="280"/>
        <v>0</v>
      </c>
      <c r="J983" s="102">
        <f t="shared" si="280"/>
        <v>0</v>
      </c>
      <c r="K983" s="102">
        <f t="shared" si="280"/>
        <v>0</v>
      </c>
      <c r="L983" s="102">
        <f t="shared" si="280"/>
        <v>0</v>
      </c>
      <c r="M983" s="102">
        <f t="shared" si="280"/>
        <v>0</v>
      </c>
      <c r="N983" s="102">
        <f t="shared" si="280"/>
        <v>0</v>
      </c>
      <c r="O983" s="102">
        <f t="shared" si="280"/>
        <v>0</v>
      </c>
      <c r="P983" s="102">
        <f t="shared" si="280"/>
        <v>0</v>
      </c>
      <c r="Q983" s="102">
        <f t="shared" si="280"/>
        <v>0</v>
      </c>
      <c r="R983" s="102">
        <f t="shared" si="280"/>
        <v>0</v>
      </c>
      <c r="S983" s="102">
        <f t="shared" si="280"/>
        <v>0</v>
      </c>
      <c r="T983" s="102">
        <f t="shared" si="280"/>
        <v>0</v>
      </c>
      <c r="U983" s="102">
        <f t="shared" si="280"/>
        <v>0</v>
      </c>
      <c r="V983" s="102">
        <f t="shared" si="280"/>
        <v>0</v>
      </c>
      <c r="W983" s="102">
        <f t="shared" si="280"/>
        <v>0</v>
      </c>
      <c r="X983" s="102">
        <f t="shared" si="280"/>
        <v>0</v>
      </c>
      <c r="Y983" s="102">
        <f t="shared" si="280"/>
        <v>0</v>
      </c>
      <c r="Z983" s="102">
        <f t="shared" si="280"/>
        <v>0</v>
      </c>
      <c r="AA983" s="102">
        <f t="shared" si="280"/>
        <v>0</v>
      </c>
      <c r="AB983" s="102">
        <f t="shared" si="280"/>
        <v>0</v>
      </c>
      <c r="AC983" s="102">
        <f t="shared" si="280"/>
        <v>0</v>
      </c>
      <c r="AD983" s="102">
        <f t="shared" si="280"/>
        <v>0</v>
      </c>
      <c r="AE983" s="102">
        <f t="shared" si="280"/>
        <v>0</v>
      </c>
      <c r="AF983" s="102">
        <f t="shared" si="280"/>
        <v>0</v>
      </c>
      <c r="AG983" s="102">
        <f t="shared" si="280"/>
        <v>0</v>
      </c>
      <c r="AH983" s="102">
        <f t="shared" si="280"/>
        <v>0</v>
      </c>
      <c r="AI983" s="102">
        <f t="shared" si="280"/>
        <v>0</v>
      </c>
      <c r="AJ983" s="102">
        <f t="shared" ref="AJ983:BO983" si="281">Forecast_year_stroke_cost*Extrapolation_mask</f>
        <v>0</v>
      </c>
      <c r="AK983" s="102">
        <f t="shared" si="281"/>
        <v>0</v>
      </c>
      <c r="AL983" s="102">
        <f t="shared" si="281"/>
        <v>0</v>
      </c>
      <c r="AM983" s="102">
        <f t="shared" si="281"/>
        <v>0</v>
      </c>
      <c r="AN983" s="102">
        <f t="shared" si="281"/>
        <v>0</v>
      </c>
      <c r="AO983" s="102">
        <f t="shared" si="281"/>
        <v>0</v>
      </c>
      <c r="AP983" s="102">
        <f t="shared" si="281"/>
        <v>0</v>
      </c>
      <c r="AQ983" s="102">
        <f t="shared" si="281"/>
        <v>0</v>
      </c>
      <c r="AR983" s="102">
        <f t="shared" si="281"/>
        <v>0</v>
      </c>
      <c r="AS983" s="102">
        <f t="shared" si="281"/>
        <v>0</v>
      </c>
      <c r="AT983" s="102">
        <f t="shared" si="281"/>
        <v>0</v>
      </c>
      <c r="AU983" s="102">
        <f t="shared" si="281"/>
        <v>0</v>
      </c>
      <c r="AV983" s="102">
        <f t="shared" si="281"/>
        <v>0</v>
      </c>
      <c r="AW983" s="102">
        <f t="shared" si="281"/>
        <v>0</v>
      </c>
      <c r="AX983" s="102">
        <f t="shared" si="281"/>
        <v>0</v>
      </c>
      <c r="AY983" s="102">
        <f t="shared" si="281"/>
        <v>0</v>
      </c>
      <c r="AZ983" s="102">
        <f t="shared" si="281"/>
        <v>0</v>
      </c>
      <c r="BA983" s="102">
        <f t="shared" si="281"/>
        <v>0</v>
      </c>
      <c r="BB983" s="102">
        <f t="shared" si="281"/>
        <v>0</v>
      </c>
      <c r="BC983" s="102">
        <f t="shared" si="281"/>
        <v>0</v>
      </c>
      <c r="BD983" s="102">
        <f t="shared" si="281"/>
        <v>0</v>
      </c>
      <c r="BE983" s="102">
        <f t="shared" si="281"/>
        <v>0</v>
      </c>
      <c r="BF983" s="102">
        <f t="shared" si="281"/>
        <v>0</v>
      </c>
      <c r="BG983" s="102">
        <f t="shared" si="281"/>
        <v>0</v>
      </c>
      <c r="BH983" s="102">
        <f t="shared" si="281"/>
        <v>0</v>
      </c>
      <c r="BI983" s="102">
        <f t="shared" si="281"/>
        <v>0</v>
      </c>
      <c r="BJ983" s="102">
        <f t="shared" si="281"/>
        <v>0</v>
      </c>
      <c r="BK983" s="102">
        <f t="shared" si="281"/>
        <v>0</v>
      </c>
      <c r="BL983" s="102">
        <f t="shared" si="281"/>
        <v>0</v>
      </c>
      <c r="BM983" s="102">
        <f t="shared" si="281"/>
        <v>0</v>
      </c>
      <c r="BN983" s="102">
        <f t="shared" si="281"/>
        <v>0</v>
      </c>
      <c r="BO983" s="102">
        <f t="shared" si="281"/>
        <v>0</v>
      </c>
      <c r="BP983" s="102">
        <f t="shared" ref="BP983:CP983" si="282">Forecast_year_stroke_cost*Extrapolation_mask</f>
        <v>0</v>
      </c>
      <c r="BQ983" s="102">
        <f t="shared" si="282"/>
        <v>0</v>
      </c>
      <c r="BR983" s="102">
        <f t="shared" si="282"/>
        <v>0</v>
      </c>
      <c r="BS983" s="102">
        <f t="shared" si="282"/>
        <v>0</v>
      </c>
      <c r="BT983" s="102">
        <f t="shared" si="282"/>
        <v>0</v>
      </c>
      <c r="BU983" s="102">
        <f t="shared" si="282"/>
        <v>0</v>
      </c>
      <c r="BV983" s="102">
        <f t="shared" si="282"/>
        <v>0</v>
      </c>
      <c r="BW983" s="102">
        <f t="shared" si="282"/>
        <v>0</v>
      </c>
      <c r="BX983" s="102">
        <f t="shared" si="282"/>
        <v>0</v>
      </c>
      <c r="BY983" s="102">
        <f t="shared" si="282"/>
        <v>0</v>
      </c>
      <c r="BZ983" s="102">
        <f t="shared" si="282"/>
        <v>0</v>
      </c>
      <c r="CA983" s="102">
        <f t="shared" si="282"/>
        <v>0</v>
      </c>
      <c r="CB983" s="102">
        <f t="shared" si="282"/>
        <v>0</v>
      </c>
      <c r="CC983" s="102">
        <f t="shared" si="282"/>
        <v>0</v>
      </c>
      <c r="CD983" s="102">
        <f t="shared" si="282"/>
        <v>0</v>
      </c>
      <c r="CE983" s="102">
        <f t="shared" si="282"/>
        <v>0</v>
      </c>
      <c r="CF983" s="102">
        <f t="shared" si="282"/>
        <v>0</v>
      </c>
      <c r="CG983" s="102">
        <f t="shared" si="282"/>
        <v>0</v>
      </c>
      <c r="CH983" s="102">
        <f t="shared" si="282"/>
        <v>0</v>
      </c>
      <c r="CI983" s="102">
        <f t="shared" si="282"/>
        <v>0</v>
      </c>
      <c r="CJ983" s="102">
        <f t="shared" si="282"/>
        <v>0</v>
      </c>
      <c r="CK983" s="102">
        <f t="shared" si="282"/>
        <v>0</v>
      </c>
      <c r="CL983" s="102">
        <f t="shared" si="282"/>
        <v>0</v>
      </c>
      <c r="CM983" s="102">
        <f t="shared" si="282"/>
        <v>0</v>
      </c>
      <c r="CN983" s="102">
        <f t="shared" si="282"/>
        <v>0</v>
      </c>
      <c r="CO983" s="102">
        <f t="shared" si="282"/>
        <v>0</v>
      </c>
      <c r="CP983" s="102">
        <f t="shared" si="282"/>
        <v>0</v>
      </c>
      <c r="CQ983" s="3" t="s">
        <v>300</v>
      </c>
    </row>
    <row r="984" spans="1:95" ht="14.45">
      <c r="A984" s="104"/>
      <c r="B984" s="104" t="s">
        <v>282</v>
      </c>
      <c r="C984" s="104"/>
      <c r="D984" s="102">
        <f t="shared" ref="D984:AI984" si="283">Opening_year_stroke_cost_mask+Forecast_year_stroke_cost_mask+Interpolation_stroke_cost_mask+Extrapolation_stroke_cost_mask</f>
        <v>0</v>
      </c>
      <c r="E984" s="102">
        <f t="shared" si="283"/>
        <v>0</v>
      </c>
      <c r="F984" s="102">
        <f t="shared" si="283"/>
        <v>0</v>
      </c>
      <c r="G984" s="102">
        <f t="shared" si="283"/>
        <v>0</v>
      </c>
      <c r="H984" s="102">
        <f t="shared" si="283"/>
        <v>0</v>
      </c>
      <c r="I984" s="102">
        <f t="shared" si="283"/>
        <v>0</v>
      </c>
      <c r="J984" s="102">
        <f t="shared" si="283"/>
        <v>0</v>
      </c>
      <c r="K984" s="102">
        <f t="shared" si="283"/>
        <v>0</v>
      </c>
      <c r="L984" s="102">
        <f t="shared" si="283"/>
        <v>0</v>
      </c>
      <c r="M984" s="102">
        <f t="shared" si="283"/>
        <v>0</v>
      </c>
      <c r="N984" s="102">
        <f t="shared" si="283"/>
        <v>0</v>
      </c>
      <c r="O984" s="102">
        <f t="shared" si="283"/>
        <v>0</v>
      </c>
      <c r="P984" s="102">
        <f t="shared" si="283"/>
        <v>0</v>
      </c>
      <c r="Q984" s="102">
        <f t="shared" si="283"/>
        <v>0</v>
      </c>
      <c r="R984" s="102">
        <f t="shared" si="283"/>
        <v>0</v>
      </c>
      <c r="S984" s="102">
        <f t="shared" si="283"/>
        <v>0</v>
      </c>
      <c r="T984" s="102">
        <f t="shared" si="283"/>
        <v>0</v>
      </c>
      <c r="U984" s="102">
        <f t="shared" si="283"/>
        <v>0</v>
      </c>
      <c r="V984" s="102">
        <f t="shared" si="283"/>
        <v>0</v>
      </c>
      <c r="W984" s="102">
        <f t="shared" si="283"/>
        <v>0</v>
      </c>
      <c r="X984" s="102">
        <f t="shared" si="283"/>
        <v>0</v>
      </c>
      <c r="Y984" s="102">
        <f t="shared" si="283"/>
        <v>0</v>
      </c>
      <c r="Z984" s="102">
        <f t="shared" si="283"/>
        <v>0</v>
      </c>
      <c r="AA984" s="102">
        <f t="shared" si="283"/>
        <v>0</v>
      </c>
      <c r="AB984" s="102">
        <f t="shared" si="283"/>
        <v>0</v>
      </c>
      <c r="AC984" s="102">
        <f t="shared" si="283"/>
        <v>0</v>
      </c>
      <c r="AD984" s="102">
        <f t="shared" si="283"/>
        <v>0</v>
      </c>
      <c r="AE984" s="102">
        <f t="shared" si="283"/>
        <v>0</v>
      </c>
      <c r="AF984" s="102">
        <f t="shared" si="283"/>
        <v>0</v>
      </c>
      <c r="AG984" s="102">
        <f t="shared" si="283"/>
        <v>0</v>
      </c>
      <c r="AH984" s="102">
        <f t="shared" si="283"/>
        <v>0</v>
      </c>
      <c r="AI984" s="102">
        <f t="shared" si="283"/>
        <v>0</v>
      </c>
      <c r="AJ984" s="102">
        <f t="shared" ref="AJ984:BO984" si="284">Opening_year_stroke_cost_mask+Forecast_year_stroke_cost_mask+Interpolation_stroke_cost_mask+Extrapolation_stroke_cost_mask</f>
        <v>0</v>
      </c>
      <c r="AK984" s="102">
        <f t="shared" si="284"/>
        <v>0</v>
      </c>
      <c r="AL984" s="102">
        <f t="shared" si="284"/>
        <v>0</v>
      </c>
      <c r="AM984" s="102">
        <f t="shared" si="284"/>
        <v>0</v>
      </c>
      <c r="AN984" s="102">
        <f t="shared" si="284"/>
        <v>0</v>
      </c>
      <c r="AO984" s="102">
        <f t="shared" si="284"/>
        <v>0</v>
      </c>
      <c r="AP984" s="102">
        <f t="shared" si="284"/>
        <v>0</v>
      </c>
      <c r="AQ984" s="102">
        <f t="shared" si="284"/>
        <v>0</v>
      </c>
      <c r="AR984" s="102">
        <f t="shared" si="284"/>
        <v>0</v>
      </c>
      <c r="AS984" s="102">
        <f t="shared" si="284"/>
        <v>0</v>
      </c>
      <c r="AT984" s="102">
        <f t="shared" si="284"/>
        <v>0</v>
      </c>
      <c r="AU984" s="102">
        <f t="shared" si="284"/>
        <v>0</v>
      </c>
      <c r="AV984" s="102">
        <f t="shared" si="284"/>
        <v>0</v>
      </c>
      <c r="AW984" s="102">
        <f t="shared" si="284"/>
        <v>0</v>
      </c>
      <c r="AX984" s="102">
        <f t="shared" si="284"/>
        <v>0</v>
      </c>
      <c r="AY984" s="102">
        <f t="shared" si="284"/>
        <v>0</v>
      </c>
      <c r="AZ984" s="102">
        <f t="shared" si="284"/>
        <v>0</v>
      </c>
      <c r="BA984" s="102">
        <f t="shared" si="284"/>
        <v>0</v>
      </c>
      <c r="BB984" s="102">
        <f t="shared" si="284"/>
        <v>0</v>
      </c>
      <c r="BC984" s="102">
        <f t="shared" si="284"/>
        <v>0</v>
      </c>
      <c r="BD984" s="102">
        <f t="shared" si="284"/>
        <v>0</v>
      </c>
      <c r="BE984" s="102">
        <f t="shared" si="284"/>
        <v>0</v>
      </c>
      <c r="BF984" s="102">
        <f t="shared" si="284"/>
        <v>0</v>
      </c>
      <c r="BG984" s="102">
        <f t="shared" si="284"/>
        <v>0</v>
      </c>
      <c r="BH984" s="102">
        <f t="shared" si="284"/>
        <v>0</v>
      </c>
      <c r="BI984" s="102">
        <f t="shared" si="284"/>
        <v>0</v>
      </c>
      <c r="BJ984" s="102">
        <f t="shared" si="284"/>
        <v>0</v>
      </c>
      <c r="BK984" s="102">
        <f t="shared" si="284"/>
        <v>0</v>
      </c>
      <c r="BL984" s="102">
        <f t="shared" si="284"/>
        <v>0</v>
      </c>
      <c r="BM984" s="102">
        <f t="shared" si="284"/>
        <v>0</v>
      </c>
      <c r="BN984" s="102">
        <f t="shared" si="284"/>
        <v>0</v>
      </c>
      <c r="BO984" s="102">
        <f t="shared" si="284"/>
        <v>0</v>
      </c>
      <c r="BP984" s="102">
        <f t="shared" ref="BP984:CP984" si="285">Opening_year_stroke_cost_mask+Forecast_year_stroke_cost_mask+Interpolation_stroke_cost_mask+Extrapolation_stroke_cost_mask</f>
        <v>0</v>
      </c>
      <c r="BQ984" s="102">
        <f t="shared" si="285"/>
        <v>0</v>
      </c>
      <c r="BR984" s="102">
        <f t="shared" si="285"/>
        <v>0</v>
      </c>
      <c r="BS984" s="102">
        <f t="shared" si="285"/>
        <v>0</v>
      </c>
      <c r="BT984" s="102">
        <f t="shared" si="285"/>
        <v>0</v>
      </c>
      <c r="BU984" s="102">
        <f t="shared" si="285"/>
        <v>0</v>
      </c>
      <c r="BV984" s="102">
        <f t="shared" si="285"/>
        <v>0</v>
      </c>
      <c r="BW984" s="102">
        <f t="shared" si="285"/>
        <v>0</v>
      </c>
      <c r="BX984" s="102">
        <f t="shared" si="285"/>
        <v>0</v>
      </c>
      <c r="BY984" s="102">
        <f t="shared" si="285"/>
        <v>0</v>
      </c>
      <c r="BZ984" s="102">
        <f t="shared" si="285"/>
        <v>0</v>
      </c>
      <c r="CA984" s="102">
        <f t="shared" si="285"/>
        <v>0</v>
      </c>
      <c r="CB984" s="102">
        <f t="shared" si="285"/>
        <v>0</v>
      </c>
      <c r="CC984" s="102">
        <f t="shared" si="285"/>
        <v>0</v>
      </c>
      <c r="CD984" s="102">
        <f t="shared" si="285"/>
        <v>0</v>
      </c>
      <c r="CE984" s="102">
        <f t="shared" si="285"/>
        <v>0</v>
      </c>
      <c r="CF984" s="102">
        <f t="shared" si="285"/>
        <v>0</v>
      </c>
      <c r="CG984" s="102">
        <f t="shared" si="285"/>
        <v>0</v>
      </c>
      <c r="CH984" s="102">
        <f t="shared" si="285"/>
        <v>0</v>
      </c>
      <c r="CI984" s="102">
        <f t="shared" si="285"/>
        <v>0</v>
      </c>
      <c r="CJ984" s="102">
        <f t="shared" si="285"/>
        <v>0</v>
      </c>
      <c r="CK984" s="102">
        <f t="shared" si="285"/>
        <v>0</v>
      </c>
      <c r="CL984" s="102">
        <f t="shared" si="285"/>
        <v>0</v>
      </c>
      <c r="CM984" s="102">
        <f t="shared" si="285"/>
        <v>0</v>
      </c>
      <c r="CN984" s="102">
        <f t="shared" si="285"/>
        <v>0</v>
      </c>
      <c r="CO984" s="102">
        <f t="shared" si="285"/>
        <v>0</v>
      </c>
      <c r="CP984" s="102">
        <f t="shared" si="285"/>
        <v>0</v>
      </c>
      <c r="CQ984" s="3" t="s">
        <v>301</v>
      </c>
    </row>
    <row r="985" spans="1:95" ht="14.45">
      <c r="A985" s="104"/>
      <c r="B985" s="104"/>
      <c r="C985" s="104"/>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3"/>
    </row>
    <row r="986" spans="1:95" s="5" customFormat="1" ht="18.75" customHeight="1">
      <c r="B986" s="5" t="s">
        <v>302</v>
      </c>
    </row>
    <row r="987" spans="1:95" s="4" customFormat="1" ht="18.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c r="A988" s="104"/>
      <c r="B988" s="142"/>
      <c r="C988" s="142"/>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4"/>
    </row>
    <row r="989" spans="1:95" ht="14.45">
      <c r="A989" s="104"/>
      <c r="B989" s="104" t="s">
        <v>67</v>
      </c>
      <c r="C989" s="104"/>
      <c r="D989" s="102">
        <f t="shared" ref="D989:AI989" si="286">Opening_year_dementia_cost*Opening_year_mask</f>
        <v>0</v>
      </c>
      <c r="E989" s="102">
        <f t="shared" si="286"/>
        <v>0</v>
      </c>
      <c r="F989" s="102">
        <f t="shared" si="286"/>
        <v>0</v>
      </c>
      <c r="G989" s="102">
        <f t="shared" si="286"/>
        <v>0</v>
      </c>
      <c r="H989" s="102">
        <f t="shared" si="286"/>
        <v>0</v>
      </c>
      <c r="I989" s="102">
        <f t="shared" si="286"/>
        <v>0</v>
      </c>
      <c r="J989" s="102">
        <f t="shared" si="286"/>
        <v>0</v>
      </c>
      <c r="K989" s="102">
        <f t="shared" si="286"/>
        <v>0</v>
      </c>
      <c r="L989" s="102">
        <f t="shared" si="286"/>
        <v>0</v>
      </c>
      <c r="M989" s="102">
        <f t="shared" si="286"/>
        <v>0</v>
      </c>
      <c r="N989" s="102">
        <f t="shared" si="286"/>
        <v>0</v>
      </c>
      <c r="O989" s="102">
        <f t="shared" si="286"/>
        <v>0</v>
      </c>
      <c r="P989" s="102">
        <f t="shared" si="286"/>
        <v>0</v>
      </c>
      <c r="Q989" s="102">
        <f t="shared" si="286"/>
        <v>0</v>
      </c>
      <c r="R989" s="102">
        <f t="shared" si="286"/>
        <v>0</v>
      </c>
      <c r="S989" s="102">
        <f t="shared" si="286"/>
        <v>0</v>
      </c>
      <c r="T989" s="102">
        <f t="shared" si="286"/>
        <v>0</v>
      </c>
      <c r="U989" s="102">
        <f t="shared" si="286"/>
        <v>0</v>
      </c>
      <c r="V989" s="102">
        <f t="shared" si="286"/>
        <v>0</v>
      </c>
      <c r="W989" s="102">
        <f t="shared" si="286"/>
        <v>0</v>
      </c>
      <c r="X989" s="102">
        <f t="shared" si="286"/>
        <v>0</v>
      </c>
      <c r="Y989" s="102">
        <f t="shared" si="286"/>
        <v>0</v>
      </c>
      <c r="Z989" s="102">
        <f t="shared" si="286"/>
        <v>0</v>
      </c>
      <c r="AA989" s="102">
        <f t="shared" si="286"/>
        <v>0</v>
      </c>
      <c r="AB989" s="102">
        <f t="shared" si="286"/>
        <v>0</v>
      </c>
      <c r="AC989" s="102">
        <f t="shared" si="286"/>
        <v>0</v>
      </c>
      <c r="AD989" s="102">
        <f t="shared" si="286"/>
        <v>0</v>
      </c>
      <c r="AE989" s="102">
        <f t="shared" si="286"/>
        <v>0</v>
      </c>
      <c r="AF989" s="102">
        <f t="shared" si="286"/>
        <v>0</v>
      </c>
      <c r="AG989" s="102">
        <f t="shared" si="286"/>
        <v>0</v>
      </c>
      <c r="AH989" s="102">
        <f t="shared" si="286"/>
        <v>0</v>
      </c>
      <c r="AI989" s="102">
        <f t="shared" si="286"/>
        <v>0</v>
      </c>
      <c r="AJ989" s="102">
        <f t="shared" ref="AJ989:BO989" si="287">Opening_year_dementia_cost*Opening_year_mask</f>
        <v>0</v>
      </c>
      <c r="AK989" s="102">
        <f t="shared" si="287"/>
        <v>0</v>
      </c>
      <c r="AL989" s="102">
        <f t="shared" si="287"/>
        <v>0</v>
      </c>
      <c r="AM989" s="102">
        <f t="shared" si="287"/>
        <v>0</v>
      </c>
      <c r="AN989" s="102">
        <f t="shared" si="287"/>
        <v>0</v>
      </c>
      <c r="AO989" s="102">
        <f t="shared" si="287"/>
        <v>0</v>
      </c>
      <c r="AP989" s="102">
        <f t="shared" si="287"/>
        <v>0</v>
      </c>
      <c r="AQ989" s="102">
        <f t="shared" si="287"/>
        <v>0</v>
      </c>
      <c r="AR989" s="102">
        <f t="shared" si="287"/>
        <v>0</v>
      </c>
      <c r="AS989" s="102">
        <f t="shared" si="287"/>
        <v>0</v>
      </c>
      <c r="AT989" s="102">
        <f t="shared" si="287"/>
        <v>0</v>
      </c>
      <c r="AU989" s="102">
        <f t="shared" si="287"/>
        <v>0</v>
      </c>
      <c r="AV989" s="102">
        <f t="shared" si="287"/>
        <v>0</v>
      </c>
      <c r="AW989" s="102">
        <f t="shared" si="287"/>
        <v>0</v>
      </c>
      <c r="AX989" s="102">
        <f t="shared" si="287"/>
        <v>0</v>
      </c>
      <c r="AY989" s="102">
        <f t="shared" si="287"/>
        <v>0</v>
      </c>
      <c r="AZ989" s="102">
        <f t="shared" si="287"/>
        <v>0</v>
      </c>
      <c r="BA989" s="102">
        <f t="shared" si="287"/>
        <v>0</v>
      </c>
      <c r="BB989" s="102">
        <f t="shared" si="287"/>
        <v>0</v>
      </c>
      <c r="BC989" s="102">
        <f t="shared" si="287"/>
        <v>0</v>
      </c>
      <c r="BD989" s="102">
        <f t="shared" si="287"/>
        <v>0</v>
      </c>
      <c r="BE989" s="102">
        <f t="shared" si="287"/>
        <v>0</v>
      </c>
      <c r="BF989" s="102">
        <f t="shared" si="287"/>
        <v>0</v>
      </c>
      <c r="BG989" s="102">
        <f t="shared" si="287"/>
        <v>0</v>
      </c>
      <c r="BH989" s="102">
        <f t="shared" si="287"/>
        <v>0</v>
      </c>
      <c r="BI989" s="102">
        <f t="shared" si="287"/>
        <v>0</v>
      </c>
      <c r="BJ989" s="102">
        <f t="shared" si="287"/>
        <v>0</v>
      </c>
      <c r="BK989" s="102">
        <f t="shared" si="287"/>
        <v>0</v>
      </c>
      <c r="BL989" s="102">
        <f t="shared" si="287"/>
        <v>0</v>
      </c>
      <c r="BM989" s="102">
        <f t="shared" si="287"/>
        <v>0</v>
      </c>
      <c r="BN989" s="102">
        <f t="shared" si="287"/>
        <v>0</v>
      </c>
      <c r="BO989" s="102">
        <f t="shared" si="287"/>
        <v>0</v>
      </c>
      <c r="BP989" s="102">
        <f t="shared" ref="BP989:CP989" si="288">Opening_year_dementia_cost*Opening_year_mask</f>
        <v>0</v>
      </c>
      <c r="BQ989" s="102">
        <f t="shared" si="288"/>
        <v>0</v>
      </c>
      <c r="BR989" s="102">
        <f t="shared" si="288"/>
        <v>0</v>
      </c>
      <c r="BS989" s="102">
        <f t="shared" si="288"/>
        <v>0</v>
      </c>
      <c r="BT989" s="102">
        <f t="shared" si="288"/>
        <v>0</v>
      </c>
      <c r="BU989" s="102">
        <f t="shared" si="288"/>
        <v>0</v>
      </c>
      <c r="BV989" s="102">
        <f t="shared" si="288"/>
        <v>0</v>
      </c>
      <c r="BW989" s="102">
        <f t="shared" si="288"/>
        <v>0</v>
      </c>
      <c r="BX989" s="102">
        <f t="shared" si="288"/>
        <v>0</v>
      </c>
      <c r="BY989" s="102">
        <f t="shared" si="288"/>
        <v>0</v>
      </c>
      <c r="BZ989" s="102">
        <f t="shared" si="288"/>
        <v>0</v>
      </c>
      <c r="CA989" s="102">
        <f t="shared" si="288"/>
        <v>0</v>
      </c>
      <c r="CB989" s="102">
        <f t="shared" si="288"/>
        <v>0</v>
      </c>
      <c r="CC989" s="102">
        <f t="shared" si="288"/>
        <v>0</v>
      </c>
      <c r="CD989" s="102">
        <f t="shared" si="288"/>
        <v>0</v>
      </c>
      <c r="CE989" s="102">
        <f t="shared" si="288"/>
        <v>0</v>
      </c>
      <c r="CF989" s="102">
        <f t="shared" si="288"/>
        <v>0</v>
      </c>
      <c r="CG989" s="102">
        <f t="shared" si="288"/>
        <v>0</v>
      </c>
      <c r="CH989" s="102">
        <f t="shared" si="288"/>
        <v>0</v>
      </c>
      <c r="CI989" s="102">
        <f t="shared" si="288"/>
        <v>0</v>
      </c>
      <c r="CJ989" s="102">
        <f t="shared" si="288"/>
        <v>0</v>
      </c>
      <c r="CK989" s="102">
        <f t="shared" si="288"/>
        <v>0</v>
      </c>
      <c r="CL989" s="102">
        <f t="shared" si="288"/>
        <v>0</v>
      </c>
      <c r="CM989" s="102">
        <f t="shared" si="288"/>
        <v>0</v>
      </c>
      <c r="CN989" s="102">
        <f t="shared" si="288"/>
        <v>0</v>
      </c>
      <c r="CO989" s="102">
        <f t="shared" si="288"/>
        <v>0</v>
      </c>
      <c r="CP989" s="102">
        <f t="shared" si="288"/>
        <v>0</v>
      </c>
      <c r="CQ989" s="3" t="s">
        <v>303</v>
      </c>
    </row>
    <row r="990" spans="1:95" ht="14.45">
      <c r="A990" s="104"/>
      <c r="B990" s="104" t="s">
        <v>69</v>
      </c>
      <c r="C990" s="104"/>
      <c r="D990" s="102">
        <f t="shared" ref="D990:AI990" si="289">Forecast_year_dementia_cost*Forecast_year_mask</f>
        <v>0</v>
      </c>
      <c r="E990" s="102">
        <f t="shared" si="289"/>
        <v>0</v>
      </c>
      <c r="F990" s="102">
        <f t="shared" si="289"/>
        <v>0</v>
      </c>
      <c r="G990" s="102">
        <f t="shared" si="289"/>
        <v>0</v>
      </c>
      <c r="H990" s="102">
        <f t="shared" si="289"/>
        <v>0</v>
      </c>
      <c r="I990" s="102">
        <f t="shared" si="289"/>
        <v>0</v>
      </c>
      <c r="J990" s="102">
        <f t="shared" si="289"/>
        <v>0</v>
      </c>
      <c r="K990" s="102">
        <f t="shared" si="289"/>
        <v>0</v>
      </c>
      <c r="L990" s="102">
        <f t="shared" si="289"/>
        <v>0</v>
      </c>
      <c r="M990" s="102">
        <f t="shared" si="289"/>
        <v>0</v>
      </c>
      <c r="N990" s="102">
        <f t="shared" si="289"/>
        <v>0</v>
      </c>
      <c r="O990" s="102">
        <f t="shared" si="289"/>
        <v>0</v>
      </c>
      <c r="P990" s="102">
        <f t="shared" si="289"/>
        <v>0</v>
      </c>
      <c r="Q990" s="102">
        <f t="shared" si="289"/>
        <v>0</v>
      </c>
      <c r="R990" s="102">
        <f t="shared" si="289"/>
        <v>0</v>
      </c>
      <c r="S990" s="102">
        <f t="shared" si="289"/>
        <v>0</v>
      </c>
      <c r="T990" s="102">
        <f t="shared" si="289"/>
        <v>0</v>
      </c>
      <c r="U990" s="102">
        <f t="shared" si="289"/>
        <v>0</v>
      </c>
      <c r="V990" s="102">
        <f t="shared" si="289"/>
        <v>0</v>
      </c>
      <c r="W990" s="102">
        <f t="shared" si="289"/>
        <v>0</v>
      </c>
      <c r="X990" s="102">
        <f t="shared" si="289"/>
        <v>0</v>
      </c>
      <c r="Y990" s="102">
        <f t="shared" si="289"/>
        <v>0</v>
      </c>
      <c r="Z990" s="102">
        <f t="shared" si="289"/>
        <v>0</v>
      </c>
      <c r="AA990" s="102">
        <f t="shared" si="289"/>
        <v>0</v>
      </c>
      <c r="AB990" s="102">
        <f t="shared" si="289"/>
        <v>0</v>
      </c>
      <c r="AC990" s="102">
        <f t="shared" si="289"/>
        <v>0</v>
      </c>
      <c r="AD990" s="102">
        <f t="shared" si="289"/>
        <v>0</v>
      </c>
      <c r="AE990" s="102">
        <f t="shared" si="289"/>
        <v>0</v>
      </c>
      <c r="AF990" s="102">
        <f t="shared" si="289"/>
        <v>0</v>
      </c>
      <c r="AG990" s="102">
        <f t="shared" si="289"/>
        <v>0</v>
      </c>
      <c r="AH990" s="102">
        <f t="shared" si="289"/>
        <v>0</v>
      </c>
      <c r="AI990" s="102">
        <f t="shared" si="289"/>
        <v>0</v>
      </c>
      <c r="AJ990" s="102">
        <f t="shared" ref="AJ990:BO990" si="290">Forecast_year_dementia_cost*Forecast_year_mask</f>
        <v>0</v>
      </c>
      <c r="AK990" s="102">
        <f t="shared" si="290"/>
        <v>0</v>
      </c>
      <c r="AL990" s="102">
        <f t="shared" si="290"/>
        <v>0</v>
      </c>
      <c r="AM990" s="102">
        <f t="shared" si="290"/>
        <v>0</v>
      </c>
      <c r="AN990" s="102">
        <f t="shared" si="290"/>
        <v>0</v>
      </c>
      <c r="AO990" s="102">
        <f t="shared" si="290"/>
        <v>0</v>
      </c>
      <c r="AP990" s="102">
        <f t="shared" si="290"/>
        <v>0</v>
      </c>
      <c r="AQ990" s="102">
        <f t="shared" si="290"/>
        <v>0</v>
      </c>
      <c r="AR990" s="102">
        <f t="shared" si="290"/>
        <v>0</v>
      </c>
      <c r="AS990" s="102">
        <f t="shared" si="290"/>
        <v>0</v>
      </c>
      <c r="AT990" s="102">
        <f t="shared" si="290"/>
        <v>0</v>
      </c>
      <c r="AU990" s="102">
        <f t="shared" si="290"/>
        <v>0</v>
      </c>
      <c r="AV990" s="102">
        <f t="shared" si="290"/>
        <v>0</v>
      </c>
      <c r="AW990" s="102">
        <f t="shared" si="290"/>
        <v>0</v>
      </c>
      <c r="AX990" s="102">
        <f t="shared" si="290"/>
        <v>0</v>
      </c>
      <c r="AY990" s="102">
        <f t="shared" si="290"/>
        <v>0</v>
      </c>
      <c r="AZ990" s="102">
        <f t="shared" si="290"/>
        <v>0</v>
      </c>
      <c r="BA990" s="102">
        <f t="shared" si="290"/>
        <v>0</v>
      </c>
      <c r="BB990" s="102">
        <f t="shared" si="290"/>
        <v>0</v>
      </c>
      <c r="BC990" s="102">
        <f t="shared" si="290"/>
        <v>0</v>
      </c>
      <c r="BD990" s="102">
        <f t="shared" si="290"/>
        <v>0</v>
      </c>
      <c r="BE990" s="102">
        <f t="shared" si="290"/>
        <v>0</v>
      </c>
      <c r="BF990" s="102">
        <f t="shared" si="290"/>
        <v>0</v>
      </c>
      <c r="BG990" s="102">
        <f t="shared" si="290"/>
        <v>0</v>
      </c>
      <c r="BH990" s="102">
        <f t="shared" si="290"/>
        <v>0</v>
      </c>
      <c r="BI990" s="102">
        <f t="shared" si="290"/>
        <v>0</v>
      </c>
      <c r="BJ990" s="102">
        <f t="shared" si="290"/>
        <v>0</v>
      </c>
      <c r="BK990" s="102">
        <f t="shared" si="290"/>
        <v>0</v>
      </c>
      <c r="BL990" s="102">
        <f t="shared" si="290"/>
        <v>0</v>
      </c>
      <c r="BM990" s="102">
        <f t="shared" si="290"/>
        <v>0</v>
      </c>
      <c r="BN990" s="102">
        <f t="shared" si="290"/>
        <v>0</v>
      </c>
      <c r="BO990" s="102">
        <f t="shared" si="290"/>
        <v>0</v>
      </c>
      <c r="BP990" s="102">
        <f t="shared" ref="BP990:CP990" si="291">Forecast_year_dementia_cost*Forecast_year_mask</f>
        <v>0</v>
      </c>
      <c r="BQ990" s="102">
        <f t="shared" si="291"/>
        <v>0</v>
      </c>
      <c r="BR990" s="102">
        <f t="shared" si="291"/>
        <v>0</v>
      </c>
      <c r="BS990" s="102">
        <f t="shared" si="291"/>
        <v>0</v>
      </c>
      <c r="BT990" s="102">
        <f t="shared" si="291"/>
        <v>0</v>
      </c>
      <c r="BU990" s="102">
        <f t="shared" si="291"/>
        <v>0</v>
      </c>
      <c r="BV990" s="102">
        <f t="shared" si="291"/>
        <v>0</v>
      </c>
      <c r="BW990" s="102">
        <f t="shared" si="291"/>
        <v>0</v>
      </c>
      <c r="BX990" s="102">
        <f t="shared" si="291"/>
        <v>0</v>
      </c>
      <c r="BY990" s="102">
        <f t="shared" si="291"/>
        <v>0</v>
      </c>
      <c r="BZ990" s="102">
        <f t="shared" si="291"/>
        <v>0</v>
      </c>
      <c r="CA990" s="102">
        <f t="shared" si="291"/>
        <v>0</v>
      </c>
      <c r="CB990" s="102">
        <f t="shared" si="291"/>
        <v>0</v>
      </c>
      <c r="CC990" s="102">
        <f t="shared" si="291"/>
        <v>0</v>
      </c>
      <c r="CD990" s="102">
        <f t="shared" si="291"/>
        <v>0</v>
      </c>
      <c r="CE990" s="102">
        <f t="shared" si="291"/>
        <v>0</v>
      </c>
      <c r="CF990" s="102">
        <f t="shared" si="291"/>
        <v>0</v>
      </c>
      <c r="CG990" s="102">
        <f t="shared" si="291"/>
        <v>0</v>
      </c>
      <c r="CH990" s="102">
        <f t="shared" si="291"/>
        <v>0</v>
      </c>
      <c r="CI990" s="102">
        <f t="shared" si="291"/>
        <v>0</v>
      </c>
      <c r="CJ990" s="102">
        <f t="shared" si="291"/>
        <v>0</v>
      </c>
      <c r="CK990" s="102">
        <f t="shared" si="291"/>
        <v>0</v>
      </c>
      <c r="CL990" s="102">
        <f t="shared" si="291"/>
        <v>0</v>
      </c>
      <c r="CM990" s="102">
        <f t="shared" si="291"/>
        <v>0</v>
      </c>
      <c r="CN990" s="102">
        <f t="shared" si="291"/>
        <v>0</v>
      </c>
      <c r="CO990" s="102">
        <f t="shared" si="291"/>
        <v>0</v>
      </c>
      <c r="CP990" s="102">
        <f t="shared" si="291"/>
        <v>0</v>
      </c>
      <c r="CQ990" s="3" t="s">
        <v>304</v>
      </c>
    </row>
    <row r="991" spans="1:95" ht="14.45">
      <c r="A991" s="104"/>
      <c r="B991" s="104" t="s">
        <v>271</v>
      </c>
      <c r="C991" s="104"/>
      <c r="D991" s="102">
        <f t="shared" ref="D991:AI991" si="292">(Opening_year_dementia_cost+(Difference_dementia_cost)*(year-Opening_year)/(Forecast_and_opening_year_difference))*Interpolation_mask</f>
        <v>0</v>
      </c>
      <c r="E991" s="102">
        <f t="shared" si="292"/>
        <v>0</v>
      </c>
      <c r="F991" s="102">
        <f t="shared" si="292"/>
        <v>0</v>
      </c>
      <c r="G991" s="102">
        <f t="shared" si="292"/>
        <v>0</v>
      </c>
      <c r="H991" s="102">
        <f t="shared" si="292"/>
        <v>0</v>
      </c>
      <c r="I991" s="102">
        <f t="shared" si="292"/>
        <v>0</v>
      </c>
      <c r="J991" s="102">
        <f t="shared" si="292"/>
        <v>0</v>
      </c>
      <c r="K991" s="102">
        <f t="shared" si="292"/>
        <v>0</v>
      </c>
      <c r="L991" s="102">
        <f t="shared" si="292"/>
        <v>0</v>
      </c>
      <c r="M991" s="102">
        <f t="shared" si="292"/>
        <v>0</v>
      </c>
      <c r="N991" s="102">
        <f t="shared" si="292"/>
        <v>0</v>
      </c>
      <c r="O991" s="102">
        <f t="shared" si="292"/>
        <v>0</v>
      </c>
      <c r="P991" s="102">
        <f t="shared" si="292"/>
        <v>0</v>
      </c>
      <c r="Q991" s="102">
        <f t="shared" si="292"/>
        <v>0</v>
      </c>
      <c r="R991" s="102">
        <f t="shared" si="292"/>
        <v>0</v>
      </c>
      <c r="S991" s="102">
        <f t="shared" si="292"/>
        <v>0</v>
      </c>
      <c r="T991" s="102">
        <f t="shared" si="292"/>
        <v>0</v>
      </c>
      <c r="U991" s="102">
        <f t="shared" si="292"/>
        <v>0</v>
      </c>
      <c r="V991" s="102">
        <f t="shared" si="292"/>
        <v>0</v>
      </c>
      <c r="W991" s="102">
        <f t="shared" si="292"/>
        <v>0</v>
      </c>
      <c r="X991" s="102">
        <f t="shared" si="292"/>
        <v>0</v>
      </c>
      <c r="Y991" s="102">
        <f t="shared" si="292"/>
        <v>0</v>
      </c>
      <c r="Z991" s="102">
        <f t="shared" si="292"/>
        <v>0</v>
      </c>
      <c r="AA991" s="102">
        <f t="shared" si="292"/>
        <v>0</v>
      </c>
      <c r="AB991" s="102">
        <f t="shared" si="292"/>
        <v>0</v>
      </c>
      <c r="AC991" s="102">
        <f t="shared" si="292"/>
        <v>0</v>
      </c>
      <c r="AD991" s="102">
        <f t="shared" si="292"/>
        <v>0</v>
      </c>
      <c r="AE991" s="102">
        <f t="shared" si="292"/>
        <v>0</v>
      </c>
      <c r="AF991" s="102">
        <f t="shared" si="292"/>
        <v>0</v>
      </c>
      <c r="AG991" s="102">
        <f t="shared" si="292"/>
        <v>0</v>
      </c>
      <c r="AH991" s="102">
        <f t="shared" si="292"/>
        <v>0</v>
      </c>
      <c r="AI991" s="102">
        <f t="shared" si="292"/>
        <v>0</v>
      </c>
      <c r="AJ991" s="102">
        <f t="shared" ref="AJ991:BO991" si="293">(Opening_year_dementia_cost+(Difference_dementia_cost)*(year-Opening_year)/(Forecast_and_opening_year_difference))*Interpolation_mask</f>
        <v>0</v>
      </c>
      <c r="AK991" s="102">
        <f t="shared" si="293"/>
        <v>0</v>
      </c>
      <c r="AL991" s="102">
        <f t="shared" si="293"/>
        <v>0</v>
      </c>
      <c r="AM991" s="102">
        <f t="shared" si="293"/>
        <v>0</v>
      </c>
      <c r="AN991" s="102">
        <f t="shared" si="293"/>
        <v>0</v>
      </c>
      <c r="AO991" s="102">
        <f t="shared" si="293"/>
        <v>0</v>
      </c>
      <c r="AP991" s="102">
        <f t="shared" si="293"/>
        <v>0</v>
      </c>
      <c r="AQ991" s="102">
        <f t="shared" si="293"/>
        <v>0</v>
      </c>
      <c r="AR991" s="102">
        <f t="shared" si="293"/>
        <v>0</v>
      </c>
      <c r="AS991" s="102">
        <f t="shared" si="293"/>
        <v>0</v>
      </c>
      <c r="AT991" s="102">
        <f t="shared" si="293"/>
        <v>0</v>
      </c>
      <c r="AU991" s="102">
        <f t="shared" si="293"/>
        <v>0</v>
      </c>
      <c r="AV991" s="102">
        <f t="shared" si="293"/>
        <v>0</v>
      </c>
      <c r="AW991" s="102">
        <f t="shared" si="293"/>
        <v>0</v>
      </c>
      <c r="AX991" s="102">
        <f t="shared" si="293"/>
        <v>0</v>
      </c>
      <c r="AY991" s="102">
        <f t="shared" si="293"/>
        <v>0</v>
      </c>
      <c r="AZ991" s="102">
        <f t="shared" si="293"/>
        <v>0</v>
      </c>
      <c r="BA991" s="102">
        <f t="shared" si="293"/>
        <v>0</v>
      </c>
      <c r="BB991" s="102">
        <f t="shared" si="293"/>
        <v>0</v>
      </c>
      <c r="BC991" s="102">
        <f t="shared" si="293"/>
        <v>0</v>
      </c>
      <c r="BD991" s="102">
        <f t="shared" si="293"/>
        <v>0</v>
      </c>
      <c r="BE991" s="102">
        <f t="shared" si="293"/>
        <v>0</v>
      </c>
      <c r="BF991" s="102">
        <f t="shared" si="293"/>
        <v>0</v>
      </c>
      <c r="BG991" s="102">
        <f t="shared" si="293"/>
        <v>0</v>
      </c>
      <c r="BH991" s="102">
        <f t="shared" si="293"/>
        <v>0</v>
      </c>
      <c r="BI991" s="102">
        <f t="shared" si="293"/>
        <v>0</v>
      </c>
      <c r="BJ991" s="102">
        <f t="shared" si="293"/>
        <v>0</v>
      </c>
      <c r="BK991" s="102">
        <f t="shared" si="293"/>
        <v>0</v>
      </c>
      <c r="BL991" s="102">
        <f t="shared" si="293"/>
        <v>0</v>
      </c>
      <c r="BM991" s="102">
        <f t="shared" si="293"/>
        <v>0</v>
      </c>
      <c r="BN991" s="102">
        <f t="shared" si="293"/>
        <v>0</v>
      </c>
      <c r="BO991" s="102">
        <f t="shared" si="293"/>
        <v>0</v>
      </c>
      <c r="BP991" s="102">
        <f t="shared" ref="BP991:CP991" si="294">(Opening_year_dementia_cost+(Difference_dementia_cost)*(year-Opening_year)/(Forecast_and_opening_year_difference))*Interpolation_mask</f>
        <v>0</v>
      </c>
      <c r="BQ991" s="102">
        <f t="shared" si="294"/>
        <v>0</v>
      </c>
      <c r="BR991" s="102">
        <f t="shared" si="294"/>
        <v>0</v>
      </c>
      <c r="BS991" s="102">
        <f t="shared" si="294"/>
        <v>0</v>
      </c>
      <c r="BT991" s="102">
        <f t="shared" si="294"/>
        <v>0</v>
      </c>
      <c r="BU991" s="102">
        <f t="shared" si="294"/>
        <v>0</v>
      </c>
      <c r="BV991" s="102">
        <f t="shared" si="294"/>
        <v>0</v>
      </c>
      <c r="BW991" s="102">
        <f t="shared" si="294"/>
        <v>0</v>
      </c>
      <c r="BX991" s="102">
        <f t="shared" si="294"/>
        <v>0</v>
      </c>
      <c r="BY991" s="102">
        <f t="shared" si="294"/>
        <v>0</v>
      </c>
      <c r="BZ991" s="102">
        <f t="shared" si="294"/>
        <v>0</v>
      </c>
      <c r="CA991" s="102">
        <f t="shared" si="294"/>
        <v>0</v>
      </c>
      <c r="CB991" s="102">
        <f t="shared" si="294"/>
        <v>0</v>
      </c>
      <c r="CC991" s="102">
        <f t="shared" si="294"/>
        <v>0</v>
      </c>
      <c r="CD991" s="102">
        <f t="shared" si="294"/>
        <v>0</v>
      </c>
      <c r="CE991" s="102">
        <f t="shared" si="294"/>
        <v>0</v>
      </c>
      <c r="CF991" s="102">
        <f t="shared" si="294"/>
        <v>0</v>
      </c>
      <c r="CG991" s="102">
        <f t="shared" si="294"/>
        <v>0</v>
      </c>
      <c r="CH991" s="102">
        <f t="shared" si="294"/>
        <v>0</v>
      </c>
      <c r="CI991" s="102">
        <f t="shared" si="294"/>
        <v>0</v>
      </c>
      <c r="CJ991" s="102">
        <f t="shared" si="294"/>
        <v>0</v>
      </c>
      <c r="CK991" s="102">
        <f t="shared" si="294"/>
        <v>0</v>
      </c>
      <c r="CL991" s="102">
        <f t="shared" si="294"/>
        <v>0</v>
      </c>
      <c r="CM991" s="102">
        <f t="shared" si="294"/>
        <v>0</v>
      </c>
      <c r="CN991" s="102">
        <f t="shared" si="294"/>
        <v>0</v>
      </c>
      <c r="CO991" s="102">
        <f t="shared" si="294"/>
        <v>0</v>
      </c>
      <c r="CP991" s="102">
        <f t="shared" si="294"/>
        <v>0</v>
      </c>
      <c r="CQ991" s="3" t="s">
        <v>305</v>
      </c>
    </row>
    <row r="992" spans="1:95" ht="14.45">
      <c r="A992" s="104"/>
      <c r="B992" s="104" t="s">
        <v>273</v>
      </c>
      <c r="C992" s="104"/>
      <c r="D992" s="102">
        <f t="shared" ref="D992:AI992" si="295">Forecast_year_dementia_cost*Extrapolation_mask</f>
        <v>0</v>
      </c>
      <c r="E992" s="102">
        <f t="shared" si="295"/>
        <v>0</v>
      </c>
      <c r="F992" s="102">
        <f t="shared" si="295"/>
        <v>0</v>
      </c>
      <c r="G992" s="102">
        <f t="shared" si="295"/>
        <v>0</v>
      </c>
      <c r="H992" s="102">
        <f t="shared" si="295"/>
        <v>0</v>
      </c>
      <c r="I992" s="102">
        <f t="shared" si="295"/>
        <v>0</v>
      </c>
      <c r="J992" s="102">
        <f t="shared" si="295"/>
        <v>0</v>
      </c>
      <c r="K992" s="102">
        <f t="shared" si="295"/>
        <v>0</v>
      </c>
      <c r="L992" s="102">
        <f t="shared" si="295"/>
        <v>0</v>
      </c>
      <c r="M992" s="102">
        <f t="shared" si="295"/>
        <v>0</v>
      </c>
      <c r="N992" s="102">
        <f t="shared" si="295"/>
        <v>0</v>
      </c>
      <c r="O992" s="102">
        <f t="shared" si="295"/>
        <v>0</v>
      </c>
      <c r="P992" s="102">
        <f t="shared" si="295"/>
        <v>0</v>
      </c>
      <c r="Q992" s="102">
        <f t="shared" si="295"/>
        <v>0</v>
      </c>
      <c r="R992" s="102">
        <f t="shared" si="295"/>
        <v>0</v>
      </c>
      <c r="S992" s="102">
        <f t="shared" si="295"/>
        <v>0</v>
      </c>
      <c r="T992" s="102">
        <f t="shared" si="295"/>
        <v>0</v>
      </c>
      <c r="U992" s="102">
        <f t="shared" si="295"/>
        <v>0</v>
      </c>
      <c r="V992" s="102">
        <f t="shared" si="295"/>
        <v>0</v>
      </c>
      <c r="W992" s="102">
        <f t="shared" si="295"/>
        <v>0</v>
      </c>
      <c r="X992" s="102">
        <f t="shared" si="295"/>
        <v>0</v>
      </c>
      <c r="Y992" s="102">
        <f t="shared" si="295"/>
        <v>0</v>
      </c>
      <c r="Z992" s="102">
        <f t="shared" si="295"/>
        <v>0</v>
      </c>
      <c r="AA992" s="102">
        <f t="shared" si="295"/>
        <v>0</v>
      </c>
      <c r="AB992" s="102">
        <f t="shared" si="295"/>
        <v>0</v>
      </c>
      <c r="AC992" s="102">
        <f t="shared" si="295"/>
        <v>0</v>
      </c>
      <c r="AD992" s="102">
        <f t="shared" si="295"/>
        <v>0</v>
      </c>
      <c r="AE992" s="102">
        <f t="shared" si="295"/>
        <v>0</v>
      </c>
      <c r="AF992" s="102">
        <f t="shared" si="295"/>
        <v>0</v>
      </c>
      <c r="AG992" s="102">
        <f t="shared" si="295"/>
        <v>0</v>
      </c>
      <c r="AH992" s="102">
        <f t="shared" si="295"/>
        <v>0</v>
      </c>
      <c r="AI992" s="102">
        <f t="shared" si="295"/>
        <v>0</v>
      </c>
      <c r="AJ992" s="102">
        <f t="shared" ref="AJ992:BO992" si="296">Forecast_year_dementia_cost*Extrapolation_mask</f>
        <v>0</v>
      </c>
      <c r="AK992" s="102">
        <f t="shared" si="296"/>
        <v>0</v>
      </c>
      <c r="AL992" s="102">
        <f t="shared" si="296"/>
        <v>0</v>
      </c>
      <c r="AM992" s="102">
        <f t="shared" si="296"/>
        <v>0</v>
      </c>
      <c r="AN992" s="102">
        <f t="shared" si="296"/>
        <v>0</v>
      </c>
      <c r="AO992" s="102">
        <f t="shared" si="296"/>
        <v>0</v>
      </c>
      <c r="AP992" s="102">
        <f t="shared" si="296"/>
        <v>0</v>
      </c>
      <c r="AQ992" s="102">
        <f t="shared" si="296"/>
        <v>0</v>
      </c>
      <c r="AR992" s="102">
        <f t="shared" si="296"/>
        <v>0</v>
      </c>
      <c r="AS992" s="102">
        <f t="shared" si="296"/>
        <v>0</v>
      </c>
      <c r="AT992" s="102">
        <f t="shared" si="296"/>
        <v>0</v>
      </c>
      <c r="AU992" s="102">
        <f t="shared" si="296"/>
        <v>0</v>
      </c>
      <c r="AV992" s="102">
        <f t="shared" si="296"/>
        <v>0</v>
      </c>
      <c r="AW992" s="102">
        <f t="shared" si="296"/>
        <v>0</v>
      </c>
      <c r="AX992" s="102">
        <f t="shared" si="296"/>
        <v>0</v>
      </c>
      <c r="AY992" s="102">
        <f t="shared" si="296"/>
        <v>0</v>
      </c>
      <c r="AZ992" s="102">
        <f t="shared" si="296"/>
        <v>0</v>
      </c>
      <c r="BA992" s="102">
        <f t="shared" si="296"/>
        <v>0</v>
      </c>
      <c r="BB992" s="102">
        <f t="shared" si="296"/>
        <v>0</v>
      </c>
      <c r="BC992" s="102">
        <f t="shared" si="296"/>
        <v>0</v>
      </c>
      <c r="BD992" s="102">
        <f t="shared" si="296"/>
        <v>0</v>
      </c>
      <c r="BE992" s="102">
        <f t="shared" si="296"/>
        <v>0</v>
      </c>
      <c r="BF992" s="102">
        <f t="shared" si="296"/>
        <v>0</v>
      </c>
      <c r="BG992" s="102">
        <f t="shared" si="296"/>
        <v>0</v>
      </c>
      <c r="BH992" s="102">
        <f t="shared" si="296"/>
        <v>0</v>
      </c>
      <c r="BI992" s="102">
        <f t="shared" si="296"/>
        <v>0</v>
      </c>
      <c r="BJ992" s="102">
        <f t="shared" si="296"/>
        <v>0</v>
      </c>
      <c r="BK992" s="102">
        <f t="shared" si="296"/>
        <v>0</v>
      </c>
      <c r="BL992" s="102">
        <f t="shared" si="296"/>
        <v>0</v>
      </c>
      <c r="BM992" s="102">
        <f t="shared" si="296"/>
        <v>0</v>
      </c>
      <c r="BN992" s="102">
        <f t="shared" si="296"/>
        <v>0</v>
      </c>
      <c r="BO992" s="102">
        <f t="shared" si="296"/>
        <v>0</v>
      </c>
      <c r="BP992" s="102">
        <f t="shared" ref="BP992:CP992" si="297">Forecast_year_dementia_cost*Extrapolation_mask</f>
        <v>0</v>
      </c>
      <c r="BQ992" s="102">
        <f t="shared" si="297"/>
        <v>0</v>
      </c>
      <c r="BR992" s="102">
        <f t="shared" si="297"/>
        <v>0</v>
      </c>
      <c r="BS992" s="102">
        <f t="shared" si="297"/>
        <v>0</v>
      </c>
      <c r="BT992" s="102">
        <f t="shared" si="297"/>
        <v>0</v>
      </c>
      <c r="BU992" s="102">
        <f t="shared" si="297"/>
        <v>0</v>
      </c>
      <c r="BV992" s="102">
        <f t="shared" si="297"/>
        <v>0</v>
      </c>
      <c r="BW992" s="102">
        <f t="shared" si="297"/>
        <v>0</v>
      </c>
      <c r="BX992" s="102">
        <f t="shared" si="297"/>
        <v>0</v>
      </c>
      <c r="BY992" s="102">
        <f t="shared" si="297"/>
        <v>0</v>
      </c>
      <c r="BZ992" s="102">
        <f t="shared" si="297"/>
        <v>0</v>
      </c>
      <c r="CA992" s="102">
        <f t="shared" si="297"/>
        <v>0</v>
      </c>
      <c r="CB992" s="102">
        <f t="shared" si="297"/>
        <v>0</v>
      </c>
      <c r="CC992" s="102">
        <f t="shared" si="297"/>
        <v>0</v>
      </c>
      <c r="CD992" s="102">
        <f t="shared" si="297"/>
        <v>0</v>
      </c>
      <c r="CE992" s="102">
        <f t="shared" si="297"/>
        <v>0</v>
      </c>
      <c r="CF992" s="102">
        <f t="shared" si="297"/>
        <v>0</v>
      </c>
      <c r="CG992" s="102">
        <f t="shared" si="297"/>
        <v>0</v>
      </c>
      <c r="CH992" s="102">
        <f t="shared" si="297"/>
        <v>0</v>
      </c>
      <c r="CI992" s="102">
        <f t="shared" si="297"/>
        <v>0</v>
      </c>
      <c r="CJ992" s="102">
        <f t="shared" si="297"/>
        <v>0</v>
      </c>
      <c r="CK992" s="102">
        <f t="shared" si="297"/>
        <v>0</v>
      </c>
      <c r="CL992" s="102">
        <f t="shared" si="297"/>
        <v>0</v>
      </c>
      <c r="CM992" s="102">
        <f t="shared" si="297"/>
        <v>0</v>
      </c>
      <c r="CN992" s="102">
        <f t="shared" si="297"/>
        <v>0</v>
      </c>
      <c r="CO992" s="102">
        <f t="shared" si="297"/>
        <v>0</v>
      </c>
      <c r="CP992" s="102">
        <f t="shared" si="297"/>
        <v>0</v>
      </c>
      <c r="CQ992" s="3" t="s">
        <v>306</v>
      </c>
    </row>
    <row r="993" spans="1:95" ht="14.45">
      <c r="A993" s="104"/>
      <c r="B993" s="104" t="s">
        <v>282</v>
      </c>
      <c r="C993" s="104"/>
      <c r="D993" s="102">
        <f t="shared" ref="D993:AI993" si="298">Opening_year_dementia_cost_mask+Forecast_year_dementia_cost_mask+Interpolation_dementia_cost_mask+Extrapolation_dementia_cost_mask</f>
        <v>0</v>
      </c>
      <c r="E993" s="102">
        <f t="shared" si="298"/>
        <v>0</v>
      </c>
      <c r="F993" s="102">
        <f t="shared" si="298"/>
        <v>0</v>
      </c>
      <c r="G993" s="102">
        <f t="shared" si="298"/>
        <v>0</v>
      </c>
      <c r="H993" s="102">
        <f t="shared" si="298"/>
        <v>0</v>
      </c>
      <c r="I993" s="102">
        <f t="shared" si="298"/>
        <v>0</v>
      </c>
      <c r="J993" s="102">
        <f t="shared" si="298"/>
        <v>0</v>
      </c>
      <c r="K993" s="102">
        <f t="shared" si="298"/>
        <v>0</v>
      </c>
      <c r="L993" s="102">
        <f t="shared" si="298"/>
        <v>0</v>
      </c>
      <c r="M993" s="102">
        <f t="shared" si="298"/>
        <v>0</v>
      </c>
      <c r="N993" s="102">
        <f t="shared" si="298"/>
        <v>0</v>
      </c>
      <c r="O993" s="102">
        <f t="shared" si="298"/>
        <v>0</v>
      </c>
      <c r="P993" s="102">
        <f t="shared" si="298"/>
        <v>0</v>
      </c>
      <c r="Q993" s="102">
        <f t="shared" si="298"/>
        <v>0</v>
      </c>
      <c r="R993" s="102">
        <f t="shared" si="298"/>
        <v>0</v>
      </c>
      <c r="S993" s="102">
        <f t="shared" si="298"/>
        <v>0</v>
      </c>
      <c r="T993" s="102">
        <f t="shared" si="298"/>
        <v>0</v>
      </c>
      <c r="U993" s="102">
        <f t="shared" si="298"/>
        <v>0</v>
      </c>
      <c r="V993" s="102">
        <f t="shared" si="298"/>
        <v>0</v>
      </c>
      <c r="W993" s="102">
        <f t="shared" si="298"/>
        <v>0</v>
      </c>
      <c r="X993" s="102">
        <f t="shared" si="298"/>
        <v>0</v>
      </c>
      <c r="Y993" s="102">
        <f t="shared" si="298"/>
        <v>0</v>
      </c>
      <c r="Z993" s="102">
        <f t="shared" si="298"/>
        <v>0</v>
      </c>
      <c r="AA993" s="102">
        <f t="shared" si="298"/>
        <v>0</v>
      </c>
      <c r="AB993" s="102">
        <f t="shared" si="298"/>
        <v>0</v>
      </c>
      <c r="AC993" s="102">
        <f t="shared" si="298"/>
        <v>0</v>
      </c>
      <c r="AD993" s="102">
        <f t="shared" si="298"/>
        <v>0</v>
      </c>
      <c r="AE993" s="102">
        <f t="shared" si="298"/>
        <v>0</v>
      </c>
      <c r="AF993" s="102">
        <f t="shared" si="298"/>
        <v>0</v>
      </c>
      <c r="AG993" s="102">
        <f t="shared" si="298"/>
        <v>0</v>
      </c>
      <c r="AH993" s="102">
        <f t="shared" si="298"/>
        <v>0</v>
      </c>
      <c r="AI993" s="102">
        <f t="shared" si="298"/>
        <v>0</v>
      </c>
      <c r="AJ993" s="102">
        <f t="shared" ref="AJ993:BO993" si="299">Opening_year_dementia_cost_mask+Forecast_year_dementia_cost_mask+Interpolation_dementia_cost_mask+Extrapolation_dementia_cost_mask</f>
        <v>0</v>
      </c>
      <c r="AK993" s="102">
        <f t="shared" si="299"/>
        <v>0</v>
      </c>
      <c r="AL993" s="102">
        <f t="shared" si="299"/>
        <v>0</v>
      </c>
      <c r="AM993" s="102">
        <f t="shared" si="299"/>
        <v>0</v>
      </c>
      <c r="AN993" s="102">
        <f t="shared" si="299"/>
        <v>0</v>
      </c>
      <c r="AO993" s="102">
        <f t="shared" si="299"/>
        <v>0</v>
      </c>
      <c r="AP993" s="102">
        <f t="shared" si="299"/>
        <v>0</v>
      </c>
      <c r="AQ993" s="102">
        <f t="shared" si="299"/>
        <v>0</v>
      </c>
      <c r="AR993" s="102">
        <f t="shared" si="299"/>
        <v>0</v>
      </c>
      <c r="AS993" s="102">
        <f t="shared" si="299"/>
        <v>0</v>
      </c>
      <c r="AT993" s="102">
        <f t="shared" si="299"/>
        <v>0</v>
      </c>
      <c r="AU993" s="102">
        <f t="shared" si="299"/>
        <v>0</v>
      </c>
      <c r="AV993" s="102">
        <f t="shared" si="299"/>
        <v>0</v>
      </c>
      <c r="AW993" s="102">
        <f t="shared" si="299"/>
        <v>0</v>
      </c>
      <c r="AX993" s="102">
        <f t="shared" si="299"/>
        <v>0</v>
      </c>
      <c r="AY993" s="102">
        <f t="shared" si="299"/>
        <v>0</v>
      </c>
      <c r="AZ993" s="102">
        <f t="shared" si="299"/>
        <v>0</v>
      </c>
      <c r="BA993" s="102">
        <f t="shared" si="299"/>
        <v>0</v>
      </c>
      <c r="BB993" s="102">
        <f t="shared" si="299"/>
        <v>0</v>
      </c>
      <c r="BC993" s="102">
        <f t="shared" si="299"/>
        <v>0</v>
      </c>
      <c r="BD993" s="102">
        <f t="shared" si="299"/>
        <v>0</v>
      </c>
      <c r="BE993" s="102">
        <f t="shared" si="299"/>
        <v>0</v>
      </c>
      <c r="BF993" s="102">
        <f t="shared" si="299"/>
        <v>0</v>
      </c>
      <c r="BG993" s="102">
        <f t="shared" si="299"/>
        <v>0</v>
      </c>
      <c r="BH993" s="102">
        <f t="shared" si="299"/>
        <v>0</v>
      </c>
      <c r="BI993" s="102">
        <f t="shared" si="299"/>
        <v>0</v>
      </c>
      <c r="BJ993" s="102">
        <f t="shared" si="299"/>
        <v>0</v>
      </c>
      <c r="BK993" s="102">
        <f t="shared" si="299"/>
        <v>0</v>
      </c>
      <c r="BL993" s="102">
        <f t="shared" si="299"/>
        <v>0</v>
      </c>
      <c r="BM993" s="102">
        <f t="shared" si="299"/>
        <v>0</v>
      </c>
      <c r="BN993" s="102">
        <f t="shared" si="299"/>
        <v>0</v>
      </c>
      <c r="BO993" s="102">
        <f t="shared" si="299"/>
        <v>0</v>
      </c>
      <c r="BP993" s="102">
        <f t="shared" ref="BP993:CP993" si="300">Opening_year_dementia_cost_mask+Forecast_year_dementia_cost_mask+Interpolation_dementia_cost_mask+Extrapolation_dementia_cost_mask</f>
        <v>0</v>
      </c>
      <c r="BQ993" s="102">
        <f t="shared" si="300"/>
        <v>0</v>
      </c>
      <c r="BR993" s="102">
        <f t="shared" si="300"/>
        <v>0</v>
      </c>
      <c r="BS993" s="102">
        <f t="shared" si="300"/>
        <v>0</v>
      </c>
      <c r="BT993" s="102">
        <f t="shared" si="300"/>
        <v>0</v>
      </c>
      <c r="BU993" s="102">
        <f t="shared" si="300"/>
        <v>0</v>
      </c>
      <c r="BV993" s="102">
        <f t="shared" si="300"/>
        <v>0</v>
      </c>
      <c r="BW993" s="102">
        <f t="shared" si="300"/>
        <v>0</v>
      </c>
      <c r="BX993" s="102">
        <f t="shared" si="300"/>
        <v>0</v>
      </c>
      <c r="BY993" s="102">
        <f t="shared" si="300"/>
        <v>0</v>
      </c>
      <c r="BZ993" s="102">
        <f t="shared" si="300"/>
        <v>0</v>
      </c>
      <c r="CA993" s="102">
        <f t="shared" si="300"/>
        <v>0</v>
      </c>
      <c r="CB993" s="102">
        <f t="shared" si="300"/>
        <v>0</v>
      </c>
      <c r="CC993" s="102">
        <f t="shared" si="300"/>
        <v>0</v>
      </c>
      <c r="CD993" s="102">
        <f t="shared" si="300"/>
        <v>0</v>
      </c>
      <c r="CE993" s="102">
        <f t="shared" si="300"/>
        <v>0</v>
      </c>
      <c r="CF993" s="102">
        <f t="shared" si="300"/>
        <v>0</v>
      </c>
      <c r="CG993" s="102">
        <f t="shared" si="300"/>
        <v>0</v>
      </c>
      <c r="CH993" s="102">
        <f t="shared" si="300"/>
        <v>0</v>
      </c>
      <c r="CI993" s="102">
        <f t="shared" si="300"/>
        <v>0</v>
      </c>
      <c r="CJ993" s="102">
        <f t="shared" si="300"/>
        <v>0</v>
      </c>
      <c r="CK993" s="102">
        <f t="shared" si="300"/>
        <v>0</v>
      </c>
      <c r="CL993" s="102">
        <f t="shared" si="300"/>
        <v>0</v>
      </c>
      <c r="CM993" s="102">
        <f t="shared" si="300"/>
        <v>0</v>
      </c>
      <c r="CN993" s="102">
        <f t="shared" si="300"/>
        <v>0</v>
      </c>
      <c r="CO993" s="102">
        <f t="shared" si="300"/>
        <v>0</v>
      </c>
      <c r="CP993" s="102">
        <f t="shared" si="300"/>
        <v>0</v>
      </c>
      <c r="CQ993" s="3" t="s">
        <v>307</v>
      </c>
    </row>
    <row r="994" spans="1:95" ht="14.45">
      <c r="A994" s="104"/>
      <c r="B994" s="104"/>
      <c r="C994" s="104"/>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3"/>
    </row>
    <row r="995" spans="1:95" s="5" customFormat="1" ht="15.6">
      <c r="B995" s="5" t="s">
        <v>308</v>
      </c>
    </row>
    <row r="996" spans="1:95" ht="14.45">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c r="CJ996" s="104"/>
      <c r="CK996" s="104"/>
      <c r="CL996" s="104"/>
      <c r="CM996" s="104"/>
      <c r="CN996" s="104"/>
      <c r="CO996" s="104"/>
      <c r="CP996" s="104"/>
      <c r="CQ996" s="104"/>
    </row>
    <row r="997" spans="1:95" ht="14.45">
      <c r="A997" s="104"/>
      <c r="B997" s="104"/>
      <c r="C997" s="104"/>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4"/>
    </row>
    <row r="998" spans="1:95" ht="14.45">
      <c r="A998" s="104"/>
      <c r="B998" s="104" t="s">
        <v>309</v>
      </c>
      <c r="C998" s="104"/>
      <c r="D998" s="125">
        <f t="shared" ref="D998:AI998" si="301">GDP_deflator_in</f>
        <v>72.369299999999996</v>
      </c>
      <c r="E998" s="125">
        <f t="shared" si="301"/>
        <v>73.954599999999999</v>
      </c>
      <c r="F998" s="125">
        <f t="shared" si="301"/>
        <v>75.091899999999995</v>
      </c>
      <c r="G998" s="125">
        <f t="shared" si="301"/>
        <v>76.680300000000003</v>
      </c>
      <c r="H998" s="125">
        <f t="shared" si="301"/>
        <v>77.690700000000007</v>
      </c>
      <c r="I998" s="125">
        <f t="shared" si="301"/>
        <v>78.205799999999996</v>
      </c>
      <c r="J998" s="125">
        <f t="shared" si="301"/>
        <v>79.740099999999998</v>
      </c>
      <c r="K998" s="125">
        <f t="shared" si="301"/>
        <v>81.221800000000002</v>
      </c>
      <c r="L998" s="125">
        <f t="shared" si="301"/>
        <v>82.783699999999996</v>
      </c>
      <c r="M998" s="125">
        <f t="shared" si="301"/>
        <v>84.534099999999995</v>
      </c>
      <c r="N998" s="125">
        <f t="shared" si="301"/>
        <v>89.017200000000003</v>
      </c>
      <c r="O998" s="125">
        <f t="shared" si="301"/>
        <v>88.733199999999997</v>
      </c>
      <c r="P998" s="125">
        <f t="shared" si="301"/>
        <v>93.292699999999996</v>
      </c>
      <c r="Q998" s="125">
        <f t="shared" si="301"/>
        <v>100</v>
      </c>
      <c r="R998" s="125">
        <f t="shared" si="301"/>
        <v>102.81743391783458</v>
      </c>
      <c r="S998" s="125">
        <f t="shared" si="301"/>
        <v>105.39325895181506</v>
      </c>
      <c r="T998" s="125">
        <f t="shared" si="301"/>
        <v>107.49215502839408</v>
      </c>
      <c r="U998" s="125">
        <f t="shared" si="301"/>
        <v>109.59570235947412</v>
      </c>
      <c r="V998" s="125">
        <f t="shared" si="301"/>
        <v>111.7512052114586</v>
      </c>
      <c r="W998" s="125">
        <f t="shared" si="301"/>
        <v>113.95680449754839</v>
      </c>
      <c r="X998" s="125">
        <f t="shared" si="301"/>
        <v>116.57781100099199</v>
      </c>
      <c r="Y998" s="125">
        <f t="shared" si="301"/>
        <v>119.25910065401479</v>
      </c>
      <c r="Z998" s="125">
        <f t="shared" si="301"/>
        <v>122.00205996905711</v>
      </c>
      <c r="AA998" s="125">
        <f t="shared" si="301"/>
        <v>124.80810734834542</v>
      </c>
      <c r="AB998" s="125">
        <f t="shared" si="301"/>
        <v>127.67869381735734</v>
      </c>
      <c r="AC998" s="125">
        <f t="shared" si="301"/>
        <v>130.61530377515658</v>
      </c>
      <c r="AD998" s="125">
        <f t="shared" si="301"/>
        <v>133.61945576198517</v>
      </c>
      <c r="AE998" s="125">
        <f t="shared" si="301"/>
        <v>136.69270324451082</v>
      </c>
      <c r="AF998" s="125">
        <f t="shared" si="301"/>
        <v>139.83663541913455</v>
      </c>
      <c r="AG998" s="125">
        <f t="shared" si="301"/>
        <v>143.05287803377465</v>
      </c>
      <c r="AH998" s="125">
        <f t="shared" si="301"/>
        <v>146.34309422855145</v>
      </c>
      <c r="AI998" s="125">
        <f t="shared" si="301"/>
        <v>149.70898539580813</v>
      </c>
      <c r="AJ998" s="125">
        <f t="shared" ref="AJ998:BO998" si="302">GDP_deflator_in</f>
        <v>153.1522920599117</v>
      </c>
      <c r="AK998" s="125">
        <f t="shared" si="302"/>
        <v>156.67479477728966</v>
      </c>
      <c r="AL998" s="125">
        <f t="shared" si="302"/>
        <v>160.2783150571673</v>
      </c>
      <c r="AM998" s="125">
        <f t="shared" si="302"/>
        <v>163.96471630348213</v>
      </c>
      <c r="AN998" s="125">
        <f t="shared" si="302"/>
        <v>167.73590477846221</v>
      </c>
      <c r="AO998" s="125">
        <f t="shared" si="302"/>
        <v>171.59383058836684</v>
      </c>
      <c r="AP998" s="125">
        <f t="shared" si="302"/>
        <v>175.54048869189927</v>
      </c>
      <c r="AQ998" s="125">
        <f t="shared" si="302"/>
        <v>179.57791993181294</v>
      </c>
      <c r="AR998" s="125">
        <f t="shared" si="302"/>
        <v>183.70821209024461</v>
      </c>
      <c r="AS998" s="125">
        <f t="shared" si="302"/>
        <v>187.93350096832023</v>
      </c>
      <c r="AT998" s="125">
        <f t="shared" si="302"/>
        <v>192.25597149059158</v>
      </c>
      <c r="AU998" s="125">
        <f t="shared" si="302"/>
        <v>196.67785883487517</v>
      </c>
      <c r="AV998" s="125">
        <f t="shared" si="302"/>
        <v>201.20144958807725</v>
      </c>
      <c r="AW998" s="125">
        <f t="shared" si="302"/>
        <v>205.82908292860304</v>
      </c>
      <c r="AX998" s="125">
        <f t="shared" si="302"/>
        <v>210.56315183596089</v>
      </c>
      <c r="AY998" s="125">
        <f t="shared" si="302"/>
        <v>215.40610432818798</v>
      </c>
      <c r="AZ998" s="125">
        <f t="shared" si="302"/>
        <v>220.36044472773625</v>
      </c>
      <c r="BA998" s="125">
        <f t="shared" si="302"/>
        <v>225.42873495647419</v>
      </c>
      <c r="BB998" s="125">
        <f t="shared" si="302"/>
        <v>230.61359586047308</v>
      </c>
      <c r="BC998" s="125">
        <f t="shared" si="302"/>
        <v>235.91770856526395</v>
      </c>
      <c r="BD998" s="125">
        <f t="shared" si="302"/>
        <v>241.34381586226499</v>
      </c>
      <c r="BE998" s="125">
        <f t="shared" si="302"/>
        <v>246.89472362709702</v>
      </c>
      <c r="BF998" s="125">
        <f t="shared" si="302"/>
        <v>252.57330227052023</v>
      </c>
      <c r="BG998" s="125">
        <f t="shared" si="302"/>
        <v>258.38248822274221</v>
      </c>
      <c r="BH998" s="125">
        <f t="shared" si="302"/>
        <v>264.32528545186528</v>
      </c>
      <c r="BI998" s="125">
        <f t="shared" si="302"/>
        <v>270.40476701725817</v>
      </c>
      <c r="BJ998" s="125">
        <f t="shared" si="302"/>
        <v>276.6240766586551</v>
      </c>
      <c r="BK998" s="125">
        <f t="shared" si="302"/>
        <v>282.98643042180413</v>
      </c>
      <c r="BL998" s="125">
        <f t="shared" si="302"/>
        <v>289.49511832150557</v>
      </c>
      <c r="BM998" s="125">
        <f t="shared" si="302"/>
        <v>296.15350604290018</v>
      </c>
      <c r="BN998" s="125">
        <f t="shared" si="302"/>
        <v>302.96503668188683</v>
      </c>
      <c r="BO998" s="125">
        <f t="shared" si="302"/>
        <v>309.93323252557019</v>
      </c>
      <c r="BP998" s="125">
        <f t="shared" ref="BP998:CP998" si="303">GDP_deflator_in</f>
        <v>317.06169687365826</v>
      </c>
      <c r="BQ998" s="125">
        <f t="shared" si="303"/>
        <v>324.35411590175238</v>
      </c>
      <c r="BR998" s="125">
        <f t="shared" si="303"/>
        <v>331.81426056749268</v>
      </c>
      <c r="BS998" s="125">
        <f t="shared" si="303"/>
        <v>339.445988560545</v>
      </c>
      <c r="BT998" s="125">
        <f t="shared" si="303"/>
        <v>347.2532462974375</v>
      </c>
      <c r="BU998" s="125">
        <f t="shared" si="303"/>
        <v>355.24007096227854</v>
      </c>
      <c r="BV998" s="125">
        <f t="shared" si="303"/>
        <v>363.4105925944109</v>
      </c>
      <c r="BW998" s="125">
        <f t="shared" si="303"/>
        <v>371.7690362240823</v>
      </c>
      <c r="BX998" s="125">
        <f t="shared" si="303"/>
        <v>380.31972405723616</v>
      </c>
      <c r="BY998" s="125">
        <f t="shared" si="303"/>
        <v>389.06707771055255</v>
      </c>
      <c r="BZ998" s="125">
        <f t="shared" si="303"/>
        <v>398.01562049789521</v>
      </c>
      <c r="CA998" s="125">
        <f t="shared" si="303"/>
        <v>407.16997976934675</v>
      </c>
      <c r="CB998" s="125">
        <f t="shared" si="303"/>
        <v>416.53488930404177</v>
      </c>
      <c r="CC998" s="125">
        <f t="shared" si="303"/>
        <v>426.11519175803465</v>
      </c>
      <c r="CD998" s="125">
        <f t="shared" si="303"/>
        <v>435.9158411684694</v>
      </c>
      <c r="CE998" s="125">
        <f t="shared" si="303"/>
        <v>445.94190551534416</v>
      </c>
      <c r="CF998" s="125">
        <f t="shared" si="303"/>
        <v>456.19856934219706</v>
      </c>
      <c r="CG998" s="125">
        <f t="shared" si="303"/>
        <v>466.69113643706754</v>
      </c>
      <c r="CH998" s="125">
        <f t="shared" si="303"/>
        <v>477.42503257512004</v>
      </c>
      <c r="CI998" s="125">
        <f t="shared" si="303"/>
        <v>488.40580832434773</v>
      </c>
      <c r="CJ998" s="125">
        <f t="shared" si="303"/>
        <v>499.63914191580773</v>
      </c>
      <c r="CK998" s="125">
        <f t="shared" si="303"/>
        <v>511.13084217987125</v>
      </c>
      <c r="CL998" s="125">
        <f t="shared" si="303"/>
        <v>522.88685155000826</v>
      </c>
      <c r="CM998" s="125">
        <f t="shared" si="303"/>
        <v>534.91324913565836</v>
      </c>
      <c r="CN998" s="125">
        <f t="shared" si="303"/>
        <v>547.21625386577841</v>
      </c>
      <c r="CO998" s="125">
        <f t="shared" si="303"/>
        <v>559.80222770469129</v>
      </c>
      <c r="CP998" s="125">
        <f t="shared" si="303"/>
        <v>572.6776789418991</v>
      </c>
      <c r="CQ998" s="3" t="s">
        <v>310</v>
      </c>
    </row>
    <row r="999" spans="1:95" ht="14.45">
      <c r="A999" s="104"/>
      <c r="B999" s="104" t="s">
        <v>187</v>
      </c>
      <c r="C999" s="104"/>
      <c r="D999" s="125">
        <f t="shared" ref="D999:AI999" si="304">GDP_capita_in</f>
        <v>135.33182670759209</v>
      </c>
      <c r="E999" s="125">
        <f t="shared" si="304"/>
        <v>135.74467527809568</v>
      </c>
      <c r="F999" s="125">
        <f t="shared" si="304"/>
        <v>136.87767108383409</v>
      </c>
      <c r="G999" s="125">
        <f t="shared" si="304"/>
        <v>138.40141639885624</v>
      </c>
      <c r="H999" s="125">
        <f t="shared" si="304"/>
        <v>141.7617425532344</v>
      </c>
      <c r="I999" s="125">
        <f t="shared" si="304"/>
        <v>143.86594944976318</v>
      </c>
      <c r="J999" s="125">
        <f t="shared" si="304"/>
        <v>145.46975764783977</v>
      </c>
      <c r="K999" s="125">
        <f t="shared" si="304"/>
        <v>148.51961280768145</v>
      </c>
      <c r="L999" s="125">
        <f t="shared" si="304"/>
        <v>149.87090937139365</v>
      </c>
      <c r="M999" s="125">
        <f t="shared" si="304"/>
        <v>151.54978305646353</v>
      </c>
      <c r="N999" s="125">
        <f t="shared" si="304"/>
        <v>135.61856413818404</v>
      </c>
      <c r="O999" s="125">
        <f t="shared" si="304"/>
        <v>146.85659428467332</v>
      </c>
      <c r="P999" s="125">
        <f t="shared" si="304"/>
        <v>151.83405837907182</v>
      </c>
      <c r="Q999" s="125">
        <f t="shared" si="304"/>
        <v>150.57834744157515</v>
      </c>
      <c r="R999" s="125">
        <f t="shared" si="304"/>
        <v>150.90529096944923</v>
      </c>
      <c r="S999" s="125">
        <f t="shared" si="304"/>
        <v>152.98099582086763</v>
      </c>
      <c r="T999" s="125">
        <f t="shared" si="304"/>
        <v>154.98267241696811</v>
      </c>
      <c r="U999" s="125">
        <f t="shared" si="304"/>
        <v>156.56753876902923</v>
      </c>
      <c r="V999" s="125">
        <f t="shared" si="304"/>
        <v>158.13256653059517</v>
      </c>
      <c r="W999" s="125">
        <f t="shared" si="304"/>
        <v>159.79553409978939</v>
      </c>
      <c r="X999" s="125">
        <f t="shared" si="304"/>
        <v>161.95532179581329</v>
      </c>
      <c r="Y999" s="125">
        <f t="shared" si="304"/>
        <v>164.18671385604947</v>
      </c>
      <c r="Z999" s="125">
        <f t="shared" si="304"/>
        <v>166.54370588226485</v>
      </c>
      <c r="AA999" s="125">
        <f t="shared" si="304"/>
        <v>168.99134457135267</v>
      </c>
      <c r="AB999" s="125">
        <f t="shared" si="304"/>
        <v>171.47029524447422</v>
      </c>
      <c r="AC999" s="125">
        <f t="shared" si="304"/>
        <v>173.99518595405968</v>
      </c>
      <c r="AD999" s="125">
        <f t="shared" si="304"/>
        <v>176.78012369227108</v>
      </c>
      <c r="AE999" s="125">
        <f t="shared" si="304"/>
        <v>179.60173499087017</v>
      </c>
      <c r="AF999" s="125">
        <f t="shared" si="304"/>
        <v>182.43576499307869</v>
      </c>
      <c r="AG999" s="125">
        <f t="shared" si="304"/>
        <v>185.34859751384255</v>
      </c>
      <c r="AH999" s="125">
        <f t="shared" si="304"/>
        <v>188.23067595515732</v>
      </c>
      <c r="AI999" s="125">
        <f t="shared" si="304"/>
        <v>191.10868238482544</v>
      </c>
      <c r="AJ999" s="125">
        <f t="shared" ref="AJ999:BO999" si="305">GDP_capita_in</f>
        <v>193.99695394427584</v>
      </c>
      <c r="AK999" s="125">
        <f t="shared" si="305"/>
        <v>196.87896789823884</v>
      </c>
      <c r="AL999" s="125">
        <f t="shared" si="305"/>
        <v>199.74961864278328</v>
      </c>
      <c r="AM999" s="125">
        <f t="shared" si="305"/>
        <v>202.66564311400438</v>
      </c>
      <c r="AN999" s="125">
        <f t="shared" si="305"/>
        <v>205.64812040615874</v>
      </c>
      <c r="AO999" s="125">
        <f t="shared" si="305"/>
        <v>208.66607297766637</v>
      </c>
      <c r="AP999" s="125">
        <f t="shared" si="305"/>
        <v>211.70155169406229</v>
      </c>
      <c r="AQ999" s="125">
        <f t="shared" si="305"/>
        <v>214.74762479404103</v>
      </c>
      <c r="AR999" s="125">
        <f t="shared" si="305"/>
        <v>217.85012442613177</v>
      </c>
      <c r="AS999" s="125">
        <f t="shared" si="305"/>
        <v>221.00975533264511</v>
      </c>
      <c r="AT999" s="125">
        <f t="shared" si="305"/>
        <v>224.21109388097847</v>
      </c>
      <c r="AU999" s="125">
        <f t="shared" si="305"/>
        <v>227.45404017756647</v>
      </c>
      <c r="AV999" s="125">
        <f t="shared" si="305"/>
        <v>230.72634323704253</v>
      </c>
      <c r="AW999" s="125">
        <f t="shared" si="305"/>
        <v>234.02739647786305</v>
      </c>
      <c r="AX999" s="125">
        <f t="shared" si="305"/>
        <v>237.35783659891348</v>
      </c>
      <c r="AY999" s="125">
        <f t="shared" si="305"/>
        <v>240.70300902319079</v>
      </c>
      <c r="AZ999" s="125">
        <f t="shared" si="305"/>
        <v>244.08102805554998</v>
      </c>
      <c r="BA999" s="125">
        <f t="shared" si="305"/>
        <v>247.46147148535132</v>
      </c>
      <c r="BB999" s="125">
        <f t="shared" si="305"/>
        <v>250.92106836305774</v>
      </c>
      <c r="BC999" s="125">
        <f t="shared" si="305"/>
        <v>254.38596957633044</v>
      </c>
      <c r="BD999" s="125">
        <f t="shared" si="305"/>
        <v>257.84431557769364</v>
      </c>
      <c r="BE999" s="125">
        <f t="shared" si="305"/>
        <v>261.31913521560875</v>
      </c>
      <c r="BF999" s="125">
        <f t="shared" si="305"/>
        <v>264.84857641595113</v>
      </c>
      <c r="BG999" s="125">
        <f t="shared" si="305"/>
        <v>268.44141145324068</v>
      </c>
      <c r="BH999" s="125">
        <f t="shared" si="305"/>
        <v>272.1035017600401</v>
      </c>
      <c r="BI999" s="125">
        <f t="shared" si="305"/>
        <v>275.88325632543933</v>
      </c>
      <c r="BJ999" s="125">
        <f t="shared" si="305"/>
        <v>279.87042404520878</v>
      </c>
      <c r="BK999" s="125">
        <f t="shared" si="305"/>
        <v>284.05095726638154</v>
      </c>
      <c r="BL999" s="125">
        <f t="shared" si="305"/>
        <v>288.44805753917967</v>
      </c>
      <c r="BM999" s="125">
        <f t="shared" si="305"/>
        <v>292.97413719031027</v>
      </c>
      <c r="BN999" s="125">
        <f t="shared" si="305"/>
        <v>297.553813665863</v>
      </c>
      <c r="BO999" s="125">
        <f t="shared" si="305"/>
        <v>302.19305641645195</v>
      </c>
      <c r="BP999" s="125">
        <f t="shared" ref="BP999:CP999" si="306">GDP_capita_in</f>
        <v>306.03544999288374</v>
      </c>
      <c r="BQ999" s="125">
        <f t="shared" si="306"/>
        <v>309.86884755180415</v>
      </c>
      <c r="BR999" s="125">
        <f t="shared" si="306"/>
        <v>313.60218994468181</v>
      </c>
      <c r="BS999" s="125">
        <f t="shared" si="306"/>
        <v>317.44873050819604</v>
      </c>
      <c r="BT999" s="125">
        <f t="shared" si="306"/>
        <v>321.34523744636249</v>
      </c>
      <c r="BU999" s="125">
        <f t="shared" si="306"/>
        <v>325.23735772020427</v>
      </c>
      <c r="BV999" s="125">
        <f t="shared" si="306"/>
        <v>329.22250039504854</v>
      </c>
      <c r="BW999" s="125">
        <f t="shared" si="306"/>
        <v>333.4144710092317</v>
      </c>
      <c r="BX999" s="125">
        <f t="shared" si="306"/>
        <v>337.80251571598797</v>
      </c>
      <c r="BY999" s="125">
        <f t="shared" si="306"/>
        <v>342.29740650151228</v>
      </c>
      <c r="BZ999" s="125">
        <f t="shared" si="306"/>
        <v>346.83426137021206</v>
      </c>
      <c r="CA999" s="125">
        <f t="shared" si="306"/>
        <v>351.59095854751149</v>
      </c>
      <c r="CB999" s="125">
        <f t="shared" si="306"/>
        <v>356.54104758220325</v>
      </c>
      <c r="CC999" s="125">
        <f t="shared" si="306"/>
        <v>361.64369516312064</v>
      </c>
      <c r="CD999" s="125">
        <f t="shared" si="306"/>
        <v>366.90966775153754</v>
      </c>
      <c r="CE999" s="125">
        <f t="shared" si="306"/>
        <v>372.4303547296268</v>
      </c>
      <c r="CF999" s="125">
        <f t="shared" si="306"/>
        <v>377.94848895760464</v>
      </c>
      <c r="CG999" s="125">
        <f t="shared" si="306"/>
        <v>383.77501233846533</v>
      </c>
      <c r="CH999" s="125">
        <f t="shared" si="306"/>
        <v>389.37516907926636</v>
      </c>
      <c r="CI999" s="125">
        <f t="shared" si="306"/>
        <v>395.01202985744015</v>
      </c>
      <c r="CJ999" s="125">
        <f t="shared" si="306"/>
        <v>400.71285318620329</v>
      </c>
      <c r="CK999" s="125">
        <f t="shared" si="306"/>
        <v>406.48227987494255</v>
      </c>
      <c r="CL999" s="125">
        <f t="shared" si="306"/>
        <v>412.32570290466845</v>
      </c>
      <c r="CM999" s="125">
        <f t="shared" si="306"/>
        <v>418.24719429649252</v>
      </c>
      <c r="CN999" s="125">
        <f t="shared" si="306"/>
        <v>424.24619783100565</v>
      </c>
      <c r="CO999" s="125">
        <f t="shared" si="306"/>
        <v>430.32228455159753</v>
      </c>
      <c r="CP999" s="125">
        <f t="shared" si="306"/>
        <v>436.47378387351739</v>
      </c>
      <c r="CQ999" s="3" t="s">
        <v>311</v>
      </c>
    </row>
    <row r="1000" spans="1:95" ht="14.45">
      <c r="A1000" s="104"/>
      <c r="B1000" s="104" t="s">
        <v>312</v>
      </c>
      <c r="C1000" s="104"/>
      <c r="D1000" s="102">
        <f t="shared" ref="D1000:AI1000" si="307">IF(D997&lt;=Current_year_in,1,0)</f>
        <v>1</v>
      </c>
      <c r="E1000" s="102">
        <f t="shared" si="307"/>
        <v>1</v>
      </c>
      <c r="F1000" s="102">
        <f t="shared" si="307"/>
        <v>1</v>
      </c>
      <c r="G1000" s="102">
        <f t="shared" si="307"/>
        <v>1</v>
      </c>
      <c r="H1000" s="102">
        <f t="shared" si="307"/>
        <v>1</v>
      </c>
      <c r="I1000" s="102">
        <f t="shared" si="307"/>
        <v>1</v>
      </c>
      <c r="J1000" s="102">
        <f t="shared" si="307"/>
        <v>1</v>
      </c>
      <c r="K1000" s="102">
        <f t="shared" si="307"/>
        <v>1</v>
      </c>
      <c r="L1000" s="102">
        <f t="shared" si="307"/>
        <v>1</v>
      </c>
      <c r="M1000" s="102">
        <f t="shared" si="307"/>
        <v>1</v>
      </c>
      <c r="N1000" s="102">
        <f t="shared" si="307"/>
        <v>1</v>
      </c>
      <c r="O1000" s="102">
        <f t="shared" si="307"/>
        <v>1</v>
      </c>
      <c r="P1000" s="102">
        <f t="shared" si="307"/>
        <v>1</v>
      </c>
      <c r="Q1000" s="102">
        <f t="shared" si="307"/>
        <v>1</v>
      </c>
      <c r="R1000" s="102">
        <f t="shared" si="307"/>
        <v>1</v>
      </c>
      <c r="S1000" s="102">
        <f t="shared" si="307"/>
        <v>0</v>
      </c>
      <c r="T1000" s="102">
        <f t="shared" si="307"/>
        <v>0</v>
      </c>
      <c r="U1000" s="102">
        <f t="shared" si="307"/>
        <v>0</v>
      </c>
      <c r="V1000" s="102">
        <f t="shared" si="307"/>
        <v>0</v>
      </c>
      <c r="W1000" s="102">
        <f t="shared" si="307"/>
        <v>0</v>
      </c>
      <c r="X1000" s="102">
        <f t="shared" si="307"/>
        <v>0</v>
      </c>
      <c r="Y1000" s="102">
        <f t="shared" si="307"/>
        <v>0</v>
      </c>
      <c r="Z1000" s="102">
        <f t="shared" si="307"/>
        <v>0</v>
      </c>
      <c r="AA1000" s="102">
        <f t="shared" si="307"/>
        <v>0</v>
      </c>
      <c r="AB1000" s="102">
        <f t="shared" si="307"/>
        <v>0</v>
      </c>
      <c r="AC1000" s="102">
        <f t="shared" si="307"/>
        <v>0</v>
      </c>
      <c r="AD1000" s="102">
        <f t="shared" si="307"/>
        <v>0</v>
      </c>
      <c r="AE1000" s="102">
        <f t="shared" si="307"/>
        <v>0</v>
      </c>
      <c r="AF1000" s="102">
        <f t="shared" si="307"/>
        <v>0</v>
      </c>
      <c r="AG1000" s="102">
        <f t="shared" si="307"/>
        <v>0</v>
      </c>
      <c r="AH1000" s="102">
        <f t="shared" si="307"/>
        <v>0</v>
      </c>
      <c r="AI1000" s="102">
        <f t="shared" si="307"/>
        <v>0</v>
      </c>
      <c r="AJ1000" s="102">
        <f t="shared" ref="AJ1000:BO1000" si="308">IF(AJ997&lt;=Current_year_in,1,0)</f>
        <v>0</v>
      </c>
      <c r="AK1000" s="102">
        <f t="shared" si="308"/>
        <v>0</v>
      </c>
      <c r="AL1000" s="102">
        <f t="shared" si="308"/>
        <v>0</v>
      </c>
      <c r="AM1000" s="102">
        <f t="shared" si="308"/>
        <v>0</v>
      </c>
      <c r="AN1000" s="102">
        <f t="shared" si="308"/>
        <v>0</v>
      </c>
      <c r="AO1000" s="102">
        <f t="shared" si="308"/>
        <v>0</v>
      </c>
      <c r="AP1000" s="102">
        <f t="shared" si="308"/>
        <v>0</v>
      </c>
      <c r="AQ1000" s="102">
        <f t="shared" si="308"/>
        <v>0</v>
      </c>
      <c r="AR1000" s="102">
        <f t="shared" si="308"/>
        <v>0</v>
      </c>
      <c r="AS1000" s="102">
        <f t="shared" si="308"/>
        <v>0</v>
      </c>
      <c r="AT1000" s="102">
        <f t="shared" si="308"/>
        <v>0</v>
      </c>
      <c r="AU1000" s="102">
        <f t="shared" si="308"/>
        <v>0</v>
      </c>
      <c r="AV1000" s="102">
        <f t="shared" si="308"/>
        <v>0</v>
      </c>
      <c r="AW1000" s="102">
        <f t="shared" si="308"/>
        <v>0</v>
      </c>
      <c r="AX1000" s="102">
        <f t="shared" si="308"/>
        <v>0</v>
      </c>
      <c r="AY1000" s="102">
        <f t="shared" si="308"/>
        <v>0</v>
      </c>
      <c r="AZ1000" s="102">
        <f t="shared" si="308"/>
        <v>0</v>
      </c>
      <c r="BA1000" s="102">
        <f t="shared" si="308"/>
        <v>0</v>
      </c>
      <c r="BB1000" s="102">
        <f t="shared" si="308"/>
        <v>0</v>
      </c>
      <c r="BC1000" s="102">
        <f t="shared" si="308"/>
        <v>0</v>
      </c>
      <c r="BD1000" s="102">
        <f t="shared" si="308"/>
        <v>0</v>
      </c>
      <c r="BE1000" s="102">
        <f t="shared" si="308"/>
        <v>0</v>
      </c>
      <c r="BF1000" s="102">
        <f t="shared" si="308"/>
        <v>0</v>
      </c>
      <c r="BG1000" s="102">
        <f t="shared" si="308"/>
        <v>0</v>
      </c>
      <c r="BH1000" s="102">
        <f t="shared" si="308"/>
        <v>0</v>
      </c>
      <c r="BI1000" s="102">
        <f t="shared" si="308"/>
        <v>0</v>
      </c>
      <c r="BJ1000" s="102">
        <f t="shared" si="308"/>
        <v>0</v>
      </c>
      <c r="BK1000" s="102">
        <f t="shared" si="308"/>
        <v>0</v>
      </c>
      <c r="BL1000" s="102">
        <f t="shared" si="308"/>
        <v>0</v>
      </c>
      <c r="BM1000" s="102">
        <f t="shared" si="308"/>
        <v>0</v>
      </c>
      <c r="BN1000" s="102">
        <f t="shared" si="308"/>
        <v>0</v>
      </c>
      <c r="BO1000" s="102">
        <f t="shared" si="308"/>
        <v>0</v>
      </c>
      <c r="BP1000" s="102">
        <f t="shared" ref="BP1000:CP1000" si="309">IF(BP997&lt;=Current_year_in,1,0)</f>
        <v>0</v>
      </c>
      <c r="BQ1000" s="102">
        <f t="shared" si="309"/>
        <v>0</v>
      </c>
      <c r="BR1000" s="102">
        <f t="shared" si="309"/>
        <v>0</v>
      </c>
      <c r="BS1000" s="102">
        <f t="shared" si="309"/>
        <v>0</v>
      </c>
      <c r="BT1000" s="102">
        <f t="shared" si="309"/>
        <v>0</v>
      </c>
      <c r="BU1000" s="102">
        <f t="shared" si="309"/>
        <v>0</v>
      </c>
      <c r="BV1000" s="102">
        <f t="shared" si="309"/>
        <v>0</v>
      </c>
      <c r="BW1000" s="102">
        <f t="shared" si="309"/>
        <v>0</v>
      </c>
      <c r="BX1000" s="102">
        <f t="shared" si="309"/>
        <v>0</v>
      </c>
      <c r="BY1000" s="102">
        <f t="shared" si="309"/>
        <v>0</v>
      </c>
      <c r="BZ1000" s="102">
        <f t="shared" si="309"/>
        <v>0</v>
      </c>
      <c r="CA1000" s="102">
        <f t="shared" si="309"/>
        <v>0</v>
      </c>
      <c r="CB1000" s="102">
        <f t="shared" si="309"/>
        <v>0</v>
      </c>
      <c r="CC1000" s="102">
        <f t="shared" si="309"/>
        <v>0</v>
      </c>
      <c r="CD1000" s="102">
        <f t="shared" si="309"/>
        <v>0</v>
      </c>
      <c r="CE1000" s="102">
        <f t="shared" si="309"/>
        <v>0</v>
      </c>
      <c r="CF1000" s="102">
        <f t="shared" si="309"/>
        <v>0</v>
      </c>
      <c r="CG1000" s="102">
        <f t="shared" si="309"/>
        <v>0</v>
      </c>
      <c r="CH1000" s="102">
        <f t="shared" si="309"/>
        <v>0</v>
      </c>
      <c r="CI1000" s="102">
        <f t="shared" si="309"/>
        <v>0</v>
      </c>
      <c r="CJ1000" s="102">
        <f t="shared" si="309"/>
        <v>0</v>
      </c>
      <c r="CK1000" s="102">
        <f t="shared" si="309"/>
        <v>0</v>
      </c>
      <c r="CL1000" s="102">
        <f t="shared" si="309"/>
        <v>0</v>
      </c>
      <c r="CM1000" s="102">
        <f t="shared" si="309"/>
        <v>0</v>
      </c>
      <c r="CN1000" s="102">
        <f t="shared" si="309"/>
        <v>0</v>
      </c>
      <c r="CO1000" s="102">
        <f t="shared" si="309"/>
        <v>0</v>
      </c>
      <c r="CP1000" s="102">
        <f t="shared" si="309"/>
        <v>0</v>
      </c>
      <c r="CQ1000" s="3"/>
    </row>
    <row r="1001" spans="1:95" ht="14.45">
      <c r="A1001" s="104"/>
      <c r="B1001" s="104"/>
      <c r="C1001" s="104"/>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3"/>
    </row>
    <row r="1002" spans="1:95" ht="14.45">
      <c r="A1002" s="104"/>
      <c r="B1002" s="120" t="s">
        <v>313</v>
      </c>
      <c r="C1002" s="104">
        <f>Price_base_values_in</f>
        <v>2023</v>
      </c>
      <c r="D1002" s="3" t="s">
        <v>314</v>
      </c>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3"/>
    </row>
    <row r="1003" spans="1:95" ht="14.45">
      <c r="A1003" s="104"/>
      <c r="B1003" s="104" t="s">
        <v>315</v>
      </c>
      <c r="C1003" s="125">
        <f>HLOOKUP(Noise_values_price_base,Uprating_table,2,0)</f>
        <v>100</v>
      </c>
      <c r="D1003" s="3" t="s">
        <v>316</v>
      </c>
      <c r="E1003" s="125"/>
      <c r="F1003" s="125"/>
      <c r="G1003" s="125"/>
      <c r="H1003" s="104"/>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3"/>
    </row>
    <row r="1004" spans="1:95" ht="14.45">
      <c r="A1004" s="104"/>
      <c r="B1004" s="104"/>
      <c r="C1004" s="104"/>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3"/>
    </row>
    <row r="1005" spans="1:95" ht="15" customHeight="1">
      <c r="A1005" s="104"/>
      <c r="B1005" s="104" t="s">
        <v>317</v>
      </c>
      <c r="C1005" s="104">
        <f>Price_base_outputs_in</f>
        <v>2023</v>
      </c>
      <c r="D1005" s="3" t="s">
        <v>318</v>
      </c>
      <c r="E1005" s="104"/>
      <c r="F1005" s="104"/>
      <c r="G1005" s="104"/>
      <c r="H1005" s="125"/>
      <c r="I1005" s="104"/>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4"/>
      <c r="BR1005" s="104"/>
      <c r="BS1005" s="104"/>
      <c r="BT1005" s="104"/>
      <c r="BU1005" s="104"/>
      <c r="BV1005" s="104"/>
      <c r="BW1005" s="104"/>
      <c r="BX1005" s="104"/>
      <c r="BY1005" s="104"/>
      <c r="BZ1005" s="104"/>
      <c r="CA1005" s="104"/>
      <c r="CB1005" s="104"/>
      <c r="CC1005" s="104"/>
      <c r="CD1005" s="104"/>
      <c r="CE1005" s="104"/>
      <c r="CF1005" s="104"/>
      <c r="CG1005" s="104"/>
      <c r="CH1005" s="104"/>
      <c r="CI1005" s="104"/>
      <c r="CJ1005" s="104"/>
      <c r="CK1005" s="104"/>
      <c r="CL1005" s="104"/>
      <c r="CM1005" s="104"/>
      <c r="CN1005" s="104"/>
      <c r="CO1005" s="104"/>
      <c r="CP1005" s="104"/>
      <c r="CQ1005" s="104"/>
    </row>
    <row r="1006" spans="1:95" ht="14.45">
      <c r="A1006" s="104"/>
      <c r="B1006" s="104" t="s">
        <v>319</v>
      </c>
      <c r="C1006" s="104">
        <f>HLOOKUP(Outputs_price_base,Uprating_table,2,0)</f>
        <v>100</v>
      </c>
      <c r="D1006" s="3" t="s">
        <v>320</v>
      </c>
      <c r="E1006" s="104"/>
      <c r="F1006" s="104"/>
      <c r="G1006" s="104"/>
      <c r="H1006" s="104"/>
      <c r="I1006" s="104"/>
      <c r="J1006" s="104"/>
      <c r="K1006" s="104"/>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c r="BP1006" s="104"/>
      <c r="BQ1006" s="104"/>
      <c r="BR1006" s="104"/>
      <c r="BS1006" s="104"/>
      <c r="BT1006" s="104"/>
      <c r="BU1006" s="104"/>
      <c r="BV1006" s="104"/>
      <c r="BW1006" s="104"/>
      <c r="BX1006" s="104"/>
      <c r="BY1006" s="104"/>
      <c r="BZ1006" s="104"/>
      <c r="CA1006" s="104"/>
      <c r="CB1006" s="104"/>
      <c r="CC1006" s="104"/>
      <c r="CD1006" s="104"/>
      <c r="CE1006" s="104"/>
      <c r="CF1006" s="104"/>
      <c r="CG1006" s="104"/>
      <c r="CH1006" s="104"/>
      <c r="CI1006" s="104"/>
      <c r="CJ1006" s="104"/>
      <c r="CK1006" s="104"/>
      <c r="CL1006" s="104"/>
      <c r="CM1006" s="104"/>
      <c r="CN1006" s="104"/>
      <c r="CO1006" s="104"/>
      <c r="CP1006" s="104"/>
      <c r="CQ1006" s="104"/>
    </row>
    <row r="1007" spans="1:95" ht="14.45">
      <c r="A1007" s="104"/>
      <c r="B1007" s="104"/>
      <c r="C1007" s="104"/>
      <c r="D1007" s="3"/>
      <c r="E1007" s="104"/>
      <c r="F1007" s="104"/>
      <c r="G1007" s="104"/>
      <c r="H1007" s="104"/>
      <c r="I1007" s="104"/>
      <c r="J1007" s="104"/>
      <c r="K1007" s="104"/>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c r="BP1007" s="104"/>
      <c r="BQ1007" s="104"/>
      <c r="BR1007" s="104"/>
      <c r="BS1007" s="104"/>
      <c r="BT1007" s="104"/>
      <c r="BU1007" s="104"/>
      <c r="BV1007" s="104"/>
      <c r="BW1007" s="104"/>
      <c r="BX1007" s="104"/>
      <c r="BY1007" s="104"/>
      <c r="BZ1007" s="104"/>
      <c r="CA1007" s="104"/>
      <c r="CB1007" s="104"/>
      <c r="CC1007" s="104"/>
      <c r="CD1007" s="104"/>
      <c r="CE1007" s="104"/>
      <c r="CF1007" s="104"/>
      <c r="CG1007" s="104"/>
      <c r="CH1007" s="104"/>
      <c r="CI1007" s="104"/>
      <c r="CJ1007" s="104"/>
      <c r="CK1007" s="104"/>
      <c r="CL1007" s="104"/>
      <c r="CM1007" s="104"/>
      <c r="CN1007" s="104"/>
      <c r="CO1007" s="104"/>
      <c r="CP1007" s="104"/>
      <c r="CQ1007" s="104"/>
    </row>
    <row r="1008" spans="1:95" ht="14.45">
      <c r="A1008" s="104"/>
      <c r="B1008" s="104" t="s">
        <v>321</v>
      </c>
      <c r="C1008" s="125">
        <f>GDP_deflator_outputs/GDP_deflator_base</f>
        <v>1</v>
      </c>
      <c r="D1008" s="19" t="s">
        <v>322</v>
      </c>
      <c r="E1008" s="104"/>
      <c r="F1008" s="104"/>
      <c r="G1008" s="104"/>
      <c r="H1008" s="125"/>
      <c r="I1008" s="104"/>
      <c r="J1008" s="104"/>
      <c r="K1008" s="104"/>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c r="BP1008" s="104"/>
      <c r="BQ1008" s="104"/>
      <c r="BR1008" s="104"/>
      <c r="BS1008" s="104"/>
      <c r="BT1008" s="104"/>
      <c r="BU1008" s="104"/>
      <c r="BV1008" s="104"/>
      <c r="BW1008" s="104"/>
      <c r="BX1008" s="104"/>
      <c r="BY1008" s="104"/>
      <c r="BZ1008" s="104"/>
      <c r="CA1008" s="104"/>
      <c r="CB1008" s="104"/>
      <c r="CC1008" s="104"/>
      <c r="CD1008" s="104"/>
      <c r="CE1008" s="104"/>
      <c r="CF1008" s="104"/>
      <c r="CG1008" s="104"/>
      <c r="CH1008" s="104"/>
      <c r="CI1008" s="104"/>
      <c r="CJ1008" s="104"/>
      <c r="CK1008" s="104"/>
      <c r="CL1008" s="104"/>
      <c r="CM1008" s="104"/>
      <c r="CN1008" s="104"/>
      <c r="CO1008" s="104"/>
      <c r="CP1008" s="104"/>
      <c r="CQ1008" s="104"/>
    </row>
    <row r="1009" spans="1:95" ht="14.45">
      <c r="A1009" s="104"/>
      <c r="B1009" s="104" t="s">
        <v>323</v>
      </c>
      <c r="C1009" s="104">
        <f>Income_elasticity_in</f>
        <v>1.3</v>
      </c>
      <c r="D1009" s="3" t="s">
        <v>191</v>
      </c>
      <c r="E1009" s="104"/>
      <c r="F1009" s="104"/>
      <c r="G1009" s="104"/>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c r="BP1009" s="104"/>
      <c r="BQ1009" s="104"/>
      <c r="BR1009" s="104"/>
      <c r="BS1009" s="104"/>
      <c r="BT1009" s="104"/>
      <c r="BU1009" s="104"/>
      <c r="BV1009" s="104"/>
      <c r="BW1009" s="104"/>
      <c r="BX1009" s="104"/>
      <c r="BY1009" s="104"/>
      <c r="BZ1009" s="104"/>
      <c r="CA1009" s="104"/>
      <c r="CB1009" s="104"/>
      <c r="CC1009" s="104"/>
      <c r="CD1009" s="104"/>
      <c r="CE1009" s="104"/>
      <c r="CF1009" s="104"/>
      <c r="CG1009" s="104"/>
      <c r="CH1009" s="104"/>
      <c r="CI1009" s="104"/>
      <c r="CJ1009" s="104"/>
      <c r="CK1009" s="104"/>
      <c r="CL1009" s="104"/>
      <c r="CM1009" s="104"/>
      <c r="CN1009" s="104"/>
      <c r="CO1009" s="104"/>
      <c r="CP1009" s="104"/>
      <c r="CQ1009" s="104"/>
    </row>
    <row r="1010" spans="1:95" ht="14.45">
      <c r="A1010" s="104"/>
      <c r="B1010" s="120" t="s">
        <v>324</v>
      </c>
      <c r="C1010" s="104">
        <f>Income_base_values_in</f>
        <v>2023</v>
      </c>
      <c r="D1010" s="3" t="s">
        <v>325</v>
      </c>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3"/>
    </row>
    <row r="1011" spans="1:95" ht="14.45">
      <c r="A1011" s="104"/>
      <c r="B1011" s="104" t="s">
        <v>326</v>
      </c>
      <c r="C1011" s="125">
        <f>HLOOKUP(Noise_values_income_base,Uprating_table,3,0)</f>
        <v>150.57834744157515</v>
      </c>
      <c r="D1011" s="3" t="s">
        <v>327</v>
      </c>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3"/>
    </row>
    <row r="1012" spans="1:95" ht="14.45">
      <c r="A1012" s="104"/>
      <c r="B1012" s="104"/>
      <c r="C1012" s="125"/>
      <c r="D1012" s="3"/>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3"/>
    </row>
    <row r="1013" spans="1:95" s="5" customFormat="1" ht="15.6">
      <c r="B1013" s="5" t="s">
        <v>328</v>
      </c>
    </row>
    <row r="1014" spans="1:95" ht="14.45">
      <c r="A1014" s="104"/>
      <c r="B1014" s="104"/>
      <c r="C1014" s="104"/>
      <c r="D1014" s="104"/>
      <c r="E1014" s="104"/>
      <c r="F1014" s="104"/>
      <c r="G1014" s="104"/>
      <c r="H1014" s="104"/>
      <c r="I1014" s="104"/>
      <c r="J1014" s="104"/>
      <c r="K1014" s="10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c r="BP1014" s="104"/>
      <c r="BQ1014" s="104"/>
      <c r="BR1014" s="104"/>
      <c r="BS1014" s="104"/>
      <c r="BT1014" s="104"/>
      <c r="BU1014" s="104"/>
      <c r="BV1014" s="104"/>
      <c r="BW1014" s="104"/>
      <c r="BX1014" s="104"/>
      <c r="BY1014" s="104"/>
      <c r="BZ1014" s="104"/>
      <c r="CA1014" s="104"/>
      <c r="CB1014" s="104"/>
      <c r="CC1014" s="104"/>
      <c r="CD1014" s="104"/>
      <c r="CE1014" s="104"/>
      <c r="CF1014" s="104"/>
      <c r="CG1014" s="104"/>
      <c r="CH1014" s="104"/>
      <c r="CI1014" s="104"/>
      <c r="CJ1014" s="104"/>
      <c r="CK1014" s="104"/>
      <c r="CL1014" s="104"/>
      <c r="CM1014" s="104"/>
      <c r="CN1014" s="104"/>
      <c r="CO1014" s="104"/>
      <c r="CP1014" s="104"/>
      <c r="CQ1014" s="104"/>
    </row>
    <row r="1015" spans="1:95" ht="14.45">
      <c r="A1015" s="104"/>
      <c r="B1015" s="104"/>
      <c r="C1015" s="104"/>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4"/>
    </row>
    <row r="1016" spans="1:95" ht="14.45">
      <c r="A1016" s="104"/>
      <c r="B1016" s="104" t="s">
        <v>143</v>
      </c>
      <c r="C1016" s="104"/>
      <c r="D1016" s="102">
        <v>0</v>
      </c>
      <c r="E1016" s="102">
        <f t="shared" ref="E1016:AI1016" si="310">IF(E$946=1,IF(E$1000=1,Total_annual_sleep_disturbance_cost*Price_adjustment*((GDP_capita/GDP_capita_base)^Income_elasticity_in),Total_annual_sleep_disturbance_cost*Price_adjustment*((INDEX(GDP_capita,1,MATCH(Current_year_in,$D$997:$CP$997,0))/GDP_capita_base)^Income_elasticity_in)),0)</f>
        <v>0</v>
      </c>
      <c r="F1016" s="102">
        <f t="shared" si="310"/>
        <v>0</v>
      </c>
      <c r="G1016" s="102">
        <f t="shared" si="310"/>
        <v>0</v>
      </c>
      <c r="H1016" s="102">
        <f t="shared" si="310"/>
        <v>0</v>
      </c>
      <c r="I1016" s="102">
        <f t="shared" si="310"/>
        <v>0</v>
      </c>
      <c r="J1016" s="102">
        <f t="shared" si="310"/>
        <v>0</v>
      </c>
      <c r="K1016" s="102">
        <f t="shared" si="310"/>
        <v>0</v>
      </c>
      <c r="L1016" s="102">
        <f t="shared" si="310"/>
        <v>0</v>
      </c>
      <c r="M1016" s="102">
        <f t="shared" si="310"/>
        <v>0</v>
      </c>
      <c r="N1016" s="102">
        <f t="shared" si="310"/>
        <v>0</v>
      </c>
      <c r="O1016" s="102">
        <f t="shared" si="310"/>
        <v>0</v>
      </c>
      <c r="P1016" s="102">
        <f t="shared" si="310"/>
        <v>0</v>
      </c>
      <c r="Q1016" s="102">
        <f t="shared" si="310"/>
        <v>0</v>
      </c>
      <c r="R1016" s="102">
        <f t="shared" si="310"/>
        <v>0</v>
      </c>
      <c r="S1016" s="102">
        <f t="shared" si="310"/>
        <v>0</v>
      </c>
      <c r="T1016" s="102">
        <f t="shared" si="310"/>
        <v>0</v>
      </c>
      <c r="U1016" s="102">
        <f t="shared" si="310"/>
        <v>0</v>
      </c>
      <c r="V1016" s="102">
        <f t="shared" si="310"/>
        <v>0</v>
      </c>
      <c r="W1016" s="102">
        <f t="shared" si="310"/>
        <v>0</v>
      </c>
      <c r="X1016" s="102">
        <f t="shared" si="310"/>
        <v>0</v>
      </c>
      <c r="Y1016" s="102">
        <f t="shared" si="310"/>
        <v>0</v>
      </c>
      <c r="Z1016" s="102">
        <f t="shared" si="310"/>
        <v>0</v>
      </c>
      <c r="AA1016" s="102">
        <f t="shared" si="310"/>
        <v>0</v>
      </c>
      <c r="AB1016" s="102">
        <f t="shared" si="310"/>
        <v>0</v>
      </c>
      <c r="AC1016" s="102">
        <f t="shared" si="310"/>
        <v>0</v>
      </c>
      <c r="AD1016" s="102">
        <f t="shared" si="310"/>
        <v>0</v>
      </c>
      <c r="AE1016" s="102">
        <f t="shared" si="310"/>
        <v>0</v>
      </c>
      <c r="AF1016" s="102">
        <f t="shared" si="310"/>
        <v>0</v>
      </c>
      <c r="AG1016" s="102">
        <f t="shared" si="310"/>
        <v>0</v>
      </c>
      <c r="AH1016" s="102">
        <f t="shared" si="310"/>
        <v>0</v>
      </c>
      <c r="AI1016" s="102">
        <f t="shared" si="310"/>
        <v>0</v>
      </c>
      <c r="AJ1016" s="102">
        <f t="shared" ref="AJ1016:BO1016" si="311">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311"/>
        <v>0</v>
      </c>
      <c r="AL1016" s="102">
        <f t="shared" si="311"/>
        <v>0</v>
      </c>
      <c r="AM1016" s="102">
        <f t="shared" si="311"/>
        <v>0</v>
      </c>
      <c r="AN1016" s="102">
        <f t="shared" si="311"/>
        <v>0</v>
      </c>
      <c r="AO1016" s="102">
        <f t="shared" si="311"/>
        <v>0</v>
      </c>
      <c r="AP1016" s="102">
        <f t="shared" si="311"/>
        <v>0</v>
      </c>
      <c r="AQ1016" s="102">
        <f t="shared" si="311"/>
        <v>0</v>
      </c>
      <c r="AR1016" s="102">
        <f t="shared" si="311"/>
        <v>0</v>
      </c>
      <c r="AS1016" s="102">
        <f t="shared" si="311"/>
        <v>0</v>
      </c>
      <c r="AT1016" s="102">
        <f t="shared" si="311"/>
        <v>0</v>
      </c>
      <c r="AU1016" s="102">
        <f t="shared" si="311"/>
        <v>0</v>
      </c>
      <c r="AV1016" s="102">
        <f t="shared" si="311"/>
        <v>0</v>
      </c>
      <c r="AW1016" s="102">
        <f t="shared" si="311"/>
        <v>0</v>
      </c>
      <c r="AX1016" s="102">
        <f t="shared" si="311"/>
        <v>0</v>
      </c>
      <c r="AY1016" s="102">
        <f t="shared" si="311"/>
        <v>0</v>
      </c>
      <c r="AZ1016" s="102">
        <f t="shared" si="311"/>
        <v>0</v>
      </c>
      <c r="BA1016" s="102">
        <f t="shared" si="311"/>
        <v>0</v>
      </c>
      <c r="BB1016" s="102">
        <f t="shared" si="311"/>
        <v>0</v>
      </c>
      <c r="BC1016" s="102">
        <f t="shared" si="311"/>
        <v>0</v>
      </c>
      <c r="BD1016" s="102">
        <f t="shared" si="311"/>
        <v>0</v>
      </c>
      <c r="BE1016" s="102">
        <f t="shared" si="311"/>
        <v>0</v>
      </c>
      <c r="BF1016" s="102">
        <f t="shared" si="311"/>
        <v>0</v>
      </c>
      <c r="BG1016" s="102">
        <f t="shared" si="311"/>
        <v>0</v>
      </c>
      <c r="BH1016" s="102">
        <f t="shared" si="311"/>
        <v>0</v>
      </c>
      <c r="BI1016" s="102">
        <f t="shared" si="311"/>
        <v>0</v>
      </c>
      <c r="BJ1016" s="102">
        <f t="shared" si="311"/>
        <v>0</v>
      </c>
      <c r="BK1016" s="102">
        <f t="shared" si="311"/>
        <v>0</v>
      </c>
      <c r="BL1016" s="102">
        <f t="shared" si="311"/>
        <v>0</v>
      </c>
      <c r="BM1016" s="102">
        <f t="shared" si="311"/>
        <v>0</v>
      </c>
      <c r="BN1016" s="102">
        <f t="shared" si="311"/>
        <v>0</v>
      </c>
      <c r="BO1016" s="102">
        <f t="shared" si="311"/>
        <v>0</v>
      </c>
      <c r="BP1016" s="102">
        <f t="shared" ref="BP1016:CP1016" si="312">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312"/>
        <v>0</v>
      </c>
      <c r="BR1016" s="102">
        <f t="shared" si="312"/>
        <v>0</v>
      </c>
      <c r="BS1016" s="102">
        <f t="shared" si="312"/>
        <v>0</v>
      </c>
      <c r="BT1016" s="102">
        <f t="shared" si="312"/>
        <v>0</v>
      </c>
      <c r="BU1016" s="102">
        <f t="shared" si="312"/>
        <v>0</v>
      </c>
      <c r="BV1016" s="102">
        <f t="shared" si="312"/>
        <v>0</v>
      </c>
      <c r="BW1016" s="102">
        <f t="shared" si="312"/>
        <v>0</v>
      </c>
      <c r="BX1016" s="102">
        <f t="shared" si="312"/>
        <v>0</v>
      </c>
      <c r="BY1016" s="102">
        <f t="shared" si="312"/>
        <v>0</v>
      </c>
      <c r="BZ1016" s="102">
        <f t="shared" si="312"/>
        <v>0</v>
      </c>
      <c r="CA1016" s="102">
        <f t="shared" si="312"/>
        <v>0</v>
      </c>
      <c r="CB1016" s="102">
        <f t="shared" si="312"/>
        <v>0</v>
      </c>
      <c r="CC1016" s="102">
        <f t="shared" si="312"/>
        <v>0</v>
      </c>
      <c r="CD1016" s="102">
        <f t="shared" si="312"/>
        <v>0</v>
      </c>
      <c r="CE1016" s="102">
        <f t="shared" si="312"/>
        <v>0</v>
      </c>
      <c r="CF1016" s="102">
        <f t="shared" si="312"/>
        <v>0</v>
      </c>
      <c r="CG1016" s="102">
        <f t="shared" si="312"/>
        <v>0</v>
      </c>
      <c r="CH1016" s="102">
        <f t="shared" si="312"/>
        <v>0</v>
      </c>
      <c r="CI1016" s="102">
        <f t="shared" si="312"/>
        <v>0</v>
      </c>
      <c r="CJ1016" s="102">
        <f t="shared" si="312"/>
        <v>0</v>
      </c>
      <c r="CK1016" s="102">
        <f t="shared" si="312"/>
        <v>0</v>
      </c>
      <c r="CL1016" s="102">
        <f t="shared" si="312"/>
        <v>0</v>
      </c>
      <c r="CM1016" s="102">
        <f t="shared" si="312"/>
        <v>0</v>
      </c>
      <c r="CN1016" s="102">
        <f t="shared" si="312"/>
        <v>0</v>
      </c>
      <c r="CO1016" s="102">
        <f t="shared" si="312"/>
        <v>0</v>
      </c>
      <c r="CP1016" s="102">
        <f t="shared" si="312"/>
        <v>0</v>
      </c>
      <c r="CQ1016" s="3" t="s">
        <v>329</v>
      </c>
    </row>
    <row r="1017" spans="1:95" ht="14.45">
      <c r="A1017" s="104"/>
      <c r="B1017" s="104" t="s">
        <v>145</v>
      </c>
      <c r="C1017" s="104"/>
      <c r="D1017" s="102">
        <f t="shared" ref="D1017:AI1017" si="313">IF(D$946=1,IF(D$1000=1,Total_annual_amenity_cost*Price_adjustment*((GDP_capita/GDP_capita_base)^Income_elasticity_in),Total_annual_amenity_cost*Price_adjustment*((INDEX(GDP_capita,1,MATCH(Current_year_in,$D$997:$CP$997,0))/GDP_capita_base)^Income_elasticity_in)),0)</f>
        <v>0</v>
      </c>
      <c r="E1017" s="102">
        <f t="shared" si="313"/>
        <v>0</v>
      </c>
      <c r="F1017" s="102">
        <f t="shared" si="313"/>
        <v>0</v>
      </c>
      <c r="G1017" s="102">
        <f t="shared" si="313"/>
        <v>0</v>
      </c>
      <c r="H1017" s="102">
        <f t="shared" si="313"/>
        <v>0</v>
      </c>
      <c r="I1017" s="102">
        <f t="shared" si="313"/>
        <v>0</v>
      </c>
      <c r="J1017" s="102">
        <f t="shared" si="313"/>
        <v>0</v>
      </c>
      <c r="K1017" s="102">
        <f t="shared" si="313"/>
        <v>0</v>
      </c>
      <c r="L1017" s="102">
        <f t="shared" si="313"/>
        <v>0</v>
      </c>
      <c r="M1017" s="102">
        <f t="shared" si="313"/>
        <v>0</v>
      </c>
      <c r="N1017" s="102">
        <f t="shared" si="313"/>
        <v>0</v>
      </c>
      <c r="O1017" s="102">
        <f t="shared" si="313"/>
        <v>0</v>
      </c>
      <c r="P1017" s="102">
        <f t="shared" si="313"/>
        <v>0</v>
      </c>
      <c r="Q1017" s="102">
        <f t="shared" si="313"/>
        <v>0</v>
      </c>
      <c r="R1017" s="102">
        <f t="shared" si="313"/>
        <v>0</v>
      </c>
      <c r="S1017" s="102">
        <f t="shared" si="313"/>
        <v>0</v>
      </c>
      <c r="T1017" s="102">
        <f t="shared" si="313"/>
        <v>0</v>
      </c>
      <c r="U1017" s="102">
        <f t="shared" si="313"/>
        <v>0</v>
      </c>
      <c r="V1017" s="102">
        <f t="shared" si="313"/>
        <v>0</v>
      </c>
      <c r="W1017" s="102">
        <f t="shared" si="313"/>
        <v>0</v>
      </c>
      <c r="X1017" s="102">
        <f t="shared" si="313"/>
        <v>0</v>
      </c>
      <c r="Y1017" s="102">
        <f t="shared" si="313"/>
        <v>0</v>
      </c>
      <c r="Z1017" s="102">
        <f t="shared" si="313"/>
        <v>0</v>
      </c>
      <c r="AA1017" s="102">
        <f t="shared" si="313"/>
        <v>0</v>
      </c>
      <c r="AB1017" s="102">
        <f t="shared" si="313"/>
        <v>0</v>
      </c>
      <c r="AC1017" s="102">
        <f t="shared" si="313"/>
        <v>0</v>
      </c>
      <c r="AD1017" s="102">
        <f t="shared" si="313"/>
        <v>0</v>
      </c>
      <c r="AE1017" s="102">
        <f t="shared" si="313"/>
        <v>0</v>
      </c>
      <c r="AF1017" s="102">
        <f t="shared" si="313"/>
        <v>0</v>
      </c>
      <c r="AG1017" s="102">
        <f t="shared" si="313"/>
        <v>0</v>
      </c>
      <c r="AH1017" s="102">
        <f t="shared" si="313"/>
        <v>0</v>
      </c>
      <c r="AI1017" s="102">
        <f t="shared" si="313"/>
        <v>0</v>
      </c>
      <c r="AJ1017" s="102">
        <f t="shared" ref="AJ1017:BO1017" si="314">IF(AJ$946=1,IF(AJ$1000=1,Total_annual_amenity_cost*Price_adjustment*((GDP_capita/GDP_capita_base)^Income_elasticity_in),Total_annual_amenity_cost*Price_adjustment*((INDEX(GDP_capita,1,MATCH(Current_year_in,$D$997:$CP$997,0))/GDP_capita_base)^Income_elasticity_in)),0)</f>
        <v>0</v>
      </c>
      <c r="AK1017" s="102">
        <f t="shared" si="314"/>
        <v>0</v>
      </c>
      <c r="AL1017" s="102">
        <f t="shared" si="314"/>
        <v>0</v>
      </c>
      <c r="AM1017" s="102">
        <f t="shared" si="314"/>
        <v>0</v>
      </c>
      <c r="AN1017" s="102">
        <f t="shared" si="314"/>
        <v>0</v>
      </c>
      <c r="AO1017" s="102">
        <f t="shared" si="314"/>
        <v>0</v>
      </c>
      <c r="AP1017" s="102">
        <f t="shared" si="314"/>
        <v>0</v>
      </c>
      <c r="AQ1017" s="102">
        <f t="shared" si="314"/>
        <v>0</v>
      </c>
      <c r="AR1017" s="102">
        <f t="shared" si="314"/>
        <v>0</v>
      </c>
      <c r="AS1017" s="102">
        <f t="shared" si="314"/>
        <v>0</v>
      </c>
      <c r="AT1017" s="102">
        <f t="shared" si="314"/>
        <v>0</v>
      </c>
      <c r="AU1017" s="102">
        <f t="shared" si="314"/>
        <v>0</v>
      </c>
      <c r="AV1017" s="102">
        <f t="shared" si="314"/>
        <v>0</v>
      </c>
      <c r="AW1017" s="102">
        <f t="shared" si="314"/>
        <v>0</v>
      </c>
      <c r="AX1017" s="102">
        <f t="shared" si="314"/>
        <v>0</v>
      </c>
      <c r="AY1017" s="102">
        <f t="shared" si="314"/>
        <v>0</v>
      </c>
      <c r="AZ1017" s="102">
        <f t="shared" si="314"/>
        <v>0</v>
      </c>
      <c r="BA1017" s="102">
        <f t="shared" si="314"/>
        <v>0</v>
      </c>
      <c r="BB1017" s="102">
        <f t="shared" si="314"/>
        <v>0</v>
      </c>
      <c r="BC1017" s="102">
        <f t="shared" si="314"/>
        <v>0</v>
      </c>
      <c r="BD1017" s="102">
        <f t="shared" si="314"/>
        <v>0</v>
      </c>
      <c r="BE1017" s="102">
        <f t="shared" si="314"/>
        <v>0</v>
      </c>
      <c r="BF1017" s="102">
        <f t="shared" si="314"/>
        <v>0</v>
      </c>
      <c r="BG1017" s="102">
        <f t="shared" si="314"/>
        <v>0</v>
      </c>
      <c r="BH1017" s="102">
        <f t="shared" si="314"/>
        <v>0</v>
      </c>
      <c r="BI1017" s="102">
        <f t="shared" si="314"/>
        <v>0</v>
      </c>
      <c r="BJ1017" s="102">
        <f t="shared" si="314"/>
        <v>0</v>
      </c>
      <c r="BK1017" s="102">
        <f t="shared" si="314"/>
        <v>0</v>
      </c>
      <c r="BL1017" s="102">
        <f t="shared" si="314"/>
        <v>0</v>
      </c>
      <c r="BM1017" s="102">
        <f t="shared" si="314"/>
        <v>0</v>
      </c>
      <c r="BN1017" s="102">
        <f t="shared" si="314"/>
        <v>0</v>
      </c>
      <c r="BO1017" s="102">
        <f t="shared" si="314"/>
        <v>0</v>
      </c>
      <c r="BP1017" s="102">
        <f t="shared" ref="BP1017:CP1017" si="315">IF(BP$946=1,IF(BP$1000=1,Total_annual_amenity_cost*Price_adjustment*((GDP_capita/GDP_capita_base)^Income_elasticity_in),Total_annual_amenity_cost*Price_adjustment*((INDEX(GDP_capita,1,MATCH(Current_year_in,$D$997:$CP$997,0))/GDP_capita_base)^Income_elasticity_in)),0)</f>
        <v>0</v>
      </c>
      <c r="BQ1017" s="102">
        <f t="shared" si="315"/>
        <v>0</v>
      </c>
      <c r="BR1017" s="102">
        <f t="shared" si="315"/>
        <v>0</v>
      </c>
      <c r="BS1017" s="102">
        <f t="shared" si="315"/>
        <v>0</v>
      </c>
      <c r="BT1017" s="102">
        <f t="shared" si="315"/>
        <v>0</v>
      </c>
      <c r="BU1017" s="102">
        <f t="shared" si="315"/>
        <v>0</v>
      </c>
      <c r="BV1017" s="102">
        <f t="shared" si="315"/>
        <v>0</v>
      </c>
      <c r="BW1017" s="102">
        <f t="shared" si="315"/>
        <v>0</v>
      </c>
      <c r="BX1017" s="102">
        <f t="shared" si="315"/>
        <v>0</v>
      </c>
      <c r="BY1017" s="102">
        <f t="shared" si="315"/>
        <v>0</v>
      </c>
      <c r="BZ1017" s="102">
        <f t="shared" si="315"/>
        <v>0</v>
      </c>
      <c r="CA1017" s="102">
        <f t="shared" si="315"/>
        <v>0</v>
      </c>
      <c r="CB1017" s="102">
        <f t="shared" si="315"/>
        <v>0</v>
      </c>
      <c r="CC1017" s="102">
        <f t="shared" si="315"/>
        <v>0</v>
      </c>
      <c r="CD1017" s="102">
        <f t="shared" si="315"/>
        <v>0</v>
      </c>
      <c r="CE1017" s="102">
        <f t="shared" si="315"/>
        <v>0</v>
      </c>
      <c r="CF1017" s="102">
        <f t="shared" si="315"/>
        <v>0</v>
      </c>
      <c r="CG1017" s="102">
        <f t="shared" si="315"/>
        <v>0</v>
      </c>
      <c r="CH1017" s="102">
        <f t="shared" si="315"/>
        <v>0</v>
      </c>
      <c r="CI1017" s="102">
        <f t="shared" si="315"/>
        <v>0</v>
      </c>
      <c r="CJ1017" s="102">
        <f t="shared" si="315"/>
        <v>0</v>
      </c>
      <c r="CK1017" s="102">
        <f t="shared" si="315"/>
        <v>0</v>
      </c>
      <c r="CL1017" s="102">
        <f t="shared" si="315"/>
        <v>0</v>
      </c>
      <c r="CM1017" s="102">
        <f t="shared" si="315"/>
        <v>0</v>
      </c>
      <c r="CN1017" s="102">
        <f t="shared" si="315"/>
        <v>0</v>
      </c>
      <c r="CO1017" s="102">
        <f t="shared" si="315"/>
        <v>0</v>
      </c>
      <c r="CP1017" s="102">
        <f t="shared" si="315"/>
        <v>0</v>
      </c>
      <c r="CQ1017" s="3" t="s">
        <v>330</v>
      </c>
    </row>
    <row r="1018" spans="1:95" ht="14.45">
      <c r="A1018" s="104"/>
      <c r="B1018" s="104" t="s">
        <v>147</v>
      </c>
      <c r="C1018" s="104"/>
      <c r="D1018" s="102">
        <f t="shared" ref="D1018:AI1018" si="316">IF(D$946=1,IF(D$1000=1,Total_annual_AMI_cost*Price_adjustment*((GDP_capita/GDP_capita_base)^Income_elasticity_in),Total_annual_AMI_cost*Price_adjustment*((INDEX(GDP_capita,1,MATCH(Current_year_in,$D$997:$CP$997,0))/GDP_capita_base)^Income_elasticity_in)),0)</f>
        <v>0</v>
      </c>
      <c r="E1018" s="102">
        <f t="shared" si="316"/>
        <v>0</v>
      </c>
      <c r="F1018" s="102">
        <f t="shared" si="316"/>
        <v>0</v>
      </c>
      <c r="G1018" s="102">
        <f t="shared" si="316"/>
        <v>0</v>
      </c>
      <c r="H1018" s="102">
        <f t="shared" si="316"/>
        <v>0</v>
      </c>
      <c r="I1018" s="102">
        <f t="shared" si="316"/>
        <v>0</v>
      </c>
      <c r="J1018" s="102">
        <f t="shared" si="316"/>
        <v>0</v>
      </c>
      <c r="K1018" s="102">
        <f t="shared" si="316"/>
        <v>0</v>
      </c>
      <c r="L1018" s="102">
        <f t="shared" si="316"/>
        <v>0</v>
      </c>
      <c r="M1018" s="102">
        <f t="shared" si="316"/>
        <v>0</v>
      </c>
      <c r="N1018" s="102">
        <f t="shared" si="316"/>
        <v>0</v>
      </c>
      <c r="O1018" s="102">
        <f t="shared" si="316"/>
        <v>0</v>
      </c>
      <c r="P1018" s="102">
        <f t="shared" si="316"/>
        <v>0</v>
      </c>
      <c r="Q1018" s="102">
        <f t="shared" si="316"/>
        <v>0</v>
      </c>
      <c r="R1018" s="102">
        <f t="shared" si="316"/>
        <v>0</v>
      </c>
      <c r="S1018" s="102">
        <f t="shared" si="316"/>
        <v>0</v>
      </c>
      <c r="T1018" s="102">
        <f t="shared" si="316"/>
        <v>0</v>
      </c>
      <c r="U1018" s="102">
        <f t="shared" si="316"/>
        <v>0</v>
      </c>
      <c r="V1018" s="102">
        <f t="shared" si="316"/>
        <v>0</v>
      </c>
      <c r="W1018" s="102">
        <f t="shared" si="316"/>
        <v>0</v>
      </c>
      <c r="X1018" s="102">
        <f t="shared" si="316"/>
        <v>0</v>
      </c>
      <c r="Y1018" s="102">
        <f t="shared" si="316"/>
        <v>0</v>
      </c>
      <c r="Z1018" s="102">
        <f t="shared" si="316"/>
        <v>0</v>
      </c>
      <c r="AA1018" s="102">
        <f t="shared" si="316"/>
        <v>0</v>
      </c>
      <c r="AB1018" s="102">
        <f t="shared" si="316"/>
        <v>0</v>
      </c>
      <c r="AC1018" s="102">
        <f t="shared" si="316"/>
        <v>0</v>
      </c>
      <c r="AD1018" s="102">
        <f t="shared" si="316"/>
        <v>0</v>
      </c>
      <c r="AE1018" s="102">
        <f t="shared" si="316"/>
        <v>0</v>
      </c>
      <c r="AF1018" s="102">
        <f t="shared" si="316"/>
        <v>0</v>
      </c>
      <c r="AG1018" s="102">
        <f t="shared" si="316"/>
        <v>0</v>
      </c>
      <c r="AH1018" s="102">
        <f t="shared" si="316"/>
        <v>0</v>
      </c>
      <c r="AI1018" s="102">
        <f t="shared" si="316"/>
        <v>0</v>
      </c>
      <c r="AJ1018" s="102">
        <f t="shared" ref="AJ1018:BO1018" si="317">IF(AJ$946=1,IF(AJ$1000=1,Total_annual_AMI_cost*Price_adjustment*((GDP_capita/GDP_capita_base)^Income_elasticity_in),Total_annual_AMI_cost*Price_adjustment*((INDEX(GDP_capita,1,MATCH(Current_year_in,$D$997:$CP$997,0))/GDP_capita_base)^Income_elasticity_in)),0)</f>
        <v>0</v>
      </c>
      <c r="AK1018" s="102">
        <f t="shared" si="317"/>
        <v>0</v>
      </c>
      <c r="AL1018" s="102">
        <f t="shared" si="317"/>
        <v>0</v>
      </c>
      <c r="AM1018" s="102">
        <f t="shared" si="317"/>
        <v>0</v>
      </c>
      <c r="AN1018" s="102">
        <f t="shared" si="317"/>
        <v>0</v>
      </c>
      <c r="AO1018" s="102">
        <f t="shared" si="317"/>
        <v>0</v>
      </c>
      <c r="AP1018" s="102">
        <f t="shared" si="317"/>
        <v>0</v>
      </c>
      <c r="AQ1018" s="102">
        <f t="shared" si="317"/>
        <v>0</v>
      </c>
      <c r="AR1018" s="102">
        <f t="shared" si="317"/>
        <v>0</v>
      </c>
      <c r="AS1018" s="102">
        <f t="shared" si="317"/>
        <v>0</v>
      </c>
      <c r="AT1018" s="102">
        <f t="shared" si="317"/>
        <v>0</v>
      </c>
      <c r="AU1018" s="102">
        <f t="shared" si="317"/>
        <v>0</v>
      </c>
      <c r="AV1018" s="102">
        <f t="shared" si="317"/>
        <v>0</v>
      </c>
      <c r="AW1018" s="102">
        <f t="shared" si="317"/>
        <v>0</v>
      </c>
      <c r="AX1018" s="102">
        <f t="shared" si="317"/>
        <v>0</v>
      </c>
      <c r="AY1018" s="102">
        <f t="shared" si="317"/>
        <v>0</v>
      </c>
      <c r="AZ1018" s="102">
        <f t="shared" si="317"/>
        <v>0</v>
      </c>
      <c r="BA1018" s="102">
        <f t="shared" si="317"/>
        <v>0</v>
      </c>
      <c r="BB1018" s="102">
        <f t="shared" si="317"/>
        <v>0</v>
      </c>
      <c r="BC1018" s="102">
        <f t="shared" si="317"/>
        <v>0</v>
      </c>
      <c r="BD1018" s="102">
        <f t="shared" si="317"/>
        <v>0</v>
      </c>
      <c r="BE1018" s="102">
        <f t="shared" si="317"/>
        <v>0</v>
      </c>
      <c r="BF1018" s="102">
        <f t="shared" si="317"/>
        <v>0</v>
      </c>
      <c r="BG1018" s="102">
        <f t="shared" si="317"/>
        <v>0</v>
      </c>
      <c r="BH1018" s="102">
        <f t="shared" si="317"/>
        <v>0</v>
      </c>
      <c r="BI1018" s="102">
        <f t="shared" si="317"/>
        <v>0</v>
      </c>
      <c r="BJ1018" s="102">
        <f t="shared" si="317"/>
        <v>0</v>
      </c>
      <c r="BK1018" s="102">
        <f t="shared" si="317"/>
        <v>0</v>
      </c>
      <c r="BL1018" s="102">
        <f t="shared" si="317"/>
        <v>0</v>
      </c>
      <c r="BM1018" s="102">
        <f t="shared" si="317"/>
        <v>0</v>
      </c>
      <c r="BN1018" s="102">
        <f t="shared" si="317"/>
        <v>0</v>
      </c>
      <c r="BO1018" s="102">
        <f t="shared" si="317"/>
        <v>0</v>
      </c>
      <c r="BP1018" s="102">
        <f t="shared" ref="BP1018:CP1018" si="318">IF(BP$946=1,IF(BP$1000=1,Total_annual_AMI_cost*Price_adjustment*((GDP_capita/GDP_capita_base)^Income_elasticity_in),Total_annual_AMI_cost*Price_adjustment*((INDEX(GDP_capita,1,MATCH(Current_year_in,$D$997:$CP$997,0))/GDP_capita_base)^Income_elasticity_in)),0)</f>
        <v>0</v>
      </c>
      <c r="BQ1018" s="102">
        <f t="shared" si="318"/>
        <v>0</v>
      </c>
      <c r="BR1018" s="102">
        <f t="shared" si="318"/>
        <v>0</v>
      </c>
      <c r="BS1018" s="102">
        <f t="shared" si="318"/>
        <v>0</v>
      </c>
      <c r="BT1018" s="102">
        <f t="shared" si="318"/>
        <v>0</v>
      </c>
      <c r="BU1018" s="102">
        <f t="shared" si="318"/>
        <v>0</v>
      </c>
      <c r="BV1018" s="102">
        <f t="shared" si="318"/>
        <v>0</v>
      </c>
      <c r="BW1018" s="102">
        <f t="shared" si="318"/>
        <v>0</v>
      </c>
      <c r="BX1018" s="102">
        <f t="shared" si="318"/>
        <v>0</v>
      </c>
      <c r="BY1018" s="102">
        <f t="shared" si="318"/>
        <v>0</v>
      </c>
      <c r="BZ1018" s="102">
        <f t="shared" si="318"/>
        <v>0</v>
      </c>
      <c r="CA1018" s="102">
        <f t="shared" si="318"/>
        <v>0</v>
      </c>
      <c r="CB1018" s="102">
        <f t="shared" si="318"/>
        <v>0</v>
      </c>
      <c r="CC1018" s="102">
        <f t="shared" si="318"/>
        <v>0</v>
      </c>
      <c r="CD1018" s="102">
        <f t="shared" si="318"/>
        <v>0</v>
      </c>
      <c r="CE1018" s="102">
        <f t="shared" si="318"/>
        <v>0</v>
      </c>
      <c r="CF1018" s="102">
        <f t="shared" si="318"/>
        <v>0</v>
      </c>
      <c r="CG1018" s="102">
        <f t="shared" si="318"/>
        <v>0</v>
      </c>
      <c r="CH1018" s="102">
        <f t="shared" si="318"/>
        <v>0</v>
      </c>
      <c r="CI1018" s="102">
        <f t="shared" si="318"/>
        <v>0</v>
      </c>
      <c r="CJ1018" s="102">
        <f t="shared" si="318"/>
        <v>0</v>
      </c>
      <c r="CK1018" s="102">
        <f t="shared" si="318"/>
        <v>0</v>
      </c>
      <c r="CL1018" s="102">
        <f t="shared" si="318"/>
        <v>0</v>
      </c>
      <c r="CM1018" s="102">
        <f t="shared" si="318"/>
        <v>0</v>
      </c>
      <c r="CN1018" s="102">
        <f t="shared" si="318"/>
        <v>0</v>
      </c>
      <c r="CO1018" s="102">
        <f t="shared" si="318"/>
        <v>0</v>
      </c>
      <c r="CP1018" s="102">
        <f t="shared" si="318"/>
        <v>0</v>
      </c>
      <c r="CQ1018" s="3" t="s">
        <v>331</v>
      </c>
    </row>
    <row r="1019" spans="1:95" ht="14.45">
      <c r="A1019" s="104"/>
      <c r="B1019" s="104" t="s">
        <v>149</v>
      </c>
      <c r="C1019" s="104"/>
      <c r="D1019" s="102">
        <f t="shared" ref="D1019:AI1019" si="319">IF(D$946=1,IF(D$1000=1,Total_annual_stroke_cost*Price_adjustment*((GDP_capita/GDP_capita_base)^Income_elasticity_in),Total_annual_stroke_cost*Price_adjustment*((INDEX(GDP_capita,1,MATCH(Current_year_in,$D$997:$CP$997,0))/GDP_capita_base)^Income_elasticity_in)),0)</f>
        <v>0</v>
      </c>
      <c r="E1019" s="102">
        <f t="shared" si="319"/>
        <v>0</v>
      </c>
      <c r="F1019" s="102">
        <f t="shared" si="319"/>
        <v>0</v>
      </c>
      <c r="G1019" s="102">
        <f t="shared" si="319"/>
        <v>0</v>
      </c>
      <c r="H1019" s="102">
        <f t="shared" si="319"/>
        <v>0</v>
      </c>
      <c r="I1019" s="102">
        <f t="shared" si="319"/>
        <v>0</v>
      </c>
      <c r="J1019" s="102">
        <f t="shared" si="319"/>
        <v>0</v>
      </c>
      <c r="K1019" s="102">
        <f t="shared" si="319"/>
        <v>0</v>
      </c>
      <c r="L1019" s="102">
        <f t="shared" si="319"/>
        <v>0</v>
      </c>
      <c r="M1019" s="102">
        <f t="shared" si="319"/>
        <v>0</v>
      </c>
      <c r="N1019" s="102">
        <f t="shared" si="319"/>
        <v>0</v>
      </c>
      <c r="O1019" s="102">
        <f t="shared" si="319"/>
        <v>0</v>
      </c>
      <c r="P1019" s="102">
        <f t="shared" si="319"/>
        <v>0</v>
      </c>
      <c r="Q1019" s="102">
        <f t="shared" si="319"/>
        <v>0</v>
      </c>
      <c r="R1019" s="102">
        <f t="shared" si="319"/>
        <v>0</v>
      </c>
      <c r="S1019" s="102">
        <f t="shared" si="319"/>
        <v>0</v>
      </c>
      <c r="T1019" s="102">
        <f t="shared" si="319"/>
        <v>0</v>
      </c>
      <c r="U1019" s="102">
        <f t="shared" si="319"/>
        <v>0</v>
      </c>
      <c r="V1019" s="102">
        <f t="shared" si="319"/>
        <v>0</v>
      </c>
      <c r="W1019" s="102">
        <f t="shared" si="319"/>
        <v>0</v>
      </c>
      <c r="X1019" s="102">
        <f t="shared" si="319"/>
        <v>0</v>
      </c>
      <c r="Y1019" s="102">
        <f t="shared" si="319"/>
        <v>0</v>
      </c>
      <c r="Z1019" s="102">
        <f t="shared" si="319"/>
        <v>0</v>
      </c>
      <c r="AA1019" s="102">
        <f t="shared" si="319"/>
        <v>0</v>
      </c>
      <c r="AB1019" s="102">
        <f t="shared" si="319"/>
        <v>0</v>
      </c>
      <c r="AC1019" s="102">
        <f t="shared" si="319"/>
        <v>0</v>
      </c>
      <c r="AD1019" s="102">
        <f t="shared" si="319"/>
        <v>0</v>
      </c>
      <c r="AE1019" s="102">
        <f t="shared" si="319"/>
        <v>0</v>
      </c>
      <c r="AF1019" s="102">
        <f t="shared" si="319"/>
        <v>0</v>
      </c>
      <c r="AG1019" s="102">
        <f t="shared" si="319"/>
        <v>0</v>
      </c>
      <c r="AH1019" s="102">
        <f t="shared" si="319"/>
        <v>0</v>
      </c>
      <c r="AI1019" s="102">
        <f t="shared" si="319"/>
        <v>0</v>
      </c>
      <c r="AJ1019" s="102">
        <f t="shared" ref="AJ1019:BO1019" si="320">IF(AJ$946=1,IF(AJ$1000=1,Total_annual_stroke_cost*Price_adjustment*((GDP_capita/GDP_capita_base)^Income_elasticity_in),Total_annual_stroke_cost*Price_adjustment*((INDEX(GDP_capita,1,MATCH(Current_year_in,$D$997:$CP$997,0))/GDP_capita_base)^Income_elasticity_in)),0)</f>
        <v>0</v>
      </c>
      <c r="AK1019" s="102">
        <f t="shared" si="320"/>
        <v>0</v>
      </c>
      <c r="AL1019" s="102">
        <f t="shared" si="320"/>
        <v>0</v>
      </c>
      <c r="AM1019" s="102">
        <f t="shared" si="320"/>
        <v>0</v>
      </c>
      <c r="AN1019" s="102">
        <f t="shared" si="320"/>
        <v>0</v>
      </c>
      <c r="AO1019" s="102">
        <f t="shared" si="320"/>
        <v>0</v>
      </c>
      <c r="AP1019" s="102">
        <f t="shared" si="320"/>
        <v>0</v>
      </c>
      <c r="AQ1019" s="102">
        <f t="shared" si="320"/>
        <v>0</v>
      </c>
      <c r="AR1019" s="102">
        <f t="shared" si="320"/>
        <v>0</v>
      </c>
      <c r="AS1019" s="102">
        <f t="shared" si="320"/>
        <v>0</v>
      </c>
      <c r="AT1019" s="102">
        <f t="shared" si="320"/>
        <v>0</v>
      </c>
      <c r="AU1019" s="102">
        <f t="shared" si="320"/>
        <v>0</v>
      </c>
      <c r="AV1019" s="102">
        <f t="shared" si="320"/>
        <v>0</v>
      </c>
      <c r="AW1019" s="102">
        <f t="shared" si="320"/>
        <v>0</v>
      </c>
      <c r="AX1019" s="102">
        <f t="shared" si="320"/>
        <v>0</v>
      </c>
      <c r="AY1019" s="102">
        <f t="shared" si="320"/>
        <v>0</v>
      </c>
      <c r="AZ1019" s="102">
        <f t="shared" si="320"/>
        <v>0</v>
      </c>
      <c r="BA1019" s="102">
        <f t="shared" si="320"/>
        <v>0</v>
      </c>
      <c r="BB1019" s="102">
        <f t="shared" si="320"/>
        <v>0</v>
      </c>
      <c r="BC1019" s="102">
        <f t="shared" si="320"/>
        <v>0</v>
      </c>
      <c r="BD1019" s="102">
        <f t="shared" si="320"/>
        <v>0</v>
      </c>
      <c r="BE1019" s="102">
        <f t="shared" si="320"/>
        <v>0</v>
      </c>
      <c r="BF1019" s="102">
        <f t="shared" si="320"/>
        <v>0</v>
      </c>
      <c r="BG1019" s="102">
        <f t="shared" si="320"/>
        <v>0</v>
      </c>
      <c r="BH1019" s="102">
        <f t="shared" si="320"/>
        <v>0</v>
      </c>
      <c r="BI1019" s="102">
        <f t="shared" si="320"/>
        <v>0</v>
      </c>
      <c r="BJ1019" s="102">
        <f t="shared" si="320"/>
        <v>0</v>
      </c>
      <c r="BK1019" s="102">
        <f t="shared" si="320"/>
        <v>0</v>
      </c>
      <c r="BL1019" s="102">
        <f t="shared" si="320"/>
        <v>0</v>
      </c>
      <c r="BM1019" s="102">
        <f t="shared" si="320"/>
        <v>0</v>
      </c>
      <c r="BN1019" s="102">
        <f t="shared" si="320"/>
        <v>0</v>
      </c>
      <c r="BO1019" s="102">
        <f t="shared" si="320"/>
        <v>0</v>
      </c>
      <c r="BP1019" s="102">
        <f t="shared" ref="BP1019:CP1019" si="321">IF(BP$946=1,IF(BP$1000=1,Total_annual_stroke_cost*Price_adjustment*((GDP_capita/GDP_capita_base)^Income_elasticity_in),Total_annual_stroke_cost*Price_adjustment*((INDEX(GDP_capita,1,MATCH(Current_year_in,$D$997:$CP$997,0))/GDP_capita_base)^Income_elasticity_in)),0)</f>
        <v>0</v>
      </c>
      <c r="BQ1019" s="102">
        <f t="shared" si="321"/>
        <v>0</v>
      </c>
      <c r="BR1019" s="102">
        <f t="shared" si="321"/>
        <v>0</v>
      </c>
      <c r="BS1019" s="102">
        <f t="shared" si="321"/>
        <v>0</v>
      </c>
      <c r="BT1019" s="102">
        <f t="shared" si="321"/>
        <v>0</v>
      </c>
      <c r="BU1019" s="102">
        <f t="shared" si="321"/>
        <v>0</v>
      </c>
      <c r="BV1019" s="102">
        <f t="shared" si="321"/>
        <v>0</v>
      </c>
      <c r="BW1019" s="102">
        <f t="shared" si="321"/>
        <v>0</v>
      </c>
      <c r="BX1019" s="102">
        <f t="shared" si="321"/>
        <v>0</v>
      </c>
      <c r="BY1019" s="102">
        <f t="shared" si="321"/>
        <v>0</v>
      </c>
      <c r="BZ1019" s="102">
        <f t="shared" si="321"/>
        <v>0</v>
      </c>
      <c r="CA1019" s="102">
        <f t="shared" si="321"/>
        <v>0</v>
      </c>
      <c r="CB1019" s="102">
        <f t="shared" si="321"/>
        <v>0</v>
      </c>
      <c r="CC1019" s="102">
        <f t="shared" si="321"/>
        <v>0</v>
      </c>
      <c r="CD1019" s="102">
        <f t="shared" si="321"/>
        <v>0</v>
      </c>
      <c r="CE1019" s="102">
        <f t="shared" si="321"/>
        <v>0</v>
      </c>
      <c r="CF1019" s="102">
        <f t="shared" si="321"/>
        <v>0</v>
      </c>
      <c r="CG1019" s="102">
        <f t="shared" si="321"/>
        <v>0</v>
      </c>
      <c r="CH1019" s="102">
        <f t="shared" si="321"/>
        <v>0</v>
      </c>
      <c r="CI1019" s="102">
        <f t="shared" si="321"/>
        <v>0</v>
      </c>
      <c r="CJ1019" s="102">
        <f t="shared" si="321"/>
        <v>0</v>
      </c>
      <c r="CK1019" s="102">
        <f t="shared" si="321"/>
        <v>0</v>
      </c>
      <c r="CL1019" s="102">
        <f t="shared" si="321"/>
        <v>0</v>
      </c>
      <c r="CM1019" s="102">
        <f t="shared" si="321"/>
        <v>0</v>
      </c>
      <c r="CN1019" s="102">
        <f t="shared" si="321"/>
        <v>0</v>
      </c>
      <c r="CO1019" s="102">
        <f t="shared" si="321"/>
        <v>0</v>
      </c>
      <c r="CP1019" s="102">
        <f t="shared" si="321"/>
        <v>0</v>
      </c>
      <c r="CQ1019" s="3" t="s">
        <v>332</v>
      </c>
    </row>
    <row r="1020" spans="1:95" ht="14.45">
      <c r="A1020" s="104"/>
      <c r="B1020" s="104" t="s">
        <v>151</v>
      </c>
      <c r="C1020" s="104"/>
      <c r="D1020" s="102">
        <f t="shared" ref="D1020:AI1020" si="322">IF(D$946=1,IF(D$1000=1,Total_annual_dementia_cost*Price_adjustment*((GDP_capita/GDP_capita_base)^Income_elasticity_in),Total_annual_dementia_cost*Price_adjustment*((INDEX(GDP_capita,1,MATCH(Current_year_in,$D$997:$CP$997,0))/GDP_capita_base)^Income_elasticity_in)),0)</f>
        <v>0</v>
      </c>
      <c r="E1020" s="102">
        <f t="shared" si="322"/>
        <v>0</v>
      </c>
      <c r="F1020" s="102">
        <f t="shared" si="322"/>
        <v>0</v>
      </c>
      <c r="G1020" s="102">
        <f t="shared" si="322"/>
        <v>0</v>
      </c>
      <c r="H1020" s="102">
        <f t="shared" si="322"/>
        <v>0</v>
      </c>
      <c r="I1020" s="102">
        <f t="shared" si="322"/>
        <v>0</v>
      </c>
      <c r="J1020" s="102">
        <f t="shared" si="322"/>
        <v>0</v>
      </c>
      <c r="K1020" s="102">
        <f t="shared" si="322"/>
        <v>0</v>
      </c>
      <c r="L1020" s="102">
        <f t="shared" si="322"/>
        <v>0</v>
      </c>
      <c r="M1020" s="102">
        <f t="shared" si="322"/>
        <v>0</v>
      </c>
      <c r="N1020" s="102">
        <f t="shared" si="322"/>
        <v>0</v>
      </c>
      <c r="O1020" s="102">
        <f t="shared" si="322"/>
        <v>0</v>
      </c>
      <c r="P1020" s="102">
        <f t="shared" si="322"/>
        <v>0</v>
      </c>
      <c r="Q1020" s="102">
        <f t="shared" si="322"/>
        <v>0</v>
      </c>
      <c r="R1020" s="102">
        <f t="shared" si="322"/>
        <v>0</v>
      </c>
      <c r="S1020" s="102">
        <f t="shared" si="322"/>
        <v>0</v>
      </c>
      <c r="T1020" s="102">
        <f t="shared" si="322"/>
        <v>0</v>
      </c>
      <c r="U1020" s="102">
        <f t="shared" si="322"/>
        <v>0</v>
      </c>
      <c r="V1020" s="102">
        <f t="shared" si="322"/>
        <v>0</v>
      </c>
      <c r="W1020" s="102">
        <f t="shared" si="322"/>
        <v>0</v>
      </c>
      <c r="X1020" s="102">
        <f t="shared" si="322"/>
        <v>0</v>
      </c>
      <c r="Y1020" s="102">
        <f t="shared" si="322"/>
        <v>0</v>
      </c>
      <c r="Z1020" s="102">
        <f t="shared" si="322"/>
        <v>0</v>
      </c>
      <c r="AA1020" s="102">
        <f t="shared" si="322"/>
        <v>0</v>
      </c>
      <c r="AB1020" s="102">
        <f t="shared" si="322"/>
        <v>0</v>
      </c>
      <c r="AC1020" s="102">
        <f t="shared" si="322"/>
        <v>0</v>
      </c>
      <c r="AD1020" s="102">
        <f t="shared" si="322"/>
        <v>0</v>
      </c>
      <c r="AE1020" s="102">
        <f t="shared" si="322"/>
        <v>0</v>
      </c>
      <c r="AF1020" s="102">
        <f t="shared" si="322"/>
        <v>0</v>
      </c>
      <c r="AG1020" s="102">
        <f t="shared" si="322"/>
        <v>0</v>
      </c>
      <c r="AH1020" s="102">
        <f t="shared" si="322"/>
        <v>0</v>
      </c>
      <c r="AI1020" s="102">
        <f t="shared" si="322"/>
        <v>0</v>
      </c>
      <c r="AJ1020" s="102">
        <f t="shared" ref="AJ1020:BO1020" si="323">IF(AJ$946=1,IF(AJ$1000=1,Total_annual_dementia_cost*Price_adjustment*((GDP_capita/GDP_capita_base)^Income_elasticity_in),Total_annual_dementia_cost*Price_adjustment*((INDEX(GDP_capita,1,MATCH(Current_year_in,$D$997:$CP$997,0))/GDP_capita_base)^Income_elasticity_in)),0)</f>
        <v>0</v>
      </c>
      <c r="AK1020" s="102">
        <f t="shared" si="323"/>
        <v>0</v>
      </c>
      <c r="AL1020" s="102">
        <f t="shared" si="323"/>
        <v>0</v>
      </c>
      <c r="AM1020" s="102">
        <f t="shared" si="323"/>
        <v>0</v>
      </c>
      <c r="AN1020" s="102">
        <f t="shared" si="323"/>
        <v>0</v>
      </c>
      <c r="AO1020" s="102">
        <f t="shared" si="323"/>
        <v>0</v>
      </c>
      <c r="AP1020" s="102">
        <f t="shared" si="323"/>
        <v>0</v>
      </c>
      <c r="AQ1020" s="102">
        <f t="shared" si="323"/>
        <v>0</v>
      </c>
      <c r="AR1020" s="102">
        <f t="shared" si="323"/>
        <v>0</v>
      </c>
      <c r="AS1020" s="102">
        <f t="shared" si="323"/>
        <v>0</v>
      </c>
      <c r="AT1020" s="102">
        <f t="shared" si="323"/>
        <v>0</v>
      </c>
      <c r="AU1020" s="102">
        <f t="shared" si="323"/>
        <v>0</v>
      </c>
      <c r="AV1020" s="102">
        <f t="shared" si="323"/>
        <v>0</v>
      </c>
      <c r="AW1020" s="102">
        <f t="shared" si="323"/>
        <v>0</v>
      </c>
      <c r="AX1020" s="102">
        <f t="shared" si="323"/>
        <v>0</v>
      </c>
      <c r="AY1020" s="102">
        <f t="shared" si="323"/>
        <v>0</v>
      </c>
      <c r="AZ1020" s="102">
        <f t="shared" si="323"/>
        <v>0</v>
      </c>
      <c r="BA1020" s="102">
        <f t="shared" si="323"/>
        <v>0</v>
      </c>
      <c r="BB1020" s="102">
        <f t="shared" si="323"/>
        <v>0</v>
      </c>
      <c r="BC1020" s="102">
        <f t="shared" si="323"/>
        <v>0</v>
      </c>
      <c r="BD1020" s="102">
        <f t="shared" si="323"/>
        <v>0</v>
      </c>
      <c r="BE1020" s="102">
        <f t="shared" si="323"/>
        <v>0</v>
      </c>
      <c r="BF1020" s="102">
        <f t="shared" si="323"/>
        <v>0</v>
      </c>
      <c r="BG1020" s="102">
        <f t="shared" si="323"/>
        <v>0</v>
      </c>
      <c r="BH1020" s="102">
        <f t="shared" si="323"/>
        <v>0</v>
      </c>
      <c r="BI1020" s="102">
        <f t="shared" si="323"/>
        <v>0</v>
      </c>
      <c r="BJ1020" s="102">
        <f t="shared" si="323"/>
        <v>0</v>
      </c>
      <c r="BK1020" s="102">
        <f t="shared" si="323"/>
        <v>0</v>
      </c>
      <c r="BL1020" s="102">
        <f t="shared" si="323"/>
        <v>0</v>
      </c>
      <c r="BM1020" s="102">
        <f t="shared" si="323"/>
        <v>0</v>
      </c>
      <c r="BN1020" s="102">
        <f t="shared" si="323"/>
        <v>0</v>
      </c>
      <c r="BO1020" s="102">
        <f t="shared" si="323"/>
        <v>0</v>
      </c>
      <c r="BP1020" s="102">
        <f t="shared" ref="BP1020:CP1020" si="324">IF(BP$946=1,IF(BP$1000=1,Total_annual_dementia_cost*Price_adjustment*((GDP_capita/GDP_capita_base)^Income_elasticity_in),Total_annual_dementia_cost*Price_adjustment*((INDEX(GDP_capita,1,MATCH(Current_year_in,$D$997:$CP$997,0))/GDP_capita_base)^Income_elasticity_in)),0)</f>
        <v>0</v>
      </c>
      <c r="BQ1020" s="102">
        <f t="shared" si="324"/>
        <v>0</v>
      </c>
      <c r="BR1020" s="102">
        <f t="shared" si="324"/>
        <v>0</v>
      </c>
      <c r="BS1020" s="102">
        <f t="shared" si="324"/>
        <v>0</v>
      </c>
      <c r="BT1020" s="102">
        <f t="shared" si="324"/>
        <v>0</v>
      </c>
      <c r="BU1020" s="102">
        <f t="shared" si="324"/>
        <v>0</v>
      </c>
      <c r="BV1020" s="102">
        <f t="shared" si="324"/>
        <v>0</v>
      </c>
      <c r="BW1020" s="102">
        <f t="shared" si="324"/>
        <v>0</v>
      </c>
      <c r="BX1020" s="102">
        <f t="shared" si="324"/>
        <v>0</v>
      </c>
      <c r="BY1020" s="102">
        <f t="shared" si="324"/>
        <v>0</v>
      </c>
      <c r="BZ1020" s="102">
        <f t="shared" si="324"/>
        <v>0</v>
      </c>
      <c r="CA1020" s="102">
        <f t="shared" si="324"/>
        <v>0</v>
      </c>
      <c r="CB1020" s="102">
        <f t="shared" si="324"/>
        <v>0</v>
      </c>
      <c r="CC1020" s="102">
        <f t="shared" si="324"/>
        <v>0</v>
      </c>
      <c r="CD1020" s="102">
        <f t="shared" si="324"/>
        <v>0</v>
      </c>
      <c r="CE1020" s="102">
        <f t="shared" si="324"/>
        <v>0</v>
      </c>
      <c r="CF1020" s="102">
        <f t="shared" si="324"/>
        <v>0</v>
      </c>
      <c r="CG1020" s="102">
        <f t="shared" si="324"/>
        <v>0</v>
      </c>
      <c r="CH1020" s="102">
        <f t="shared" si="324"/>
        <v>0</v>
      </c>
      <c r="CI1020" s="102">
        <f t="shared" si="324"/>
        <v>0</v>
      </c>
      <c r="CJ1020" s="102">
        <f t="shared" si="324"/>
        <v>0</v>
      </c>
      <c r="CK1020" s="102">
        <f t="shared" si="324"/>
        <v>0</v>
      </c>
      <c r="CL1020" s="102">
        <f t="shared" si="324"/>
        <v>0</v>
      </c>
      <c r="CM1020" s="102">
        <f t="shared" si="324"/>
        <v>0</v>
      </c>
      <c r="CN1020" s="102">
        <f t="shared" si="324"/>
        <v>0</v>
      </c>
      <c r="CO1020" s="102">
        <f t="shared" si="324"/>
        <v>0</v>
      </c>
      <c r="CP1020" s="102">
        <f t="shared" si="324"/>
        <v>0</v>
      </c>
      <c r="CQ1020" s="3" t="s">
        <v>333</v>
      </c>
    </row>
    <row r="1021" spans="1:95" ht="14.45">
      <c r="A1021" s="104"/>
      <c r="B1021" s="104"/>
      <c r="C1021" s="104"/>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6">
      <c r="B1022" s="5" t="s">
        <v>334</v>
      </c>
    </row>
    <row r="1023" spans="1:95" ht="14.45">
      <c r="A1023" s="104"/>
      <c r="B1023" s="104"/>
      <c r="C1023" s="104"/>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45">
      <c r="A1024" s="104"/>
      <c r="B1024" s="104" t="s">
        <v>335</v>
      </c>
      <c r="C1024" s="11">
        <f>Default_HH_size_in</f>
        <v>2.2999999999999998</v>
      </c>
      <c r="D1024" s="3" t="s">
        <v>336</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45">
      <c r="A1025" s="104"/>
      <c r="B1025" s="104"/>
      <c r="C1025" s="104"/>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5">
      <c r="A1026" s="104"/>
      <c r="B1026" s="104" t="s">
        <v>192</v>
      </c>
      <c r="C1026" s="104"/>
      <c r="D1026" s="125">
        <f t="shared" ref="D1026:AI1026" si="325">Household_size_user_input_in</f>
        <v>2.2999999999999998</v>
      </c>
      <c r="E1026" s="125">
        <f t="shared" si="325"/>
        <v>2.2999999999999998</v>
      </c>
      <c r="F1026" s="125">
        <f t="shared" si="325"/>
        <v>2.2999999999999998</v>
      </c>
      <c r="G1026" s="125">
        <f t="shared" si="325"/>
        <v>2.2999999999999998</v>
      </c>
      <c r="H1026" s="125">
        <f t="shared" si="325"/>
        <v>2.2999999999999998</v>
      </c>
      <c r="I1026" s="125">
        <f t="shared" si="325"/>
        <v>2.2999999999999998</v>
      </c>
      <c r="J1026" s="125">
        <f t="shared" si="325"/>
        <v>2.2999999999999998</v>
      </c>
      <c r="K1026" s="125">
        <f t="shared" si="325"/>
        <v>2.2999999999999998</v>
      </c>
      <c r="L1026" s="125">
        <f t="shared" si="325"/>
        <v>2.2999999999999998</v>
      </c>
      <c r="M1026" s="125">
        <f t="shared" si="325"/>
        <v>2.2999999999999998</v>
      </c>
      <c r="N1026" s="125">
        <f t="shared" si="325"/>
        <v>2.2999999999999998</v>
      </c>
      <c r="O1026" s="125">
        <f t="shared" si="325"/>
        <v>2.2999999999999998</v>
      </c>
      <c r="P1026" s="125">
        <f t="shared" si="325"/>
        <v>2.2999999999999998</v>
      </c>
      <c r="Q1026" s="125">
        <f t="shared" si="325"/>
        <v>2.2999999999999998</v>
      </c>
      <c r="R1026" s="125">
        <f t="shared" si="325"/>
        <v>2.2999999999999998</v>
      </c>
      <c r="S1026" s="125">
        <f t="shared" si="325"/>
        <v>2.2999999999999998</v>
      </c>
      <c r="T1026" s="125">
        <f t="shared" si="325"/>
        <v>2.2999999999999998</v>
      </c>
      <c r="U1026" s="125">
        <f t="shared" si="325"/>
        <v>2.2999999999999998</v>
      </c>
      <c r="V1026" s="125">
        <f t="shared" si="325"/>
        <v>2.2999999999999998</v>
      </c>
      <c r="W1026" s="125">
        <f t="shared" si="325"/>
        <v>2.2999999999999998</v>
      </c>
      <c r="X1026" s="125">
        <f t="shared" si="325"/>
        <v>2.2999999999999998</v>
      </c>
      <c r="Y1026" s="125">
        <f t="shared" si="325"/>
        <v>2.2999999999999998</v>
      </c>
      <c r="Z1026" s="125">
        <f t="shared" si="325"/>
        <v>2.2999999999999998</v>
      </c>
      <c r="AA1026" s="125">
        <f t="shared" si="325"/>
        <v>2.2999999999999998</v>
      </c>
      <c r="AB1026" s="125">
        <f t="shared" si="325"/>
        <v>2.2999999999999998</v>
      </c>
      <c r="AC1026" s="125">
        <f t="shared" si="325"/>
        <v>2.2999999999999998</v>
      </c>
      <c r="AD1026" s="125">
        <f t="shared" si="325"/>
        <v>2.2999999999999998</v>
      </c>
      <c r="AE1026" s="125">
        <f t="shared" si="325"/>
        <v>2.2999999999999998</v>
      </c>
      <c r="AF1026" s="125">
        <f t="shared" si="325"/>
        <v>2.2999999999999998</v>
      </c>
      <c r="AG1026" s="125">
        <f t="shared" si="325"/>
        <v>2.2999999999999998</v>
      </c>
      <c r="AH1026" s="125">
        <f t="shared" si="325"/>
        <v>2.2999999999999998</v>
      </c>
      <c r="AI1026" s="125">
        <f t="shared" si="325"/>
        <v>2.2999999999999998</v>
      </c>
      <c r="AJ1026" s="125">
        <f t="shared" ref="AJ1026:BO1026" si="326">Household_size_user_input_in</f>
        <v>2.2999999999999998</v>
      </c>
      <c r="AK1026" s="125">
        <f t="shared" si="326"/>
        <v>2.2999999999999998</v>
      </c>
      <c r="AL1026" s="125">
        <f t="shared" si="326"/>
        <v>2.2999999999999998</v>
      </c>
      <c r="AM1026" s="125">
        <f t="shared" si="326"/>
        <v>2.2999999999999998</v>
      </c>
      <c r="AN1026" s="125">
        <f t="shared" si="326"/>
        <v>2.2999999999999998</v>
      </c>
      <c r="AO1026" s="125">
        <f t="shared" si="326"/>
        <v>2.2999999999999998</v>
      </c>
      <c r="AP1026" s="125">
        <f t="shared" si="326"/>
        <v>2.2999999999999998</v>
      </c>
      <c r="AQ1026" s="125">
        <f t="shared" si="326"/>
        <v>2.2999999999999998</v>
      </c>
      <c r="AR1026" s="125">
        <f t="shared" si="326"/>
        <v>2.2999999999999998</v>
      </c>
      <c r="AS1026" s="125">
        <f t="shared" si="326"/>
        <v>2.2999999999999998</v>
      </c>
      <c r="AT1026" s="125">
        <f t="shared" si="326"/>
        <v>2.2999999999999998</v>
      </c>
      <c r="AU1026" s="125">
        <f t="shared" si="326"/>
        <v>2.2999999999999998</v>
      </c>
      <c r="AV1026" s="125">
        <f t="shared" si="326"/>
        <v>2.2999999999999998</v>
      </c>
      <c r="AW1026" s="125">
        <f t="shared" si="326"/>
        <v>2.2999999999999998</v>
      </c>
      <c r="AX1026" s="125">
        <f t="shared" si="326"/>
        <v>2.2999999999999998</v>
      </c>
      <c r="AY1026" s="125">
        <f t="shared" si="326"/>
        <v>2.2999999999999998</v>
      </c>
      <c r="AZ1026" s="125">
        <f t="shared" si="326"/>
        <v>2.2999999999999998</v>
      </c>
      <c r="BA1026" s="125">
        <f t="shared" si="326"/>
        <v>2.2999999999999998</v>
      </c>
      <c r="BB1026" s="125">
        <f t="shared" si="326"/>
        <v>2.2999999999999998</v>
      </c>
      <c r="BC1026" s="125">
        <f t="shared" si="326"/>
        <v>2.2999999999999998</v>
      </c>
      <c r="BD1026" s="125">
        <f t="shared" si="326"/>
        <v>2.2999999999999998</v>
      </c>
      <c r="BE1026" s="125">
        <f t="shared" si="326"/>
        <v>2.2999999999999998</v>
      </c>
      <c r="BF1026" s="125">
        <f t="shared" si="326"/>
        <v>2.2999999999999998</v>
      </c>
      <c r="BG1026" s="125">
        <f t="shared" si="326"/>
        <v>2.2999999999999998</v>
      </c>
      <c r="BH1026" s="125">
        <f t="shared" si="326"/>
        <v>2.2999999999999998</v>
      </c>
      <c r="BI1026" s="125">
        <f t="shared" si="326"/>
        <v>2.2999999999999998</v>
      </c>
      <c r="BJ1026" s="125">
        <f t="shared" si="326"/>
        <v>2.2999999999999998</v>
      </c>
      <c r="BK1026" s="125">
        <f t="shared" si="326"/>
        <v>2.2999999999999998</v>
      </c>
      <c r="BL1026" s="125">
        <f t="shared" si="326"/>
        <v>2.2999999999999998</v>
      </c>
      <c r="BM1026" s="125">
        <f t="shared" si="326"/>
        <v>2.2999999999999998</v>
      </c>
      <c r="BN1026" s="125">
        <f t="shared" si="326"/>
        <v>2.2999999999999998</v>
      </c>
      <c r="BO1026" s="125">
        <f t="shared" si="326"/>
        <v>2.2999999999999998</v>
      </c>
      <c r="BP1026" s="125">
        <f t="shared" ref="BP1026:CP1026" si="327">Household_size_user_input_in</f>
        <v>2.2999999999999998</v>
      </c>
      <c r="BQ1026" s="125">
        <f t="shared" si="327"/>
        <v>2.2999999999999998</v>
      </c>
      <c r="BR1026" s="125">
        <f t="shared" si="327"/>
        <v>2.2999999999999998</v>
      </c>
      <c r="BS1026" s="125">
        <f t="shared" si="327"/>
        <v>2.2999999999999998</v>
      </c>
      <c r="BT1026" s="125">
        <f t="shared" si="327"/>
        <v>2.2999999999999998</v>
      </c>
      <c r="BU1026" s="125">
        <f t="shared" si="327"/>
        <v>2.2999999999999998</v>
      </c>
      <c r="BV1026" s="125">
        <f t="shared" si="327"/>
        <v>2.2999999999999998</v>
      </c>
      <c r="BW1026" s="125">
        <f t="shared" si="327"/>
        <v>2.2999999999999998</v>
      </c>
      <c r="BX1026" s="125">
        <f t="shared" si="327"/>
        <v>2.2999999999999998</v>
      </c>
      <c r="BY1026" s="125">
        <f t="shared" si="327"/>
        <v>2.2999999999999998</v>
      </c>
      <c r="BZ1026" s="125">
        <f t="shared" si="327"/>
        <v>2.2999999999999998</v>
      </c>
      <c r="CA1026" s="125">
        <f t="shared" si="327"/>
        <v>2.2999999999999998</v>
      </c>
      <c r="CB1026" s="125">
        <f t="shared" si="327"/>
        <v>2.2999999999999998</v>
      </c>
      <c r="CC1026" s="125">
        <f t="shared" si="327"/>
        <v>2.2999999999999998</v>
      </c>
      <c r="CD1026" s="125">
        <f t="shared" si="327"/>
        <v>2.2999999999999998</v>
      </c>
      <c r="CE1026" s="125">
        <f t="shared" si="327"/>
        <v>2.2999999999999998</v>
      </c>
      <c r="CF1026" s="125">
        <f t="shared" si="327"/>
        <v>2.2999999999999998</v>
      </c>
      <c r="CG1026" s="125">
        <f t="shared" si="327"/>
        <v>2.2999999999999998</v>
      </c>
      <c r="CH1026" s="125">
        <f t="shared" si="327"/>
        <v>2.2999999999999998</v>
      </c>
      <c r="CI1026" s="125">
        <f t="shared" si="327"/>
        <v>2.2999999999999998</v>
      </c>
      <c r="CJ1026" s="125">
        <f t="shared" si="327"/>
        <v>2.2999999999999998</v>
      </c>
      <c r="CK1026" s="125">
        <f t="shared" si="327"/>
        <v>2.2999999999999998</v>
      </c>
      <c r="CL1026" s="125">
        <f t="shared" si="327"/>
        <v>2.2999999999999998</v>
      </c>
      <c r="CM1026" s="125">
        <f t="shared" si="327"/>
        <v>2.2999999999999998</v>
      </c>
      <c r="CN1026" s="125">
        <f t="shared" si="327"/>
        <v>2.2999999999999998</v>
      </c>
      <c r="CO1026" s="125">
        <f t="shared" si="327"/>
        <v>2.2999999999999998</v>
      </c>
      <c r="CP1026" s="125">
        <f t="shared" si="327"/>
        <v>2.2999999999999998</v>
      </c>
      <c r="CQ1026" s="20" t="s">
        <v>337</v>
      </c>
    </row>
    <row r="1027" spans="1:95" ht="14.45">
      <c r="A1027" s="104"/>
      <c r="B1027" s="104" t="s">
        <v>338</v>
      </c>
      <c r="C1027" s="104"/>
      <c r="D1027" s="125">
        <f t="shared" ref="D1027:AI1027" si="328">Household_size_user_input/Default_HH_size</f>
        <v>1</v>
      </c>
      <c r="E1027" s="125">
        <f t="shared" si="328"/>
        <v>1</v>
      </c>
      <c r="F1027" s="125">
        <f t="shared" si="328"/>
        <v>1</v>
      </c>
      <c r="G1027" s="125">
        <f t="shared" si="328"/>
        <v>1</v>
      </c>
      <c r="H1027" s="125">
        <f t="shared" si="328"/>
        <v>1</v>
      </c>
      <c r="I1027" s="125">
        <f t="shared" si="328"/>
        <v>1</v>
      </c>
      <c r="J1027" s="125">
        <f t="shared" si="328"/>
        <v>1</v>
      </c>
      <c r="K1027" s="125">
        <f t="shared" si="328"/>
        <v>1</v>
      </c>
      <c r="L1027" s="125">
        <f t="shared" si="328"/>
        <v>1</v>
      </c>
      <c r="M1027" s="125">
        <f t="shared" si="328"/>
        <v>1</v>
      </c>
      <c r="N1027" s="125">
        <f t="shared" si="328"/>
        <v>1</v>
      </c>
      <c r="O1027" s="125">
        <f t="shared" si="328"/>
        <v>1</v>
      </c>
      <c r="P1027" s="125">
        <f t="shared" si="328"/>
        <v>1</v>
      </c>
      <c r="Q1027" s="125">
        <f t="shared" si="328"/>
        <v>1</v>
      </c>
      <c r="R1027" s="125">
        <f t="shared" si="328"/>
        <v>1</v>
      </c>
      <c r="S1027" s="125">
        <f t="shared" si="328"/>
        <v>1</v>
      </c>
      <c r="T1027" s="125">
        <f t="shared" si="328"/>
        <v>1</v>
      </c>
      <c r="U1027" s="125">
        <f t="shared" si="328"/>
        <v>1</v>
      </c>
      <c r="V1027" s="125">
        <f t="shared" si="328"/>
        <v>1</v>
      </c>
      <c r="W1027" s="125">
        <f t="shared" si="328"/>
        <v>1</v>
      </c>
      <c r="X1027" s="125">
        <f t="shared" si="328"/>
        <v>1</v>
      </c>
      <c r="Y1027" s="125">
        <f t="shared" si="328"/>
        <v>1</v>
      </c>
      <c r="Z1027" s="125">
        <f t="shared" si="328"/>
        <v>1</v>
      </c>
      <c r="AA1027" s="125">
        <f t="shared" si="328"/>
        <v>1</v>
      </c>
      <c r="AB1027" s="125">
        <f t="shared" si="328"/>
        <v>1</v>
      </c>
      <c r="AC1027" s="125">
        <f t="shared" si="328"/>
        <v>1</v>
      </c>
      <c r="AD1027" s="125">
        <f t="shared" si="328"/>
        <v>1</v>
      </c>
      <c r="AE1027" s="125">
        <f t="shared" si="328"/>
        <v>1</v>
      </c>
      <c r="AF1027" s="125">
        <f t="shared" si="328"/>
        <v>1</v>
      </c>
      <c r="AG1027" s="125">
        <f t="shared" si="328"/>
        <v>1</v>
      </c>
      <c r="AH1027" s="125">
        <f t="shared" si="328"/>
        <v>1</v>
      </c>
      <c r="AI1027" s="125">
        <f t="shared" si="328"/>
        <v>1</v>
      </c>
      <c r="AJ1027" s="125">
        <f t="shared" ref="AJ1027:BO1027" si="329">Household_size_user_input/Default_HH_size</f>
        <v>1</v>
      </c>
      <c r="AK1027" s="125">
        <f t="shared" si="329"/>
        <v>1</v>
      </c>
      <c r="AL1027" s="125">
        <f t="shared" si="329"/>
        <v>1</v>
      </c>
      <c r="AM1027" s="125">
        <f t="shared" si="329"/>
        <v>1</v>
      </c>
      <c r="AN1027" s="125">
        <f t="shared" si="329"/>
        <v>1</v>
      </c>
      <c r="AO1027" s="125">
        <f t="shared" si="329"/>
        <v>1</v>
      </c>
      <c r="AP1027" s="125">
        <f t="shared" si="329"/>
        <v>1</v>
      </c>
      <c r="AQ1027" s="125">
        <f t="shared" si="329"/>
        <v>1</v>
      </c>
      <c r="AR1027" s="125">
        <f t="shared" si="329"/>
        <v>1</v>
      </c>
      <c r="AS1027" s="125">
        <f t="shared" si="329"/>
        <v>1</v>
      </c>
      <c r="AT1027" s="125">
        <f t="shared" si="329"/>
        <v>1</v>
      </c>
      <c r="AU1027" s="125">
        <f t="shared" si="329"/>
        <v>1</v>
      </c>
      <c r="AV1027" s="125">
        <f t="shared" si="329"/>
        <v>1</v>
      </c>
      <c r="AW1027" s="125">
        <f t="shared" si="329"/>
        <v>1</v>
      </c>
      <c r="AX1027" s="125">
        <f t="shared" si="329"/>
        <v>1</v>
      </c>
      <c r="AY1027" s="125">
        <f t="shared" si="329"/>
        <v>1</v>
      </c>
      <c r="AZ1027" s="125">
        <f t="shared" si="329"/>
        <v>1</v>
      </c>
      <c r="BA1027" s="125">
        <f t="shared" si="329"/>
        <v>1</v>
      </c>
      <c r="BB1027" s="125">
        <f t="shared" si="329"/>
        <v>1</v>
      </c>
      <c r="BC1027" s="125">
        <f t="shared" si="329"/>
        <v>1</v>
      </c>
      <c r="BD1027" s="125">
        <f t="shared" si="329"/>
        <v>1</v>
      </c>
      <c r="BE1027" s="125">
        <f t="shared" si="329"/>
        <v>1</v>
      </c>
      <c r="BF1027" s="125">
        <f t="shared" si="329"/>
        <v>1</v>
      </c>
      <c r="BG1027" s="125">
        <f t="shared" si="329"/>
        <v>1</v>
      </c>
      <c r="BH1027" s="125">
        <f t="shared" si="329"/>
        <v>1</v>
      </c>
      <c r="BI1027" s="125">
        <f t="shared" si="329"/>
        <v>1</v>
      </c>
      <c r="BJ1027" s="125">
        <f t="shared" si="329"/>
        <v>1</v>
      </c>
      <c r="BK1027" s="125">
        <f t="shared" si="329"/>
        <v>1</v>
      </c>
      <c r="BL1027" s="125">
        <f t="shared" si="329"/>
        <v>1</v>
      </c>
      <c r="BM1027" s="125">
        <f t="shared" si="329"/>
        <v>1</v>
      </c>
      <c r="BN1027" s="125">
        <f t="shared" si="329"/>
        <v>1</v>
      </c>
      <c r="BO1027" s="125">
        <f t="shared" si="329"/>
        <v>1</v>
      </c>
      <c r="BP1027" s="125">
        <f t="shared" ref="BP1027:CP1027" si="330">Household_size_user_input/Default_HH_size</f>
        <v>1</v>
      </c>
      <c r="BQ1027" s="125">
        <f t="shared" si="330"/>
        <v>1</v>
      </c>
      <c r="BR1027" s="125">
        <f t="shared" si="330"/>
        <v>1</v>
      </c>
      <c r="BS1027" s="125">
        <f t="shared" si="330"/>
        <v>1</v>
      </c>
      <c r="BT1027" s="125">
        <f t="shared" si="330"/>
        <v>1</v>
      </c>
      <c r="BU1027" s="125">
        <f t="shared" si="330"/>
        <v>1</v>
      </c>
      <c r="BV1027" s="125">
        <f t="shared" si="330"/>
        <v>1</v>
      </c>
      <c r="BW1027" s="125">
        <f t="shared" si="330"/>
        <v>1</v>
      </c>
      <c r="BX1027" s="125">
        <f t="shared" si="330"/>
        <v>1</v>
      </c>
      <c r="BY1027" s="125">
        <f t="shared" si="330"/>
        <v>1</v>
      </c>
      <c r="BZ1027" s="125">
        <f t="shared" si="330"/>
        <v>1</v>
      </c>
      <c r="CA1027" s="125">
        <f t="shared" si="330"/>
        <v>1</v>
      </c>
      <c r="CB1027" s="125">
        <f t="shared" si="330"/>
        <v>1</v>
      </c>
      <c r="CC1027" s="125">
        <f t="shared" si="330"/>
        <v>1</v>
      </c>
      <c r="CD1027" s="125">
        <f t="shared" si="330"/>
        <v>1</v>
      </c>
      <c r="CE1027" s="125">
        <f t="shared" si="330"/>
        <v>1</v>
      </c>
      <c r="CF1027" s="125">
        <f t="shared" si="330"/>
        <v>1</v>
      </c>
      <c r="CG1027" s="125">
        <f t="shared" si="330"/>
        <v>1</v>
      </c>
      <c r="CH1027" s="125">
        <f t="shared" si="330"/>
        <v>1</v>
      </c>
      <c r="CI1027" s="125">
        <f t="shared" si="330"/>
        <v>1</v>
      </c>
      <c r="CJ1027" s="125">
        <f t="shared" si="330"/>
        <v>1</v>
      </c>
      <c r="CK1027" s="125">
        <f t="shared" si="330"/>
        <v>1</v>
      </c>
      <c r="CL1027" s="125">
        <f t="shared" si="330"/>
        <v>1</v>
      </c>
      <c r="CM1027" s="125">
        <f t="shared" si="330"/>
        <v>1</v>
      </c>
      <c r="CN1027" s="125">
        <f t="shared" si="330"/>
        <v>1</v>
      </c>
      <c r="CO1027" s="125">
        <f t="shared" si="330"/>
        <v>1</v>
      </c>
      <c r="CP1027" s="125">
        <f t="shared" si="330"/>
        <v>1</v>
      </c>
      <c r="CQ1027" s="3" t="s">
        <v>339</v>
      </c>
    </row>
    <row r="1028" spans="1:95" ht="14.45">
      <c r="A1028" s="104"/>
      <c r="B1028" s="104"/>
      <c r="C1028" s="104"/>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45">
      <c r="A1029" s="104"/>
      <c r="B1029" s="104"/>
      <c r="C1029" s="104"/>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4"/>
    </row>
    <row r="1030" spans="1:95" ht="14.45">
      <c r="A1030" s="104"/>
      <c r="B1030" s="104" t="s">
        <v>143</v>
      </c>
      <c r="C1030" s="104"/>
      <c r="D1030" s="102">
        <f>Annual_sleep_disturbance_valuation*Household_size_multiplier</f>
        <v>0</v>
      </c>
      <c r="E1030" s="102">
        <f t="shared" ref="E1030:AI1030" si="331">Annual_sleep_disturbance_valuation*Household_size_multiplier</f>
        <v>0</v>
      </c>
      <c r="F1030" s="102">
        <f t="shared" si="331"/>
        <v>0</v>
      </c>
      <c r="G1030" s="102">
        <f t="shared" si="331"/>
        <v>0</v>
      </c>
      <c r="H1030" s="102">
        <f t="shared" si="331"/>
        <v>0</v>
      </c>
      <c r="I1030" s="102">
        <f>Annual_sleep_disturbance_valuation*Household_size_multiplier</f>
        <v>0</v>
      </c>
      <c r="J1030" s="102">
        <f t="shared" si="331"/>
        <v>0</v>
      </c>
      <c r="K1030" s="102">
        <f t="shared" si="331"/>
        <v>0</v>
      </c>
      <c r="L1030" s="102">
        <f t="shared" si="331"/>
        <v>0</v>
      </c>
      <c r="M1030" s="102">
        <f t="shared" si="331"/>
        <v>0</v>
      </c>
      <c r="N1030" s="102">
        <f t="shared" si="331"/>
        <v>0</v>
      </c>
      <c r="O1030" s="102">
        <f t="shared" si="331"/>
        <v>0</v>
      </c>
      <c r="P1030" s="102">
        <f>Annual_sleep_disturbance_valuation*Household_size_multiplier</f>
        <v>0</v>
      </c>
      <c r="Q1030" s="102">
        <f t="shared" si="331"/>
        <v>0</v>
      </c>
      <c r="R1030" s="102">
        <f t="shared" si="331"/>
        <v>0</v>
      </c>
      <c r="S1030" s="102">
        <f t="shared" si="331"/>
        <v>0</v>
      </c>
      <c r="T1030" s="102">
        <f t="shared" si="331"/>
        <v>0</v>
      </c>
      <c r="U1030" s="102">
        <f t="shared" si="331"/>
        <v>0</v>
      </c>
      <c r="V1030" s="102">
        <f t="shared" si="331"/>
        <v>0</v>
      </c>
      <c r="W1030" s="102">
        <f t="shared" si="331"/>
        <v>0</v>
      </c>
      <c r="X1030" s="102">
        <f t="shared" si="331"/>
        <v>0</v>
      </c>
      <c r="Y1030" s="102">
        <f t="shared" si="331"/>
        <v>0</v>
      </c>
      <c r="Z1030" s="102">
        <f t="shared" si="331"/>
        <v>0</v>
      </c>
      <c r="AA1030" s="102">
        <f t="shared" si="331"/>
        <v>0</v>
      </c>
      <c r="AB1030" s="102">
        <f t="shared" si="331"/>
        <v>0</v>
      </c>
      <c r="AC1030" s="102">
        <f t="shared" si="331"/>
        <v>0</v>
      </c>
      <c r="AD1030" s="102">
        <f t="shared" si="331"/>
        <v>0</v>
      </c>
      <c r="AE1030" s="102">
        <f t="shared" si="331"/>
        <v>0</v>
      </c>
      <c r="AF1030" s="102">
        <f t="shared" si="331"/>
        <v>0</v>
      </c>
      <c r="AG1030" s="102">
        <f t="shared" si="331"/>
        <v>0</v>
      </c>
      <c r="AH1030" s="102">
        <f t="shared" si="331"/>
        <v>0</v>
      </c>
      <c r="AI1030" s="102">
        <f t="shared" si="331"/>
        <v>0</v>
      </c>
      <c r="AJ1030" s="102">
        <f t="shared" ref="AJ1030:BO1030" si="332">Annual_sleep_disturbance_valuation*Household_size_multiplier</f>
        <v>0</v>
      </c>
      <c r="AK1030" s="102">
        <f t="shared" si="332"/>
        <v>0</v>
      </c>
      <c r="AL1030" s="102">
        <f t="shared" si="332"/>
        <v>0</v>
      </c>
      <c r="AM1030" s="102">
        <f t="shared" si="332"/>
        <v>0</v>
      </c>
      <c r="AN1030" s="102">
        <f t="shared" si="332"/>
        <v>0</v>
      </c>
      <c r="AO1030" s="102">
        <f t="shared" si="332"/>
        <v>0</v>
      </c>
      <c r="AP1030" s="102">
        <f t="shared" si="332"/>
        <v>0</v>
      </c>
      <c r="AQ1030" s="102">
        <f t="shared" si="332"/>
        <v>0</v>
      </c>
      <c r="AR1030" s="102">
        <f t="shared" si="332"/>
        <v>0</v>
      </c>
      <c r="AS1030" s="102">
        <f t="shared" si="332"/>
        <v>0</v>
      </c>
      <c r="AT1030" s="102">
        <f t="shared" si="332"/>
        <v>0</v>
      </c>
      <c r="AU1030" s="102">
        <f t="shared" si="332"/>
        <v>0</v>
      </c>
      <c r="AV1030" s="102">
        <f t="shared" si="332"/>
        <v>0</v>
      </c>
      <c r="AW1030" s="102">
        <f t="shared" si="332"/>
        <v>0</v>
      </c>
      <c r="AX1030" s="102">
        <f t="shared" si="332"/>
        <v>0</v>
      </c>
      <c r="AY1030" s="102">
        <f t="shared" si="332"/>
        <v>0</v>
      </c>
      <c r="AZ1030" s="102">
        <f t="shared" si="332"/>
        <v>0</v>
      </c>
      <c r="BA1030" s="102">
        <f t="shared" si="332"/>
        <v>0</v>
      </c>
      <c r="BB1030" s="102">
        <f t="shared" si="332"/>
        <v>0</v>
      </c>
      <c r="BC1030" s="102">
        <f t="shared" si="332"/>
        <v>0</v>
      </c>
      <c r="BD1030" s="102">
        <f t="shared" si="332"/>
        <v>0</v>
      </c>
      <c r="BE1030" s="102">
        <f t="shared" si="332"/>
        <v>0</v>
      </c>
      <c r="BF1030" s="102">
        <f t="shared" si="332"/>
        <v>0</v>
      </c>
      <c r="BG1030" s="102">
        <f t="shared" si="332"/>
        <v>0</v>
      </c>
      <c r="BH1030" s="102">
        <f t="shared" si="332"/>
        <v>0</v>
      </c>
      <c r="BI1030" s="102">
        <f t="shared" si="332"/>
        <v>0</v>
      </c>
      <c r="BJ1030" s="102">
        <f t="shared" si="332"/>
        <v>0</v>
      </c>
      <c r="BK1030" s="102">
        <f t="shared" si="332"/>
        <v>0</v>
      </c>
      <c r="BL1030" s="102">
        <f t="shared" si="332"/>
        <v>0</v>
      </c>
      <c r="BM1030" s="102">
        <f t="shared" si="332"/>
        <v>0</v>
      </c>
      <c r="BN1030" s="102">
        <f t="shared" si="332"/>
        <v>0</v>
      </c>
      <c r="BO1030" s="102">
        <f t="shared" si="332"/>
        <v>0</v>
      </c>
      <c r="BP1030" s="102">
        <f t="shared" ref="BP1030:CP1030" si="333">Annual_sleep_disturbance_valuation*Household_size_multiplier</f>
        <v>0</v>
      </c>
      <c r="BQ1030" s="102">
        <f t="shared" si="333"/>
        <v>0</v>
      </c>
      <c r="BR1030" s="102">
        <f t="shared" si="333"/>
        <v>0</v>
      </c>
      <c r="BS1030" s="102">
        <f t="shared" si="333"/>
        <v>0</v>
      </c>
      <c r="BT1030" s="102">
        <f t="shared" si="333"/>
        <v>0</v>
      </c>
      <c r="BU1030" s="102">
        <f t="shared" si="333"/>
        <v>0</v>
      </c>
      <c r="BV1030" s="102">
        <f t="shared" si="333"/>
        <v>0</v>
      </c>
      <c r="BW1030" s="102">
        <f t="shared" si="333"/>
        <v>0</v>
      </c>
      <c r="BX1030" s="102">
        <f t="shared" si="333"/>
        <v>0</v>
      </c>
      <c r="BY1030" s="102">
        <f t="shared" si="333"/>
        <v>0</v>
      </c>
      <c r="BZ1030" s="102">
        <f t="shared" si="333"/>
        <v>0</v>
      </c>
      <c r="CA1030" s="102">
        <f t="shared" si="333"/>
        <v>0</v>
      </c>
      <c r="CB1030" s="102">
        <f t="shared" si="333"/>
        <v>0</v>
      </c>
      <c r="CC1030" s="102">
        <f t="shared" si="333"/>
        <v>0</v>
      </c>
      <c r="CD1030" s="102">
        <f t="shared" si="333"/>
        <v>0</v>
      </c>
      <c r="CE1030" s="102">
        <f t="shared" si="333"/>
        <v>0</v>
      </c>
      <c r="CF1030" s="102">
        <f t="shared" si="333"/>
        <v>0</v>
      </c>
      <c r="CG1030" s="102">
        <f t="shared" si="333"/>
        <v>0</v>
      </c>
      <c r="CH1030" s="102">
        <f t="shared" si="333"/>
        <v>0</v>
      </c>
      <c r="CI1030" s="102">
        <f t="shared" si="333"/>
        <v>0</v>
      </c>
      <c r="CJ1030" s="102">
        <f t="shared" si="333"/>
        <v>0</v>
      </c>
      <c r="CK1030" s="102">
        <f t="shared" si="333"/>
        <v>0</v>
      </c>
      <c r="CL1030" s="102">
        <f t="shared" si="333"/>
        <v>0</v>
      </c>
      <c r="CM1030" s="102">
        <f t="shared" si="333"/>
        <v>0</v>
      </c>
      <c r="CN1030" s="102">
        <f t="shared" si="333"/>
        <v>0</v>
      </c>
      <c r="CO1030" s="102">
        <f t="shared" si="333"/>
        <v>0</v>
      </c>
      <c r="CP1030" s="102">
        <f t="shared" si="333"/>
        <v>0</v>
      </c>
      <c r="CQ1030" s="3" t="s">
        <v>340</v>
      </c>
    </row>
    <row r="1031" spans="1:95" ht="14.45">
      <c r="A1031" s="104"/>
      <c r="B1031" s="104" t="s">
        <v>145</v>
      </c>
      <c r="C1031" s="104"/>
      <c r="D1031" s="102">
        <f t="shared" ref="D1031:AI1031" si="334">Annual_amenity_valuation*Household_size_multiplier</f>
        <v>0</v>
      </c>
      <c r="E1031" s="102">
        <f t="shared" si="334"/>
        <v>0</v>
      </c>
      <c r="F1031" s="102">
        <f t="shared" si="334"/>
        <v>0</v>
      </c>
      <c r="G1031" s="102">
        <f t="shared" si="334"/>
        <v>0</v>
      </c>
      <c r="H1031" s="102">
        <f t="shared" si="334"/>
        <v>0</v>
      </c>
      <c r="I1031" s="102">
        <f>Annual_amenity_valuation*Household_size_multiplier</f>
        <v>0</v>
      </c>
      <c r="J1031" s="102">
        <f t="shared" si="334"/>
        <v>0</v>
      </c>
      <c r="K1031" s="102">
        <f t="shared" si="334"/>
        <v>0</v>
      </c>
      <c r="L1031" s="102">
        <f t="shared" si="334"/>
        <v>0</v>
      </c>
      <c r="M1031" s="102">
        <f t="shared" si="334"/>
        <v>0</v>
      </c>
      <c r="N1031" s="102">
        <f t="shared" si="334"/>
        <v>0</v>
      </c>
      <c r="O1031" s="102">
        <f t="shared" si="334"/>
        <v>0</v>
      </c>
      <c r="P1031" s="102">
        <f t="shared" si="334"/>
        <v>0</v>
      </c>
      <c r="Q1031" s="102">
        <f t="shared" si="334"/>
        <v>0</v>
      </c>
      <c r="R1031" s="102">
        <f t="shared" si="334"/>
        <v>0</v>
      </c>
      <c r="S1031" s="102">
        <f t="shared" si="334"/>
        <v>0</v>
      </c>
      <c r="T1031" s="102">
        <f t="shared" si="334"/>
        <v>0</v>
      </c>
      <c r="U1031" s="102">
        <f t="shared" si="334"/>
        <v>0</v>
      </c>
      <c r="V1031" s="102">
        <f t="shared" si="334"/>
        <v>0</v>
      </c>
      <c r="W1031" s="102">
        <f t="shared" si="334"/>
        <v>0</v>
      </c>
      <c r="X1031" s="102">
        <f t="shared" si="334"/>
        <v>0</v>
      </c>
      <c r="Y1031" s="102">
        <f t="shared" si="334"/>
        <v>0</v>
      </c>
      <c r="Z1031" s="102">
        <f t="shared" si="334"/>
        <v>0</v>
      </c>
      <c r="AA1031" s="102">
        <f t="shared" si="334"/>
        <v>0</v>
      </c>
      <c r="AB1031" s="102">
        <f t="shared" si="334"/>
        <v>0</v>
      </c>
      <c r="AC1031" s="102">
        <f>Annual_amenity_valuation*Household_size_multiplier</f>
        <v>0</v>
      </c>
      <c r="AD1031" s="102">
        <f t="shared" si="334"/>
        <v>0</v>
      </c>
      <c r="AE1031" s="102">
        <f t="shared" si="334"/>
        <v>0</v>
      </c>
      <c r="AF1031" s="102">
        <f t="shared" si="334"/>
        <v>0</v>
      </c>
      <c r="AG1031" s="102">
        <f t="shared" si="334"/>
        <v>0</v>
      </c>
      <c r="AH1031" s="102">
        <f t="shared" si="334"/>
        <v>0</v>
      </c>
      <c r="AI1031" s="102">
        <f t="shared" si="334"/>
        <v>0</v>
      </c>
      <c r="AJ1031" s="102">
        <f t="shared" ref="AJ1031:BO1031" si="335">Annual_amenity_valuation*Household_size_multiplier</f>
        <v>0</v>
      </c>
      <c r="AK1031" s="102">
        <f t="shared" si="335"/>
        <v>0</v>
      </c>
      <c r="AL1031" s="102">
        <f t="shared" si="335"/>
        <v>0</v>
      </c>
      <c r="AM1031" s="102">
        <f t="shared" si="335"/>
        <v>0</v>
      </c>
      <c r="AN1031" s="102">
        <f t="shared" si="335"/>
        <v>0</v>
      </c>
      <c r="AO1031" s="102">
        <f t="shared" si="335"/>
        <v>0</v>
      </c>
      <c r="AP1031" s="102">
        <f t="shared" si="335"/>
        <v>0</v>
      </c>
      <c r="AQ1031" s="102">
        <f t="shared" si="335"/>
        <v>0</v>
      </c>
      <c r="AR1031" s="102">
        <f t="shared" si="335"/>
        <v>0</v>
      </c>
      <c r="AS1031" s="102">
        <f t="shared" si="335"/>
        <v>0</v>
      </c>
      <c r="AT1031" s="102">
        <f t="shared" si="335"/>
        <v>0</v>
      </c>
      <c r="AU1031" s="102">
        <f t="shared" si="335"/>
        <v>0</v>
      </c>
      <c r="AV1031" s="102">
        <f t="shared" si="335"/>
        <v>0</v>
      </c>
      <c r="AW1031" s="102">
        <f t="shared" si="335"/>
        <v>0</v>
      </c>
      <c r="AX1031" s="102">
        <f t="shared" si="335"/>
        <v>0</v>
      </c>
      <c r="AY1031" s="102">
        <f t="shared" si="335"/>
        <v>0</v>
      </c>
      <c r="AZ1031" s="102">
        <f t="shared" si="335"/>
        <v>0</v>
      </c>
      <c r="BA1031" s="102">
        <f t="shared" si="335"/>
        <v>0</v>
      </c>
      <c r="BB1031" s="102">
        <f t="shared" si="335"/>
        <v>0</v>
      </c>
      <c r="BC1031" s="102">
        <f t="shared" si="335"/>
        <v>0</v>
      </c>
      <c r="BD1031" s="102">
        <f t="shared" si="335"/>
        <v>0</v>
      </c>
      <c r="BE1031" s="102">
        <f t="shared" si="335"/>
        <v>0</v>
      </c>
      <c r="BF1031" s="102">
        <f t="shared" si="335"/>
        <v>0</v>
      </c>
      <c r="BG1031" s="102">
        <f t="shared" si="335"/>
        <v>0</v>
      </c>
      <c r="BH1031" s="102">
        <f t="shared" si="335"/>
        <v>0</v>
      </c>
      <c r="BI1031" s="102">
        <f t="shared" si="335"/>
        <v>0</v>
      </c>
      <c r="BJ1031" s="102">
        <f t="shared" si="335"/>
        <v>0</v>
      </c>
      <c r="BK1031" s="102">
        <f t="shared" si="335"/>
        <v>0</v>
      </c>
      <c r="BL1031" s="102">
        <f t="shared" si="335"/>
        <v>0</v>
      </c>
      <c r="BM1031" s="102">
        <f t="shared" si="335"/>
        <v>0</v>
      </c>
      <c r="BN1031" s="102">
        <f t="shared" si="335"/>
        <v>0</v>
      </c>
      <c r="BO1031" s="102">
        <f t="shared" si="335"/>
        <v>0</v>
      </c>
      <c r="BP1031" s="102">
        <f t="shared" ref="BP1031:CP1031" si="336">Annual_amenity_valuation*Household_size_multiplier</f>
        <v>0</v>
      </c>
      <c r="BQ1031" s="102">
        <f t="shared" si="336"/>
        <v>0</v>
      </c>
      <c r="BR1031" s="102">
        <f t="shared" si="336"/>
        <v>0</v>
      </c>
      <c r="BS1031" s="102">
        <f t="shared" si="336"/>
        <v>0</v>
      </c>
      <c r="BT1031" s="102">
        <f t="shared" si="336"/>
        <v>0</v>
      </c>
      <c r="BU1031" s="102">
        <f t="shared" si="336"/>
        <v>0</v>
      </c>
      <c r="BV1031" s="102">
        <f t="shared" si="336"/>
        <v>0</v>
      </c>
      <c r="BW1031" s="102">
        <f t="shared" si="336"/>
        <v>0</v>
      </c>
      <c r="BX1031" s="102">
        <f t="shared" si="336"/>
        <v>0</v>
      </c>
      <c r="BY1031" s="102">
        <f t="shared" si="336"/>
        <v>0</v>
      </c>
      <c r="BZ1031" s="102">
        <f t="shared" si="336"/>
        <v>0</v>
      </c>
      <c r="CA1031" s="102">
        <f t="shared" si="336"/>
        <v>0</v>
      </c>
      <c r="CB1031" s="102">
        <f t="shared" si="336"/>
        <v>0</v>
      </c>
      <c r="CC1031" s="102">
        <f t="shared" si="336"/>
        <v>0</v>
      </c>
      <c r="CD1031" s="102">
        <f t="shared" si="336"/>
        <v>0</v>
      </c>
      <c r="CE1031" s="102">
        <f t="shared" si="336"/>
        <v>0</v>
      </c>
      <c r="CF1031" s="102">
        <f t="shared" si="336"/>
        <v>0</v>
      </c>
      <c r="CG1031" s="102">
        <f t="shared" si="336"/>
        <v>0</v>
      </c>
      <c r="CH1031" s="102">
        <f t="shared" si="336"/>
        <v>0</v>
      </c>
      <c r="CI1031" s="102">
        <f t="shared" si="336"/>
        <v>0</v>
      </c>
      <c r="CJ1031" s="102">
        <f t="shared" si="336"/>
        <v>0</v>
      </c>
      <c r="CK1031" s="102">
        <f t="shared" si="336"/>
        <v>0</v>
      </c>
      <c r="CL1031" s="102">
        <f t="shared" si="336"/>
        <v>0</v>
      </c>
      <c r="CM1031" s="102">
        <f t="shared" si="336"/>
        <v>0</v>
      </c>
      <c r="CN1031" s="102">
        <f t="shared" si="336"/>
        <v>0</v>
      </c>
      <c r="CO1031" s="102">
        <f t="shared" si="336"/>
        <v>0</v>
      </c>
      <c r="CP1031" s="102">
        <f t="shared" si="336"/>
        <v>0</v>
      </c>
      <c r="CQ1031" s="3" t="s">
        <v>341</v>
      </c>
    </row>
    <row r="1032" spans="1:95" ht="14.45">
      <c r="A1032" s="104"/>
      <c r="B1032" s="104" t="s">
        <v>147</v>
      </c>
      <c r="C1032" s="104"/>
      <c r="D1032" s="102">
        <f t="shared" ref="D1032:AI1032" si="337">Annual_AMI_valuation*Household_size_multiplier</f>
        <v>0</v>
      </c>
      <c r="E1032" s="102">
        <f t="shared" si="337"/>
        <v>0</v>
      </c>
      <c r="F1032" s="102">
        <f t="shared" si="337"/>
        <v>0</v>
      </c>
      <c r="G1032" s="102">
        <f t="shared" si="337"/>
        <v>0</v>
      </c>
      <c r="H1032" s="102">
        <f t="shared" si="337"/>
        <v>0</v>
      </c>
      <c r="I1032" s="102">
        <f>Annual_AMI_valuation*Household_size_multiplier</f>
        <v>0</v>
      </c>
      <c r="J1032" s="102">
        <f t="shared" si="337"/>
        <v>0</v>
      </c>
      <c r="K1032" s="102">
        <f t="shared" si="337"/>
        <v>0</v>
      </c>
      <c r="L1032" s="102">
        <f t="shared" si="337"/>
        <v>0</v>
      </c>
      <c r="M1032" s="102">
        <f t="shared" si="337"/>
        <v>0</v>
      </c>
      <c r="N1032" s="102">
        <f t="shared" si="337"/>
        <v>0</v>
      </c>
      <c r="O1032" s="102">
        <f t="shared" si="337"/>
        <v>0</v>
      </c>
      <c r="P1032" s="102">
        <f t="shared" si="337"/>
        <v>0</v>
      </c>
      <c r="Q1032" s="102">
        <f t="shared" si="337"/>
        <v>0</v>
      </c>
      <c r="R1032" s="102">
        <f t="shared" si="337"/>
        <v>0</v>
      </c>
      <c r="S1032" s="102">
        <f t="shared" si="337"/>
        <v>0</v>
      </c>
      <c r="T1032" s="102">
        <f t="shared" si="337"/>
        <v>0</v>
      </c>
      <c r="U1032" s="102">
        <f t="shared" si="337"/>
        <v>0</v>
      </c>
      <c r="V1032" s="102">
        <f t="shared" si="337"/>
        <v>0</v>
      </c>
      <c r="W1032" s="102">
        <f t="shared" si="337"/>
        <v>0</v>
      </c>
      <c r="X1032" s="102">
        <f t="shared" si="337"/>
        <v>0</v>
      </c>
      <c r="Y1032" s="102">
        <f t="shared" si="337"/>
        <v>0</v>
      </c>
      <c r="Z1032" s="102">
        <f t="shared" si="337"/>
        <v>0</v>
      </c>
      <c r="AA1032" s="102">
        <f t="shared" si="337"/>
        <v>0</v>
      </c>
      <c r="AB1032" s="102">
        <f t="shared" si="337"/>
        <v>0</v>
      </c>
      <c r="AC1032" s="102">
        <f t="shared" si="337"/>
        <v>0</v>
      </c>
      <c r="AD1032" s="102">
        <f t="shared" si="337"/>
        <v>0</v>
      </c>
      <c r="AE1032" s="102">
        <f t="shared" si="337"/>
        <v>0</v>
      </c>
      <c r="AF1032" s="102">
        <f t="shared" si="337"/>
        <v>0</v>
      </c>
      <c r="AG1032" s="102">
        <f t="shared" si="337"/>
        <v>0</v>
      </c>
      <c r="AH1032" s="102">
        <f t="shared" si="337"/>
        <v>0</v>
      </c>
      <c r="AI1032" s="102">
        <f t="shared" si="337"/>
        <v>0</v>
      </c>
      <c r="AJ1032" s="102">
        <f t="shared" ref="AJ1032:BO1032" si="338">Annual_AMI_valuation*Household_size_multiplier</f>
        <v>0</v>
      </c>
      <c r="AK1032" s="102">
        <f t="shared" si="338"/>
        <v>0</v>
      </c>
      <c r="AL1032" s="102">
        <f t="shared" si="338"/>
        <v>0</v>
      </c>
      <c r="AM1032" s="102">
        <f t="shared" si="338"/>
        <v>0</v>
      </c>
      <c r="AN1032" s="102">
        <f t="shared" si="338"/>
        <v>0</v>
      </c>
      <c r="AO1032" s="102">
        <f t="shared" si="338"/>
        <v>0</v>
      </c>
      <c r="AP1032" s="102">
        <f t="shared" si="338"/>
        <v>0</v>
      </c>
      <c r="AQ1032" s="102">
        <f t="shared" si="338"/>
        <v>0</v>
      </c>
      <c r="AR1032" s="102">
        <f t="shared" si="338"/>
        <v>0</v>
      </c>
      <c r="AS1032" s="102">
        <f t="shared" si="338"/>
        <v>0</v>
      </c>
      <c r="AT1032" s="102">
        <f t="shared" si="338"/>
        <v>0</v>
      </c>
      <c r="AU1032" s="102">
        <f t="shared" si="338"/>
        <v>0</v>
      </c>
      <c r="AV1032" s="102">
        <f t="shared" si="338"/>
        <v>0</v>
      </c>
      <c r="AW1032" s="102">
        <f t="shared" si="338"/>
        <v>0</v>
      </c>
      <c r="AX1032" s="102">
        <f t="shared" si="338"/>
        <v>0</v>
      </c>
      <c r="AY1032" s="102">
        <f t="shared" si="338"/>
        <v>0</v>
      </c>
      <c r="AZ1032" s="102">
        <f t="shared" si="338"/>
        <v>0</v>
      </c>
      <c r="BA1032" s="102">
        <f t="shared" si="338"/>
        <v>0</v>
      </c>
      <c r="BB1032" s="102">
        <f t="shared" si="338"/>
        <v>0</v>
      </c>
      <c r="BC1032" s="102">
        <f t="shared" si="338"/>
        <v>0</v>
      </c>
      <c r="BD1032" s="102">
        <f t="shared" si="338"/>
        <v>0</v>
      </c>
      <c r="BE1032" s="102">
        <f t="shared" si="338"/>
        <v>0</v>
      </c>
      <c r="BF1032" s="102">
        <f t="shared" si="338"/>
        <v>0</v>
      </c>
      <c r="BG1032" s="102">
        <f t="shared" si="338"/>
        <v>0</v>
      </c>
      <c r="BH1032" s="102">
        <f t="shared" si="338"/>
        <v>0</v>
      </c>
      <c r="BI1032" s="102">
        <f t="shared" si="338"/>
        <v>0</v>
      </c>
      <c r="BJ1032" s="102">
        <f t="shared" si="338"/>
        <v>0</v>
      </c>
      <c r="BK1032" s="102">
        <f t="shared" si="338"/>
        <v>0</v>
      </c>
      <c r="BL1032" s="102">
        <f t="shared" si="338"/>
        <v>0</v>
      </c>
      <c r="BM1032" s="102">
        <f t="shared" si="338"/>
        <v>0</v>
      </c>
      <c r="BN1032" s="102">
        <f t="shared" si="338"/>
        <v>0</v>
      </c>
      <c r="BO1032" s="102">
        <f t="shared" si="338"/>
        <v>0</v>
      </c>
      <c r="BP1032" s="102">
        <f t="shared" ref="BP1032:CP1032" si="339">Annual_AMI_valuation*Household_size_multiplier</f>
        <v>0</v>
      </c>
      <c r="BQ1032" s="102">
        <f t="shared" si="339"/>
        <v>0</v>
      </c>
      <c r="BR1032" s="102">
        <f t="shared" si="339"/>
        <v>0</v>
      </c>
      <c r="BS1032" s="102">
        <f t="shared" si="339"/>
        <v>0</v>
      </c>
      <c r="BT1032" s="102">
        <f t="shared" si="339"/>
        <v>0</v>
      </c>
      <c r="BU1032" s="102">
        <f t="shared" si="339"/>
        <v>0</v>
      </c>
      <c r="BV1032" s="102">
        <f t="shared" si="339"/>
        <v>0</v>
      </c>
      <c r="BW1032" s="102">
        <f t="shared" si="339"/>
        <v>0</v>
      </c>
      <c r="BX1032" s="102">
        <f t="shared" si="339"/>
        <v>0</v>
      </c>
      <c r="BY1032" s="102">
        <f t="shared" si="339"/>
        <v>0</v>
      </c>
      <c r="BZ1032" s="102">
        <f t="shared" si="339"/>
        <v>0</v>
      </c>
      <c r="CA1032" s="102">
        <f t="shared" si="339"/>
        <v>0</v>
      </c>
      <c r="CB1032" s="102">
        <f t="shared" si="339"/>
        <v>0</v>
      </c>
      <c r="CC1032" s="102">
        <f t="shared" si="339"/>
        <v>0</v>
      </c>
      <c r="CD1032" s="102">
        <f t="shared" si="339"/>
        <v>0</v>
      </c>
      <c r="CE1032" s="102">
        <f t="shared" si="339"/>
        <v>0</v>
      </c>
      <c r="CF1032" s="102">
        <f t="shared" si="339"/>
        <v>0</v>
      </c>
      <c r="CG1032" s="102">
        <f t="shared" si="339"/>
        <v>0</v>
      </c>
      <c r="CH1032" s="102">
        <f t="shared" si="339"/>
        <v>0</v>
      </c>
      <c r="CI1032" s="102">
        <f t="shared" si="339"/>
        <v>0</v>
      </c>
      <c r="CJ1032" s="102">
        <f t="shared" si="339"/>
        <v>0</v>
      </c>
      <c r="CK1032" s="102">
        <f t="shared" si="339"/>
        <v>0</v>
      </c>
      <c r="CL1032" s="102">
        <f t="shared" si="339"/>
        <v>0</v>
      </c>
      <c r="CM1032" s="102">
        <f t="shared" si="339"/>
        <v>0</v>
      </c>
      <c r="CN1032" s="102">
        <f t="shared" si="339"/>
        <v>0</v>
      </c>
      <c r="CO1032" s="102">
        <f t="shared" si="339"/>
        <v>0</v>
      </c>
      <c r="CP1032" s="102">
        <f t="shared" si="339"/>
        <v>0</v>
      </c>
      <c r="CQ1032" s="3" t="s">
        <v>342</v>
      </c>
    </row>
    <row r="1033" spans="1:95" ht="14.45">
      <c r="A1033" s="104"/>
      <c r="B1033" s="104" t="s">
        <v>149</v>
      </c>
      <c r="C1033" s="104"/>
      <c r="D1033" s="102">
        <f t="shared" ref="D1033:AI1033" si="340">Annual_stroke_valuation*Household_size_multiplier</f>
        <v>0</v>
      </c>
      <c r="E1033" s="102">
        <f t="shared" si="340"/>
        <v>0</v>
      </c>
      <c r="F1033" s="102">
        <f t="shared" si="340"/>
        <v>0</v>
      </c>
      <c r="G1033" s="102">
        <f t="shared" si="340"/>
        <v>0</v>
      </c>
      <c r="H1033" s="102">
        <f t="shared" si="340"/>
        <v>0</v>
      </c>
      <c r="I1033" s="102">
        <f>Annual_stroke_valuation*Household_size_multiplier</f>
        <v>0</v>
      </c>
      <c r="J1033" s="102">
        <f t="shared" si="340"/>
        <v>0</v>
      </c>
      <c r="K1033" s="102">
        <f t="shared" si="340"/>
        <v>0</v>
      </c>
      <c r="L1033" s="102">
        <f t="shared" si="340"/>
        <v>0</v>
      </c>
      <c r="M1033" s="102">
        <f t="shared" si="340"/>
        <v>0</v>
      </c>
      <c r="N1033" s="102">
        <f t="shared" si="340"/>
        <v>0</v>
      </c>
      <c r="O1033" s="102">
        <f t="shared" si="340"/>
        <v>0</v>
      </c>
      <c r="P1033" s="102">
        <f t="shared" si="340"/>
        <v>0</v>
      </c>
      <c r="Q1033" s="102">
        <f t="shared" si="340"/>
        <v>0</v>
      </c>
      <c r="R1033" s="102">
        <f t="shared" si="340"/>
        <v>0</v>
      </c>
      <c r="S1033" s="102">
        <f t="shared" si="340"/>
        <v>0</v>
      </c>
      <c r="T1033" s="102">
        <f t="shared" si="340"/>
        <v>0</v>
      </c>
      <c r="U1033" s="102">
        <f t="shared" si="340"/>
        <v>0</v>
      </c>
      <c r="V1033" s="102">
        <f t="shared" si="340"/>
        <v>0</v>
      </c>
      <c r="W1033" s="102">
        <f t="shared" si="340"/>
        <v>0</v>
      </c>
      <c r="X1033" s="102">
        <f t="shared" si="340"/>
        <v>0</v>
      </c>
      <c r="Y1033" s="102">
        <f t="shared" si="340"/>
        <v>0</v>
      </c>
      <c r="Z1033" s="102">
        <f t="shared" si="340"/>
        <v>0</v>
      </c>
      <c r="AA1033" s="102">
        <f t="shared" si="340"/>
        <v>0</v>
      </c>
      <c r="AB1033" s="102">
        <f t="shared" si="340"/>
        <v>0</v>
      </c>
      <c r="AC1033" s="102">
        <f t="shared" si="340"/>
        <v>0</v>
      </c>
      <c r="AD1033" s="102">
        <f t="shared" si="340"/>
        <v>0</v>
      </c>
      <c r="AE1033" s="102">
        <f t="shared" si="340"/>
        <v>0</v>
      </c>
      <c r="AF1033" s="102">
        <f t="shared" si="340"/>
        <v>0</v>
      </c>
      <c r="AG1033" s="102">
        <f t="shared" si="340"/>
        <v>0</v>
      </c>
      <c r="AH1033" s="102">
        <f t="shared" si="340"/>
        <v>0</v>
      </c>
      <c r="AI1033" s="102">
        <f t="shared" si="340"/>
        <v>0</v>
      </c>
      <c r="AJ1033" s="102">
        <f t="shared" ref="AJ1033:BO1033" si="341">Annual_stroke_valuation*Household_size_multiplier</f>
        <v>0</v>
      </c>
      <c r="AK1033" s="102">
        <f t="shared" si="341"/>
        <v>0</v>
      </c>
      <c r="AL1033" s="102">
        <f t="shared" si="341"/>
        <v>0</v>
      </c>
      <c r="AM1033" s="102">
        <f t="shared" si="341"/>
        <v>0</v>
      </c>
      <c r="AN1033" s="102">
        <f t="shared" si="341"/>
        <v>0</v>
      </c>
      <c r="AO1033" s="102">
        <f t="shared" si="341"/>
        <v>0</v>
      </c>
      <c r="AP1033" s="102">
        <f t="shared" si="341"/>
        <v>0</v>
      </c>
      <c r="AQ1033" s="102">
        <f t="shared" si="341"/>
        <v>0</v>
      </c>
      <c r="AR1033" s="102">
        <f t="shared" si="341"/>
        <v>0</v>
      </c>
      <c r="AS1033" s="102">
        <f t="shared" si="341"/>
        <v>0</v>
      </c>
      <c r="AT1033" s="102">
        <f t="shared" si="341"/>
        <v>0</v>
      </c>
      <c r="AU1033" s="102">
        <f t="shared" si="341"/>
        <v>0</v>
      </c>
      <c r="AV1033" s="102">
        <f t="shared" si="341"/>
        <v>0</v>
      </c>
      <c r="AW1033" s="102">
        <f t="shared" si="341"/>
        <v>0</v>
      </c>
      <c r="AX1033" s="102">
        <f t="shared" si="341"/>
        <v>0</v>
      </c>
      <c r="AY1033" s="102">
        <f t="shared" si="341"/>
        <v>0</v>
      </c>
      <c r="AZ1033" s="102">
        <f t="shared" si="341"/>
        <v>0</v>
      </c>
      <c r="BA1033" s="102">
        <f t="shared" si="341"/>
        <v>0</v>
      </c>
      <c r="BB1033" s="102">
        <f t="shared" si="341"/>
        <v>0</v>
      </c>
      <c r="BC1033" s="102">
        <f t="shared" si="341"/>
        <v>0</v>
      </c>
      <c r="BD1033" s="102">
        <f t="shared" si="341"/>
        <v>0</v>
      </c>
      <c r="BE1033" s="102">
        <f t="shared" si="341"/>
        <v>0</v>
      </c>
      <c r="BF1033" s="102">
        <f t="shared" si="341"/>
        <v>0</v>
      </c>
      <c r="BG1033" s="102">
        <f t="shared" si="341"/>
        <v>0</v>
      </c>
      <c r="BH1033" s="102">
        <f t="shared" si="341"/>
        <v>0</v>
      </c>
      <c r="BI1033" s="102">
        <f t="shared" si="341"/>
        <v>0</v>
      </c>
      <c r="BJ1033" s="102">
        <f t="shared" si="341"/>
        <v>0</v>
      </c>
      <c r="BK1033" s="102">
        <f t="shared" si="341"/>
        <v>0</v>
      </c>
      <c r="BL1033" s="102">
        <f t="shared" si="341"/>
        <v>0</v>
      </c>
      <c r="BM1033" s="102">
        <f t="shared" si="341"/>
        <v>0</v>
      </c>
      <c r="BN1033" s="102">
        <f t="shared" si="341"/>
        <v>0</v>
      </c>
      <c r="BO1033" s="102">
        <f t="shared" si="341"/>
        <v>0</v>
      </c>
      <c r="BP1033" s="102">
        <f t="shared" ref="BP1033:CP1033" si="342">Annual_stroke_valuation*Household_size_multiplier</f>
        <v>0</v>
      </c>
      <c r="BQ1033" s="102">
        <f t="shared" si="342"/>
        <v>0</v>
      </c>
      <c r="BR1033" s="102">
        <f t="shared" si="342"/>
        <v>0</v>
      </c>
      <c r="BS1033" s="102">
        <f t="shared" si="342"/>
        <v>0</v>
      </c>
      <c r="BT1033" s="102">
        <f t="shared" si="342"/>
        <v>0</v>
      </c>
      <c r="BU1033" s="102">
        <f t="shared" si="342"/>
        <v>0</v>
      </c>
      <c r="BV1033" s="102">
        <f t="shared" si="342"/>
        <v>0</v>
      </c>
      <c r="BW1033" s="102">
        <f t="shared" si="342"/>
        <v>0</v>
      </c>
      <c r="BX1033" s="102">
        <f t="shared" si="342"/>
        <v>0</v>
      </c>
      <c r="BY1033" s="102">
        <f t="shared" si="342"/>
        <v>0</v>
      </c>
      <c r="BZ1033" s="102">
        <f t="shared" si="342"/>
        <v>0</v>
      </c>
      <c r="CA1033" s="102">
        <f t="shared" si="342"/>
        <v>0</v>
      </c>
      <c r="CB1033" s="102">
        <f t="shared" si="342"/>
        <v>0</v>
      </c>
      <c r="CC1033" s="102">
        <f t="shared" si="342"/>
        <v>0</v>
      </c>
      <c r="CD1033" s="102">
        <f t="shared" si="342"/>
        <v>0</v>
      </c>
      <c r="CE1033" s="102">
        <f t="shared" si="342"/>
        <v>0</v>
      </c>
      <c r="CF1033" s="102">
        <f t="shared" si="342"/>
        <v>0</v>
      </c>
      <c r="CG1033" s="102">
        <f t="shared" si="342"/>
        <v>0</v>
      </c>
      <c r="CH1033" s="102">
        <f t="shared" si="342"/>
        <v>0</v>
      </c>
      <c r="CI1033" s="102">
        <f t="shared" si="342"/>
        <v>0</v>
      </c>
      <c r="CJ1033" s="102">
        <f t="shared" si="342"/>
        <v>0</v>
      </c>
      <c r="CK1033" s="102">
        <f t="shared" si="342"/>
        <v>0</v>
      </c>
      <c r="CL1033" s="102">
        <f t="shared" si="342"/>
        <v>0</v>
      </c>
      <c r="CM1033" s="102">
        <f t="shared" si="342"/>
        <v>0</v>
      </c>
      <c r="CN1033" s="102">
        <f t="shared" si="342"/>
        <v>0</v>
      </c>
      <c r="CO1033" s="102">
        <f t="shared" si="342"/>
        <v>0</v>
      </c>
      <c r="CP1033" s="102">
        <f t="shared" si="342"/>
        <v>0</v>
      </c>
      <c r="CQ1033" s="3" t="s">
        <v>343</v>
      </c>
    </row>
    <row r="1034" spans="1:95" ht="14.45">
      <c r="A1034" s="104"/>
      <c r="B1034" s="104" t="s">
        <v>151</v>
      </c>
      <c r="C1034" s="104"/>
      <c r="D1034" s="102">
        <f t="shared" ref="D1034:AI1034" si="343">Annual_dementia_valuation*Household_size_multiplier</f>
        <v>0</v>
      </c>
      <c r="E1034" s="102">
        <f t="shared" si="343"/>
        <v>0</v>
      </c>
      <c r="F1034" s="102">
        <f t="shared" si="343"/>
        <v>0</v>
      </c>
      <c r="G1034" s="102">
        <f t="shared" si="343"/>
        <v>0</v>
      </c>
      <c r="H1034" s="102">
        <f t="shared" si="343"/>
        <v>0</v>
      </c>
      <c r="I1034" s="102">
        <f t="shared" si="343"/>
        <v>0</v>
      </c>
      <c r="J1034" s="102">
        <f t="shared" si="343"/>
        <v>0</v>
      </c>
      <c r="K1034" s="102">
        <f t="shared" si="343"/>
        <v>0</v>
      </c>
      <c r="L1034" s="102">
        <f t="shared" si="343"/>
        <v>0</v>
      </c>
      <c r="M1034" s="102">
        <f t="shared" si="343"/>
        <v>0</v>
      </c>
      <c r="N1034" s="102">
        <f t="shared" si="343"/>
        <v>0</v>
      </c>
      <c r="O1034" s="102">
        <f t="shared" si="343"/>
        <v>0</v>
      </c>
      <c r="P1034" s="102">
        <f t="shared" si="343"/>
        <v>0</v>
      </c>
      <c r="Q1034" s="102">
        <f t="shared" si="343"/>
        <v>0</v>
      </c>
      <c r="R1034" s="102">
        <f t="shared" si="343"/>
        <v>0</v>
      </c>
      <c r="S1034" s="102">
        <f t="shared" si="343"/>
        <v>0</v>
      </c>
      <c r="T1034" s="102">
        <f t="shared" si="343"/>
        <v>0</v>
      </c>
      <c r="U1034" s="102">
        <f t="shared" si="343"/>
        <v>0</v>
      </c>
      <c r="V1034" s="102">
        <f t="shared" si="343"/>
        <v>0</v>
      </c>
      <c r="W1034" s="102">
        <f t="shared" si="343"/>
        <v>0</v>
      </c>
      <c r="X1034" s="102">
        <f t="shared" si="343"/>
        <v>0</v>
      </c>
      <c r="Y1034" s="102">
        <f t="shared" si="343"/>
        <v>0</v>
      </c>
      <c r="Z1034" s="102">
        <f t="shared" si="343"/>
        <v>0</v>
      </c>
      <c r="AA1034" s="102">
        <f t="shared" si="343"/>
        <v>0</v>
      </c>
      <c r="AB1034" s="102">
        <f t="shared" si="343"/>
        <v>0</v>
      </c>
      <c r="AC1034" s="102">
        <f t="shared" si="343"/>
        <v>0</v>
      </c>
      <c r="AD1034" s="102">
        <f t="shared" si="343"/>
        <v>0</v>
      </c>
      <c r="AE1034" s="102">
        <f t="shared" si="343"/>
        <v>0</v>
      </c>
      <c r="AF1034" s="102">
        <f t="shared" si="343"/>
        <v>0</v>
      </c>
      <c r="AG1034" s="102">
        <f t="shared" si="343"/>
        <v>0</v>
      </c>
      <c r="AH1034" s="102">
        <f t="shared" si="343"/>
        <v>0</v>
      </c>
      <c r="AI1034" s="102">
        <f t="shared" si="343"/>
        <v>0</v>
      </c>
      <c r="AJ1034" s="102">
        <f t="shared" ref="AJ1034:BO1034" si="344">Annual_dementia_valuation*Household_size_multiplier</f>
        <v>0</v>
      </c>
      <c r="AK1034" s="102">
        <f t="shared" si="344"/>
        <v>0</v>
      </c>
      <c r="AL1034" s="102">
        <f t="shared" si="344"/>
        <v>0</v>
      </c>
      <c r="AM1034" s="102">
        <f t="shared" si="344"/>
        <v>0</v>
      </c>
      <c r="AN1034" s="102">
        <f t="shared" si="344"/>
        <v>0</v>
      </c>
      <c r="AO1034" s="102">
        <f t="shared" si="344"/>
        <v>0</v>
      </c>
      <c r="AP1034" s="102">
        <f t="shared" si="344"/>
        <v>0</v>
      </c>
      <c r="AQ1034" s="102">
        <f t="shared" si="344"/>
        <v>0</v>
      </c>
      <c r="AR1034" s="102">
        <f t="shared" si="344"/>
        <v>0</v>
      </c>
      <c r="AS1034" s="102">
        <f t="shared" si="344"/>
        <v>0</v>
      </c>
      <c r="AT1034" s="102">
        <f t="shared" si="344"/>
        <v>0</v>
      </c>
      <c r="AU1034" s="102">
        <f t="shared" si="344"/>
        <v>0</v>
      </c>
      <c r="AV1034" s="102">
        <f t="shared" si="344"/>
        <v>0</v>
      </c>
      <c r="AW1034" s="102">
        <f t="shared" si="344"/>
        <v>0</v>
      </c>
      <c r="AX1034" s="102">
        <f t="shared" si="344"/>
        <v>0</v>
      </c>
      <c r="AY1034" s="102">
        <f t="shared" si="344"/>
        <v>0</v>
      </c>
      <c r="AZ1034" s="102">
        <f t="shared" si="344"/>
        <v>0</v>
      </c>
      <c r="BA1034" s="102">
        <f t="shared" si="344"/>
        <v>0</v>
      </c>
      <c r="BB1034" s="102">
        <f t="shared" si="344"/>
        <v>0</v>
      </c>
      <c r="BC1034" s="102">
        <f t="shared" si="344"/>
        <v>0</v>
      </c>
      <c r="BD1034" s="102">
        <f t="shared" si="344"/>
        <v>0</v>
      </c>
      <c r="BE1034" s="102">
        <f t="shared" si="344"/>
        <v>0</v>
      </c>
      <c r="BF1034" s="102">
        <f t="shared" si="344"/>
        <v>0</v>
      </c>
      <c r="BG1034" s="102">
        <f t="shared" si="344"/>
        <v>0</v>
      </c>
      <c r="BH1034" s="102">
        <f t="shared" si="344"/>
        <v>0</v>
      </c>
      <c r="BI1034" s="102">
        <f t="shared" si="344"/>
        <v>0</v>
      </c>
      <c r="BJ1034" s="102">
        <f t="shared" si="344"/>
        <v>0</v>
      </c>
      <c r="BK1034" s="102">
        <f t="shared" si="344"/>
        <v>0</v>
      </c>
      <c r="BL1034" s="102">
        <f t="shared" si="344"/>
        <v>0</v>
      </c>
      <c r="BM1034" s="102">
        <f t="shared" si="344"/>
        <v>0</v>
      </c>
      <c r="BN1034" s="102">
        <f t="shared" si="344"/>
        <v>0</v>
      </c>
      <c r="BO1034" s="102">
        <f t="shared" si="344"/>
        <v>0</v>
      </c>
      <c r="BP1034" s="102">
        <f t="shared" ref="BP1034:CP1034" si="345">Annual_dementia_valuation*Household_size_multiplier</f>
        <v>0</v>
      </c>
      <c r="BQ1034" s="102">
        <f t="shared" si="345"/>
        <v>0</v>
      </c>
      <c r="BR1034" s="102">
        <f t="shared" si="345"/>
        <v>0</v>
      </c>
      <c r="BS1034" s="102">
        <f t="shared" si="345"/>
        <v>0</v>
      </c>
      <c r="BT1034" s="102">
        <f t="shared" si="345"/>
        <v>0</v>
      </c>
      <c r="BU1034" s="102">
        <f t="shared" si="345"/>
        <v>0</v>
      </c>
      <c r="BV1034" s="102">
        <f t="shared" si="345"/>
        <v>0</v>
      </c>
      <c r="BW1034" s="102">
        <f t="shared" si="345"/>
        <v>0</v>
      </c>
      <c r="BX1034" s="102">
        <f t="shared" si="345"/>
        <v>0</v>
      </c>
      <c r="BY1034" s="102">
        <f t="shared" si="345"/>
        <v>0</v>
      </c>
      <c r="BZ1034" s="102">
        <f t="shared" si="345"/>
        <v>0</v>
      </c>
      <c r="CA1034" s="102">
        <f t="shared" si="345"/>
        <v>0</v>
      </c>
      <c r="CB1034" s="102">
        <f t="shared" si="345"/>
        <v>0</v>
      </c>
      <c r="CC1034" s="102">
        <f t="shared" si="345"/>
        <v>0</v>
      </c>
      <c r="CD1034" s="102">
        <f t="shared" si="345"/>
        <v>0</v>
      </c>
      <c r="CE1034" s="102">
        <f t="shared" si="345"/>
        <v>0</v>
      </c>
      <c r="CF1034" s="102">
        <f t="shared" si="345"/>
        <v>0</v>
      </c>
      <c r="CG1034" s="102">
        <f t="shared" si="345"/>
        <v>0</v>
      </c>
      <c r="CH1034" s="102">
        <f t="shared" si="345"/>
        <v>0</v>
      </c>
      <c r="CI1034" s="102">
        <f t="shared" si="345"/>
        <v>0</v>
      </c>
      <c r="CJ1034" s="102">
        <f t="shared" si="345"/>
        <v>0</v>
      </c>
      <c r="CK1034" s="102">
        <f t="shared" si="345"/>
        <v>0</v>
      </c>
      <c r="CL1034" s="102">
        <f t="shared" si="345"/>
        <v>0</v>
      </c>
      <c r="CM1034" s="102">
        <f t="shared" si="345"/>
        <v>0</v>
      </c>
      <c r="CN1034" s="102">
        <f t="shared" si="345"/>
        <v>0</v>
      </c>
      <c r="CO1034" s="102">
        <f t="shared" si="345"/>
        <v>0</v>
      </c>
      <c r="CP1034" s="102">
        <f t="shared" si="345"/>
        <v>0</v>
      </c>
      <c r="CQ1034" s="3" t="s">
        <v>344</v>
      </c>
    </row>
    <row r="1035" spans="1:95" ht="14.45">
      <c r="A1035" s="104"/>
      <c r="B1035" s="104"/>
      <c r="C1035" s="104"/>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600000000000001">
      <c r="B1036" s="2" t="s">
        <v>345</v>
      </c>
    </row>
    <row r="1037" spans="1:95" ht="14.45">
      <c r="A1037" s="104"/>
      <c r="B1037" s="104"/>
      <c r="C1037" s="104"/>
      <c r="D1037" s="104"/>
      <c r="E1037" s="104"/>
      <c r="F1037" s="104"/>
      <c r="G1037" s="104"/>
      <c r="H1037" s="104"/>
      <c r="I1037" s="104"/>
      <c r="J1037" s="104"/>
      <c r="K1037" s="104"/>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V1037" s="104"/>
      <c r="AW1037" s="104"/>
      <c r="AX1037" s="104"/>
      <c r="AY1037" s="104"/>
      <c r="AZ1037" s="104"/>
      <c r="BA1037" s="104"/>
      <c r="BB1037" s="104"/>
      <c r="BC1037" s="104"/>
      <c r="BD1037" s="104"/>
      <c r="BE1037" s="104"/>
      <c r="BF1037" s="104"/>
      <c r="BG1037" s="104"/>
      <c r="BH1037" s="104"/>
      <c r="BI1037" s="104"/>
      <c r="BJ1037" s="104"/>
      <c r="BK1037" s="104"/>
      <c r="BL1037" s="104"/>
      <c r="BM1037" s="104"/>
      <c r="BN1037" s="104"/>
      <c r="BO1037" s="104"/>
      <c r="BP1037" s="104"/>
      <c r="BQ1037" s="104"/>
      <c r="BR1037" s="104"/>
      <c r="BS1037" s="104"/>
      <c r="BT1037" s="104"/>
      <c r="BU1037" s="104"/>
      <c r="BV1037" s="104"/>
      <c r="BW1037" s="104"/>
      <c r="BX1037" s="104"/>
      <c r="BY1037" s="104"/>
      <c r="BZ1037" s="104"/>
      <c r="CA1037" s="104"/>
      <c r="CB1037" s="104"/>
      <c r="CC1037" s="104"/>
      <c r="CD1037" s="104"/>
      <c r="CE1037" s="104"/>
      <c r="CF1037" s="104"/>
      <c r="CG1037" s="104"/>
      <c r="CH1037" s="104"/>
      <c r="CI1037" s="104"/>
      <c r="CJ1037" s="104"/>
      <c r="CK1037" s="104"/>
      <c r="CL1037" s="104"/>
      <c r="CM1037" s="104"/>
      <c r="CN1037" s="104"/>
      <c r="CO1037" s="104"/>
      <c r="CP1037" s="104"/>
      <c r="CQ1037" s="104"/>
    </row>
    <row r="1038" spans="1:95" s="5" customFormat="1" ht="15.6">
      <c r="B1038" s="5" t="s">
        <v>346</v>
      </c>
    </row>
    <row r="1039" spans="1:95" ht="14.45">
      <c r="A1039" s="104"/>
      <c r="B1039" s="104"/>
      <c r="C1039" s="104"/>
      <c r="D1039" s="104"/>
      <c r="E1039" s="104"/>
      <c r="F1039" s="104"/>
      <c r="G1039" s="104"/>
      <c r="H1039" s="104"/>
      <c r="I1039" s="104"/>
      <c r="J1039" s="104"/>
      <c r="K1039" s="104"/>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V1039" s="104"/>
      <c r="AW1039" s="104"/>
      <c r="AX1039" s="104"/>
      <c r="AY1039" s="104"/>
      <c r="AZ1039" s="104"/>
      <c r="BA1039" s="104"/>
      <c r="BB1039" s="104"/>
      <c r="BC1039" s="104"/>
      <c r="BD1039" s="104"/>
      <c r="BE1039" s="104"/>
      <c r="BF1039" s="104"/>
      <c r="BG1039" s="104"/>
      <c r="BH1039" s="104"/>
      <c r="BI1039" s="104"/>
      <c r="BJ1039" s="104"/>
      <c r="BK1039" s="104"/>
      <c r="BL1039" s="104"/>
      <c r="BM1039" s="104"/>
      <c r="BN1039" s="104"/>
      <c r="BO1039" s="104"/>
      <c r="BP1039" s="104"/>
      <c r="BQ1039" s="104"/>
      <c r="BR1039" s="104"/>
      <c r="BS1039" s="104"/>
      <c r="BT1039" s="104"/>
      <c r="BU1039" s="104"/>
      <c r="BV1039" s="104"/>
      <c r="BW1039" s="104"/>
      <c r="BX1039" s="104"/>
      <c r="BY1039" s="104"/>
      <c r="BZ1039" s="104"/>
      <c r="CA1039" s="104"/>
      <c r="CB1039" s="104"/>
      <c r="CC1039" s="104"/>
      <c r="CD1039" s="104"/>
      <c r="CE1039" s="104"/>
      <c r="CF1039" s="104"/>
      <c r="CG1039" s="104"/>
      <c r="CH1039" s="104"/>
      <c r="CI1039" s="104"/>
      <c r="CJ1039" s="104"/>
      <c r="CK1039" s="104"/>
      <c r="CL1039" s="104"/>
      <c r="CM1039" s="104"/>
      <c r="CN1039" s="104"/>
      <c r="CO1039" s="104"/>
      <c r="CP1039" s="104"/>
      <c r="CQ1039" s="104"/>
    </row>
    <row r="1040" spans="1:95" ht="14.45">
      <c r="A1040" s="104"/>
      <c r="B1040" s="104" t="s">
        <v>74</v>
      </c>
      <c r="C1040" s="109">
        <f>Current_year_in</f>
        <v>2024</v>
      </c>
      <c r="D1040" s="3" t="s">
        <v>347</v>
      </c>
      <c r="E1040" s="104"/>
      <c r="F1040" s="104"/>
      <c r="G1040" s="104"/>
      <c r="H1040" s="104"/>
      <c r="I1040" s="104"/>
      <c r="J1040" s="104"/>
      <c r="K1040" s="104"/>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V1040" s="104"/>
      <c r="AW1040" s="104"/>
      <c r="AX1040" s="104"/>
      <c r="AY1040" s="104"/>
      <c r="AZ1040" s="104"/>
      <c r="BA1040" s="104"/>
      <c r="BB1040" s="104"/>
      <c r="BC1040" s="104"/>
      <c r="BD1040" s="104"/>
      <c r="BE1040" s="104"/>
      <c r="BF1040" s="104"/>
      <c r="BG1040" s="104"/>
      <c r="BH1040" s="104"/>
      <c r="BI1040" s="104"/>
      <c r="BJ1040" s="104"/>
      <c r="BK1040" s="104"/>
      <c r="BL1040" s="104"/>
      <c r="BM1040" s="104"/>
      <c r="BN1040" s="104"/>
      <c r="BO1040" s="104"/>
      <c r="BP1040" s="104"/>
      <c r="BQ1040" s="104"/>
      <c r="BR1040" s="104"/>
      <c r="BS1040" s="104"/>
      <c r="BT1040" s="104"/>
      <c r="BU1040" s="104"/>
      <c r="BV1040" s="104"/>
      <c r="BW1040" s="104"/>
      <c r="BX1040" s="104"/>
      <c r="BY1040" s="104"/>
      <c r="BZ1040" s="104"/>
      <c r="CA1040" s="104"/>
      <c r="CB1040" s="104"/>
      <c r="CC1040" s="104"/>
      <c r="CD1040" s="104"/>
      <c r="CE1040" s="104"/>
      <c r="CF1040" s="104"/>
      <c r="CG1040" s="104"/>
      <c r="CH1040" s="104"/>
      <c r="CI1040" s="104"/>
      <c r="CJ1040" s="104"/>
      <c r="CK1040" s="104"/>
      <c r="CL1040" s="104"/>
      <c r="CM1040" s="104"/>
      <c r="CN1040" s="104"/>
      <c r="CO1040" s="104"/>
      <c r="CP1040" s="104"/>
      <c r="CQ1040" s="104"/>
    </row>
    <row r="1041" spans="1:95" ht="14.45">
      <c r="A1041" s="104"/>
      <c r="B1041" s="104" t="s">
        <v>170</v>
      </c>
      <c r="C1041" s="104">
        <f>PV_base_year_in</f>
        <v>2023</v>
      </c>
      <c r="D1041" s="3" t="s">
        <v>348</v>
      </c>
      <c r="E1041" s="104"/>
      <c r="F1041" s="104"/>
      <c r="G1041" s="104"/>
      <c r="H1041" s="104"/>
      <c r="I1041" s="104"/>
      <c r="J1041" s="104"/>
      <c r="K1041" s="104"/>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V1041" s="104"/>
      <c r="AW1041" s="104"/>
      <c r="AX1041" s="104"/>
      <c r="AY1041" s="104"/>
      <c r="AZ1041" s="104"/>
      <c r="BA1041" s="104"/>
      <c r="BB1041" s="104"/>
      <c r="BC1041" s="104"/>
      <c r="BD1041" s="104"/>
      <c r="BE1041" s="104"/>
      <c r="BF1041" s="104"/>
      <c r="BG1041" s="104"/>
      <c r="BH1041" s="104"/>
      <c r="BI1041" s="104"/>
      <c r="BJ1041" s="104"/>
      <c r="BK1041" s="104"/>
      <c r="BL1041" s="104"/>
      <c r="BM1041" s="104"/>
      <c r="BN1041" s="104"/>
      <c r="BO1041" s="104"/>
      <c r="BP1041" s="104"/>
      <c r="BQ1041" s="104"/>
      <c r="BR1041" s="104"/>
      <c r="BS1041" s="104"/>
      <c r="BT1041" s="104"/>
      <c r="BU1041" s="104"/>
      <c r="BV1041" s="104"/>
      <c r="BW1041" s="104"/>
      <c r="BX1041" s="104"/>
      <c r="BY1041" s="104"/>
      <c r="BZ1041" s="104"/>
      <c r="CA1041" s="104"/>
      <c r="CB1041" s="104"/>
      <c r="CC1041" s="104"/>
      <c r="CD1041" s="104"/>
      <c r="CE1041" s="104"/>
      <c r="CF1041" s="104"/>
      <c r="CG1041" s="104"/>
      <c r="CH1041" s="104"/>
      <c r="CI1041" s="104"/>
      <c r="CJ1041" s="104"/>
      <c r="CK1041" s="104"/>
      <c r="CL1041" s="104"/>
      <c r="CM1041" s="104"/>
      <c r="CN1041" s="104"/>
      <c r="CO1041" s="104"/>
      <c r="CP1041" s="104"/>
      <c r="CQ1041" s="104"/>
    </row>
    <row r="1042" spans="1:95" ht="14.45">
      <c r="A1042" s="104"/>
      <c r="B1042" s="104" t="s">
        <v>172</v>
      </c>
      <c r="C1042" s="104">
        <f>Discount_period_1_in</f>
        <v>1</v>
      </c>
      <c r="D1042" s="3" t="s">
        <v>349</v>
      </c>
      <c r="E1042" s="104"/>
      <c r="F1042" s="104"/>
      <c r="G1042" s="104"/>
      <c r="H1042" s="104"/>
      <c r="I1042" s="104"/>
      <c r="J1042" s="104"/>
      <c r="K1042" s="104"/>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V1042" s="104"/>
      <c r="AW1042" s="104"/>
      <c r="AX1042" s="104"/>
      <c r="AY1042" s="104"/>
      <c r="AZ1042" s="104"/>
      <c r="BA1042" s="104"/>
      <c r="BB1042" s="104"/>
      <c r="BC1042" s="104"/>
      <c r="BD1042" s="104"/>
      <c r="BE1042" s="104"/>
      <c r="BF1042" s="104"/>
      <c r="BG1042" s="104"/>
      <c r="BH1042" s="104"/>
      <c r="BI1042" s="104"/>
      <c r="BJ1042" s="104"/>
      <c r="BK1042" s="104"/>
      <c r="BL1042" s="104"/>
      <c r="BM1042" s="104"/>
      <c r="BN1042" s="104"/>
      <c r="BO1042" s="104"/>
      <c r="BP1042" s="104"/>
      <c r="BQ1042" s="104"/>
      <c r="BR1042" s="104"/>
      <c r="BS1042" s="104"/>
      <c r="BT1042" s="104"/>
      <c r="BU1042" s="104"/>
      <c r="BV1042" s="104"/>
      <c r="BW1042" s="104"/>
      <c r="BX1042" s="104"/>
      <c r="BY1042" s="104"/>
      <c r="BZ1042" s="104"/>
      <c r="CA1042" s="104"/>
      <c r="CB1042" s="104"/>
      <c r="CC1042" s="104"/>
      <c r="CD1042" s="104"/>
      <c r="CE1042" s="104"/>
      <c r="CF1042" s="104"/>
      <c r="CG1042" s="104"/>
      <c r="CH1042" s="104"/>
      <c r="CI1042" s="104"/>
      <c r="CJ1042" s="104"/>
      <c r="CK1042" s="104"/>
      <c r="CL1042" s="104"/>
      <c r="CM1042" s="104"/>
      <c r="CN1042" s="104"/>
      <c r="CO1042" s="104"/>
      <c r="CP1042" s="104"/>
      <c r="CQ1042" s="104"/>
    </row>
    <row r="1043" spans="1:95" ht="14.45">
      <c r="A1043" s="104"/>
      <c r="B1043" s="104" t="s">
        <v>174</v>
      </c>
      <c r="C1043" s="104">
        <f>Discount_period_2_in</f>
        <v>30</v>
      </c>
      <c r="D1043" s="3" t="s">
        <v>350</v>
      </c>
      <c r="E1043" s="104"/>
      <c r="F1043" s="104"/>
      <c r="G1043" s="104"/>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V1043" s="104"/>
      <c r="AW1043" s="104"/>
      <c r="AX1043" s="104"/>
      <c r="AY1043" s="104"/>
      <c r="AZ1043" s="104"/>
      <c r="BA1043" s="104"/>
      <c r="BB1043" s="104"/>
      <c r="BC1043" s="104"/>
      <c r="BD1043" s="104"/>
      <c r="BE1043" s="104"/>
      <c r="BF1043" s="104"/>
      <c r="BG1043" s="104"/>
      <c r="BH1043" s="104"/>
      <c r="BI1043" s="104"/>
      <c r="BJ1043" s="104"/>
      <c r="BK1043" s="104"/>
      <c r="BL1043" s="104"/>
      <c r="BM1043" s="104"/>
      <c r="BN1043" s="104"/>
      <c r="BO1043" s="104"/>
      <c r="BP1043" s="104"/>
      <c r="BQ1043" s="104"/>
      <c r="BR1043" s="104"/>
      <c r="BS1043" s="104"/>
      <c r="BT1043" s="104"/>
      <c r="BU1043" s="104"/>
      <c r="BV1043" s="104"/>
      <c r="BW1043" s="104"/>
      <c r="BX1043" s="104"/>
      <c r="BY1043" s="104"/>
      <c r="BZ1043" s="104"/>
      <c r="CA1043" s="104"/>
      <c r="CB1043" s="104"/>
      <c r="CC1043" s="104"/>
      <c r="CD1043" s="104"/>
      <c r="CE1043" s="104"/>
      <c r="CF1043" s="104"/>
      <c r="CG1043" s="104"/>
      <c r="CH1043" s="104"/>
      <c r="CI1043" s="104"/>
      <c r="CJ1043" s="104"/>
      <c r="CK1043" s="104"/>
      <c r="CL1043" s="104"/>
      <c r="CM1043" s="104"/>
      <c r="CN1043" s="104"/>
      <c r="CO1043" s="104"/>
      <c r="CP1043" s="104"/>
      <c r="CQ1043" s="104"/>
    </row>
    <row r="1044" spans="1:95" ht="14.45">
      <c r="A1044" s="104"/>
      <c r="B1044" s="104" t="s">
        <v>176</v>
      </c>
      <c r="C1044" s="104">
        <f>Discount_period_3_in</f>
        <v>75</v>
      </c>
      <c r="D1044" s="3" t="s">
        <v>351</v>
      </c>
      <c r="E1044" s="104"/>
      <c r="F1044" s="104"/>
      <c r="G1044" s="104"/>
      <c r="H1044" s="104"/>
      <c r="I1044" s="104"/>
      <c r="J1044" s="104"/>
      <c r="K1044" s="10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V1044" s="104"/>
      <c r="AW1044" s="104"/>
      <c r="AX1044" s="104"/>
      <c r="AY1044" s="104"/>
      <c r="AZ1044" s="104"/>
      <c r="BA1044" s="104"/>
      <c r="BB1044" s="104"/>
      <c r="BC1044" s="104"/>
      <c r="BD1044" s="104"/>
      <c r="BE1044" s="104"/>
      <c r="BF1044" s="104"/>
      <c r="BG1044" s="104"/>
      <c r="BH1044" s="104"/>
      <c r="BI1044" s="104"/>
      <c r="BJ1044" s="104"/>
      <c r="BK1044" s="104"/>
      <c r="BL1044" s="104"/>
      <c r="BM1044" s="104"/>
      <c r="BN1044" s="104"/>
      <c r="BO1044" s="104"/>
      <c r="BP1044" s="104"/>
      <c r="BQ1044" s="104"/>
      <c r="BR1044" s="104"/>
      <c r="BS1044" s="104"/>
      <c r="BT1044" s="104"/>
      <c r="BU1044" s="104"/>
      <c r="BV1044" s="104"/>
      <c r="BW1044" s="104"/>
      <c r="BX1044" s="104"/>
      <c r="BY1044" s="104"/>
      <c r="BZ1044" s="104"/>
      <c r="CA1044" s="104"/>
      <c r="CB1044" s="104"/>
      <c r="CC1044" s="104"/>
      <c r="CD1044" s="104"/>
      <c r="CE1044" s="104"/>
      <c r="CF1044" s="104"/>
      <c r="CG1044" s="104"/>
      <c r="CH1044" s="104"/>
      <c r="CI1044" s="104"/>
      <c r="CJ1044" s="104"/>
      <c r="CK1044" s="104"/>
      <c r="CL1044" s="104"/>
      <c r="CM1044" s="104"/>
      <c r="CN1044" s="104"/>
      <c r="CO1044" s="104"/>
      <c r="CP1044" s="104"/>
      <c r="CQ1044" s="104"/>
    </row>
    <row r="1045" spans="1:95" ht="14.45">
      <c r="A1045" s="104"/>
      <c r="B1045" s="104"/>
      <c r="C1045" s="104"/>
      <c r="D1045" s="104"/>
      <c r="E1045" s="104"/>
      <c r="F1045" s="104"/>
      <c r="G1045" s="104"/>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104"/>
      <c r="BB1045" s="104"/>
      <c r="BC1045" s="104"/>
      <c r="BD1045" s="104"/>
      <c r="BE1045" s="104"/>
      <c r="BF1045" s="104"/>
      <c r="BG1045" s="104"/>
      <c r="BH1045" s="104"/>
      <c r="BI1045" s="104"/>
      <c r="BJ1045" s="104"/>
      <c r="BK1045" s="104"/>
      <c r="BL1045" s="104"/>
      <c r="BM1045" s="104"/>
      <c r="BN1045" s="104"/>
      <c r="BO1045" s="104"/>
      <c r="BP1045" s="104"/>
      <c r="BQ1045" s="104"/>
      <c r="BR1045" s="104"/>
      <c r="BS1045" s="104"/>
      <c r="BT1045" s="104"/>
      <c r="BU1045" s="104"/>
      <c r="BV1045" s="104"/>
      <c r="BW1045" s="104"/>
      <c r="BX1045" s="104"/>
      <c r="BY1045" s="104"/>
      <c r="BZ1045" s="104"/>
      <c r="CA1045" s="104"/>
      <c r="CB1045" s="104"/>
      <c r="CC1045" s="104"/>
      <c r="CD1045" s="104"/>
      <c r="CE1045" s="104"/>
      <c r="CF1045" s="104"/>
      <c r="CG1045" s="104"/>
      <c r="CH1045" s="104"/>
      <c r="CI1045" s="104"/>
      <c r="CJ1045" s="104"/>
      <c r="CK1045" s="104"/>
      <c r="CL1045" s="104"/>
      <c r="CM1045" s="104"/>
      <c r="CN1045" s="104"/>
      <c r="CO1045" s="104"/>
      <c r="CP1045" s="104"/>
      <c r="CQ1045" s="104"/>
    </row>
    <row r="1046" spans="1:95" ht="14.45">
      <c r="A1046" s="104"/>
      <c r="B1046" s="104"/>
      <c r="C1046" s="104"/>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4"/>
    </row>
    <row r="1047" spans="1:95" ht="14.45">
      <c r="A1047" s="104"/>
      <c r="B1047" s="3" t="s">
        <v>226</v>
      </c>
      <c r="C1047" s="104"/>
      <c r="D1047" s="104"/>
      <c r="E1047" s="104"/>
      <c r="F1047" s="104"/>
      <c r="G1047" s="104"/>
      <c r="H1047" s="104"/>
      <c r="I1047" s="104"/>
      <c r="J1047" s="104"/>
      <c r="K1047" s="104"/>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V1047" s="104"/>
      <c r="AW1047" s="104"/>
      <c r="AX1047" s="104"/>
      <c r="AY1047" s="104"/>
      <c r="AZ1047" s="104"/>
      <c r="BA1047" s="104"/>
      <c r="BB1047" s="104"/>
      <c r="BC1047" s="104"/>
      <c r="BD1047" s="104"/>
      <c r="BE1047" s="104"/>
      <c r="BF1047" s="104"/>
      <c r="BG1047" s="104"/>
      <c r="BH1047" s="104"/>
      <c r="BI1047" s="104"/>
      <c r="BJ1047" s="104"/>
      <c r="BK1047" s="104"/>
      <c r="BL1047" s="104"/>
      <c r="BM1047" s="104"/>
      <c r="BN1047" s="104"/>
      <c r="BO1047" s="104"/>
      <c r="BP1047" s="104"/>
      <c r="BQ1047" s="104"/>
      <c r="BR1047" s="104"/>
      <c r="BS1047" s="104"/>
      <c r="BT1047" s="104"/>
      <c r="BU1047" s="104"/>
      <c r="BV1047" s="104"/>
      <c r="BW1047" s="104"/>
      <c r="BX1047" s="104"/>
      <c r="BY1047" s="104"/>
      <c r="BZ1047" s="104"/>
      <c r="CA1047" s="104"/>
      <c r="CB1047" s="104"/>
      <c r="CC1047" s="104"/>
      <c r="CD1047" s="104"/>
      <c r="CE1047" s="104"/>
      <c r="CF1047" s="104"/>
      <c r="CG1047" s="104"/>
      <c r="CH1047" s="104"/>
      <c r="CI1047" s="104"/>
      <c r="CJ1047" s="104"/>
      <c r="CK1047" s="104"/>
      <c r="CL1047" s="104"/>
      <c r="CM1047" s="104"/>
      <c r="CN1047" s="104"/>
      <c r="CO1047" s="104"/>
      <c r="CP1047" s="104"/>
      <c r="CQ1047" s="104"/>
    </row>
    <row r="1048" spans="1:95" ht="14.45">
      <c r="A1048" s="104"/>
      <c r="B1048" s="104" t="s">
        <v>352</v>
      </c>
      <c r="C1048" s="104"/>
      <c r="D1048" s="104">
        <f t="shared" ref="D1048" si="346">AND(year&gt;PV_base_year,year&lt;=(Current_year+Discount_period_1))*1</f>
        <v>0</v>
      </c>
      <c r="E1048" s="104">
        <f t="shared" ref="E1048:AJ1048" si="347">AND(year&gt;PV_base_year,year&lt;=(Current_year))*1</f>
        <v>0</v>
      </c>
      <c r="F1048" s="104">
        <f t="shared" si="347"/>
        <v>0</v>
      </c>
      <c r="G1048" s="104">
        <f t="shared" si="347"/>
        <v>0</v>
      </c>
      <c r="H1048" s="104">
        <f t="shared" si="347"/>
        <v>0</v>
      </c>
      <c r="I1048" s="104">
        <f t="shared" si="347"/>
        <v>0</v>
      </c>
      <c r="J1048" s="104">
        <f t="shared" si="347"/>
        <v>0</v>
      </c>
      <c r="K1048" s="104">
        <f t="shared" si="347"/>
        <v>0</v>
      </c>
      <c r="L1048" s="104">
        <f t="shared" si="347"/>
        <v>0</v>
      </c>
      <c r="M1048" s="104">
        <f t="shared" si="347"/>
        <v>0</v>
      </c>
      <c r="N1048" s="104">
        <f t="shared" si="347"/>
        <v>0</v>
      </c>
      <c r="O1048" s="104">
        <f t="shared" si="347"/>
        <v>0</v>
      </c>
      <c r="P1048" s="104">
        <f t="shared" si="347"/>
        <v>0</v>
      </c>
      <c r="Q1048" s="104">
        <f t="shared" si="347"/>
        <v>0</v>
      </c>
      <c r="R1048" s="104">
        <f t="shared" si="347"/>
        <v>1</v>
      </c>
      <c r="S1048" s="104">
        <f t="shared" si="347"/>
        <v>0</v>
      </c>
      <c r="T1048" s="104">
        <f t="shared" si="347"/>
        <v>0</v>
      </c>
      <c r="U1048" s="104">
        <f t="shared" si="347"/>
        <v>0</v>
      </c>
      <c r="V1048" s="104">
        <f t="shared" si="347"/>
        <v>0</v>
      </c>
      <c r="W1048" s="104">
        <f t="shared" si="347"/>
        <v>0</v>
      </c>
      <c r="X1048" s="104">
        <f t="shared" si="347"/>
        <v>0</v>
      </c>
      <c r="Y1048" s="104">
        <f t="shared" si="347"/>
        <v>0</v>
      </c>
      <c r="Z1048" s="104">
        <f t="shared" si="347"/>
        <v>0</v>
      </c>
      <c r="AA1048" s="104">
        <f t="shared" si="347"/>
        <v>0</v>
      </c>
      <c r="AB1048" s="104">
        <f t="shared" si="347"/>
        <v>0</v>
      </c>
      <c r="AC1048" s="104">
        <f t="shared" si="347"/>
        <v>0</v>
      </c>
      <c r="AD1048" s="104">
        <f t="shared" si="347"/>
        <v>0</v>
      </c>
      <c r="AE1048" s="104">
        <f t="shared" si="347"/>
        <v>0</v>
      </c>
      <c r="AF1048" s="104">
        <f t="shared" si="347"/>
        <v>0</v>
      </c>
      <c r="AG1048" s="104">
        <f t="shared" si="347"/>
        <v>0</v>
      </c>
      <c r="AH1048" s="104">
        <f t="shared" si="347"/>
        <v>0</v>
      </c>
      <c r="AI1048" s="104">
        <f t="shared" si="347"/>
        <v>0</v>
      </c>
      <c r="AJ1048" s="104">
        <f t="shared" si="347"/>
        <v>0</v>
      </c>
      <c r="AK1048" s="104">
        <f t="shared" ref="AK1048:BP1048" si="348">AND(year&gt;PV_base_year,year&lt;=(Current_year))*1</f>
        <v>0</v>
      </c>
      <c r="AL1048" s="104">
        <f t="shared" si="348"/>
        <v>0</v>
      </c>
      <c r="AM1048" s="104">
        <f t="shared" si="348"/>
        <v>0</v>
      </c>
      <c r="AN1048" s="104">
        <f t="shared" si="348"/>
        <v>0</v>
      </c>
      <c r="AO1048" s="104">
        <f t="shared" si="348"/>
        <v>0</v>
      </c>
      <c r="AP1048" s="104">
        <f t="shared" si="348"/>
        <v>0</v>
      </c>
      <c r="AQ1048" s="104">
        <f t="shared" si="348"/>
        <v>0</v>
      </c>
      <c r="AR1048" s="104">
        <f t="shared" si="348"/>
        <v>0</v>
      </c>
      <c r="AS1048" s="104">
        <f t="shared" si="348"/>
        <v>0</v>
      </c>
      <c r="AT1048" s="104">
        <f t="shared" si="348"/>
        <v>0</v>
      </c>
      <c r="AU1048" s="104">
        <f t="shared" si="348"/>
        <v>0</v>
      </c>
      <c r="AV1048" s="104">
        <f t="shared" si="348"/>
        <v>0</v>
      </c>
      <c r="AW1048" s="104">
        <f t="shared" si="348"/>
        <v>0</v>
      </c>
      <c r="AX1048" s="104">
        <f t="shared" si="348"/>
        <v>0</v>
      </c>
      <c r="AY1048" s="104">
        <f t="shared" si="348"/>
        <v>0</v>
      </c>
      <c r="AZ1048" s="104">
        <f t="shared" si="348"/>
        <v>0</v>
      </c>
      <c r="BA1048" s="104">
        <f t="shared" si="348"/>
        <v>0</v>
      </c>
      <c r="BB1048" s="104">
        <f t="shared" si="348"/>
        <v>0</v>
      </c>
      <c r="BC1048" s="104">
        <f t="shared" si="348"/>
        <v>0</v>
      </c>
      <c r="BD1048" s="104">
        <f t="shared" si="348"/>
        <v>0</v>
      </c>
      <c r="BE1048" s="104">
        <f t="shared" si="348"/>
        <v>0</v>
      </c>
      <c r="BF1048" s="104">
        <f t="shared" si="348"/>
        <v>0</v>
      </c>
      <c r="BG1048" s="104">
        <f t="shared" si="348"/>
        <v>0</v>
      </c>
      <c r="BH1048" s="104">
        <f t="shared" si="348"/>
        <v>0</v>
      </c>
      <c r="BI1048" s="104">
        <f t="shared" si="348"/>
        <v>0</v>
      </c>
      <c r="BJ1048" s="104">
        <f t="shared" si="348"/>
        <v>0</v>
      </c>
      <c r="BK1048" s="104">
        <f t="shared" si="348"/>
        <v>0</v>
      </c>
      <c r="BL1048" s="104">
        <f t="shared" si="348"/>
        <v>0</v>
      </c>
      <c r="BM1048" s="104">
        <f t="shared" si="348"/>
        <v>0</v>
      </c>
      <c r="BN1048" s="104">
        <f t="shared" si="348"/>
        <v>0</v>
      </c>
      <c r="BO1048" s="104">
        <f t="shared" si="348"/>
        <v>0</v>
      </c>
      <c r="BP1048" s="104">
        <f t="shared" si="348"/>
        <v>0</v>
      </c>
      <c r="BQ1048" s="104">
        <f t="shared" ref="BQ1048:CP1048" si="349">AND(year&gt;PV_base_year,year&lt;=(Current_year))*1</f>
        <v>0</v>
      </c>
      <c r="BR1048" s="104">
        <f t="shared" si="349"/>
        <v>0</v>
      </c>
      <c r="BS1048" s="104">
        <f t="shared" si="349"/>
        <v>0</v>
      </c>
      <c r="BT1048" s="104">
        <f t="shared" si="349"/>
        <v>0</v>
      </c>
      <c r="BU1048" s="104">
        <f t="shared" si="349"/>
        <v>0</v>
      </c>
      <c r="BV1048" s="104">
        <f t="shared" si="349"/>
        <v>0</v>
      </c>
      <c r="BW1048" s="104">
        <f t="shared" si="349"/>
        <v>0</v>
      </c>
      <c r="BX1048" s="104">
        <f t="shared" si="349"/>
        <v>0</v>
      </c>
      <c r="BY1048" s="104">
        <f t="shared" si="349"/>
        <v>0</v>
      </c>
      <c r="BZ1048" s="104">
        <f t="shared" si="349"/>
        <v>0</v>
      </c>
      <c r="CA1048" s="104">
        <f t="shared" si="349"/>
        <v>0</v>
      </c>
      <c r="CB1048" s="104">
        <f t="shared" si="349"/>
        <v>0</v>
      </c>
      <c r="CC1048" s="104">
        <f t="shared" si="349"/>
        <v>0</v>
      </c>
      <c r="CD1048" s="104">
        <f t="shared" si="349"/>
        <v>0</v>
      </c>
      <c r="CE1048" s="104">
        <f t="shared" si="349"/>
        <v>0</v>
      </c>
      <c r="CF1048" s="104">
        <f t="shared" si="349"/>
        <v>0</v>
      </c>
      <c r="CG1048" s="104">
        <f t="shared" si="349"/>
        <v>0</v>
      </c>
      <c r="CH1048" s="104">
        <f t="shared" si="349"/>
        <v>0</v>
      </c>
      <c r="CI1048" s="104">
        <f t="shared" si="349"/>
        <v>0</v>
      </c>
      <c r="CJ1048" s="104">
        <f t="shared" si="349"/>
        <v>0</v>
      </c>
      <c r="CK1048" s="104">
        <f t="shared" si="349"/>
        <v>0</v>
      </c>
      <c r="CL1048" s="104">
        <f t="shared" si="349"/>
        <v>0</v>
      </c>
      <c r="CM1048" s="104">
        <f t="shared" si="349"/>
        <v>0</v>
      </c>
      <c r="CN1048" s="104">
        <f t="shared" si="349"/>
        <v>0</v>
      </c>
      <c r="CO1048" s="104">
        <f t="shared" si="349"/>
        <v>0</v>
      </c>
      <c r="CP1048" s="104">
        <f t="shared" si="349"/>
        <v>0</v>
      </c>
      <c r="CQ1048" s="3" t="s">
        <v>353</v>
      </c>
    </row>
    <row r="1049" spans="1:95" ht="14.45">
      <c r="A1049" s="104"/>
      <c r="B1049" s="104" t="s">
        <v>354</v>
      </c>
      <c r="C1049" s="104"/>
      <c r="D1049" s="104">
        <f t="shared" ref="D1049:AI1049" si="350">AND(year&gt;Current_year,year&lt;=Current_year+Discount_period_2)*1</f>
        <v>0</v>
      </c>
      <c r="E1049" s="104">
        <f t="shared" si="350"/>
        <v>0</v>
      </c>
      <c r="F1049" s="104">
        <f t="shared" si="350"/>
        <v>0</v>
      </c>
      <c r="G1049" s="104">
        <f t="shared" si="350"/>
        <v>0</v>
      </c>
      <c r="H1049" s="104">
        <f t="shared" si="350"/>
        <v>0</v>
      </c>
      <c r="I1049" s="104">
        <f t="shared" si="350"/>
        <v>0</v>
      </c>
      <c r="J1049" s="104">
        <f t="shared" si="350"/>
        <v>0</v>
      </c>
      <c r="K1049" s="104">
        <f t="shared" si="350"/>
        <v>0</v>
      </c>
      <c r="L1049" s="104">
        <f t="shared" si="350"/>
        <v>0</v>
      </c>
      <c r="M1049" s="104">
        <f t="shared" si="350"/>
        <v>0</v>
      </c>
      <c r="N1049" s="104">
        <f t="shared" si="350"/>
        <v>0</v>
      </c>
      <c r="O1049" s="104">
        <f t="shared" si="350"/>
        <v>0</v>
      </c>
      <c r="P1049" s="104">
        <f t="shared" si="350"/>
        <v>0</v>
      </c>
      <c r="Q1049" s="104">
        <f t="shared" si="350"/>
        <v>0</v>
      </c>
      <c r="R1049" s="104">
        <f t="shared" si="350"/>
        <v>0</v>
      </c>
      <c r="S1049" s="104">
        <f t="shared" si="350"/>
        <v>1</v>
      </c>
      <c r="T1049" s="104">
        <f t="shared" si="350"/>
        <v>1</v>
      </c>
      <c r="U1049" s="104">
        <f t="shared" si="350"/>
        <v>1</v>
      </c>
      <c r="V1049" s="104">
        <f t="shared" si="350"/>
        <v>1</v>
      </c>
      <c r="W1049" s="104">
        <f t="shared" si="350"/>
        <v>1</v>
      </c>
      <c r="X1049" s="104">
        <f t="shared" si="350"/>
        <v>1</v>
      </c>
      <c r="Y1049" s="104">
        <f t="shared" si="350"/>
        <v>1</v>
      </c>
      <c r="Z1049" s="104">
        <f t="shared" si="350"/>
        <v>1</v>
      </c>
      <c r="AA1049" s="104">
        <f t="shared" si="350"/>
        <v>1</v>
      </c>
      <c r="AB1049" s="104">
        <f t="shared" si="350"/>
        <v>1</v>
      </c>
      <c r="AC1049" s="104">
        <f t="shared" si="350"/>
        <v>1</v>
      </c>
      <c r="AD1049" s="104">
        <f t="shared" si="350"/>
        <v>1</v>
      </c>
      <c r="AE1049" s="104">
        <f t="shared" si="350"/>
        <v>1</v>
      </c>
      <c r="AF1049" s="104">
        <f t="shared" si="350"/>
        <v>1</v>
      </c>
      <c r="AG1049" s="104">
        <f t="shared" si="350"/>
        <v>1</v>
      </c>
      <c r="AH1049" s="104">
        <f t="shared" si="350"/>
        <v>1</v>
      </c>
      <c r="AI1049" s="104">
        <f t="shared" si="350"/>
        <v>1</v>
      </c>
      <c r="AJ1049" s="104">
        <f t="shared" ref="AJ1049:BO1049" si="351">AND(year&gt;Current_year,year&lt;=Current_year+Discount_period_2)*1</f>
        <v>1</v>
      </c>
      <c r="AK1049" s="104">
        <f t="shared" si="351"/>
        <v>1</v>
      </c>
      <c r="AL1049" s="104">
        <f t="shared" si="351"/>
        <v>1</v>
      </c>
      <c r="AM1049" s="104">
        <f t="shared" si="351"/>
        <v>1</v>
      </c>
      <c r="AN1049" s="104">
        <f t="shared" si="351"/>
        <v>1</v>
      </c>
      <c r="AO1049" s="104">
        <f t="shared" si="351"/>
        <v>1</v>
      </c>
      <c r="AP1049" s="104">
        <f t="shared" si="351"/>
        <v>1</v>
      </c>
      <c r="AQ1049" s="104">
        <f t="shared" si="351"/>
        <v>1</v>
      </c>
      <c r="AR1049" s="104">
        <f t="shared" si="351"/>
        <v>1</v>
      </c>
      <c r="AS1049" s="104">
        <f t="shared" si="351"/>
        <v>1</v>
      </c>
      <c r="AT1049" s="104">
        <f t="shared" si="351"/>
        <v>1</v>
      </c>
      <c r="AU1049" s="104">
        <f t="shared" si="351"/>
        <v>1</v>
      </c>
      <c r="AV1049" s="104">
        <f t="shared" si="351"/>
        <v>1</v>
      </c>
      <c r="AW1049" s="104">
        <f t="shared" si="351"/>
        <v>0</v>
      </c>
      <c r="AX1049" s="104">
        <f t="shared" si="351"/>
        <v>0</v>
      </c>
      <c r="AY1049" s="104">
        <f t="shared" si="351"/>
        <v>0</v>
      </c>
      <c r="AZ1049" s="104">
        <f t="shared" si="351"/>
        <v>0</v>
      </c>
      <c r="BA1049" s="104">
        <f t="shared" si="351"/>
        <v>0</v>
      </c>
      <c r="BB1049" s="104">
        <f t="shared" si="351"/>
        <v>0</v>
      </c>
      <c r="BC1049" s="104">
        <f t="shared" si="351"/>
        <v>0</v>
      </c>
      <c r="BD1049" s="104">
        <f t="shared" si="351"/>
        <v>0</v>
      </c>
      <c r="BE1049" s="104">
        <f t="shared" si="351"/>
        <v>0</v>
      </c>
      <c r="BF1049" s="104">
        <f t="shared" si="351"/>
        <v>0</v>
      </c>
      <c r="BG1049" s="104">
        <f t="shared" si="351"/>
        <v>0</v>
      </c>
      <c r="BH1049" s="104">
        <f t="shared" si="351"/>
        <v>0</v>
      </c>
      <c r="BI1049" s="104">
        <f t="shared" si="351"/>
        <v>0</v>
      </c>
      <c r="BJ1049" s="104">
        <f t="shared" si="351"/>
        <v>0</v>
      </c>
      <c r="BK1049" s="104">
        <f t="shared" si="351"/>
        <v>0</v>
      </c>
      <c r="BL1049" s="104">
        <f t="shared" si="351"/>
        <v>0</v>
      </c>
      <c r="BM1049" s="104">
        <f t="shared" si="351"/>
        <v>0</v>
      </c>
      <c r="BN1049" s="104">
        <f t="shared" si="351"/>
        <v>0</v>
      </c>
      <c r="BO1049" s="104">
        <f t="shared" si="351"/>
        <v>0</v>
      </c>
      <c r="BP1049" s="104">
        <f t="shared" ref="BP1049:CP1049" si="352">AND(year&gt;Current_year,year&lt;=Current_year+Discount_period_2)*1</f>
        <v>0</v>
      </c>
      <c r="BQ1049" s="104">
        <f t="shared" si="352"/>
        <v>0</v>
      </c>
      <c r="BR1049" s="104">
        <f t="shared" si="352"/>
        <v>0</v>
      </c>
      <c r="BS1049" s="104">
        <f t="shared" si="352"/>
        <v>0</v>
      </c>
      <c r="BT1049" s="104">
        <f t="shared" si="352"/>
        <v>0</v>
      </c>
      <c r="BU1049" s="104">
        <f t="shared" si="352"/>
        <v>0</v>
      </c>
      <c r="BV1049" s="104">
        <f t="shared" si="352"/>
        <v>0</v>
      </c>
      <c r="BW1049" s="104">
        <f t="shared" si="352"/>
        <v>0</v>
      </c>
      <c r="BX1049" s="104">
        <f t="shared" si="352"/>
        <v>0</v>
      </c>
      <c r="BY1049" s="104">
        <f t="shared" si="352"/>
        <v>0</v>
      </c>
      <c r="BZ1049" s="104">
        <f t="shared" si="352"/>
        <v>0</v>
      </c>
      <c r="CA1049" s="104">
        <f t="shared" si="352"/>
        <v>0</v>
      </c>
      <c r="CB1049" s="104">
        <f t="shared" si="352"/>
        <v>0</v>
      </c>
      <c r="CC1049" s="104">
        <f t="shared" si="352"/>
        <v>0</v>
      </c>
      <c r="CD1049" s="104">
        <f t="shared" si="352"/>
        <v>0</v>
      </c>
      <c r="CE1049" s="104">
        <f t="shared" si="352"/>
        <v>0</v>
      </c>
      <c r="CF1049" s="104">
        <f t="shared" si="352"/>
        <v>0</v>
      </c>
      <c r="CG1049" s="104">
        <f t="shared" si="352"/>
        <v>0</v>
      </c>
      <c r="CH1049" s="104">
        <f t="shared" si="352"/>
        <v>0</v>
      </c>
      <c r="CI1049" s="104">
        <f t="shared" si="352"/>
        <v>0</v>
      </c>
      <c r="CJ1049" s="104">
        <f t="shared" si="352"/>
        <v>0</v>
      </c>
      <c r="CK1049" s="104">
        <f t="shared" si="352"/>
        <v>0</v>
      </c>
      <c r="CL1049" s="104">
        <f t="shared" si="352"/>
        <v>0</v>
      </c>
      <c r="CM1049" s="104">
        <f t="shared" si="352"/>
        <v>0</v>
      </c>
      <c r="CN1049" s="104">
        <f t="shared" si="352"/>
        <v>0</v>
      </c>
      <c r="CO1049" s="104">
        <f t="shared" si="352"/>
        <v>0</v>
      </c>
      <c r="CP1049" s="104">
        <f t="shared" si="352"/>
        <v>0</v>
      </c>
      <c r="CQ1049" s="3" t="s">
        <v>355</v>
      </c>
    </row>
    <row r="1050" spans="1:95" ht="14.45">
      <c r="A1050" s="104"/>
      <c r="B1050" s="104" t="s">
        <v>356</v>
      </c>
      <c r="C1050" s="104"/>
      <c r="D1050" s="104">
        <f t="shared" ref="D1050:AI1050" si="353">AND(year&gt;Current_year+Discount_period_2,year&lt;=Current_year+Discount_period_3)*1</f>
        <v>0</v>
      </c>
      <c r="E1050" s="104">
        <f t="shared" si="353"/>
        <v>0</v>
      </c>
      <c r="F1050" s="104">
        <f t="shared" si="353"/>
        <v>0</v>
      </c>
      <c r="G1050" s="104">
        <f t="shared" si="353"/>
        <v>0</v>
      </c>
      <c r="H1050" s="104">
        <f t="shared" si="353"/>
        <v>0</v>
      </c>
      <c r="I1050" s="104">
        <f t="shared" si="353"/>
        <v>0</v>
      </c>
      <c r="J1050" s="104">
        <f t="shared" si="353"/>
        <v>0</v>
      </c>
      <c r="K1050" s="104">
        <f t="shared" si="353"/>
        <v>0</v>
      </c>
      <c r="L1050" s="104">
        <f t="shared" si="353"/>
        <v>0</v>
      </c>
      <c r="M1050" s="104">
        <f t="shared" si="353"/>
        <v>0</v>
      </c>
      <c r="N1050" s="104">
        <f t="shared" si="353"/>
        <v>0</v>
      </c>
      <c r="O1050" s="104">
        <f t="shared" si="353"/>
        <v>0</v>
      </c>
      <c r="P1050" s="104">
        <f t="shared" si="353"/>
        <v>0</v>
      </c>
      <c r="Q1050" s="104">
        <f t="shared" si="353"/>
        <v>0</v>
      </c>
      <c r="R1050" s="104">
        <f t="shared" si="353"/>
        <v>0</v>
      </c>
      <c r="S1050" s="104">
        <f t="shared" si="353"/>
        <v>0</v>
      </c>
      <c r="T1050" s="104">
        <f t="shared" si="353"/>
        <v>0</v>
      </c>
      <c r="U1050" s="104">
        <f t="shared" si="353"/>
        <v>0</v>
      </c>
      <c r="V1050" s="104">
        <f t="shared" si="353"/>
        <v>0</v>
      </c>
      <c r="W1050" s="104">
        <f t="shared" si="353"/>
        <v>0</v>
      </c>
      <c r="X1050" s="104">
        <f t="shared" si="353"/>
        <v>0</v>
      </c>
      <c r="Y1050" s="104">
        <f t="shared" si="353"/>
        <v>0</v>
      </c>
      <c r="Z1050" s="104">
        <f t="shared" si="353"/>
        <v>0</v>
      </c>
      <c r="AA1050" s="104">
        <f t="shared" si="353"/>
        <v>0</v>
      </c>
      <c r="AB1050" s="104">
        <f t="shared" si="353"/>
        <v>0</v>
      </c>
      <c r="AC1050" s="104">
        <f t="shared" si="353"/>
        <v>0</v>
      </c>
      <c r="AD1050" s="104">
        <f t="shared" si="353"/>
        <v>0</v>
      </c>
      <c r="AE1050" s="104">
        <f t="shared" si="353"/>
        <v>0</v>
      </c>
      <c r="AF1050" s="104">
        <f t="shared" si="353"/>
        <v>0</v>
      </c>
      <c r="AG1050" s="104">
        <f t="shared" si="353"/>
        <v>0</v>
      </c>
      <c r="AH1050" s="104">
        <f t="shared" si="353"/>
        <v>0</v>
      </c>
      <c r="AI1050" s="104">
        <f t="shared" si="353"/>
        <v>0</v>
      </c>
      <c r="AJ1050" s="104">
        <f t="shared" ref="AJ1050:BO1050" si="354">AND(year&gt;Current_year+Discount_period_2,year&lt;=Current_year+Discount_period_3)*1</f>
        <v>0</v>
      </c>
      <c r="AK1050" s="104">
        <f t="shared" si="354"/>
        <v>0</v>
      </c>
      <c r="AL1050" s="104">
        <f t="shared" si="354"/>
        <v>0</v>
      </c>
      <c r="AM1050" s="104">
        <f t="shared" si="354"/>
        <v>0</v>
      </c>
      <c r="AN1050" s="104">
        <f t="shared" si="354"/>
        <v>0</v>
      </c>
      <c r="AO1050" s="104">
        <f t="shared" si="354"/>
        <v>0</v>
      </c>
      <c r="AP1050" s="104">
        <f t="shared" si="354"/>
        <v>0</v>
      </c>
      <c r="AQ1050" s="104">
        <f t="shared" si="354"/>
        <v>0</v>
      </c>
      <c r="AR1050" s="104">
        <f t="shared" si="354"/>
        <v>0</v>
      </c>
      <c r="AS1050" s="104">
        <f t="shared" si="354"/>
        <v>0</v>
      </c>
      <c r="AT1050" s="104">
        <f t="shared" si="354"/>
        <v>0</v>
      </c>
      <c r="AU1050" s="104">
        <f t="shared" si="354"/>
        <v>0</v>
      </c>
      <c r="AV1050" s="104">
        <f t="shared" si="354"/>
        <v>0</v>
      </c>
      <c r="AW1050" s="104">
        <f t="shared" si="354"/>
        <v>1</v>
      </c>
      <c r="AX1050" s="104">
        <f t="shared" si="354"/>
        <v>1</v>
      </c>
      <c r="AY1050" s="104">
        <f t="shared" si="354"/>
        <v>1</v>
      </c>
      <c r="AZ1050" s="104">
        <f t="shared" si="354"/>
        <v>1</v>
      </c>
      <c r="BA1050" s="104">
        <f t="shared" si="354"/>
        <v>1</v>
      </c>
      <c r="BB1050" s="104">
        <f t="shared" si="354"/>
        <v>1</v>
      </c>
      <c r="BC1050" s="104">
        <f t="shared" si="354"/>
        <v>1</v>
      </c>
      <c r="BD1050" s="104">
        <f t="shared" si="354"/>
        <v>1</v>
      </c>
      <c r="BE1050" s="104">
        <f t="shared" si="354"/>
        <v>1</v>
      </c>
      <c r="BF1050" s="104">
        <f t="shared" si="354"/>
        <v>1</v>
      </c>
      <c r="BG1050" s="104">
        <f t="shared" si="354"/>
        <v>1</v>
      </c>
      <c r="BH1050" s="104">
        <f t="shared" si="354"/>
        <v>1</v>
      </c>
      <c r="BI1050" s="104">
        <f t="shared" si="354"/>
        <v>1</v>
      </c>
      <c r="BJ1050" s="104">
        <f t="shared" si="354"/>
        <v>1</v>
      </c>
      <c r="BK1050" s="104">
        <f t="shared" si="354"/>
        <v>1</v>
      </c>
      <c r="BL1050" s="104">
        <f t="shared" si="354"/>
        <v>1</v>
      </c>
      <c r="BM1050" s="104">
        <f t="shared" si="354"/>
        <v>1</v>
      </c>
      <c r="BN1050" s="104">
        <f t="shared" si="354"/>
        <v>1</v>
      </c>
      <c r="BO1050" s="104">
        <f t="shared" si="354"/>
        <v>1</v>
      </c>
      <c r="BP1050" s="104">
        <f t="shared" ref="BP1050:CP1050" si="355">AND(year&gt;Current_year+Discount_period_2,year&lt;=Current_year+Discount_period_3)*1</f>
        <v>1</v>
      </c>
      <c r="BQ1050" s="104">
        <f t="shared" si="355"/>
        <v>1</v>
      </c>
      <c r="BR1050" s="104">
        <f t="shared" si="355"/>
        <v>1</v>
      </c>
      <c r="BS1050" s="104">
        <f t="shared" si="355"/>
        <v>1</v>
      </c>
      <c r="BT1050" s="104">
        <f t="shared" si="355"/>
        <v>1</v>
      </c>
      <c r="BU1050" s="104">
        <f t="shared" si="355"/>
        <v>1</v>
      </c>
      <c r="BV1050" s="104">
        <f t="shared" si="355"/>
        <v>1</v>
      </c>
      <c r="BW1050" s="104">
        <f t="shared" si="355"/>
        <v>1</v>
      </c>
      <c r="BX1050" s="104">
        <f t="shared" si="355"/>
        <v>1</v>
      </c>
      <c r="BY1050" s="104">
        <f t="shared" si="355"/>
        <v>1</v>
      </c>
      <c r="BZ1050" s="104">
        <f t="shared" si="355"/>
        <v>1</v>
      </c>
      <c r="CA1050" s="104">
        <f t="shared" si="355"/>
        <v>1</v>
      </c>
      <c r="CB1050" s="104">
        <f t="shared" si="355"/>
        <v>1</v>
      </c>
      <c r="CC1050" s="104">
        <f t="shared" si="355"/>
        <v>1</v>
      </c>
      <c r="CD1050" s="104">
        <f t="shared" si="355"/>
        <v>1</v>
      </c>
      <c r="CE1050" s="104">
        <f t="shared" si="355"/>
        <v>1</v>
      </c>
      <c r="CF1050" s="104">
        <f t="shared" si="355"/>
        <v>1</v>
      </c>
      <c r="CG1050" s="104">
        <f t="shared" si="355"/>
        <v>1</v>
      </c>
      <c r="CH1050" s="104">
        <f t="shared" si="355"/>
        <v>1</v>
      </c>
      <c r="CI1050" s="104">
        <f t="shared" si="355"/>
        <v>1</v>
      </c>
      <c r="CJ1050" s="104">
        <f t="shared" si="355"/>
        <v>1</v>
      </c>
      <c r="CK1050" s="104">
        <f t="shared" si="355"/>
        <v>1</v>
      </c>
      <c r="CL1050" s="104">
        <f t="shared" si="355"/>
        <v>1</v>
      </c>
      <c r="CM1050" s="104">
        <f t="shared" si="355"/>
        <v>1</v>
      </c>
      <c r="CN1050" s="104">
        <f t="shared" si="355"/>
        <v>1</v>
      </c>
      <c r="CO1050" s="104">
        <f t="shared" si="355"/>
        <v>1</v>
      </c>
      <c r="CP1050" s="104">
        <f t="shared" si="355"/>
        <v>0</v>
      </c>
      <c r="CQ1050" s="3" t="s">
        <v>357</v>
      </c>
    </row>
    <row r="1051" spans="1:95" ht="14.45">
      <c r="A1051" s="104"/>
      <c r="B1051" s="104"/>
      <c r="C1051" s="104"/>
      <c r="D1051" s="104"/>
      <c r="E1051" s="104"/>
      <c r="F1051" s="104"/>
      <c r="G1051" s="104"/>
      <c r="H1051" s="104"/>
      <c r="I1051" s="104"/>
      <c r="J1051" s="104"/>
      <c r="K1051" s="104"/>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V1051" s="104"/>
      <c r="AW1051" s="104"/>
      <c r="AX1051" s="104"/>
      <c r="AY1051" s="104"/>
      <c r="AZ1051" s="104"/>
      <c r="BA1051" s="104"/>
      <c r="BB1051" s="104"/>
      <c r="BC1051" s="104"/>
      <c r="BD1051" s="104"/>
      <c r="BE1051" s="104"/>
      <c r="BF1051" s="104"/>
      <c r="BG1051" s="104"/>
      <c r="BH1051" s="104"/>
      <c r="BI1051" s="104"/>
      <c r="BJ1051" s="104"/>
      <c r="BK1051" s="104"/>
      <c r="BL1051" s="104"/>
      <c r="BM1051" s="104"/>
      <c r="BN1051" s="104"/>
      <c r="BO1051" s="104"/>
      <c r="BP1051" s="104"/>
      <c r="BQ1051" s="104"/>
      <c r="BR1051" s="104"/>
      <c r="BS1051" s="104"/>
      <c r="BT1051" s="104"/>
      <c r="BU1051" s="104"/>
      <c r="BV1051" s="104"/>
      <c r="BW1051" s="104"/>
      <c r="BX1051" s="104"/>
      <c r="BY1051" s="104"/>
      <c r="BZ1051" s="104"/>
      <c r="CA1051" s="104"/>
      <c r="CB1051" s="104"/>
      <c r="CC1051" s="104"/>
      <c r="CD1051" s="104"/>
      <c r="CE1051" s="104"/>
      <c r="CF1051" s="104"/>
      <c r="CG1051" s="104"/>
      <c r="CH1051" s="104"/>
      <c r="CI1051" s="104"/>
      <c r="CJ1051" s="104"/>
      <c r="CK1051" s="104"/>
      <c r="CL1051" s="104"/>
      <c r="CM1051" s="104"/>
      <c r="CN1051" s="104"/>
      <c r="CO1051" s="104"/>
      <c r="CP1051" s="104"/>
      <c r="CQ1051" s="104"/>
    </row>
    <row r="1052" spans="1:95" s="5" customFormat="1" ht="15.6">
      <c r="B1052" s="5" t="s">
        <v>358</v>
      </c>
    </row>
    <row r="1053" spans="1:95" s="15" customFormat="1" ht="15.6">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5">
      <c r="A1054" s="104"/>
      <c r="B1054" s="104" t="s">
        <v>178</v>
      </c>
      <c r="C1054" s="128">
        <f>Discount_rate_1_in</f>
        <v>3.5000000000000003E-2</v>
      </c>
      <c r="D1054" s="3" t="s">
        <v>359</v>
      </c>
      <c r="E1054" s="104"/>
      <c r="F1054" s="104"/>
      <c r="G1054" s="104"/>
      <c r="H1054" s="104"/>
      <c r="I1054" s="104"/>
      <c r="J1054" s="104"/>
      <c r="K1054" s="10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V1054" s="104"/>
      <c r="AW1054" s="104"/>
      <c r="AX1054" s="104"/>
      <c r="AY1054" s="104"/>
      <c r="AZ1054" s="104"/>
      <c r="BA1054" s="104"/>
      <c r="BB1054" s="104"/>
      <c r="BC1054" s="104"/>
      <c r="BD1054" s="104"/>
      <c r="BE1054" s="104"/>
      <c r="BF1054" s="104"/>
      <c r="BG1054" s="104"/>
      <c r="BH1054" s="104"/>
      <c r="BI1054" s="104"/>
      <c r="BJ1054" s="104"/>
      <c r="BK1054" s="104"/>
      <c r="BL1054" s="104"/>
      <c r="BM1054" s="104"/>
      <c r="BN1054" s="104"/>
      <c r="BO1054" s="104"/>
      <c r="BP1054" s="104"/>
      <c r="BQ1054" s="104"/>
      <c r="BR1054" s="104"/>
      <c r="BS1054" s="104"/>
      <c r="BT1054" s="104"/>
      <c r="BU1054" s="104"/>
      <c r="BV1054" s="104"/>
      <c r="BW1054" s="104"/>
      <c r="BX1054" s="104"/>
      <c r="BY1054" s="104"/>
      <c r="BZ1054" s="104"/>
      <c r="CA1054" s="104"/>
      <c r="CB1054" s="104"/>
      <c r="CC1054" s="104"/>
      <c r="CD1054" s="104"/>
      <c r="CE1054" s="104"/>
      <c r="CF1054" s="104"/>
      <c r="CG1054" s="104"/>
      <c r="CH1054" s="104"/>
      <c r="CI1054" s="104"/>
      <c r="CJ1054" s="104"/>
      <c r="CK1054" s="104"/>
      <c r="CL1054" s="104"/>
      <c r="CM1054" s="104"/>
      <c r="CN1054" s="104"/>
      <c r="CO1054" s="104"/>
      <c r="CP1054" s="104"/>
      <c r="CQ1054" s="104"/>
    </row>
    <row r="1055" spans="1:95" ht="14.45">
      <c r="A1055" s="104"/>
      <c r="B1055" s="104" t="s">
        <v>180</v>
      </c>
      <c r="C1055" s="128">
        <f>Discount_rate_2_in</f>
        <v>1.4999999999999999E-2</v>
      </c>
      <c r="D1055" s="3" t="s">
        <v>360</v>
      </c>
      <c r="E1055" s="104"/>
      <c r="F1055" s="104"/>
      <c r="G1055" s="104"/>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V1055" s="104"/>
      <c r="AW1055" s="104"/>
      <c r="AX1055" s="104"/>
      <c r="AY1055" s="104"/>
      <c r="AZ1055" s="104"/>
      <c r="BA1055" s="104"/>
      <c r="BB1055" s="104"/>
      <c r="BC1055" s="104"/>
      <c r="BD1055" s="104"/>
      <c r="BE1055" s="104"/>
      <c r="BF1055" s="104"/>
      <c r="BG1055" s="104"/>
      <c r="BH1055" s="104"/>
      <c r="BI1055" s="104"/>
      <c r="BJ1055" s="104"/>
      <c r="BK1055" s="104"/>
      <c r="BL1055" s="104"/>
      <c r="BM1055" s="104"/>
      <c r="BN1055" s="104"/>
      <c r="BO1055" s="104"/>
      <c r="BP1055" s="104"/>
      <c r="BQ1055" s="104"/>
      <c r="BR1055" s="104"/>
      <c r="BS1055" s="104"/>
      <c r="BT1055" s="104"/>
      <c r="BU1055" s="104"/>
      <c r="BV1055" s="104"/>
      <c r="BW1055" s="104"/>
      <c r="BX1055" s="104"/>
      <c r="BY1055" s="104"/>
      <c r="BZ1055" s="104"/>
      <c r="CA1055" s="104"/>
      <c r="CB1055" s="104"/>
      <c r="CC1055" s="104"/>
      <c r="CD1055" s="104"/>
      <c r="CE1055" s="104"/>
      <c r="CF1055" s="104"/>
      <c r="CG1055" s="104"/>
      <c r="CH1055" s="104"/>
      <c r="CI1055" s="104"/>
      <c r="CJ1055" s="104"/>
      <c r="CK1055" s="104"/>
      <c r="CL1055" s="104"/>
      <c r="CM1055" s="104"/>
      <c r="CN1055" s="104"/>
      <c r="CO1055" s="104"/>
      <c r="CP1055" s="104"/>
      <c r="CQ1055" s="104"/>
    </row>
    <row r="1056" spans="1:95" ht="14.45">
      <c r="A1056" s="104"/>
      <c r="B1056" s="104" t="s">
        <v>182</v>
      </c>
      <c r="C1056" s="128">
        <f>Discount_rate_3_in</f>
        <v>1.29E-2</v>
      </c>
      <c r="D1056" s="3" t="s">
        <v>361</v>
      </c>
      <c r="E1056" s="104"/>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V1056" s="104"/>
      <c r="AW1056" s="104"/>
      <c r="AX1056" s="104"/>
      <c r="AY1056" s="104"/>
      <c r="AZ1056" s="104"/>
      <c r="BA1056" s="104"/>
      <c r="BB1056" s="104"/>
      <c r="BC1056" s="104"/>
      <c r="BD1056" s="104"/>
      <c r="BE1056" s="104"/>
      <c r="BF1056" s="104"/>
      <c r="BG1056" s="104"/>
      <c r="BH1056" s="104"/>
      <c r="BI1056" s="104"/>
      <c r="BJ1056" s="104"/>
      <c r="BK1056" s="104"/>
      <c r="BL1056" s="104"/>
      <c r="BM1056" s="104"/>
      <c r="BN1056" s="104"/>
      <c r="BO1056" s="104"/>
      <c r="BP1056" s="104"/>
      <c r="BQ1056" s="104"/>
      <c r="BR1056" s="104"/>
      <c r="BS1056" s="104"/>
      <c r="BT1056" s="104"/>
      <c r="BU1056" s="104"/>
      <c r="BV1056" s="104"/>
      <c r="BW1056" s="104"/>
      <c r="BX1056" s="104"/>
      <c r="BY1056" s="104"/>
      <c r="BZ1056" s="104"/>
      <c r="CA1056" s="104"/>
      <c r="CB1056" s="104"/>
      <c r="CC1056" s="104"/>
      <c r="CD1056" s="104"/>
      <c r="CE1056" s="104"/>
      <c r="CF1056" s="104"/>
      <c r="CG1056" s="104"/>
      <c r="CH1056" s="104"/>
      <c r="CI1056" s="104"/>
      <c r="CJ1056" s="104"/>
      <c r="CK1056" s="104"/>
      <c r="CL1056" s="104"/>
      <c r="CM1056" s="104"/>
      <c r="CN1056" s="104"/>
      <c r="CO1056" s="104"/>
      <c r="CP1056" s="104"/>
      <c r="CQ1056" s="104"/>
    </row>
    <row r="1057" spans="1:95" ht="14.45">
      <c r="A1057" s="104"/>
      <c r="B1057" s="104"/>
      <c r="C1057" s="104"/>
      <c r="D1057" s="104"/>
      <c r="E1057" s="104"/>
      <c r="F1057" s="104"/>
      <c r="G1057" s="104"/>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V1057" s="104"/>
      <c r="AW1057" s="104"/>
      <c r="AX1057" s="104"/>
      <c r="AY1057" s="104"/>
      <c r="AZ1057" s="104"/>
      <c r="BA1057" s="104"/>
      <c r="BB1057" s="104"/>
      <c r="BC1057" s="104"/>
      <c r="BD1057" s="104"/>
      <c r="BE1057" s="104"/>
      <c r="BF1057" s="104"/>
      <c r="BG1057" s="104"/>
      <c r="BH1057" s="104"/>
      <c r="BI1057" s="104"/>
      <c r="BJ1057" s="104"/>
      <c r="BK1057" s="104"/>
      <c r="BL1057" s="104"/>
      <c r="BM1057" s="104"/>
      <c r="BN1057" s="104"/>
      <c r="BO1057" s="104"/>
      <c r="BP1057" s="104"/>
      <c r="BQ1057" s="104"/>
      <c r="BR1057" s="104"/>
      <c r="BS1057" s="104"/>
      <c r="BT1057" s="104"/>
      <c r="BU1057" s="104"/>
      <c r="BV1057" s="104"/>
      <c r="BW1057" s="104"/>
      <c r="BX1057" s="104"/>
      <c r="BY1057" s="104"/>
      <c r="BZ1057" s="104"/>
      <c r="CA1057" s="104"/>
      <c r="CB1057" s="104"/>
      <c r="CC1057" s="104"/>
      <c r="CD1057" s="104"/>
      <c r="CE1057" s="104"/>
      <c r="CF1057" s="104"/>
      <c r="CG1057" s="104"/>
      <c r="CH1057" s="104"/>
      <c r="CI1057" s="104"/>
      <c r="CJ1057" s="104"/>
      <c r="CK1057" s="104"/>
      <c r="CL1057" s="104"/>
      <c r="CM1057" s="104"/>
      <c r="CN1057" s="104"/>
      <c r="CO1057" s="104"/>
      <c r="CP1057" s="104"/>
      <c r="CQ1057" s="104"/>
    </row>
    <row r="1058" spans="1:95" ht="14.45">
      <c r="A1058" s="104"/>
      <c r="B1058" s="104"/>
      <c r="C1058" s="104"/>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4"/>
    </row>
    <row r="1059" spans="1:95" ht="14.45">
      <c r="A1059" s="104"/>
      <c r="B1059" s="104" t="s">
        <v>362</v>
      </c>
      <c r="C1059" s="104"/>
      <c r="D1059" s="149">
        <f>Discount_period_1_mask*Discount_rate_1+Discount_period_2_mask*Discount_rate_2+Discount_period_3_mask*Discount_rate_3</f>
        <v>0</v>
      </c>
      <c r="E1059" s="149">
        <f t="shared" ref="E1059:AI1059" si="356">Discount_period_1_mask*Discount_rate_1+Discount_period_2_mask*Discount_rate_2+Discount_period_3_mask*Discount_rate_3</f>
        <v>0</v>
      </c>
      <c r="F1059" s="149">
        <f t="shared" si="356"/>
        <v>0</v>
      </c>
      <c r="G1059" s="149">
        <f t="shared" si="356"/>
        <v>0</v>
      </c>
      <c r="H1059" s="149">
        <f t="shared" si="356"/>
        <v>0</v>
      </c>
      <c r="I1059" s="149">
        <f t="shared" si="356"/>
        <v>0</v>
      </c>
      <c r="J1059" s="149">
        <f t="shared" si="356"/>
        <v>0</v>
      </c>
      <c r="K1059" s="149">
        <f t="shared" si="356"/>
        <v>0</v>
      </c>
      <c r="L1059" s="149">
        <f t="shared" si="356"/>
        <v>0</v>
      </c>
      <c r="M1059" s="149">
        <f t="shared" si="356"/>
        <v>0</v>
      </c>
      <c r="N1059" s="149">
        <f t="shared" si="356"/>
        <v>0</v>
      </c>
      <c r="O1059" s="149">
        <f t="shared" si="356"/>
        <v>0</v>
      </c>
      <c r="P1059" s="149">
        <f t="shared" si="356"/>
        <v>0</v>
      </c>
      <c r="Q1059" s="149">
        <f t="shared" si="356"/>
        <v>0</v>
      </c>
      <c r="R1059" s="149">
        <f t="shared" si="356"/>
        <v>3.5000000000000003E-2</v>
      </c>
      <c r="S1059" s="149">
        <f t="shared" si="356"/>
        <v>1.4999999999999999E-2</v>
      </c>
      <c r="T1059" s="149">
        <f t="shared" si="356"/>
        <v>1.4999999999999999E-2</v>
      </c>
      <c r="U1059" s="149">
        <f t="shared" si="356"/>
        <v>1.4999999999999999E-2</v>
      </c>
      <c r="V1059" s="149">
        <f t="shared" si="356"/>
        <v>1.4999999999999999E-2</v>
      </c>
      <c r="W1059" s="149">
        <f t="shared" si="356"/>
        <v>1.4999999999999999E-2</v>
      </c>
      <c r="X1059" s="149">
        <f t="shared" si="356"/>
        <v>1.4999999999999999E-2</v>
      </c>
      <c r="Y1059" s="149">
        <f t="shared" si="356"/>
        <v>1.4999999999999999E-2</v>
      </c>
      <c r="Z1059" s="149">
        <f t="shared" si="356"/>
        <v>1.4999999999999999E-2</v>
      </c>
      <c r="AA1059" s="149">
        <f t="shared" si="356"/>
        <v>1.4999999999999999E-2</v>
      </c>
      <c r="AB1059" s="149">
        <f t="shared" si="356"/>
        <v>1.4999999999999999E-2</v>
      </c>
      <c r="AC1059" s="149">
        <f t="shared" si="356"/>
        <v>1.4999999999999999E-2</v>
      </c>
      <c r="AD1059" s="149">
        <f t="shared" si="356"/>
        <v>1.4999999999999999E-2</v>
      </c>
      <c r="AE1059" s="149">
        <f t="shared" si="356"/>
        <v>1.4999999999999999E-2</v>
      </c>
      <c r="AF1059" s="149">
        <f t="shared" si="356"/>
        <v>1.4999999999999999E-2</v>
      </c>
      <c r="AG1059" s="149">
        <f t="shared" si="356"/>
        <v>1.4999999999999999E-2</v>
      </c>
      <c r="AH1059" s="149">
        <f t="shared" si="356"/>
        <v>1.4999999999999999E-2</v>
      </c>
      <c r="AI1059" s="149">
        <f t="shared" si="356"/>
        <v>1.4999999999999999E-2</v>
      </c>
      <c r="AJ1059" s="149">
        <f t="shared" ref="AJ1059:BO1059" si="357">Discount_period_1_mask*Discount_rate_1+Discount_period_2_mask*Discount_rate_2+Discount_period_3_mask*Discount_rate_3</f>
        <v>1.4999999999999999E-2</v>
      </c>
      <c r="AK1059" s="149">
        <f t="shared" si="357"/>
        <v>1.4999999999999999E-2</v>
      </c>
      <c r="AL1059" s="149">
        <f t="shared" si="357"/>
        <v>1.4999999999999999E-2</v>
      </c>
      <c r="AM1059" s="149">
        <f t="shared" si="357"/>
        <v>1.4999999999999999E-2</v>
      </c>
      <c r="AN1059" s="149">
        <f t="shared" si="357"/>
        <v>1.4999999999999999E-2</v>
      </c>
      <c r="AO1059" s="149">
        <f t="shared" si="357"/>
        <v>1.4999999999999999E-2</v>
      </c>
      <c r="AP1059" s="149">
        <f t="shared" si="357"/>
        <v>1.4999999999999999E-2</v>
      </c>
      <c r="AQ1059" s="149">
        <f t="shared" si="357"/>
        <v>1.4999999999999999E-2</v>
      </c>
      <c r="AR1059" s="149">
        <f t="shared" si="357"/>
        <v>1.4999999999999999E-2</v>
      </c>
      <c r="AS1059" s="149">
        <f t="shared" si="357"/>
        <v>1.4999999999999999E-2</v>
      </c>
      <c r="AT1059" s="149">
        <f t="shared" si="357"/>
        <v>1.4999999999999999E-2</v>
      </c>
      <c r="AU1059" s="149">
        <f t="shared" si="357"/>
        <v>1.4999999999999999E-2</v>
      </c>
      <c r="AV1059" s="149">
        <f t="shared" si="357"/>
        <v>1.4999999999999999E-2</v>
      </c>
      <c r="AW1059" s="149">
        <f t="shared" si="357"/>
        <v>1.29E-2</v>
      </c>
      <c r="AX1059" s="149">
        <f t="shared" si="357"/>
        <v>1.29E-2</v>
      </c>
      <c r="AY1059" s="149">
        <f t="shared" si="357"/>
        <v>1.29E-2</v>
      </c>
      <c r="AZ1059" s="149">
        <f t="shared" si="357"/>
        <v>1.29E-2</v>
      </c>
      <c r="BA1059" s="149">
        <f t="shared" si="357"/>
        <v>1.29E-2</v>
      </c>
      <c r="BB1059" s="149">
        <f t="shared" si="357"/>
        <v>1.29E-2</v>
      </c>
      <c r="BC1059" s="149">
        <f t="shared" si="357"/>
        <v>1.29E-2</v>
      </c>
      <c r="BD1059" s="149">
        <f t="shared" si="357"/>
        <v>1.29E-2</v>
      </c>
      <c r="BE1059" s="149">
        <f t="shared" si="357"/>
        <v>1.29E-2</v>
      </c>
      <c r="BF1059" s="149">
        <f t="shared" si="357"/>
        <v>1.29E-2</v>
      </c>
      <c r="BG1059" s="149">
        <f t="shared" si="357"/>
        <v>1.29E-2</v>
      </c>
      <c r="BH1059" s="149">
        <f t="shared" si="357"/>
        <v>1.29E-2</v>
      </c>
      <c r="BI1059" s="149">
        <f t="shared" si="357"/>
        <v>1.29E-2</v>
      </c>
      <c r="BJ1059" s="149">
        <f t="shared" si="357"/>
        <v>1.29E-2</v>
      </c>
      <c r="BK1059" s="149">
        <f t="shared" si="357"/>
        <v>1.29E-2</v>
      </c>
      <c r="BL1059" s="149">
        <f t="shared" si="357"/>
        <v>1.29E-2</v>
      </c>
      <c r="BM1059" s="149">
        <f t="shared" si="357"/>
        <v>1.29E-2</v>
      </c>
      <c r="BN1059" s="149">
        <f t="shared" si="357"/>
        <v>1.29E-2</v>
      </c>
      <c r="BO1059" s="149">
        <f t="shared" si="357"/>
        <v>1.29E-2</v>
      </c>
      <c r="BP1059" s="149">
        <f t="shared" ref="BP1059:CP1059" si="358">Discount_period_1_mask*Discount_rate_1+Discount_period_2_mask*Discount_rate_2+Discount_period_3_mask*Discount_rate_3</f>
        <v>1.29E-2</v>
      </c>
      <c r="BQ1059" s="149">
        <f t="shared" si="358"/>
        <v>1.29E-2</v>
      </c>
      <c r="BR1059" s="149">
        <f t="shared" si="358"/>
        <v>1.29E-2</v>
      </c>
      <c r="BS1059" s="149">
        <f t="shared" si="358"/>
        <v>1.29E-2</v>
      </c>
      <c r="BT1059" s="149">
        <f t="shared" si="358"/>
        <v>1.29E-2</v>
      </c>
      <c r="BU1059" s="149">
        <f t="shared" si="358"/>
        <v>1.29E-2</v>
      </c>
      <c r="BV1059" s="149">
        <f t="shared" si="358"/>
        <v>1.29E-2</v>
      </c>
      <c r="BW1059" s="149">
        <f t="shared" si="358"/>
        <v>1.29E-2</v>
      </c>
      <c r="BX1059" s="149">
        <f t="shared" si="358"/>
        <v>1.29E-2</v>
      </c>
      <c r="BY1059" s="149">
        <f t="shared" si="358"/>
        <v>1.29E-2</v>
      </c>
      <c r="BZ1059" s="149">
        <f t="shared" si="358"/>
        <v>1.29E-2</v>
      </c>
      <c r="CA1059" s="149">
        <f t="shared" si="358"/>
        <v>1.29E-2</v>
      </c>
      <c r="CB1059" s="149">
        <f t="shared" si="358"/>
        <v>1.29E-2</v>
      </c>
      <c r="CC1059" s="149">
        <f t="shared" si="358"/>
        <v>1.29E-2</v>
      </c>
      <c r="CD1059" s="149">
        <f t="shared" si="358"/>
        <v>1.29E-2</v>
      </c>
      <c r="CE1059" s="149">
        <f t="shared" si="358"/>
        <v>1.29E-2</v>
      </c>
      <c r="CF1059" s="149">
        <f t="shared" si="358"/>
        <v>1.29E-2</v>
      </c>
      <c r="CG1059" s="149">
        <f t="shared" si="358"/>
        <v>1.29E-2</v>
      </c>
      <c r="CH1059" s="149">
        <f t="shared" si="358"/>
        <v>1.29E-2</v>
      </c>
      <c r="CI1059" s="149">
        <f t="shared" si="358"/>
        <v>1.29E-2</v>
      </c>
      <c r="CJ1059" s="149">
        <f t="shared" si="358"/>
        <v>1.29E-2</v>
      </c>
      <c r="CK1059" s="149">
        <f t="shared" si="358"/>
        <v>1.29E-2</v>
      </c>
      <c r="CL1059" s="149">
        <f t="shared" si="358"/>
        <v>1.29E-2</v>
      </c>
      <c r="CM1059" s="149">
        <f t="shared" si="358"/>
        <v>1.29E-2</v>
      </c>
      <c r="CN1059" s="149">
        <f t="shared" si="358"/>
        <v>1.29E-2</v>
      </c>
      <c r="CO1059" s="149">
        <f t="shared" si="358"/>
        <v>1.29E-2</v>
      </c>
      <c r="CP1059" s="149">
        <f t="shared" si="358"/>
        <v>0</v>
      </c>
      <c r="CQ1059" s="3" t="s">
        <v>363</v>
      </c>
    </row>
    <row r="1060" spans="1:95" ht="14.45">
      <c r="A1060" s="104"/>
      <c r="B1060" s="104" t="s">
        <v>364</v>
      </c>
      <c r="C1060" s="104">
        <v>1</v>
      </c>
      <c r="D1060" s="125">
        <f>C1060*(1+Discount_rate_profile)</f>
        <v>1</v>
      </c>
      <c r="E1060" s="125">
        <f t="shared" ref="E1060:AI1060" si="359">D1060*(1+Discount_rate_profile)</f>
        <v>1</v>
      </c>
      <c r="F1060" s="125">
        <f t="shared" si="359"/>
        <v>1</v>
      </c>
      <c r="G1060" s="125">
        <f t="shared" si="359"/>
        <v>1</v>
      </c>
      <c r="H1060" s="125">
        <f t="shared" si="359"/>
        <v>1</v>
      </c>
      <c r="I1060" s="125">
        <f t="shared" si="359"/>
        <v>1</v>
      </c>
      <c r="J1060" s="125">
        <f t="shared" si="359"/>
        <v>1</v>
      </c>
      <c r="K1060" s="125">
        <f t="shared" si="359"/>
        <v>1</v>
      </c>
      <c r="L1060" s="125">
        <f t="shared" si="359"/>
        <v>1</v>
      </c>
      <c r="M1060" s="125">
        <f t="shared" si="359"/>
        <v>1</v>
      </c>
      <c r="N1060" s="125">
        <f t="shared" si="359"/>
        <v>1</v>
      </c>
      <c r="O1060" s="125">
        <f t="shared" si="359"/>
        <v>1</v>
      </c>
      <c r="P1060" s="125">
        <f t="shared" si="359"/>
        <v>1</v>
      </c>
      <c r="Q1060" s="125">
        <f t="shared" si="359"/>
        <v>1</v>
      </c>
      <c r="R1060" s="125">
        <f t="shared" si="359"/>
        <v>1.0349999999999999</v>
      </c>
      <c r="S1060" s="125">
        <f t="shared" si="359"/>
        <v>1.0505249999999997</v>
      </c>
      <c r="T1060" s="125">
        <f t="shared" si="359"/>
        <v>1.0662828749999995</v>
      </c>
      <c r="U1060" s="125">
        <f t="shared" si="359"/>
        <v>1.0822771181249995</v>
      </c>
      <c r="V1060" s="125">
        <f t="shared" si="359"/>
        <v>1.0985112748968744</v>
      </c>
      <c r="W1060" s="125">
        <f t="shared" si="359"/>
        <v>1.1149889440203273</v>
      </c>
      <c r="X1060" s="125">
        <f t="shared" si="359"/>
        <v>1.1317137781806321</v>
      </c>
      <c r="Y1060" s="125">
        <f t="shared" si="359"/>
        <v>1.1486894848533415</v>
      </c>
      <c r="Z1060" s="125">
        <f t="shared" si="359"/>
        <v>1.1659198271261415</v>
      </c>
      <c r="AA1060" s="125">
        <f t="shared" si="359"/>
        <v>1.1834086245330335</v>
      </c>
      <c r="AB1060" s="125">
        <f t="shared" si="359"/>
        <v>1.2011597539010288</v>
      </c>
      <c r="AC1060" s="125">
        <f t="shared" si="359"/>
        <v>1.2191771502095441</v>
      </c>
      <c r="AD1060" s="125">
        <f t="shared" si="359"/>
        <v>1.2374648074626871</v>
      </c>
      <c r="AE1060" s="125">
        <f t="shared" si="359"/>
        <v>1.2560267795746272</v>
      </c>
      <c r="AF1060" s="125">
        <f t="shared" si="359"/>
        <v>1.2748671812682464</v>
      </c>
      <c r="AG1060" s="125">
        <f t="shared" si="359"/>
        <v>1.29399018898727</v>
      </c>
      <c r="AH1060" s="125">
        <f t="shared" si="359"/>
        <v>1.313400041822079</v>
      </c>
      <c r="AI1060" s="125">
        <f t="shared" si="359"/>
        <v>1.3331010424494101</v>
      </c>
      <c r="AJ1060" s="125">
        <f t="shared" ref="AJ1060:BO1060" si="360">AI1060*(1+Discount_rate_profile)</f>
        <v>1.3530975580861511</v>
      </c>
      <c r="AK1060" s="125">
        <f t="shared" si="360"/>
        <v>1.3733940214574432</v>
      </c>
      <c r="AL1060" s="125">
        <f t="shared" si="360"/>
        <v>1.3939949317793048</v>
      </c>
      <c r="AM1060" s="125">
        <f t="shared" si="360"/>
        <v>1.4149048557559942</v>
      </c>
      <c r="AN1060" s="125">
        <f t="shared" si="360"/>
        <v>1.4361284285923339</v>
      </c>
      <c r="AO1060" s="125">
        <f t="shared" si="360"/>
        <v>1.4576703550212189</v>
      </c>
      <c r="AP1060" s="125">
        <f t="shared" si="360"/>
        <v>1.479535410346537</v>
      </c>
      <c r="AQ1060" s="125">
        <f t="shared" si="360"/>
        <v>1.5017284415017349</v>
      </c>
      <c r="AR1060" s="125">
        <f t="shared" si="360"/>
        <v>1.5242543681242608</v>
      </c>
      <c r="AS1060" s="125">
        <f t="shared" si="360"/>
        <v>1.5471181836461245</v>
      </c>
      <c r="AT1060" s="125">
        <f t="shared" si="360"/>
        <v>1.5703249564008162</v>
      </c>
      <c r="AU1060" s="125">
        <f t="shared" si="360"/>
        <v>1.5938798307468283</v>
      </c>
      <c r="AV1060" s="125">
        <f t="shared" si="360"/>
        <v>1.6177880282080306</v>
      </c>
      <c r="AW1060" s="125">
        <f t="shared" si="360"/>
        <v>1.6386574937719141</v>
      </c>
      <c r="AX1060" s="125">
        <f t="shared" si="360"/>
        <v>1.6597961754415715</v>
      </c>
      <c r="AY1060" s="125">
        <f t="shared" si="360"/>
        <v>1.6812075461047677</v>
      </c>
      <c r="AZ1060" s="125">
        <f t="shared" si="360"/>
        <v>1.7028951234495191</v>
      </c>
      <c r="BA1060" s="125">
        <f t="shared" si="360"/>
        <v>1.7248624705420177</v>
      </c>
      <c r="BB1060" s="125">
        <f t="shared" si="360"/>
        <v>1.7471131964120095</v>
      </c>
      <c r="BC1060" s="125">
        <f t="shared" si="360"/>
        <v>1.7696509566457241</v>
      </c>
      <c r="BD1060" s="125">
        <f t="shared" si="360"/>
        <v>1.7924794539864539</v>
      </c>
      <c r="BE1060" s="125">
        <f t="shared" si="360"/>
        <v>1.8156024389428791</v>
      </c>
      <c r="BF1060" s="125">
        <f t="shared" si="360"/>
        <v>1.839023710405242</v>
      </c>
      <c r="BG1060" s="125">
        <f t="shared" si="360"/>
        <v>1.8627471162694695</v>
      </c>
      <c r="BH1060" s="125">
        <f t="shared" si="360"/>
        <v>1.8867765540693455</v>
      </c>
      <c r="BI1060" s="125">
        <f t="shared" si="360"/>
        <v>1.91111597161684</v>
      </c>
      <c r="BJ1060" s="125">
        <f t="shared" si="360"/>
        <v>1.9357693676506971</v>
      </c>
      <c r="BK1060" s="125">
        <f t="shared" si="360"/>
        <v>1.9607407924933908</v>
      </c>
      <c r="BL1060" s="125">
        <f t="shared" si="360"/>
        <v>1.9860343487165555</v>
      </c>
      <c r="BM1060" s="125">
        <f t="shared" si="360"/>
        <v>2.011654191814999</v>
      </c>
      <c r="BN1060" s="125">
        <f t="shared" si="360"/>
        <v>2.0376045308894124</v>
      </c>
      <c r="BO1060" s="125">
        <f t="shared" si="360"/>
        <v>2.0638896293378854</v>
      </c>
      <c r="BP1060" s="125">
        <f t="shared" ref="BP1060:CP1060" si="361">BO1060*(1+Discount_rate_profile)</f>
        <v>2.0905138055563439</v>
      </c>
      <c r="BQ1060" s="125">
        <f t="shared" si="361"/>
        <v>2.1174814336480208</v>
      </c>
      <c r="BR1060" s="125">
        <f t="shared" si="361"/>
        <v>2.14479694414208</v>
      </c>
      <c r="BS1060" s="125">
        <f t="shared" si="361"/>
        <v>2.1724648247215126</v>
      </c>
      <c r="BT1060" s="125">
        <f t="shared" si="361"/>
        <v>2.2004896209604201</v>
      </c>
      <c r="BU1060" s="125">
        <f t="shared" si="361"/>
        <v>2.2288759370708093</v>
      </c>
      <c r="BV1060" s="125">
        <f t="shared" si="361"/>
        <v>2.2576284366590227</v>
      </c>
      <c r="BW1060" s="125">
        <f t="shared" si="361"/>
        <v>2.2867518434919241</v>
      </c>
      <c r="BX1060" s="125">
        <f t="shared" si="361"/>
        <v>2.3162509422729696</v>
      </c>
      <c r="BY1060" s="125">
        <f t="shared" si="361"/>
        <v>2.3461305794282907</v>
      </c>
      <c r="BZ1060" s="125">
        <f t="shared" si="361"/>
        <v>2.3763956639029153</v>
      </c>
      <c r="CA1060" s="125">
        <f t="shared" si="361"/>
        <v>2.4070511679672628</v>
      </c>
      <c r="CB1060" s="125">
        <f t="shared" si="361"/>
        <v>2.4381021280340405</v>
      </c>
      <c r="CC1060" s="125">
        <f t="shared" si="361"/>
        <v>2.4695536454856795</v>
      </c>
      <c r="CD1060" s="125">
        <f t="shared" si="361"/>
        <v>2.5014108875124443</v>
      </c>
      <c r="CE1060" s="125">
        <f t="shared" si="361"/>
        <v>2.5336790879613544</v>
      </c>
      <c r="CF1060" s="125">
        <f t="shared" si="361"/>
        <v>2.5663635481960556</v>
      </c>
      <c r="CG1060" s="125">
        <f t="shared" si="361"/>
        <v>2.5994696379677844</v>
      </c>
      <c r="CH1060" s="125">
        <f t="shared" si="361"/>
        <v>2.6330027962975686</v>
      </c>
      <c r="CI1060" s="125">
        <f t="shared" si="361"/>
        <v>2.6669685323698071</v>
      </c>
      <c r="CJ1060" s="125">
        <f t="shared" si="361"/>
        <v>2.7013724264373775</v>
      </c>
      <c r="CK1060" s="125">
        <f t="shared" si="361"/>
        <v>2.7362201307384195</v>
      </c>
      <c r="CL1060" s="125">
        <f t="shared" si="361"/>
        <v>2.7715173704249447</v>
      </c>
      <c r="CM1060" s="125">
        <f t="shared" si="361"/>
        <v>2.8072699445034264</v>
      </c>
      <c r="CN1060" s="125">
        <f t="shared" si="361"/>
        <v>2.8434837267875204</v>
      </c>
      <c r="CO1060" s="125">
        <f t="shared" si="361"/>
        <v>2.8801646668630791</v>
      </c>
      <c r="CP1060" s="125">
        <f t="shared" si="361"/>
        <v>2.8801646668630791</v>
      </c>
      <c r="CQ1060" s="3" t="s">
        <v>365</v>
      </c>
    </row>
    <row r="1061" spans="1:95" ht="14.45">
      <c r="A1061" s="104"/>
      <c r="B1061" s="104"/>
      <c r="C1061" s="104"/>
      <c r="D1061" s="104"/>
      <c r="E1061" s="104"/>
      <c r="F1061" s="104"/>
      <c r="G1061" s="104"/>
      <c r="H1061" s="104"/>
      <c r="I1061" s="104"/>
      <c r="J1061" s="104"/>
      <c r="K1061" s="104"/>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V1061" s="104"/>
      <c r="AW1061" s="104"/>
      <c r="AX1061" s="104"/>
      <c r="AY1061" s="104"/>
      <c r="AZ1061" s="104"/>
      <c r="BA1061" s="104"/>
      <c r="BB1061" s="104"/>
      <c r="BC1061" s="104"/>
      <c r="BD1061" s="104"/>
      <c r="BE1061" s="104"/>
      <c r="BF1061" s="104"/>
      <c r="BG1061" s="104"/>
      <c r="BH1061" s="104"/>
      <c r="BI1061" s="104"/>
      <c r="BJ1061" s="104"/>
      <c r="BK1061" s="104"/>
      <c r="BL1061" s="104"/>
      <c r="BM1061" s="104"/>
      <c r="BN1061" s="104"/>
      <c r="BO1061" s="104"/>
      <c r="BP1061" s="104"/>
      <c r="BQ1061" s="104"/>
      <c r="BR1061" s="104"/>
      <c r="BS1061" s="104"/>
      <c r="BT1061" s="104"/>
      <c r="BU1061" s="104"/>
      <c r="BV1061" s="104"/>
      <c r="BW1061" s="104"/>
      <c r="BX1061" s="104"/>
      <c r="BY1061" s="104"/>
      <c r="BZ1061" s="104"/>
      <c r="CA1061" s="104"/>
      <c r="CB1061" s="104"/>
      <c r="CC1061" s="104"/>
      <c r="CD1061" s="104"/>
      <c r="CE1061" s="104"/>
      <c r="CF1061" s="104"/>
      <c r="CG1061" s="104"/>
      <c r="CH1061" s="104"/>
      <c r="CI1061" s="104"/>
      <c r="CJ1061" s="104"/>
      <c r="CK1061" s="104"/>
      <c r="CL1061" s="104"/>
      <c r="CM1061" s="104"/>
      <c r="CN1061" s="104"/>
      <c r="CO1061" s="104"/>
      <c r="CP1061" s="104"/>
      <c r="CQ1061" s="104"/>
    </row>
    <row r="1062" spans="1:95" s="5" customFormat="1" ht="15.6">
      <c r="B1062" s="5" t="s">
        <v>366</v>
      </c>
    </row>
    <row r="1063" spans="1:95" ht="14.45">
      <c r="A1063" s="104"/>
      <c r="B1063" s="3" t="s">
        <v>367</v>
      </c>
      <c r="C1063" s="104"/>
      <c r="D1063" s="104"/>
      <c r="E1063" s="104"/>
      <c r="F1063" s="104"/>
      <c r="G1063" s="104"/>
      <c r="H1063" s="104"/>
      <c r="I1063" s="104"/>
      <c r="J1063" s="104"/>
      <c r="K1063" s="104"/>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V1063" s="104"/>
      <c r="AW1063" s="104"/>
      <c r="AX1063" s="104"/>
      <c r="AY1063" s="104"/>
      <c r="AZ1063" s="104"/>
      <c r="BA1063" s="104"/>
      <c r="BB1063" s="104"/>
      <c r="BC1063" s="104"/>
      <c r="BD1063" s="104"/>
      <c r="BE1063" s="104"/>
      <c r="BF1063" s="104"/>
      <c r="BG1063" s="104"/>
      <c r="BH1063" s="104"/>
      <c r="BI1063" s="104"/>
      <c r="BJ1063" s="104"/>
      <c r="BK1063" s="104"/>
      <c r="BL1063" s="104"/>
      <c r="BM1063" s="104"/>
      <c r="BN1063" s="104"/>
      <c r="BO1063" s="104"/>
      <c r="BP1063" s="104"/>
      <c r="BQ1063" s="104"/>
      <c r="BR1063" s="104"/>
      <c r="BS1063" s="104"/>
      <c r="BT1063" s="104"/>
      <c r="BU1063" s="104"/>
      <c r="BV1063" s="104"/>
      <c r="BW1063" s="104"/>
      <c r="BX1063" s="104"/>
      <c r="BY1063" s="104"/>
      <c r="BZ1063" s="104"/>
      <c r="CA1063" s="104"/>
      <c r="CB1063" s="104"/>
      <c r="CC1063" s="104"/>
      <c r="CD1063" s="104"/>
      <c r="CE1063" s="104"/>
      <c r="CF1063" s="104"/>
      <c r="CG1063" s="104"/>
      <c r="CH1063" s="104"/>
      <c r="CI1063" s="104"/>
      <c r="CJ1063" s="104"/>
      <c r="CK1063" s="104"/>
      <c r="CL1063" s="104"/>
      <c r="CM1063" s="104"/>
      <c r="CN1063" s="104"/>
      <c r="CO1063" s="104"/>
      <c r="CP1063" s="104"/>
      <c r="CQ1063" s="104"/>
    </row>
    <row r="1064" spans="1:95" ht="14.45">
      <c r="A1064" s="104"/>
      <c r="B1064" s="3"/>
      <c r="C1064" s="104"/>
      <c r="D1064" s="104"/>
      <c r="E1064" s="104"/>
      <c r="F1064" s="104"/>
      <c r="G1064" s="104"/>
      <c r="H1064" s="104"/>
      <c r="I1064" s="104"/>
      <c r="J1064" s="104"/>
      <c r="K1064" s="10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V1064" s="104"/>
      <c r="AW1064" s="104"/>
      <c r="AX1064" s="104"/>
      <c r="AY1064" s="104"/>
      <c r="AZ1064" s="104"/>
      <c r="BA1064" s="104"/>
      <c r="BB1064" s="104"/>
      <c r="BC1064" s="104"/>
      <c r="BD1064" s="104"/>
      <c r="BE1064" s="104"/>
      <c r="BF1064" s="104"/>
      <c r="BG1064" s="104"/>
      <c r="BH1064" s="104"/>
      <c r="BI1064" s="104"/>
      <c r="BJ1064" s="104"/>
      <c r="BK1064" s="104"/>
      <c r="BL1064" s="104"/>
      <c r="BM1064" s="104"/>
      <c r="BN1064" s="104"/>
      <c r="BO1064" s="104"/>
      <c r="BP1064" s="104"/>
      <c r="BQ1064" s="104"/>
      <c r="BR1064" s="104"/>
      <c r="BS1064" s="104"/>
      <c r="BT1064" s="104"/>
      <c r="BU1064" s="104"/>
      <c r="BV1064" s="104"/>
      <c r="BW1064" s="104"/>
      <c r="BX1064" s="104"/>
      <c r="BY1064" s="104"/>
      <c r="BZ1064" s="104"/>
      <c r="CA1064" s="104"/>
      <c r="CB1064" s="104"/>
      <c r="CC1064" s="104"/>
      <c r="CD1064" s="104"/>
      <c r="CE1064" s="104"/>
      <c r="CF1064" s="104"/>
      <c r="CG1064" s="104"/>
      <c r="CH1064" s="104"/>
      <c r="CI1064" s="104"/>
      <c r="CJ1064" s="104"/>
      <c r="CK1064" s="104"/>
      <c r="CL1064" s="104"/>
      <c r="CM1064" s="104"/>
      <c r="CN1064" s="104"/>
      <c r="CO1064" s="104"/>
      <c r="CP1064" s="104"/>
      <c r="CQ1064" s="104"/>
    </row>
    <row r="1065" spans="1:95" ht="14.45">
      <c r="A1065" s="104"/>
      <c r="B1065" s="104"/>
      <c r="C1065" s="104"/>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4"/>
    </row>
    <row r="1066" spans="1:95" ht="14.45">
      <c r="A1066" s="104"/>
      <c r="B1066" s="104" t="s">
        <v>143</v>
      </c>
      <c r="C1066" s="104"/>
      <c r="D1066" s="102">
        <f t="shared" ref="D1066:AI1066" si="362">Annual_sleep_disturbance_valuation_hh_adj/Discount_factor</f>
        <v>0</v>
      </c>
      <c r="E1066" s="102">
        <f t="shared" si="362"/>
        <v>0</v>
      </c>
      <c r="F1066" s="102">
        <f t="shared" si="362"/>
        <v>0</v>
      </c>
      <c r="G1066" s="102">
        <f t="shared" si="362"/>
        <v>0</v>
      </c>
      <c r="H1066" s="102">
        <f t="shared" si="362"/>
        <v>0</v>
      </c>
      <c r="I1066" s="102">
        <f>Annual_sleep_disturbance_valuation_hh_adj/Discount_factor</f>
        <v>0</v>
      </c>
      <c r="J1066" s="102">
        <f t="shared" si="362"/>
        <v>0</v>
      </c>
      <c r="K1066" s="102">
        <f t="shared" si="362"/>
        <v>0</v>
      </c>
      <c r="L1066" s="102">
        <f t="shared" si="362"/>
        <v>0</v>
      </c>
      <c r="M1066" s="102">
        <f t="shared" si="362"/>
        <v>0</v>
      </c>
      <c r="N1066" s="102">
        <f>Annual_sleep_disturbance_valuation_hh_adj/Discount_factor</f>
        <v>0</v>
      </c>
      <c r="O1066" s="102">
        <f t="shared" si="362"/>
        <v>0</v>
      </c>
      <c r="P1066" s="102">
        <f t="shared" si="362"/>
        <v>0</v>
      </c>
      <c r="Q1066" s="102">
        <f t="shared" si="362"/>
        <v>0</v>
      </c>
      <c r="R1066" s="102">
        <f t="shared" si="362"/>
        <v>0</v>
      </c>
      <c r="S1066" s="102">
        <f t="shared" si="362"/>
        <v>0</v>
      </c>
      <c r="T1066" s="102">
        <f t="shared" si="362"/>
        <v>0</v>
      </c>
      <c r="U1066" s="102">
        <f t="shared" si="362"/>
        <v>0</v>
      </c>
      <c r="V1066" s="102">
        <f t="shared" si="362"/>
        <v>0</v>
      </c>
      <c r="W1066" s="102">
        <f t="shared" si="362"/>
        <v>0</v>
      </c>
      <c r="X1066" s="102">
        <f t="shared" si="362"/>
        <v>0</v>
      </c>
      <c r="Y1066" s="102">
        <f t="shared" si="362"/>
        <v>0</v>
      </c>
      <c r="Z1066" s="102">
        <f t="shared" si="362"/>
        <v>0</v>
      </c>
      <c r="AA1066" s="102">
        <f t="shared" si="362"/>
        <v>0</v>
      </c>
      <c r="AB1066" s="102">
        <f t="shared" si="362"/>
        <v>0</v>
      </c>
      <c r="AC1066" s="102">
        <f t="shared" si="362"/>
        <v>0</v>
      </c>
      <c r="AD1066" s="102">
        <f t="shared" si="362"/>
        <v>0</v>
      </c>
      <c r="AE1066" s="102">
        <f t="shared" si="362"/>
        <v>0</v>
      </c>
      <c r="AF1066" s="102">
        <f t="shared" si="362"/>
        <v>0</v>
      </c>
      <c r="AG1066" s="102">
        <f t="shared" si="362"/>
        <v>0</v>
      </c>
      <c r="AH1066" s="102">
        <f t="shared" si="362"/>
        <v>0</v>
      </c>
      <c r="AI1066" s="102">
        <f t="shared" si="362"/>
        <v>0</v>
      </c>
      <c r="AJ1066" s="102">
        <f t="shared" ref="AJ1066:BO1066" si="363">Annual_sleep_disturbance_valuation_hh_adj/Discount_factor</f>
        <v>0</v>
      </c>
      <c r="AK1066" s="102">
        <f t="shared" si="363"/>
        <v>0</v>
      </c>
      <c r="AL1066" s="102">
        <f t="shared" si="363"/>
        <v>0</v>
      </c>
      <c r="AM1066" s="102">
        <f t="shared" si="363"/>
        <v>0</v>
      </c>
      <c r="AN1066" s="102">
        <f t="shared" si="363"/>
        <v>0</v>
      </c>
      <c r="AO1066" s="102">
        <f t="shared" si="363"/>
        <v>0</v>
      </c>
      <c r="AP1066" s="102">
        <f t="shared" si="363"/>
        <v>0</v>
      </c>
      <c r="AQ1066" s="102">
        <f t="shared" si="363"/>
        <v>0</v>
      </c>
      <c r="AR1066" s="102">
        <f t="shared" si="363"/>
        <v>0</v>
      </c>
      <c r="AS1066" s="102">
        <f t="shared" si="363"/>
        <v>0</v>
      </c>
      <c r="AT1066" s="102">
        <f t="shared" si="363"/>
        <v>0</v>
      </c>
      <c r="AU1066" s="102">
        <f t="shared" si="363"/>
        <v>0</v>
      </c>
      <c r="AV1066" s="102">
        <f t="shared" si="363"/>
        <v>0</v>
      </c>
      <c r="AW1066" s="102">
        <f t="shared" si="363"/>
        <v>0</v>
      </c>
      <c r="AX1066" s="102">
        <f t="shared" si="363"/>
        <v>0</v>
      </c>
      <c r="AY1066" s="102">
        <f t="shared" si="363"/>
        <v>0</v>
      </c>
      <c r="AZ1066" s="102">
        <f t="shared" si="363"/>
        <v>0</v>
      </c>
      <c r="BA1066" s="102">
        <f t="shared" si="363"/>
        <v>0</v>
      </c>
      <c r="BB1066" s="102">
        <f t="shared" si="363"/>
        <v>0</v>
      </c>
      <c r="BC1066" s="102">
        <f t="shared" si="363"/>
        <v>0</v>
      </c>
      <c r="BD1066" s="102">
        <f t="shared" si="363"/>
        <v>0</v>
      </c>
      <c r="BE1066" s="102">
        <f t="shared" si="363"/>
        <v>0</v>
      </c>
      <c r="BF1066" s="102">
        <f t="shared" si="363"/>
        <v>0</v>
      </c>
      <c r="BG1066" s="102">
        <f t="shared" si="363"/>
        <v>0</v>
      </c>
      <c r="BH1066" s="102">
        <f t="shared" si="363"/>
        <v>0</v>
      </c>
      <c r="BI1066" s="102">
        <f t="shared" si="363"/>
        <v>0</v>
      </c>
      <c r="BJ1066" s="102">
        <f t="shared" si="363"/>
        <v>0</v>
      </c>
      <c r="BK1066" s="102">
        <f t="shared" si="363"/>
        <v>0</v>
      </c>
      <c r="BL1066" s="102">
        <f t="shared" si="363"/>
        <v>0</v>
      </c>
      <c r="BM1066" s="102">
        <f t="shared" si="363"/>
        <v>0</v>
      </c>
      <c r="BN1066" s="102">
        <f t="shared" si="363"/>
        <v>0</v>
      </c>
      <c r="BO1066" s="102">
        <f t="shared" si="363"/>
        <v>0</v>
      </c>
      <c r="BP1066" s="102">
        <f t="shared" ref="BP1066:CP1066" si="364">Annual_sleep_disturbance_valuation_hh_adj/Discount_factor</f>
        <v>0</v>
      </c>
      <c r="BQ1066" s="102">
        <f t="shared" si="364"/>
        <v>0</v>
      </c>
      <c r="BR1066" s="102">
        <f t="shared" si="364"/>
        <v>0</v>
      </c>
      <c r="BS1066" s="102">
        <f t="shared" si="364"/>
        <v>0</v>
      </c>
      <c r="BT1066" s="102">
        <f t="shared" si="364"/>
        <v>0</v>
      </c>
      <c r="BU1066" s="102">
        <f t="shared" si="364"/>
        <v>0</v>
      </c>
      <c r="BV1066" s="102">
        <f t="shared" si="364"/>
        <v>0</v>
      </c>
      <c r="BW1066" s="102">
        <f t="shared" si="364"/>
        <v>0</v>
      </c>
      <c r="BX1066" s="102">
        <f t="shared" si="364"/>
        <v>0</v>
      </c>
      <c r="BY1066" s="102">
        <f t="shared" si="364"/>
        <v>0</v>
      </c>
      <c r="BZ1066" s="102">
        <f t="shared" si="364"/>
        <v>0</v>
      </c>
      <c r="CA1066" s="102">
        <f t="shared" si="364"/>
        <v>0</v>
      </c>
      <c r="CB1066" s="102">
        <f t="shared" si="364"/>
        <v>0</v>
      </c>
      <c r="CC1066" s="102">
        <f t="shared" si="364"/>
        <v>0</v>
      </c>
      <c r="CD1066" s="102">
        <f t="shared" si="364"/>
        <v>0</v>
      </c>
      <c r="CE1066" s="102">
        <f t="shared" si="364"/>
        <v>0</v>
      </c>
      <c r="CF1066" s="102">
        <f t="shared" si="364"/>
        <v>0</v>
      </c>
      <c r="CG1066" s="102">
        <f t="shared" si="364"/>
        <v>0</v>
      </c>
      <c r="CH1066" s="102">
        <f t="shared" si="364"/>
        <v>0</v>
      </c>
      <c r="CI1066" s="102">
        <f t="shared" si="364"/>
        <v>0</v>
      </c>
      <c r="CJ1066" s="102">
        <f t="shared" si="364"/>
        <v>0</v>
      </c>
      <c r="CK1066" s="102">
        <f t="shared" si="364"/>
        <v>0</v>
      </c>
      <c r="CL1066" s="102">
        <f t="shared" si="364"/>
        <v>0</v>
      </c>
      <c r="CM1066" s="102">
        <f t="shared" si="364"/>
        <v>0</v>
      </c>
      <c r="CN1066" s="102">
        <f t="shared" si="364"/>
        <v>0</v>
      </c>
      <c r="CO1066" s="102">
        <f t="shared" si="364"/>
        <v>0</v>
      </c>
      <c r="CP1066" s="102">
        <f t="shared" si="364"/>
        <v>0</v>
      </c>
      <c r="CQ1066" s="3" t="s">
        <v>368</v>
      </c>
    </row>
    <row r="1067" spans="1:95" ht="14.45">
      <c r="A1067" s="104"/>
      <c r="B1067" s="104" t="s">
        <v>145</v>
      </c>
      <c r="C1067" s="104"/>
      <c r="D1067" s="102">
        <f t="shared" ref="D1067:AI1067" si="365">Annual_amenity_valuation_hh_adj/Discount_factor</f>
        <v>0</v>
      </c>
      <c r="E1067" s="102">
        <f t="shared" si="365"/>
        <v>0</v>
      </c>
      <c r="F1067" s="102">
        <f t="shared" si="365"/>
        <v>0</v>
      </c>
      <c r="G1067" s="102">
        <f t="shared" si="365"/>
        <v>0</v>
      </c>
      <c r="H1067" s="102">
        <f t="shared" si="365"/>
        <v>0</v>
      </c>
      <c r="I1067" s="102">
        <f>Annual_amenity_valuation_hh_adj/Discount_factor</f>
        <v>0</v>
      </c>
      <c r="J1067" s="102">
        <f t="shared" si="365"/>
        <v>0</v>
      </c>
      <c r="K1067" s="102">
        <f t="shared" si="365"/>
        <v>0</v>
      </c>
      <c r="L1067" s="102">
        <f t="shared" si="365"/>
        <v>0</v>
      </c>
      <c r="M1067" s="102">
        <f t="shared" si="365"/>
        <v>0</v>
      </c>
      <c r="N1067" s="102">
        <f t="shared" si="365"/>
        <v>0</v>
      </c>
      <c r="O1067" s="102">
        <f t="shared" si="365"/>
        <v>0</v>
      </c>
      <c r="P1067" s="102">
        <f t="shared" si="365"/>
        <v>0</v>
      </c>
      <c r="Q1067" s="102">
        <f t="shared" si="365"/>
        <v>0</v>
      </c>
      <c r="R1067" s="102">
        <f t="shared" si="365"/>
        <v>0</v>
      </c>
      <c r="S1067" s="102">
        <f t="shared" si="365"/>
        <v>0</v>
      </c>
      <c r="T1067" s="102">
        <f t="shared" si="365"/>
        <v>0</v>
      </c>
      <c r="U1067" s="102">
        <f t="shared" si="365"/>
        <v>0</v>
      </c>
      <c r="V1067" s="102">
        <f t="shared" si="365"/>
        <v>0</v>
      </c>
      <c r="W1067" s="102">
        <f t="shared" si="365"/>
        <v>0</v>
      </c>
      <c r="X1067" s="102">
        <f t="shared" si="365"/>
        <v>0</v>
      </c>
      <c r="Y1067" s="102">
        <f t="shared" si="365"/>
        <v>0</v>
      </c>
      <c r="Z1067" s="102">
        <f t="shared" si="365"/>
        <v>0</v>
      </c>
      <c r="AA1067" s="102">
        <f t="shared" si="365"/>
        <v>0</v>
      </c>
      <c r="AB1067" s="102">
        <f>Annual_amenity_valuation_hh_adj/Discount_factor</f>
        <v>0</v>
      </c>
      <c r="AC1067" s="102">
        <f>Annual_amenity_valuation_hh_adj/Discount_factor</f>
        <v>0</v>
      </c>
      <c r="AD1067" s="102">
        <f t="shared" si="365"/>
        <v>0</v>
      </c>
      <c r="AE1067" s="102">
        <f t="shared" si="365"/>
        <v>0</v>
      </c>
      <c r="AF1067" s="102">
        <f t="shared" si="365"/>
        <v>0</v>
      </c>
      <c r="AG1067" s="102">
        <f t="shared" si="365"/>
        <v>0</v>
      </c>
      <c r="AH1067" s="102">
        <f t="shared" si="365"/>
        <v>0</v>
      </c>
      <c r="AI1067" s="102">
        <f t="shared" si="365"/>
        <v>0</v>
      </c>
      <c r="AJ1067" s="102">
        <f t="shared" ref="AJ1067:BO1067" si="366">Annual_amenity_valuation_hh_adj/Discount_factor</f>
        <v>0</v>
      </c>
      <c r="AK1067" s="102">
        <f t="shared" si="366"/>
        <v>0</v>
      </c>
      <c r="AL1067" s="102">
        <f t="shared" si="366"/>
        <v>0</v>
      </c>
      <c r="AM1067" s="102">
        <f t="shared" si="366"/>
        <v>0</v>
      </c>
      <c r="AN1067" s="102">
        <f t="shared" si="366"/>
        <v>0</v>
      </c>
      <c r="AO1067" s="102">
        <f t="shared" si="366"/>
        <v>0</v>
      </c>
      <c r="AP1067" s="102">
        <f t="shared" si="366"/>
        <v>0</v>
      </c>
      <c r="AQ1067" s="102">
        <f t="shared" si="366"/>
        <v>0</v>
      </c>
      <c r="AR1067" s="102">
        <f t="shared" si="366"/>
        <v>0</v>
      </c>
      <c r="AS1067" s="102">
        <f t="shared" si="366"/>
        <v>0</v>
      </c>
      <c r="AT1067" s="102">
        <f t="shared" si="366"/>
        <v>0</v>
      </c>
      <c r="AU1067" s="102">
        <f t="shared" si="366"/>
        <v>0</v>
      </c>
      <c r="AV1067" s="102">
        <f t="shared" si="366"/>
        <v>0</v>
      </c>
      <c r="AW1067" s="102">
        <f t="shared" si="366"/>
        <v>0</v>
      </c>
      <c r="AX1067" s="102">
        <f t="shared" si="366"/>
        <v>0</v>
      </c>
      <c r="AY1067" s="102">
        <f t="shared" si="366"/>
        <v>0</v>
      </c>
      <c r="AZ1067" s="102">
        <f t="shared" si="366"/>
        <v>0</v>
      </c>
      <c r="BA1067" s="102">
        <f t="shared" si="366"/>
        <v>0</v>
      </c>
      <c r="BB1067" s="102">
        <f t="shared" si="366"/>
        <v>0</v>
      </c>
      <c r="BC1067" s="102">
        <f t="shared" si="366"/>
        <v>0</v>
      </c>
      <c r="BD1067" s="102">
        <f t="shared" si="366"/>
        <v>0</v>
      </c>
      <c r="BE1067" s="102">
        <f t="shared" si="366"/>
        <v>0</v>
      </c>
      <c r="BF1067" s="102">
        <f t="shared" si="366"/>
        <v>0</v>
      </c>
      <c r="BG1067" s="102">
        <f t="shared" si="366"/>
        <v>0</v>
      </c>
      <c r="BH1067" s="102">
        <f t="shared" si="366"/>
        <v>0</v>
      </c>
      <c r="BI1067" s="102">
        <f t="shared" si="366"/>
        <v>0</v>
      </c>
      <c r="BJ1067" s="102">
        <f t="shared" si="366"/>
        <v>0</v>
      </c>
      <c r="BK1067" s="102">
        <f t="shared" si="366"/>
        <v>0</v>
      </c>
      <c r="BL1067" s="102">
        <f t="shared" si="366"/>
        <v>0</v>
      </c>
      <c r="BM1067" s="102">
        <f t="shared" si="366"/>
        <v>0</v>
      </c>
      <c r="BN1067" s="102">
        <f t="shared" si="366"/>
        <v>0</v>
      </c>
      <c r="BO1067" s="102">
        <f t="shared" si="366"/>
        <v>0</v>
      </c>
      <c r="BP1067" s="102">
        <f t="shared" ref="BP1067:CP1067" si="367">Annual_amenity_valuation_hh_adj/Discount_factor</f>
        <v>0</v>
      </c>
      <c r="BQ1067" s="102">
        <f t="shared" si="367"/>
        <v>0</v>
      </c>
      <c r="BR1067" s="102">
        <f t="shared" si="367"/>
        <v>0</v>
      </c>
      <c r="BS1067" s="102">
        <f t="shared" si="367"/>
        <v>0</v>
      </c>
      <c r="BT1067" s="102">
        <f t="shared" si="367"/>
        <v>0</v>
      </c>
      <c r="BU1067" s="102">
        <f t="shared" si="367"/>
        <v>0</v>
      </c>
      <c r="BV1067" s="102">
        <f t="shared" si="367"/>
        <v>0</v>
      </c>
      <c r="BW1067" s="102">
        <f t="shared" si="367"/>
        <v>0</v>
      </c>
      <c r="BX1067" s="102">
        <f t="shared" si="367"/>
        <v>0</v>
      </c>
      <c r="BY1067" s="102">
        <f t="shared" si="367"/>
        <v>0</v>
      </c>
      <c r="BZ1067" s="102">
        <f t="shared" si="367"/>
        <v>0</v>
      </c>
      <c r="CA1067" s="102">
        <f t="shared" si="367"/>
        <v>0</v>
      </c>
      <c r="CB1067" s="102">
        <f t="shared" si="367"/>
        <v>0</v>
      </c>
      <c r="CC1067" s="102">
        <f t="shared" si="367"/>
        <v>0</v>
      </c>
      <c r="CD1067" s="102">
        <f t="shared" si="367"/>
        <v>0</v>
      </c>
      <c r="CE1067" s="102">
        <f t="shared" si="367"/>
        <v>0</v>
      </c>
      <c r="CF1067" s="102">
        <f t="shared" si="367"/>
        <v>0</v>
      </c>
      <c r="CG1067" s="102">
        <f t="shared" si="367"/>
        <v>0</v>
      </c>
      <c r="CH1067" s="102">
        <f t="shared" si="367"/>
        <v>0</v>
      </c>
      <c r="CI1067" s="102">
        <f t="shared" si="367"/>
        <v>0</v>
      </c>
      <c r="CJ1067" s="102">
        <f t="shared" si="367"/>
        <v>0</v>
      </c>
      <c r="CK1067" s="102">
        <f t="shared" si="367"/>
        <v>0</v>
      </c>
      <c r="CL1067" s="102">
        <f t="shared" si="367"/>
        <v>0</v>
      </c>
      <c r="CM1067" s="102">
        <f t="shared" si="367"/>
        <v>0</v>
      </c>
      <c r="CN1067" s="102">
        <f t="shared" si="367"/>
        <v>0</v>
      </c>
      <c r="CO1067" s="102">
        <f t="shared" si="367"/>
        <v>0</v>
      </c>
      <c r="CP1067" s="102">
        <f t="shared" si="367"/>
        <v>0</v>
      </c>
      <c r="CQ1067" s="3" t="s">
        <v>369</v>
      </c>
    </row>
    <row r="1068" spans="1:95" ht="14.45">
      <c r="A1068" s="104"/>
      <c r="B1068" s="104" t="s">
        <v>147</v>
      </c>
      <c r="C1068" s="104"/>
      <c r="D1068" s="102">
        <f t="shared" ref="D1068:AI1068" si="368">Annual_AMI_valuation_hh_adj/Discount_factor</f>
        <v>0</v>
      </c>
      <c r="E1068" s="102">
        <f t="shared" si="368"/>
        <v>0</v>
      </c>
      <c r="F1068" s="102">
        <f t="shared" si="368"/>
        <v>0</v>
      </c>
      <c r="G1068" s="102">
        <f t="shared" si="368"/>
        <v>0</v>
      </c>
      <c r="H1068" s="102">
        <f t="shared" si="368"/>
        <v>0</v>
      </c>
      <c r="I1068" s="102">
        <f>Annual_AMI_valuation_hh_adj/Discount_factor</f>
        <v>0</v>
      </c>
      <c r="J1068" s="102">
        <f t="shared" si="368"/>
        <v>0</v>
      </c>
      <c r="K1068" s="102">
        <f t="shared" si="368"/>
        <v>0</v>
      </c>
      <c r="L1068" s="102">
        <f t="shared" si="368"/>
        <v>0</v>
      </c>
      <c r="M1068" s="102">
        <f t="shared" si="368"/>
        <v>0</v>
      </c>
      <c r="N1068" s="102">
        <f t="shared" si="368"/>
        <v>0</v>
      </c>
      <c r="O1068" s="102">
        <f t="shared" si="368"/>
        <v>0</v>
      </c>
      <c r="P1068" s="102">
        <f t="shared" si="368"/>
        <v>0</v>
      </c>
      <c r="Q1068" s="102">
        <f t="shared" si="368"/>
        <v>0</v>
      </c>
      <c r="R1068" s="102">
        <f t="shared" si="368"/>
        <v>0</v>
      </c>
      <c r="S1068" s="102">
        <f t="shared" si="368"/>
        <v>0</v>
      </c>
      <c r="T1068" s="102">
        <f t="shared" si="368"/>
        <v>0</v>
      </c>
      <c r="U1068" s="102">
        <f t="shared" si="368"/>
        <v>0</v>
      </c>
      <c r="V1068" s="102">
        <f t="shared" si="368"/>
        <v>0</v>
      </c>
      <c r="W1068" s="102">
        <f t="shared" si="368"/>
        <v>0</v>
      </c>
      <c r="X1068" s="102">
        <f t="shared" si="368"/>
        <v>0</v>
      </c>
      <c r="Y1068" s="102">
        <f t="shared" si="368"/>
        <v>0</v>
      </c>
      <c r="Z1068" s="102">
        <f t="shared" si="368"/>
        <v>0</v>
      </c>
      <c r="AA1068" s="102">
        <f t="shared" si="368"/>
        <v>0</v>
      </c>
      <c r="AB1068" s="102">
        <f t="shared" si="368"/>
        <v>0</v>
      </c>
      <c r="AC1068" s="102">
        <f t="shared" si="368"/>
        <v>0</v>
      </c>
      <c r="AD1068" s="102">
        <f t="shared" si="368"/>
        <v>0</v>
      </c>
      <c r="AE1068" s="102">
        <f t="shared" si="368"/>
        <v>0</v>
      </c>
      <c r="AF1068" s="102">
        <f t="shared" si="368"/>
        <v>0</v>
      </c>
      <c r="AG1068" s="102">
        <f t="shared" si="368"/>
        <v>0</v>
      </c>
      <c r="AH1068" s="102">
        <f t="shared" si="368"/>
        <v>0</v>
      </c>
      <c r="AI1068" s="102">
        <f t="shared" si="368"/>
        <v>0</v>
      </c>
      <c r="AJ1068" s="102">
        <f t="shared" ref="AJ1068:BO1068" si="369">Annual_AMI_valuation_hh_adj/Discount_factor</f>
        <v>0</v>
      </c>
      <c r="AK1068" s="102">
        <f t="shared" si="369"/>
        <v>0</v>
      </c>
      <c r="AL1068" s="102">
        <f t="shared" si="369"/>
        <v>0</v>
      </c>
      <c r="AM1068" s="102">
        <f t="shared" si="369"/>
        <v>0</v>
      </c>
      <c r="AN1068" s="102">
        <f t="shared" si="369"/>
        <v>0</v>
      </c>
      <c r="AO1068" s="102">
        <f t="shared" si="369"/>
        <v>0</v>
      </c>
      <c r="AP1068" s="102">
        <f t="shared" si="369"/>
        <v>0</v>
      </c>
      <c r="AQ1068" s="102">
        <f t="shared" si="369"/>
        <v>0</v>
      </c>
      <c r="AR1068" s="102">
        <f t="shared" si="369"/>
        <v>0</v>
      </c>
      <c r="AS1068" s="102">
        <f t="shared" si="369"/>
        <v>0</v>
      </c>
      <c r="AT1068" s="102">
        <f t="shared" si="369"/>
        <v>0</v>
      </c>
      <c r="AU1068" s="102">
        <f t="shared" si="369"/>
        <v>0</v>
      </c>
      <c r="AV1068" s="102">
        <f t="shared" si="369"/>
        <v>0</v>
      </c>
      <c r="AW1068" s="102">
        <f t="shared" si="369"/>
        <v>0</v>
      </c>
      <c r="AX1068" s="102">
        <f t="shared" si="369"/>
        <v>0</v>
      </c>
      <c r="AY1068" s="102">
        <f t="shared" si="369"/>
        <v>0</v>
      </c>
      <c r="AZ1068" s="102">
        <f t="shared" si="369"/>
        <v>0</v>
      </c>
      <c r="BA1068" s="102">
        <f t="shared" si="369"/>
        <v>0</v>
      </c>
      <c r="BB1068" s="102">
        <f t="shared" si="369"/>
        <v>0</v>
      </c>
      <c r="BC1068" s="102">
        <f t="shared" si="369"/>
        <v>0</v>
      </c>
      <c r="BD1068" s="102">
        <f t="shared" si="369"/>
        <v>0</v>
      </c>
      <c r="BE1068" s="102">
        <f t="shared" si="369"/>
        <v>0</v>
      </c>
      <c r="BF1068" s="102">
        <f t="shared" si="369"/>
        <v>0</v>
      </c>
      <c r="BG1068" s="102">
        <f t="shared" si="369"/>
        <v>0</v>
      </c>
      <c r="BH1068" s="102">
        <f t="shared" si="369"/>
        <v>0</v>
      </c>
      <c r="BI1068" s="102">
        <f t="shared" si="369"/>
        <v>0</v>
      </c>
      <c r="BJ1068" s="102">
        <f t="shared" si="369"/>
        <v>0</v>
      </c>
      <c r="BK1068" s="102">
        <f t="shared" si="369"/>
        <v>0</v>
      </c>
      <c r="BL1068" s="102">
        <f t="shared" si="369"/>
        <v>0</v>
      </c>
      <c r="BM1068" s="102">
        <f t="shared" si="369"/>
        <v>0</v>
      </c>
      <c r="BN1068" s="102">
        <f t="shared" si="369"/>
        <v>0</v>
      </c>
      <c r="BO1068" s="102">
        <f t="shared" si="369"/>
        <v>0</v>
      </c>
      <c r="BP1068" s="102">
        <f t="shared" ref="BP1068:CP1068" si="370">Annual_AMI_valuation_hh_adj/Discount_factor</f>
        <v>0</v>
      </c>
      <c r="BQ1068" s="102">
        <f t="shared" si="370"/>
        <v>0</v>
      </c>
      <c r="BR1068" s="102">
        <f t="shared" si="370"/>
        <v>0</v>
      </c>
      <c r="BS1068" s="102">
        <f t="shared" si="370"/>
        <v>0</v>
      </c>
      <c r="BT1068" s="102">
        <f t="shared" si="370"/>
        <v>0</v>
      </c>
      <c r="BU1068" s="102">
        <f t="shared" si="370"/>
        <v>0</v>
      </c>
      <c r="BV1068" s="102">
        <f t="shared" si="370"/>
        <v>0</v>
      </c>
      <c r="BW1068" s="102">
        <f t="shared" si="370"/>
        <v>0</v>
      </c>
      <c r="BX1068" s="102">
        <f t="shared" si="370"/>
        <v>0</v>
      </c>
      <c r="BY1068" s="102">
        <f t="shared" si="370"/>
        <v>0</v>
      </c>
      <c r="BZ1068" s="102">
        <f t="shared" si="370"/>
        <v>0</v>
      </c>
      <c r="CA1068" s="102">
        <f t="shared" si="370"/>
        <v>0</v>
      </c>
      <c r="CB1068" s="102">
        <f t="shared" si="370"/>
        <v>0</v>
      </c>
      <c r="CC1068" s="102">
        <f t="shared" si="370"/>
        <v>0</v>
      </c>
      <c r="CD1068" s="102">
        <f t="shared" si="370"/>
        <v>0</v>
      </c>
      <c r="CE1068" s="102">
        <f t="shared" si="370"/>
        <v>0</v>
      </c>
      <c r="CF1068" s="102">
        <f t="shared" si="370"/>
        <v>0</v>
      </c>
      <c r="CG1068" s="102">
        <f t="shared" si="370"/>
        <v>0</v>
      </c>
      <c r="CH1068" s="102">
        <f t="shared" si="370"/>
        <v>0</v>
      </c>
      <c r="CI1068" s="102">
        <f t="shared" si="370"/>
        <v>0</v>
      </c>
      <c r="CJ1068" s="102">
        <f t="shared" si="370"/>
        <v>0</v>
      </c>
      <c r="CK1068" s="102">
        <f t="shared" si="370"/>
        <v>0</v>
      </c>
      <c r="CL1068" s="102">
        <f t="shared" si="370"/>
        <v>0</v>
      </c>
      <c r="CM1068" s="102">
        <f t="shared" si="370"/>
        <v>0</v>
      </c>
      <c r="CN1068" s="102">
        <f t="shared" si="370"/>
        <v>0</v>
      </c>
      <c r="CO1068" s="102">
        <f t="shared" si="370"/>
        <v>0</v>
      </c>
      <c r="CP1068" s="102">
        <f t="shared" si="370"/>
        <v>0</v>
      </c>
      <c r="CQ1068" s="3" t="s">
        <v>370</v>
      </c>
    </row>
    <row r="1069" spans="1:95" ht="14.45">
      <c r="A1069" s="104"/>
      <c r="B1069" s="104" t="s">
        <v>149</v>
      </c>
      <c r="C1069" s="104"/>
      <c r="D1069" s="102">
        <f t="shared" ref="D1069:AI1069" si="371">Annual_stroke_valuation_hh_adj/Discount_factor</f>
        <v>0</v>
      </c>
      <c r="E1069" s="102">
        <f t="shared" si="371"/>
        <v>0</v>
      </c>
      <c r="F1069" s="102">
        <f t="shared" si="371"/>
        <v>0</v>
      </c>
      <c r="G1069" s="102">
        <f t="shared" si="371"/>
        <v>0</v>
      </c>
      <c r="H1069" s="102">
        <f t="shared" si="371"/>
        <v>0</v>
      </c>
      <c r="I1069" s="102">
        <f>Annual_stroke_valuation_hh_adj/Discount_factor</f>
        <v>0</v>
      </c>
      <c r="J1069" s="102">
        <f t="shared" si="371"/>
        <v>0</v>
      </c>
      <c r="K1069" s="102">
        <f t="shared" si="371"/>
        <v>0</v>
      </c>
      <c r="L1069" s="102">
        <f t="shared" si="371"/>
        <v>0</v>
      </c>
      <c r="M1069" s="102">
        <f t="shared" si="371"/>
        <v>0</v>
      </c>
      <c r="N1069" s="102">
        <f t="shared" si="371"/>
        <v>0</v>
      </c>
      <c r="O1069" s="102">
        <f t="shared" si="371"/>
        <v>0</v>
      </c>
      <c r="P1069" s="102">
        <f t="shared" si="371"/>
        <v>0</v>
      </c>
      <c r="Q1069" s="102">
        <f t="shared" si="371"/>
        <v>0</v>
      </c>
      <c r="R1069" s="102">
        <f t="shared" si="371"/>
        <v>0</v>
      </c>
      <c r="S1069" s="102">
        <f t="shared" si="371"/>
        <v>0</v>
      </c>
      <c r="T1069" s="102">
        <f t="shared" si="371"/>
        <v>0</v>
      </c>
      <c r="U1069" s="102">
        <f t="shared" si="371"/>
        <v>0</v>
      </c>
      <c r="V1069" s="102">
        <f t="shared" si="371"/>
        <v>0</v>
      </c>
      <c r="W1069" s="102">
        <f t="shared" si="371"/>
        <v>0</v>
      </c>
      <c r="X1069" s="102">
        <f t="shared" si="371"/>
        <v>0</v>
      </c>
      <c r="Y1069" s="102">
        <f t="shared" si="371"/>
        <v>0</v>
      </c>
      <c r="Z1069" s="102">
        <f t="shared" si="371"/>
        <v>0</v>
      </c>
      <c r="AA1069" s="102">
        <f t="shared" si="371"/>
        <v>0</v>
      </c>
      <c r="AB1069" s="102">
        <f t="shared" si="371"/>
        <v>0</v>
      </c>
      <c r="AC1069" s="102">
        <f t="shared" si="371"/>
        <v>0</v>
      </c>
      <c r="AD1069" s="102">
        <f t="shared" si="371"/>
        <v>0</v>
      </c>
      <c r="AE1069" s="102">
        <f t="shared" si="371"/>
        <v>0</v>
      </c>
      <c r="AF1069" s="102">
        <f t="shared" si="371"/>
        <v>0</v>
      </c>
      <c r="AG1069" s="102">
        <f t="shared" si="371"/>
        <v>0</v>
      </c>
      <c r="AH1069" s="102">
        <f t="shared" si="371"/>
        <v>0</v>
      </c>
      <c r="AI1069" s="102">
        <f t="shared" si="371"/>
        <v>0</v>
      </c>
      <c r="AJ1069" s="102">
        <f t="shared" ref="AJ1069:BO1069" si="372">Annual_stroke_valuation_hh_adj/Discount_factor</f>
        <v>0</v>
      </c>
      <c r="AK1069" s="102">
        <f t="shared" si="372"/>
        <v>0</v>
      </c>
      <c r="AL1069" s="102">
        <f t="shared" si="372"/>
        <v>0</v>
      </c>
      <c r="AM1069" s="102">
        <f t="shared" si="372"/>
        <v>0</v>
      </c>
      <c r="AN1069" s="102">
        <f t="shared" si="372"/>
        <v>0</v>
      </c>
      <c r="AO1069" s="102">
        <f t="shared" si="372"/>
        <v>0</v>
      </c>
      <c r="AP1069" s="102">
        <f t="shared" si="372"/>
        <v>0</v>
      </c>
      <c r="AQ1069" s="102">
        <f t="shared" si="372"/>
        <v>0</v>
      </c>
      <c r="AR1069" s="102">
        <f t="shared" si="372"/>
        <v>0</v>
      </c>
      <c r="AS1069" s="102">
        <f t="shared" si="372"/>
        <v>0</v>
      </c>
      <c r="AT1069" s="102">
        <f t="shared" si="372"/>
        <v>0</v>
      </c>
      <c r="AU1069" s="102">
        <f t="shared" si="372"/>
        <v>0</v>
      </c>
      <c r="AV1069" s="102">
        <f t="shared" si="372"/>
        <v>0</v>
      </c>
      <c r="AW1069" s="102">
        <f t="shared" si="372"/>
        <v>0</v>
      </c>
      <c r="AX1069" s="102">
        <f t="shared" si="372"/>
        <v>0</v>
      </c>
      <c r="AY1069" s="102">
        <f t="shared" si="372"/>
        <v>0</v>
      </c>
      <c r="AZ1069" s="102">
        <f t="shared" si="372"/>
        <v>0</v>
      </c>
      <c r="BA1069" s="102">
        <f t="shared" si="372"/>
        <v>0</v>
      </c>
      <c r="BB1069" s="102">
        <f t="shared" si="372"/>
        <v>0</v>
      </c>
      <c r="BC1069" s="102">
        <f t="shared" si="372"/>
        <v>0</v>
      </c>
      <c r="BD1069" s="102">
        <f t="shared" si="372"/>
        <v>0</v>
      </c>
      <c r="BE1069" s="102">
        <f t="shared" si="372"/>
        <v>0</v>
      </c>
      <c r="BF1069" s="102">
        <f t="shared" si="372"/>
        <v>0</v>
      </c>
      <c r="BG1069" s="102">
        <f t="shared" si="372"/>
        <v>0</v>
      </c>
      <c r="BH1069" s="102">
        <f t="shared" si="372"/>
        <v>0</v>
      </c>
      <c r="BI1069" s="102">
        <f t="shared" si="372"/>
        <v>0</v>
      </c>
      <c r="BJ1069" s="102">
        <f t="shared" si="372"/>
        <v>0</v>
      </c>
      <c r="BK1069" s="102">
        <f t="shared" si="372"/>
        <v>0</v>
      </c>
      <c r="BL1069" s="102">
        <f t="shared" si="372"/>
        <v>0</v>
      </c>
      <c r="BM1069" s="102">
        <f t="shared" si="372"/>
        <v>0</v>
      </c>
      <c r="BN1069" s="102">
        <f t="shared" si="372"/>
        <v>0</v>
      </c>
      <c r="BO1069" s="102">
        <f t="shared" si="372"/>
        <v>0</v>
      </c>
      <c r="BP1069" s="102">
        <f t="shared" ref="BP1069:CP1069" si="373">Annual_stroke_valuation_hh_adj/Discount_factor</f>
        <v>0</v>
      </c>
      <c r="BQ1069" s="102">
        <f t="shared" si="373"/>
        <v>0</v>
      </c>
      <c r="BR1069" s="102">
        <f t="shared" si="373"/>
        <v>0</v>
      </c>
      <c r="BS1069" s="102">
        <f t="shared" si="373"/>
        <v>0</v>
      </c>
      <c r="BT1069" s="102">
        <f t="shared" si="373"/>
        <v>0</v>
      </c>
      <c r="BU1069" s="102">
        <f t="shared" si="373"/>
        <v>0</v>
      </c>
      <c r="BV1069" s="102">
        <f t="shared" si="373"/>
        <v>0</v>
      </c>
      <c r="BW1069" s="102">
        <f t="shared" si="373"/>
        <v>0</v>
      </c>
      <c r="BX1069" s="102">
        <f t="shared" si="373"/>
        <v>0</v>
      </c>
      <c r="BY1069" s="102">
        <f t="shared" si="373"/>
        <v>0</v>
      </c>
      <c r="BZ1069" s="102">
        <f t="shared" si="373"/>
        <v>0</v>
      </c>
      <c r="CA1069" s="102">
        <f t="shared" si="373"/>
        <v>0</v>
      </c>
      <c r="CB1069" s="102">
        <f t="shared" si="373"/>
        <v>0</v>
      </c>
      <c r="CC1069" s="102">
        <f t="shared" si="373"/>
        <v>0</v>
      </c>
      <c r="CD1069" s="102">
        <f t="shared" si="373"/>
        <v>0</v>
      </c>
      <c r="CE1069" s="102">
        <f t="shared" si="373"/>
        <v>0</v>
      </c>
      <c r="CF1069" s="102">
        <f t="shared" si="373"/>
        <v>0</v>
      </c>
      <c r="CG1069" s="102">
        <f t="shared" si="373"/>
        <v>0</v>
      </c>
      <c r="CH1069" s="102">
        <f t="shared" si="373"/>
        <v>0</v>
      </c>
      <c r="CI1069" s="102">
        <f t="shared" si="373"/>
        <v>0</v>
      </c>
      <c r="CJ1069" s="102">
        <f t="shared" si="373"/>
        <v>0</v>
      </c>
      <c r="CK1069" s="102">
        <f t="shared" si="373"/>
        <v>0</v>
      </c>
      <c r="CL1069" s="102">
        <f t="shared" si="373"/>
        <v>0</v>
      </c>
      <c r="CM1069" s="102">
        <f t="shared" si="373"/>
        <v>0</v>
      </c>
      <c r="CN1069" s="102">
        <f t="shared" si="373"/>
        <v>0</v>
      </c>
      <c r="CO1069" s="102">
        <f t="shared" si="373"/>
        <v>0</v>
      </c>
      <c r="CP1069" s="102">
        <f t="shared" si="373"/>
        <v>0</v>
      </c>
      <c r="CQ1069" s="3" t="s">
        <v>371</v>
      </c>
    </row>
    <row r="1070" spans="1:95" ht="14.45">
      <c r="A1070" s="104"/>
      <c r="B1070" s="104" t="s">
        <v>151</v>
      </c>
      <c r="C1070" s="104"/>
      <c r="D1070" s="102">
        <f t="shared" ref="D1070:AI1070" si="374">Annual_dementia_valuation_hh_adj/Discount_factor</f>
        <v>0</v>
      </c>
      <c r="E1070" s="102">
        <f t="shared" si="374"/>
        <v>0</v>
      </c>
      <c r="F1070" s="102">
        <f t="shared" si="374"/>
        <v>0</v>
      </c>
      <c r="G1070" s="102">
        <f t="shared" si="374"/>
        <v>0</v>
      </c>
      <c r="H1070" s="102">
        <f t="shared" si="374"/>
        <v>0</v>
      </c>
      <c r="I1070" s="102">
        <f>Annual_dementia_valuation_hh_adj/Discount_factor</f>
        <v>0</v>
      </c>
      <c r="J1070" s="102">
        <f t="shared" si="374"/>
        <v>0</v>
      </c>
      <c r="K1070" s="102">
        <f t="shared" si="374"/>
        <v>0</v>
      </c>
      <c r="L1070" s="102">
        <f t="shared" si="374"/>
        <v>0</v>
      </c>
      <c r="M1070" s="102">
        <f t="shared" si="374"/>
        <v>0</v>
      </c>
      <c r="N1070" s="102">
        <f t="shared" si="374"/>
        <v>0</v>
      </c>
      <c r="O1070" s="102">
        <f t="shared" si="374"/>
        <v>0</v>
      </c>
      <c r="P1070" s="102">
        <f t="shared" si="374"/>
        <v>0</v>
      </c>
      <c r="Q1070" s="102">
        <f t="shared" si="374"/>
        <v>0</v>
      </c>
      <c r="R1070" s="102">
        <f t="shared" si="374"/>
        <v>0</v>
      </c>
      <c r="S1070" s="102">
        <f t="shared" si="374"/>
        <v>0</v>
      </c>
      <c r="T1070" s="102">
        <f t="shared" si="374"/>
        <v>0</v>
      </c>
      <c r="U1070" s="102">
        <f t="shared" si="374"/>
        <v>0</v>
      </c>
      <c r="V1070" s="102">
        <f t="shared" si="374"/>
        <v>0</v>
      </c>
      <c r="W1070" s="102">
        <f t="shared" si="374"/>
        <v>0</v>
      </c>
      <c r="X1070" s="102">
        <f t="shared" si="374"/>
        <v>0</v>
      </c>
      <c r="Y1070" s="102">
        <f t="shared" si="374"/>
        <v>0</v>
      </c>
      <c r="Z1070" s="102">
        <f t="shared" si="374"/>
        <v>0</v>
      </c>
      <c r="AA1070" s="102">
        <f t="shared" si="374"/>
        <v>0</v>
      </c>
      <c r="AB1070" s="102">
        <f t="shared" si="374"/>
        <v>0</v>
      </c>
      <c r="AC1070" s="102">
        <f t="shared" si="374"/>
        <v>0</v>
      </c>
      <c r="AD1070" s="102">
        <f t="shared" si="374"/>
        <v>0</v>
      </c>
      <c r="AE1070" s="102">
        <f t="shared" si="374"/>
        <v>0</v>
      </c>
      <c r="AF1070" s="102">
        <f t="shared" si="374"/>
        <v>0</v>
      </c>
      <c r="AG1070" s="102">
        <f t="shared" si="374"/>
        <v>0</v>
      </c>
      <c r="AH1070" s="102">
        <f t="shared" si="374"/>
        <v>0</v>
      </c>
      <c r="AI1070" s="102">
        <f t="shared" si="374"/>
        <v>0</v>
      </c>
      <c r="AJ1070" s="102">
        <f t="shared" ref="AJ1070:BO1070" si="375">Annual_dementia_valuation_hh_adj/Discount_factor</f>
        <v>0</v>
      </c>
      <c r="AK1070" s="102">
        <f t="shared" si="375"/>
        <v>0</v>
      </c>
      <c r="AL1070" s="102">
        <f t="shared" si="375"/>
        <v>0</v>
      </c>
      <c r="AM1070" s="102">
        <f t="shared" si="375"/>
        <v>0</v>
      </c>
      <c r="AN1070" s="102">
        <f t="shared" si="375"/>
        <v>0</v>
      </c>
      <c r="AO1070" s="102">
        <f t="shared" si="375"/>
        <v>0</v>
      </c>
      <c r="AP1070" s="102">
        <f t="shared" si="375"/>
        <v>0</v>
      </c>
      <c r="AQ1070" s="102">
        <f t="shared" si="375"/>
        <v>0</v>
      </c>
      <c r="AR1070" s="102">
        <f t="shared" si="375"/>
        <v>0</v>
      </c>
      <c r="AS1070" s="102">
        <f t="shared" si="375"/>
        <v>0</v>
      </c>
      <c r="AT1070" s="102">
        <f t="shared" si="375"/>
        <v>0</v>
      </c>
      <c r="AU1070" s="102">
        <f t="shared" si="375"/>
        <v>0</v>
      </c>
      <c r="AV1070" s="102">
        <f t="shared" si="375"/>
        <v>0</v>
      </c>
      <c r="AW1070" s="102">
        <f t="shared" si="375"/>
        <v>0</v>
      </c>
      <c r="AX1070" s="102">
        <f t="shared" si="375"/>
        <v>0</v>
      </c>
      <c r="AY1070" s="102">
        <f t="shared" si="375"/>
        <v>0</v>
      </c>
      <c r="AZ1070" s="102">
        <f t="shared" si="375"/>
        <v>0</v>
      </c>
      <c r="BA1070" s="102">
        <f t="shared" si="375"/>
        <v>0</v>
      </c>
      <c r="BB1070" s="102">
        <f t="shared" si="375"/>
        <v>0</v>
      </c>
      <c r="BC1070" s="102">
        <f t="shared" si="375"/>
        <v>0</v>
      </c>
      <c r="BD1070" s="102">
        <f t="shared" si="375"/>
        <v>0</v>
      </c>
      <c r="BE1070" s="102">
        <f t="shared" si="375"/>
        <v>0</v>
      </c>
      <c r="BF1070" s="102">
        <f t="shared" si="375"/>
        <v>0</v>
      </c>
      <c r="BG1070" s="102">
        <f t="shared" si="375"/>
        <v>0</v>
      </c>
      <c r="BH1070" s="102">
        <f t="shared" si="375"/>
        <v>0</v>
      </c>
      <c r="BI1070" s="102">
        <f t="shared" si="375"/>
        <v>0</v>
      </c>
      <c r="BJ1070" s="102">
        <f t="shared" si="375"/>
        <v>0</v>
      </c>
      <c r="BK1070" s="102">
        <f t="shared" si="375"/>
        <v>0</v>
      </c>
      <c r="BL1070" s="102">
        <f t="shared" si="375"/>
        <v>0</v>
      </c>
      <c r="BM1070" s="102">
        <f t="shared" si="375"/>
        <v>0</v>
      </c>
      <c r="BN1070" s="102">
        <f t="shared" si="375"/>
        <v>0</v>
      </c>
      <c r="BO1070" s="102">
        <f t="shared" si="375"/>
        <v>0</v>
      </c>
      <c r="BP1070" s="102">
        <f t="shared" ref="BP1070:CP1070" si="376">Annual_dementia_valuation_hh_adj/Discount_factor</f>
        <v>0</v>
      </c>
      <c r="BQ1070" s="102">
        <f t="shared" si="376"/>
        <v>0</v>
      </c>
      <c r="BR1070" s="102">
        <f t="shared" si="376"/>
        <v>0</v>
      </c>
      <c r="BS1070" s="102">
        <f t="shared" si="376"/>
        <v>0</v>
      </c>
      <c r="BT1070" s="102">
        <f t="shared" si="376"/>
        <v>0</v>
      </c>
      <c r="BU1070" s="102">
        <f t="shared" si="376"/>
        <v>0</v>
      </c>
      <c r="BV1070" s="102">
        <f t="shared" si="376"/>
        <v>0</v>
      </c>
      <c r="BW1070" s="102">
        <f t="shared" si="376"/>
        <v>0</v>
      </c>
      <c r="BX1070" s="102">
        <f t="shared" si="376"/>
        <v>0</v>
      </c>
      <c r="BY1070" s="102">
        <f t="shared" si="376"/>
        <v>0</v>
      </c>
      <c r="BZ1070" s="102">
        <f t="shared" si="376"/>
        <v>0</v>
      </c>
      <c r="CA1070" s="102">
        <f t="shared" si="376"/>
        <v>0</v>
      </c>
      <c r="CB1070" s="102">
        <f t="shared" si="376"/>
        <v>0</v>
      </c>
      <c r="CC1070" s="102">
        <f t="shared" si="376"/>
        <v>0</v>
      </c>
      <c r="CD1070" s="102">
        <f t="shared" si="376"/>
        <v>0</v>
      </c>
      <c r="CE1070" s="102">
        <f t="shared" si="376"/>
        <v>0</v>
      </c>
      <c r="CF1070" s="102">
        <f t="shared" si="376"/>
        <v>0</v>
      </c>
      <c r="CG1070" s="102">
        <f t="shared" si="376"/>
        <v>0</v>
      </c>
      <c r="CH1070" s="102">
        <f t="shared" si="376"/>
        <v>0</v>
      </c>
      <c r="CI1070" s="102">
        <f t="shared" si="376"/>
        <v>0</v>
      </c>
      <c r="CJ1070" s="102">
        <f t="shared" si="376"/>
        <v>0</v>
      </c>
      <c r="CK1070" s="102">
        <f t="shared" si="376"/>
        <v>0</v>
      </c>
      <c r="CL1070" s="102">
        <f t="shared" si="376"/>
        <v>0</v>
      </c>
      <c r="CM1070" s="102">
        <f t="shared" si="376"/>
        <v>0</v>
      </c>
      <c r="CN1070" s="102">
        <f t="shared" si="376"/>
        <v>0</v>
      </c>
      <c r="CO1070" s="102">
        <f t="shared" si="376"/>
        <v>0</v>
      </c>
      <c r="CP1070" s="102">
        <f t="shared" si="376"/>
        <v>0</v>
      </c>
      <c r="CQ1070" s="3" t="s">
        <v>372</v>
      </c>
    </row>
    <row r="1071" spans="1:95" ht="14.45">
      <c r="A1071" s="104"/>
      <c r="B1071" s="104"/>
      <c r="C1071" s="104"/>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6">
      <c r="B1072" s="5" t="s">
        <v>373</v>
      </c>
    </row>
    <row r="1073" spans="1:95" ht="14.45">
      <c r="A1073" s="104"/>
      <c r="B1073" s="104"/>
      <c r="C1073" s="104"/>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45">
      <c r="A1074" s="104"/>
      <c r="B1074" s="104" t="s">
        <v>143</v>
      </c>
      <c r="C1074" s="104"/>
      <c r="D1074" s="150">
        <f>SUM(Discounted_annual_sleep_disturbance_valuation)</f>
        <v>0</v>
      </c>
      <c r="E1074" s="43" t="s">
        <v>374</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45">
      <c r="A1075" s="104"/>
      <c r="B1075" s="104" t="s">
        <v>145</v>
      </c>
      <c r="C1075" s="104"/>
      <c r="D1075" s="150">
        <f>SUM(Discounted_annual_amenity_valuation)</f>
        <v>0</v>
      </c>
      <c r="E1075" s="43" t="s">
        <v>375</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45">
      <c r="A1076" s="104"/>
      <c r="B1076" s="104" t="s">
        <v>147</v>
      </c>
      <c r="C1076" s="104"/>
      <c r="D1076" s="150">
        <f>SUM(Discounted_annual_AMI_valuation)</f>
        <v>0</v>
      </c>
      <c r="E1076" s="43" t="s">
        <v>376</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45">
      <c r="A1077" s="104"/>
      <c r="B1077" s="104" t="s">
        <v>149</v>
      </c>
      <c r="C1077" s="104"/>
      <c r="D1077" s="150">
        <f>SUM(Discounted_annual_stroke_valuation)</f>
        <v>0</v>
      </c>
      <c r="E1077" s="43" t="s">
        <v>377</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45">
      <c r="A1078" s="104"/>
      <c r="B1078" s="104" t="s">
        <v>151</v>
      </c>
      <c r="C1078" s="104"/>
      <c r="D1078" s="150">
        <f>SUM(Discounted_annual_dementia_valuation)</f>
        <v>0</v>
      </c>
      <c r="E1078" s="43" t="s">
        <v>378</v>
      </c>
      <c r="F1078" s="104"/>
      <c r="G1078" s="104"/>
      <c r="H1078" s="104"/>
      <c r="I1078" s="104"/>
      <c r="J1078" s="104"/>
      <c r="K1078" s="104"/>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V1078" s="104"/>
      <c r="AW1078" s="104"/>
      <c r="AX1078" s="104"/>
      <c r="AY1078" s="104"/>
      <c r="AZ1078" s="104"/>
      <c r="BA1078" s="104"/>
      <c r="BB1078" s="104"/>
      <c r="BC1078" s="104"/>
      <c r="BD1078" s="104"/>
      <c r="BE1078" s="104"/>
      <c r="BF1078" s="104"/>
      <c r="BG1078" s="104"/>
      <c r="BH1078" s="104"/>
      <c r="BI1078" s="104"/>
      <c r="BJ1078" s="104"/>
      <c r="BK1078" s="104"/>
      <c r="BL1078" s="104"/>
      <c r="BM1078" s="104"/>
      <c r="BN1078" s="104"/>
      <c r="BO1078" s="104"/>
      <c r="BP1078" s="104"/>
      <c r="BQ1078" s="104"/>
      <c r="BR1078" s="104"/>
      <c r="BS1078" s="104"/>
      <c r="BT1078" s="104"/>
      <c r="BU1078" s="104"/>
      <c r="BV1078" s="104"/>
      <c r="BW1078" s="104"/>
      <c r="BX1078" s="104"/>
      <c r="BY1078" s="104"/>
      <c r="BZ1078" s="104"/>
      <c r="CA1078" s="104"/>
      <c r="CB1078" s="104"/>
      <c r="CC1078" s="104"/>
      <c r="CD1078" s="104"/>
      <c r="CE1078" s="104"/>
      <c r="CF1078" s="104"/>
      <c r="CG1078" s="104"/>
      <c r="CH1078" s="104"/>
      <c r="CI1078" s="104"/>
      <c r="CJ1078" s="104"/>
      <c r="CK1078" s="104"/>
      <c r="CL1078" s="104"/>
      <c r="CM1078" s="104"/>
      <c r="CN1078" s="104"/>
      <c r="CO1078" s="104"/>
      <c r="CP1078" s="104"/>
      <c r="CQ1078" s="104"/>
    </row>
    <row r="1079" spans="1:95" ht="14.45">
      <c r="A1079" s="104"/>
      <c r="B1079" s="104"/>
      <c r="C1079" s="104"/>
      <c r="D1079" s="104"/>
      <c r="E1079" s="104"/>
      <c r="F1079" s="104"/>
      <c r="G1079" s="104"/>
      <c r="H1079" s="104"/>
      <c r="I1079" s="104"/>
      <c r="J1079" s="104"/>
      <c r="K1079" s="104"/>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V1079" s="104"/>
      <c r="AW1079" s="104"/>
      <c r="AX1079" s="104"/>
      <c r="AY1079" s="104"/>
      <c r="AZ1079" s="104"/>
      <c r="BA1079" s="104"/>
      <c r="BB1079" s="104"/>
      <c r="BC1079" s="104"/>
      <c r="BD1079" s="104"/>
      <c r="BE1079" s="104"/>
      <c r="BF1079" s="104"/>
      <c r="BG1079" s="104"/>
      <c r="BH1079" s="104"/>
      <c r="BI1079" s="104"/>
      <c r="BJ1079" s="104"/>
      <c r="BK1079" s="104"/>
      <c r="BL1079" s="104"/>
      <c r="BM1079" s="104"/>
      <c r="BN1079" s="104"/>
      <c r="BO1079" s="104"/>
      <c r="BP1079" s="104"/>
      <c r="BQ1079" s="104"/>
      <c r="BR1079" s="104"/>
      <c r="BS1079" s="104"/>
      <c r="BT1079" s="104"/>
      <c r="BU1079" s="104"/>
      <c r="BV1079" s="104"/>
      <c r="BW1079" s="104"/>
      <c r="BX1079" s="104"/>
      <c r="BY1079" s="104"/>
      <c r="BZ1079" s="104"/>
      <c r="CA1079" s="104"/>
      <c r="CB1079" s="104"/>
      <c r="CC1079" s="104"/>
      <c r="CD1079" s="104"/>
      <c r="CE1079" s="104"/>
      <c r="CF1079" s="104"/>
      <c r="CG1079" s="104"/>
      <c r="CH1079" s="104"/>
      <c r="CI1079" s="104"/>
      <c r="CJ1079" s="104"/>
      <c r="CK1079" s="104"/>
      <c r="CL1079" s="104"/>
      <c r="CM1079" s="104"/>
      <c r="CN1079" s="104"/>
      <c r="CO1079" s="104"/>
      <c r="CP1079" s="104"/>
      <c r="CQ1079" s="104"/>
    </row>
    <row r="1080" spans="1:95" s="5" customFormat="1" ht="15.6">
      <c r="B1080" s="5" t="s">
        <v>379</v>
      </c>
    </row>
    <row r="1081" spans="1:95" ht="14.45">
      <c r="A1081" s="104"/>
      <c r="B1081" s="104"/>
      <c r="C1081" s="104"/>
      <c r="D1081" s="104"/>
      <c r="E1081" s="104"/>
      <c r="F1081" s="104"/>
      <c r="G1081" s="104"/>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104"/>
      <c r="BB1081" s="104"/>
      <c r="BC1081" s="104"/>
      <c r="BD1081" s="104"/>
      <c r="BE1081" s="104"/>
      <c r="BF1081" s="104"/>
      <c r="BG1081" s="104"/>
      <c r="BH1081" s="104"/>
      <c r="BI1081" s="104"/>
      <c r="BJ1081" s="104"/>
      <c r="BK1081" s="104"/>
      <c r="BL1081" s="104"/>
      <c r="BM1081" s="104"/>
      <c r="BN1081" s="104"/>
      <c r="BO1081" s="104"/>
      <c r="BP1081" s="104"/>
      <c r="BQ1081" s="104"/>
      <c r="BR1081" s="104"/>
      <c r="BS1081" s="104"/>
      <c r="BT1081" s="104"/>
      <c r="BU1081" s="104"/>
      <c r="BV1081" s="104"/>
      <c r="BW1081" s="104"/>
      <c r="BX1081" s="104"/>
      <c r="BY1081" s="104"/>
      <c r="BZ1081" s="104"/>
      <c r="CA1081" s="104"/>
      <c r="CB1081" s="104"/>
      <c r="CC1081" s="104"/>
      <c r="CD1081" s="104"/>
      <c r="CE1081" s="104"/>
      <c r="CF1081" s="104"/>
      <c r="CG1081" s="104"/>
      <c r="CH1081" s="104"/>
      <c r="CI1081" s="104"/>
      <c r="CJ1081" s="104"/>
      <c r="CK1081" s="104"/>
      <c r="CL1081" s="104"/>
      <c r="CM1081" s="104"/>
      <c r="CN1081" s="104"/>
      <c r="CO1081" s="104"/>
      <c r="CP1081" s="104"/>
      <c r="CQ1081" s="104"/>
    </row>
    <row r="1082" spans="1:95" ht="14.45">
      <c r="A1082" s="104"/>
      <c r="B1082" s="104" t="s">
        <v>380</v>
      </c>
      <c r="C1082" s="104"/>
      <c r="D1082" s="150">
        <f>SUM(Total_discounted_sleep_disturbance_valuation,Total_discounted_amenity_valuation,Total_discounted_AMI_valuation,Total_discounted_stroke_valuation,Total_discounted_dementia_valuation)</f>
        <v>0</v>
      </c>
      <c r="E1082" s="3" t="s">
        <v>381</v>
      </c>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row>
    <row r="1083" spans="1:95" ht="14.45">
      <c r="A1083" s="104"/>
      <c r="B1083" s="104"/>
      <c r="C1083" s="104"/>
      <c r="D1083" s="102"/>
      <c r="E1083" s="104"/>
      <c r="F1083" s="104"/>
      <c r="G1083" s="104"/>
      <c r="H1083" s="104"/>
      <c r="I1083" s="104"/>
      <c r="J1083" s="104"/>
      <c r="K1083" s="104"/>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V1083" s="104"/>
      <c r="AW1083" s="104"/>
      <c r="AX1083" s="104"/>
      <c r="AY1083" s="104"/>
      <c r="AZ1083" s="104"/>
      <c r="BA1083" s="104"/>
      <c r="BB1083" s="104"/>
      <c r="BC1083" s="104"/>
      <c r="BD1083" s="104"/>
      <c r="BE1083" s="104"/>
      <c r="BF1083" s="104"/>
      <c r="BG1083" s="104"/>
      <c r="BH1083" s="104"/>
      <c r="BI1083" s="104"/>
      <c r="BJ1083" s="104"/>
      <c r="BK1083" s="104"/>
      <c r="BL1083" s="104"/>
      <c r="BM1083" s="104"/>
      <c r="BN1083" s="104"/>
      <c r="BO1083" s="104"/>
      <c r="BP1083" s="104"/>
      <c r="BQ1083" s="104"/>
      <c r="BR1083" s="104"/>
      <c r="BS1083" s="104"/>
      <c r="BT1083" s="104"/>
      <c r="BU1083" s="104"/>
      <c r="BV1083" s="104"/>
      <c r="BW1083" s="104"/>
      <c r="BX1083" s="104"/>
      <c r="BY1083" s="104"/>
      <c r="BZ1083" s="104"/>
      <c r="CA1083" s="104"/>
      <c r="CB1083" s="104"/>
      <c r="CC1083" s="104"/>
      <c r="CD1083" s="104"/>
      <c r="CE1083" s="104"/>
      <c r="CF1083" s="104"/>
      <c r="CG1083" s="104"/>
      <c r="CH1083" s="104"/>
      <c r="CI1083" s="104"/>
      <c r="CJ1083" s="104"/>
      <c r="CK1083" s="104"/>
      <c r="CL1083" s="104"/>
      <c r="CM1083" s="104"/>
      <c r="CN1083" s="104"/>
      <c r="CO1083" s="104"/>
      <c r="CP1083" s="104"/>
      <c r="CQ1083" s="104"/>
    </row>
    <row r="1084" spans="1:95" ht="14.45" hidden="1">
      <c r="A1084" s="104"/>
      <c r="B1084" s="104"/>
      <c r="C1084" s="104"/>
      <c r="D1084" s="102"/>
      <c r="E1084" s="104"/>
      <c r="F1084" s="104"/>
      <c r="G1084" s="104"/>
      <c r="H1084" s="104"/>
      <c r="I1084" s="104"/>
      <c r="J1084" s="104"/>
      <c r="K1084" s="10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V1084" s="104"/>
      <c r="AW1084" s="104"/>
      <c r="AX1084" s="104"/>
      <c r="AY1084" s="104"/>
      <c r="AZ1084" s="104"/>
      <c r="BA1084" s="104"/>
      <c r="BB1084" s="104"/>
      <c r="BC1084" s="104"/>
      <c r="BD1084" s="104"/>
      <c r="BE1084" s="104"/>
      <c r="BF1084" s="104"/>
      <c r="BG1084" s="104"/>
      <c r="BH1084" s="104"/>
      <c r="BI1084" s="104"/>
      <c r="BJ1084" s="104"/>
      <c r="BK1084" s="104"/>
      <c r="BL1084" s="104"/>
      <c r="BM1084" s="104"/>
      <c r="BN1084" s="104"/>
      <c r="BO1084" s="104"/>
      <c r="BP1084" s="104"/>
      <c r="BQ1084" s="104"/>
      <c r="BR1084" s="104"/>
      <c r="BS1084" s="104"/>
      <c r="BT1084" s="104"/>
      <c r="BU1084" s="104"/>
      <c r="BV1084" s="104"/>
      <c r="BW1084" s="104"/>
      <c r="BX1084" s="104"/>
      <c r="BY1084" s="104"/>
      <c r="BZ1084" s="104"/>
      <c r="CA1084" s="104"/>
      <c r="CB1084" s="104"/>
      <c r="CC1084" s="104"/>
      <c r="CD1084" s="104"/>
      <c r="CE1084" s="104"/>
      <c r="CF1084" s="104"/>
      <c r="CG1084" s="104"/>
      <c r="CH1084" s="104"/>
      <c r="CI1084" s="104"/>
      <c r="CJ1084" s="104"/>
      <c r="CK1084" s="104"/>
      <c r="CL1084" s="104"/>
      <c r="CM1084" s="104"/>
      <c r="CN1084" s="104"/>
      <c r="CO1084" s="104"/>
      <c r="CP1084" s="104"/>
      <c r="CQ1084" s="104"/>
    </row>
    <row r="1085" spans="1:95" ht="14.45" hidden="1">
      <c r="A1085" s="104"/>
      <c r="B1085" s="104"/>
      <c r="C1085" s="104"/>
      <c r="D1085" s="104"/>
      <c r="E1085" s="104"/>
      <c r="F1085" s="104"/>
      <c r="G1085" s="104"/>
      <c r="H1085" s="104"/>
      <c r="I1085" s="104"/>
      <c r="J1085" s="104"/>
      <c r="K1085" s="104"/>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V1085" s="104"/>
      <c r="AW1085" s="104"/>
      <c r="AX1085" s="104"/>
      <c r="AY1085" s="104"/>
      <c r="AZ1085" s="104"/>
      <c r="BA1085" s="104"/>
      <c r="BB1085" s="104"/>
      <c r="BC1085" s="104"/>
      <c r="BD1085" s="104"/>
      <c r="BE1085" s="104"/>
      <c r="BF1085" s="104"/>
      <c r="BG1085" s="104"/>
      <c r="BH1085" s="104"/>
      <c r="BI1085" s="104"/>
      <c r="BJ1085" s="104"/>
      <c r="BK1085" s="104"/>
      <c r="BL1085" s="104"/>
      <c r="BM1085" s="104"/>
      <c r="BN1085" s="104"/>
      <c r="BO1085" s="104"/>
      <c r="BP1085" s="104"/>
      <c r="BQ1085" s="104"/>
      <c r="BR1085" s="104"/>
      <c r="BS1085" s="104"/>
      <c r="BT1085" s="104"/>
      <c r="BU1085" s="104"/>
      <c r="BV1085" s="104"/>
      <c r="BW1085" s="104"/>
      <c r="BX1085" s="104"/>
      <c r="BY1085" s="104"/>
      <c r="BZ1085" s="104"/>
      <c r="CA1085" s="104"/>
      <c r="CB1085" s="104"/>
      <c r="CC1085" s="104"/>
      <c r="CD1085" s="104"/>
      <c r="CE1085" s="104"/>
      <c r="CF1085" s="104"/>
      <c r="CG1085" s="104"/>
      <c r="CH1085" s="104"/>
      <c r="CI1085" s="104"/>
      <c r="CJ1085" s="104"/>
      <c r="CK1085" s="104"/>
      <c r="CL1085" s="104"/>
      <c r="CM1085" s="104"/>
      <c r="CN1085" s="104"/>
      <c r="CO1085" s="104"/>
      <c r="CP1085" s="104"/>
      <c r="CQ1085" s="104"/>
    </row>
    <row r="1086" spans="1:95" ht="14.45" hidden="1">
      <c r="A1086" s="104"/>
      <c r="B1086" s="104"/>
      <c r="C1086" s="104"/>
      <c r="D1086" s="104"/>
      <c r="E1086" s="104"/>
      <c r="F1086" s="104"/>
      <c r="G1086" s="104"/>
      <c r="H1086" s="104"/>
      <c r="I1086" s="104"/>
      <c r="J1086" s="104"/>
      <c r="K1086" s="104"/>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V1086" s="104"/>
      <c r="AW1086" s="104"/>
      <c r="AX1086" s="104"/>
      <c r="AY1086" s="104"/>
      <c r="AZ1086" s="104"/>
      <c r="BA1086" s="104"/>
      <c r="BB1086" s="104"/>
      <c r="BC1086" s="104"/>
      <c r="BD1086" s="104"/>
      <c r="BE1086" s="104"/>
      <c r="BF1086" s="104"/>
      <c r="BG1086" s="104"/>
      <c r="BH1086" s="104"/>
      <c r="BI1086" s="104"/>
      <c r="BJ1086" s="104"/>
      <c r="BK1086" s="104"/>
      <c r="BL1086" s="104"/>
      <c r="BM1086" s="104"/>
      <c r="BN1086" s="104"/>
      <c r="BO1086" s="104"/>
      <c r="BP1086" s="104"/>
      <c r="BQ1086" s="104"/>
      <c r="BR1086" s="104"/>
      <c r="BS1086" s="104"/>
      <c r="BT1086" s="104"/>
      <c r="BU1086" s="104"/>
      <c r="BV1086" s="104"/>
      <c r="BW1086" s="104"/>
      <c r="BX1086" s="104"/>
      <c r="BY1086" s="104"/>
      <c r="BZ1086" s="104"/>
      <c r="CA1086" s="104"/>
      <c r="CB1086" s="104"/>
      <c r="CC1086" s="104"/>
      <c r="CD1086" s="104"/>
      <c r="CE1086" s="104"/>
      <c r="CF1086" s="104"/>
      <c r="CG1086" s="104"/>
      <c r="CH1086" s="104"/>
      <c r="CI1086" s="104"/>
      <c r="CJ1086" s="104"/>
      <c r="CK1086" s="104"/>
      <c r="CL1086" s="104"/>
      <c r="CM1086" s="104"/>
      <c r="CN1086" s="104"/>
      <c r="CO1086" s="104"/>
      <c r="CP1086" s="104"/>
      <c r="CQ1086" s="104"/>
    </row>
    <row r="1087" spans="1:95" ht="14.45" hidden="1">
      <c r="A1087" s="104"/>
      <c r="B1087" s="104"/>
      <c r="C1087" s="104"/>
      <c r="D1087" s="104"/>
      <c r="E1087" s="104"/>
      <c r="F1087" s="104"/>
      <c r="G1087" s="104"/>
      <c r="H1087" s="104"/>
      <c r="I1087" s="104"/>
      <c r="J1087" s="104"/>
      <c r="K1087" s="104"/>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V1087" s="104"/>
      <c r="AW1087" s="104"/>
      <c r="AX1087" s="104"/>
      <c r="AY1087" s="104"/>
      <c r="AZ1087" s="104"/>
      <c r="BA1087" s="104"/>
      <c r="BB1087" s="104"/>
      <c r="BC1087" s="104"/>
      <c r="BD1087" s="104"/>
      <c r="BE1087" s="104"/>
      <c r="BF1087" s="104"/>
      <c r="BG1087" s="104"/>
      <c r="BH1087" s="104"/>
      <c r="BI1087" s="104"/>
      <c r="BJ1087" s="104"/>
      <c r="BK1087" s="104"/>
      <c r="BL1087" s="104"/>
      <c r="BM1087" s="104"/>
      <c r="BN1087" s="104"/>
      <c r="BO1087" s="104"/>
      <c r="BP1087" s="104"/>
      <c r="BQ1087" s="104"/>
      <c r="BR1087" s="104"/>
      <c r="BS1087" s="104"/>
      <c r="BT1087" s="104"/>
      <c r="BU1087" s="104"/>
      <c r="BV1087" s="104"/>
      <c r="BW1087" s="104"/>
      <c r="BX1087" s="104"/>
      <c r="BY1087" s="104"/>
      <c r="BZ1087" s="104"/>
      <c r="CA1087" s="104"/>
      <c r="CB1087" s="104"/>
      <c r="CC1087" s="104"/>
      <c r="CD1087" s="104"/>
      <c r="CE1087" s="104"/>
      <c r="CF1087" s="104"/>
      <c r="CG1087" s="104"/>
      <c r="CH1087" s="104"/>
      <c r="CI1087" s="104"/>
      <c r="CJ1087" s="104"/>
      <c r="CK1087" s="104"/>
      <c r="CL1087" s="104"/>
      <c r="CM1087" s="104"/>
      <c r="CN1087" s="104"/>
      <c r="CO1087" s="104"/>
      <c r="CP1087" s="104"/>
      <c r="CQ1087" s="104"/>
    </row>
    <row r="1088" spans="1:95" ht="14.45" hidden="1">
      <c r="A1088" s="104"/>
      <c r="B1088" s="104"/>
      <c r="C1088" s="104"/>
      <c r="D1088" s="104"/>
      <c r="E1088" s="104"/>
      <c r="F1088" s="104"/>
      <c r="G1088" s="104"/>
      <c r="H1088" s="104"/>
      <c r="I1088" s="104"/>
      <c r="J1088" s="104"/>
      <c r="K1088" s="104"/>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V1088" s="104"/>
      <c r="AW1088" s="104"/>
      <c r="AX1088" s="104"/>
      <c r="AY1088" s="104"/>
      <c r="AZ1088" s="104"/>
      <c r="BA1088" s="104"/>
      <c r="BB1088" s="104"/>
      <c r="BC1088" s="104"/>
      <c r="BD1088" s="104"/>
      <c r="BE1088" s="104"/>
      <c r="BF1088" s="104"/>
      <c r="BG1088" s="104"/>
      <c r="BH1088" s="104"/>
      <c r="BI1088" s="104"/>
      <c r="BJ1088" s="104"/>
      <c r="BK1088" s="104"/>
      <c r="BL1088" s="104"/>
      <c r="BM1088" s="104"/>
      <c r="BN1088" s="104"/>
      <c r="BO1088" s="104"/>
      <c r="BP1088" s="104"/>
      <c r="BQ1088" s="104"/>
      <c r="BR1088" s="104"/>
      <c r="BS1088" s="104"/>
      <c r="BT1088" s="104"/>
      <c r="BU1088" s="104"/>
      <c r="BV1088" s="104"/>
      <c r="BW1088" s="104"/>
      <c r="BX1088" s="104"/>
      <c r="BY1088" s="104"/>
      <c r="BZ1088" s="104"/>
      <c r="CA1088" s="104"/>
      <c r="CB1088" s="104"/>
      <c r="CC1088" s="104"/>
      <c r="CD1088" s="104"/>
      <c r="CE1088" s="104"/>
      <c r="CF1088" s="104"/>
      <c r="CG1088" s="104"/>
      <c r="CH1088" s="104"/>
      <c r="CI1088" s="104"/>
      <c r="CJ1088" s="104"/>
      <c r="CK1088" s="104"/>
      <c r="CL1088" s="104"/>
      <c r="CM1088" s="104"/>
      <c r="CN1088" s="104"/>
      <c r="CO1088" s="104"/>
      <c r="CP1088" s="104"/>
      <c r="CQ1088" s="104"/>
    </row>
    <row r="1089" spans="1:95" ht="14.45" hidden="1">
      <c r="A1089" s="104"/>
      <c r="B1089" s="104"/>
      <c r="C1089" s="104"/>
      <c r="D1089" s="104"/>
      <c r="E1089" s="104"/>
      <c r="F1089" s="104"/>
      <c r="G1089" s="104"/>
      <c r="H1089" s="104"/>
      <c r="I1089" s="104"/>
      <c r="J1089" s="104"/>
      <c r="K1089" s="104"/>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104"/>
      <c r="BG1089" s="104"/>
      <c r="BH1089" s="104"/>
      <c r="BI1089" s="104"/>
      <c r="BJ1089" s="104"/>
      <c r="BK1089" s="104"/>
      <c r="BL1089" s="104"/>
      <c r="BM1089" s="104"/>
      <c r="BN1089" s="104"/>
      <c r="BO1089" s="104"/>
      <c r="BP1089" s="104"/>
      <c r="BQ1089" s="104"/>
      <c r="BR1089" s="104"/>
      <c r="BS1089" s="104"/>
      <c r="BT1089" s="104"/>
      <c r="BU1089" s="104"/>
      <c r="BV1089" s="104"/>
      <c r="BW1089" s="104"/>
      <c r="BX1089" s="104"/>
      <c r="BY1089" s="104"/>
      <c r="BZ1089" s="104"/>
      <c r="CA1089" s="104"/>
      <c r="CB1089" s="104"/>
      <c r="CC1089" s="104"/>
      <c r="CD1089" s="104"/>
      <c r="CE1089" s="104"/>
      <c r="CF1089" s="104"/>
      <c r="CG1089" s="104"/>
      <c r="CH1089" s="104"/>
      <c r="CI1089" s="104"/>
      <c r="CJ1089" s="104"/>
      <c r="CK1089" s="104"/>
      <c r="CL1089" s="104"/>
      <c r="CM1089" s="104"/>
      <c r="CN1089" s="104"/>
      <c r="CO1089" s="104"/>
      <c r="CP1089" s="104"/>
      <c r="CQ1089" s="104"/>
    </row>
    <row r="1090" spans="1:95" ht="14.45" hidden="1">
      <c r="A1090" s="104"/>
      <c r="B1090" s="104"/>
      <c r="C1090" s="104"/>
      <c r="D1090" s="104"/>
      <c r="E1090" s="104"/>
      <c r="F1090" s="104"/>
      <c r="G1090" s="104"/>
      <c r="H1090" s="104"/>
      <c r="I1090" s="104"/>
      <c r="J1090" s="104"/>
      <c r="K1090" s="104"/>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V1090" s="104"/>
      <c r="AW1090" s="104"/>
      <c r="AX1090" s="104"/>
      <c r="AY1090" s="104"/>
      <c r="AZ1090" s="104"/>
      <c r="BA1090" s="104"/>
      <c r="BB1090" s="104"/>
      <c r="BC1090" s="104"/>
      <c r="BD1090" s="104"/>
      <c r="BE1090" s="104"/>
      <c r="BF1090" s="104"/>
      <c r="BG1090" s="104"/>
      <c r="BH1090" s="104"/>
      <c r="BI1090" s="104"/>
      <c r="BJ1090" s="104"/>
      <c r="BK1090" s="104"/>
      <c r="BL1090" s="104"/>
      <c r="BM1090" s="104"/>
      <c r="BN1090" s="104"/>
      <c r="BO1090" s="104"/>
      <c r="BP1090" s="104"/>
      <c r="BQ1090" s="104"/>
      <c r="BR1090" s="104"/>
      <c r="BS1090" s="104"/>
      <c r="BT1090" s="104"/>
      <c r="BU1090" s="104"/>
      <c r="BV1090" s="104"/>
      <c r="BW1090" s="104"/>
      <c r="BX1090" s="104"/>
      <c r="BY1090" s="104"/>
      <c r="BZ1090" s="104"/>
      <c r="CA1090" s="104"/>
      <c r="CB1090" s="104"/>
      <c r="CC1090" s="104"/>
      <c r="CD1090" s="104"/>
      <c r="CE1090" s="104"/>
      <c r="CF1090" s="104"/>
      <c r="CG1090" s="104"/>
      <c r="CH1090" s="104"/>
      <c r="CI1090" s="104"/>
      <c r="CJ1090" s="104"/>
      <c r="CK1090" s="104"/>
      <c r="CL1090" s="104"/>
      <c r="CM1090" s="104"/>
      <c r="CN1090" s="104"/>
      <c r="CO1090" s="104"/>
      <c r="CP1090" s="104"/>
      <c r="CQ1090" s="104"/>
    </row>
    <row r="1091" spans="1:95" ht="14.45" hidden="1">
      <c r="A1091" s="104"/>
      <c r="B1091" s="104"/>
      <c r="C1091" s="104"/>
      <c r="D1091" s="104"/>
      <c r="E1091" s="104"/>
      <c r="F1091" s="104"/>
      <c r="G1091" s="104"/>
      <c r="H1091" s="104"/>
      <c r="I1091" s="104"/>
      <c r="J1091" s="104"/>
      <c r="K1091" s="104"/>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V1091" s="104"/>
      <c r="AW1091" s="104"/>
      <c r="AX1091" s="104"/>
      <c r="AY1091" s="104"/>
      <c r="AZ1091" s="104"/>
      <c r="BA1091" s="104"/>
      <c r="BB1091" s="104"/>
      <c r="BC1091" s="104"/>
      <c r="BD1091" s="104"/>
      <c r="BE1091" s="104"/>
      <c r="BF1091" s="104"/>
      <c r="BG1091" s="104"/>
      <c r="BH1091" s="104"/>
      <c r="BI1091" s="104"/>
      <c r="BJ1091" s="104"/>
      <c r="BK1091" s="104"/>
      <c r="BL1091" s="104"/>
      <c r="BM1091" s="104"/>
      <c r="BN1091" s="104"/>
      <c r="BO1091" s="104"/>
      <c r="BP1091" s="104"/>
      <c r="BQ1091" s="104"/>
      <c r="BR1091" s="104"/>
      <c r="BS1091" s="104"/>
      <c r="BT1091" s="104"/>
      <c r="BU1091" s="104"/>
      <c r="BV1091" s="104"/>
      <c r="BW1091" s="104"/>
      <c r="BX1091" s="104"/>
      <c r="BY1091" s="104"/>
      <c r="BZ1091" s="104"/>
      <c r="CA1091" s="104"/>
      <c r="CB1091" s="104"/>
      <c r="CC1091" s="104"/>
      <c r="CD1091" s="104"/>
      <c r="CE1091" s="104"/>
      <c r="CF1091" s="104"/>
      <c r="CG1091" s="104"/>
      <c r="CH1091" s="104"/>
      <c r="CI1091" s="104"/>
      <c r="CJ1091" s="104"/>
      <c r="CK1091" s="104"/>
      <c r="CL1091" s="104"/>
      <c r="CM1091" s="104"/>
      <c r="CN1091" s="104"/>
      <c r="CO1091" s="104"/>
      <c r="CP1091" s="104"/>
      <c r="CQ1091" s="104"/>
    </row>
    <row r="1092" spans="1:95" ht="14.45" hidden="1">
      <c r="A1092" s="104"/>
      <c r="B1092" s="104"/>
      <c r="C1092" s="104"/>
      <c r="D1092" s="104"/>
      <c r="E1092" s="104"/>
      <c r="F1092" s="104"/>
      <c r="G1092" s="104"/>
      <c r="H1092" s="104"/>
      <c r="I1092" s="104"/>
      <c r="J1092" s="104"/>
      <c r="K1092" s="104"/>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row>
    <row r="1093" spans="1:95" ht="14.45" hidden="1">
      <c r="A1093" s="104"/>
      <c r="B1093" s="104"/>
      <c r="C1093" s="104"/>
      <c r="D1093" s="104"/>
      <c r="E1093" s="104"/>
      <c r="F1093" s="104"/>
      <c r="G1093" s="104"/>
      <c r="H1093" s="104"/>
      <c r="I1093" s="104"/>
      <c r="J1093" s="104"/>
      <c r="K1093" s="104"/>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V1093" s="104"/>
      <c r="AW1093" s="104"/>
      <c r="AX1093" s="104"/>
      <c r="AY1093" s="104"/>
      <c r="AZ1093" s="104"/>
      <c r="BA1093" s="104"/>
      <c r="BB1093" s="104"/>
      <c r="BC1093" s="104"/>
      <c r="BD1093" s="104"/>
      <c r="BE1093" s="104"/>
      <c r="BF1093" s="104"/>
      <c r="BG1093" s="104"/>
      <c r="BH1093" s="104"/>
      <c r="BI1093" s="104"/>
      <c r="BJ1093" s="104"/>
      <c r="BK1093" s="104"/>
      <c r="BL1093" s="104"/>
      <c r="BM1093" s="104"/>
      <c r="BN1093" s="104"/>
      <c r="BO1093" s="104"/>
      <c r="BP1093" s="104"/>
      <c r="BQ1093" s="104"/>
      <c r="BR1093" s="104"/>
      <c r="BS1093" s="104"/>
      <c r="BT1093" s="104"/>
      <c r="BU1093" s="104"/>
      <c r="BV1093" s="104"/>
      <c r="BW1093" s="104"/>
      <c r="BX1093" s="104"/>
      <c r="BY1093" s="104"/>
      <c r="BZ1093" s="104"/>
      <c r="CA1093" s="104"/>
      <c r="CB1093" s="104"/>
      <c r="CC1093" s="104"/>
      <c r="CD1093" s="104"/>
      <c r="CE1093" s="104"/>
      <c r="CF1093" s="104"/>
      <c r="CG1093" s="104"/>
      <c r="CH1093" s="104"/>
      <c r="CI1093" s="104"/>
      <c r="CJ1093" s="104"/>
      <c r="CK1093" s="104"/>
      <c r="CL1093" s="104"/>
      <c r="CM1093" s="104"/>
      <c r="CN1093" s="104"/>
      <c r="CO1093" s="104"/>
      <c r="CP1093" s="104"/>
      <c r="CQ1093" s="104"/>
    </row>
    <row r="1094" spans="1:95" ht="14.45" hidden="1">
      <c r="A1094" s="104"/>
      <c r="B1094" s="104"/>
      <c r="C1094" s="104"/>
      <c r="D1094" s="104"/>
      <c r="E1094" s="104"/>
      <c r="F1094" s="104"/>
      <c r="G1094" s="104"/>
      <c r="H1094" s="104"/>
      <c r="I1094" s="104"/>
      <c r="J1094" s="104"/>
      <c r="K1094" s="10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V1094" s="104"/>
      <c r="AW1094" s="104"/>
      <c r="AX1094" s="104"/>
      <c r="AY1094" s="104"/>
      <c r="AZ1094" s="104"/>
      <c r="BA1094" s="104"/>
      <c r="BB1094" s="104"/>
      <c r="BC1094" s="104"/>
      <c r="BD1094" s="104"/>
      <c r="BE1094" s="104"/>
      <c r="BF1094" s="104"/>
      <c r="BG1094" s="104"/>
      <c r="BH1094" s="104"/>
      <c r="BI1094" s="104"/>
      <c r="BJ1094" s="104"/>
      <c r="BK1094" s="104"/>
      <c r="BL1094" s="104"/>
      <c r="BM1094" s="104"/>
      <c r="BN1094" s="104"/>
      <c r="BO1094" s="104"/>
      <c r="BP1094" s="104"/>
      <c r="BQ1094" s="104"/>
      <c r="BR1094" s="104"/>
      <c r="BS1094" s="104"/>
      <c r="BT1094" s="104"/>
      <c r="BU1094" s="104"/>
      <c r="BV1094" s="104"/>
      <c r="BW1094" s="104"/>
      <c r="BX1094" s="104"/>
      <c r="BY1094" s="104"/>
      <c r="BZ1094" s="104"/>
      <c r="CA1094" s="104"/>
      <c r="CB1094" s="104"/>
      <c r="CC1094" s="104"/>
      <c r="CD1094" s="104"/>
      <c r="CE1094" s="104"/>
      <c r="CF1094" s="104"/>
      <c r="CG1094" s="104"/>
      <c r="CH1094" s="104"/>
      <c r="CI1094" s="104"/>
      <c r="CJ1094" s="104"/>
      <c r="CK1094" s="104"/>
      <c r="CL1094" s="104"/>
      <c r="CM1094" s="104"/>
      <c r="CN1094" s="104"/>
      <c r="CO1094" s="104"/>
      <c r="CP1094" s="104"/>
      <c r="CQ1094" s="104"/>
    </row>
    <row r="1095" spans="1:95" ht="14.45" hidden="1">
      <c r="A1095" s="104"/>
      <c r="B1095" s="104"/>
      <c r="C1095" s="104"/>
      <c r="D1095" s="104"/>
      <c r="E1095" s="104"/>
      <c r="F1095" s="104"/>
      <c r="G1095" s="104"/>
      <c r="H1095" s="104"/>
      <c r="I1095" s="104"/>
      <c r="J1095" s="104"/>
      <c r="K1095" s="104"/>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V1095" s="104"/>
      <c r="AW1095" s="104"/>
      <c r="AX1095" s="104"/>
      <c r="AY1095" s="104"/>
      <c r="AZ1095" s="104"/>
      <c r="BA1095" s="104"/>
      <c r="BB1095" s="104"/>
      <c r="BC1095" s="104"/>
      <c r="BD1095" s="104"/>
      <c r="BE1095" s="104"/>
      <c r="BF1095" s="104"/>
      <c r="BG1095" s="104"/>
      <c r="BH1095" s="104"/>
      <c r="BI1095" s="104"/>
      <c r="BJ1095" s="104"/>
      <c r="BK1095" s="104"/>
      <c r="BL1095" s="104"/>
      <c r="BM1095" s="104"/>
      <c r="BN1095" s="104"/>
      <c r="BO1095" s="104"/>
      <c r="BP1095" s="104"/>
      <c r="BQ1095" s="104"/>
      <c r="BR1095" s="104"/>
      <c r="BS1095" s="104"/>
      <c r="BT1095" s="104"/>
      <c r="BU1095" s="104"/>
      <c r="BV1095" s="104"/>
      <c r="BW1095" s="104"/>
      <c r="BX1095" s="104"/>
      <c r="BY1095" s="104"/>
      <c r="BZ1095" s="104"/>
      <c r="CA1095" s="104"/>
      <c r="CB1095" s="104"/>
      <c r="CC1095" s="104"/>
      <c r="CD1095" s="104"/>
      <c r="CE1095" s="104"/>
      <c r="CF1095" s="104"/>
      <c r="CG1095" s="104"/>
      <c r="CH1095" s="104"/>
      <c r="CI1095" s="104"/>
      <c r="CJ1095" s="104"/>
      <c r="CK1095" s="104"/>
      <c r="CL1095" s="104"/>
      <c r="CM1095" s="104"/>
      <c r="CN1095" s="104"/>
      <c r="CO1095" s="104"/>
      <c r="CP1095" s="104"/>
      <c r="CQ1095" s="104"/>
    </row>
    <row r="1096" spans="1:95" ht="14.45" hidden="1">
      <c r="A1096" s="104"/>
      <c r="B1096" s="104"/>
      <c r="C1096" s="104"/>
      <c r="D1096" s="104"/>
      <c r="E1096" s="104"/>
      <c r="F1096" s="104"/>
      <c r="G1096" s="104"/>
      <c r="H1096" s="104"/>
      <c r="I1096" s="104"/>
      <c r="J1096" s="104"/>
      <c r="K1096" s="104"/>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V1096" s="104"/>
      <c r="AW1096" s="104"/>
      <c r="AX1096" s="104"/>
      <c r="AY1096" s="104"/>
      <c r="AZ1096" s="104"/>
      <c r="BA1096" s="104"/>
      <c r="BB1096" s="104"/>
      <c r="BC1096" s="104"/>
      <c r="BD1096" s="104"/>
      <c r="BE1096" s="104"/>
      <c r="BF1096" s="104"/>
      <c r="BG1096" s="104"/>
      <c r="BH1096" s="104"/>
      <c r="BI1096" s="104"/>
      <c r="BJ1096" s="104"/>
      <c r="BK1096" s="104"/>
      <c r="BL1096" s="104"/>
      <c r="BM1096" s="104"/>
      <c r="BN1096" s="104"/>
      <c r="BO1096" s="104"/>
      <c r="BP1096" s="104"/>
      <c r="BQ1096" s="104"/>
      <c r="BR1096" s="104"/>
      <c r="BS1096" s="104"/>
      <c r="BT1096" s="104"/>
      <c r="BU1096" s="104"/>
      <c r="BV1096" s="104"/>
      <c r="BW1096" s="104"/>
      <c r="BX1096" s="104"/>
      <c r="BY1096" s="104"/>
      <c r="BZ1096" s="104"/>
      <c r="CA1096" s="104"/>
      <c r="CB1096" s="104"/>
      <c r="CC1096" s="104"/>
      <c r="CD1096" s="104"/>
      <c r="CE1096" s="104"/>
      <c r="CF1096" s="104"/>
      <c r="CG1096" s="104"/>
      <c r="CH1096" s="104"/>
      <c r="CI1096" s="104"/>
      <c r="CJ1096" s="104"/>
      <c r="CK1096" s="104"/>
      <c r="CL1096" s="104"/>
      <c r="CM1096" s="104"/>
      <c r="CN1096" s="104"/>
      <c r="CO1096" s="104"/>
      <c r="CP1096" s="104"/>
      <c r="CQ1096" s="104"/>
    </row>
    <row r="1097" spans="1:95" ht="14.45" hidden="1">
      <c r="A1097" s="104"/>
      <c r="B1097" s="104"/>
      <c r="C1097" s="104"/>
      <c r="D1097" s="104"/>
      <c r="E1097" s="104"/>
      <c r="F1097" s="104"/>
      <c r="G1097" s="104"/>
      <c r="H1097" s="104"/>
      <c r="I1097" s="104"/>
      <c r="J1097" s="104"/>
      <c r="K1097" s="104"/>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V1097" s="104"/>
      <c r="AW1097" s="104"/>
      <c r="AX1097" s="104"/>
      <c r="AY1097" s="104"/>
      <c r="AZ1097" s="104"/>
      <c r="BA1097" s="104"/>
      <c r="BB1097" s="104"/>
      <c r="BC1097" s="104"/>
      <c r="BD1097" s="104"/>
      <c r="BE1097" s="104"/>
      <c r="BF1097" s="104"/>
      <c r="BG1097" s="104"/>
      <c r="BH1097" s="104"/>
      <c r="BI1097" s="104"/>
      <c r="BJ1097" s="104"/>
      <c r="BK1097" s="104"/>
      <c r="BL1097" s="104"/>
      <c r="BM1097" s="104"/>
      <c r="BN1097" s="104"/>
      <c r="BO1097" s="104"/>
      <c r="BP1097" s="104"/>
      <c r="BQ1097" s="104"/>
      <c r="BR1097" s="104"/>
      <c r="BS1097" s="104"/>
      <c r="BT1097" s="104"/>
      <c r="BU1097" s="104"/>
      <c r="BV1097" s="104"/>
      <c r="BW1097" s="104"/>
      <c r="BX1097" s="104"/>
      <c r="BY1097" s="104"/>
      <c r="BZ1097" s="104"/>
      <c r="CA1097" s="104"/>
      <c r="CB1097" s="104"/>
      <c r="CC1097" s="104"/>
      <c r="CD1097" s="104"/>
      <c r="CE1097" s="104"/>
      <c r="CF1097" s="104"/>
      <c r="CG1097" s="104"/>
      <c r="CH1097" s="104"/>
      <c r="CI1097" s="104"/>
      <c r="CJ1097" s="104"/>
      <c r="CK1097" s="104"/>
      <c r="CL1097" s="104"/>
      <c r="CM1097" s="104"/>
      <c r="CN1097" s="104"/>
      <c r="CO1097" s="104"/>
      <c r="CP1097" s="104"/>
      <c r="CQ1097" s="104"/>
    </row>
    <row r="1098" spans="1:95" ht="14.45" hidden="1">
      <c r="A1098" s="104"/>
      <c r="B1098" s="104"/>
      <c r="C1098" s="104"/>
      <c r="D1098" s="104"/>
      <c r="E1098" s="104"/>
      <c r="F1098" s="104"/>
      <c r="G1098" s="104"/>
      <c r="H1098" s="104"/>
      <c r="I1098" s="104"/>
      <c r="J1098" s="104"/>
      <c r="K1098" s="104"/>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V1098" s="104"/>
      <c r="AW1098" s="104"/>
      <c r="AX1098" s="104"/>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row>
    <row r="1099" spans="1:95" ht="14.45" hidden="1">
      <c r="A1099" s="104"/>
      <c r="B1099" s="104"/>
      <c r="C1099" s="104"/>
      <c r="D1099" s="104"/>
      <c r="E1099" s="104"/>
      <c r="F1099" s="104"/>
      <c r="G1099" s="104"/>
      <c r="H1099" s="104"/>
      <c r="I1099" s="104"/>
      <c r="J1099" s="104"/>
      <c r="K1099" s="104"/>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V1099" s="104"/>
      <c r="AW1099" s="104"/>
      <c r="AX1099" s="104"/>
      <c r="AY1099" s="104"/>
      <c r="AZ1099" s="104"/>
      <c r="BA1099" s="104"/>
      <c r="BB1099" s="104"/>
      <c r="BC1099" s="104"/>
      <c r="BD1099" s="104"/>
      <c r="BE1099" s="104"/>
      <c r="BF1099" s="104"/>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row>
    <row r="1100" spans="1:95" ht="14.45" hidden="1">
      <c r="A1100" s="104"/>
      <c r="B1100" s="104"/>
      <c r="C1100" s="104"/>
      <c r="D1100" s="104"/>
      <c r="E1100" s="104"/>
      <c r="F1100" s="104"/>
      <c r="G1100" s="104"/>
      <c r="H1100" s="104"/>
      <c r="I1100" s="104"/>
      <c r="J1100" s="104"/>
      <c r="K1100" s="104"/>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V1100" s="104"/>
      <c r="AW1100" s="104"/>
      <c r="AX1100" s="104"/>
      <c r="AY1100" s="104"/>
      <c r="AZ1100" s="104"/>
      <c r="BA1100" s="104"/>
      <c r="BB1100" s="104"/>
      <c r="BC1100" s="104"/>
      <c r="BD1100" s="104"/>
      <c r="BE1100" s="104"/>
      <c r="BF1100" s="104"/>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row>
    <row r="1101" spans="1:95" ht="14.45" hidden="1">
      <c r="A1101" s="104"/>
      <c r="B1101" s="104"/>
      <c r="C1101" s="104"/>
      <c r="D1101" s="104"/>
      <c r="E1101" s="104"/>
      <c r="F1101" s="104"/>
      <c r="G1101" s="104"/>
      <c r="H1101" s="104"/>
      <c r="I1101" s="104"/>
      <c r="J1101" s="104"/>
      <c r="K1101" s="104"/>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V1101" s="104"/>
      <c r="AW1101" s="104"/>
      <c r="AX1101" s="104"/>
      <c r="AY1101" s="104"/>
      <c r="AZ1101" s="104"/>
      <c r="BA1101" s="104"/>
      <c r="BB1101" s="104"/>
      <c r="BC1101" s="104"/>
      <c r="BD1101" s="104"/>
      <c r="BE1101" s="104"/>
      <c r="BF1101" s="104"/>
      <c r="BG1101" s="104"/>
      <c r="BH1101" s="104"/>
      <c r="BI1101" s="104"/>
      <c r="BJ1101" s="104"/>
      <c r="BK1101" s="104"/>
      <c r="BL1101" s="104"/>
      <c r="BM1101" s="104"/>
      <c r="BN1101" s="104"/>
      <c r="BO1101" s="104"/>
      <c r="BP1101" s="104"/>
      <c r="BQ1101" s="104"/>
      <c r="BR1101" s="104"/>
      <c r="BS1101" s="104"/>
      <c r="BT1101" s="104"/>
      <c r="BU1101" s="104"/>
      <c r="BV1101" s="104"/>
      <c r="BW1101" s="104"/>
      <c r="BX1101" s="104"/>
      <c r="BY1101" s="104"/>
      <c r="BZ1101" s="104"/>
      <c r="CA1101" s="104"/>
      <c r="CB1101" s="104"/>
      <c r="CC1101" s="104"/>
      <c r="CD1101" s="104"/>
      <c r="CE1101" s="104"/>
      <c r="CF1101" s="104"/>
      <c r="CG1101" s="104"/>
      <c r="CH1101" s="104"/>
      <c r="CI1101" s="104"/>
      <c r="CJ1101" s="104"/>
      <c r="CK1101" s="104"/>
      <c r="CL1101" s="104"/>
      <c r="CM1101" s="104"/>
      <c r="CN1101" s="104"/>
      <c r="CO1101" s="104"/>
      <c r="CP1101" s="104"/>
      <c r="CQ1101" s="104"/>
    </row>
    <row r="1102" spans="1:95" ht="14.45" hidden="1">
      <c r="A1102" s="104"/>
      <c r="B1102" s="104"/>
      <c r="C1102" s="104"/>
      <c r="D1102" s="104"/>
      <c r="E1102" s="104"/>
      <c r="F1102" s="104"/>
      <c r="G1102" s="104"/>
      <c r="H1102" s="104"/>
      <c r="I1102" s="104"/>
      <c r="J1102" s="104"/>
      <c r="K1102" s="104"/>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V1102" s="104"/>
      <c r="AW1102" s="104"/>
      <c r="AX1102" s="104"/>
      <c r="AY1102" s="104"/>
      <c r="AZ1102" s="104"/>
      <c r="BA1102" s="104"/>
      <c r="BB1102" s="104"/>
      <c r="BC1102" s="104"/>
      <c r="BD1102" s="104"/>
      <c r="BE1102" s="104"/>
      <c r="BF1102" s="104"/>
      <c r="BG1102" s="104"/>
      <c r="BH1102" s="104"/>
      <c r="BI1102" s="104"/>
      <c r="BJ1102" s="104"/>
      <c r="BK1102" s="104"/>
      <c r="BL1102" s="104"/>
      <c r="BM1102" s="104"/>
      <c r="BN1102" s="104"/>
      <c r="BO1102" s="104"/>
      <c r="BP1102" s="104"/>
      <c r="BQ1102" s="104"/>
      <c r="BR1102" s="104"/>
      <c r="BS1102" s="104"/>
      <c r="BT1102" s="104"/>
      <c r="BU1102" s="104"/>
      <c r="BV1102" s="104"/>
      <c r="BW1102" s="104"/>
      <c r="BX1102" s="104"/>
      <c r="BY1102" s="104"/>
      <c r="BZ1102" s="104"/>
      <c r="CA1102" s="104"/>
      <c r="CB1102" s="104"/>
      <c r="CC1102" s="104"/>
      <c r="CD1102" s="104"/>
      <c r="CE1102" s="104"/>
      <c r="CF1102" s="104"/>
      <c r="CG1102" s="104"/>
      <c r="CH1102" s="104"/>
      <c r="CI1102" s="104"/>
      <c r="CJ1102" s="104"/>
      <c r="CK1102" s="104"/>
      <c r="CL1102" s="104"/>
      <c r="CM1102" s="104"/>
      <c r="CN1102" s="104"/>
      <c r="CO1102" s="104"/>
      <c r="CP1102" s="104"/>
      <c r="CQ1102" s="104"/>
    </row>
    <row r="1103" spans="1:95" ht="14.45" hidden="1">
      <c r="A1103" s="104"/>
      <c r="B1103" s="104"/>
      <c r="C1103" s="104"/>
      <c r="D1103" s="104"/>
      <c r="E1103" s="104"/>
      <c r="F1103" s="104"/>
      <c r="G1103" s="104"/>
      <c r="H1103" s="104"/>
      <c r="I1103" s="104"/>
      <c r="J1103" s="104"/>
      <c r="K1103" s="104"/>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V1103" s="104"/>
      <c r="AW1103" s="104"/>
      <c r="AX1103" s="104"/>
      <c r="AY1103" s="104"/>
      <c r="AZ1103" s="104"/>
      <c r="BA1103" s="104"/>
      <c r="BB1103" s="104"/>
      <c r="BC1103" s="104"/>
      <c r="BD1103" s="104"/>
      <c r="BE1103" s="104"/>
      <c r="BF1103" s="104"/>
      <c r="BG1103" s="104"/>
      <c r="BH1103" s="104"/>
      <c r="BI1103" s="104"/>
      <c r="BJ1103" s="104"/>
      <c r="BK1103" s="104"/>
      <c r="BL1103" s="104"/>
      <c r="BM1103" s="104"/>
      <c r="BN1103" s="104"/>
      <c r="BO1103" s="104"/>
      <c r="BP1103" s="104"/>
      <c r="BQ1103" s="104"/>
      <c r="BR1103" s="104"/>
      <c r="BS1103" s="104"/>
      <c r="BT1103" s="104"/>
      <c r="BU1103" s="104"/>
      <c r="BV1103" s="104"/>
      <c r="BW1103" s="104"/>
      <c r="BX1103" s="104"/>
      <c r="BY1103" s="104"/>
      <c r="BZ1103" s="104"/>
      <c r="CA1103" s="104"/>
      <c r="CB1103" s="104"/>
      <c r="CC1103" s="104"/>
      <c r="CD1103" s="104"/>
      <c r="CE1103" s="104"/>
      <c r="CF1103" s="104"/>
      <c r="CG1103" s="104"/>
      <c r="CH1103" s="104"/>
      <c r="CI1103" s="104"/>
      <c r="CJ1103" s="104"/>
      <c r="CK1103" s="104"/>
      <c r="CL1103" s="104"/>
      <c r="CM1103" s="104"/>
      <c r="CN1103" s="104"/>
      <c r="CO1103" s="104"/>
      <c r="CP1103" s="104"/>
      <c r="CQ1103" s="104"/>
    </row>
    <row r="1104" spans="1:95" ht="14.45" hidden="1">
      <c r="A1104" s="104"/>
      <c r="B1104" s="104"/>
      <c r="C1104" s="104"/>
      <c r="D1104" s="104"/>
      <c r="E1104" s="104"/>
      <c r="F1104" s="104"/>
      <c r="G1104" s="104"/>
      <c r="H1104" s="104"/>
      <c r="I1104" s="104"/>
      <c r="J1104" s="104"/>
      <c r="K1104" s="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V1104" s="104"/>
      <c r="AW1104" s="104"/>
      <c r="AX1104" s="104"/>
      <c r="AY1104" s="104"/>
      <c r="AZ1104" s="104"/>
      <c r="BA1104" s="104"/>
      <c r="BB1104" s="104"/>
      <c r="BC1104" s="104"/>
      <c r="BD1104" s="104"/>
      <c r="BE1104" s="104"/>
      <c r="BF1104" s="104"/>
      <c r="BG1104" s="104"/>
      <c r="BH1104" s="104"/>
      <c r="BI1104" s="104"/>
      <c r="BJ1104" s="104"/>
      <c r="BK1104" s="104"/>
      <c r="BL1104" s="104"/>
      <c r="BM1104" s="104"/>
      <c r="BN1104" s="104"/>
      <c r="BO1104" s="104"/>
      <c r="BP1104" s="104"/>
      <c r="BQ1104" s="104"/>
      <c r="BR1104" s="104"/>
      <c r="BS1104" s="104"/>
      <c r="BT1104" s="104"/>
      <c r="BU1104" s="104"/>
      <c r="BV1104" s="104"/>
      <c r="BW1104" s="104"/>
      <c r="BX1104" s="104"/>
      <c r="BY1104" s="104"/>
      <c r="BZ1104" s="104"/>
      <c r="CA1104" s="104"/>
      <c r="CB1104" s="104"/>
      <c r="CC1104" s="104"/>
      <c r="CD1104" s="104"/>
      <c r="CE1104" s="104"/>
      <c r="CF1104" s="104"/>
      <c r="CG1104" s="104"/>
      <c r="CH1104" s="104"/>
      <c r="CI1104" s="104"/>
      <c r="CJ1104" s="104"/>
      <c r="CK1104" s="104"/>
      <c r="CL1104" s="104"/>
      <c r="CM1104" s="104"/>
      <c r="CN1104" s="104"/>
      <c r="CO1104" s="104"/>
      <c r="CP1104" s="104"/>
      <c r="CQ1104" s="104"/>
    </row>
    <row r="1105" spans="1:95" ht="14.45" hidden="1">
      <c r="A1105" s="104"/>
      <c r="B1105" s="104"/>
      <c r="C1105" s="104"/>
      <c r="D1105" s="104"/>
      <c r="E1105" s="104"/>
      <c r="F1105" s="104"/>
      <c r="G1105" s="104"/>
      <c r="H1105" s="104"/>
      <c r="I1105" s="104"/>
      <c r="J1105" s="104"/>
      <c r="K1105" s="104"/>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V1105" s="104"/>
      <c r="AW1105" s="104"/>
      <c r="AX1105" s="104"/>
      <c r="AY1105" s="104"/>
      <c r="AZ1105" s="104"/>
      <c r="BA1105" s="104"/>
      <c r="BB1105" s="104"/>
      <c r="BC1105" s="104"/>
      <c r="BD1105" s="104"/>
      <c r="BE1105" s="104"/>
      <c r="BF1105" s="104"/>
      <c r="BG1105" s="104"/>
      <c r="BH1105" s="104"/>
      <c r="BI1105" s="104"/>
      <c r="BJ1105" s="104"/>
      <c r="BK1105" s="104"/>
      <c r="BL1105" s="104"/>
      <c r="BM1105" s="104"/>
      <c r="BN1105" s="104"/>
      <c r="BO1105" s="104"/>
      <c r="BP1105" s="104"/>
      <c r="BQ1105" s="104"/>
      <c r="BR1105" s="104"/>
      <c r="BS1105" s="104"/>
      <c r="BT1105" s="104"/>
      <c r="BU1105" s="104"/>
      <c r="BV1105" s="104"/>
      <c r="BW1105" s="104"/>
      <c r="BX1105" s="104"/>
      <c r="BY1105" s="104"/>
      <c r="BZ1105" s="104"/>
      <c r="CA1105" s="104"/>
      <c r="CB1105" s="104"/>
      <c r="CC1105" s="104"/>
      <c r="CD1105" s="104"/>
      <c r="CE1105" s="104"/>
      <c r="CF1105" s="104"/>
      <c r="CG1105" s="104"/>
      <c r="CH1105" s="104"/>
      <c r="CI1105" s="104"/>
      <c r="CJ1105" s="104"/>
      <c r="CK1105" s="104"/>
      <c r="CL1105" s="104"/>
      <c r="CM1105" s="104"/>
      <c r="CN1105" s="104"/>
      <c r="CO1105" s="104"/>
      <c r="CP1105" s="104"/>
      <c r="CQ1105" s="104"/>
    </row>
    <row r="1106" spans="1:95" ht="14.45" hidden="1">
      <c r="A1106" s="104"/>
      <c r="B1106" s="104"/>
      <c r="C1106" s="104"/>
      <c r="D1106" s="104"/>
      <c r="E1106" s="104"/>
      <c r="F1106" s="104"/>
      <c r="G1106" s="104"/>
      <c r="H1106" s="104"/>
      <c r="I1106" s="104"/>
      <c r="J1106" s="104"/>
      <c r="K1106" s="104"/>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V1106" s="104"/>
      <c r="AW1106" s="104"/>
      <c r="AX1106" s="104"/>
      <c r="AY1106" s="104"/>
      <c r="AZ1106" s="104"/>
      <c r="BA1106" s="104"/>
      <c r="BB1106" s="104"/>
      <c r="BC1106" s="104"/>
      <c r="BD1106" s="104"/>
      <c r="BE1106" s="104"/>
      <c r="BF1106" s="104"/>
      <c r="BG1106" s="104"/>
      <c r="BH1106" s="104"/>
      <c r="BI1106" s="104"/>
      <c r="BJ1106" s="104"/>
      <c r="BK1106" s="104"/>
      <c r="BL1106" s="104"/>
      <c r="BM1106" s="104"/>
      <c r="BN1106" s="104"/>
      <c r="BO1106" s="104"/>
      <c r="BP1106" s="104"/>
      <c r="BQ1106" s="104"/>
      <c r="BR1106" s="104"/>
      <c r="BS1106" s="104"/>
      <c r="BT1106" s="104"/>
      <c r="BU1106" s="104"/>
      <c r="BV1106" s="104"/>
      <c r="BW1106" s="104"/>
      <c r="BX1106" s="104"/>
      <c r="BY1106" s="104"/>
      <c r="BZ1106" s="104"/>
      <c r="CA1106" s="104"/>
      <c r="CB1106" s="104"/>
      <c r="CC1106" s="104"/>
      <c r="CD1106" s="104"/>
      <c r="CE1106" s="104"/>
      <c r="CF1106" s="104"/>
      <c r="CG1106" s="104"/>
      <c r="CH1106" s="104"/>
      <c r="CI1106" s="104"/>
      <c r="CJ1106" s="104"/>
      <c r="CK1106" s="104"/>
      <c r="CL1106" s="104"/>
      <c r="CM1106" s="104"/>
      <c r="CN1106" s="104"/>
      <c r="CO1106" s="104"/>
      <c r="CP1106" s="104"/>
      <c r="CQ1106" s="104"/>
    </row>
    <row r="1107" spans="1:95" ht="14.45" hidden="1">
      <c r="A1107" s="104"/>
      <c r="B1107" s="104"/>
      <c r="C1107" s="104"/>
      <c r="D1107" s="104"/>
      <c r="E1107" s="104"/>
      <c r="F1107" s="104"/>
      <c r="G1107" s="104"/>
      <c r="H1107" s="104"/>
      <c r="I1107" s="104"/>
      <c r="J1107" s="104"/>
      <c r="K1107" s="104"/>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V1107" s="104"/>
      <c r="AW1107" s="104"/>
      <c r="AX1107" s="104"/>
      <c r="AY1107" s="104"/>
      <c r="AZ1107" s="104"/>
      <c r="BA1107" s="104"/>
      <c r="BB1107" s="104"/>
      <c r="BC1107" s="104"/>
      <c r="BD1107" s="104"/>
      <c r="BE1107" s="104"/>
      <c r="BF1107" s="104"/>
      <c r="BG1107" s="104"/>
      <c r="BH1107" s="104"/>
      <c r="BI1107" s="104"/>
      <c r="BJ1107" s="104"/>
      <c r="BK1107" s="104"/>
      <c r="BL1107" s="104"/>
      <c r="BM1107" s="104"/>
      <c r="BN1107" s="104"/>
      <c r="BO1107" s="104"/>
      <c r="BP1107" s="104"/>
      <c r="BQ1107" s="104"/>
      <c r="BR1107" s="104"/>
      <c r="BS1107" s="104"/>
      <c r="BT1107" s="104"/>
      <c r="BU1107" s="104"/>
      <c r="BV1107" s="104"/>
      <c r="BW1107" s="104"/>
      <c r="BX1107" s="104"/>
      <c r="BY1107" s="104"/>
      <c r="BZ1107" s="104"/>
      <c r="CA1107" s="104"/>
      <c r="CB1107" s="104"/>
      <c r="CC1107" s="104"/>
      <c r="CD1107" s="104"/>
      <c r="CE1107" s="104"/>
      <c r="CF1107" s="104"/>
      <c r="CG1107" s="104"/>
      <c r="CH1107" s="104"/>
      <c r="CI1107" s="104"/>
      <c r="CJ1107" s="104"/>
      <c r="CK1107" s="104"/>
      <c r="CL1107" s="104"/>
      <c r="CM1107" s="104"/>
      <c r="CN1107" s="104"/>
      <c r="CO1107" s="104"/>
      <c r="CP1107" s="104"/>
      <c r="CQ1107" s="104"/>
    </row>
    <row r="1108" spans="1:95" ht="14.45" hidden="1">
      <c r="A1108" s="104"/>
      <c r="B1108" s="104"/>
      <c r="C1108" s="104"/>
      <c r="D1108" s="104"/>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V1108" s="104"/>
      <c r="AW1108" s="104"/>
      <c r="AX1108" s="104"/>
      <c r="AY1108" s="104"/>
      <c r="AZ1108" s="104"/>
      <c r="BA1108" s="104"/>
      <c r="BB1108" s="104"/>
      <c r="BC1108" s="104"/>
      <c r="BD1108" s="104"/>
      <c r="BE1108" s="104"/>
      <c r="BF1108" s="104"/>
      <c r="BG1108" s="104"/>
      <c r="BH1108" s="104"/>
      <c r="BI1108" s="104"/>
      <c r="BJ1108" s="104"/>
      <c r="BK1108" s="104"/>
      <c r="BL1108" s="104"/>
      <c r="BM1108" s="104"/>
      <c r="BN1108" s="104"/>
      <c r="BO1108" s="104"/>
      <c r="BP1108" s="104"/>
      <c r="BQ1108" s="104"/>
      <c r="BR1108" s="104"/>
      <c r="BS1108" s="104"/>
      <c r="BT1108" s="104"/>
      <c r="BU1108" s="104"/>
      <c r="BV1108" s="104"/>
      <c r="BW1108" s="104"/>
      <c r="BX1108" s="104"/>
      <c r="BY1108" s="104"/>
      <c r="BZ1108" s="104"/>
      <c r="CA1108" s="104"/>
      <c r="CB1108" s="104"/>
      <c r="CC1108" s="104"/>
      <c r="CD1108" s="104"/>
      <c r="CE1108" s="104"/>
      <c r="CF1108" s="104"/>
      <c r="CG1108" s="104"/>
      <c r="CH1108" s="104"/>
      <c r="CI1108" s="104"/>
      <c r="CJ1108" s="104"/>
      <c r="CK1108" s="104"/>
      <c r="CL1108" s="104"/>
      <c r="CM1108" s="104"/>
      <c r="CN1108" s="104"/>
      <c r="CO1108" s="104"/>
      <c r="CP1108" s="104"/>
      <c r="CQ1108" s="104"/>
    </row>
    <row r="1109" spans="1:95" ht="14.45" hidden="1">
      <c r="A1109" s="104"/>
      <c r="B1109" s="104"/>
      <c r="C1109" s="104"/>
      <c r="D1109" s="104"/>
      <c r="E1109" s="104"/>
      <c r="F1109" s="104"/>
      <c r="G1109" s="104"/>
      <c r="H1109" s="104"/>
      <c r="I1109" s="104"/>
      <c r="J1109" s="104"/>
      <c r="K1109" s="104"/>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V1109" s="104"/>
      <c r="AW1109" s="104"/>
      <c r="AX1109" s="104"/>
      <c r="AY1109" s="104"/>
      <c r="AZ1109" s="104"/>
      <c r="BA1109" s="104"/>
      <c r="BB1109" s="104"/>
      <c r="BC1109" s="104"/>
      <c r="BD1109" s="104"/>
      <c r="BE1109" s="104"/>
      <c r="BF1109" s="104"/>
      <c r="BG1109" s="104"/>
      <c r="BH1109" s="104"/>
      <c r="BI1109" s="104"/>
      <c r="BJ1109" s="104"/>
      <c r="BK1109" s="104"/>
      <c r="BL1109" s="104"/>
      <c r="BM1109" s="104"/>
      <c r="BN1109" s="104"/>
      <c r="BO1109" s="104"/>
      <c r="BP1109" s="104"/>
      <c r="BQ1109" s="104"/>
      <c r="BR1109" s="104"/>
      <c r="BS1109" s="104"/>
      <c r="BT1109" s="104"/>
      <c r="BU1109" s="104"/>
      <c r="BV1109" s="104"/>
      <c r="BW1109" s="104"/>
      <c r="BX1109" s="104"/>
      <c r="BY1109" s="104"/>
      <c r="BZ1109" s="104"/>
      <c r="CA1109" s="104"/>
      <c r="CB1109" s="104"/>
      <c r="CC1109" s="104"/>
      <c r="CD1109" s="104"/>
      <c r="CE1109" s="104"/>
      <c r="CF1109" s="104"/>
      <c r="CG1109" s="104"/>
      <c r="CH1109" s="104"/>
      <c r="CI1109" s="104"/>
      <c r="CJ1109" s="104"/>
      <c r="CK1109" s="104"/>
      <c r="CL1109" s="104"/>
      <c r="CM1109" s="104"/>
      <c r="CN1109" s="104"/>
      <c r="CO1109" s="104"/>
      <c r="CP1109" s="104"/>
      <c r="CQ1109" s="104"/>
    </row>
    <row r="1110" spans="1:95" ht="14.45" hidden="1">
      <c r="A1110" s="104"/>
      <c r="B1110" s="104"/>
      <c r="C1110" s="104"/>
      <c r="D1110" s="104"/>
      <c r="E1110" s="104"/>
      <c r="F1110" s="104"/>
      <c r="G1110" s="104"/>
      <c r="H1110" s="104"/>
      <c r="I1110" s="104"/>
      <c r="J1110" s="104"/>
      <c r="K1110" s="104"/>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V1110" s="104"/>
      <c r="AW1110" s="104"/>
      <c r="AX1110" s="104"/>
      <c r="AY1110" s="104"/>
      <c r="AZ1110" s="104"/>
      <c r="BA1110" s="104"/>
      <c r="BB1110" s="104"/>
      <c r="BC1110" s="104"/>
      <c r="BD1110" s="104"/>
      <c r="BE1110" s="104"/>
      <c r="BF1110" s="104"/>
      <c r="BG1110" s="104"/>
      <c r="BH1110" s="104"/>
      <c r="BI1110" s="104"/>
      <c r="BJ1110" s="104"/>
      <c r="BK1110" s="104"/>
      <c r="BL1110" s="104"/>
      <c r="BM1110" s="104"/>
      <c r="BN1110" s="104"/>
      <c r="BO1110" s="104"/>
      <c r="BP1110" s="104"/>
      <c r="BQ1110" s="104"/>
      <c r="BR1110" s="104"/>
      <c r="BS1110" s="104"/>
      <c r="BT1110" s="104"/>
      <c r="BU1110" s="104"/>
      <c r="BV1110" s="104"/>
      <c r="BW1110" s="104"/>
      <c r="BX1110" s="104"/>
      <c r="BY1110" s="104"/>
      <c r="BZ1110" s="104"/>
      <c r="CA1110" s="104"/>
      <c r="CB1110" s="104"/>
      <c r="CC1110" s="104"/>
      <c r="CD1110" s="104"/>
      <c r="CE1110" s="104"/>
      <c r="CF1110" s="104"/>
      <c r="CG1110" s="104"/>
      <c r="CH1110" s="104"/>
      <c r="CI1110" s="104"/>
      <c r="CJ1110" s="104"/>
      <c r="CK1110" s="104"/>
      <c r="CL1110" s="104"/>
      <c r="CM1110" s="104"/>
      <c r="CN1110" s="104"/>
      <c r="CO1110" s="104"/>
      <c r="CP1110" s="104"/>
      <c r="CQ1110" s="104"/>
    </row>
    <row r="1111" spans="1:95" ht="14.45" hidden="1">
      <c r="A1111" s="104"/>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V1111" s="104"/>
      <c r="AW1111" s="104"/>
      <c r="AX1111" s="104"/>
      <c r="AY1111" s="104"/>
      <c r="AZ1111" s="104"/>
      <c r="BA1111" s="104"/>
      <c r="BB1111" s="104"/>
      <c r="BC1111" s="104"/>
      <c r="BD1111" s="104"/>
      <c r="BE1111" s="104"/>
      <c r="BF1111" s="104"/>
      <c r="BG1111" s="104"/>
      <c r="BH1111" s="104"/>
      <c r="BI1111" s="104"/>
      <c r="BJ1111" s="104"/>
      <c r="BK1111" s="104"/>
      <c r="BL1111" s="104"/>
      <c r="BM1111" s="104"/>
      <c r="BN1111" s="104"/>
      <c r="BO1111" s="104"/>
      <c r="BP1111" s="104"/>
      <c r="BQ1111" s="104"/>
      <c r="BR1111" s="104"/>
      <c r="BS1111" s="104"/>
      <c r="BT1111" s="104"/>
      <c r="BU1111" s="104"/>
      <c r="BV1111" s="104"/>
      <c r="BW1111" s="104"/>
      <c r="BX1111" s="104"/>
      <c r="BY1111" s="104"/>
      <c r="BZ1111" s="104"/>
      <c r="CA1111" s="104"/>
      <c r="CB1111" s="104"/>
      <c r="CC1111" s="104"/>
      <c r="CD1111" s="104"/>
      <c r="CE1111" s="104"/>
      <c r="CF1111" s="104"/>
      <c r="CG1111" s="104"/>
      <c r="CH1111" s="104"/>
      <c r="CI1111" s="104"/>
      <c r="CJ1111" s="104"/>
      <c r="CK1111" s="104"/>
      <c r="CL1111" s="104"/>
      <c r="CM1111" s="104"/>
      <c r="CN1111" s="104"/>
      <c r="CO1111" s="104"/>
      <c r="CP1111" s="104"/>
      <c r="CQ1111" s="104"/>
    </row>
    <row r="1112" spans="1:95" ht="14.45" hidden="1">
      <c r="A1112" s="104"/>
      <c r="B1112" s="104"/>
      <c r="C1112" s="104"/>
      <c r="D1112" s="104"/>
      <c r="E1112" s="104"/>
      <c r="F1112" s="104"/>
      <c r="G1112" s="104"/>
      <c r="H1112" s="104"/>
      <c r="I1112" s="104"/>
      <c r="J1112" s="104"/>
      <c r="K1112" s="104"/>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V1112" s="104"/>
      <c r="AW1112" s="104"/>
      <c r="AX1112" s="104"/>
      <c r="AY1112" s="104"/>
      <c r="AZ1112" s="104"/>
      <c r="BA1112" s="104"/>
      <c r="BB1112" s="104"/>
      <c r="BC1112" s="104"/>
      <c r="BD1112" s="104"/>
      <c r="BE1112" s="104"/>
      <c r="BF1112" s="104"/>
      <c r="BG1112" s="104"/>
      <c r="BH1112" s="104"/>
      <c r="BI1112" s="104"/>
      <c r="BJ1112" s="104"/>
      <c r="BK1112" s="104"/>
      <c r="BL1112" s="104"/>
      <c r="BM1112" s="104"/>
      <c r="BN1112" s="104"/>
      <c r="BO1112" s="104"/>
      <c r="BP1112" s="104"/>
      <c r="BQ1112" s="104"/>
      <c r="BR1112" s="104"/>
      <c r="BS1112" s="104"/>
      <c r="BT1112" s="104"/>
      <c r="BU1112" s="104"/>
      <c r="BV1112" s="104"/>
      <c r="BW1112" s="104"/>
      <c r="BX1112" s="104"/>
      <c r="BY1112" s="104"/>
      <c r="BZ1112" s="104"/>
      <c r="CA1112" s="104"/>
      <c r="CB1112" s="104"/>
      <c r="CC1112" s="104"/>
      <c r="CD1112" s="104"/>
      <c r="CE1112" s="104"/>
      <c r="CF1112" s="104"/>
      <c r="CG1112" s="104"/>
      <c r="CH1112" s="104"/>
      <c r="CI1112" s="104"/>
      <c r="CJ1112" s="104"/>
      <c r="CK1112" s="104"/>
      <c r="CL1112" s="104"/>
      <c r="CM1112" s="104"/>
      <c r="CN1112" s="104"/>
      <c r="CO1112" s="104"/>
      <c r="CP1112" s="104"/>
      <c r="CQ1112" s="104"/>
    </row>
    <row r="1113" spans="1:95" ht="14.45" hidden="1">
      <c r="A1113" s="104"/>
      <c r="B1113" s="104"/>
      <c r="C1113" s="104"/>
      <c r="D1113" s="104"/>
      <c r="E1113" s="104"/>
      <c r="F1113" s="104"/>
      <c r="G1113" s="104"/>
      <c r="H1113" s="104"/>
      <c r="I1113" s="104"/>
      <c r="J1113" s="104"/>
      <c r="K1113" s="104"/>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V1113" s="104"/>
      <c r="AW1113" s="104"/>
      <c r="AX1113" s="104"/>
      <c r="AY1113" s="104"/>
      <c r="AZ1113" s="104"/>
      <c r="BA1113" s="104"/>
      <c r="BB1113" s="104"/>
      <c r="BC1113" s="104"/>
      <c r="BD1113" s="104"/>
      <c r="BE1113" s="104"/>
      <c r="BF1113" s="104"/>
      <c r="BG1113" s="104"/>
      <c r="BH1113" s="104"/>
      <c r="BI1113" s="104"/>
      <c r="BJ1113" s="104"/>
      <c r="BK1113" s="104"/>
      <c r="BL1113" s="104"/>
      <c r="BM1113" s="104"/>
      <c r="BN1113" s="104"/>
      <c r="BO1113" s="104"/>
      <c r="BP1113" s="104"/>
      <c r="BQ1113" s="104"/>
      <c r="BR1113" s="104"/>
      <c r="BS1113" s="104"/>
      <c r="BT1113" s="104"/>
      <c r="BU1113" s="104"/>
      <c r="BV1113" s="104"/>
      <c r="BW1113" s="104"/>
      <c r="BX1113" s="104"/>
      <c r="BY1113" s="104"/>
      <c r="BZ1113" s="104"/>
      <c r="CA1113" s="104"/>
      <c r="CB1113" s="104"/>
      <c r="CC1113" s="104"/>
      <c r="CD1113" s="104"/>
      <c r="CE1113" s="104"/>
      <c r="CF1113" s="104"/>
      <c r="CG1113" s="104"/>
      <c r="CH1113" s="104"/>
      <c r="CI1113" s="104"/>
      <c r="CJ1113" s="104"/>
      <c r="CK1113" s="104"/>
      <c r="CL1113" s="104"/>
      <c r="CM1113" s="104"/>
      <c r="CN1113" s="104"/>
      <c r="CO1113" s="104"/>
      <c r="CP1113" s="104"/>
      <c r="CQ1113" s="104"/>
    </row>
    <row r="1114" spans="1:95" ht="14.45" hidden="1">
      <c r="A1114" s="104"/>
      <c r="B1114" s="104"/>
      <c r="C1114" s="104"/>
      <c r="D1114" s="104"/>
      <c r="E1114" s="104"/>
      <c r="F1114" s="104"/>
      <c r="G1114" s="104"/>
      <c r="H1114" s="104"/>
      <c r="I1114" s="104"/>
      <c r="J1114" s="104"/>
      <c r="K1114" s="10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V1114" s="104"/>
      <c r="AW1114" s="104"/>
      <c r="AX1114" s="104"/>
      <c r="AY1114" s="104"/>
      <c r="AZ1114" s="104"/>
      <c r="BA1114" s="104"/>
      <c r="BB1114" s="104"/>
      <c r="BC1114" s="104"/>
      <c r="BD1114" s="104"/>
      <c r="BE1114" s="104"/>
      <c r="BF1114" s="104"/>
      <c r="BG1114" s="104"/>
      <c r="BH1114" s="104"/>
      <c r="BI1114" s="104"/>
      <c r="BJ1114" s="104"/>
      <c r="BK1114" s="104"/>
      <c r="BL1114" s="104"/>
      <c r="BM1114" s="104"/>
      <c r="BN1114" s="104"/>
      <c r="BO1114" s="104"/>
      <c r="BP1114" s="104"/>
      <c r="BQ1114" s="104"/>
      <c r="BR1114" s="104"/>
      <c r="BS1114" s="104"/>
      <c r="BT1114" s="104"/>
      <c r="BU1114" s="104"/>
      <c r="BV1114" s="104"/>
      <c r="BW1114" s="104"/>
      <c r="BX1114" s="104"/>
      <c r="BY1114" s="104"/>
      <c r="BZ1114" s="104"/>
      <c r="CA1114" s="104"/>
      <c r="CB1114" s="104"/>
      <c r="CC1114" s="104"/>
      <c r="CD1114" s="104"/>
      <c r="CE1114" s="104"/>
      <c r="CF1114" s="104"/>
      <c r="CG1114" s="104"/>
      <c r="CH1114" s="104"/>
      <c r="CI1114" s="104"/>
      <c r="CJ1114" s="104"/>
      <c r="CK1114" s="104"/>
      <c r="CL1114" s="104"/>
      <c r="CM1114" s="104"/>
      <c r="CN1114" s="104"/>
      <c r="CO1114" s="104"/>
      <c r="CP1114" s="104"/>
      <c r="CQ1114" s="104"/>
    </row>
    <row r="1115" spans="1:95" ht="14.45" hidden="1">
      <c r="A1115" s="104"/>
      <c r="B1115" s="104"/>
      <c r="C1115" s="104"/>
      <c r="D1115" s="104"/>
      <c r="E1115" s="104"/>
      <c r="F1115" s="104"/>
      <c r="G1115" s="104"/>
      <c r="H1115" s="104"/>
      <c r="I1115" s="104"/>
      <c r="J1115" s="104"/>
      <c r="K1115" s="104"/>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V1115" s="104"/>
      <c r="AW1115" s="104"/>
      <c r="AX1115" s="104"/>
      <c r="AY1115" s="104"/>
      <c r="AZ1115" s="104"/>
      <c r="BA1115" s="104"/>
      <c r="BB1115" s="104"/>
      <c r="BC1115" s="104"/>
      <c r="BD1115" s="104"/>
      <c r="BE1115" s="104"/>
      <c r="BF1115" s="104"/>
      <c r="BG1115" s="104"/>
      <c r="BH1115" s="104"/>
      <c r="BI1115" s="104"/>
      <c r="BJ1115" s="104"/>
      <c r="BK1115" s="104"/>
      <c r="BL1115" s="104"/>
      <c r="BM1115" s="104"/>
      <c r="BN1115" s="104"/>
      <c r="BO1115" s="104"/>
      <c r="BP1115" s="104"/>
      <c r="BQ1115" s="104"/>
      <c r="BR1115" s="104"/>
      <c r="BS1115" s="104"/>
      <c r="BT1115" s="104"/>
      <c r="BU1115" s="104"/>
      <c r="BV1115" s="104"/>
      <c r="BW1115" s="104"/>
      <c r="BX1115" s="104"/>
      <c r="BY1115" s="104"/>
      <c r="BZ1115" s="104"/>
      <c r="CA1115" s="104"/>
      <c r="CB1115" s="104"/>
      <c r="CC1115" s="104"/>
      <c r="CD1115" s="104"/>
      <c r="CE1115" s="104"/>
      <c r="CF1115" s="104"/>
      <c r="CG1115" s="104"/>
      <c r="CH1115" s="104"/>
      <c r="CI1115" s="104"/>
      <c r="CJ1115" s="104"/>
      <c r="CK1115" s="104"/>
      <c r="CL1115" s="104"/>
      <c r="CM1115" s="104"/>
      <c r="CN1115" s="104"/>
      <c r="CO1115" s="104"/>
      <c r="CP1115" s="104"/>
      <c r="CQ1115" s="104"/>
    </row>
    <row r="1116" spans="1:95" ht="14.45" hidden="1">
      <c r="A1116" s="104"/>
      <c r="B1116" s="104"/>
      <c r="C1116" s="104"/>
      <c r="D1116" s="104"/>
      <c r="E1116" s="104"/>
      <c r="F1116" s="104"/>
      <c r="G1116" s="104"/>
      <c r="H1116" s="104"/>
      <c r="I1116" s="104"/>
      <c r="J1116" s="104"/>
      <c r="K1116" s="104"/>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V1116" s="104"/>
      <c r="AW1116" s="104"/>
      <c r="AX1116" s="104"/>
      <c r="AY1116" s="104"/>
      <c r="AZ1116" s="104"/>
      <c r="BA1116" s="104"/>
      <c r="BB1116" s="104"/>
      <c r="BC1116" s="104"/>
      <c r="BD1116" s="104"/>
      <c r="BE1116" s="104"/>
      <c r="BF1116" s="104"/>
      <c r="BG1116" s="104"/>
      <c r="BH1116" s="104"/>
      <c r="BI1116" s="104"/>
      <c r="BJ1116" s="104"/>
      <c r="BK1116" s="104"/>
      <c r="BL1116" s="104"/>
      <c r="BM1116" s="104"/>
      <c r="BN1116" s="104"/>
      <c r="BO1116" s="104"/>
      <c r="BP1116" s="104"/>
      <c r="BQ1116" s="104"/>
      <c r="BR1116" s="104"/>
      <c r="BS1116" s="104"/>
      <c r="BT1116" s="104"/>
      <c r="BU1116" s="104"/>
      <c r="BV1116" s="104"/>
      <c r="BW1116" s="104"/>
      <c r="BX1116" s="104"/>
      <c r="BY1116" s="104"/>
      <c r="BZ1116" s="104"/>
      <c r="CA1116" s="104"/>
      <c r="CB1116" s="104"/>
      <c r="CC1116" s="104"/>
      <c r="CD1116" s="104"/>
      <c r="CE1116" s="104"/>
      <c r="CF1116" s="104"/>
      <c r="CG1116" s="104"/>
      <c r="CH1116" s="104"/>
      <c r="CI1116" s="104"/>
      <c r="CJ1116" s="104"/>
      <c r="CK1116" s="104"/>
      <c r="CL1116" s="104"/>
      <c r="CM1116" s="104"/>
      <c r="CN1116" s="104"/>
      <c r="CO1116" s="104"/>
      <c r="CP1116" s="104"/>
      <c r="CQ1116" s="104"/>
    </row>
    <row r="1117" spans="1:95" ht="14.45" hidden="1">
      <c r="A1117" s="104"/>
      <c r="B1117" s="104"/>
      <c r="C1117" s="104"/>
      <c r="D1117" s="104"/>
      <c r="E1117" s="104"/>
      <c r="F1117" s="104"/>
      <c r="G1117" s="104"/>
      <c r="H1117" s="104"/>
      <c r="I1117" s="104"/>
      <c r="J1117" s="104"/>
      <c r="K1117" s="104"/>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104"/>
      <c r="BB1117" s="104"/>
      <c r="BC1117" s="104"/>
      <c r="BD1117" s="104"/>
      <c r="BE1117" s="104"/>
      <c r="BF1117" s="104"/>
      <c r="BG1117" s="104"/>
      <c r="BH1117" s="104"/>
      <c r="BI1117" s="104"/>
      <c r="BJ1117" s="104"/>
      <c r="BK1117" s="104"/>
      <c r="BL1117" s="104"/>
      <c r="BM1117" s="104"/>
      <c r="BN1117" s="104"/>
      <c r="BO1117" s="104"/>
      <c r="BP1117" s="104"/>
      <c r="BQ1117" s="104"/>
      <c r="BR1117" s="104"/>
      <c r="BS1117" s="104"/>
      <c r="BT1117" s="104"/>
      <c r="BU1117" s="104"/>
      <c r="BV1117" s="104"/>
      <c r="BW1117" s="104"/>
      <c r="BX1117" s="104"/>
      <c r="BY1117" s="104"/>
      <c r="BZ1117" s="104"/>
      <c r="CA1117" s="104"/>
      <c r="CB1117" s="104"/>
      <c r="CC1117" s="104"/>
      <c r="CD1117" s="104"/>
      <c r="CE1117" s="104"/>
      <c r="CF1117" s="104"/>
      <c r="CG1117" s="104"/>
      <c r="CH1117" s="104"/>
      <c r="CI1117" s="104"/>
      <c r="CJ1117" s="104"/>
      <c r="CK1117" s="104"/>
      <c r="CL1117" s="104"/>
      <c r="CM1117" s="104"/>
      <c r="CN1117" s="104"/>
      <c r="CO1117" s="104"/>
      <c r="CP1117" s="104"/>
      <c r="CQ1117" s="104"/>
    </row>
    <row r="1118" spans="1:95" ht="14.45" hidden="1">
      <c r="A1118" s="104"/>
      <c r="B1118" s="104"/>
      <c r="C1118" s="104"/>
      <c r="D1118" s="104"/>
      <c r="E1118" s="104"/>
      <c r="F1118" s="104"/>
      <c r="G1118" s="104"/>
      <c r="H1118" s="104"/>
      <c r="I1118" s="104"/>
      <c r="J1118" s="104"/>
      <c r="K1118" s="104"/>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V1118" s="104"/>
      <c r="AW1118" s="104"/>
      <c r="AX1118" s="104"/>
      <c r="AY1118" s="104"/>
      <c r="AZ1118" s="104"/>
      <c r="BA1118" s="104"/>
      <c r="BB1118" s="104"/>
      <c r="BC1118" s="104"/>
      <c r="BD1118" s="104"/>
      <c r="BE1118" s="104"/>
      <c r="BF1118" s="104"/>
      <c r="BG1118" s="104"/>
      <c r="BH1118" s="104"/>
      <c r="BI1118" s="104"/>
      <c r="BJ1118" s="104"/>
      <c r="BK1118" s="104"/>
      <c r="BL1118" s="104"/>
      <c r="BM1118" s="104"/>
      <c r="BN1118" s="104"/>
      <c r="BO1118" s="104"/>
      <c r="BP1118" s="104"/>
      <c r="BQ1118" s="104"/>
      <c r="BR1118" s="104"/>
      <c r="BS1118" s="104"/>
      <c r="BT1118" s="104"/>
      <c r="BU1118" s="104"/>
      <c r="BV1118" s="104"/>
      <c r="BW1118" s="104"/>
      <c r="BX1118" s="104"/>
      <c r="BY1118" s="104"/>
      <c r="BZ1118" s="104"/>
      <c r="CA1118" s="104"/>
      <c r="CB1118" s="104"/>
      <c r="CC1118" s="104"/>
      <c r="CD1118" s="104"/>
      <c r="CE1118" s="104"/>
      <c r="CF1118" s="104"/>
      <c r="CG1118" s="104"/>
      <c r="CH1118" s="104"/>
      <c r="CI1118" s="104"/>
      <c r="CJ1118" s="104"/>
      <c r="CK1118" s="104"/>
      <c r="CL1118" s="104"/>
      <c r="CM1118" s="104"/>
      <c r="CN1118" s="104"/>
      <c r="CO1118" s="104"/>
      <c r="CP1118" s="104"/>
      <c r="CQ1118" s="104"/>
    </row>
    <row r="1119" spans="1:95" ht="14.45" hidden="1">
      <c r="A1119" s="104"/>
      <c r="B1119" s="104"/>
      <c r="C1119" s="104"/>
      <c r="D1119" s="104"/>
      <c r="E1119" s="104"/>
      <c r="F1119" s="104"/>
      <c r="G1119" s="104"/>
      <c r="H1119" s="104"/>
      <c r="I1119" s="104"/>
      <c r="J1119" s="104"/>
      <c r="K1119" s="104"/>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V1119" s="104"/>
      <c r="AW1119" s="104"/>
      <c r="AX1119" s="104"/>
      <c r="AY1119" s="104"/>
      <c r="AZ1119" s="104"/>
      <c r="BA1119" s="104"/>
      <c r="BB1119" s="104"/>
      <c r="BC1119" s="104"/>
      <c r="BD1119" s="104"/>
      <c r="BE1119" s="104"/>
      <c r="BF1119" s="104"/>
      <c r="BG1119" s="104"/>
      <c r="BH1119" s="104"/>
      <c r="BI1119" s="104"/>
      <c r="BJ1119" s="104"/>
      <c r="BK1119" s="104"/>
      <c r="BL1119" s="104"/>
      <c r="BM1119" s="104"/>
      <c r="BN1119" s="104"/>
      <c r="BO1119" s="104"/>
      <c r="BP1119" s="104"/>
      <c r="BQ1119" s="104"/>
      <c r="BR1119" s="104"/>
      <c r="BS1119" s="104"/>
      <c r="BT1119" s="104"/>
      <c r="BU1119" s="104"/>
      <c r="BV1119" s="104"/>
      <c r="BW1119" s="104"/>
      <c r="BX1119" s="104"/>
      <c r="BY1119" s="104"/>
      <c r="BZ1119" s="104"/>
      <c r="CA1119" s="104"/>
      <c r="CB1119" s="104"/>
      <c r="CC1119" s="104"/>
      <c r="CD1119" s="104"/>
      <c r="CE1119" s="104"/>
      <c r="CF1119" s="104"/>
      <c r="CG1119" s="104"/>
      <c r="CH1119" s="104"/>
      <c r="CI1119" s="104"/>
      <c r="CJ1119" s="104"/>
      <c r="CK1119" s="104"/>
      <c r="CL1119" s="104"/>
      <c r="CM1119" s="104"/>
      <c r="CN1119" s="104"/>
      <c r="CO1119" s="104"/>
      <c r="CP1119" s="104"/>
      <c r="CQ1119" s="104"/>
    </row>
    <row r="1120" spans="1:95" ht="14.45" hidden="1">
      <c r="A1120" s="104"/>
      <c r="B1120" s="104"/>
      <c r="C1120" s="104"/>
      <c r="D1120" s="104"/>
      <c r="E1120" s="104"/>
      <c r="F1120" s="104"/>
      <c r="G1120" s="104"/>
      <c r="H1120" s="104"/>
      <c r="I1120" s="104"/>
      <c r="J1120" s="104"/>
      <c r="K1120" s="104"/>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V1120" s="104"/>
      <c r="AW1120" s="104"/>
      <c r="AX1120" s="104"/>
      <c r="AY1120" s="104"/>
      <c r="AZ1120" s="104"/>
      <c r="BA1120" s="104"/>
      <c r="BB1120" s="104"/>
      <c r="BC1120" s="104"/>
      <c r="BD1120" s="104"/>
      <c r="BE1120" s="104"/>
      <c r="BF1120" s="104"/>
      <c r="BG1120" s="104"/>
      <c r="BH1120" s="104"/>
      <c r="BI1120" s="104"/>
      <c r="BJ1120" s="104"/>
      <c r="BK1120" s="104"/>
      <c r="BL1120" s="104"/>
      <c r="BM1120" s="104"/>
      <c r="BN1120" s="104"/>
      <c r="BO1120" s="104"/>
      <c r="BP1120" s="104"/>
      <c r="BQ1120" s="104"/>
      <c r="BR1120" s="104"/>
      <c r="BS1120" s="104"/>
      <c r="BT1120" s="104"/>
      <c r="BU1120" s="104"/>
      <c r="BV1120" s="104"/>
      <c r="BW1120" s="104"/>
      <c r="BX1120" s="104"/>
      <c r="BY1120" s="104"/>
      <c r="BZ1120" s="104"/>
      <c r="CA1120" s="104"/>
      <c r="CB1120" s="104"/>
      <c r="CC1120" s="104"/>
      <c r="CD1120" s="104"/>
      <c r="CE1120" s="104"/>
      <c r="CF1120" s="104"/>
      <c r="CG1120" s="104"/>
      <c r="CH1120" s="104"/>
      <c r="CI1120" s="104"/>
      <c r="CJ1120" s="104"/>
      <c r="CK1120" s="104"/>
      <c r="CL1120" s="104"/>
      <c r="CM1120" s="104"/>
      <c r="CN1120" s="104"/>
      <c r="CO1120" s="104"/>
      <c r="CP1120" s="104"/>
      <c r="CQ1120" s="104"/>
    </row>
    <row r="1121" spans="1:95" ht="14.45" hidden="1">
      <c r="A1121" s="104"/>
      <c r="B1121" s="104"/>
      <c r="C1121" s="104"/>
      <c r="D1121" s="104"/>
      <c r="E1121" s="104"/>
      <c r="F1121" s="104"/>
      <c r="G1121" s="104"/>
      <c r="H1121" s="104"/>
      <c r="I1121" s="104"/>
      <c r="J1121" s="104"/>
      <c r="K1121" s="104"/>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V1121" s="104"/>
      <c r="AW1121" s="104"/>
      <c r="AX1121" s="104"/>
      <c r="AY1121" s="104"/>
      <c r="AZ1121" s="104"/>
      <c r="BA1121" s="104"/>
      <c r="BB1121" s="104"/>
      <c r="BC1121" s="104"/>
      <c r="BD1121" s="104"/>
      <c r="BE1121" s="104"/>
      <c r="BF1121" s="104"/>
      <c r="BG1121" s="104"/>
      <c r="BH1121" s="104"/>
      <c r="BI1121" s="104"/>
      <c r="BJ1121" s="104"/>
      <c r="BK1121" s="104"/>
      <c r="BL1121" s="104"/>
      <c r="BM1121" s="104"/>
      <c r="BN1121" s="104"/>
      <c r="BO1121" s="104"/>
      <c r="BP1121" s="104"/>
      <c r="BQ1121" s="104"/>
      <c r="BR1121" s="104"/>
      <c r="BS1121" s="104"/>
      <c r="BT1121" s="104"/>
      <c r="BU1121" s="104"/>
      <c r="BV1121" s="104"/>
      <c r="BW1121" s="104"/>
      <c r="BX1121" s="104"/>
      <c r="BY1121" s="104"/>
      <c r="BZ1121" s="104"/>
      <c r="CA1121" s="104"/>
      <c r="CB1121" s="104"/>
      <c r="CC1121" s="104"/>
      <c r="CD1121" s="104"/>
      <c r="CE1121" s="104"/>
      <c r="CF1121" s="104"/>
      <c r="CG1121" s="104"/>
      <c r="CH1121" s="104"/>
      <c r="CI1121" s="104"/>
      <c r="CJ1121" s="104"/>
      <c r="CK1121" s="104"/>
      <c r="CL1121" s="104"/>
      <c r="CM1121" s="104"/>
      <c r="CN1121" s="104"/>
      <c r="CO1121" s="104"/>
      <c r="CP1121" s="104"/>
      <c r="CQ1121" s="104"/>
    </row>
    <row r="1122" spans="1:95" ht="14.45" hidden="1">
      <c r="A1122" s="104"/>
      <c r="B1122" s="104"/>
      <c r="C1122" s="104"/>
      <c r="D1122" s="104"/>
      <c r="E1122" s="104"/>
      <c r="F1122" s="104"/>
      <c r="G1122" s="104"/>
      <c r="H1122" s="104"/>
      <c r="I1122" s="104"/>
      <c r="J1122" s="104"/>
      <c r="K1122" s="104"/>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V1122" s="104"/>
      <c r="AW1122" s="104"/>
      <c r="AX1122" s="104"/>
      <c r="AY1122" s="104"/>
      <c r="AZ1122" s="104"/>
      <c r="BA1122" s="104"/>
      <c r="BB1122" s="104"/>
      <c r="BC1122" s="104"/>
      <c r="BD1122" s="104"/>
      <c r="BE1122" s="104"/>
      <c r="BF1122" s="104"/>
      <c r="BG1122" s="104"/>
      <c r="BH1122" s="104"/>
      <c r="BI1122" s="104"/>
      <c r="BJ1122" s="104"/>
      <c r="BK1122" s="104"/>
      <c r="BL1122" s="104"/>
      <c r="BM1122" s="104"/>
      <c r="BN1122" s="104"/>
      <c r="BO1122" s="104"/>
      <c r="BP1122" s="104"/>
      <c r="BQ1122" s="104"/>
      <c r="BR1122" s="104"/>
      <c r="BS1122" s="104"/>
      <c r="BT1122" s="104"/>
      <c r="BU1122" s="104"/>
      <c r="BV1122" s="104"/>
      <c r="BW1122" s="104"/>
      <c r="BX1122" s="104"/>
      <c r="BY1122" s="104"/>
      <c r="BZ1122" s="104"/>
      <c r="CA1122" s="104"/>
      <c r="CB1122" s="104"/>
      <c r="CC1122" s="104"/>
      <c r="CD1122" s="104"/>
      <c r="CE1122" s="104"/>
      <c r="CF1122" s="104"/>
      <c r="CG1122" s="104"/>
      <c r="CH1122" s="104"/>
      <c r="CI1122" s="104"/>
      <c r="CJ1122" s="104"/>
      <c r="CK1122" s="104"/>
      <c r="CL1122" s="104"/>
      <c r="CM1122" s="104"/>
      <c r="CN1122" s="104"/>
      <c r="CO1122" s="104"/>
      <c r="CP1122" s="104"/>
      <c r="CQ1122" s="104"/>
    </row>
    <row r="1123" spans="1:95" ht="14.45" hidden="1">
      <c r="A1123" s="104"/>
      <c r="B1123" s="104"/>
      <c r="C1123" s="104"/>
      <c r="D1123" s="104"/>
      <c r="E1123" s="104"/>
      <c r="F1123" s="104"/>
      <c r="G1123" s="104"/>
      <c r="H1123" s="104"/>
      <c r="I1123" s="104"/>
      <c r="J1123" s="104"/>
      <c r="K1123" s="104"/>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V1123" s="104"/>
      <c r="AW1123" s="104"/>
      <c r="AX1123" s="104"/>
      <c r="AY1123" s="104"/>
      <c r="AZ1123" s="104"/>
      <c r="BA1123" s="104"/>
      <c r="BB1123" s="104"/>
      <c r="BC1123" s="104"/>
      <c r="BD1123" s="104"/>
      <c r="BE1123" s="104"/>
      <c r="BF1123" s="104"/>
      <c r="BG1123" s="104"/>
      <c r="BH1123" s="104"/>
      <c r="BI1123" s="104"/>
      <c r="BJ1123" s="104"/>
      <c r="BK1123" s="104"/>
      <c r="BL1123" s="104"/>
      <c r="BM1123" s="104"/>
      <c r="BN1123" s="104"/>
      <c r="BO1123" s="104"/>
      <c r="BP1123" s="104"/>
      <c r="BQ1123" s="104"/>
      <c r="BR1123" s="104"/>
      <c r="BS1123" s="104"/>
      <c r="BT1123" s="104"/>
      <c r="BU1123" s="104"/>
      <c r="BV1123" s="104"/>
      <c r="BW1123" s="104"/>
      <c r="BX1123" s="104"/>
      <c r="BY1123" s="104"/>
      <c r="BZ1123" s="104"/>
      <c r="CA1123" s="104"/>
      <c r="CB1123" s="104"/>
      <c r="CC1123" s="104"/>
      <c r="CD1123" s="104"/>
      <c r="CE1123" s="104"/>
      <c r="CF1123" s="104"/>
      <c r="CG1123" s="104"/>
      <c r="CH1123" s="104"/>
      <c r="CI1123" s="104"/>
      <c r="CJ1123" s="104"/>
      <c r="CK1123" s="104"/>
      <c r="CL1123" s="104"/>
      <c r="CM1123" s="104"/>
      <c r="CN1123" s="104"/>
      <c r="CO1123" s="104"/>
      <c r="CP1123" s="104"/>
      <c r="CQ1123" s="104"/>
    </row>
    <row r="1124" spans="1:95" ht="14.45" hidden="1">
      <c r="A1124" s="104"/>
      <c r="B1124" s="104"/>
      <c r="C1124" s="104"/>
      <c r="D1124" s="104"/>
      <c r="E1124" s="104"/>
      <c r="F1124" s="104"/>
      <c r="G1124" s="104"/>
      <c r="H1124" s="104"/>
      <c r="I1124" s="104"/>
      <c r="J1124" s="104"/>
      <c r="K1124" s="10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V1124" s="104"/>
      <c r="AW1124" s="104"/>
      <c r="AX1124" s="104"/>
      <c r="AY1124" s="104"/>
      <c r="AZ1124" s="104"/>
      <c r="BA1124" s="104"/>
      <c r="BB1124" s="104"/>
      <c r="BC1124" s="104"/>
      <c r="BD1124" s="104"/>
      <c r="BE1124" s="104"/>
      <c r="BF1124" s="104"/>
      <c r="BG1124" s="104"/>
      <c r="BH1124" s="104"/>
      <c r="BI1124" s="104"/>
      <c r="BJ1124" s="104"/>
      <c r="BK1124" s="104"/>
      <c r="BL1124" s="104"/>
      <c r="BM1124" s="104"/>
      <c r="BN1124" s="104"/>
      <c r="BO1124" s="104"/>
      <c r="BP1124" s="104"/>
      <c r="BQ1124" s="104"/>
      <c r="BR1124" s="104"/>
      <c r="BS1124" s="104"/>
      <c r="BT1124" s="104"/>
      <c r="BU1124" s="104"/>
      <c r="BV1124" s="104"/>
      <c r="BW1124" s="104"/>
      <c r="BX1124" s="104"/>
      <c r="BY1124" s="104"/>
      <c r="BZ1124" s="104"/>
      <c r="CA1124" s="104"/>
      <c r="CB1124" s="104"/>
      <c r="CC1124" s="104"/>
      <c r="CD1124" s="104"/>
      <c r="CE1124" s="104"/>
      <c r="CF1124" s="104"/>
      <c r="CG1124" s="104"/>
      <c r="CH1124" s="104"/>
      <c r="CI1124" s="104"/>
      <c r="CJ1124" s="104"/>
      <c r="CK1124" s="104"/>
      <c r="CL1124" s="104"/>
      <c r="CM1124" s="104"/>
      <c r="CN1124" s="104"/>
      <c r="CO1124" s="104"/>
      <c r="CP1124" s="104"/>
      <c r="CQ1124" s="104"/>
    </row>
    <row r="1125" spans="1:95" ht="14.45" hidden="1">
      <c r="A1125" s="104"/>
      <c r="B1125" s="104"/>
      <c r="C1125" s="104"/>
      <c r="D1125" s="104"/>
      <c r="E1125" s="104"/>
      <c r="F1125" s="104"/>
      <c r="G1125" s="104"/>
      <c r="H1125" s="104"/>
      <c r="I1125" s="104"/>
      <c r="J1125" s="104"/>
      <c r="K1125" s="104"/>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V1125" s="104"/>
      <c r="AW1125" s="104"/>
      <c r="AX1125" s="104"/>
      <c r="AY1125" s="104"/>
      <c r="AZ1125" s="104"/>
      <c r="BA1125" s="104"/>
      <c r="BB1125" s="104"/>
      <c r="BC1125" s="104"/>
      <c r="BD1125" s="104"/>
      <c r="BE1125" s="104"/>
      <c r="BF1125" s="104"/>
      <c r="BG1125" s="104"/>
      <c r="BH1125" s="104"/>
      <c r="BI1125" s="104"/>
      <c r="BJ1125" s="104"/>
      <c r="BK1125" s="104"/>
      <c r="BL1125" s="104"/>
      <c r="BM1125" s="104"/>
      <c r="BN1125" s="104"/>
      <c r="BO1125" s="104"/>
      <c r="BP1125" s="104"/>
      <c r="BQ1125" s="104"/>
      <c r="BR1125" s="104"/>
      <c r="BS1125" s="104"/>
      <c r="BT1125" s="104"/>
      <c r="BU1125" s="104"/>
      <c r="BV1125" s="104"/>
      <c r="BW1125" s="104"/>
      <c r="BX1125" s="104"/>
      <c r="BY1125" s="104"/>
      <c r="BZ1125" s="104"/>
      <c r="CA1125" s="104"/>
      <c r="CB1125" s="104"/>
      <c r="CC1125" s="104"/>
      <c r="CD1125" s="104"/>
      <c r="CE1125" s="104"/>
      <c r="CF1125" s="104"/>
      <c r="CG1125" s="104"/>
      <c r="CH1125" s="104"/>
      <c r="CI1125" s="104"/>
      <c r="CJ1125" s="104"/>
      <c r="CK1125" s="104"/>
      <c r="CL1125" s="104"/>
      <c r="CM1125" s="104"/>
      <c r="CN1125" s="104"/>
      <c r="CO1125" s="104"/>
      <c r="CP1125" s="104"/>
      <c r="CQ1125" s="104"/>
    </row>
    <row r="1126" spans="1:95" ht="14.45" hidden="1">
      <c r="A1126" s="104"/>
      <c r="B1126" s="104"/>
      <c r="C1126" s="104"/>
      <c r="D1126" s="104"/>
      <c r="E1126" s="104"/>
      <c r="F1126" s="104"/>
      <c r="G1126" s="104"/>
      <c r="H1126" s="104"/>
      <c r="I1126" s="104"/>
      <c r="J1126" s="104"/>
      <c r="K1126" s="104"/>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V1126" s="104"/>
      <c r="AW1126" s="104"/>
      <c r="AX1126" s="104"/>
      <c r="AY1126" s="104"/>
      <c r="AZ1126" s="104"/>
      <c r="BA1126" s="104"/>
      <c r="BB1126" s="104"/>
      <c r="BC1126" s="104"/>
      <c r="BD1126" s="104"/>
      <c r="BE1126" s="104"/>
      <c r="BF1126" s="104"/>
      <c r="BG1126" s="104"/>
      <c r="BH1126" s="104"/>
      <c r="BI1126" s="104"/>
      <c r="BJ1126" s="104"/>
      <c r="BK1126" s="104"/>
      <c r="BL1126" s="104"/>
      <c r="BM1126" s="104"/>
      <c r="BN1126" s="104"/>
      <c r="BO1126" s="104"/>
      <c r="BP1126" s="104"/>
      <c r="BQ1126" s="104"/>
      <c r="BR1126" s="104"/>
      <c r="BS1126" s="104"/>
      <c r="BT1126" s="104"/>
      <c r="BU1126" s="104"/>
      <c r="BV1126" s="104"/>
      <c r="BW1126" s="104"/>
      <c r="BX1126" s="104"/>
      <c r="BY1126" s="104"/>
      <c r="BZ1126" s="104"/>
      <c r="CA1126" s="104"/>
      <c r="CB1126" s="104"/>
      <c r="CC1126" s="104"/>
      <c r="CD1126" s="104"/>
      <c r="CE1126" s="104"/>
      <c r="CF1126" s="104"/>
      <c r="CG1126" s="104"/>
      <c r="CH1126" s="104"/>
      <c r="CI1126" s="104"/>
      <c r="CJ1126" s="104"/>
      <c r="CK1126" s="104"/>
      <c r="CL1126" s="104"/>
      <c r="CM1126" s="104"/>
      <c r="CN1126" s="104"/>
      <c r="CO1126" s="104"/>
      <c r="CP1126" s="104"/>
      <c r="CQ1126" s="104"/>
    </row>
    <row r="1127" spans="1:95" ht="14.45" hidden="1">
      <c r="A1127" s="104"/>
      <c r="B1127" s="104"/>
      <c r="C1127" s="104"/>
      <c r="D1127" s="104"/>
      <c r="E1127" s="104"/>
      <c r="F1127" s="104"/>
      <c r="G1127" s="104"/>
      <c r="H1127" s="104"/>
      <c r="I1127" s="104"/>
      <c r="J1127" s="104"/>
      <c r="K1127" s="104"/>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V1127" s="104"/>
      <c r="AW1127" s="104"/>
      <c r="AX1127" s="104"/>
      <c r="AY1127" s="104"/>
      <c r="AZ1127" s="104"/>
      <c r="BA1127" s="104"/>
      <c r="BB1127" s="104"/>
      <c r="BC1127" s="104"/>
      <c r="BD1127" s="104"/>
      <c r="BE1127" s="104"/>
      <c r="BF1127" s="104"/>
      <c r="BG1127" s="104"/>
      <c r="BH1127" s="104"/>
      <c r="BI1127" s="104"/>
      <c r="BJ1127" s="104"/>
      <c r="BK1127" s="104"/>
      <c r="BL1127" s="104"/>
      <c r="BM1127" s="104"/>
      <c r="BN1127" s="104"/>
      <c r="BO1127" s="104"/>
      <c r="BP1127" s="104"/>
      <c r="BQ1127" s="104"/>
      <c r="BR1127" s="104"/>
      <c r="BS1127" s="104"/>
      <c r="BT1127" s="104"/>
      <c r="BU1127" s="104"/>
      <c r="BV1127" s="104"/>
      <c r="BW1127" s="104"/>
      <c r="BX1127" s="104"/>
      <c r="BY1127" s="104"/>
      <c r="BZ1127" s="104"/>
      <c r="CA1127" s="104"/>
      <c r="CB1127" s="104"/>
      <c r="CC1127" s="104"/>
      <c r="CD1127" s="104"/>
      <c r="CE1127" s="104"/>
      <c r="CF1127" s="104"/>
      <c r="CG1127" s="104"/>
      <c r="CH1127" s="104"/>
      <c r="CI1127" s="104"/>
      <c r="CJ1127" s="104"/>
      <c r="CK1127" s="104"/>
      <c r="CL1127" s="104"/>
      <c r="CM1127" s="104"/>
      <c r="CN1127" s="104"/>
      <c r="CO1127" s="104"/>
      <c r="CP1127" s="104"/>
      <c r="CQ1127" s="104"/>
    </row>
    <row r="1128" spans="1:95" ht="14.45" hidden="1">
      <c r="A1128" s="104"/>
      <c r="B1128" s="104"/>
      <c r="C1128" s="104"/>
      <c r="D1128" s="104"/>
      <c r="E1128" s="104"/>
      <c r="F1128" s="104"/>
      <c r="G1128" s="104"/>
      <c r="H1128" s="104"/>
      <c r="I1128" s="104"/>
      <c r="J1128" s="104"/>
      <c r="K1128" s="104"/>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V1128" s="104"/>
      <c r="AW1128" s="104"/>
      <c r="AX1128" s="104"/>
      <c r="AY1128" s="104"/>
      <c r="AZ1128" s="104"/>
      <c r="BA1128" s="104"/>
      <c r="BB1128" s="104"/>
      <c r="BC1128" s="104"/>
      <c r="BD1128" s="104"/>
      <c r="BE1128" s="104"/>
      <c r="BF1128" s="104"/>
      <c r="BG1128" s="104"/>
      <c r="BH1128" s="104"/>
      <c r="BI1128" s="104"/>
      <c r="BJ1128" s="104"/>
      <c r="BK1128" s="104"/>
      <c r="BL1128" s="104"/>
      <c r="BM1128" s="104"/>
      <c r="BN1128" s="104"/>
      <c r="BO1128" s="104"/>
      <c r="BP1128" s="104"/>
      <c r="BQ1128" s="104"/>
      <c r="BR1128" s="104"/>
      <c r="BS1128" s="104"/>
      <c r="BT1128" s="104"/>
      <c r="BU1128" s="104"/>
      <c r="BV1128" s="104"/>
      <c r="BW1128" s="104"/>
      <c r="BX1128" s="104"/>
      <c r="BY1128" s="104"/>
      <c r="BZ1128" s="104"/>
      <c r="CA1128" s="104"/>
      <c r="CB1128" s="104"/>
      <c r="CC1128" s="104"/>
      <c r="CD1128" s="104"/>
      <c r="CE1128" s="104"/>
      <c r="CF1128" s="104"/>
      <c r="CG1128" s="104"/>
      <c r="CH1128" s="104"/>
      <c r="CI1128" s="104"/>
      <c r="CJ1128" s="104"/>
      <c r="CK1128" s="104"/>
      <c r="CL1128" s="104"/>
      <c r="CM1128" s="104"/>
      <c r="CN1128" s="104"/>
      <c r="CO1128" s="104"/>
      <c r="CP1128" s="104"/>
      <c r="CQ1128" s="104"/>
    </row>
    <row r="1129" spans="1:95" ht="14.45" hidden="1">
      <c r="A1129" s="104"/>
      <c r="B1129" s="104"/>
      <c r="C1129" s="104"/>
      <c r="D1129" s="104"/>
      <c r="E1129" s="104"/>
      <c r="F1129" s="104"/>
      <c r="G1129" s="104"/>
      <c r="H1129" s="104"/>
      <c r="I1129" s="104"/>
      <c r="J1129" s="104"/>
      <c r="K1129" s="104"/>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V1129" s="104"/>
      <c r="AW1129" s="104"/>
      <c r="AX1129" s="104"/>
      <c r="AY1129" s="104"/>
      <c r="AZ1129" s="104"/>
      <c r="BA1129" s="104"/>
      <c r="BB1129" s="104"/>
      <c r="BC1129" s="104"/>
      <c r="BD1129" s="104"/>
      <c r="BE1129" s="104"/>
      <c r="BF1129" s="104"/>
      <c r="BG1129" s="104"/>
      <c r="BH1129" s="104"/>
      <c r="BI1129" s="104"/>
      <c r="BJ1129" s="104"/>
      <c r="BK1129" s="104"/>
      <c r="BL1129" s="104"/>
      <c r="BM1129" s="104"/>
      <c r="BN1129" s="104"/>
      <c r="BO1129" s="104"/>
      <c r="BP1129" s="104"/>
      <c r="BQ1129" s="104"/>
      <c r="BR1129" s="104"/>
      <c r="BS1129" s="104"/>
      <c r="BT1129" s="104"/>
      <c r="BU1129" s="104"/>
      <c r="BV1129" s="104"/>
      <c r="BW1129" s="104"/>
      <c r="BX1129" s="104"/>
      <c r="BY1129" s="104"/>
      <c r="BZ1129" s="104"/>
      <c r="CA1129" s="104"/>
      <c r="CB1129" s="104"/>
      <c r="CC1129" s="104"/>
      <c r="CD1129" s="104"/>
      <c r="CE1129" s="104"/>
      <c r="CF1129" s="104"/>
      <c r="CG1129" s="104"/>
      <c r="CH1129" s="104"/>
      <c r="CI1129" s="104"/>
      <c r="CJ1129" s="104"/>
      <c r="CK1129" s="104"/>
      <c r="CL1129" s="104"/>
      <c r="CM1129" s="104"/>
      <c r="CN1129" s="104"/>
      <c r="CO1129" s="104"/>
      <c r="CP1129" s="104"/>
      <c r="CQ1129" s="104"/>
    </row>
    <row r="1130" spans="1:95" ht="14.45" hidden="1">
      <c r="A1130" s="104"/>
      <c r="B1130" s="104"/>
      <c r="C1130" s="104"/>
      <c r="D1130" s="104"/>
      <c r="E1130" s="104"/>
      <c r="F1130" s="104"/>
      <c r="G1130" s="104"/>
      <c r="H1130" s="104"/>
      <c r="I1130" s="104"/>
      <c r="J1130" s="104"/>
      <c r="K1130" s="104"/>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V1130" s="104"/>
      <c r="AW1130" s="104"/>
      <c r="AX1130" s="104"/>
      <c r="AY1130" s="104"/>
      <c r="AZ1130" s="104"/>
      <c r="BA1130" s="104"/>
      <c r="BB1130" s="104"/>
      <c r="BC1130" s="104"/>
      <c r="BD1130" s="104"/>
      <c r="BE1130" s="104"/>
      <c r="BF1130" s="104"/>
      <c r="BG1130" s="104"/>
      <c r="BH1130" s="104"/>
      <c r="BI1130" s="104"/>
      <c r="BJ1130" s="104"/>
      <c r="BK1130" s="104"/>
      <c r="BL1130" s="104"/>
      <c r="BM1130" s="104"/>
      <c r="BN1130" s="104"/>
      <c r="BO1130" s="104"/>
      <c r="BP1130" s="104"/>
      <c r="BQ1130" s="104"/>
      <c r="BR1130" s="104"/>
      <c r="BS1130" s="104"/>
      <c r="BT1130" s="104"/>
      <c r="BU1130" s="104"/>
      <c r="BV1130" s="104"/>
      <c r="BW1130" s="104"/>
      <c r="BX1130" s="104"/>
      <c r="BY1130" s="104"/>
      <c r="BZ1130" s="104"/>
      <c r="CA1130" s="104"/>
      <c r="CB1130" s="104"/>
      <c r="CC1130" s="104"/>
      <c r="CD1130" s="104"/>
      <c r="CE1130" s="104"/>
      <c r="CF1130" s="104"/>
      <c r="CG1130" s="104"/>
      <c r="CH1130" s="104"/>
      <c r="CI1130" s="104"/>
      <c r="CJ1130" s="104"/>
      <c r="CK1130" s="104"/>
      <c r="CL1130" s="104"/>
      <c r="CM1130" s="104"/>
      <c r="CN1130" s="104"/>
      <c r="CO1130" s="104"/>
      <c r="CP1130" s="104"/>
      <c r="CQ1130" s="104"/>
    </row>
    <row r="1131" spans="1:95" ht="14.45" hidden="1">
      <c r="A1131" s="104"/>
      <c r="B1131" s="104"/>
      <c r="C1131" s="104"/>
      <c r="D1131" s="104"/>
      <c r="E1131" s="104"/>
      <c r="F1131" s="104"/>
      <c r="G1131" s="104"/>
      <c r="H1131" s="104"/>
      <c r="I1131" s="104"/>
      <c r="J1131" s="104"/>
      <c r="K1131" s="104"/>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V1131" s="104"/>
      <c r="AW1131" s="104"/>
      <c r="AX1131" s="104"/>
      <c r="AY1131" s="104"/>
      <c r="AZ1131" s="104"/>
      <c r="BA1131" s="104"/>
      <c r="BB1131" s="104"/>
      <c r="BC1131" s="104"/>
      <c r="BD1131" s="104"/>
      <c r="BE1131" s="104"/>
      <c r="BF1131" s="104"/>
      <c r="BG1131" s="104"/>
      <c r="BH1131" s="104"/>
      <c r="BI1131" s="104"/>
      <c r="BJ1131" s="104"/>
      <c r="BK1131" s="104"/>
      <c r="BL1131" s="104"/>
      <c r="BM1131" s="104"/>
      <c r="BN1131" s="104"/>
      <c r="BO1131" s="104"/>
      <c r="BP1131" s="104"/>
      <c r="BQ1131" s="104"/>
      <c r="BR1131" s="104"/>
      <c r="BS1131" s="104"/>
      <c r="BT1131" s="104"/>
      <c r="BU1131" s="104"/>
      <c r="BV1131" s="104"/>
      <c r="BW1131" s="104"/>
      <c r="BX1131" s="104"/>
      <c r="BY1131" s="104"/>
      <c r="BZ1131" s="104"/>
      <c r="CA1131" s="104"/>
      <c r="CB1131" s="104"/>
      <c r="CC1131" s="104"/>
      <c r="CD1131" s="104"/>
      <c r="CE1131" s="104"/>
      <c r="CF1131" s="104"/>
      <c r="CG1131" s="104"/>
      <c r="CH1131" s="104"/>
      <c r="CI1131" s="104"/>
      <c r="CJ1131" s="104"/>
      <c r="CK1131" s="104"/>
      <c r="CL1131" s="104"/>
      <c r="CM1131" s="104"/>
      <c r="CN1131" s="104"/>
      <c r="CO1131" s="104"/>
      <c r="CP1131" s="104"/>
      <c r="CQ1131" s="104"/>
    </row>
    <row r="1132" spans="1:95" ht="14.45" hidden="1">
      <c r="A1132" s="104"/>
      <c r="B1132" s="104"/>
      <c r="C1132" s="104"/>
      <c r="D1132" s="104"/>
      <c r="E1132" s="104"/>
      <c r="F1132" s="104"/>
      <c r="G1132" s="104"/>
      <c r="H1132" s="104"/>
      <c r="I1132" s="104"/>
      <c r="J1132" s="104"/>
      <c r="K1132" s="104"/>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V1132" s="104"/>
      <c r="AW1132" s="104"/>
      <c r="AX1132" s="104"/>
      <c r="AY1132" s="104"/>
      <c r="AZ1132" s="104"/>
      <c r="BA1132" s="104"/>
      <c r="BB1132" s="104"/>
      <c r="BC1132" s="104"/>
      <c r="BD1132" s="104"/>
      <c r="BE1132" s="104"/>
      <c r="BF1132" s="104"/>
      <c r="BG1132" s="104"/>
      <c r="BH1132" s="104"/>
      <c r="BI1132" s="104"/>
      <c r="BJ1132" s="104"/>
      <c r="BK1132" s="104"/>
      <c r="BL1132" s="104"/>
      <c r="BM1132" s="104"/>
      <c r="BN1132" s="104"/>
      <c r="BO1132" s="104"/>
      <c r="BP1132" s="104"/>
      <c r="BQ1132" s="104"/>
      <c r="BR1132" s="104"/>
      <c r="BS1132" s="104"/>
      <c r="BT1132" s="104"/>
      <c r="BU1132" s="104"/>
      <c r="BV1132" s="104"/>
      <c r="BW1132" s="104"/>
      <c r="BX1132" s="104"/>
      <c r="BY1132" s="104"/>
      <c r="BZ1132" s="104"/>
      <c r="CA1132" s="104"/>
      <c r="CB1132" s="104"/>
      <c r="CC1132" s="104"/>
      <c r="CD1132" s="104"/>
      <c r="CE1132" s="104"/>
      <c r="CF1132" s="104"/>
      <c r="CG1132" s="104"/>
      <c r="CH1132" s="104"/>
      <c r="CI1132" s="104"/>
      <c r="CJ1132" s="104"/>
      <c r="CK1132" s="104"/>
      <c r="CL1132" s="104"/>
      <c r="CM1132" s="104"/>
      <c r="CN1132" s="104"/>
      <c r="CO1132" s="104"/>
      <c r="CP1132" s="104"/>
      <c r="CQ1132" s="104"/>
    </row>
    <row r="1133" spans="1:95" ht="14.45" hidden="1">
      <c r="A1133" s="104"/>
      <c r="B1133" s="104"/>
      <c r="C1133" s="104"/>
      <c r="D1133" s="104"/>
      <c r="E1133" s="104"/>
      <c r="F1133" s="104"/>
      <c r="G1133" s="104"/>
      <c r="H1133" s="104"/>
      <c r="I1133" s="104"/>
      <c r="J1133" s="104"/>
      <c r="K1133" s="104"/>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V1133" s="104"/>
      <c r="AW1133" s="104"/>
      <c r="AX1133" s="104"/>
      <c r="AY1133" s="104"/>
      <c r="AZ1133" s="104"/>
      <c r="BA1133" s="104"/>
      <c r="BB1133" s="104"/>
      <c r="BC1133" s="104"/>
      <c r="BD1133" s="104"/>
      <c r="BE1133" s="104"/>
      <c r="BF1133" s="104"/>
      <c r="BG1133" s="104"/>
      <c r="BH1133" s="104"/>
      <c r="BI1133" s="104"/>
      <c r="BJ1133" s="104"/>
      <c r="BK1133" s="104"/>
      <c r="BL1133" s="104"/>
      <c r="BM1133" s="104"/>
      <c r="BN1133" s="104"/>
      <c r="BO1133" s="104"/>
      <c r="BP1133" s="104"/>
      <c r="BQ1133" s="104"/>
      <c r="BR1133" s="104"/>
      <c r="BS1133" s="104"/>
      <c r="BT1133" s="104"/>
      <c r="BU1133" s="104"/>
      <c r="BV1133" s="104"/>
      <c r="BW1133" s="104"/>
      <c r="BX1133" s="104"/>
      <c r="BY1133" s="104"/>
      <c r="BZ1133" s="104"/>
      <c r="CA1133" s="104"/>
      <c r="CB1133" s="104"/>
      <c r="CC1133" s="104"/>
      <c r="CD1133" s="104"/>
      <c r="CE1133" s="104"/>
      <c r="CF1133" s="104"/>
      <c r="CG1133" s="104"/>
      <c r="CH1133" s="104"/>
      <c r="CI1133" s="104"/>
      <c r="CJ1133" s="104"/>
      <c r="CK1133" s="104"/>
      <c r="CL1133" s="104"/>
      <c r="CM1133" s="104"/>
      <c r="CN1133" s="104"/>
      <c r="CO1133" s="104"/>
      <c r="CP1133" s="104"/>
      <c r="CQ1133" s="104"/>
    </row>
    <row r="1134" spans="1:95" ht="14.45" hidden="1">
      <c r="A1134" s="104"/>
      <c r="B1134" s="104"/>
      <c r="C1134" s="104"/>
      <c r="D1134" s="104"/>
      <c r="E1134" s="104"/>
      <c r="F1134" s="104"/>
      <c r="G1134" s="104"/>
      <c r="H1134" s="104"/>
      <c r="I1134" s="104"/>
      <c r="J1134" s="104"/>
      <c r="K1134" s="10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V1134" s="104"/>
      <c r="AW1134" s="104"/>
      <c r="AX1134" s="104"/>
      <c r="AY1134" s="104"/>
      <c r="AZ1134" s="104"/>
      <c r="BA1134" s="104"/>
      <c r="BB1134" s="104"/>
      <c r="BC1134" s="104"/>
      <c r="BD1134" s="104"/>
      <c r="BE1134" s="104"/>
      <c r="BF1134" s="104"/>
      <c r="BG1134" s="104"/>
      <c r="BH1134" s="104"/>
      <c r="BI1134" s="104"/>
      <c r="BJ1134" s="104"/>
      <c r="BK1134" s="104"/>
      <c r="BL1134" s="104"/>
      <c r="BM1134" s="104"/>
      <c r="BN1134" s="104"/>
      <c r="BO1134" s="104"/>
      <c r="BP1134" s="104"/>
      <c r="BQ1134" s="104"/>
      <c r="BR1134" s="104"/>
      <c r="BS1134" s="104"/>
      <c r="BT1134" s="104"/>
      <c r="BU1134" s="104"/>
      <c r="BV1134" s="104"/>
      <c r="BW1134" s="104"/>
      <c r="BX1134" s="104"/>
      <c r="BY1134" s="104"/>
      <c r="BZ1134" s="104"/>
      <c r="CA1134" s="104"/>
      <c r="CB1134" s="104"/>
      <c r="CC1134" s="104"/>
      <c r="CD1134" s="104"/>
      <c r="CE1134" s="104"/>
      <c r="CF1134" s="104"/>
      <c r="CG1134" s="104"/>
      <c r="CH1134" s="104"/>
      <c r="CI1134" s="104"/>
      <c r="CJ1134" s="104"/>
      <c r="CK1134" s="104"/>
      <c r="CL1134" s="104"/>
      <c r="CM1134" s="104"/>
      <c r="CN1134" s="104"/>
      <c r="CO1134" s="104"/>
      <c r="CP1134" s="104"/>
      <c r="CQ1134" s="104"/>
    </row>
    <row r="1135" spans="1:95" ht="14.45" hidden="1">
      <c r="A1135" s="104"/>
      <c r="B1135" s="104"/>
      <c r="C1135" s="104"/>
      <c r="D1135" s="104"/>
      <c r="E1135" s="104"/>
      <c r="F1135" s="104"/>
      <c r="G1135" s="104"/>
      <c r="H1135" s="104"/>
      <c r="I1135" s="104"/>
      <c r="J1135" s="104"/>
      <c r="K1135" s="104"/>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V1135" s="104"/>
      <c r="AW1135" s="104"/>
      <c r="AX1135" s="104"/>
      <c r="AY1135" s="104"/>
      <c r="AZ1135" s="104"/>
      <c r="BA1135" s="104"/>
      <c r="BB1135" s="104"/>
      <c r="BC1135" s="104"/>
      <c r="BD1135" s="104"/>
      <c r="BE1135" s="104"/>
      <c r="BF1135" s="104"/>
      <c r="BG1135" s="104"/>
      <c r="BH1135" s="104"/>
      <c r="BI1135" s="104"/>
      <c r="BJ1135" s="104"/>
      <c r="BK1135" s="104"/>
      <c r="BL1135" s="104"/>
      <c r="BM1135" s="104"/>
      <c r="BN1135" s="104"/>
      <c r="BO1135" s="104"/>
      <c r="BP1135" s="104"/>
      <c r="BQ1135" s="104"/>
      <c r="BR1135" s="104"/>
      <c r="BS1135" s="104"/>
      <c r="BT1135" s="104"/>
      <c r="BU1135" s="104"/>
      <c r="BV1135" s="104"/>
      <c r="BW1135" s="104"/>
      <c r="BX1135" s="104"/>
      <c r="BY1135" s="104"/>
      <c r="BZ1135" s="104"/>
      <c r="CA1135" s="104"/>
      <c r="CB1135" s="104"/>
      <c r="CC1135" s="104"/>
      <c r="CD1135" s="104"/>
      <c r="CE1135" s="104"/>
      <c r="CF1135" s="104"/>
      <c r="CG1135" s="104"/>
      <c r="CH1135" s="104"/>
      <c r="CI1135" s="104"/>
      <c r="CJ1135" s="104"/>
      <c r="CK1135" s="104"/>
      <c r="CL1135" s="104"/>
      <c r="CM1135" s="104"/>
      <c r="CN1135" s="104"/>
      <c r="CO1135" s="104"/>
      <c r="CP1135" s="104"/>
      <c r="CQ1135" s="104"/>
    </row>
    <row r="1136" spans="1:95" ht="14.45" hidden="1">
      <c r="A1136" s="104"/>
      <c r="B1136" s="104"/>
      <c r="C1136" s="104"/>
      <c r="D1136" s="104"/>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V1136" s="104"/>
      <c r="AW1136" s="104"/>
      <c r="AX1136" s="104"/>
      <c r="AY1136" s="104"/>
      <c r="AZ1136" s="104"/>
      <c r="BA1136" s="104"/>
      <c r="BB1136" s="104"/>
      <c r="BC1136" s="104"/>
      <c r="BD1136" s="104"/>
      <c r="BE1136" s="104"/>
      <c r="BF1136" s="104"/>
      <c r="BG1136" s="104"/>
      <c r="BH1136" s="104"/>
      <c r="BI1136" s="104"/>
      <c r="BJ1136" s="104"/>
      <c r="BK1136" s="104"/>
      <c r="BL1136" s="104"/>
      <c r="BM1136" s="104"/>
      <c r="BN1136" s="104"/>
      <c r="BO1136" s="104"/>
      <c r="BP1136" s="104"/>
      <c r="BQ1136" s="104"/>
      <c r="BR1136" s="104"/>
      <c r="BS1136" s="104"/>
      <c r="BT1136" s="104"/>
      <c r="BU1136" s="104"/>
      <c r="BV1136" s="104"/>
      <c r="BW1136" s="104"/>
      <c r="BX1136" s="104"/>
      <c r="BY1136" s="104"/>
      <c r="BZ1136" s="104"/>
      <c r="CA1136" s="104"/>
      <c r="CB1136" s="104"/>
      <c r="CC1136" s="104"/>
      <c r="CD1136" s="104"/>
      <c r="CE1136" s="104"/>
      <c r="CF1136" s="104"/>
      <c r="CG1136" s="104"/>
      <c r="CH1136" s="104"/>
      <c r="CI1136" s="104"/>
      <c r="CJ1136" s="104"/>
      <c r="CK1136" s="104"/>
      <c r="CL1136" s="104"/>
      <c r="CM1136" s="104"/>
      <c r="CN1136" s="104"/>
      <c r="CO1136" s="104"/>
      <c r="CP1136" s="104"/>
      <c r="CQ1136" s="104"/>
    </row>
    <row r="1137" spans="1:95" ht="14.45" hidden="1">
      <c r="A1137" s="104"/>
      <c r="B1137" s="104"/>
      <c r="C1137" s="104"/>
      <c r="D1137" s="104"/>
      <c r="E1137" s="104"/>
      <c r="F1137" s="104"/>
      <c r="G1137" s="104"/>
      <c r="H1137" s="104"/>
      <c r="I1137" s="104"/>
      <c r="J1137" s="104"/>
      <c r="K1137" s="104"/>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V1137" s="104"/>
      <c r="AW1137" s="104"/>
      <c r="AX1137" s="104"/>
      <c r="AY1137" s="104"/>
      <c r="AZ1137" s="104"/>
      <c r="BA1137" s="104"/>
      <c r="BB1137" s="104"/>
      <c r="BC1137" s="104"/>
      <c r="BD1137" s="104"/>
      <c r="BE1137" s="104"/>
      <c r="BF1137" s="104"/>
      <c r="BG1137" s="104"/>
      <c r="BH1137" s="104"/>
      <c r="BI1137" s="104"/>
      <c r="BJ1137" s="104"/>
      <c r="BK1137" s="104"/>
      <c r="BL1137" s="104"/>
      <c r="BM1137" s="104"/>
      <c r="BN1137" s="104"/>
      <c r="BO1137" s="104"/>
      <c r="BP1137" s="104"/>
      <c r="BQ1137" s="104"/>
      <c r="BR1137" s="104"/>
      <c r="BS1137" s="104"/>
      <c r="BT1137" s="104"/>
      <c r="BU1137" s="104"/>
      <c r="BV1137" s="104"/>
      <c r="BW1137" s="104"/>
      <c r="BX1137" s="104"/>
      <c r="BY1137" s="104"/>
      <c r="BZ1137" s="104"/>
      <c r="CA1137" s="104"/>
      <c r="CB1137" s="104"/>
      <c r="CC1137" s="104"/>
      <c r="CD1137" s="104"/>
      <c r="CE1137" s="104"/>
      <c r="CF1137" s="104"/>
      <c r="CG1137" s="104"/>
      <c r="CH1137" s="104"/>
      <c r="CI1137" s="104"/>
      <c r="CJ1137" s="104"/>
      <c r="CK1137" s="104"/>
      <c r="CL1137" s="104"/>
      <c r="CM1137" s="104"/>
      <c r="CN1137" s="104"/>
      <c r="CO1137" s="104"/>
      <c r="CP1137" s="104"/>
      <c r="CQ1137" s="104"/>
    </row>
    <row r="1138" spans="1:95" ht="14.45" hidden="1">
      <c r="A1138" s="104"/>
      <c r="B1138" s="104"/>
      <c r="C1138" s="104"/>
      <c r="D1138" s="104"/>
      <c r="E1138" s="104"/>
      <c r="F1138" s="104"/>
      <c r="G1138" s="104"/>
      <c r="H1138" s="104"/>
      <c r="I1138" s="104"/>
      <c r="J1138" s="104"/>
      <c r="K1138" s="104"/>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V1138" s="104"/>
      <c r="AW1138" s="104"/>
      <c r="AX1138" s="104"/>
      <c r="AY1138" s="104"/>
      <c r="AZ1138" s="104"/>
      <c r="BA1138" s="104"/>
      <c r="BB1138" s="104"/>
      <c r="BC1138" s="104"/>
      <c r="BD1138" s="104"/>
      <c r="BE1138" s="104"/>
      <c r="BF1138" s="104"/>
      <c r="BG1138" s="104"/>
      <c r="BH1138" s="104"/>
      <c r="BI1138" s="104"/>
      <c r="BJ1138" s="104"/>
      <c r="BK1138" s="104"/>
      <c r="BL1138" s="104"/>
      <c r="BM1138" s="104"/>
      <c r="BN1138" s="104"/>
      <c r="BO1138" s="104"/>
      <c r="BP1138" s="104"/>
      <c r="BQ1138" s="104"/>
      <c r="BR1138" s="104"/>
      <c r="BS1138" s="104"/>
      <c r="BT1138" s="104"/>
      <c r="BU1138" s="104"/>
      <c r="BV1138" s="104"/>
      <c r="BW1138" s="104"/>
      <c r="BX1138" s="104"/>
      <c r="BY1138" s="104"/>
      <c r="BZ1138" s="104"/>
      <c r="CA1138" s="104"/>
      <c r="CB1138" s="104"/>
      <c r="CC1138" s="104"/>
      <c r="CD1138" s="104"/>
      <c r="CE1138" s="104"/>
      <c r="CF1138" s="104"/>
      <c r="CG1138" s="104"/>
      <c r="CH1138" s="104"/>
      <c r="CI1138" s="104"/>
      <c r="CJ1138" s="104"/>
      <c r="CK1138" s="104"/>
      <c r="CL1138" s="104"/>
      <c r="CM1138" s="104"/>
      <c r="CN1138" s="104"/>
      <c r="CO1138" s="104"/>
      <c r="CP1138" s="104"/>
      <c r="CQ1138" s="104"/>
    </row>
    <row r="1139" spans="1:95" ht="14.45" hidden="1">
      <c r="A1139" s="104"/>
      <c r="B1139" s="104"/>
      <c r="C1139" s="104"/>
      <c r="D1139" s="104"/>
      <c r="E1139" s="104"/>
      <c r="F1139" s="104"/>
      <c r="G1139" s="104"/>
      <c r="H1139" s="104"/>
      <c r="I1139" s="104"/>
      <c r="J1139" s="104"/>
      <c r="K1139" s="104"/>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V1139" s="104"/>
      <c r="AW1139" s="104"/>
      <c r="AX1139" s="104"/>
      <c r="AY1139" s="104"/>
      <c r="AZ1139" s="104"/>
      <c r="BA1139" s="104"/>
      <c r="BB1139" s="104"/>
      <c r="BC1139" s="104"/>
      <c r="BD1139" s="104"/>
      <c r="BE1139" s="104"/>
      <c r="BF1139" s="104"/>
      <c r="BG1139" s="104"/>
      <c r="BH1139" s="104"/>
      <c r="BI1139" s="104"/>
      <c r="BJ1139" s="104"/>
      <c r="BK1139" s="104"/>
      <c r="BL1139" s="104"/>
      <c r="BM1139" s="104"/>
      <c r="BN1139" s="104"/>
      <c r="BO1139" s="104"/>
      <c r="BP1139" s="104"/>
      <c r="BQ1139" s="104"/>
      <c r="BR1139" s="104"/>
      <c r="BS1139" s="104"/>
      <c r="BT1139" s="104"/>
      <c r="BU1139" s="104"/>
      <c r="BV1139" s="104"/>
      <c r="BW1139" s="104"/>
      <c r="BX1139" s="104"/>
      <c r="BY1139" s="104"/>
      <c r="BZ1139" s="104"/>
      <c r="CA1139" s="104"/>
      <c r="CB1139" s="104"/>
      <c r="CC1139" s="104"/>
      <c r="CD1139" s="104"/>
      <c r="CE1139" s="104"/>
      <c r="CF1139" s="104"/>
      <c r="CG1139" s="104"/>
      <c r="CH1139" s="104"/>
      <c r="CI1139" s="104"/>
      <c r="CJ1139" s="104"/>
      <c r="CK1139" s="104"/>
      <c r="CL1139" s="104"/>
      <c r="CM1139" s="104"/>
      <c r="CN1139" s="104"/>
      <c r="CO1139" s="104"/>
      <c r="CP1139" s="104"/>
      <c r="CQ1139" s="104"/>
    </row>
    <row r="1140" spans="1:95" ht="14.45" hidden="1">
      <c r="A1140" s="104"/>
      <c r="B1140" s="104"/>
      <c r="C1140" s="104"/>
      <c r="D1140" s="104"/>
      <c r="E1140" s="104"/>
      <c r="F1140" s="104"/>
      <c r="G1140" s="104"/>
      <c r="H1140" s="104"/>
      <c r="I1140" s="104"/>
      <c r="J1140" s="104"/>
      <c r="K1140" s="104"/>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V1140" s="104"/>
      <c r="AW1140" s="104"/>
      <c r="AX1140" s="104"/>
      <c r="AY1140" s="104"/>
      <c r="AZ1140" s="104"/>
      <c r="BA1140" s="104"/>
      <c r="BB1140" s="104"/>
      <c r="BC1140" s="104"/>
      <c r="BD1140" s="104"/>
      <c r="BE1140" s="104"/>
      <c r="BF1140" s="104"/>
      <c r="BG1140" s="104"/>
      <c r="BH1140" s="104"/>
      <c r="BI1140" s="104"/>
      <c r="BJ1140" s="104"/>
      <c r="BK1140" s="104"/>
      <c r="BL1140" s="104"/>
      <c r="BM1140" s="104"/>
      <c r="BN1140" s="104"/>
      <c r="BO1140" s="104"/>
      <c r="BP1140" s="104"/>
      <c r="BQ1140" s="104"/>
      <c r="BR1140" s="104"/>
      <c r="BS1140" s="104"/>
      <c r="BT1140" s="104"/>
      <c r="BU1140" s="104"/>
      <c r="BV1140" s="104"/>
      <c r="BW1140" s="104"/>
      <c r="BX1140" s="104"/>
      <c r="BY1140" s="104"/>
      <c r="BZ1140" s="104"/>
      <c r="CA1140" s="104"/>
      <c r="CB1140" s="104"/>
      <c r="CC1140" s="104"/>
      <c r="CD1140" s="104"/>
      <c r="CE1140" s="104"/>
      <c r="CF1140" s="104"/>
      <c r="CG1140" s="104"/>
      <c r="CH1140" s="104"/>
      <c r="CI1140" s="104"/>
      <c r="CJ1140" s="104"/>
      <c r="CK1140" s="104"/>
      <c r="CL1140" s="104"/>
      <c r="CM1140" s="104"/>
      <c r="CN1140" s="104"/>
      <c r="CO1140" s="104"/>
      <c r="CP1140" s="104"/>
      <c r="CQ1140" s="104"/>
    </row>
    <row r="1141" spans="1:95" ht="14.45" hidden="1">
      <c r="A1141" s="104"/>
      <c r="B1141" s="104"/>
      <c r="C1141" s="104"/>
      <c r="D1141" s="104"/>
      <c r="E1141" s="104"/>
      <c r="F1141" s="104"/>
      <c r="G1141" s="104"/>
      <c r="H1141" s="104"/>
      <c r="I1141" s="104"/>
      <c r="J1141" s="104"/>
      <c r="K1141" s="104"/>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V1141" s="104"/>
      <c r="AW1141" s="104"/>
      <c r="AX1141" s="104"/>
      <c r="AY1141" s="104"/>
      <c r="AZ1141" s="104"/>
      <c r="BA1141" s="104"/>
      <c r="BB1141" s="104"/>
      <c r="BC1141" s="104"/>
      <c r="BD1141" s="104"/>
      <c r="BE1141" s="104"/>
      <c r="BF1141" s="104"/>
      <c r="BG1141" s="104"/>
      <c r="BH1141" s="104"/>
      <c r="BI1141" s="104"/>
      <c r="BJ1141" s="104"/>
      <c r="BK1141" s="104"/>
      <c r="BL1141" s="104"/>
      <c r="BM1141" s="104"/>
      <c r="BN1141" s="104"/>
      <c r="BO1141" s="104"/>
      <c r="BP1141" s="104"/>
      <c r="BQ1141" s="104"/>
      <c r="BR1141" s="104"/>
      <c r="BS1141" s="104"/>
      <c r="BT1141" s="104"/>
      <c r="BU1141" s="104"/>
      <c r="BV1141" s="104"/>
      <c r="BW1141" s="104"/>
      <c r="BX1141" s="104"/>
      <c r="BY1141" s="104"/>
      <c r="BZ1141" s="104"/>
      <c r="CA1141" s="104"/>
      <c r="CB1141" s="104"/>
      <c r="CC1141" s="104"/>
      <c r="CD1141" s="104"/>
      <c r="CE1141" s="104"/>
      <c r="CF1141" s="104"/>
      <c r="CG1141" s="104"/>
      <c r="CH1141" s="104"/>
      <c r="CI1141" s="104"/>
      <c r="CJ1141" s="104"/>
      <c r="CK1141" s="104"/>
      <c r="CL1141" s="104"/>
      <c r="CM1141" s="104"/>
      <c r="CN1141" s="104"/>
      <c r="CO1141" s="104"/>
      <c r="CP1141" s="104"/>
      <c r="CQ1141" s="104"/>
    </row>
    <row r="1142" spans="1:95" ht="14.45" hidden="1">
      <c r="A1142" s="104"/>
      <c r="B1142" s="104"/>
      <c r="C1142" s="104"/>
      <c r="D1142" s="104"/>
      <c r="E1142" s="104"/>
      <c r="F1142" s="104"/>
      <c r="G1142" s="104"/>
      <c r="H1142" s="104"/>
      <c r="I1142" s="104"/>
      <c r="J1142" s="104"/>
      <c r="K1142" s="104"/>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V1142" s="104"/>
      <c r="AW1142" s="104"/>
      <c r="AX1142" s="104"/>
      <c r="AY1142" s="104"/>
      <c r="AZ1142" s="104"/>
      <c r="BA1142" s="104"/>
      <c r="BB1142" s="104"/>
      <c r="BC1142" s="104"/>
      <c r="BD1142" s="104"/>
      <c r="BE1142" s="104"/>
      <c r="BF1142" s="104"/>
      <c r="BG1142" s="104"/>
      <c r="BH1142" s="104"/>
      <c r="BI1142" s="104"/>
      <c r="BJ1142" s="104"/>
      <c r="BK1142" s="104"/>
      <c r="BL1142" s="104"/>
      <c r="BM1142" s="104"/>
      <c r="BN1142" s="104"/>
      <c r="BO1142" s="104"/>
      <c r="BP1142" s="104"/>
      <c r="BQ1142" s="104"/>
      <c r="BR1142" s="104"/>
      <c r="BS1142" s="104"/>
      <c r="BT1142" s="104"/>
      <c r="BU1142" s="104"/>
      <c r="BV1142" s="104"/>
      <c r="BW1142" s="104"/>
      <c r="BX1142" s="104"/>
      <c r="BY1142" s="104"/>
      <c r="BZ1142" s="104"/>
      <c r="CA1142" s="104"/>
      <c r="CB1142" s="104"/>
      <c r="CC1142" s="104"/>
      <c r="CD1142" s="104"/>
      <c r="CE1142" s="104"/>
      <c r="CF1142" s="104"/>
      <c r="CG1142" s="104"/>
      <c r="CH1142" s="104"/>
      <c r="CI1142" s="104"/>
      <c r="CJ1142" s="104"/>
      <c r="CK1142" s="104"/>
      <c r="CL1142" s="104"/>
      <c r="CM1142" s="104"/>
      <c r="CN1142" s="104"/>
      <c r="CO1142" s="104"/>
      <c r="CP1142" s="104"/>
      <c r="CQ1142" s="104"/>
    </row>
    <row r="1143" spans="1:95" ht="14.45" hidden="1">
      <c r="A1143" s="104"/>
      <c r="B1143" s="104"/>
      <c r="C1143" s="104"/>
      <c r="D1143" s="104"/>
      <c r="E1143" s="104"/>
      <c r="F1143" s="104"/>
      <c r="G1143" s="104"/>
      <c r="H1143" s="104"/>
      <c r="I1143" s="104"/>
      <c r="J1143" s="104"/>
      <c r="K1143" s="104"/>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V1143" s="104"/>
      <c r="AW1143" s="104"/>
      <c r="AX1143" s="104"/>
      <c r="AY1143" s="104"/>
      <c r="AZ1143" s="104"/>
      <c r="BA1143" s="104"/>
      <c r="BB1143" s="104"/>
      <c r="BC1143" s="104"/>
      <c r="BD1143" s="104"/>
      <c r="BE1143" s="104"/>
      <c r="BF1143" s="104"/>
      <c r="BG1143" s="104"/>
      <c r="BH1143" s="104"/>
      <c r="BI1143" s="104"/>
      <c r="BJ1143" s="104"/>
      <c r="BK1143" s="104"/>
      <c r="BL1143" s="104"/>
      <c r="BM1143" s="104"/>
      <c r="BN1143" s="104"/>
      <c r="BO1143" s="104"/>
      <c r="BP1143" s="104"/>
      <c r="BQ1143" s="104"/>
      <c r="BR1143" s="104"/>
      <c r="BS1143" s="104"/>
      <c r="BT1143" s="104"/>
      <c r="BU1143" s="104"/>
      <c r="BV1143" s="104"/>
      <c r="BW1143" s="104"/>
      <c r="BX1143" s="104"/>
      <c r="BY1143" s="104"/>
      <c r="BZ1143" s="104"/>
      <c r="CA1143" s="104"/>
      <c r="CB1143" s="104"/>
      <c r="CC1143" s="104"/>
      <c r="CD1143" s="104"/>
      <c r="CE1143" s="104"/>
      <c r="CF1143" s="104"/>
      <c r="CG1143" s="104"/>
      <c r="CH1143" s="104"/>
      <c r="CI1143" s="104"/>
      <c r="CJ1143" s="104"/>
      <c r="CK1143" s="104"/>
      <c r="CL1143" s="104"/>
      <c r="CM1143" s="104"/>
      <c r="CN1143" s="104"/>
      <c r="CO1143" s="104"/>
      <c r="CP1143" s="104"/>
      <c r="CQ1143" s="104"/>
    </row>
    <row r="1144" spans="1:95" ht="14.45" hidden="1">
      <c r="A1144" s="104"/>
      <c r="B1144" s="104"/>
      <c r="C1144" s="104"/>
      <c r="D1144" s="104"/>
      <c r="E1144" s="104"/>
      <c r="F1144" s="104"/>
      <c r="G1144" s="104"/>
      <c r="H1144" s="104"/>
      <c r="I1144" s="104"/>
      <c r="J1144" s="104"/>
      <c r="K1144" s="10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V1144" s="104"/>
      <c r="AW1144" s="104"/>
      <c r="AX1144" s="104"/>
      <c r="AY1144" s="104"/>
      <c r="AZ1144" s="104"/>
      <c r="BA1144" s="104"/>
      <c r="BB1144" s="104"/>
      <c r="BC1144" s="104"/>
      <c r="BD1144" s="104"/>
      <c r="BE1144" s="104"/>
      <c r="BF1144" s="104"/>
      <c r="BG1144" s="104"/>
      <c r="BH1144" s="104"/>
      <c r="BI1144" s="104"/>
      <c r="BJ1144" s="104"/>
      <c r="BK1144" s="104"/>
      <c r="BL1144" s="104"/>
      <c r="BM1144" s="104"/>
      <c r="BN1144" s="104"/>
      <c r="BO1144" s="104"/>
      <c r="BP1144" s="104"/>
      <c r="BQ1144" s="104"/>
      <c r="BR1144" s="104"/>
      <c r="BS1144" s="104"/>
      <c r="BT1144" s="104"/>
      <c r="BU1144" s="104"/>
      <c r="BV1144" s="104"/>
      <c r="BW1144" s="104"/>
      <c r="BX1144" s="104"/>
      <c r="BY1144" s="104"/>
      <c r="BZ1144" s="104"/>
      <c r="CA1144" s="104"/>
      <c r="CB1144" s="104"/>
      <c r="CC1144" s="104"/>
      <c r="CD1144" s="104"/>
      <c r="CE1144" s="104"/>
      <c r="CF1144" s="104"/>
      <c r="CG1144" s="104"/>
      <c r="CH1144" s="104"/>
      <c r="CI1144" s="104"/>
      <c r="CJ1144" s="104"/>
      <c r="CK1144" s="104"/>
      <c r="CL1144" s="104"/>
      <c r="CM1144" s="104"/>
      <c r="CN1144" s="104"/>
      <c r="CO1144" s="104"/>
      <c r="CP1144" s="104"/>
      <c r="CQ1144" s="104"/>
    </row>
    <row r="1145" spans="1:95" ht="14.45" hidden="1">
      <c r="A1145" s="104"/>
      <c r="B1145" s="104"/>
      <c r="C1145" s="104"/>
      <c r="D1145" s="104"/>
      <c r="E1145" s="104"/>
      <c r="F1145" s="104"/>
      <c r="G1145" s="104"/>
      <c r="H1145" s="104"/>
      <c r="I1145" s="104"/>
      <c r="J1145" s="104"/>
      <c r="K1145" s="104"/>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V1145" s="104"/>
      <c r="AW1145" s="104"/>
      <c r="AX1145" s="104"/>
      <c r="AY1145" s="104"/>
      <c r="AZ1145" s="104"/>
      <c r="BA1145" s="104"/>
      <c r="BB1145" s="104"/>
      <c r="BC1145" s="104"/>
      <c r="BD1145" s="104"/>
      <c r="BE1145" s="104"/>
      <c r="BF1145" s="104"/>
      <c r="BG1145" s="104"/>
      <c r="BH1145" s="104"/>
      <c r="BI1145" s="104"/>
      <c r="BJ1145" s="104"/>
      <c r="BK1145" s="104"/>
      <c r="BL1145" s="104"/>
      <c r="BM1145" s="104"/>
      <c r="BN1145" s="104"/>
      <c r="BO1145" s="104"/>
      <c r="BP1145" s="104"/>
      <c r="BQ1145" s="104"/>
      <c r="BR1145" s="104"/>
      <c r="BS1145" s="104"/>
      <c r="BT1145" s="104"/>
      <c r="BU1145" s="104"/>
      <c r="BV1145" s="104"/>
      <c r="BW1145" s="104"/>
      <c r="BX1145" s="104"/>
      <c r="BY1145" s="104"/>
      <c r="BZ1145" s="104"/>
      <c r="CA1145" s="104"/>
      <c r="CB1145" s="104"/>
      <c r="CC1145" s="104"/>
      <c r="CD1145" s="104"/>
      <c r="CE1145" s="104"/>
      <c r="CF1145" s="104"/>
      <c r="CG1145" s="104"/>
      <c r="CH1145" s="104"/>
      <c r="CI1145" s="104"/>
      <c r="CJ1145" s="104"/>
      <c r="CK1145" s="104"/>
      <c r="CL1145" s="104"/>
      <c r="CM1145" s="104"/>
      <c r="CN1145" s="104"/>
      <c r="CO1145" s="104"/>
      <c r="CP1145" s="104"/>
      <c r="CQ1145" s="104"/>
    </row>
    <row r="1146" spans="1:95" ht="14.45" hidden="1">
      <c r="A1146" s="104"/>
      <c r="B1146" s="104"/>
      <c r="C1146" s="104"/>
      <c r="D1146" s="104"/>
      <c r="E1146" s="104"/>
      <c r="F1146" s="104"/>
      <c r="G1146" s="104"/>
      <c r="H1146" s="104"/>
      <c r="I1146" s="104"/>
      <c r="J1146" s="104"/>
      <c r="K1146" s="104"/>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V1146" s="104"/>
      <c r="AW1146" s="104"/>
      <c r="AX1146" s="104"/>
      <c r="AY1146" s="104"/>
      <c r="AZ1146" s="104"/>
      <c r="BA1146" s="104"/>
      <c r="BB1146" s="104"/>
      <c r="BC1146" s="104"/>
      <c r="BD1146" s="104"/>
      <c r="BE1146" s="104"/>
      <c r="BF1146" s="104"/>
      <c r="BG1146" s="104"/>
      <c r="BH1146" s="104"/>
      <c r="BI1146" s="104"/>
      <c r="BJ1146" s="104"/>
      <c r="BK1146" s="104"/>
      <c r="BL1146" s="104"/>
      <c r="BM1146" s="104"/>
      <c r="BN1146" s="104"/>
      <c r="BO1146" s="104"/>
      <c r="BP1146" s="104"/>
      <c r="BQ1146" s="104"/>
      <c r="BR1146" s="104"/>
      <c r="BS1146" s="104"/>
      <c r="BT1146" s="104"/>
      <c r="BU1146" s="104"/>
      <c r="BV1146" s="104"/>
      <c r="BW1146" s="104"/>
      <c r="BX1146" s="104"/>
      <c r="BY1146" s="104"/>
      <c r="BZ1146" s="104"/>
      <c r="CA1146" s="104"/>
      <c r="CB1146" s="104"/>
      <c r="CC1146" s="104"/>
      <c r="CD1146" s="104"/>
      <c r="CE1146" s="104"/>
      <c r="CF1146" s="104"/>
      <c r="CG1146" s="104"/>
      <c r="CH1146" s="104"/>
      <c r="CI1146" s="104"/>
      <c r="CJ1146" s="104"/>
      <c r="CK1146" s="104"/>
      <c r="CL1146" s="104"/>
      <c r="CM1146" s="104"/>
      <c r="CN1146" s="104"/>
      <c r="CO1146" s="104"/>
      <c r="CP1146" s="104"/>
      <c r="CQ1146" s="104"/>
    </row>
    <row r="1147" spans="1:95" ht="14.45" hidden="1">
      <c r="A1147" s="104"/>
      <c r="B1147" s="104"/>
      <c r="C1147" s="104"/>
      <c r="D1147" s="104"/>
      <c r="E1147" s="104"/>
      <c r="F1147" s="104"/>
      <c r="G1147" s="104"/>
      <c r="H1147" s="104"/>
      <c r="I1147" s="104"/>
      <c r="J1147" s="104"/>
      <c r="K1147" s="104"/>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V1147" s="104"/>
      <c r="AW1147" s="104"/>
      <c r="AX1147" s="104"/>
      <c r="AY1147" s="104"/>
      <c r="AZ1147" s="104"/>
      <c r="BA1147" s="104"/>
      <c r="BB1147" s="104"/>
      <c r="BC1147" s="104"/>
      <c r="BD1147" s="104"/>
      <c r="BE1147" s="104"/>
      <c r="BF1147" s="104"/>
      <c r="BG1147" s="104"/>
      <c r="BH1147" s="104"/>
      <c r="BI1147" s="104"/>
      <c r="BJ1147" s="104"/>
      <c r="BK1147" s="104"/>
      <c r="BL1147" s="104"/>
      <c r="BM1147" s="104"/>
      <c r="BN1147" s="104"/>
      <c r="BO1147" s="104"/>
      <c r="BP1147" s="104"/>
      <c r="BQ1147" s="104"/>
      <c r="BR1147" s="104"/>
      <c r="BS1147" s="104"/>
      <c r="BT1147" s="104"/>
      <c r="BU1147" s="104"/>
      <c r="BV1147" s="104"/>
      <c r="BW1147" s="104"/>
      <c r="BX1147" s="104"/>
      <c r="BY1147" s="104"/>
      <c r="BZ1147" s="104"/>
      <c r="CA1147" s="104"/>
      <c r="CB1147" s="104"/>
      <c r="CC1147" s="104"/>
      <c r="CD1147" s="104"/>
      <c r="CE1147" s="104"/>
      <c r="CF1147" s="104"/>
      <c r="CG1147" s="104"/>
      <c r="CH1147" s="104"/>
      <c r="CI1147" s="104"/>
      <c r="CJ1147" s="104"/>
      <c r="CK1147" s="104"/>
      <c r="CL1147" s="104"/>
      <c r="CM1147" s="104"/>
      <c r="CN1147" s="104"/>
      <c r="CO1147" s="104"/>
      <c r="CP1147" s="104"/>
      <c r="CQ1147" s="104"/>
    </row>
    <row r="1148" spans="1:95" ht="14.45" hidden="1">
      <c r="A1148" s="104"/>
      <c r="B1148" s="104"/>
      <c r="C1148" s="104"/>
      <c r="D1148" s="104"/>
      <c r="E1148" s="104"/>
      <c r="F1148" s="104"/>
      <c r="G1148" s="104"/>
      <c r="H1148" s="104"/>
      <c r="I1148" s="104"/>
      <c r="J1148" s="104"/>
      <c r="K1148" s="104"/>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V1148" s="104"/>
      <c r="AW1148" s="104"/>
      <c r="AX1148" s="104"/>
      <c r="AY1148" s="104"/>
      <c r="AZ1148" s="104"/>
      <c r="BA1148" s="104"/>
      <c r="BB1148" s="104"/>
      <c r="BC1148" s="104"/>
      <c r="BD1148" s="104"/>
      <c r="BE1148" s="104"/>
      <c r="BF1148" s="104"/>
      <c r="BG1148" s="104"/>
      <c r="BH1148" s="104"/>
      <c r="BI1148" s="104"/>
      <c r="BJ1148" s="104"/>
      <c r="BK1148" s="104"/>
      <c r="BL1148" s="104"/>
      <c r="BM1148" s="104"/>
      <c r="BN1148" s="104"/>
      <c r="BO1148" s="104"/>
      <c r="BP1148" s="104"/>
      <c r="BQ1148" s="104"/>
      <c r="BR1148" s="104"/>
      <c r="BS1148" s="104"/>
      <c r="BT1148" s="104"/>
      <c r="BU1148" s="104"/>
      <c r="BV1148" s="104"/>
      <c r="BW1148" s="104"/>
      <c r="BX1148" s="104"/>
      <c r="BY1148" s="104"/>
      <c r="BZ1148" s="104"/>
      <c r="CA1148" s="104"/>
      <c r="CB1148" s="104"/>
      <c r="CC1148" s="104"/>
      <c r="CD1148" s="104"/>
      <c r="CE1148" s="104"/>
      <c r="CF1148" s="104"/>
      <c r="CG1148" s="104"/>
      <c r="CH1148" s="104"/>
      <c r="CI1148" s="104"/>
      <c r="CJ1148" s="104"/>
      <c r="CK1148" s="104"/>
      <c r="CL1148" s="104"/>
      <c r="CM1148" s="104"/>
      <c r="CN1148" s="104"/>
      <c r="CO1148" s="104"/>
      <c r="CP1148" s="104"/>
      <c r="CQ1148" s="104"/>
    </row>
    <row r="1149" spans="1:95" ht="14.45" hidden="1">
      <c r="A1149" s="104"/>
      <c r="B1149" s="104"/>
      <c r="C1149" s="104"/>
      <c r="D1149" s="104"/>
      <c r="E1149" s="104"/>
      <c r="F1149" s="104"/>
      <c r="G1149" s="104"/>
      <c r="H1149" s="104"/>
      <c r="I1149" s="104"/>
      <c r="J1149" s="104"/>
      <c r="K1149" s="104"/>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V1149" s="104"/>
      <c r="AW1149" s="104"/>
      <c r="AX1149" s="104"/>
      <c r="AY1149" s="104"/>
      <c r="AZ1149" s="104"/>
      <c r="BA1149" s="104"/>
      <c r="BB1149" s="104"/>
      <c r="BC1149" s="104"/>
      <c r="BD1149" s="104"/>
      <c r="BE1149" s="104"/>
      <c r="BF1149" s="104"/>
      <c r="BG1149" s="104"/>
      <c r="BH1149" s="104"/>
      <c r="BI1149" s="104"/>
      <c r="BJ1149" s="104"/>
      <c r="BK1149" s="104"/>
      <c r="BL1149" s="104"/>
      <c r="BM1149" s="104"/>
      <c r="BN1149" s="104"/>
      <c r="BO1149" s="104"/>
      <c r="BP1149" s="104"/>
      <c r="BQ1149" s="104"/>
      <c r="BR1149" s="104"/>
      <c r="BS1149" s="104"/>
      <c r="BT1149" s="104"/>
      <c r="BU1149" s="104"/>
      <c r="BV1149" s="104"/>
      <c r="BW1149" s="104"/>
      <c r="BX1149" s="104"/>
      <c r="BY1149" s="104"/>
      <c r="BZ1149" s="104"/>
      <c r="CA1149" s="104"/>
      <c r="CB1149" s="104"/>
      <c r="CC1149" s="104"/>
      <c r="CD1149" s="104"/>
      <c r="CE1149" s="104"/>
      <c r="CF1149" s="104"/>
      <c r="CG1149" s="104"/>
      <c r="CH1149" s="104"/>
      <c r="CI1149" s="104"/>
      <c r="CJ1149" s="104"/>
      <c r="CK1149" s="104"/>
      <c r="CL1149" s="104"/>
      <c r="CM1149" s="104"/>
      <c r="CN1149" s="104"/>
      <c r="CO1149" s="104"/>
      <c r="CP1149" s="104"/>
      <c r="CQ1149" s="104"/>
    </row>
    <row r="1150" spans="1:95" ht="14.45" hidden="1">
      <c r="A1150" s="104"/>
      <c r="B1150" s="104"/>
      <c r="C1150" s="104"/>
      <c r="D1150" s="104"/>
      <c r="E1150" s="104"/>
      <c r="F1150" s="104"/>
      <c r="G1150" s="104"/>
      <c r="H1150" s="104"/>
      <c r="I1150" s="104"/>
      <c r="J1150" s="104"/>
      <c r="K1150" s="104"/>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V1150" s="104"/>
      <c r="AW1150" s="104"/>
      <c r="AX1150" s="104"/>
      <c r="AY1150" s="104"/>
      <c r="AZ1150" s="104"/>
      <c r="BA1150" s="104"/>
      <c r="BB1150" s="104"/>
      <c r="BC1150" s="104"/>
      <c r="BD1150" s="104"/>
      <c r="BE1150" s="104"/>
      <c r="BF1150" s="104"/>
      <c r="BG1150" s="104"/>
      <c r="BH1150" s="104"/>
      <c r="BI1150" s="104"/>
      <c r="BJ1150" s="104"/>
      <c r="BK1150" s="104"/>
      <c r="BL1150" s="104"/>
      <c r="BM1150" s="104"/>
      <c r="BN1150" s="104"/>
      <c r="BO1150" s="104"/>
      <c r="BP1150" s="104"/>
      <c r="BQ1150" s="104"/>
      <c r="BR1150" s="104"/>
      <c r="BS1150" s="104"/>
      <c r="BT1150" s="104"/>
      <c r="BU1150" s="104"/>
      <c r="BV1150" s="104"/>
      <c r="BW1150" s="104"/>
      <c r="BX1150" s="104"/>
      <c r="BY1150" s="104"/>
      <c r="BZ1150" s="104"/>
      <c r="CA1150" s="104"/>
      <c r="CB1150" s="104"/>
      <c r="CC1150" s="104"/>
      <c r="CD1150" s="104"/>
      <c r="CE1150" s="104"/>
      <c r="CF1150" s="104"/>
      <c r="CG1150" s="104"/>
      <c r="CH1150" s="104"/>
      <c r="CI1150" s="104"/>
      <c r="CJ1150" s="104"/>
      <c r="CK1150" s="104"/>
      <c r="CL1150" s="104"/>
      <c r="CM1150" s="104"/>
      <c r="CN1150" s="104"/>
      <c r="CO1150" s="104"/>
      <c r="CP1150" s="104"/>
      <c r="CQ1150" s="104"/>
    </row>
    <row r="1151" spans="1:95" ht="14.45" hidden="1">
      <c r="A1151" s="104"/>
      <c r="B1151" s="104"/>
      <c r="C1151" s="104"/>
      <c r="D1151" s="104"/>
      <c r="E1151" s="104"/>
      <c r="F1151" s="104"/>
      <c r="G1151" s="104"/>
      <c r="H1151" s="104"/>
      <c r="I1151" s="104"/>
      <c r="J1151" s="104"/>
      <c r="K1151" s="104"/>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V1151" s="104"/>
      <c r="AW1151" s="104"/>
      <c r="AX1151" s="104"/>
      <c r="AY1151" s="104"/>
      <c r="AZ1151" s="104"/>
      <c r="BA1151" s="104"/>
      <c r="BB1151" s="104"/>
      <c r="BC1151" s="104"/>
      <c r="BD1151" s="104"/>
      <c r="BE1151" s="104"/>
      <c r="BF1151" s="104"/>
      <c r="BG1151" s="104"/>
      <c r="BH1151" s="104"/>
      <c r="BI1151" s="104"/>
      <c r="BJ1151" s="104"/>
      <c r="BK1151" s="104"/>
      <c r="BL1151" s="104"/>
      <c r="BM1151" s="104"/>
      <c r="BN1151" s="104"/>
      <c r="BO1151" s="104"/>
      <c r="BP1151" s="104"/>
      <c r="BQ1151" s="104"/>
      <c r="BR1151" s="104"/>
      <c r="BS1151" s="104"/>
      <c r="BT1151" s="104"/>
      <c r="BU1151" s="104"/>
      <c r="BV1151" s="104"/>
      <c r="BW1151" s="104"/>
      <c r="BX1151" s="104"/>
      <c r="BY1151" s="104"/>
      <c r="BZ1151" s="104"/>
      <c r="CA1151" s="104"/>
      <c r="CB1151" s="104"/>
      <c r="CC1151" s="104"/>
      <c r="CD1151" s="104"/>
      <c r="CE1151" s="104"/>
      <c r="CF1151" s="104"/>
      <c r="CG1151" s="104"/>
      <c r="CH1151" s="104"/>
      <c r="CI1151" s="104"/>
      <c r="CJ1151" s="104"/>
      <c r="CK1151" s="104"/>
      <c r="CL1151" s="104"/>
      <c r="CM1151" s="104"/>
      <c r="CN1151" s="104"/>
      <c r="CO1151" s="104"/>
      <c r="CP1151" s="104"/>
      <c r="CQ1151" s="104"/>
    </row>
    <row r="1152" spans="1:95" ht="14.45" hidden="1">
      <c r="A1152" s="104"/>
      <c r="B1152" s="104"/>
      <c r="C1152" s="104"/>
      <c r="D1152" s="104"/>
      <c r="E1152" s="104"/>
      <c r="F1152" s="104"/>
      <c r="G1152" s="104"/>
      <c r="H1152" s="104"/>
      <c r="I1152" s="104"/>
      <c r="J1152" s="104"/>
      <c r="K1152" s="104"/>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V1152" s="104"/>
      <c r="AW1152" s="104"/>
      <c r="AX1152" s="104"/>
      <c r="AY1152" s="104"/>
      <c r="AZ1152" s="104"/>
      <c r="BA1152" s="104"/>
      <c r="BB1152" s="104"/>
      <c r="BC1152" s="104"/>
      <c r="BD1152" s="104"/>
      <c r="BE1152" s="104"/>
      <c r="BF1152" s="104"/>
      <c r="BG1152" s="104"/>
      <c r="BH1152" s="104"/>
      <c r="BI1152" s="104"/>
      <c r="BJ1152" s="104"/>
      <c r="BK1152" s="104"/>
      <c r="BL1152" s="104"/>
      <c r="BM1152" s="104"/>
      <c r="BN1152" s="104"/>
      <c r="BO1152" s="104"/>
      <c r="BP1152" s="104"/>
      <c r="BQ1152" s="104"/>
      <c r="BR1152" s="104"/>
      <c r="BS1152" s="104"/>
      <c r="BT1152" s="104"/>
      <c r="BU1152" s="104"/>
      <c r="BV1152" s="104"/>
      <c r="BW1152" s="104"/>
      <c r="BX1152" s="104"/>
      <c r="BY1152" s="104"/>
      <c r="BZ1152" s="104"/>
      <c r="CA1152" s="104"/>
      <c r="CB1152" s="104"/>
      <c r="CC1152" s="104"/>
      <c r="CD1152" s="104"/>
      <c r="CE1152" s="104"/>
      <c r="CF1152" s="104"/>
      <c r="CG1152" s="104"/>
      <c r="CH1152" s="104"/>
      <c r="CI1152" s="104"/>
      <c r="CJ1152" s="104"/>
      <c r="CK1152" s="104"/>
      <c r="CL1152" s="104"/>
      <c r="CM1152" s="104"/>
      <c r="CN1152" s="104"/>
      <c r="CO1152" s="104"/>
      <c r="CP1152" s="104"/>
      <c r="CQ1152" s="104"/>
    </row>
    <row r="1153" spans="1:95" ht="14.45" hidden="1">
      <c r="A1153" s="104"/>
      <c r="B1153" s="104"/>
      <c r="C1153" s="104"/>
      <c r="D1153" s="104"/>
      <c r="E1153" s="104"/>
      <c r="F1153" s="104"/>
      <c r="G1153" s="104"/>
      <c r="H1153" s="104"/>
      <c r="I1153" s="104"/>
      <c r="J1153" s="104"/>
      <c r="K1153" s="104"/>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V1153" s="104"/>
      <c r="AW1153" s="104"/>
      <c r="AX1153" s="104"/>
      <c r="AY1153" s="104"/>
      <c r="AZ1153" s="104"/>
      <c r="BA1153" s="104"/>
      <c r="BB1153" s="104"/>
      <c r="BC1153" s="104"/>
      <c r="BD1153" s="104"/>
      <c r="BE1153" s="104"/>
      <c r="BF1153" s="104"/>
      <c r="BG1153" s="104"/>
      <c r="BH1153" s="104"/>
      <c r="BI1153" s="104"/>
      <c r="BJ1153" s="104"/>
      <c r="BK1153" s="104"/>
      <c r="BL1153" s="104"/>
      <c r="BM1153" s="104"/>
      <c r="BN1153" s="104"/>
      <c r="BO1153" s="104"/>
      <c r="BP1153" s="104"/>
      <c r="BQ1153" s="104"/>
      <c r="BR1153" s="104"/>
      <c r="BS1153" s="104"/>
      <c r="BT1153" s="104"/>
      <c r="BU1153" s="104"/>
      <c r="BV1153" s="104"/>
      <c r="BW1153" s="104"/>
      <c r="BX1153" s="104"/>
      <c r="BY1153" s="104"/>
      <c r="BZ1153" s="104"/>
      <c r="CA1153" s="104"/>
      <c r="CB1153" s="104"/>
      <c r="CC1153" s="104"/>
      <c r="CD1153" s="104"/>
      <c r="CE1153" s="104"/>
      <c r="CF1153" s="104"/>
      <c r="CG1153" s="104"/>
      <c r="CH1153" s="104"/>
      <c r="CI1153" s="104"/>
      <c r="CJ1153" s="104"/>
      <c r="CK1153" s="104"/>
      <c r="CL1153" s="104"/>
      <c r="CM1153" s="104"/>
      <c r="CN1153" s="104"/>
      <c r="CO1153" s="104"/>
      <c r="CP1153" s="104"/>
      <c r="CQ1153" s="104"/>
    </row>
    <row r="1154" spans="1:95" ht="14.45" hidden="1">
      <c r="A1154" s="104"/>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V1154" s="104"/>
      <c r="AW1154" s="104"/>
      <c r="AX1154" s="104"/>
      <c r="AY1154" s="104"/>
      <c r="AZ1154" s="104"/>
      <c r="BA1154" s="104"/>
      <c r="BB1154" s="104"/>
      <c r="BC1154" s="104"/>
      <c r="BD1154" s="104"/>
      <c r="BE1154" s="104"/>
      <c r="BF1154" s="104"/>
      <c r="BG1154" s="104"/>
      <c r="BH1154" s="104"/>
      <c r="BI1154" s="104"/>
      <c r="BJ1154" s="104"/>
      <c r="BK1154" s="104"/>
      <c r="BL1154" s="104"/>
      <c r="BM1154" s="104"/>
      <c r="BN1154" s="104"/>
      <c r="BO1154" s="104"/>
      <c r="BP1154" s="104"/>
      <c r="BQ1154" s="104"/>
      <c r="BR1154" s="104"/>
      <c r="BS1154" s="104"/>
      <c r="BT1154" s="104"/>
      <c r="BU1154" s="104"/>
      <c r="BV1154" s="104"/>
      <c r="BW1154" s="104"/>
      <c r="BX1154" s="104"/>
      <c r="BY1154" s="104"/>
      <c r="BZ1154" s="104"/>
      <c r="CA1154" s="104"/>
      <c r="CB1154" s="104"/>
      <c r="CC1154" s="104"/>
      <c r="CD1154" s="104"/>
      <c r="CE1154" s="104"/>
      <c r="CF1154" s="104"/>
      <c r="CG1154" s="104"/>
      <c r="CH1154" s="104"/>
      <c r="CI1154" s="104"/>
      <c r="CJ1154" s="104"/>
      <c r="CK1154" s="104"/>
      <c r="CL1154" s="104"/>
      <c r="CM1154" s="104"/>
      <c r="CN1154" s="104"/>
      <c r="CO1154" s="104"/>
      <c r="CP1154" s="104"/>
      <c r="CQ1154" s="104"/>
    </row>
    <row r="1155" spans="1:95" ht="14.45" hidden="1">
      <c r="A1155" s="104"/>
      <c r="B1155" s="104"/>
      <c r="C1155" s="104"/>
      <c r="D1155" s="104"/>
      <c r="E1155" s="104"/>
      <c r="F1155" s="104"/>
      <c r="G1155" s="104"/>
      <c r="H1155" s="104"/>
      <c r="I1155" s="104"/>
      <c r="J1155" s="104"/>
      <c r="K1155" s="104"/>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V1155" s="104"/>
      <c r="AW1155" s="104"/>
      <c r="AX1155" s="104"/>
      <c r="AY1155" s="104"/>
      <c r="AZ1155" s="104"/>
      <c r="BA1155" s="104"/>
      <c r="BB1155" s="104"/>
      <c r="BC1155" s="104"/>
      <c r="BD1155" s="104"/>
      <c r="BE1155" s="104"/>
      <c r="BF1155" s="104"/>
      <c r="BG1155" s="104"/>
      <c r="BH1155" s="104"/>
      <c r="BI1155" s="104"/>
      <c r="BJ1155" s="104"/>
      <c r="BK1155" s="104"/>
      <c r="BL1155" s="104"/>
      <c r="BM1155" s="104"/>
      <c r="BN1155" s="104"/>
      <c r="BO1155" s="104"/>
      <c r="BP1155" s="104"/>
      <c r="BQ1155" s="104"/>
      <c r="BR1155" s="104"/>
      <c r="BS1155" s="104"/>
      <c r="BT1155" s="104"/>
      <c r="BU1155" s="104"/>
      <c r="BV1155" s="104"/>
      <c r="BW1155" s="104"/>
      <c r="BX1155" s="104"/>
      <c r="BY1155" s="104"/>
      <c r="BZ1155" s="104"/>
      <c r="CA1155" s="104"/>
      <c r="CB1155" s="104"/>
      <c r="CC1155" s="104"/>
      <c r="CD1155" s="104"/>
      <c r="CE1155" s="104"/>
      <c r="CF1155" s="104"/>
      <c r="CG1155" s="104"/>
      <c r="CH1155" s="104"/>
      <c r="CI1155" s="104"/>
      <c r="CJ1155" s="104"/>
      <c r="CK1155" s="104"/>
      <c r="CL1155" s="104"/>
      <c r="CM1155" s="104"/>
      <c r="CN1155" s="104"/>
      <c r="CO1155" s="104"/>
      <c r="CP1155" s="104"/>
      <c r="CQ1155" s="104"/>
    </row>
    <row r="1156" spans="1:95" ht="14.45" hidden="1">
      <c r="A1156" s="104"/>
      <c r="B1156" s="104"/>
      <c r="C1156" s="104"/>
      <c r="D1156" s="104"/>
      <c r="E1156" s="104"/>
      <c r="F1156" s="104"/>
      <c r="G1156" s="104"/>
      <c r="H1156" s="104"/>
      <c r="I1156" s="104"/>
      <c r="J1156" s="104"/>
      <c r="K1156" s="104"/>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V1156" s="104"/>
      <c r="AW1156" s="104"/>
      <c r="AX1156" s="104"/>
      <c r="AY1156" s="104"/>
      <c r="AZ1156" s="104"/>
      <c r="BA1156" s="104"/>
      <c r="BB1156" s="104"/>
      <c r="BC1156" s="104"/>
      <c r="BD1156" s="104"/>
      <c r="BE1156" s="104"/>
      <c r="BF1156" s="104"/>
      <c r="BG1156" s="104"/>
      <c r="BH1156" s="104"/>
      <c r="BI1156" s="104"/>
      <c r="BJ1156" s="104"/>
      <c r="BK1156" s="104"/>
      <c r="BL1156" s="104"/>
      <c r="BM1156" s="104"/>
      <c r="BN1156" s="104"/>
      <c r="BO1156" s="104"/>
      <c r="BP1156" s="104"/>
      <c r="BQ1156" s="104"/>
      <c r="BR1156" s="104"/>
      <c r="BS1156" s="104"/>
      <c r="BT1156" s="104"/>
      <c r="BU1156" s="104"/>
      <c r="BV1156" s="104"/>
      <c r="BW1156" s="104"/>
      <c r="BX1156" s="104"/>
      <c r="BY1156" s="104"/>
      <c r="BZ1156" s="104"/>
      <c r="CA1156" s="104"/>
      <c r="CB1156" s="104"/>
      <c r="CC1156" s="104"/>
      <c r="CD1156" s="104"/>
      <c r="CE1156" s="104"/>
      <c r="CF1156" s="104"/>
      <c r="CG1156" s="104"/>
      <c r="CH1156" s="104"/>
      <c r="CI1156" s="104"/>
      <c r="CJ1156" s="104"/>
      <c r="CK1156" s="104"/>
      <c r="CL1156" s="104"/>
      <c r="CM1156" s="104"/>
      <c r="CN1156" s="104"/>
      <c r="CO1156" s="104"/>
      <c r="CP1156" s="104"/>
      <c r="CQ1156" s="104"/>
    </row>
    <row r="1157" spans="1:95" ht="14.45" hidden="1">
      <c r="A1157" s="104"/>
      <c r="B1157" s="104"/>
      <c r="C1157" s="104"/>
      <c r="D1157" s="104"/>
      <c r="E1157" s="104"/>
      <c r="F1157" s="104"/>
      <c r="G1157" s="104"/>
      <c r="H1157" s="104"/>
      <c r="I1157" s="104"/>
      <c r="J1157" s="104"/>
      <c r="K1157" s="104"/>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V1157" s="104"/>
      <c r="AW1157" s="104"/>
      <c r="AX1157" s="104"/>
      <c r="AY1157" s="104"/>
      <c r="AZ1157" s="104"/>
      <c r="BA1157" s="104"/>
      <c r="BB1157" s="104"/>
      <c r="BC1157" s="104"/>
      <c r="BD1157" s="104"/>
      <c r="BE1157" s="104"/>
      <c r="BF1157" s="104"/>
      <c r="BG1157" s="104"/>
      <c r="BH1157" s="104"/>
      <c r="BI1157" s="104"/>
      <c r="BJ1157" s="104"/>
      <c r="BK1157" s="104"/>
      <c r="BL1157" s="104"/>
      <c r="BM1157" s="104"/>
      <c r="BN1157" s="104"/>
      <c r="BO1157" s="104"/>
      <c r="BP1157" s="104"/>
      <c r="BQ1157" s="104"/>
      <c r="BR1157" s="104"/>
      <c r="BS1157" s="104"/>
      <c r="BT1157" s="104"/>
      <c r="BU1157" s="104"/>
      <c r="BV1157" s="104"/>
      <c r="BW1157" s="104"/>
      <c r="BX1157" s="104"/>
      <c r="BY1157" s="104"/>
      <c r="BZ1157" s="104"/>
      <c r="CA1157" s="104"/>
      <c r="CB1157" s="104"/>
      <c r="CC1157" s="104"/>
      <c r="CD1157" s="104"/>
      <c r="CE1157" s="104"/>
      <c r="CF1157" s="104"/>
      <c r="CG1157" s="104"/>
      <c r="CH1157" s="104"/>
      <c r="CI1157" s="104"/>
      <c r="CJ1157" s="104"/>
      <c r="CK1157" s="104"/>
      <c r="CL1157" s="104"/>
      <c r="CM1157" s="104"/>
      <c r="CN1157" s="104"/>
      <c r="CO1157" s="104"/>
      <c r="CP1157" s="104"/>
      <c r="CQ1157" s="104"/>
    </row>
    <row r="1158" spans="1:95" ht="14.45" hidden="1">
      <c r="A1158" s="104"/>
      <c r="B1158" s="104"/>
      <c r="C1158" s="104"/>
      <c r="D1158" s="104"/>
      <c r="E1158" s="104"/>
      <c r="F1158" s="104"/>
      <c r="G1158" s="104"/>
      <c r="H1158" s="104"/>
      <c r="I1158" s="104"/>
      <c r="J1158" s="104"/>
      <c r="K1158" s="104"/>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V1158" s="104"/>
      <c r="AW1158" s="104"/>
      <c r="AX1158" s="104"/>
      <c r="AY1158" s="104"/>
      <c r="AZ1158" s="104"/>
      <c r="BA1158" s="104"/>
      <c r="BB1158" s="104"/>
      <c r="BC1158" s="104"/>
      <c r="BD1158" s="104"/>
      <c r="BE1158" s="104"/>
      <c r="BF1158" s="104"/>
      <c r="BG1158" s="104"/>
      <c r="BH1158" s="104"/>
      <c r="BI1158" s="104"/>
      <c r="BJ1158" s="104"/>
      <c r="BK1158" s="104"/>
      <c r="BL1158" s="104"/>
      <c r="BM1158" s="104"/>
      <c r="BN1158" s="104"/>
      <c r="BO1158" s="104"/>
      <c r="BP1158" s="104"/>
      <c r="BQ1158" s="104"/>
      <c r="BR1158" s="104"/>
      <c r="BS1158" s="104"/>
      <c r="BT1158" s="104"/>
      <c r="BU1158" s="104"/>
      <c r="BV1158" s="104"/>
      <c r="BW1158" s="104"/>
      <c r="BX1158" s="104"/>
      <c r="BY1158" s="104"/>
      <c r="BZ1158" s="104"/>
      <c r="CA1158" s="104"/>
      <c r="CB1158" s="104"/>
      <c r="CC1158" s="104"/>
      <c r="CD1158" s="104"/>
      <c r="CE1158" s="104"/>
      <c r="CF1158" s="104"/>
      <c r="CG1158" s="104"/>
      <c r="CH1158" s="104"/>
      <c r="CI1158" s="104"/>
      <c r="CJ1158" s="104"/>
      <c r="CK1158" s="104"/>
      <c r="CL1158" s="104"/>
      <c r="CM1158" s="104"/>
      <c r="CN1158" s="104"/>
      <c r="CO1158" s="104"/>
      <c r="CP1158" s="104"/>
      <c r="CQ1158" s="104"/>
    </row>
    <row r="1159" spans="1:95" ht="14.45" hidden="1">
      <c r="A1159" s="104"/>
      <c r="B1159" s="104"/>
      <c r="C1159" s="104"/>
      <c r="D1159" s="104"/>
      <c r="E1159" s="104"/>
      <c r="F1159" s="104"/>
      <c r="G1159" s="104"/>
      <c r="H1159" s="104"/>
      <c r="I1159" s="104"/>
      <c r="J1159" s="104"/>
      <c r="K1159" s="104"/>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V1159" s="104"/>
      <c r="AW1159" s="104"/>
      <c r="AX1159" s="104"/>
      <c r="AY1159" s="104"/>
      <c r="AZ1159" s="104"/>
      <c r="BA1159" s="104"/>
      <c r="BB1159" s="104"/>
      <c r="BC1159" s="104"/>
      <c r="BD1159" s="104"/>
      <c r="BE1159" s="104"/>
      <c r="BF1159" s="104"/>
      <c r="BG1159" s="104"/>
      <c r="BH1159" s="104"/>
      <c r="BI1159" s="104"/>
      <c r="BJ1159" s="104"/>
      <c r="BK1159" s="104"/>
      <c r="BL1159" s="104"/>
      <c r="BM1159" s="104"/>
      <c r="BN1159" s="104"/>
      <c r="BO1159" s="104"/>
      <c r="BP1159" s="104"/>
      <c r="BQ1159" s="104"/>
      <c r="BR1159" s="104"/>
      <c r="BS1159" s="104"/>
      <c r="BT1159" s="104"/>
      <c r="BU1159" s="104"/>
      <c r="BV1159" s="104"/>
      <c r="BW1159" s="104"/>
      <c r="BX1159" s="104"/>
      <c r="BY1159" s="104"/>
      <c r="BZ1159" s="104"/>
      <c r="CA1159" s="104"/>
      <c r="CB1159" s="104"/>
      <c r="CC1159" s="104"/>
      <c r="CD1159" s="104"/>
      <c r="CE1159" s="104"/>
      <c r="CF1159" s="104"/>
      <c r="CG1159" s="104"/>
      <c r="CH1159" s="104"/>
      <c r="CI1159" s="104"/>
      <c r="CJ1159" s="104"/>
      <c r="CK1159" s="104"/>
      <c r="CL1159" s="104"/>
      <c r="CM1159" s="104"/>
      <c r="CN1159" s="104"/>
      <c r="CO1159" s="104"/>
      <c r="CP1159" s="104"/>
      <c r="CQ1159" s="104"/>
    </row>
    <row r="1160" spans="1:95" ht="14.45" hidden="1">
      <c r="A1160" s="104"/>
      <c r="B1160" s="104"/>
      <c r="C1160" s="104"/>
      <c r="D1160" s="104"/>
      <c r="E1160" s="104"/>
      <c r="F1160" s="104"/>
      <c r="G1160" s="104"/>
      <c r="H1160" s="104"/>
      <c r="I1160" s="104"/>
      <c r="J1160" s="104"/>
      <c r="K1160" s="104"/>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V1160" s="104"/>
      <c r="AW1160" s="104"/>
      <c r="AX1160" s="104"/>
      <c r="AY1160" s="104"/>
      <c r="AZ1160" s="104"/>
      <c r="BA1160" s="104"/>
      <c r="BB1160" s="104"/>
      <c r="BC1160" s="104"/>
      <c r="BD1160" s="104"/>
      <c r="BE1160" s="104"/>
      <c r="BF1160" s="104"/>
      <c r="BG1160" s="104"/>
      <c r="BH1160" s="104"/>
      <c r="BI1160" s="104"/>
      <c r="BJ1160" s="104"/>
      <c r="BK1160" s="104"/>
      <c r="BL1160" s="104"/>
      <c r="BM1160" s="104"/>
      <c r="BN1160" s="104"/>
      <c r="BO1160" s="104"/>
      <c r="BP1160" s="104"/>
      <c r="BQ1160" s="104"/>
      <c r="BR1160" s="104"/>
      <c r="BS1160" s="104"/>
      <c r="BT1160" s="104"/>
      <c r="BU1160" s="104"/>
      <c r="BV1160" s="104"/>
      <c r="BW1160" s="104"/>
      <c r="BX1160" s="104"/>
      <c r="BY1160" s="104"/>
      <c r="BZ1160" s="104"/>
      <c r="CA1160" s="104"/>
      <c r="CB1160" s="104"/>
      <c r="CC1160" s="104"/>
      <c r="CD1160" s="104"/>
      <c r="CE1160" s="104"/>
      <c r="CF1160" s="104"/>
      <c r="CG1160" s="104"/>
      <c r="CH1160" s="104"/>
      <c r="CI1160" s="104"/>
      <c r="CJ1160" s="104"/>
      <c r="CK1160" s="104"/>
      <c r="CL1160" s="104"/>
      <c r="CM1160" s="104"/>
      <c r="CN1160" s="104"/>
      <c r="CO1160" s="104"/>
      <c r="CP1160" s="104"/>
      <c r="CQ1160" s="104"/>
    </row>
    <row r="1161" spans="1:95" ht="14.45" hidden="1">
      <c r="A1161" s="104"/>
      <c r="B1161" s="104"/>
      <c r="C1161" s="104"/>
      <c r="D1161" s="104"/>
      <c r="E1161" s="104"/>
      <c r="F1161" s="104"/>
      <c r="G1161" s="104"/>
      <c r="H1161" s="104"/>
      <c r="I1161" s="104"/>
      <c r="J1161" s="104"/>
      <c r="K1161" s="104"/>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V1161" s="104"/>
      <c r="AW1161" s="104"/>
      <c r="AX1161" s="104"/>
      <c r="AY1161" s="104"/>
      <c r="AZ1161" s="104"/>
      <c r="BA1161" s="104"/>
      <c r="BB1161" s="104"/>
      <c r="BC1161" s="104"/>
      <c r="BD1161" s="104"/>
      <c r="BE1161" s="104"/>
      <c r="BF1161" s="104"/>
      <c r="BG1161" s="104"/>
      <c r="BH1161" s="104"/>
      <c r="BI1161" s="104"/>
      <c r="BJ1161" s="104"/>
      <c r="BK1161" s="104"/>
      <c r="BL1161" s="104"/>
      <c r="BM1161" s="104"/>
      <c r="BN1161" s="104"/>
      <c r="BO1161" s="104"/>
      <c r="BP1161" s="104"/>
      <c r="BQ1161" s="104"/>
      <c r="BR1161" s="104"/>
      <c r="BS1161" s="104"/>
      <c r="BT1161" s="104"/>
      <c r="BU1161" s="104"/>
      <c r="BV1161" s="104"/>
      <c r="BW1161" s="104"/>
      <c r="BX1161" s="104"/>
      <c r="BY1161" s="104"/>
      <c r="BZ1161" s="104"/>
      <c r="CA1161" s="104"/>
      <c r="CB1161" s="104"/>
      <c r="CC1161" s="104"/>
      <c r="CD1161" s="104"/>
      <c r="CE1161" s="104"/>
      <c r="CF1161" s="104"/>
      <c r="CG1161" s="104"/>
      <c r="CH1161" s="104"/>
      <c r="CI1161" s="104"/>
      <c r="CJ1161" s="104"/>
      <c r="CK1161" s="104"/>
      <c r="CL1161" s="104"/>
      <c r="CM1161" s="104"/>
      <c r="CN1161" s="104"/>
      <c r="CO1161" s="104"/>
      <c r="CP1161" s="104"/>
      <c r="CQ1161" s="104"/>
    </row>
    <row r="1162" spans="1:95" ht="14.45" hidden="1">
      <c r="A1162" s="104"/>
      <c r="B1162" s="104"/>
      <c r="C1162" s="104"/>
      <c r="D1162" s="104"/>
      <c r="E1162" s="104"/>
      <c r="F1162" s="104"/>
      <c r="G1162" s="104"/>
      <c r="H1162" s="104"/>
      <c r="I1162" s="104"/>
      <c r="J1162" s="104"/>
      <c r="K1162" s="104"/>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V1162" s="104"/>
      <c r="AW1162" s="104"/>
      <c r="AX1162" s="104"/>
      <c r="AY1162" s="104"/>
      <c r="AZ1162" s="104"/>
      <c r="BA1162" s="104"/>
      <c r="BB1162" s="104"/>
      <c r="BC1162" s="104"/>
      <c r="BD1162" s="104"/>
      <c r="BE1162" s="104"/>
      <c r="BF1162" s="104"/>
      <c r="BG1162" s="104"/>
      <c r="BH1162" s="104"/>
      <c r="BI1162" s="104"/>
      <c r="BJ1162" s="104"/>
      <c r="BK1162" s="104"/>
      <c r="BL1162" s="104"/>
      <c r="BM1162" s="104"/>
      <c r="BN1162" s="104"/>
      <c r="BO1162" s="104"/>
      <c r="BP1162" s="104"/>
      <c r="BQ1162" s="104"/>
      <c r="BR1162" s="104"/>
      <c r="BS1162" s="104"/>
      <c r="BT1162" s="104"/>
      <c r="BU1162" s="104"/>
      <c r="BV1162" s="104"/>
      <c r="BW1162" s="104"/>
      <c r="BX1162" s="104"/>
      <c r="BY1162" s="104"/>
      <c r="BZ1162" s="104"/>
      <c r="CA1162" s="104"/>
      <c r="CB1162" s="104"/>
      <c r="CC1162" s="104"/>
      <c r="CD1162" s="104"/>
      <c r="CE1162" s="104"/>
      <c r="CF1162" s="104"/>
      <c r="CG1162" s="104"/>
      <c r="CH1162" s="104"/>
      <c r="CI1162" s="104"/>
      <c r="CJ1162" s="104"/>
      <c r="CK1162" s="104"/>
      <c r="CL1162" s="104"/>
      <c r="CM1162" s="104"/>
      <c r="CN1162" s="104"/>
      <c r="CO1162" s="104"/>
      <c r="CP1162" s="104"/>
      <c r="CQ1162" s="104"/>
    </row>
    <row r="1163" spans="1:95" ht="14.45" hidden="1">
      <c r="A1163" s="104"/>
      <c r="B1163" s="104"/>
      <c r="C1163" s="104"/>
      <c r="D1163" s="104"/>
      <c r="E1163" s="104"/>
      <c r="F1163" s="104"/>
      <c r="G1163" s="104"/>
      <c r="H1163" s="104"/>
      <c r="I1163" s="104"/>
      <c r="J1163" s="104"/>
      <c r="K1163" s="104"/>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V1163" s="104"/>
      <c r="AW1163" s="104"/>
      <c r="AX1163" s="104"/>
      <c r="AY1163" s="104"/>
      <c r="AZ1163" s="104"/>
      <c r="BA1163" s="104"/>
      <c r="BB1163" s="104"/>
      <c r="BC1163" s="104"/>
      <c r="BD1163" s="104"/>
      <c r="BE1163" s="104"/>
      <c r="BF1163" s="104"/>
      <c r="BG1163" s="104"/>
      <c r="BH1163" s="104"/>
      <c r="BI1163" s="104"/>
      <c r="BJ1163" s="104"/>
      <c r="BK1163" s="104"/>
      <c r="BL1163" s="104"/>
      <c r="BM1163" s="104"/>
      <c r="BN1163" s="104"/>
      <c r="BO1163" s="104"/>
      <c r="BP1163" s="104"/>
      <c r="BQ1163" s="104"/>
      <c r="BR1163" s="104"/>
      <c r="BS1163" s="104"/>
      <c r="BT1163" s="104"/>
      <c r="BU1163" s="104"/>
      <c r="BV1163" s="104"/>
      <c r="BW1163" s="104"/>
      <c r="BX1163" s="104"/>
      <c r="BY1163" s="104"/>
      <c r="BZ1163" s="104"/>
      <c r="CA1163" s="104"/>
      <c r="CB1163" s="104"/>
      <c r="CC1163" s="104"/>
      <c r="CD1163" s="104"/>
      <c r="CE1163" s="104"/>
      <c r="CF1163" s="104"/>
      <c r="CG1163" s="104"/>
      <c r="CH1163" s="104"/>
      <c r="CI1163" s="104"/>
      <c r="CJ1163" s="104"/>
      <c r="CK1163" s="104"/>
      <c r="CL1163" s="104"/>
      <c r="CM1163" s="104"/>
      <c r="CN1163" s="104"/>
      <c r="CO1163" s="104"/>
      <c r="CP1163" s="104"/>
      <c r="CQ1163" s="104"/>
    </row>
    <row r="1164" spans="1:95" ht="14.45" hidden="1">
      <c r="A1164" s="104"/>
      <c r="B1164" s="104"/>
      <c r="C1164" s="104"/>
      <c r="D1164" s="104"/>
      <c r="E1164" s="104"/>
      <c r="F1164" s="104"/>
      <c r="G1164" s="104"/>
      <c r="H1164" s="104"/>
      <c r="I1164" s="104"/>
      <c r="J1164" s="104"/>
      <c r="K1164" s="10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V1164" s="104"/>
      <c r="AW1164" s="104"/>
      <c r="AX1164" s="104"/>
      <c r="AY1164" s="104"/>
      <c r="AZ1164" s="104"/>
      <c r="BA1164" s="104"/>
      <c r="BB1164" s="104"/>
      <c r="BC1164" s="104"/>
      <c r="BD1164" s="104"/>
      <c r="BE1164" s="104"/>
      <c r="BF1164" s="104"/>
      <c r="BG1164" s="104"/>
      <c r="BH1164" s="104"/>
      <c r="BI1164" s="104"/>
      <c r="BJ1164" s="104"/>
      <c r="BK1164" s="104"/>
      <c r="BL1164" s="104"/>
      <c r="BM1164" s="104"/>
      <c r="BN1164" s="104"/>
      <c r="BO1164" s="104"/>
      <c r="BP1164" s="104"/>
      <c r="BQ1164" s="104"/>
      <c r="BR1164" s="104"/>
      <c r="BS1164" s="104"/>
      <c r="BT1164" s="104"/>
      <c r="BU1164" s="104"/>
      <c r="BV1164" s="104"/>
      <c r="BW1164" s="104"/>
      <c r="BX1164" s="104"/>
      <c r="BY1164" s="104"/>
      <c r="BZ1164" s="104"/>
      <c r="CA1164" s="104"/>
      <c r="CB1164" s="104"/>
      <c r="CC1164" s="104"/>
      <c r="CD1164" s="104"/>
      <c r="CE1164" s="104"/>
      <c r="CF1164" s="104"/>
      <c r="CG1164" s="104"/>
      <c r="CH1164" s="104"/>
      <c r="CI1164" s="104"/>
      <c r="CJ1164" s="104"/>
      <c r="CK1164" s="104"/>
      <c r="CL1164" s="104"/>
      <c r="CM1164" s="104"/>
      <c r="CN1164" s="104"/>
      <c r="CO1164" s="104"/>
      <c r="CP1164" s="104"/>
      <c r="CQ1164" s="104"/>
    </row>
    <row r="1165" spans="1:95" ht="14.45" hidden="1">
      <c r="A1165" s="104"/>
      <c r="B1165" s="104"/>
      <c r="C1165" s="104"/>
      <c r="D1165" s="104"/>
      <c r="E1165" s="104"/>
      <c r="F1165" s="104"/>
      <c r="G1165" s="104"/>
      <c r="H1165" s="104"/>
      <c r="I1165" s="104"/>
      <c r="J1165" s="104"/>
      <c r="K1165" s="104"/>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V1165" s="104"/>
      <c r="AW1165" s="104"/>
      <c r="AX1165" s="104"/>
      <c r="AY1165" s="104"/>
      <c r="AZ1165" s="104"/>
      <c r="BA1165" s="104"/>
      <c r="BB1165" s="104"/>
      <c r="BC1165" s="104"/>
      <c r="BD1165" s="104"/>
      <c r="BE1165" s="104"/>
      <c r="BF1165" s="104"/>
      <c r="BG1165" s="104"/>
      <c r="BH1165" s="104"/>
      <c r="BI1165" s="104"/>
      <c r="BJ1165" s="104"/>
      <c r="BK1165" s="104"/>
      <c r="BL1165" s="104"/>
      <c r="BM1165" s="104"/>
      <c r="BN1165" s="104"/>
      <c r="BO1165" s="104"/>
      <c r="BP1165" s="104"/>
      <c r="BQ1165" s="104"/>
      <c r="BR1165" s="104"/>
      <c r="BS1165" s="104"/>
      <c r="BT1165" s="104"/>
      <c r="BU1165" s="104"/>
      <c r="BV1165" s="104"/>
      <c r="BW1165" s="104"/>
      <c r="BX1165" s="104"/>
      <c r="BY1165" s="104"/>
      <c r="BZ1165" s="104"/>
      <c r="CA1165" s="104"/>
      <c r="CB1165" s="104"/>
      <c r="CC1165" s="104"/>
      <c r="CD1165" s="104"/>
      <c r="CE1165" s="104"/>
      <c r="CF1165" s="104"/>
      <c r="CG1165" s="104"/>
      <c r="CH1165" s="104"/>
      <c r="CI1165" s="104"/>
      <c r="CJ1165" s="104"/>
      <c r="CK1165" s="104"/>
      <c r="CL1165" s="104"/>
      <c r="CM1165" s="104"/>
      <c r="CN1165" s="104"/>
      <c r="CO1165" s="104"/>
      <c r="CP1165" s="104"/>
      <c r="CQ1165" s="104"/>
    </row>
    <row r="1166" spans="1:95" ht="14.45" hidden="1">
      <c r="A1166" s="104"/>
      <c r="B1166" s="104"/>
      <c r="C1166" s="104"/>
      <c r="D1166" s="104"/>
      <c r="E1166" s="104"/>
      <c r="F1166" s="104"/>
      <c r="G1166" s="104"/>
      <c r="H1166" s="104"/>
      <c r="I1166" s="104"/>
      <c r="J1166" s="104"/>
      <c r="K1166" s="104"/>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V1166" s="104"/>
      <c r="AW1166" s="104"/>
      <c r="AX1166" s="104"/>
      <c r="AY1166" s="104"/>
      <c r="AZ1166" s="104"/>
      <c r="BA1166" s="104"/>
      <c r="BB1166" s="104"/>
      <c r="BC1166" s="104"/>
      <c r="BD1166" s="104"/>
      <c r="BE1166" s="104"/>
      <c r="BF1166" s="104"/>
      <c r="BG1166" s="104"/>
      <c r="BH1166" s="104"/>
      <c r="BI1166" s="104"/>
      <c r="BJ1166" s="104"/>
      <c r="BK1166" s="104"/>
      <c r="BL1166" s="104"/>
      <c r="BM1166" s="104"/>
      <c r="BN1166" s="104"/>
      <c r="BO1166" s="104"/>
      <c r="BP1166" s="104"/>
      <c r="BQ1166" s="104"/>
      <c r="BR1166" s="104"/>
      <c r="BS1166" s="104"/>
      <c r="BT1166" s="104"/>
      <c r="BU1166" s="104"/>
      <c r="BV1166" s="104"/>
      <c r="BW1166" s="104"/>
      <c r="BX1166" s="104"/>
      <c r="BY1166" s="104"/>
      <c r="BZ1166" s="104"/>
      <c r="CA1166" s="104"/>
      <c r="CB1166" s="104"/>
      <c r="CC1166" s="104"/>
      <c r="CD1166" s="104"/>
      <c r="CE1166" s="104"/>
      <c r="CF1166" s="104"/>
      <c r="CG1166" s="104"/>
      <c r="CH1166" s="104"/>
      <c r="CI1166" s="104"/>
      <c r="CJ1166" s="104"/>
      <c r="CK1166" s="104"/>
      <c r="CL1166" s="104"/>
      <c r="CM1166" s="104"/>
      <c r="CN1166" s="104"/>
      <c r="CO1166" s="104"/>
      <c r="CP1166" s="104"/>
      <c r="CQ1166" s="104"/>
    </row>
    <row r="1167" spans="1:95" ht="14.45" hidden="1">
      <c r="A1167" s="104"/>
      <c r="B1167" s="104"/>
      <c r="C1167" s="104"/>
      <c r="D1167" s="104"/>
      <c r="E1167" s="104"/>
      <c r="F1167" s="104"/>
      <c r="G1167" s="104"/>
      <c r="H1167" s="104"/>
      <c r="I1167" s="104"/>
      <c r="J1167" s="104"/>
      <c r="K1167" s="104"/>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V1167" s="104"/>
      <c r="AW1167" s="104"/>
      <c r="AX1167" s="104"/>
      <c r="AY1167" s="104"/>
      <c r="AZ1167" s="104"/>
      <c r="BA1167" s="104"/>
      <c r="BB1167" s="104"/>
      <c r="BC1167" s="104"/>
      <c r="BD1167" s="104"/>
      <c r="BE1167" s="104"/>
      <c r="BF1167" s="104"/>
      <c r="BG1167" s="104"/>
      <c r="BH1167" s="104"/>
      <c r="BI1167" s="104"/>
      <c r="BJ1167" s="104"/>
      <c r="BK1167" s="104"/>
      <c r="BL1167" s="104"/>
      <c r="BM1167" s="104"/>
      <c r="BN1167" s="104"/>
      <c r="BO1167" s="104"/>
      <c r="BP1167" s="104"/>
      <c r="BQ1167" s="104"/>
      <c r="BR1167" s="104"/>
      <c r="BS1167" s="104"/>
      <c r="BT1167" s="104"/>
      <c r="BU1167" s="104"/>
      <c r="BV1167" s="104"/>
      <c r="BW1167" s="104"/>
      <c r="BX1167" s="104"/>
      <c r="BY1167" s="104"/>
      <c r="BZ1167" s="104"/>
      <c r="CA1167" s="104"/>
      <c r="CB1167" s="104"/>
      <c r="CC1167" s="104"/>
      <c r="CD1167" s="104"/>
      <c r="CE1167" s="104"/>
      <c r="CF1167" s="104"/>
      <c r="CG1167" s="104"/>
      <c r="CH1167" s="104"/>
      <c r="CI1167" s="104"/>
      <c r="CJ1167" s="104"/>
      <c r="CK1167" s="104"/>
      <c r="CL1167" s="104"/>
      <c r="CM1167" s="104"/>
      <c r="CN1167" s="104"/>
      <c r="CO1167" s="104"/>
      <c r="CP1167" s="104"/>
      <c r="CQ1167" s="104"/>
    </row>
    <row r="1168" spans="1:95" ht="14.45" hidden="1">
      <c r="A1168" s="104"/>
      <c r="B1168" s="104"/>
      <c r="C1168" s="104"/>
      <c r="D1168" s="104"/>
      <c r="E1168" s="104"/>
      <c r="F1168" s="104"/>
      <c r="G1168" s="104"/>
      <c r="H1168" s="104"/>
      <c r="I1168" s="104"/>
      <c r="J1168" s="104"/>
      <c r="K1168" s="104"/>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V1168" s="104"/>
      <c r="AW1168" s="104"/>
      <c r="AX1168" s="104"/>
      <c r="AY1168" s="104"/>
      <c r="AZ1168" s="104"/>
      <c r="BA1168" s="104"/>
      <c r="BB1168" s="104"/>
      <c r="BC1168" s="104"/>
      <c r="BD1168" s="104"/>
      <c r="BE1168" s="104"/>
      <c r="BF1168" s="104"/>
      <c r="BG1168" s="104"/>
      <c r="BH1168" s="104"/>
      <c r="BI1168" s="104"/>
      <c r="BJ1168" s="104"/>
      <c r="BK1168" s="104"/>
      <c r="BL1168" s="104"/>
      <c r="BM1168" s="104"/>
      <c r="BN1168" s="104"/>
      <c r="BO1168" s="104"/>
      <c r="BP1168" s="104"/>
      <c r="BQ1168" s="104"/>
      <c r="BR1168" s="104"/>
      <c r="BS1168" s="104"/>
      <c r="BT1168" s="104"/>
      <c r="BU1168" s="104"/>
      <c r="BV1168" s="104"/>
      <c r="BW1168" s="104"/>
      <c r="BX1168" s="104"/>
      <c r="BY1168" s="104"/>
      <c r="BZ1168" s="104"/>
      <c r="CA1168" s="104"/>
      <c r="CB1168" s="104"/>
      <c r="CC1168" s="104"/>
      <c r="CD1168" s="104"/>
      <c r="CE1168" s="104"/>
      <c r="CF1168" s="104"/>
      <c r="CG1168" s="104"/>
      <c r="CH1168" s="104"/>
      <c r="CI1168" s="104"/>
      <c r="CJ1168" s="104"/>
      <c r="CK1168" s="104"/>
      <c r="CL1168" s="104"/>
      <c r="CM1168" s="104"/>
      <c r="CN1168" s="104"/>
      <c r="CO1168" s="104"/>
      <c r="CP1168" s="104"/>
      <c r="CQ1168" s="104"/>
    </row>
    <row r="1169" spans="1:95" ht="14.45" hidden="1">
      <c r="A1169" s="104"/>
      <c r="B1169" s="104"/>
      <c r="C1169" s="104"/>
      <c r="D1169" s="104"/>
      <c r="E1169" s="104"/>
      <c r="F1169" s="104"/>
      <c r="G1169" s="104"/>
      <c r="H1169" s="104"/>
      <c r="I1169" s="104"/>
      <c r="J1169" s="104"/>
      <c r="K1169" s="104"/>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V1169" s="104"/>
      <c r="AW1169" s="104"/>
      <c r="AX1169" s="104"/>
      <c r="AY1169" s="104"/>
      <c r="AZ1169" s="104"/>
      <c r="BA1169" s="104"/>
      <c r="BB1169" s="104"/>
      <c r="BC1169" s="104"/>
      <c r="BD1169" s="104"/>
      <c r="BE1169" s="104"/>
      <c r="BF1169" s="104"/>
      <c r="BG1169" s="104"/>
      <c r="BH1169" s="104"/>
      <c r="BI1169" s="104"/>
      <c r="BJ1169" s="104"/>
      <c r="BK1169" s="104"/>
      <c r="BL1169" s="104"/>
      <c r="BM1169" s="104"/>
      <c r="BN1169" s="104"/>
      <c r="BO1169" s="104"/>
      <c r="BP1169" s="104"/>
      <c r="BQ1169" s="104"/>
      <c r="BR1169" s="104"/>
      <c r="BS1169" s="104"/>
      <c r="BT1169" s="104"/>
      <c r="BU1169" s="104"/>
      <c r="BV1169" s="104"/>
      <c r="BW1169" s="104"/>
      <c r="BX1169" s="104"/>
      <c r="BY1169" s="104"/>
      <c r="BZ1169" s="104"/>
      <c r="CA1169" s="104"/>
      <c r="CB1169" s="104"/>
      <c r="CC1169" s="104"/>
      <c r="CD1169" s="104"/>
      <c r="CE1169" s="104"/>
      <c r="CF1169" s="104"/>
      <c r="CG1169" s="104"/>
      <c r="CH1169" s="104"/>
      <c r="CI1169" s="104"/>
      <c r="CJ1169" s="104"/>
      <c r="CK1169" s="104"/>
      <c r="CL1169" s="104"/>
      <c r="CM1169" s="104"/>
      <c r="CN1169" s="104"/>
      <c r="CO1169" s="104"/>
      <c r="CP1169" s="104"/>
      <c r="CQ1169" s="104"/>
    </row>
    <row r="1170" spans="1:95" ht="14.45" hidden="1">
      <c r="A1170" s="104"/>
      <c r="B1170" s="104"/>
      <c r="C1170" s="104"/>
      <c r="D1170" s="104"/>
      <c r="E1170" s="104"/>
      <c r="F1170" s="104"/>
      <c r="G1170" s="104"/>
      <c r="H1170" s="104"/>
      <c r="I1170" s="104"/>
      <c r="J1170" s="104"/>
      <c r="K1170" s="104"/>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V1170" s="104"/>
      <c r="AW1170" s="104"/>
      <c r="AX1170" s="104"/>
      <c r="AY1170" s="104"/>
      <c r="AZ1170" s="104"/>
      <c r="BA1170" s="104"/>
      <c r="BB1170" s="104"/>
      <c r="BC1170" s="104"/>
      <c r="BD1170" s="104"/>
      <c r="BE1170" s="104"/>
      <c r="BF1170" s="104"/>
      <c r="BG1170" s="104"/>
      <c r="BH1170" s="104"/>
      <c r="BI1170" s="104"/>
      <c r="BJ1170" s="104"/>
      <c r="BK1170" s="104"/>
      <c r="BL1170" s="104"/>
      <c r="BM1170" s="104"/>
      <c r="BN1170" s="104"/>
      <c r="BO1170" s="104"/>
      <c r="BP1170" s="104"/>
      <c r="BQ1170" s="104"/>
      <c r="BR1170" s="104"/>
      <c r="BS1170" s="104"/>
      <c r="BT1170" s="104"/>
      <c r="BU1170" s="104"/>
      <c r="BV1170" s="104"/>
      <c r="BW1170" s="104"/>
      <c r="BX1170" s="104"/>
      <c r="BY1170" s="104"/>
      <c r="BZ1170" s="104"/>
      <c r="CA1170" s="104"/>
      <c r="CB1170" s="104"/>
      <c r="CC1170" s="104"/>
      <c r="CD1170" s="104"/>
      <c r="CE1170" s="104"/>
      <c r="CF1170" s="104"/>
      <c r="CG1170" s="104"/>
      <c r="CH1170" s="104"/>
      <c r="CI1170" s="104"/>
      <c r="CJ1170" s="104"/>
      <c r="CK1170" s="104"/>
      <c r="CL1170" s="104"/>
      <c r="CM1170" s="104"/>
      <c r="CN1170" s="104"/>
      <c r="CO1170" s="104"/>
      <c r="CP1170" s="104"/>
      <c r="CQ1170" s="104"/>
    </row>
    <row r="1171" spans="1:95" ht="14.45" hidden="1">
      <c r="A1171" s="104"/>
      <c r="B1171" s="104"/>
      <c r="C1171" s="104"/>
      <c r="D1171" s="104"/>
      <c r="E1171" s="104"/>
      <c r="F1171" s="104"/>
      <c r="G1171" s="104"/>
      <c r="H1171" s="104"/>
      <c r="I1171" s="104"/>
      <c r="J1171" s="104"/>
      <c r="K1171" s="104"/>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V1171" s="104"/>
      <c r="AW1171" s="104"/>
      <c r="AX1171" s="104"/>
      <c r="AY1171" s="104"/>
      <c r="AZ1171" s="104"/>
      <c r="BA1171" s="104"/>
      <c r="BB1171" s="104"/>
      <c r="BC1171" s="104"/>
      <c r="BD1171" s="104"/>
      <c r="BE1171" s="104"/>
      <c r="BF1171" s="104"/>
      <c r="BG1171" s="104"/>
      <c r="BH1171" s="104"/>
      <c r="BI1171" s="104"/>
      <c r="BJ1171" s="104"/>
      <c r="BK1171" s="104"/>
      <c r="BL1171" s="104"/>
      <c r="BM1171" s="104"/>
      <c r="BN1171" s="104"/>
      <c r="BO1171" s="104"/>
      <c r="BP1171" s="104"/>
      <c r="BQ1171" s="104"/>
      <c r="BR1171" s="104"/>
      <c r="BS1171" s="104"/>
      <c r="BT1171" s="104"/>
      <c r="BU1171" s="104"/>
      <c r="BV1171" s="104"/>
      <c r="BW1171" s="104"/>
      <c r="BX1171" s="104"/>
      <c r="BY1171" s="104"/>
      <c r="BZ1171" s="104"/>
      <c r="CA1171" s="104"/>
      <c r="CB1171" s="104"/>
      <c r="CC1171" s="104"/>
      <c r="CD1171" s="104"/>
      <c r="CE1171" s="104"/>
      <c r="CF1171" s="104"/>
      <c r="CG1171" s="104"/>
      <c r="CH1171" s="104"/>
      <c r="CI1171" s="104"/>
      <c r="CJ1171" s="104"/>
      <c r="CK1171" s="104"/>
      <c r="CL1171" s="104"/>
      <c r="CM1171" s="104"/>
      <c r="CN1171" s="104"/>
      <c r="CO1171" s="104"/>
      <c r="CP1171" s="104"/>
      <c r="CQ1171" s="104"/>
    </row>
    <row r="1172" spans="1:95" ht="14.45" hidden="1">
      <c r="A1172" s="104"/>
      <c r="B1172" s="104"/>
      <c r="C1172" s="104"/>
      <c r="D1172" s="104"/>
      <c r="E1172" s="104"/>
      <c r="F1172" s="104"/>
      <c r="G1172" s="104"/>
      <c r="H1172" s="104"/>
      <c r="I1172" s="104"/>
      <c r="J1172" s="104"/>
      <c r="K1172" s="104"/>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04"/>
      <c r="BI1172" s="104"/>
      <c r="BJ1172" s="104"/>
      <c r="BK1172" s="104"/>
      <c r="BL1172" s="104"/>
      <c r="BM1172" s="104"/>
      <c r="BN1172" s="104"/>
      <c r="BO1172" s="104"/>
      <c r="BP1172" s="104"/>
      <c r="BQ1172" s="104"/>
      <c r="BR1172" s="104"/>
      <c r="BS1172" s="104"/>
      <c r="BT1172" s="104"/>
      <c r="BU1172" s="104"/>
      <c r="BV1172" s="104"/>
      <c r="BW1172" s="104"/>
      <c r="BX1172" s="104"/>
      <c r="BY1172" s="104"/>
      <c r="BZ1172" s="104"/>
      <c r="CA1172" s="104"/>
      <c r="CB1172" s="104"/>
      <c r="CC1172" s="104"/>
      <c r="CD1172" s="104"/>
      <c r="CE1172" s="104"/>
      <c r="CF1172" s="104"/>
      <c r="CG1172" s="104"/>
      <c r="CH1172" s="104"/>
      <c r="CI1172" s="104"/>
      <c r="CJ1172" s="104"/>
      <c r="CK1172" s="104"/>
      <c r="CL1172" s="104"/>
      <c r="CM1172" s="104"/>
      <c r="CN1172" s="104"/>
      <c r="CO1172" s="104"/>
      <c r="CP1172" s="104"/>
      <c r="CQ1172" s="104"/>
    </row>
    <row r="1173" spans="1:95" ht="14.45" hidden="1">
      <c r="A1173" s="104"/>
      <c r="B1173" s="104"/>
      <c r="C1173" s="104"/>
      <c r="D1173" s="104"/>
      <c r="E1173" s="104"/>
      <c r="F1173" s="104"/>
      <c r="G1173" s="104"/>
      <c r="H1173" s="104"/>
      <c r="I1173" s="104"/>
      <c r="J1173" s="104"/>
      <c r="K1173" s="104"/>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V1173" s="104"/>
      <c r="AW1173" s="104"/>
      <c r="AX1173" s="104"/>
      <c r="AY1173" s="104"/>
      <c r="AZ1173" s="104"/>
      <c r="BA1173" s="104"/>
      <c r="BB1173" s="104"/>
      <c r="BC1173" s="104"/>
      <c r="BD1173" s="104"/>
      <c r="BE1173" s="104"/>
      <c r="BF1173" s="104"/>
      <c r="BG1173" s="104"/>
      <c r="BH1173" s="104"/>
      <c r="BI1173" s="104"/>
      <c r="BJ1173" s="104"/>
      <c r="BK1173" s="104"/>
      <c r="BL1173" s="104"/>
      <c r="BM1173" s="104"/>
      <c r="BN1173" s="104"/>
      <c r="BO1173" s="104"/>
      <c r="BP1173" s="104"/>
      <c r="BQ1173" s="104"/>
      <c r="BR1173" s="104"/>
      <c r="BS1173" s="104"/>
      <c r="BT1173" s="104"/>
      <c r="BU1173" s="104"/>
      <c r="BV1173" s="104"/>
      <c r="BW1173" s="104"/>
      <c r="BX1173" s="104"/>
      <c r="BY1173" s="104"/>
      <c r="BZ1173" s="104"/>
      <c r="CA1173" s="104"/>
      <c r="CB1173" s="104"/>
      <c r="CC1173" s="104"/>
      <c r="CD1173" s="104"/>
      <c r="CE1173" s="104"/>
      <c r="CF1173" s="104"/>
      <c r="CG1173" s="104"/>
      <c r="CH1173" s="104"/>
      <c r="CI1173" s="104"/>
      <c r="CJ1173" s="104"/>
      <c r="CK1173" s="104"/>
      <c r="CL1173" s="104"/>
      <c r="CM1173" s="104"/>
      <c r="CN1173" s="104"/>
      <c r="CO1173" s="104"/>
      <c r="CP1173" s="104"/>
      <c r="CQ1173" s="104"/>
    </row>
    <row r="1174" spans="1:95" ht="14.45" hidden="1">
      <c r="A1174" s="104"/>
      <c r="B1174" s="104"/>
      <c r="C1174" s="104"/>
      <c r="D1174" s="104"/>
      <c r="E1174" s="104"/>
      <c r="F1174" s="104"/>
      <c r="G1174" s="104"/>
      <c r="H1174" s="104"/>
      <c r="I1174" s="104"/>
      <c r="J1174" s="104"/>
      <c r="K1174" s="10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V1174" s="104"/>
      <c r="AW1174" s="104"/>
      <c r="AX1174" s="104"/>
      <c r="AY1174" s="104"/>
      <c r="AZ1174" s="104"/>
      <c r="BA1174" s="104"/>
      <c r="BB1174" s="104"/>
      <c r="BC1174" s="104"/>
      <c r="BD1174" s="104"/>
      <c r="BE1174" s="104"/>
      <c r="BF1174" s="104"/>
      <c r="BG1174" s="104"/>
      <c r="BH1174" s="104"/>
      <c r="BI1174" s="104"/>
      <c r="BJ1174" s="104"/>
      <c r="BK1174" s="104"/>
      <c r="BL1174" s="104"/>
      <c r="BM1174" s="104"/>
      <c r="BN1174" s="104"/>
      <c r="BO1174" s="104"/>
      <c r="BP1174" s="104"/>
      <c r="BQ1174" s="104"/>
      <c r="BR1174" s="104"/>
      <c r="BS1174" s="104"/>
      <c r="BT1174" s="104"/>
      <c r="BU1174" s="104"/>
      <c r="BV1174" s="104"/>
      <c r="BW1174" s="104"/>
      <c r="BX1174" s="104"/>
      <c r="BY1174" s="104"/>
      <c r="BZ1174" s="104"/>
      <c r="CA1174" s="104"/>
      <c r="CB1174" s="104"/>
      <c r="CC1174" s="104"/>
      <c r="CD1174" s="104"/>
      <c r="CE1174" s="104"/>
      <c r="CF1174" s="104"/>
      <c r="CG1174" s="104"/>
      <c r="CH1174" s="104"/>
      <c r="CI1174" s="104"/>
      <c r="CJ1174" s="104"/>
      <c r="CK1174" s="104"/>
      <c r="CL1174" s="104"/>
      <c r="CM1174" s="104"/>
      <c r="CN1174" s="104"/>
      <c r="CO1174" s="104"/>
      <c r="CP1174" s="104"/>
      <c r="CQ1174" s="104"/>
    </row>
    <row r="1175" spans="1:95" ht="14.45" hidden="1">
      <c r="A1175" s="104"/>
      <c r="B1175" s="104"/>
      <c r="C1175" s="104"/>
      <c r="D1175" s="104"/>
      <c r="E1175" s="104"/>
      <c r="F1175" s="104"/>
      <c r="G1175" s="104"/>
      <c r="H1175" s="104"/>
      <c r="I1175" s="104"/>
      <c r="J1175" s="104"/>
      <c r="K1175" s="104"/>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V1175" s="104"/>
      <c r="AW1175" s="104"/>
      <c r="AX1175" s="104"/>
      <c r="AY1175" s="104"/>
      <c r="AZ1175" s="104"/>
      <c r="BA1175" s="104"/>
      <c r="BB1175" s="104"/>
      <c r="BC1175" s="104"/>
      <c r="BD1175" s="104"/>
      <c r="BE1175" s="104"/>
      <c r="BF1175" s="104"/>
      <c r="BG1175" s="104"/>
      <c r="BH1175" s="104"/>
      <c r="BI1175" s="104"/>
      <c r="BJ1175" s="104"/>
      <c r="BK1175" s="104"/>
      <c r="BL1175" s="104"/>
      <c r="BM1175" s="104"/>
      <c r="BN1175" s="104"/>
      <c r="BO1175" s="104"/>
      <c r="BP1175" s="104"/>
      <c r="BQ1175" s="104"/>
      <c r="BR1175" s="104"/>
      <c r="BS1175" s="104"/>
      <c r="BT1175" s="104"/>
      <c r="BU1175" s="104"/>
      <c r="BV1175" s="104"/>
      <c r="BW1175" s="104"/>
      <c r="BX1175" s="104"/>
      <c r="BY1175" s="104"/>
      <c r="BZ1175" s="104"/>
      <c r="CA1175" s="104"/>
      <c r="CB1175" s="104"/>
      <c r="CC1175" s="104"/>
      <c r="CD1175" s="104"/>
      <c r="CE1175" s="104"/>
      <c r="CF1175" s="104"/>
      <c r="CG1175" s="104"/>
      <c r="CH1175" s="104"/>
      <c r="CI1175" s="104"/>
      <c r="CJ1175" s="104"/>
      <c r="CK1175" s="104"/>
      <c r="CL1175" s="104"/>
      <c r="CM1175" s="104"/>
      <c r="CN1175" s="104"/>
      <c r="CO1175" s="104"/>
      <c r="CP1175" s="104"/>
      <c r="CQ1175" s="104"/>
    </row>
    <row r="1176" spans="1:95" ht="14.45" hidden="1">
      <c r="A1176" s="104"/>
      <c r="B1176" s="104"/>
      <c r="C1176" s="104"/>
      <c r="D1176" s="104"/>
      <c r="E1176" s="104"/>
      <c r="F1176" s="104"/>
      <c r="G1176" s="104"/>
      <c r="H1176" s="104"/>
      <c r="I1176" s="104"/>
      <c r="J1176" s="104"/>
      <c r="K1176" s="104"/>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V1176" s="104"/>
      <c r="AW1176" s="104"/>
      <c r="AX1176" s="104"/>
      <c r="AY1176" s="104"/>
      <c r="AZ1176" s="104"/>
      <c r="BA1176" s="104"/>
      <c r="BB1176" s="104"/>
      <c r="BC1176" s="104"/>
      <c r="BD1176" s="104"/>
      <c r="BE1176" s="104"/>
      <c r="BF1176" s="104"/>
      <c r="BG1176" s="104"/>
      <c r="BH1176" s="104"/>
      <c r="BI1176" s="104"/>
      <c r="BJ1176" s="104"/>
      <c r="BK1176" s="104"/>
      <c r="BL1176" s="104"/>
      <c r="BM1176" s="104"/>
      <c r="BN1176" s="104"/>
      <c r="BO1176" s="104"/>
      <c r="BP1176" s="104"/>
      <c r="BQ1176" s="104"/>
      <c r="BR1176" s="104"/>
      <c r="BS1176" s="104"/>
      <c r="BT1176" s="104"/>
      <c r="BU1176" s="104"/>
      <c r="BV1176" s="104"/>
      <c r="BW1176" s="104"/>
      <c r="BX1176" s="104"/>
      <c r="BY1176" s="104"/>
      <c r="BZ1176" s="104"/>
      <c r="CA1176" s="104"/>
      <c r="CB1176" s="104"/>
      <c r="CC1176" s="104"/>
      <c r="CD1176" s="104"/>
      <c r="CE1176" s="104"/>
      <c r="CF1176" s="104"/>
      <c r="CG1176" s="104"/>
      <c r="CH1176" s="104"/>
      <c r="CI1176" s="104"/>
      <c r="CJ1176" s="104"/>
      <c r="CK1176" s="104"/>
      <c r="CL1176" s="104"/>
      <c r="CM1176" s="104"/>
      <c r="CN1176" s="104"/>
      <c r="CO1176" s="104"/>
      <c r="CP1176" s="104"/>
      <c r="CQ1176" s="104"/>
    </row>
    <row r="1177" spans="1:95" ht="14.45" hidden="1">
      <c r="A1177" s="104"/>
      <c r="B1177" s="104"/>
      <c r="C1177" s="104"/>
      <c r="D1177" s="104"/>
      <c r="E1177" s="104"/>
      <c r="F1177" s="104"/>
      <c r="G1177" s="104"/>
      <c r="H1177" s="104"/>
      <c r="I1177" s="104"/>
      <c r="J1177" s="104"/>
      <c r="K1177" s="104"/>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V1177" s="104"/>
      <c r="AW1177" s="104"/>
      <c r="AX1177" s="104"/>
      <c r="AY1177" s="104"/>
      <c r="AZ1177" s="104"/>
      <c r="BA1177" s="104"/>
      <c r="BB1177" s="104"/>
      <c r="BC1177" s="104"/>
      <c r="BD1177" s="104"/>
      <c r="BE1177" s="104"/>
      <c r="BF1177" s="104"/>
      <c r="BG1177" s="104"/>
      <c r="BH1177" s="104"/>
      <c r="BI1177" s="104"/>
      <c r="BJ1177" s="104"/>
      <c r="BK1177" s="104"/>
      <c r="BL1177" s="104"/>
      <c r="BM1177" s="104"/>
      <c r="BN1177" s="104"/>
      <c r="BO1177" s="104"/>
      <c r="BP1177" s="104"/>
      <c r="BQ1177" s="104"/>
      <c r="BR1177" s="104"/>
      <c r="BS1177" s="104"/>
      <c r="BT1177" s="104"/>
      <c r="BU1177" s="104"/>
      <c r="BV1177" s="104"/>
      <c r="BW1177" s="104"/>
      <c r="BX1177" s="104"/>
      <c r="BY1177" s="104"/>
      <c r="BZ1177" s="104"/>
      <c r="CA1177" s="104"/>
      <c r="CB1177" s="104"/>
      <c r="CC1177" s="104"/>
      <c r="CD1177" s="104"/>
      <c r="CE1177" s="104"/>
      <c r="CF1177" s="104"/>
      <c r="CG1177" s="104"/>
      <c r="CH1177" s="104"/>
      <c r="CI1177" s="104"/>
      <c r="CJ1177" s="104"/>
      <c r="CK1177" s="104"/>
      <c r="CL1177" s="104"/>
      <c r="CM1177" s="104"/>
      <c r="CN1177" s="104"/>
      <c r="CO1177" s="104"/>
      <c r="CP1177" s="104"/>
      <c r="CQ1177" s="104"/>
    </row>
    <row r="1178" spans="1:95" ht="14.45" hidden="1">
      <c r="A1178" s="104"/>
      <c r="B1178" s="104"/>
      <c r="C1178" s="104"/>
      <c r="D1178" s="104"/>
      <c r="E1178" s="104"/>
      <c r="F1178" s="104"/>
      <c r="G1178" s="104"/>
      <c r="H1178" s="104"/>
      <c r="I1178" s="104"/>
      <c r="J1178" s="104"/>
      <c r="K1178" s="104"/>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V1178" s="104"/>
      <c r="AW1178" s="104"/>
      <c r="AX1178" s="104"/>
      <c r="AY1178" s="104"/>
      <c r="AZ1178" s="104"/>
      <c r="BA1178" s="104"/>
      <c r="BB1178" s="104"/>
      <c r="BC1178" s="104"/>
      <c r="BD1178" s="104"/>
      <c r="BE1178" s="104"/>
      <c r="BF1178" s="104"/>
      <c r="BG1178" s="104"/>
      <c r="BH1178" s="104"/>
      <c r="BI1178" s="104"/>
      <c r="BJ1178" s="104"/>
      <c r="BK1178" s="104"/>
      <c r="BL1178" s="104"/>
      <c r="BM1178" s="104"/>
      <c r="BN1178" s="104"/>
      <c r="BO1178" s="104"/>
      <c r="BP1178" s="104"/>
      <c r="BQ1178" s="104"/>
      <c r="BR1178" s="104"/>
      <c r="BS1178" s="104"/>
      <c r="BT1178" s="104"/>
      <c r="BU1178" s="104"/>
      <c r="BV1178" s="104"/>
      <c r="BW1178" s="104"/>
      <c r="BX1178" s="104"/>
      <c r="BY1178" s="104"/>
      <c r="BZ1178" s="104"/>
      <c r="CA1178" s="104"/>
      <c r="CB1178" s="104"/>
      <c r="CC1178" s="104"/>
      <c r="CD1178" s="104"/>
      <c r="CE1178" s="104"/>
      <c r="CF1178" s="104"/>
      <c r="CG1178" s="104"/>
      <c r="CH1178" s="104"/>
      <c r="CI1178" s="104"/>
      <c r="CJ1178" s="104"/>
      <c r="CK1178" s="104"/>
      <c r="CL1178" s="104"/>
      <c r="CM1178" s="104"/>
      <c r="CN1178" s="104"/>
      <c r="CO1178" s="104"/>
      <c r="CP1178" s="104"/>
      <c r="CQ1178" s="104"/>
    </row>
    <row r="1179" spans="1:95" ht="14.45" hidden="1">
      <c r="A1179" s="104"/>
      <c r="B1179" s="104"/>
      <c r="C1179" s="104"/>
      <c r="D1179" s="104"/>
      <c r="E1179" s="104"/>
      <c r="F1179" s="104"/>
      <c r="G1179" s="104"/>
      <c r="H1179" s="104"/>
      <c r="I1179" s="104"/>
      <c r="J1179" s="104"/>
      <c r="K1179" s="104"/>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V1179" s="104"/>
      <c r="AW1179" s="104"/>
      <c r="AX1179" s="104"/>
      <c r="AY1179" s="104"/>
      <c r="AZ1179" s="104"/>
      <c r="BA1179" s="104"/>
      <c r="BB1179" s="104"/>
      <c r="BC1179" s="104"/>
      <c r="BD1179" s="104"/>
      <c r="BE1179" s="104"/>
      <c r="BF1179" s="104"/>
      <c r="BG1179" s="104"/>
      <c r="BH1179" s="104"/>
      <c r="BI1179" s="104"/>
      <c r="BJ1179" s="104"/>
      <c r="BK1179" s="104"/>
      <c r="BL1179" s="104"/>
      <c r="BM1179" s="104"/>
      <c r="BN1179" s="104"/>
      <c r="BO1179" s="104"/>
      <c r="BP1179" s="104"/>
      <c r="BQ1179" s="104"/>
      <c r="BR1179" s="104"/>
      <c r="BS1179" s="104"/>
      <c r="BT1179" s="104"/>
      <c r="BU1179" s="104"/>
      <c r="BV1179" s="104"/>
      <c r="BW1179" s="104"/>
      <c r="BX1179" s="104"/>
      <c r="BY1179" s="104"/>
      <c r="BZ1179" s="104"/>
      <c r="CA1179" s="104"/>
      <c r="CB1179" s="104"/>
      <c r="CC1179" s="104"/>
      <c r="CD1179" s="104"/>
      <c r="CE1179" s="104"/>
      <c r="CF1179" s="104"/>
      <c r="CG1179" s="104"/>
      <c r="CH1179" s="104"/>
      <c r="CI1179" s="104"/>
      <c r="CJ1179" s="104"/>
      <c r="CK1179" s="104"/>
      <c r="CL1179" s="104"/>
      <c r="CM1179" s="104"/>
      <c r="CN1179" s="104"/>
      <c r="CO1179" s="104"/>
      <c r="CP1179" s="104"/>
      <c r="CQ1179" s="104"/>
    </row>
    <row r="1180" spans="1:95" ht="14.45" hidden="1">
      <c r="A1180" s="104"/>
      <c r="B1180" s="104"/>
      <c r="C1180" s="104"/>
      <c r="D1180" s="104"/>
      <c r="E1180" s="104"/>
      <c r="F1180" s="104"/>
      <c r="G1180" s="104"/>
      <c r="H1180" s="104"/>
      <c r="I1180" s="104"/>
      <c r="J1180" s="104"/>
      <c r="K1180" s="104"/>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V1180" s="104"/>
      <c r="AW1180" s="104"/>
      <c r="AX1180" s="104"/>
      <c r="AY1180" s="104"/>
      <c r="AZ1180" s="104"/>
      <c r="BA1180" s="104"/>
      <c r="BB1180" s="104"/>
      <c r="BC1180" s="104"/>
      <c r="BD1180" s="104"/>
      <c r="BE1180" s="104"/>
      <c r="BF1180" s="104"/>
      <c r="BG1180" s="104"/>
      <c r="BH1180" s="104"/>
      <c r="BI1180" s="104"/>
      <c r="BJ1180" s="104"/>
      <c r="BK1180" s="104"/>
      <c r="BL1180" s="104"/>
      <c r="BM1180" s="104"/>
      <c r="BN1180" s="104"/>
      <c r="BO1180" s="104"/>
      <c r="BP1180" s="104"/>
      <c r="BQ1180" s="104"/>
      <c r="BR1180" s="104"/>
      <c r="BS1180" s="104"/>
      <c r="BT1180" s="104"/>
      <c r="BU1180" s="104"/>
      <c r="BV1180" s="104"/>
      <c r="BW1180" s="104"/>
      <c r="BX1180" s="104"/>
      <c r="BY1180" s="104"/>
      <c r="BZ1180" s="104"/>
      <c r="CA1180" s="104"/>
      <c r="CB1180" s="104"/>
      <c r="CC1180" s="104"/>
      <c r="CD1180" s="104"/>
      <c r="CE1180" s="104"/>
      <c r="CF1180" s="104"/>
      <c r="CG1180" s="104"/>
      <c r="CH1180" s="104"/>
      <c r="CI1180" s="104"/>
      <c r="CJ1180" s="104"/>
      <c r="CK1180" s="104"/>
      <c r="CL1180" s="104"/>
      <c r="CM1180" s="104"/>
      <c r="CN1180" s="104"/>
      <c r="CO1180" s="104"/>
      <c r="CP1180" s="104"/>
      <c r="CQ1180" s="104"/>
    </row>
    <row r="1181" spans="1:95" ht="14.45" hidden="1">
      <c r="A1181" s="104"/>
      <c r="B1181" s="104"/>
      <c r="C1181" s="104"/>
      <c r="D1181" s="104"/>
      <c r="E1181" s="104"/>
      <c r="F1181" s="104"/>
      <c r="G1181" s="104"/>
      <c r="H1181" s="104"/>
      <c r="I1181" s="104"/>
      <c r="J1181" s="104"/>
      <c r="K1181" s="104"/>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V1181" s="104"/>
      <c r="AW1181" s="104"/>
      <c r="AX1181" s="104"/>
      <c r="AY1181" s="104"/>
      <c r="AZ1181" s="104"/>
      <c r="BA1181" s="104"/>
      <c r="BB1181" s="104"/>
      <c r="BC1181" s="104"/>
      <c r="BD1181" s="104"/>
      <c r="BE1181" s="104"/>
      <c r="BF1181" s="104"/>
      <c r="BG1181" s="104"/>
      <c r="BH1181" s="104"/>
      <c r="BI1181" s="104"/>
      <c r="BJ1181" s="104"/>
      <c r="BK1181" s="104"/>
      <c r="BL1181" s="104"/>
      <c r="BM1181" s="104"/>
      <c r="BN1181" s="104"/>
      <c r="BO1181" s="104"/>
      <c r="BP1181" s="104"/>
      <c r="BQ1181" s="104"/>
      <c r="BR1181" s="104"/>
      <c r="BS1181" s="104"/>
      <c r="BT1181" s="104"/>
      <c r="BU1181" s="104"/>
      <c r="BV1181" s="104"/>
      <c r="BW1181" s="104"/>
      <c r="BX1181" s="104"/>
      <c r="BY1181" s="104"/>
      <c r="BZ1181" s="104"/>
      <c r="CA1181" s="104"/>
      <c r="CB1181" s="104"/>
      <c r="CC1181" s="104"/>
      <c r="CD1181" s="104"/>
      <c r="CE1181" s="104"/>
      <c r="CF1181" s="104"/>
      <c r="CG1181" s="104"/>
      <c r="CH1181" s="104"/>
      <c r="CI1181" s="104"/>
      <c r="CJ1181" s="104"/>
      <c r="CK1181" s="104"/>
      <c r="CL1181" s="104"/>
      <c r="CM1181" s="104"/>
      <c r="CN1181" s="104"/>
      <c r="CO1181" s="104"/>
      <c r="CP1181" s="104"/>
      <c r="CQ1181" s="104"/>
    </row>
    <row r="1182" spans="1:95" ht="14.45" hidden="1">
      <c r="A1182" s="104"/>
      <c r="B1182" s="104"/>
      <c r="C1182" s="104"/>
      <c r="D1182" s="104"/>
      <c r="E1182" s="104"/>
      <c r="F1182" s="104"/>
      <c r="G1182" s="104"/>
      <c r="H1182" s="104"/>
      <c r="I1182" s="104"/>
      <c r="J1182" s="104"/>
      <c r="K1182" s="104"/>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V1182" s="104"/>
      <c r="AW1182" s="104"/>
      <c r="AX1182" s="104"/>
      <c r="AY1182" s="104"/>
      <c r="AZ1182" s="104"/>
      <c r="BA1182" s="104"/>
      <c r="BB1182" s="104"/>
      <c r="BC1182" s="104"/>
      <c r="BD1182" s="104"/>
      <c r="BE1182" s="104"/>
      <c r="BF1182" s="104"/>
      <c r="BG1182" s="104"/>
      <c r="BH1182" s="104"/>
      <c r="BI1182" s="104"/>
      <c r="BJ1182" s="104"/>
      <c r="BK1182" s="104"/>
      <c r="BL1182" s="104"/>
      <c r="BM1182" s="104"/>
      <c r="BN1182" s="104"/>
      <c r="BO1182" s="104"/>
      <c r="BP1182" s="104"/>
      <c r="BQ1182" s="104"/>
      <c r="BR1182" s="104"/>
      <c r="BS1182" s="104"/>
      <c r="BT1182" s="104"/>
      <c r="BU1182" s="104"/>
      <c r="BV1182" s="104"/>
      <c r="BW1182" s="104"/>
      <c r="BX1182" s="104"/>
      <c r="BY1182" s="104"/>
      <c r="BZ1182" s="104"/>
      <c r="CA1182" s="104"/>
      <c r="CB1182" s="104"/>
      <c r="CC1182" s="104"/>
      <c r="CD1182" s="104"/>
      <c r="CE1182" s="104"/>
      <c r="CF1182" s="104"/>
      <c r="CG1182" s="104"/>
      <c r="CH1182" s="104"/>
      <c r="CI1182" s="104"/>
      <c r="CJ1182" s="104"/>
      <c r="CK1182" s="104"/>
      <c r="CL1182" s="104"/>
      <c r="CM1182" s="104"/>
      <c r="CN1182" s="104"/>
      <c r="CO1182" s="104"/>
      <c r="CP1182" s="104"/>
      <c r="CQ1182" s="104"/>
    </row>
    <row r="1183" spans="1:95" ht="14.45" hidden="1">
      <c r="A1183" s="104"/>
      <c r="B1183" s="104"/>
      <c r="C1183" s="104"/>
      <c r="D1183" s="104"/>
      <c r="E1183" s="104"/>
      <c r="F1183" s="104"/>
      <c r="G1183" s="104"/>
      <c r="H1183" s="104"/>
      <c r="I1183" s="104"/>
      <c r="J1183" s="104"/>
      <c r="K1183" s="104"/>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V1183" s="104"/>
      <c r="AW1183" s="104"/>
      <c r="AX1183" s="104"/>
      <c r="AY1183" s="104"/>
      <c r="AZ1183" s="104"/>
      <c r="BA1183" s="104"/>
      <c r="BB1183" s="104"/>
      <c r="BC1183" s="104"/>
      <c r="BD1183" s="104"/>
      <c r="BE1183" s="104"/>
      <c r="BF1183" s="104"/>
      <c r="BG1183" s="104"/>
      <c r="BH1183" s="104"/>
      <c r="BI1183" s="104"/>
      <c r="BJ1183" s="104"/>
      <c r="BK1183" s="104"/>
      <c r="BL1183" s="104"/>
      <c r="BM1183" s="104"/>
      <c r="BN1183" s="104"/>
      <c r="BO1183" s="104"/>
      <c r="BP1183" s="104"/>
      <c r="BQ1183" s="104"/>
      <c r="BR1183" s="104"/>
      <c r="BS1183" s="104"/>
      <c r="BT1183" s="104"/>
      <c r="BU1183" s="104"/>
      <c r="BV1183" s="104"/>
      <c r="BW1183" s="104"/>
      <c r="BX1183" s="104"/>
      <c r="BY1183" s="104"/>
      <c r="BZ1183" s="104"/>
      <c r="CA1183" s="104"/>
      <c r="CB1183" s="104"/>
      <c r="CC1183" s="104"/>
      <c r="CD1183" s="104"/>
      <c r="CE1183" s="104"/>
      <c r="CF1183" s="104"/>
      <c r="CG1183" s="104"/>
      <c r="CH1183" s="104"/>
      <c r="CI1183" s="104"/>
      <c r="CJ1183" s="104"/>
      <c r="CK1183" s="104"/>
      <c r="CL1183" s="104"/>
      <c r="CM1183" s="104"/>
      <c r="CN1183" s="104"/>
      <c r="CO1183" s="104"/>
      <c r="CP1183" s="104"/>
      <c r="CQ1183" s="104"/>
    </row>
    <row r="1184" spans="1:95" ht="14.45" hidden="1">
      <c r="A1184" s="104"/>
      <c r="B1184" s="104"/>
      <c r="C1184" s="104"/>
      <c r="D1184" s="104"/>
      <c r="E1184" s="104"/>
      <c r="F1184" s="104"/>
      <c r="G1184" s="104"/>
      <c r="H1184" s="104"/>
      <c r="I1184" s="104"/>
      <c r="J1184" s="104"/>
      <c r="K1184" s="10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V1184" s="104"/>
      <c r="AW1184" s="104"/>
      <c r="AX1184" s="104"/>
      <c r="AY1184" s="104"/>
      <c r="AZ1184" s="104"/>
      <c r="BA1184" s="104"/>
      <c r="BB1184" s="104"/>
      <c r="BC1184" s="104"/>
      <c r="BD1184" s="104"/>
      <c r="BE1184" s="104"/>
      <c r="BF1184" s="104"/>
      <c r="BG1184" s="104"/>
      <c r="BH1184" s="104"/>
      <c r="BI1184" s="104"/>
      <c r="BJ1184" s="104"/>
      <c r="BK1184" s="104"/>
      <c r="BL1184" s="104"/>
      <c r="BM1184" s="104"/>
      <c r="BN1184" s="104"/>
      <c r="BO1184" s="104"/>
      <c r="BP1184" s="104"/>
      <c r="BQ1184" s="104"/>
      <c r="BR1184" s="104"/>
      <c r="BS1184" s="104"/>
      <c r="BT1184" s="104"/>
      <c r="BU1184" s="104"/>
      <c r="BV1184" s="104"/>
      <c r="BW1184" s="104"/>
      <c r="BX1184" s="104"/>
      <c r="BY1184" s="104"/>
      <c r="BZ1184" s="104"/>
      <c r="CA1184" s="104"/>
      <c r="CB1184" s="104"/>
      <c r="CC1184" s="104"/>
      <c r="CD1184" s="104"/>
      <c r="CE1184" s="104"/>
      <c r="CF1184" s="104"/>
      <c r="CG1184" s="104"/>
      <c r="CH1184" s="104"/>
      <c r="CI1184" s="104"/>
      <c r="CJ1184" s="104"/>
      <c r="CK1184" s="104"/>
      <c r="CL1184" s="104"/>
      <c r="CM1184" s="104"/>
      <c r="CN1184" s="104"/>
      <c r="CO1184" s="104"/>
      <c r="CP1184" s="104"/>
      <c r="CQ1184" s="104"/>
    </row>
    <row r="1185" spans="1:95" ht="14.45" hidden="1">
      <c r="A1185" s="104"/>
      <c r="B1185" s="104"/>
      <c r="C1185" s="104"/>
      <c r="D1185" s="104"/>
      <c r="E1185" s="104"/>
      <c r="F1185" s="104"/>
      <c r="G1185" s="104"/>
      <c r="H1185" s="104"/>
      <c r="I1185" s="104"/>
      <c r="J1185" s="104"/>
      <c r="K1185" s="104"/>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V1185" s="104"/>
      <c r="AW1185" s="104"/>
      <c r="AX1185" s="104"/>
      <c r="AY1185" s="104"/>
      <c r="AZ1185" s="104"/>
      <c r="BA1185" s="104"/>
      <c r="BB1185" s="104"/>
      <c r="BC1185" s="104"/>
      <c r="BD1185" s="104"/>
      <c r="BE1185" s="104"/>
      <c r="BF1185" s="104"/>
      <c r="BG1185" s="104"/>
      <c r="BH1185" s="104"/>
      <c r="BI1185" s="104"/>
      <c r="BJ1185" s="104"/>
      <c r="BK1185" s="104"/>
      <c r="BL1185" s="104"/>
      <c r="BM1185" s="104"/>
      <c r="BN1185" s="104"/>
      <c r="BO1185" s="104"/>
      <c r="BP1185" s="104"/>
      <c r="BQ1185" s="104"/>
      <c r="BR1185" s="104"/>
      <c r="BS1185" s="104"/>
      <c r="BT1185" s="104"/>
      <c r="BU1185" s="104"/>
      <c r="BV1185" s="104"/>
      <c r="BW1185" s="104"/>
      <c r="BX1185" s="104"/>
      <c r="BY1185" s="104"/>
      <c r="BZ1185" s="104"/>
      <c r="CA1185" s="104"/>
      <c r="CB1185" s="104"/>
      <c r="CC1185" s="104"/>
      <c r="CD1185" s="104"/>
      <c r="CE1185" s="104"/>
      <c r="CF1185" s="104"/>
      <c r="CG1185" s="104"/>
      <c r="CH1185" s="104"/>
      <c r="CI1185" s="104"/>
      <c r="CJ1185" s="104"/>
      <c r="CK1185" s="104"/>
      <c r="CL1185" s="104"/>
      <c r="CM1185" s="104"/>
      <c r="CN1185" s="104"/>
      <c r="CO1185" s="104"/>
      <c r="CP1185" s="104"/>
      <c r="CQ1185" s="104"/>
    </row>
    <row r="1186" spans="1:95" ht="14.45" hidden="1">
      <c r="A1186" s="104"/>
      <c r="B1186" s="104"/>
      <c r="C1186" s="104"/>
      <c r="D1186" s="104"/>
      <c r="E1186" s="104"/>
      <c r="F1186" s="104"/>
      <c r="G1186" s="104"/>
      <c r="H1186" s="104"/>
      <c r="I1186" s="104"/>
      <c r="J1186" s="104"/>
      <c r="K1186" s="104"/>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V1186" s="104"/>
      <c r="AW1186" s="104"/>
      <c r="AX1186" s="104"/>
      <c r="AY1186" s="104"/>
      <c r="AZ1186" s="104"/>
      <c r="BA1186" s="104"/>
      <c r="BB1186" s="104"/>
      <c r="BC1186" s="104"/>
      <c r="BD1186" s="104"/>
      <c r="BE1186" s="104"/>
      <c r="BF1186" s="104"/>
      <c r="BG1186" s="104"/>
      <c r="BH1186" s="104"/>
      <c r="BI1186" s="104"/>
      <c r="BJ1186" s="104"/>
      <c r="BK1186" s="104"/>
      <c r="BL1186" s="104"/>
      <c r="BM1186" s="104"/>
      <c r="BN1186" s="104"/>
      <c r="BO1186" s="104"/>
      <c r="BP1186" s="104"/>
      <c r="BQ1186" s="104"/>
      <c r="BR1186" s="104"/>
      <c r="BS1186" s="104"/>
      <c r="BT1186" s="104"/>
      <c r="BU1186" s="104"/>
      <c r="BV1186" s="104"/>
      <c r="BW1186" s="104"/>
      <c r="BX1186" s="104"/>
      <c r="BY1186" s="104"/>
      <c r="BZ1186" s="104"/>
      <c r="CA1186" s="104"/>
      <c r="CB1186" s="104"/>
      <c r="CC1186" s="104"/>
      <c r="CD1186" s="104"/>
      <c r="CE1186" s="104"/>
      <c r="CF1186" s="104"/>
      <c r="CG1186" s="104"/>
      <c r="CH1186" s="104"/>
      <c r="CI1186" s="104"/>
      <c r="CJ1186" s="104"/>
      <c r="CK1186" s="104"/>
      <c r="CL1186" s="104"/>
      <c r="CM1186" s="104"/>
      <c r="CN1186" s="104"/>
      <c r="CO1186" s="104"/>
      <c r="CP1186" s="104"/>
      <c r="CQ1186" s="104"/>
    </row>
    <row r="1187" spans="1:95" ht="14.45" hidden="1">
      <c r="A1187" s="104"/>
      <c r="B1187" s="104"/>
      <c r="C1187" s="104"/>
      <c r="D1187" s="104"/>
      <c r="E1187" s="104"/>
      <c r="F1187" s="104"/>
      <c r="G1187" s="104"/>
      <c r="H1187" s="104"/>
      <c r="I1187" s="104"/>
      <c r="J1187" s="104"/>
      <c r="K1187" s="104"/>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V1187" s="104"/>
      <c r="AW1187" s="104"/>
      <c r="AX1187" s="104"/>
      <c r="AY1187" s="104"/>
      <c r="AZ1187" s="104"/>
      <c r="BA1187" s="104"/>
      <c r="BB1187" s="104"/>
      <c r="BC1187" s="104"/>
      <c r="BD1187" s="104"/>
      <c r="BE1187" s="104"/>
      <c r="BF1187" s="104"/>
      <c r="BG1187" s="104"/>
      <c r="BH1187" s="104"/>
      <c r="BI1187" s="104"/>
      <c r="BJ1187" s="104"/>
      <c r="BK1187" s="104"/>
      <c r="BL1187" s="104"/>
      <c r="BM1187" s="104"/>
      <c r="BN1187" s="104"/>
      <c r="BO1187" s="104"/>
      <c r="BP1187" s="104"/>
      <c r="BQ1187" s="104"/>
      <c r="BR1187" s="104"/>
      <c r="BS1187" s="104"/>
      <c r="BT1187" s="104"/>
      <c r="BU1187" s="104"/>
      <c r="BV1187" s="104"/>
      <c r="BW1187" s="104"/>
      <c r="BX1187" s="104"/>
      <c r="BY1187" s="104"/>
      <c r="BZ1187" s="104"/>
      <c r="CA1187" s="104"/>
      <c r="CB1187" s="104"/>
      <c r="CC1187" s="104"/>
      <c r="CD1187" s="104"/>
      <c r="CE1187" s="104"/>
      <c r="CF1187" s="104"/>
      <c r="CG1187" s="104"/>
      <c r="CH1187" s="104"/>
      <c r="CI1187" s="104"/>
      <c r="CJ1187" s="104"/>
      <c r="CK1187" s="104"/>
      <c r="CL1187" s="104"/>
      <c r="CM1187" s="104"/>
      <c r="CN1187" s="104"/>
      <c r="CO1187" s="104"/>
      <c r="CP1187" s="104"/>
      <c r="CQ1187" s="104"/>
    </row>
    <row r="1188" spans="1:95" ht="14.45" hidden="1">
      <c r="A1188" s="104"/>
      <c r="B1188" s="104"/>
      <c r="C1188" s="104"/>
      <c r="D1188" s="104"/>
      <c r="E1188" s="104"/>
      <c r="F1188" s="104"/>
      <c r="G1188" s="104"/>
      <c r="H1188" s="104"/>
      <c r="I1188" s="104"/>
      <c r="J1188" s="104"/>
      <c r="K1188" s="104"/>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V1188" s="104"/>
      <c r="AW1188" s="104"/>
      <c r="AX1188" s="104"/>
      <c r="AY1188" s="104"/>
      <c r="AZ1188" s="104"/>
      <c r="BA1188" s="104"/>
      <c r="BB1188" s="104"/>
      <c r="BC1188" s="104"/>
      <c r="BD1188" s="104"/>
      <c r="BE1188" s="104"/>
      <c r="BF1188" s="104"/>
      <c r="BG1188" s="104"/>
      <c r="BH1188" s="104"/>
      <c r="BI1188" s="104"/>
      <c r="BJ1188" s="104"/>
      <c r="BK1188" s="104"/>
      <c r="BL1188" s="104"/>
      <c r="BM1188" s="104"/>
      <c r="BN1188" s="104"/>
      <c r="BO1188" s="104"/>
      <c r="BP1188" s="104"/>
      <c r="BQ1188" s="104"/>
      <c r="BR1188" s="104"/>
      <c r="BS1188" s="104"/>
      <c r="BT1188" s="104"/>
      <c r="BU1188" s="104"/>
      <c r="BV1188" s="104"/>
      <c r="BW1188" s="104"/>
      <c r="BX1188" s="104"/>
      <c r="BY1188" s="104"/>
      <c r="BZ1188" s="104"/>
      <c r="CA1188" s="104"/>
      <c r="CB1188" s="104"/>
      <c r="CC1188" s="104"/>
      <c r="CD1188" s="104"/>
      <c r="CE1188" s="104"/>
      <c r="CF1188" s="104"/>
      <c r="CG1188" s="104"/>
      <c r="CH1188" s="104"/>
      <c r="CI1188" s="104"/>
      <c r="CJ1188" s="104"/>
      <c r="CK1188" s="104"/>
      <c r="CL1188" s="104"/>
      <c r="CM1188" s="104"/>
      <c r="CN1188" s="104"/>
      <c r="CO1188" s="104"/>
      <c r="CP1188" s="104"/>
      <c r="CQ1188" s="104"/>
    </row>
    <row r="1189" spans="1:95" ht="14.45" hidden="1">
      <c r="A1189" s="104"/>
      <c r="B1189" s="104"/>
      <c r="C1189" s="104"/>
      <c r="D1189" s="104"/>
      <c r="E1189" s="104"/>
      <c r="F1189" s="104"/>
      <c r="G1189" s="104"/>
      <c r="H1189" s="104"/>
      <c r="I1189" s="104"/>
      <c r="J1189" s="104"/>
      <c r="K1189" s="104"/>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V1189" s="104"/>
      <c r="AW1189" s="104"/>
      <c r="AX1189" s="104"/>
      <c r="AY1189" s="104"/>
      <c r="AZ1189" s="104"/>
      <c r="BA1189" s="104"/>
      <c r="BB1189" s="104"/>
      <c r="BC1189" s="104"/>
      <c r="BD1189" s="104"/>
      <c r="BE1189" s="104"/>
      <c r="BF1189" s="104"/>
      <c r="BG1189" s="104"/>
      <c r="BH1189" s="104"/>
      <c r="BI1189" s="104"/>
      <c r="BJ1189" s="104"/>
      <c r="BK1189" s="104"/>
      <c r="BL1189" s="104"/>
      <c r="BM1189" s="104"/>
      <c r="BN1189" s="104"/>
      <c r="BO1189" s="104"/>
      <c r="BP1189" s="104"/>
      <c r="BQ1189" s="104"/>
      <c r="BR1189" s="104"/>
      <c r="BS1189" s="104"/>
      <c r="BT1189" s="104"/>
      <c r="BU1189" s="104"/>
      <c r="BV1189" s="104"/>
      <c r="BW1189" s="104"/>
      <c r="BX1189" s="104"/>
      <c r="BY1189" s="104"/>
      <c r="BZ1189" s="104"/>
      <c r="CA1189" s="104"/>
      <c r="CB1189" s="104"/>
      <c r="CC1189" s="104"/>
      <c r="CD1189" s="104"/>
      <c r="CE1189" s="104"/>
      <c r="CF1189" s="104"/>
      <c r="CG1189" s="104"/>
      <c r="CH1189" s="104"/>
      <c r="CI1189" s="104"/>
      <c r="CJ1189" s="104"/>
      <c r="CK1189" s="104"/>
      <c r="CL1189" s="104"/>
      <c r="CM1189" s="104"/>
      <c r="CN1189" s="104"/>
      <c r="CO1189" s="104"/>
      <c r="CP1189" s="104"/>
      <c r="CQ1189" s="104"/>
    </row>
    <row r="1190" spans="1:95" ht="14.45" hidden="1">
      <c r="A1190" s="104"/>
      <c r="B1190" s="104"/>
      <c r="C1190" s="104"/>
      <c r="D1190" s="104"/>
      <c r="E1190" s="104"/>
      <c r="F1190" s="104"/>
      <c r="G1190" s="104"/>
      <c r="H1190" s="104"/>
      <c r="I1190" s="104"/>
      <c r="J1190" s="104"/>
      <c r="K1190" s="104"/>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V1190" s="104"/>
      <c r="AW1190" s="104"/>
      <c r="AX1190" s="104"/>
      <c r="AY1190" s="104"/>
      <c r="AZ1190" s="104"/>
      <c r="BA1190" s="104"/>
      <c r="BB1190" s="104"/>
      <c r="BC1190" s="104"/>
      <c r="BD1190" s="104"/>
      <c r="BE1190" s="104"/>
      <c r="BF1190" s="104"/>
      <c r="BG1190" s="104"/>
      <c r="BH1190" s="104"/>
      <c r="BI1190" s="104"/>
      <c r="BJ1190" s="104"/>
      <c r="BK1190" s="104"/>
      <c r="BL1190" s="104"/>
      <c r="BM1190" s="104"/>
      <c r="BN1190" s="104"/>
      <c r="BO1190" s="104"/>
      <c r="BP1190" s="104"/>
      <c r="BQ1190" s="104"/>
      <c r="BR1190" s="104"/>
      <c r="BS1190" s="104"/>
      <c r="BT1190" s="104"/>
      <c r="BU1190" s="104"/>
      <c r="BV1190" s="104"/>
      <c r="BW1190" s="104"/>
      <c r="BX1190" s="104"/>
      <c r="BY1190" s="104"/>
      <c r="BZ1190" s="104"/>
      <c r="CA1190" s="104"/>
      <c r="CB1190" s="104"/>
      <c r="CC1190" s="104"/>
      <c r="CD1190" s="104"/>
      <c r="CE1190" s="104"/>
      <c r="CF1190" s="104"/>
      <c r="CG1190" s="104"/>
      <c r="CH1190" s="104"/>
      <c r="CI1190" s="104"/>
      <c r="CJ1190" s="104"/>
      <c r="CK1190" s="104"/>
      <c r="CL1190" s="104"/>
      <c r="CM1190" s="104"/>
      <c r="CN1190" s="104"/>
      <c r="CO1190" s="104"/>
      <c r="CP1190" s="104"/>
      <c r="CQ1190" s="104"/>
    </row>
    <row r="1191" spans="1:95" ht="14.45" hidden="1">
      <c r="A1191" s="104"/>
      <c r="B1191" s="104"/>
      <c r="C1191" s="104"/>
      <c r="D1191" s="104"/>
      <c r="E1191" s="104"/>
      <c r="F1191" s="104"/>
      <c r="G1191" s="104"/>
      <c r="H1191" s="104"/>
      <c r="I1191" s="104"/>
      <c r="J1191" s="104"/>
      <c r="K1191" s="104"/>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V1191" s="104"/>
      <c r="AW1191" s="104"/>
      <c r="AX1191" s="104"/>
      <c r="AY1191" s="104"/>
      <c r="AZ1191" s="104"/>
      <c r="BA1191" s="104"/>
      <c r="BB1191" s="104"/>
      <c r="BC1191" s="104"/>
      <c r="BD1191" s="104"/>
      <c r="BE1191" s="104"/>
      <c r="BF1191" s="104"/>
      <c r="BG1191" s="104"/>
      <c r="BH1191" s="104"/>
      <c r="BI1191" s="104"/>
      <c r="BJ1191" s="104"/>
      <c r="BK1191" s="104"/>
      <c r="BL1191" s="104"/>
      <c r="BM1191" s="104"/>
      <c r="BN1191" s="104"/>
      <c r="BO1191" s="104"/>
      <c r="BP1191" s="104"/>
      <c r="BQ1191" s="104"/>
      <c r="BR1191" s="104"/>
      <c r="BS1191" s="104"/>
      <c r="BT1191" s="104"/>
      <c r="BU1191" s="104"/>
      <c r="BV1191" s="104"/>
      <c r="BW1191" s="104"/>
      <c r="BX1191" s="104"/>
      <c r="BY1191" s="104"/>
      <c r="BZ1191" s="104"/>
      <c r="CA1191" s="104"/>
      <c r="CB1191" s="104"/>
      <c r="CC1191" s="104"/>
      <c r="CD1191" s="104"/>
      <c r="CE1191" s="104"/>
      <c r="CF1191" s="104"/>
      <c r="CG1191" s="104"/>
      <c r="CH1191" s="104"/>
      <c r="CI1191" s="104"/>
      <c r="CJ1191" s="104"/>
      <c r="CK1191" s="104"/>
      <c r="CL1191" s="104"/>
      <c r="CM1191" s="104"/>
      <c r="CN1191" s="104"/>
      <c r="CO1191" s="104"/>
      <c r="CP1191" s="104"/>
      <c r="CQ1191" s="104"/>
    </row>
    <row r="1192" spans="1:95" ht="14.45" hidden="1">
      <c r="A1192" s="104"/>
      <c r="B1192" s="104"/>
      <c r="C1192" s="104"/>
      <c r="D1192" s="104"/>
      <c r="E1192" s="104"/>
      <c r="F1192" s="104"/>
      <c r="G1192" s="104"/>
      <c r="H1192" s="104"/>
      <c r="I1192" s="104"/>
      <c r="J1192" s="104"/>
      <c r="K1192" s="104"/>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V1192" s="104"/>
      <c r="AW1192" s="104"/>
      <c r="AX1192" s="104"/>
      <c r="AY1192" s="104"/>
      <c r="AZ1192" s="104"/>
      <c r="BA1192" s="104"/>
      <c r="BB1192" s="104"/>
      <c r="BC1192" s="104"/>
      <c r="BD1192" s="104"/>
      <c r="BE1192" s="104"/>
      <c r="BF1192" s="104"/>
      <c r="BG1192" s="104"/>
      <c r="BH1192" s="104"/>
      <c r="BI1192" s="104"/>
      <c r="BJ1192" s="104"/>
      <c r="BK1192" s="104"/>
      <c r="BL1192" s="104"/>
      <c r="BM1192" s="104"/>
      <c r="BN1192" s="104"/>
      <c r="BO1192" s="104"/>
      <c r="BP1192" s="104"/>
      <c r="BQ1192" s="104"/>
      <c r="BR1192" s="104"/>
      <c r="BS1192" s="104"/>
      <c r="BT1192" s="104"/>
      <c r="BU1192" s="104"/>
      <c r="BV1192" s="104"/>
      <c r="BW1192" s="104"/>
      <c r="BX1192" s="104"/>
      <c r="BY1192" s="104"/>
      <c r="BZ1192" s="104"/>
      <c r="CA1192" s="104"/>
      <c r="CB1192" s="104"/>
      <c r="CC1192" s="104"/>
      <c r="CD1192" s="104"/>
      <c r="CE1192" s="104"/>
      <c r="CF1192" s="104"/>
      <c r="CG1192" s="104"/>
      <c r="CH1192" s="104"/>
      <c r="CI1192" s="104"/>
      <c r="CJ1192" s="104"/>
      <c r="CK1192" s="104"/>
      <c r="CL1192" s="104"/>
      <c r="CM1192" s="104"/>
      <c r="CN1192" s="104"/>
      <c r="CO1192" s="104"/>
      <c r="CP1192" s="104"/>
      <c r="CQ1192" s="104"/>
    </row>
    <row r="1193" spans="1:95" ht="14.45" hidden="1">
      <c r="A1193" s="104"/>
      <c r="B1193" s="104"/>
      <c r="C1193" s="104"/>
      <c r="D1193" s="104"/>
      <c r="E1193" s="104"/>
      <c r="F1193" s="104"/>
      <c r="G1193" s="104"/>
      <c r="H1193" s="104"/>
      <c r="I1193" s="104"/>
      <c r="J1193" s="104"/>
      <c r="K1193" s="104"/>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V1193" s="104"/>
      <c r="AW1193" s="104"/>
      <c r="AX1193" s="104"/>
      <c r="AY1193" s="104"/>
      <c r="AZ1193" s="104"/>
      <c r="BA1193" s="104"/>
      <c r="BB1193" s="104"/>
      <c r="BC1193" s="104"/>
      <c r="BD1193" s="104"/>
      <c r="BE1193" s="104"/>
      <c r="BF1193" s="104"/>
      <c r="BG1193" s="104"/>
      <c r="BH1193" s="104"/>
      <c r="BI1193" s="104"/>
      <c r="BJ1193" s="104"/>
      <c r="BK1193" s="104"/>
      <c r="BL1193" s="104"/>
      <c r="BM1193" s="104"/>
      <c r="BN1193" s="104"/>
      <c r="BO1193" s="104"/>
      <c r="BP1193" s="104"/>
      <c r="BQ1193" s="104"/>
      <c r="BR1193" s="104"/>
      <c r="BS1193" s="104"/>
      <c r="BT1193" s="104"/>
      <c r="BU1193" s="104"/>
      <c r="BV1193" s="104"/>
      <c r="BW1193" s="104"/>
      <c r="BX1193" s="104"/>
      <c r="BY1193" s="104"/>
      <c r="BZ1193" s="104"/>
      <c r="CA1193" s="104"/>
      <c r="CB1193" s="104"/>
      <c r="CC1193" s="104"/>
      <c r="CD1193" s="104"/>
      <c r="CE1193" s="104"/>
      <c r="CF1193" s="104"/>
      <c r="CG1193" s="104"/>
      <c r="CH1193" s="104"/>
      <c r="CI1193" s="104"/>
      <c r="CJ1193" s="104"/>
      <c r="CK1193" s="104"/>
      <c r="CL1193" s="104"/>
      <c r="CM1193" s="104"/>
      <c r="CN1193" s="104"/>
      <c r="CO1193" s="104"/>
      <c r="CP1193" s="104"/>
      <c r="CQ1193" s="104"/>
    </row>
    <row r="1194" spans="1:95" ht="14.45" hidden="1">
      <c r="A1194" s="104"/>
      <c r="B1194" s="104"/>
      <c r="C1194" s="104"/>
      <c r="D1194" s="104"/>
      <c r="E1194" s="104"/>
      <c r="F1194" s="104"/>
      <c r="G1194" s="104"/>
      <c r="H1194" s="104"/>
      <c r="I1194" s="104"/>
      <c r="J1194" s="104"/>
      <c r="K1194" s="10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V1194" s="104"/>
      <c r="AW1194" s="104"/>
      <c r="AX1194" s="104"/>
      <c r="AY1194" s="104"/>
      <c r="AZ1194" s="104"/>
      <c r="BA1194" s="104"/>
      <c r="BB1194" s="104"/>
      <c r="BC1194" s="104"/>
      <c r="BD1194" s="104"/>
      <c r="BE1194" s="104"/>
      <c r="BF1194" s="104"/>
      <c r="BG1194" s="104"/>
      <c r="BH1194" s="104"/>
      <c r="BI1194" s="104"/>
      <c r="BJ1194" s="104"/>
      <c r="BK1194" s="104"/>
      <c r="BL1194" s="104"/>
      <c r="BM1194" s="104"/>
      <c r="BN1194" s="104"/>
      <c r="BO1194" s="104"/>
      <c r="BP1194" s="104"/>
      <c r="BQ1194" s="104"/>
      <c r="BR1194" s="104"/>
      <c r="BS1194" s="104"/>
      <c r="BT1194" s="104"/>
      <c r="BU1194" s="104"/>
      <c r="BV1194" s="104"/>
      <c r="BW1194" s="104"/>
      <c r="BX1194" s="104"/>
      <c r="BY1194" s="104"/>
      <c r="BZ1194" s="104"/>
      <c r="CA1194" s="104"/>
      <c r="CB1194" s="104"/>
      <c r="CC1194" s="104"/>
      <c r="CD1194" s="104"/>
      <c r="CE1194" s="104"/>
      <c r="CF1194" s="104"/>
      <c r="CG1194" s="104"/>
      <c r="CH1194" s="104"/>
      <c r="CI1194" s="104"/>
      <c r="CJ1194" s="104"/>
      <c r="CK1194" s="104"/>
      <c r="CL1194" s="104"/>
      <c r="CM1194" s="104"/>
      <c r="CN1194" s="104"/>
      <c r="CO1194" s="104"/>
      <c r="CP1194" s="104"/>
      <c r="CQ1194" s="104"/>
    </row>
    <row r="1195" spans="1:95" ht="14.45" hidden="1">
      <c r="A1195" s="104"/>
      <c r="B1195" s="104"/>
      <c r="C1195" s="104"/>
      <c r="D1195" s="104"/>
      <c r="E1195" s="104"/>
      <c r="F1195" s="104"/>
      <c r="G1195" s="104"/>
      <c r="H1195" s="104"/>
      <c r="I1195" s="104"/>
      <c r="J1195" s="104"/>
      <c r="K1195" s="104"/>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V1195" s="104"/>
      <c r="AW1195" s="104"/>
      <c r="AX1195" s="104"/>
      <c r="AY1195" s="104"/>
      <c r="AZ1195" s="104"/>
      <c r="BA1195" s="104"/>
      <c r="BB1195" s="104"/>
      <c r="BC1195" s="104"/>
      <c r="BD1195" s="104"/>
      <c r="BE1195" s="104"/>
      <c r="BF1195" s="104"/>
      <c r="BG1195" s="104"/>
      <c r="BH1195" s="104"/>
      <c r="BI1195" s="104"/>
      <c r="BJ1195" s="104"/>
      <c r="BK1195" s="104"/>
      <c r="BL1195" s="104"/>
      <c r="BM1195" s="104"/>
      <c r="BN1195" s="104"/>
      <c r="BO1195" s="104"/>
      <c r="BP1195" s="104"/>
      <c r="BQ1195" s="104"/>
      <c r="BR1195" s="104"/>
      <c r="BS1195" s="104"/>
      <c r="BT1195" s="104"/>
      <c r="BU1195" s="104"/>
      <c r="BV1195" s="104"/>
      <c r="BW1195" s="104"/>
      <c r="BX1195" s="104"/>
      <c r="BY1195" s="104"/>
      <c r="BZ1195" s="104"/>
      <c r="CA1195" s="104"/>
      <c r="CB1195" s="104"/>
      <c r="CC1195" s="104"/>
      <c r="CD1195" s="104"/>
      <c r="CE1195" s="104"/>
      <c r="CF1195" s="104"/>
      <c r="CG1195" s="104"/>
      <c r="CH1195" s="104"/>
      <c r="CI1195" s="104"/>
      <c r="CJ1195" s="104"/>
      <c r="CK1195" s="104"/>
      <c r="CL1195" s="104"/>
      <c r="CM1195" s="104"/>
      <c r="CN1195" s="104"/>
      <c r="CO1195" s="104"/>
      <c r="CP1195" s="104"/>
      <c r="CQ1195" s="104"/>
    </row>
    <row r="1196" spans="1:95" ht="14.45" hidden="1">
      <c r="A1196" s="104"/>
      <c r="B1196" s="104"/>
      <c r="C1196" s="104"/>
      <c r="D1196" s="104"/>
      <c r="E1196" s="104"/>
      <c r="F1196" s="104"/>
      <c r="G1196" s="104"/>
      <c r="H1196" s="104"/>
      <c r="I1196" s="104"/>
      <c r="J1196" s="104"/>
      <c r="K1196" s="104"/>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V1196" s="104"/>
      <c r="AW1196" s="104"/>
      <c r="AX1196" s="104"/>
      <c r="AY1196" s="104"/>
      <c r="AZ1196" s="104"/>
      <c r="BA1196" s="104"/>
      <c r="BB1196" s="104"/>
      <c r="BC1196" s="104"/>
      <c r="BD1196" s="104"/>
      <c r="BE1196" s="104"/>
      <c r="BF1196" s="104"/>
      <c r="BG1196" s="104"/>
      <c r="BH1196" s="104"/>
      <c r="BI1196" s="104"/>
      <c r="BJ1196" s="104"/>
      <c r="BK1196" s="104"/>
      <c r="BL1196" s="104"/>
      <c r="BM1196" s="104"/>
      <c r="BN1196" s="104"/>
      <c r="BO1196" s="104"/>
      <c r="BP1196" s="104"/>
      <c r="BQ1196" s="104"/>
      <c r="BR1196" s="104"/>
      <c r="BS1196" s="104"/>
      <c r="BT1196" s="104"/>
      <c r="BU1196" s="104"/>
      <c r="BV1196" s="104"/>
      <c r="BW1196" s="104"/>
      <c r="BX1196" s="104"/>
      <c r="BY1196" s="104"/>
      <c r="BZ1196" s="104"/>
      <c r="CA1196" s="104"/>
      <c r="CB1196" s="104"/>
      <c r="CC1196" s="104"/>
      <c r="CD1196" s="104"/>
      <c r="CE1196" s="104"/>
      <c r="CF1196" s="104"/>
      <c r="CG1196" s="104"/>
      <c r="CH1196" s="104"/>
      <c r="CI1196" s="104"/>
      <c r="CJ1196" s="104"/>
      <c r="CK1196" s="104"/>
      <c r="CL1196" s="104"/>
      <c r="CM1196" s="104"/>
      <c r="CN1196" s="104"/>
      <c r="CO1196" s="104"/>
      <c r="CP1196" s="104"/>
      <c r="CQ1196" s="104"/>
    </row>
    <row r="1197" spans="1:95" ht="14.45" hidden="1">
      <c r="A1197" s="104"/>
      <c r="B1197" s="104"/>
      <c r="C1197" s="104"/>
      <c r="D1197" s="104"/>
      <c r="E1197" s="104"/>
      <c r="F1197" s="104"/>
      <c r="G1197" s="104"/>
      <c r="H1197" s="104"/>
      <c r="I1197" s="104"/>
      <c r="J1197" s="104"/>
      <c r="K1197" s="104"/>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V1197" s="104"/>
      <c r="AW1197" s="104"/>
      <c r="AX1197" s="104"/>
      <c r="AY1197" s="104"/>
      <c r="AZ1197" s="104"/>
      <c r="BA1197" s="104"/>
      <c r="BB1197" s="104"/>
      <c r="BC1197" s="104"/>
      <c r="BD1197" s="104"/>
      <c r="BE1197" s="104"/>
      <c r="BF1197" s="104"/>
      <c r="BG1197" s="104"/>
      <c r="BH1197" s="104"/>
      <c r="BI1197" s="104"/>
      <c r="BJ1197" s="104"/>
      <c r="BK1197" s="104"/>
      <c r="BL1197" s="104"/>
      <c r="BM1197" s="104"/>
      <c r="BN1197" s="104"/>
      <c r="BO1197" s="104"/>
      <c r="BP1197" s="104"/>
      <c r="BQ1197" s="104"/>
      <c r="BR1197" s="104"/>
      <c r="BS1197" s="104"/>
      <c r="BT1197" s="104"/>
      <c r="BU1197" s="104"/>
      <c r="BV1197" s="104"/>
      <c r="BW1197" s="104"/>
      <c r="BX1197" s="104"/>
      <c r="BY1197" s="104"/>
      <c r="BZ1197" s="104"/>
      <c r="CA1197" s="104"/>
      <c r="CB1197" s="104"/>
      <c r="CC1197" s="104"/>
      <c r="CD1197" s="104"/>
      <c r="CE1197" s="104"/>
      <c r="CF1197" s="104"/>
      <c r="CG1197" s="104"/>
      <c r="CH1197" s="104"/>
      <c r="CI1197" s="104"/>
      <c r="CJ1197" s="104"/>
      <c r="CK1197" s="104"/>
      <c r="CL1197" s="104"/>
      <c r="CM1197" s="104"/>
      <c r="CN1197" s="104"/>
      <c r="CO1197" s="104"/>
      <c r="CP1197" s="104"/>
      <c r="CQ1197" s="104"/>
    </row>
    <row r="1198" spans="1:95" ht="14.45" hidden="1">
      <c r="A1198" s="104"/>
      <c r="B1198" s="104"/>
      <c r="C1198" s="104"/>
      <c r="D1198" s="104"/>
      <c r="E1198" s="104"/>
      <c r="F1198" s="104"/>
      <c r="G1198" s="104"/>
      <c r="H1198" s="104"/>
      <c r="I1198" s="104"/>
      <c r="J1198" s="104"/>
      <c r="K1198" s="104"/>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V1198" s="104"/>
      <c r="AW1198" s="104"/>
      <c r="AX1198" s="104"/>
      <c r="AY1198" s="104"/>
      <c r="AZ1198" s="104"/>
      <c r="BA1198" s="104"/>
      <c r="BB1198" s="104"/>
      <c r="BC1198" s="104"/>
      <c r="BD1198" s="104"/>
      <c r="BE1198" s="104"/>
      <c r="BF1198" s="104"/>
      <c r="BG1198" s="104"/>
      <c r="BH1198" s="104"/>
      <c r="BI1198" s="104"/>
      <c r="BJ1198" s="104"/>
      <c r="BK1198" s="104"/>
      <c r="BL1198" s="104"/>
      <c r="BM1198" s="104"/>
      <c r="BN1198" s="104"/>
      <c r="BO1198" s="104"/>
      <c r="BP1198" s="104"/>
      <c r="BQ1198" s="104"/>
      <c r="BR1198" s="104"/>
      <c r="BS1198" s="104"/>
      <c r="BT1198" s="104"/>
      <c r="BU1198" s="104"/>
      <c r="BV1198" s="104"/>
      <c r="BW1198" s="104"/>
      <c r="BX1198" s="104"/>
      <c r="BY1198" s="104"/>
      <c r="BZ1198" s="104"/>
      <c r="CA1198" s="104"/>
      <c r="CB1198" s="104"/>
      <c r="CC1198" s="104"/>
      <c r="CD1198" s="104"/>
      <c r="CE1198" s="104"/>
      <c r="CF1198" s="104"/>
      <c r="CG1198" s="104"/>
      <c r="CH1198" s="104"/>
      <c r="CI1198" s="104"/>
      <c r="CJ1198" s="104"/>
      <c r="CK1198" s="104"/>
      <c r="CL1198" s="104"/>
      <c r="CM1198" s="104"/>
      <c r="CN1198" s="104"/>
      <c r="CO1198" s="104"/>
      <c r="CP1198" s="104"/>
      <c r="CQ1198" s="104"/>
    </row>
    <row r="1199" spans="1:95" ht="14.45" hidden="1">
      <c r="A1199" s="104"/>
      <c r="B1199" s="104"/>
      <c r="C1199" s="104"/>
      <c r="D1199" s="104"/>
      <c r="E1199" s="104"/>
      <c r="F1199" s="104"/>
      <c r="G1199" s="104"/>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V1199" s="104"/>
      <c r="AW1199" s="104"/>
      <c r="AX1199" s="104"/>
      <c r="AY1199" s="104"/>
      <c r="AZ1199" s="104"/>
      <c r="BA1199" s="104"/>
      <c r="BB1199" s="104"/>
      <c r="BC1199" s="104"/>
      <c r="BD1199" s="104"/>
      <c r="BE1199" s="104"/>
      <c r="BF1199" s="104"/>
      <c r="BG1199" s="104"/>
      <c r="BH1199" s="104"/>
      <c r="BI1199" s="104"/>
      <c r="BJ1199" s="104"/>
      <c r="BK1199" s="104"/>
      <c r="BL1199" s="104"/>
      <c r="BM1199" s="104"/>
      <c r="BN1199" s="104"/>
      <c r="BO1199" s="104"/>
      <c r="BP1199" s="104"/>
      <c r="BQ1199" s="104"/>
      <c r="BR1199" s="104"/>
      <c r="BS1199" s="104"/>
      <c r="BT1199" s="104"/>
      <c r="BU1199" s="104"/>
      <c r="BV1199" s="104"/>
      <c r="BW1199" s="104"/>
      <c r="BX1199" s="104"/>
      <c r="BY1199" s="104"/>
      <c r="BZ1199" s="104"/>
      <c r="CA1199" s="104"/>
      <c r="CB1199" s="104"/>
      <c r="CC1199" s="104"/>
      <c r="CD1199" s="104"/>
      <c r="CE1199" s="104"/>
      <c r="CF1199" s="104"/>
      <c r="CG1199" s="104"/>
      <c r="CH1199" s="104"/>
      <c r="CI1199" s="104"/>
      <c r="CJ1199" s="104"/>
      <c r="CK1199" s="104"/>
      <c r="CL1199" s="104"/>
      <c r="CM1199" s="104"/>
      <c r="CN1199" s="104"/>
      <c r="CO1199" s="104"/>
      <c r="CP1199" s="104"/>
      <c r="CQ1199" s="104"/>
    </row>
    <row r="1200" spans="1:95" ht="14.45" hidden="1">
      <c r="A1200" s="104"/>
      <c r="B1200" s="104"/>
      <c r="C1200" s="104"/>
      <c r="D1200" s="104"/>
      <c r="E1200" s="104"/>
      <c r="F1200" s="104"/>
      <c r="G1200" s="104"/>
      <c r="H1200" s="104"/>
      <c r="I1200" s="104"/>
      <c r="J1200" s="104"/>
      <c r="K1200" s="104"/>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V1200" s="104"/>
      <c r="AW1200" s="104"/>
      <c r="AX1200" s="104"/>
      <c r="AY1200" s="104"/>
      <c r="AZ1200" s="104"/>
      <c r="BA1200" s="104"/>
      <c r="BB1200" s="104"/>
      <c r="BC1200" s="104"/>
      <c r="BD1200" s="104"/>
      <c r="BE1200" s="104"/>
      <c r="BF1200" s="104"/>
      <c r="BG1200" s="104"/>
      <c r="BH1200" s="104"/>
      <c r="BI1200" s="104"/>
      <c r="BJ1200" s="104"/>
      <c r="BK1200" s="104"/>
      <c r="BL1200" s="104"/>
      <c r="BM1200" s="104"/>
      <c r="BN1200" s="104"/>
      <c r="BO1200" s="104"/>
      <c r="BP1200" s="104"/>
      <c r="BQ1200" s="104"/>
      <c r="BR1200" s="104"/>
      <c r="BS1200" s="104"/>
      <c r="BT1200" s="104"/>
      <c r="BU1200" s="104"/>
      <c r="BV1200" s="104"/>
      <c r="BW1200" s="104"/>
      <c r="BX1200" s="104"/>
      <c r="BY1200" s="104"/>
      <c r="BZ1200" s="104"/>
      <c r="CA1200" s="104"/>
      <c r="CB1200" s="104"/>
      <c r="CC1200" s="104"/>
      <c r="CD1200" s="104"/>
      <c r="CE1200" s="104"/>
      <c r="CF1200" s="104"/>
      <c r="CG1200" s="104"/>
      <c r="CH1200" s="104"/>
      <c r="CI1200" s="104"/>
      <c r="CJ1200" s="104"/>
      <c r="CK1200" s="104"/>
      <c r="CL1200" s="104"/>
      <c r="CM1200" s="104"/>
      <c r="CN1200" s="104"/>
      <c r="CO1200" s="104"/>
      <c r="CP1200" s="104"/>
      <c r="CQ1200" s="104"/>
    </row>
    <row r="1201" spans="1:95" ht="14.45" hidden="1">
      <c r="A1201" s="104"/>
      <c r="B1201" s="104"/>
      <c r="C1201" s="104"/>
      <c r="D1201" s="104"/>
      <c r="E1201" s="104"/>
      <c r="F1201" s="104"/>
      <c r="G1201" s="104"/>
      <c r="H1201" s="104"/>
      <c r="I1201" s="104"/>
      <c r="J1201" s="104"/>
      <c r="K1201" s="104"/>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V1201" s="104"/>
      <c r="AW1201" s="104"/>
      <c r="AX1201" s="104"/>
      <c r="AY1201" s="104"/>
      <c r="AZ1201" s="104"/>
      <c r="BA1201" s="104"/>
      <c r="BB1201" s="104"/>
      <c r="BC1201" s="104"/>
      <c r="BD1201" s="104"/>
      <c r="BE1201" s="104"/>
      <c r="BF1201" s="104"/>
      <c r="BG1201" s="104"/>
      <c r="BH1201" s="104"/>
      <c r="BI1201" s="104"/>
      <c r="BJ1201" s="104"/>
      <c r="BK1201" s="104"/>
      <c r="BL1201" s="104"/>
      <c r="BM1201" s="104"/>
      <c r="BN1201" s="104"/>
      <c r="BO1201" s="104"/>
      <c r="BP1201" s="104"/>
      <c r="BQ1201" s="104"/>
      <c r="BR1201" s="104"/>
      <c r="BS1201" s="104"/>
      <c r="BT1201" s="104"/>
      <c r="BU1201" s="104"/>
      <c r="BV1201" s="104"/>
      <c r="BW1201" s="104"/>
      <c r="BX1201" s="104"/>
      <c r="BY1201" s="104"/>
      <c r="BZ1201" s="104"/>
      <c r="CA1201" s="104"/>
      <c r="CB1201" s="104"/>
      <c r="CC1201" s="104"/>
      <c r="CD1201" s="104"/>
      <c r="CE1201" s="104"/>
      <c r="CF1201" s="104"/>
      <c r="CG1201" s="104"/>
      <c r="CH1201" s="104"/>
      <c r="CI1201" s="104"/>
      <c r="CJ1201" s="104"/>
      <c r="CK1201" s="104"/>
      <c r="CL1201" s="104"/>
      <c r="CM1201" s="104"/>
      <c r="CN1201" s="104"/>
      <c r="CO1201" s="104"/>
      <c r="CP1201" s="104"/>
      <c r="CQ1201" s="104"/>
    </row>
    <row r="1202" spans="1:95" ht="14.45" hidden="1">
      <c r="A1202" s="104"/>
      <c r="B1202" s="104"/>
      <c r="C1202" s="104"/>
      <c r="D1202" s="104"/>
      <c r="E1202" s="104"/>
      <c r="F1202" s="104"/>
      <c r="G1202" s="104"/>
      <c r="H1202" s="104"/>
      <c r="I1202" s="104"/>
      <c r="J1202" s="104"/>
      <c r="K1202" s="104"/>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V1202" s="104"/>
      <c r="AW1202" s="104"/>
      <c r="AX1202" s="104"/>
      <c r="AY1202" s="104"/>
      <c r="AZ1202" s="104"/>
      <c r="BA1202" s="104"/>
      <c r="BB1202" s="104"/>
      <c r="BC1202" s="104"/>
      <c r="BD1202" s="104"/>
      <c r="BE1202" s="104"/>
      <c r="BF1202" s="104"/>
      <c r="BG1202" s="104"/>
      <c r="BH1202" s="104"/>
      <c r="BI1202" s="104"/>
      <c r="BJ1202" s="104"/>
      <c r="BK1202" s="104"/>
      <c r="BL1202" s="104"/>
      <c r="BM1202" s="104"/>
      <c r="BN1202" s="104"/>
      <c r="BO1202" s="104"/>
      <c r="BP1202" s="104"/>
      <c r="BQ1202" s="104"/>
      <c r="BR1202" s="104"/>
      <c r="BS1202" s="104"/>
      <c r="BT1202" s="104"/>
      <c r="BU1202" s="104"/>
      <c r="BV1202" s="104"/>
      <c r="BW1202" s="104"/>
      <c r="BX1202" s="104"/>
      <c r="BY1202" s="104"/>
      <c r="BZ1202" s="104"/>
      <c r="CA1202" s="104"/>
      <c r="CB1202" s="104"/>
      <c r="CC1202" s="104"/>
      <c r="CD1202" s="104"/>
      <c r="CE1202" s="104"/>
      <c r="CF1202" s="104"/>
      <c r="CG1202" s="104"/>
      <c r="CH1202" s="104"/>
      <c r="CI1202" s="104"/>
      <c r="CJ1202" s="104"/>
      <c r="CK1202" s="104"/>
      <c r="CL1202" s="104"/>
      <c r="CM1202" s="104"/>
      <c r="CN1202" s="104"/>
      <c r="CO1202" s="104"/>
      <c r="CP1202" s="104"/>
      <c r="CQ1202" s="104"/>
    </row>
    <row r="1203" spans="1:95" ht="14.45" hidden="1">
      <c r="A1203" s="104"/>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V1203" s="104"/>
      <c r="AW1203" s="104"/>
      <c r="AX1203" s="104"/>
      <c r="AY1203" s="104"/>
      <c r="AZ1203" s="104"/>
      <c r="BA1203" s="104"/>
      <c r="BB1203" s="104"/>
      <c r="BC1203" s="104"/>
      <c r="BD1203" s="104"/>
      <c r="BE1203" s="104"/>
      <c r="BF1203" s="104"/>
      <c r="BG1203" s="104"/>
      <c r="BH1203" s="104"/>
      <c r="BI1203" s="104"/>
      <c r="BJ1203" s="104"/>
      <c r="BK1203" s="104"/>
      <c r="BL1203" s="104"/>
      <c r="BM1203" s="104"/>
      <c r="BN1203" s="104"/>
      <c r="BO1203" s="104"/>
      <c r="BP1203" s="104"/>
      <c r="BQ1203" s="104"/>
      <c r="BR1203" s="104"/>
      <c r="BS1203" s="104"/>
      <c r="BT1203" s="104"/>
      <c r="BU1203" s="104"/>
      <c r="BV1203" s="104"/>
      <c r="BW1203" s="104"/>
      <c r="BX1203" s="104"/>
      <c r="BY1203" s="104"/>
      <c r="BZ1203" s="104"/>
      <c r="CA1203" s="104"/>
      <c r="CB1203" s="104"/>
      <c r="CC1203" s="104"/>
      <c r="CD1203" s="104"/>
      <c r="CE1203" s="104"/>
      <c r="CF1203" s="104"/>
      <c r="CG1203" s="104"/>
      <c r="CH1203" s="104"/>
      <c r="CI1203" s="104"/>
      <c r="CJ1203" s="104"/>
      <c r="CK1203" s="104"/>
      <c r="CL1203" s="104"/>
      <c r="CM1203" s="104"/>
      <c r="CN1203" s="104"/>
      <c r="CO1203" s="104"/>
      <c r="CP1203" s="104"/>
      <c r="CQ1203" s="104"/>
    </row>
    <row r="1204" spans="1:95" ht="14.45" hidden="1">
      <c r="A1204" s="104"/>
      <c r="B1204" s="104"/>
      <c r="C1204" s="104"/>
      <c r="D1204" s="104"/>
      <c r="E1204" s="104"/>
      <c r="F1204" s="104"/>
      <c r="G1204" s="104"/>
      <c r="H1204" s="104"/>
      <c r="I1204" s="104"/>
      <c r="J1204" s="104"/>
      <c r="K1204" s="1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V1204" s="104"/>
      <c r="AW1204" s="104"/>
      <c r="AX1204" s="104"/>
      <c r="AY1204" s="104"/>
      <c r="AZ1204" s="104"/>
      <c r="BA1204" s="104"/>
      <c r="BB1204" s="104"/>
      <c r="BC1204" s="104"/>
      <c r="BD1204" s="104"/>
      <c r="BE1204" s="104"/>
      <c r="BF1204" s="104"/>
      <c r="BG1204" s="104"/>
      <c r="BH1204" s="104"/>
      <c r="BI1204" s="104"/>
      <c r="BJ1204" s="104"/>
      <c r="BK1204" s="104"/>
      <c r="BL1204" s="104"/>
      <c r="BM1204" s="104"/>
      <c r="BN1204" s="104"/>
      <c r="BO1204" s="104"/>
      <c r="BP1204" s="104"/>
      <c r="BQ1204" s="104"/>
      <c r="BR1204" s="104"/>
      <c r="BS1204" s="104"/>
      <c r="BT1204" s="104"/>
      <c r="BU1204" s="104"/>
      <c r="BV1204" s="104"/>
      <c r="BW1204" s="104"/>
      <c r="BX1204" s="104"/>
      <c r="BY1204" s="104"/>
      <c r="BZ1204" s="104"/>
      <c r="CA1204" s="104"/>
      <c r="CB1204" s="104"/>
      <c r="CC1204" s="104"/>
      <c r="CD1204" s="104"/>
      <c r="CE1204" s="104"/>
      <c r="CF1204" s="104"/>
      <c r="CG1204" s="104"/>
      <c r="CH1204" s="104"/>
      <c r="CI1204" s="104"/>
      <c r="CJ1204" s="104"/>
      <c r="CK1204" s="104"/>
      <c r="CL1204" s="104"/>
      <c r="CM1204" s="104"/>
      <c r="CN1204" s="104"/>
      <c r="CO1204" s="104"/>
      <c r="CP1204" s="104"/>
      <c r="CQ1204" s="104"/>
    </row>
    <row r="1205" spans="1:95" ht="14.45" hidden="1">
      <c r="A1205" s="104"/>
      <c r="B1205" s="104"/>
      <c r="C1205" s="104"/>
      <c r="D1205" s="104"/>
      <c r="E1205" s="104"/>
      <c r="F1205" s="104"/>
      <c r="G1205" s="104"/>
      <c r="H1205" s="104"/>
      <c r="I1205" s="104"/>
      <c r="J1205" s="104"/>
      <c r="K1205" s="104"/>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V1205" s="104"/>
      <c r="AW1205" s="104"/>
      <c r="AX1205" s="104"/>
      <c r="AY1205" s="104"/>
      <c r="AZ1205" s="104"/>
      <c r="BA1205" s="104"/>
      <c r="BB1205" s="104"/>
      <c r="BC1205" s="104"/>
      <c r="BD1205" s="104"/>
      <c r="BE1205" s="104"/>
      <c r="BF1205" s="104"/>
      <c r="BG1205" s="104"/>
      <c r="BH1205" s="104"/>
      <c r="BI1205" s="104"/>
      <c r="BJ1205" s="104"/>
      <c r="BK1205" s="104"/>
      <c r="BL1205" s="104"/>
      <c r="BM1205" s="104"/>
      <c r="BN1205" s="104"/>
      <c r="BO1205" s="104"/>
      <c r="BP1205" s="104"/>
      <c r="BQ1205" s="104"/>
      <c r="BR1205" s="104"/>
      <c r="BS1205" s="104"/>
      <c r="BT1205" s="104"/>
      <c r="BU1205" s="104"/>
      <c r="BV1205" s="104"/>
      <c r="BW1205" s="104"/>
      <c r="BX1205" s="104"/>
      <c r="BY1205" s="104"/>
      <c r="BZ1205" s="104"/>
      <c r="CA1205" s="104"/>
      <c r="CB1205" s="104"/>
      <c r="CC1205" s="104"/>
      <c r="CD1205" s="104"/>
      <c r="CE1205" s="104"/>
      <c r="CF1205" s="104"/>
      <c r="CG1205" s="104"/>
      <c r="CH1205" s="104"/>
      <c r="CI1205" s="104"/>
      <c r="CJ1205" s="104"/>
      <c r="CK1205" s="104"/>
      <c r="CL1205" s="104"/>
      <c r="CM1205" s="104"/>
      <c r="CN1205" s="104"/>
      <c r="CO1205" s="104"/>
      <c r="CP1205" s="104"/>
      <c r="CQ1205" s="104"/>
    </row>
    <row r="1206" spans="1:95" ht="14.45" hidden="1">
      <c r="A1206" s="104"/>
      <c r="B1206" s="104"/>
      <c r="C1206" s="104"/>
      <c r="D1206" s="104"/>
      <c r="E1206" s="104"/>
      <c r="F1206" s="104"/>
      <c r="G1206" s="104"/>
      <c r="H1206" s="104"/>
      <c r="I1206" s="104"/>
      <c r="J1206" s="104"/>
      <c r="K1206" s="104"/>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V1206" s="104"/>
      <c r="AW1206" s="104"/>
      <c r="AX1206" s="104"/>
      <c r="AY1206" s="104"/>
      <c r="AZ1206" s="104"/>
      <c r="BA1206" s="104"/>
      <c r="BB1206" s="104"/>
      <c r="BC1206" s="104"/>
      <c r="BD1206" s="104"/>
      <c r="BE1206" s="104"/>
      <c r="BF1206" s="104"/>
      <c r="BG1206" s="104"/>
      <c r="BH1206" s="104"/>
      <c r="BI1206" s="104"/>
      <c r="BJ1206" s="104"/>
      <c r="BK1206" s="104"/>
      <c r="BL1206" s="104"/>
      <c r="BM1206" s="104"/>
      <c r="BN1206" s="104"/>
      <c r="BO1206" s="104"/>
      <c r="BP1206" s="104"/>
      <c r="BQ1206" s="104"/>
      <c r="BR1206" s="104"/>
      <c r="BS1206" s="104"/>
      <c r="BT1206" s="104"/>
      <c r="BU1206" s="104"/>
      <c r="BV1206" s="104"/>
      <c r="BW1206" s="104"/>
      <c r="BX1206" s="104"/>
      <c r="BY1206" s="104"/>
      <c r="BZ1206" s="104"/>
      <c r="CA1206" s="104"/>
      <c r="CB1206" s="104"/>
      <c r="CC1206" s="104"/>
      <c r="CD1206" s="104"/>
      <c r="CE1206" s="104"/>
      <c r="CF1206" s="104"/>
      <c r="CG1206" s="104"/>
      <c r="CH1206" s="104"/>
      <c r="CI1206" s="104"/>
      <c r="CJ1206" s="104"/>
      <c r="CK1206" s="104"/>
      <c r="CL1206" s="104"/>
      <c r="CM1206" s="104"/>
      <c r="CN1206" s="104"/>
      <c r="CO1206" s="104"/>
      <c r="CP1206" s="104"/>
      <c r="CQ1206" s="104"/>
    </row>
    <row r="1207" spans="1:95" ht="14.45" hidden="1">
      <c r="A1207" s="104"/>
      <c r="B1207" s="104"/>
      <c r="C1207" s="104"/>
      <c r="D1207" s="104"/>
      <c r="E1207" s="104"/>
      <c r="F1207" s="104"/>
      <c r="G1207" s="104"/>
      <c r="H1207" s="104"/>
      <c r="I1207" s="104"/>
      <c r="J1207" s="104"/>
      <c r="K1207" s="104"/>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V1207" s="104"/>
      <c r="AW1207" s="104"/>
      <c r="AX1207" s="104"/>
      <c r="AY1207" s="104"/>
      <c r="AZ1207" s="104"/>
      <c r="BA1207" s="104"/>
      <c r="BB1207" s="104"/>
      <c r="BC1207" s="104"/>
      <c r="BD1207" s="104"/>
      <c r="BE1207" s="104"/>
      <c r="BF1207" s="104"/>
      <c r="BG1207" s="104"/>
      <c r="BH1207" s="104"/>
      <c r="BI1207" s="104"/>
      <c r="BJ1207" s="104"/>
      <c r="BK1207" s="104"/>
      <c r="BL1207" s="104"/>
      <c r="BM1207" s="104"/>
      <c r="BN1207" s="104"/>
      <c r="BO1207" s="104"/>
      <c r="BP1207" s="104"/>
      <c r="BQ1207" s="104"/>
      <c r="BR1207" s="104"/>
      <c r="BS1207" s="104"/>
      <c r="BT1207" s="104"/>
      <c r="BU1207" s="104"/>
      <c r="BV1207" s="104"/>
      <c r="BW1207" s="104"/>
      <c r="BX1207" s="104"/>
      <c r="BY1207" s="104"/>
      <c r="BZ1207" s="104"/>
      <c r="CA1207" s="104"/>
      <c r="CB1207" s="104"/>
      <c r="CC1207" s="104"/>
      <c r="CD1207" s="104"/>
      <c r="CE1207" s="104"/>
      <c r="CF1207" s="104"/>
      <c r="CG1207" s="104"/>
      <c r="CH1207" s="104"/>
      <c r="CI1207" s="104"/>
      <c r="CJ1207" s="104"/>
      <c r="CK1207" s="104"/>
      <c r="CL1207" s="104"/>
      <c r="CM1207" s="104"/>
      <c r="CN1207" s="104"/>
      <c r="CO1207" s="104"/>
      <c r="CP1207" s="104"/>
      <c r="CQ1207" s="104"/>
    </row>
    <row r="1208" spans="1:95" ht="14.45" hidden="1">
      <c r="A1208" s="104"/>
      <c r="B1208" s="104"/>
      <c r="C1208" s="104"/>
      <c r="D1208" s="104"/>
      <c r="E1208" s="104"/>
      <c r="F1208" s="104"/>
      <c r="G1208" s="104"/>
      <c r="H1208" s="104"/>
      <c r="I1208" s="104"/>
      <c r="J1208" s="104"/>
      <c r="K1208" s="104"/>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V1208" s="104"/>
      <c r="AW1208" s="104"/>
      <c r="AX1208" s="104"/>
      <c r="AY1208" s="104"/>
      <c r="AZ1208" s="104"/>
      <c r="BA1208" s="104"/>
      <c r="BB1208" s="104"/>
      <c r="BC1208" s="104"/>
      <c r="BD1208" s="104"/>
      <c r="BE1208" s="104"/>
      <c r="BF1208" s="104"/>
      <c r="BG1208" s="104"/>
      <c r="BH1208" s="104"/>
      <c r="BI1208" s="104"/>
      <c r="BJ1208" s="104"/>
      <c r="BK1208" s="104"/>
      <c r="BL1208" s="104"/>
      <c r="BM1208" s="104"/>
      <c r="BN1208" s="104"/>
      <c r="BO1208" s="104"/>
      <c r="BP1208" s="104"/>
      <c r="BQ1208" s="104"/>
      <c r="BR1208" s="104"/>
      <c r="BS1208" s="104"/>
      <c r="BT1208" s="104"/>
      <c r="BU1208" s="104"/>
      <c r="BV1208" s="104"/>
      <c r="BW1208" s="104"/>
      <c r="BX1208" s="104"/>
      <c r="BY1208" s="104"/>
      <c r="BZ1208" s="104"/>
      <c r="CA1208" s="104"/>
      <c r="CB1208" s="104"/>
      <c r="CC1208" s="104"/>
      <c r="CD1208" s="104"/>
      <c r="CE1208" s="104"/>
      <c r="CF1208" s="104"/>
      <c r="CG1208" s="104"/>
      <c r="CH1208" s="104"/>
      <c r="CI1208" s="104"/>
      <c r="CJ1208" s="104"/>
      <c r="CK1208" s="104"/>
      <c r="CL1208" s="104"/>
      <c r="CM1208" s="104"/>
      <c r="CN1208" s="104"/>
      <c r="CO1208" s="104"/>
      <c r="CP1208" s="104"/>
      <c r="CQ1208" s="104"/>
    </row>
    <row r="1209" spans="1:95" ht="14.45" hidden="1">
      <c r="A1209" s="104"/>
      <c r="B1209" s="104"/>
      <c r="C1209" s="104"/>
      <c r="D1209" s="104"/>
      <c r="E1209" s="104"/>
      <c r="F1209" s="104"/>
      <c r="G1209" s="104"/>
      <c r="H1209" s="104"/>
      <c r="I1209" s="104"/>
      <c r="J1209" s="104"/>
      <c r="K1209" s="104"/>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V1209" s="104"/>
      <c r="AW1209" s="104"/>
      <c r="AX1209" s="104"/>
      <c r="AY1209" s="104"/>
      <c r="AZ1209" s="104"/>
      <c r="BA1209" s="104"/>
      <c r="BB1209" s="104"/>
      <c r="BC1209" s="104"/>
      <c r="BD1209" s="104"/>
      <c r="BE1209" s="104"/>
      <c r="BF1209" s="104"/>
      <c r="BG1209" s="104"/>
      <c r="BH1209" s="104"/>
      <c r="BI1209" s="104"/>
      <c r="BJ1209" s="104"/>
      <c r="BK1209" s="104"/>
      <c r="BL1209" s="104"/>
      <c r="BM1209" s="104"/>
      <c r="BN1209" s="104"/>
      <c r="BO1209" s="104"/>
      <c r="BP1209" s="104"/>
      <c r="BQ1209" s="104"/>
      <c r="BR1209" s="104"/>
      <c r="BS1209" s="104"/>
      <c r="BT1209" s="104"/>
      <c r="BU1209" s="104"/>
      <c r="BV1209" s="104"/>
      <c r="BW1209" s="104"/>
      <c r="BX1209" s="104"/>
      <c r="BY1209" s="104"/>
      <c r="BZ1209" s="104"/>
      <c r="CA1209" s="104"/>
      <c r="CB1209" s="104"/>
      <c r="CC1209" s="104"/>
      <c r="CD1209" s="104"/>
      <c r="CE1209" s="104"/>
      <c r="CF1209" s="104"/>
      <c r="CG1209" s="104"/>
      <c r="CH1209" s="104"/>
      <c r="CI1209" s="104"/>
      <c r="CJ1209" s="104"/>
      <c r="CK1209" s="104"/>
      <c r="CL1209" s="104"/>
      <c r="CM1209" s="104"/>
      <c r="CN1209" s="104"/>
      <c r="CO1209" s="104"/>
      <c r="CP1209" s="104"/>
      <c r="CQ1209" s="104"/>
    </row>
    <row r="1210" spans="1:95" ht="14.45" hidden="1">
      <c r="A1210" s="104"/>
      <c r="B1210" s="104"/>
      <c r="C1210" s="104"/>
      <c r="D1210" s="104"/>
      <c r="E1210" s="104"/>
      <c r="F1210" s="104"/>
      <c r="G1210" s="104"/>
      <c r="H1210" s="104"/>
      <c r="I1210" s="104"/>
      <c r="J1210" s="104"/>
      <c r="K1210" s="104"/>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V1210" s="104"/>
      <c r="AW1210" s="104"/>
      <c r="AX1210" s="104"/>
      <c r="AY1210" s="104"/>
      <c r="AZ1210" s="104"/>
      <c r="BA1210" s="104"/>
      <c r="BB1210" s="104"/>
      <c r="BC1210" s="104"/>
      <c r="BD1210" s="104"/>
      <c r="BE1210" s="104"/>
      <c r="BF1210" s="104"/>
      <c r="BG1210" s="104"/>
      <c r="BH1210" s="104"/>
      <c r="BI1210" s="104"/>
      <c r="BJ1210" s="104"/>
      <c r="BK1210" s="104"/>
      <c r="BL1210" s="104"/>
      <c r="BM1210" s="104"/>
      <c r="BN1210" s="104"/>
      <c r="BO1210" s="104"/>
      <c r="BP1210" s="104"/>
      <c r="BQ1210" s="104"/>
      <c r="BR1210" s="104"/>
      <c r="BS1210" s="104"/>
      <c r="BT1210" s="104"/>
      <c r="BU1210" s="104"/>
      <c r="BV1210" s="104"/>
      <c r="BW1210" s="104"/>
      <c r="BX1210" s="104"/>
      <c r="BY1210" s="104"/>
      <c r="BZ1210" s="104"/>
      <c r="CA1210" s="104"/>
      <c r="CB1210" s="104"/>
      <c r="CC1210" s="104"/>
      <c r="CD1210" s="104"/>
      <c r="CE1210" s="104"/>
      <c r="CF1210" s="104"/>
      <c r="CG1210" s="104"/>
      <c r="CH1210" s="104"/>
      <c r="CI1210" s="104"/>
      <c r="CJ1210" s="104"/>
      <c r="CK1210" s="104"/>
      <c r="CL1210" s="104"/>
      <c r="CM1210" s="104"/>
      <c r="CN1210" s="104"/>
      <c r="CO1210" s="104"/>
      <c r="CP1210" s="104"/>
      <c r="CQ1210" s="104"/>
    </row>
    <row r="1211" spans="1:95" ht="14.45" hidden="1">
      <c r="A1211" s="104"/>
      <c r="B1211" s="104"/>
      <c r="C1211" s="104"/>
      <c r="D1211" s="104"/>
      <c r="E1211" s="104"/>
      <c r="F1211" s="104"/>
      <c r="G1211" s="104"/>
      <c r="H1211" s="104"/>
      <c r="I1211" s="104"/>
      <c r="J1211" s="104"/>
      <c r="K1211" s="104"/>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V1211" s="104"/>
      <c r="AW1211" s="104"/>
      <c r="AX1211" s="104"/>
      <c r="AY1211" s="104"/>
      <c r="AZ1211" s="104"/>
      <c r="BA1211" s="104"/>
      <c r="BB1211" s="104"/>
      <c r="BC1211" s="104"/>
      <c r="BD1211" s="104"/>
      <c r="BE1211" s="104"/>
      <c r="BF1211" s="104"/>
      <c r="BG1211" s="104"/>
      <c r="BH1211" s="104"/>
      <c r="BI1211" s="104"/>
      <c r="BJ1211" s="104"/>
      <c r="BK1211" s="104"/>
      <c r="BL1211" s="104"/>
      <c r="BM1211" s="104"/>
      <c r="BN1211" s="104"/>
      <c r="BO1211" s="104"/>
      <c r="BP1211" s="104"/>
      <c r="BQ1211" s="104"/>
      <c r="BR1211" s="104"/>
      <c r="BS1211" s="104"/>
      <c r="BT1211" s="104"/>
      <c r="BU1211" s="104"/>
      <c r="BV1211" s="104"/>
      <c r="BW1211" s="104"/>
      <c r="BX1211" s="104"/>
      <c r="BY1211" s="104"/>
      <c r="BZ1211" s="104"/>
      <c r="CA1211" s="104"/>
      <c r="CB1211" s="104"/>
      <c r="CC1211" s="104"/>
      <c r="CD1211" s="104"/>
      <c r="CE1211" s="104"/>
      <c r="CF1211" s="104"/>
      <c r="CG1211" s="104"/>
      <c r="CH1211" s="104"/>
      <c r="CI1211" s="104"/>
      <c r="CJ1211" s="104"/>
      <c r="CK1211" s="104"/>
      <c r="CL1211" s="104"/>
      <c r="CM1211" s="104"/>
      <c r="CN1211" s="104"/>
      <c r="CO1211" s="104"/>
      <c r="CP1211" s="104"/>
      <c r="CQ1211" s="104"/>
    </row>
    <row r="1212" spans="1:95" ht="14.45" hidden="1">
      <c r="A1212" s="104"/>
      <c r="B1212" s="104"/>
      <c r="C1212" s="104"/>
      <c r="D1212" s="104"/>
      <c r="E1212" s="104"/>
      <c r="F1212" s="104"/>
      <c r="G1212" s="104"/>
      <c r="H1212" s="104"/>
      <c r="I1212" s="104"/>
      <c r="J1212" s="104"/>
      <c r="K1212" s="104"/>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V1212" s="104"/>
      <c r="AW1212" s="104"/>
      <c r="AX1212" s="104"/>
      <c r="AY1212" s="104"/>
      <c r="AZ1212" s="104"/>
      <c r="BA1212" s="104"/>
      <c r="BB1212" s="104"/>
      <c r="BC1212" s="104"/>
      <c r="BD1212" s="104"/>
      <c r="BE1212" s="104"/>
      <c r="BF1212" s="104"/>
      <c r="BG1212" s="104"/>
      <c r="BH1212" s="104"/>
      <c r="BI1212" s="104"/>
      <c r="BJ1212" s="104"/>
      <c r="BK1212" s="104"/>
      <c r="BL1212" s="104"/>
      <c r="BM1212" s="104"/>
      <c r="BN1212" s="104"/>
      <c r="BO1212" s="104"/>
      <c r="BP1212" s="104"/>
      <c r="BQ1212" s="104"/>
      <c r="BR1212" s="104"/>
      <c r="BS1212" s="104"/>
      <c r="BT1212" s="104"/>
      <c r="BU1212" s="104"/>
      <c r="BV1212" s="104"/>
      <c r="BW1212" s="104"/>
      <c r="BX1212" s="104"/>
      <c r="BY1212" s="104"/>
      <c r="BZ1212" s="104"/>
      <c r="CA1212" s="104"/>
      <c r="CB1212" s="104"/>
      <c r="CC1212" s="104"/>
      <c r="CD1212" s="104"/>
      <c r="CE1212" s="104"/>
      <c r="CF1212" s="104"/>
      <c r="CG1212" s="104"/>
      <c r="CH1212" s="104"/>
      <c r="CI1212" s="104"/>
      <c r="CJ1212" s="104"/>
      <c r="CK1212" s="104"/>
      <c r="CL1212" s="104"/>
      <c r="CM1212" s="104"/>
      <c r="CN1212" s="104"/>
      <c r="CO1212" s="104"/>
      <c r="CP1212" s="104"/>
      <c r="CQ1212" s="104"/>
    </row>
    <row r="1213" spans="1:95" ht="14.45" hidden="1">
      <c r="A1213" s="104"/>
      <c r="B1213" s="104"/>
      <c r="C1213" s="104"/>
      <c r="D1213" s="104"/>
      <c r="E1213" s="104"/>
      <c r="F1213" s="104"/>
      <c r="G1213" s="104"/>
      <c r="H1213" s="104"/>
      <c r="I1213" s="104"/>
      <c r="J1213" s="104"/>
      <c r="K1213" s="104"/>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V1213" s="104"/>
      <c r="AW1213" s="104"/>
      <c r="AX1213" s="104"/>
      <c r="AY1213" s="104"/>
      <c r="AZ1213" s="104"/>
      <c r="BA1213" s="104"/>
      <c r="BB1213" s="104"/>
      <c r="BC1213" s="104"/>
      <c r="BD1213" s="104"/>
      <c r="BE1213" s="104"/>
      <c r="BF1213" s="104"/>
      <c r="BG1213" s="104"/>
      <c r="BH1213" s="104"/>
      <c r="BI1213" s="104"/>
      <c r="BJ1213" s="104"/>
      <c r="BK1213" s="104"/>
      <c r="BL1213" s="104"/>
      <c r="BM1213" s="104"/>
      <c r="BN1213" s="104"/>
      <c r="BO1213" s="104"/>
      <c r="BP1213" s="104"/>
      <c r="BQ1213" s="104"/>
      <c r="BR1213" s="104"/>
      <c r="BS1213" s="104"/>
      <c r="BT1213" s="104"/>
      <c r="BU1213" s="104"/>
      <c r="BV1213" s="104"/>
      <c r="BW1213" s="104"/>
      <c r="BX1213" s="104"/>
      <c r="BY1213" s="104"/>
      <c r="BZ1213" s="104"/>
      <c r="CA1213" s="104"/>
      <c r="CB1213" s="104"/>
      <c r="CC1213" s="104"/>
      <c r="CD1213" s="104"/>
      <c r="CE1213" s="104"/>
      <c r="CF1213" s="104"/>
      <c r="CG1213" s="104"/>
      <c r="CH1213" s="104"/>
      <c r="CI1213" s="104"/>
      <c r="CJ1213" s="104"/>
      <c r="CK1213" s="104"/>
      <c r="CL1213" s="104"/>
      <c r="CM1213" s="104"/>
      <c r="CN1213" s="104"/>
      <c r="CO1213" s="104"/>
      <c r="CP1213" s="104"/>
      <c r="CQ1213" s="104"/>
    </row>
    <row r="1214" spans="1:95" ht="14.45" hidden="1">
      <c r="A1214" s="104"/>
      <c r="B1214" s="104"/>
      <c r="C1214" s="104"/>
      <c r="D1214" s="104"/>
      <c r="E1214" s="104"/>
      <c r="F1214" s="104"/>
      <c r="G1214" s="104"/>
      <c r="H1214" s="104"/>
      <c r="I1214" s="104"/>
      <c r="J1214" s="104"/>
      <c r="K1214" s="10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V1214" s="104"/>
      <c r="AW1214" s="104"/>
      <c r="AX1214" s="104"/>
      <c r="AY1214" s="104"/>
      <c r="AZ1214" s="104"/>
      <c r="BA1214" s="104"/>
      <c r="BB1214" s="104"/>
      <c r="BC1214" s="104"/>
      <c r="BD1214" s="104"/>
      <c r="BE1214" s="104"/>
      <c r="BF1214" s="104"/>
      <c r="BG1214" s="104"/>
      <c r="BH1214" s="104"/>
      <c r="BI1214" s="104"/>
      <c r="BJ1214" s="104"/>
      <c r="BK1214" s="104"/>
      <c r="BL1214" s="104"/>
      <c r="BM1214" s="104"/>
      <c r="BN1214" s="104"/>
      <c r="BO1214" s="104"/>
      <c r="BP1214" s="104"/>
      <c r="BQ1214" s="104"/>
      <c r="BR1214" s="104"/>
      <c r="BS1214" s="104"/>
      <c r="BT1214" s="104"/>
      <c r="BU1214" s="104"/>
      <c r="BV1214" s="104"/>
      <c r="BW1214" s="104"/>
      <c r="BX1214" s="104"/>
      <c r="BY1214" s="104"/>
      <c r="BZ1214" s="104"/>
      <c r="CA1214" s="104"/>
      <c r="CB1214" s="104"/>
      <c r="CC1214" s="104"/>
      <c r="CD1214" s="104"/>
      <c r="CE1214" s="104"/>
      <c r="CF1214" s="104"/>
      <c r="CG1214" s="104"/>
      <c r="CH1214" s="104"/>
      <c r="CI1214" s="104"/>
      <c r="CJ1214" s="104"/>
      <c r="CK1214" s="104"/>
      <c r="CL1214" s="104"/>
      <c r="CM1214" s="104"/>
      <c r="CN1214" s="104"/>
      <c r="CO1214" s="104"/>
      <c r="CP1214" s="104"/>
      <c r="CQ1214" s="104"/>
    </row>
    <row r="1215" spans="1:95" ht="14.45" hidden="1">
      <c r="A1215" s="104"/>
      <c r="B1215" s="104"/>
      <c r="C1215" s="104"/>
      <c r="D1215" s="104"/>
      <c r="E1215" s="104"/>
      <c r="F1215" s="104"/>
      <c r="G1215" s="104"/>
      <c r="H1215" s="104"/>
      <c r="I1215" s="104"/>
      <c r="J1215" s="104"/>
      <c r="K1215" s="104"/>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V1215" s="104"/>
      <c r="AW1215" s="104"/>
      <c r="AX1215" s="104"/>
      <c r="AY1215" s="104"/>
      <c r="AZ1215" s="104"/>
      <c r="BA1215" s="104"/>
      <c r="BB1215" s="104"/>
      <c r="BC1215" s="104"/>
      <c r="BD1215" s="104"/>
      <c r="BE1215" s="104"/>
      <c r="BF1215" s="104"/>
      <c r="BG1215" s="104"/>
      <c r="BH1215" s="104"/>
      <c r="BI1215" s="104"/>
      <c r="BJ1215" s="104"/>
      <c r="BK1215" s="104"/>
      <c r="BL1215" s="104"/>
      <c r="BM1215" s="104"/>
      <c r="BN1215" s="104"/>
      <c r="BO1215" s="104"/>
      <c r="BP1215" s="104"/>
      <c r="BQ1215" s="104"/>
      <c r="BR1215" s="104"/>
      <c r="BS1215" s="104"/>
      <c r="BT1215" s="104"/>
      <c r="BU1215" s="104"/>
      <c r="BV1215" s="104"/>
      <c r="BW1215" s="104"/>
      <c r="BX1215" s="104"/>
      <c r="BY1215" s="104"/>
      <c r="BZ1215" s="104"/>
      <c r="CA1215" s="104"/>
      <c r="CB1215" s="104"/>
      <c r="CC1215" s="104"/>
      <c r="CD1215" s="104"/>
      <c r="CE1215" s="104"/>
      <c r="CF1215" s="104"/>
      <c r="CG1215" s="104"/>
      <c r="CH1215" s="104"/>
      <c r="CI1215" s="104"/>
      <c r="CJ1215" s="104"/>
      <c r="CK1215" s="104"/>
      <c r="CL1215" s="104"/>
      <c r="CM1215" s="104"/>
      <c r="CN1215" s="104"/>
      <c r="CO1215" s="104"/>
      <c r="CP1215" s="104"/>
      <c r="CQ1215" s="104"/>
    </row>
    <row r="1216" spans="1:95" ht="14.45" hidden="1">
      <c r="A1216" s="104"/>
      <c r="B1216" s="104"/>
      <c r="C1216" s="104"/>
      <c r="D1216" s="104"/>
      <c r="E1216" s="104"/>
      <c r="F1216" s="104"/>
      <c r="G1216" s="104"/>
      <c r="H1216" s="104"/>
      <c r="I1216" s="104"/>
      <c r="J1216" s="104"/>
      <c r="K1216" s="104"/>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V1216" s="104"/>
      <c r="AW1216" s="104"/>
      <c r="AX1216" s="104"/>
      <c r="AY1216" s="104"/>
      <c r="AZ1216" s="104"/>
      <c r="BA1216" s="104"/>
      <c r="BB1216" s="104"/>
      <c r="BC1216" s="104"/>
      <c r="BD1216" s="104"/>
      <c r="BE1216" s="104"/>
      <c r="BF1216" s="104"/>
      <c r="BG1216" s="104"/>
      <c r="BH1216" s="104"/>
      <c r="BI1216" s="104"/>
      <c r="BJ1216" s="104"/>
      <c r="BK1216" s="104"/>
      <c r="BL1216" s="104"/>
      <c r="BM1216" s="104"/>
      <c r="BN1216" s="104"/>
      <c r="BO1216" s="104"/>
      <c r="BP1216" s="104"/>
      <c r="BQ1216" s="104"/>
      <c r="BR1216" s="104"/>
      <c r="BS1216" s="104"/>
      <c r="BT1216" s="104"/>
      <c r="BU1216" s="104"/>
      <c r="BV1216" s="104"/>
      <c r="BW1216" s="104"/>
      <c r="BX1216" s="104"/>
      <c r="BY1216" s="104"/>
      <c r="BZ1216" s="104"/>
      <c r="CA1216" s="104"/>
      <c r="CB1216" s="104"/>
      <c r="CC1216" s="104"/>
      <c r="CD1216" s="104"/>
      <c r="CE1216" s="104"/>
      <c r="CF1216" s="104"/>
      <c r="CG1216" s="104"/>
      <c r="CH1216" s="104"/>
      <c r="CI1216" s="104"/>
      <c r="CJ1216" s="104"/>
      <c r="CK1216" s="104"/>
      <c r="CL1216" s="104"/>
      <c r="CM1216" s="104"/>
      <c r="CN1216" s="104"/>
      <c r="CO1216" s="104"/>
      <c r="CP1216" s="104"/>
      <c r="CQ1216" s="104"/>
    </row>
    <row r="1217" spans="1:95" ht="14.45" hidden="1">
      <c r="A1217" s="104"/>
      <c r="B1217" s="104"/>
      <c r="C1217" s="104"/>
      <c r="D1217" s="104"/>
      <c r="E1217" s="104"/>
      <c r="F1217" s="104"/>
      <c r="G1217" s="104"/>
      <c r="H1217" s="104"/>
      <c r="I1217" s="104"/>
      <c r="J1217" s="104"/>
      <c r="K1217" s="104"/>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V1217" s="104"/>
      <c r="AW1217" s="104"/>
      <c r="AX1217" s="104"/>
      <c r="AY1217" s="104"/>
      <c r="AZ1217" s="104"/>
      <c r="BA1217" s="104"/>
      <c r="BB1217" s="104"/>
      <c r="BC1217" s="104"/>
      <c r="BD1217" s="104"/>
      <c r="BE1217" s="104"/>
      <c r="BF1217" s="104"/>
      <c r="BG1217" s="104"/>
      <c r="BH1217" s="104"/>
      <c r="BI1217" s="104"/>
      <c r="BJ1217" s="104"/>
      <c r="BK1217" s="104"/>
      <c r="BL1217" s="104"/>
      <c r="BM1217" s="104"/>
      <c r="BN1217" s="104"/>
      <c r="BO1217" s="104"/>
      <c r="BP1217" s="104"/>
      <c r="BQ1217" s="104"/>
      <c r="BR1217" s="104"/>
      <c r="BS1217" s="104"/>
      <c r="BT1217" s="104"/>
      <c r="BU1217" s="104"/>
      <c r="BV1217" s="104"/>
      <c r="BW1217" s="104"/>
      <c r="BX1217" s="104"/>
      <c r="BY1217" s="104"/>
      <c r="BZ1217" s="104"/>
      <c r="CA1217" s="104"/>
      <c r="CB1217" s="104"/>
      <c r="CC1217" s="104"/>
      <c r="CD1217" s="104"/>
      <c r="CE1217" s="104"/>
      <c r="CF1217" s="104"/>
      <c r="CG1217" s="104"/>
      <c r="CH1217" s="104"/>
      <c r="CI1217" s="104"/>
      <c r="CJ1217" s="104"/>
      <c r="CK1217" s="104"/>
      <c r="CL1217" s="104"/>
      <c r="CM1217" s="104"/>
      <c r="CN1217" s="104"/>
      <c r="CO1217" s="104"/>
      <c r="CP1217" s="104"/>
      <c r="CQ1217" s="104"/>
    </row>
    <row r="1218" spans="1:95" ht="14.45" hidden="1">
      <c r="A1218" s="104"/>
      <c r="B1218" s="104"/>
      <c r="C1218" s="104"/>
      <c r="D1218" s="104"/>
      <c r="E1218" s="104"/>
      <c r="F1218" s="104"/>
      <c r="G1218" s="104"/>
      <c r="H1218" s="104"/>
      <c r="I1218" s="104"/>
      <c r="J1218" s="104"/>
      <c r="K1218" s="104"/>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V1218" s="104"/>
      <c r="AW1218" s="104"/>
      <c r="AX1218" s="104"/>
      <c r="AY1218" s="104"/>
      <c r="AZ1218" s="104"/>
      <c r="BA1218" s="104"/>
      <c r="BB1218" s="104"/>
      <c r="BC1218" s="104"/>
      <c r="BD1218" s="104"/>
      <c r="BE1218" s="104"/>
      <c r="BF1218" s="104"/>
      <c r="BG1218" s="104"/>
      <c r="BH1218" s="104"/>
      <c r="BI1218" s="104"/>
      <c r="BJ1218" s="104"/>
      <c r="BK1218" s="104"/>
      <c r="BL1218" s="104"/>
      <c r="BM1218" s="104"/>
      <c r="BN1218" s="104"/>
      <c r="BO1218" s="104"/>
      <c r="BP1218" s="104"/>
      <c r="BQ1218" s="104"/>
      <c r="BR1218" s="104"/>
      <c r="BS1218" s="104"/>
      <c r="BT1218" s="104"/>
      <c r="BU1218" s="104"/>
      <c r="BV1218" s="104"/>
      <c r="BW1218" s="104"/>
      <c r="BX1218" s="104"/>
      <c r="BY1218" s="104"/>
      <c r="BZ1218" s="104"/>
      <c r="CA1218" s="104"/>
      <c r="CB1218" s="104"/>
      <c r="CC1218" s="104"/>
      <c r="CD1218" s="104"/>
      <c r="CE1218" s="104"/>
      <c r="CF1218" s="104"/>
      <c r="CG1218" s="104"/>
      <c r="CH1218" s="104"/>
      <c r="CI1218" s="104"/>
      <c r="CJ1218" s="104"/>
      <c r="CK1218" s="104"/>
      <c r="CL1218" s="104"/>
      <c r="CM1218" s="104"/>
      <c r="CN1218" s="104"/>
      <c r="CO1218" s="104"/>
      <c r="CP1218" s="104"/>
      <c r="CQ1218" s="104"/>
    </row>
    <row r="1219" spans="1:95" ht="14.45" hidden="1">
      <c r="A1219" s="104"/>
      <c r="B1219" s="104"/>
      <c r="C1219" s="104"/>
      <c r="D1219" s="104"/>
      <c r="E1219" s="104"/>
      <c r="F1219" s="104"/>
      <c r="G1219" s="104"/>
      <c r="H1219" s="104"/>
      <c r="I1219" s="104"/>
      <c r="J1219" s="104"/>
      <c r="K1219" s="104"/>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V1219" s="104"/>
      <c r="AW1219" s="104"/>
      <c r="AX1219" s="104"/>
      <c r="AY1219" s="104"/>
      <c r="AZ1219" s="104"/>
      <c r="BA1219" s="104"/>
      <c r="BB1219" s="104"/>
      <c r="BC1219" s="104"/>
      <c r="BD1219" s="104"/>
      <c r="BE1219" s="104"/>
      <c r="BF1219" s="104"/>
      <c r="BG1219" s="104"/>
      <c r="BH1219" s="104"/>
      <c r="BI1219" s="104"/>
      <c r="BJ1219" s="104"/>
      <c r="BK1219" s="104"/>
      <c r="BL1219" s="104"/>
      <c r="BM1219" s="104"/>
      <c r="BN1219" s="104"/>
      <c r="BO1219" s="104"/>
      <c r="BP1219" s="104"/>
      <c r="BQ1219" s="104"/>
      <c r="BR1219" s="104"/>
      <c r="BS1219" s="104"/>
      <c r="BT1219" s="104"/>
      <c r="BU1219" s="104"/>
      <c r="BV1219" s="104"/>
      <c r="BW1219" s="104"/>
      <c r="BX1219" s="104"/>
      <c r="BY1219" s="104"/>
      <c r="BZ1219" s="104"/>
      <c r="CA1219" s="104"/>
      <c r="CB1219" s="104"/>
      <c r="CC1219" s="104"/>
      <c r="CD1219" s="104"/>
      <c r="CE1219" s="104"/>
      <c r="CF1219" s="104"/>
      <c r="CG1219" s="104"/>
      <c r="CH1219" s="104"/>
      <c r="CI1219" s="104"/>
      <c r="CJ1219" s="104"/>
      <c r="CK1219" s="104"/>
      <c r="CL1219" s="104"/>
      <c r="CM1219" s="104"/>
      <c r="CN1219" s="104"/>
      <c r="CO1219" s="104"/>
      <c r="CP1219" s="104"/>
      <c r="CQ1219" s="104"/>
    </row>
    <row r="1220" spans="1:95" ht="14.45" hidden="1">
      <c r="A1220" s="104"/>
      <c r="B1220" s="104"/>
      <c r="C1220" s="104"/>
      <c r="D1220" s="104"/>
      <c r="E1220" s="104"/>
      <c r="F1220" s="104"/>
      <c r="G1220" s="104"/>
      <c r="H1220" s="104"/>
      <c r="I1220" s="104"/>
      <c r="J1220" s="104"/>
      <c r="K1220" s="104"/>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V1220" s="104"/>
      <c r="AW1220" s="104"/>
      <c r="AX1220" s="104"/>
      <c r="AY1220" s="104"/>
      <c r="AZ1220" s="104"/>
      <c r="BA1220" s="104"/>
      <c r="BB1220" s="104"/>
      <c r="BC1220" s="104"/>
      <c r="BD1220" s="104"/>
      <c r="BE1220" s="104"/>
      <c r="BF1220" s="104"/>
      <c r="BG1220" s="104"/>
      <c r="BH1220" s="104"/>
      <c r="BI1220" s="104"/>
      <c r="BJ1220" s="104"/>
      <c r="BK1220" s="104"/>
      <c r="BL1220" s="104"/>
      <c r="BM1220" s="104"/>
      <c r="BN1220" s="104"/>
      <c r="BO1220" s="104"/>
      <c r="BP1220" s="104"/>
      <c r="BQ1220" s="104"/>
      <c r="BR1220" s="104"/>
      <c r="BS1220" s="104"/>
      <c r="BT1220" s="104"/>
      <c r="BU1220" s="104"/>
      <c r="BV1220" s="104"/>
      <c r="BW1220" s="104"/>
      <c r="BX1220" s="104"/>
      <c r="BY1220" s="104"/>
      <c r="BZ1220" s="104"/>
      <c r="CA1220" s="104"/>
      <c r="CB1220" s="104"/>
      <c r="CC1220" s="104"/>
      <c r="CD1220" s="104"/>
      <c r="CE1220" s="104"/>
      <c r="CF1220" s="104"/>
      <c r="CG1220" s="104"/>
      <c r="CH1220" s="104"/>
      <c r="CI1220" s="104"/>
      <c r="CJ1220" s="104"/>
      <c r="CK1220" s="104"/>
      <c r="CL1220" s="104"/>
      <c r="CM1220" s="104"/>
      <c r="CN1220" s="104"/>
      <c r="CO1220" s="104"/>
      <c r="CP1220" s="104"/>
      <c r="CQ1220" s="104"/>
    </row>
    <row r="1221" spans="1:95" ht="14.45" hidden="1">
      <c r="A1221" s="104"/>
      <c r="B1221" s="104"/>
      <c r="C1221" s="104"/>
      <c r="D1221" s="104"/>
      <c r="E1221" s="104"/>
      <c r="F1221" s="104"/>
      <c r="G1221" s="104"/>
      <c r="H1221" s="104"/>
      <c r="I1221" s="104"/>
      <c r="J1221" s="104"/>
      <c r="K1221" s="104"/>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V1221" s="104"/>
      <c r="AW1221" s="104"/>
      <c r="AX1221" s="104"/>
      <c r="AY1221" s="104"/>
      <c r="AZ1221" s="104"/>
      <c r="BA1221" s="104"/>
      <c r="BB1221" s="104"/>
      <c r="BC1221" s="104"/>
      <c r="BD1221" s="104"/>
      <c r="BE1221" s="104"/>
      <c r="BF1221" s="104"/>
      <c r="BG1221" s="104"/>
      <c r="BH1221" s="104"/>
      <c r="BI1221" s="104"/>
      <c r="BJ1221" s="104"/>
      <c r="BK1221" s="104"/>
      <c r="BL1221" s="104"/>
      <c r="BM1221" s="104"/>
      <c r="BN1221" s="104"/>
      <c r="BO1221" s="104"/>
      <c r="BP1221" s="104"/>
      <c r="BQ1221" s="104"/>
      <c r="BR1221" s="104"/>
      <c r="BS1221" s="104"/>
      <c r="BT1221" s="104"/>
      <c r="BU1221" s="104"/>
      <c r="BV1221" s="104"/>
      <c r="BW1221" s="104"/>
      <c r="BX1221" s="104"/>
      <c r="BY1221" s="104"/>
      <c r="BZ1221" s="104"/>
      <c r="CA1221" s="104"/>
      <c r="CB1221" s="104"/>
      <c r="CC1221" s="104"/>
      <c r="CD1221" s="104"/>
      <c r="CE1221" s="104"/>
      <c r="CF1221" s="104"/>
      <c r="CG1221" s="104"/>
      <c r="CH1221" s="104"/>
      <c r="CI1221" s="104"/>
      <c r="CJ1221" s="104"/>
      <c r="CK1221" s="104"/>
      <c r="CL1221" s="104"/>
      <c r="CM1221" s="104"/>
      <c r="CN1221" s="104"/>
      <c r="CO1221" s="104"/>
      <c r="CP1221" s="104"/>
      <c r="CQ1221" s="104"/>
    </row>
    <row r="1222" spans="1:95" ht="14.45" hidden="1">
      <c r="A1222" s="104"/>
      <c r="B1222" s="104"/>
      <c r="C1222" s="104"/>
      <c r="D1222" s="104"/>
      <c r="E1222" s="104"/>
      <c r="F1222" s="104"/>
      <c r="G1222" s="104"/>
      <c r="H1222" s="104"/>
      <c r="I1222" s="104"/>
      <c r="J1222" s="104"/>
      <c r="K1222" s="104"/>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V1222" s="104"/>
      <c r="AW1222" s="104"/>
      <c r="AX1222" s="104"/>
      <c r="AY1222" s="104"/>
      <c r="AZ1222" s="104"/>
      <c r="BA1222" s="104"/>
      <c r="BB1222" s="104"/>
      <c r="BC1222" s="104"/>
      <c r="BD1222" s="104"/>
      <c r="BE1222" s="104"/>
      <c r="BF1222" s="104"/>
      <c r="BG1222" s="104"/>
      <c r="BH1222" s="104"/>
      <c r="BI1222" s="104"/>
      <c r="BJ1222" s="104"/>
      <c r="BK1222" s="104"/>
      <c r="BL1222" s="104"/>
      <c r="BM1222" s="104"/>
      <c r="BN1222" s="104"/>
      <c r="BO1222" s="104"/>
      <c r="BP1222" s="104"/>
      <c r="BQ1222" s="104"/>
      <c r="BR1222" s="104"/>
      <c r="BS1222" s="104"/>
      <c r="BT1222" s="104"/>
      <c r="BU1222" s="104"/>
      <c r="BV1222" s="104"/>
      <c r="BW1222" s="104"/>
      <c r="BX1222" s="104"/>
      <c r="BY1222" s="104"/>
      <c r="BZ1222" s="104"/>
      <c r="CA1222" s="104"/>
      <c r="CB1222" s="104"/>
      <c r="CC1222" s="104"/>
      <c r="CD1222" s="104"/>
      <c r="CE1222" s="104"/>
      <c r="CF1222" s="104"/>
      <c r="CG1222" s="104"/>
      <c r="CH1222" s="104"/>
      <c r="CI1222" s="104"/>
      <c r="CJ1222" s="104"/>
      <c r="CK1222" s="104"/>
      <c r="CL1222" s="104"/>
      <c r="CM1222" s="104"/>
      <c r="CN1222" s="104"/>
      <c r="CO1222" s="104"/>
      <c r="CP1222" s="104"/>
      <c r="CQ1222" s="104"/>
    </row>
    <row r="1223" spans="1:95" ht="14.45" hidden="1">
      <c r="A1223" s="104"/>
      <c r="B1223" s="104"/>
      <c r="C1223" s="104"/>
      <c r="D1223" s="104"/>
      <c r="E1223" s="104"/>
      <c r="F1223" s="104"/>
      <c r="G1223" s="104"/>
      <c r="H1223" s="104"/>
      <c r="I1223" s="104"/>
      <c r="J1223" s="104"/>
      <c r="K1223" s="104"/>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V1223" s="104"/>
      <c r="AW1223" s="104"/>
      <c r="AX1223" s="104"/>
      <c r="AY1223" s="104"/>
      <c r="AZ1223" s="104"/>
      <c r="BA1223" s="104"/>
      <c r="BB1223" s="104"/>
      <c r="BC1223" s="104"/>
      <c r="BD1223" s="104"/>
      <c r="BE1223" s="104"/>
      <c r="BF1223" s="104"/>
      <c r="BG1223" s="104"/>
      <c r="BH1223" s="104"/>
      <c r="BI1223" s="104"/>
      <c r="BJ1223" s="104"/>
      <c r="BK1223" s="104"/>
      <c r="BL1223" s="104"/>
      <c r="BM1223" s="104"/>
      <c r="BN1223" s="104"/>
      <c r="BO1223" s="104"/>
      <c r="BP1223" s="104"/>
      <c r="BQ1223" s="104"/>
      <c r="BR1223" s="104"/>
      <c r="BS1223" s="104"/>
      <c r="BT1223" s="104"/>
      <c r="BU1223" s="104"/>
      <c r="BV1223" s="104"/>
      <c r="BW1223" s="104"/>
      <c r="BX1223" s="104"/>
      <c r="BY1223" s="104"/>
      <c r="BZ1223" s="104"/>
      <c r="CA1223" s="104"/>
      <c r="CB1223" s="104"/>
      <c r="CC1223" s="104"/>
      <c r="CD1223" s="104"/>
      <c r="CE1223" s="104"/>
      <c r="CF1223" s="104"/>
      <c r="CG1223" s="104"/>
      <c r="CH1223" s="104"/>
      <c r="CI1223" s="104"/>
      <c r="CJ1223" s="104"/>
      <c r="CK1223" s="104"/>
      <c r="CL1223" s="104"/>
      <c r="CM1223" s="104"/>
      <c r="CN1223" s="104"/>
      <c r="CO1223" s="104"/>
      <c r="CP1223" s="104"/>
      <c r="CQ1223" s="104"/>
    </row>
    <row r="1224" spans="1:95" ht="14.45" hidden="1">
      <c r="A1224" s="104"/>
      <c r="B1224" s="104"/>
      <c r="C1224" s="104"/>
      <c r="D1224" s="104"/>
      <c r="E1224" s="104"/>
      <c r="F1224" s="104"/>
      <c r="G1224" s="104"/>
      <c r="H1224" s="104"/>
      <c r="I1224" s="104"/>
      <c r="J1224" s="104"/>
      <c r="K1224" s="10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V1224" s="104"/>
      <c r="AW1224" s="104"/>
      <c r="AX1224" s="104"/>
      <c r="AY1224" s="104"/>
      <c r="AZ1224" s="104"/>
      <c r="BA1224" s="104"/>
      <c r="BB1224" s="104"/>
      <c r="BC1224" s="104"/>
      <c r="BD1224" s="104"/>
      <c r="BE1224" s="104"/>
      <c r="BF1224" s="104"/>
      <c r="BG1224" s="104"/>
      <c r="BH1224" s="104"/>
      <c r="BI1224" s="104"/>
      <c r="BJ1224" s="104"/>
      <c r="BK1224" s="104"/>
      <c r="BL1224" s="104"/>
      <c r="BM1224" s="104"/>
      <c r="BN1224" s="104"/>
      <c r="BO1224" s="104"/>
      <c r="BP1224" s="104"/>
      <c r="BQ1224" s="104"/>
      <c r="BR1224" s="104"/>
      <c r="BS1224" s="104"/>
      <c r="BT1224" s="104"/>
      <c r="BU1224" s="104"/>
      <c r="BV1224" s="104"/>
      <c r="BW1224" s="104"/>
      <c r="BX1224" s="104"/>
      <c r="BY1224" s="104"/>
      <c r="BZ1224" s="104"/>
      <c r="CA1224" s="104"/>
      <c r="CB1224" s="104"/>
      <c r="CC1224" s="104"/>
      <c r="CD1224" s="104"/>
      <c r="CE1224" s="104"/>
      <c r="CF1224" s="104"/>
      <c r="CG1224" s="104"/>
      <c r="CH1224" s="104"/>
      <c r="CI1224" s="104"/>
      <c r="CJ1224" s="104"/>
      <c r="CK1224" s="104"/>
      <c r="CL1224" s="104"/>
      <c r="CM1224" s="104"/>
      <c r="CN1224" s="104"/>
      <c r="CO1224" s="104"/>
      <c r="CP1224" s="104"/>
      <c r="CQ1224" s="104"/>
    </row>
    <row r="1225" spans="1:95" ht="14.45" hidden="1">
      <c r="A1225" s="104"/>
      <c r="B1225" s="104"/>
      <c r="C1225" s="104"/>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104"/>
      <c r="BB1225" s="104"/>
      <c r="BC1225" s="104"/>
      <c r="BD1225" s="104"/>
      <c r="BE1225" s="104"/>
      <c r="BF1225" s="104"/>
      <c r="BG1225" s="104"/>
      <c r="BH1225" s="104"/>
      <c r="BI1225" s="104"/>
      <c r="BJ1225" s="104"/>
      <c r="BK1225" s="104"/>
      <c r="BL1225" s="104"/>
      <c r="BM1225" s="104"/>
      <c r="BN1225" s="104"/>
      <c r="BO1225" s="104"/>
      <c r="BP1225" s="104"/>
      <c r="BQ1225" s="104"/>
      <c r="BR1225" s="104"/>
      <c r="BS1225" s="104"/>
      <c r="BT1225" s="104"/>
      <c r="BU1225" s="104"/>
      <c r="BV1225" s="104"/>
      <c r="BW1225" s="104"/>
      <c r="BX1225" s="104"/>
      <c r="BY1225" s="104"/>
      <c r="BZ1225" s="104"/>
      <c r="CA1225" s="104"/>
      <c r="CB1225" s="104"/>
      <c r="CC1225" s="104"/>
      <c r="CD1225" s="104"/>
      <c r="CE1225" s="104"/>
      <c r="CF1225" s="104"/>
      <c r="CG1225" s="104"/>
      <c r="CH1225" s="104"/>
      <c r="CI1225" s="104"/>
      <c r="CJ1225" s="104"/>
      <c r="CK1225" s="104"/>
      <c r="CL1225" s="104"/>
      <c r="CM1225" s="104"/>
      <c r="CN1225" s="104"/>
      <c r="CO1225" s="104"/>
      <c r="CP1225" s="104"/>
      <c r="CQ1225" s="104"/>
    </row>
    <row r="1226" spans="1:95" ht="14.45" hidden="1">
      <c r="A1226" s="104"/>
      <c r="B1226" s="104"/>
      <c r="C1226" s="104"/>
      <c r="D1226" s="104"/>
      <c r="E1226" s="104"/>
      <c r="F1226" s="104"/>
      <c r="G1226" s="104"/>
      <c r="H1226" s="104"/>
      <c r="I1226" s="104"/>
      <c r="J1226" s="104"/>
      <c r="K1226" s="104"/>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V1226" s="104"/>
      <c r="AW1226" s="104"/>
      <c r="AX1226" s="104"/>
      <c r="AY1226" s="104"/>
      <c r="AZ1226" s="104"/>
      <c r="BA1226" s="104"/>
      <c r="BB1226" s="104"/>
      <c r="BC1226" s="104"/>
      <c r="BD1226" s="104"/>
      <c r="BE1226" s="104"/>
      <c r="BF1226" s="104"/>
      <c r="BG1226" s="104"/>
      <c r="BH1226" s="104"/>
      <c r="BI1226" s="104"/>
      <c r="BJ1226" s="104"/>
      <c r="BK1226" s="104"/>
      <c r="BL1226" s="104"/>
      <c r="BM1226" s="104"/>
      <c r="BN1226" s="104"/>
      <c r="BO1226" s="104"/>
      <c r="BP1226" s="104"/>
      <c r="BQ1226" s="104"/>
      <c r="BR1226" s="104"/>
      <c r="BS1226" s="104"/>
      <c r="BT1226" s="104"/>
      <c r="BU1226" s="104"/>
      <c r="BV1226" s="104"/>
      <c r="BW1226" s="104"/>
      <c r="BX1226" s="104"/>
      <c r="BY1226" s="104"/>
      <c r="BZ1226" s="104"/>
      <c r="CA1226" s="104"/>
      <c r="CB1226" s="104"/>
      <c r="CC1226" s="104"/>
      <c r="CD1226" s="104"/>
      <c r="CE1226" s="104"/>
      <c r="CF1226" s="104"/>
      <c r="CG1226" s="104"/>
      <c r="CH1226" s="104"/>
      <c r="CI1226" s="104"/>
      <c r="CJ1226" s="104"/>
      <c r="CK1226" s="104"/>
      <c r="CL1226" s="104"/>
      <c r="CM1226" s="104"/>
      <c r="CN1226" s="104"/>
      <c r="CO1226" s="104"/>
      <c r="CP1226" s="104"/>
      <c r="CQ1226" s="104"/>
    </row>
    <row r="1227" spans="1:95" ht="14.45" hidden="1">
      <c r="A1227" s="104"/>
      <c r="B1227" s="104"/>
      <c r="C1227" s="104"/>
      <c r="D1227" s="104"/>
      <c r="E1227" s="104"/>
      <c r="F1227" s="104"/>
      <c r="G1227" s="104"/>
      <c r="H1227" s="104"/>
      <c r="I1227" s="104"/>
      <c r="J1227" s="104"/>
      <c r="K1227" s="104"/>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V1227" s="104"/>
      <c r="AW1227" s="104"/>
      <c r="AX1227" s="104"/>
      <c r="AY1227" s="104"/>
      <c r="AZ1227" s="104"/>
      <c r="BA1227" s="104"/>
      <c r="BB1227" s="104"/>
      <c r="BC1227" s="104"/>
      <c r="BD1227" s="104"/>
      <c r="BE1227" s="104"/>
      <c r="BF1227" s="104"/>
      <c r="BG1227" s="104"/>
      <c r="BH1227" s="104"/>
      <c r="BI1227" s="104"/>
      <c r="BJ1227" s="104"/>
      <c r="BK1227" s="104"/>
      <c r="BL1227" s="104"/>
      <c r="BM1227" s="104"/>
      <c r="BN1227" s="104"/>
      <c r="BO1227" s="104"/>
      <c r="BP1227" s="104"/>
      <c r="BQ1227" s="104"/>
      <c r="BR1227" s="104"/>
      <c r="BS1227" s="104"/>
      <c r="BT1227" s="104"/>
      <c r="BU1227" s="104"/>
      <c r="BV1227" s="104"/>
      <c r="BW1227" s="104"/>
      <c r="BX1227" s="104"/>
      <c r="BY1227" s="104"/>
      <c r="BZ1227" s="104"/>
      <c r="CA1227" s="104"/>
      <c r="CB1227" s="104"/>
      <c r="CC1227" s="104"/>
      <c r="CD1227" s="104"/>
      <c r="CE1227" s="104"/>
      <c r="CF1227" s="104"/>
      <c r="CG1227" s="104"/>
      <c r="CH1227" s="104"/>
      <c r="CI1227" s="104"/>
      <c r="CJ1227" s="104"/>
      <c r="CK1227" s="104"/>
      <c r="CL1227" s="104"/>
      <c r="CM1227" s="104"/>
      <c r="CN1227" s="104"/>
      <c r="CO1227" s="104"/>
      <c r="CP1227" s="104"/>
      <c r="CQ1227" s="104"/>
    </row>
    <row r="1228" spans="1:95" ht="14.45" hidden="1">
      <c r="A1228" s="104"/>
      <c r="B1228" s="104"/>
      <c r="C1228" s="104"/>
      <c r="D1228" s="104"/>
      <c r="E1228" s="104"/>
      <c r="F1228" s="104"/>
      <c r="G1228" s="104"/>
      <c r="H1228" s="104"/>
      <c r="I1228" s="104"/>
      <c r="J1228" s="104"/>
      <c r="K1228" s="104"/>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c r="BC1228" s="104"/>
      <c r="BD1228" s="104"/>
      <c r="BE1228" s="104"/>
      <c r="BF1228" s="104"/>
      <c r="BG1228" s="104"/>
      <c r="BH1228" s="104"/>
      <c r="BI1228" s="104"/>
      <c r="BJ1228" s="104"/>
      <c r="BK1228" s="104"/>
      <c r="BL1228" s="104"/>
      <c r="BM1228" s="104"/>
      <c r="BN1228" s="104"/>
      <c r="BO1228" s="104"/>
      <c r="BP1228" s="104"/>
      <c r="BQ1228" s="104"/>
      <c r="BR1228" s="104"/>
      <c r="BS1228" s="104"/>
      <c r="BT1228" s="104"/>
      <c r="BU1228" s="104"/>
      <c r="BV1228" s="104"/>
      <c r="BW1228" s="104"/>
      <c r="BX1228" s="104"/>
      <c r="BY1228" s="104"/>
      <c r="BZ1228" s="104"/>
      <c r="CA1228" s="104"/>
      <c r="CB1228" s="104"/>
      <c r="CC1228" s="104"/>
      <c r="CD1228" s="104"/>
      <c r="CE1228" s="104"/>
      <c r="CF1228" s="104"/>
      <c r="CG1228" s="104"/>
      <c r="CH1228" s="104"/>
      <c r="CI1228" s="104"/>
      <c r="CJ1228" s="104"/>
      <c r="CK1228" s="104"/>
      <c r="CL1228" s="104"/>
      <c r="CM1228" s="104"/>
      <c r="CN1228" s="104"/>
      <c r="CO1228" s="104"/>
      <c r="CP1228" s="104"/>
      <c r="CQ1228" s="104"/>
    </row>
    <row r="1229" spans="1:95" ht="14.45" hidden="1">
      <c r="A1229" s="104"/>
      <c r="B1229" s="104"/>
      <c r="C1229" s="104"/>
      <c r="D1229" s="104"/>
      <c r="E1229" s="104"/>
      <c r="F1229" s="104"/>
      <c r="G1229" s="104"/>
      <c r="H1229" s="104"/>
      <c r="I1229" s="104"/>
      <c r="J1229" s="104"/>
      <c r="K1229" s="104"/>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c r="BC1229" s="104"/>
      <c r="BD1229" s="104"/>
      <c r="BE1229" s="104"/>
      <c r="BF1229" s="104"/>
      <c r="BG1229" s="104"/>
      <c r="BH1229" s="104"/>
      <c r="BI1229" s="104"/>
      <c r="BJ1229" s="104"/>
      <c r="BK1229" s="104"/>
      <c r="BL1229" s="104"/>
      <c r="BM1229" s="104"/>
      <c r="BN1229" s="104"/>
      <c r="BO1229" s="104"/>
      <c r="BP1229" s="104"/>
      <c r="BQ1229" s="104"/>
      <c r="BR1229" s="104"/>
      <c r="BS1229" s="104"/>
      <c r="BT1229" s="104"/>
      <c r="BU1229" s="104"/>
      <c r="BV1229" s="104"/>
      <c r="BW1229" s="104"/>
      <c r="BX1229" s="104"/>
      <c r="BY1229" s="104"/>
      <c r="BZ1229" s="104"/>
      <c r="CA1229" s="104"/>
      <c r="CB1229" s="104"/>
      <c r="CC1229" s="104"/>
      <c r="CD1229" s="104"/>
      <c r="CE1229" s="104"/>
      <c r="CF1229" s="104"/>
      <c r="CG1229" s="104"/>
      <c r="CH1229" s="104"/>
      <c r="CI1229" s="104"/>
      <c r="CJ1229" s="104"/>
      <c r="CK1229" s="104"/>
      <c r="CL1229" s="104"/>
      <c r="CM1229" s="104"/>
      <c r="CN1229" s="104"/>
      <c r="CO1229" s="104"/>
      <c r="CP1229" s="104"/>
      <c r="CQ1229" s="104"/>
    </row>
    <row r="1230" spans="1:95" ht="14.45" hidden="1">
      <c r="A1230" s="104"/>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c r="BC1230" s="104"/>
      <c r="BD1230" s="104"/>
      <c r="BE1230" s="104"/>
      <c r="BF1230" s="104"/>
      <c r="BG1230" s="104"/>
      <c r="BH1230" s="104"/>
      <c r="BI1230" s="104"/>
      <c r="BJ1230" s="104"/>
      <c r="BK1230" s="104"/>
      <c r="BL1230" s="104"/>
      <c r="BM1230" s="104"/>
      <c r="BN1230" s="104"/>
      <c r="BO1230" s="104"/>
      <c r="BP1230" s="104"/>
      <c r="BQ1230" s="104"/>
      <c r="BR1230" s="104"/>
      <c r="BS1230" s="104"/>
      <c r="BT1230" s="104"/>
      <c r="BU1230" s="104"/>
      <c r="BV1230" s="104"/>
      <c r="BW1230" s="104"/>
      <c r="BX1230" s="104"/>
      <c r="BY1230" s="104"/>
      <c r="BZ1230" s="104"/>
      <c r="CA1230" s="104"/>
      <c r="CB1230" s="104"/>
      <c r="CC1230" s="104"/>
      <c r="CD1230" s="104"/>
      <c r="CE1230" s="104"/>
      <c r="CF1230" s="104"/>
      <c r="CG1230" s="104"/>
      <c r="CH1230" s="104"/>
      <c r="CI1230" s="104"/>
      <c r="CJ1230" s="104"/>
      <c r="CK1230" s="104"/>
      <c r="CL1230" s="104"/>
      <c r="CM1230" s="104"/>
      <c r="CN1230" s="104"/>
      <c r="CO1230" s="104"/>
      <c r="CP1230" s="104"/>
      <c r="CQ1230" s="104"/>
    </row>
    <row r="1231" spans="1:95" ht="14.45" hidden="1">
      <c r="A1231" s="104"/>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c r="BC1231" s="104"/>
      <c r="BD1231" s="104"/>
      <c r="BE1231" s="104"/>
      <c r="BF1231" s="104"/>
      <c r="BG1231" s="104"/>
      <c r="BH1231" s="104"/>
      <c r="BI1231" s="104"/>
      <c r="BJ1231" s="104"/>
      <c r="BK1231" s="104"/>
      <c r="BL1231" s="104"/>
      <c r="BM1231" s="104"/>
      <c r="BN1231" s="104"/>
      <c r="BO1231" s="104"/>
      <c r="BP1231" s="104"/>
      <c r="BQ1231" s="104"/>
      <c r="BR1231" s="104"/>
      <c r="BS1231" s="104"/>
      <c r="BT1231" s="104"/>
      <c r="BU1231" s="104"/>
      <c r="BV1231" s="104"/>
      <c r="BW1231" s="104"/>
      <c r="BX1231" s="104"/>
      <c r="BY1231" s="104"/>
      <c r="BZ1231" s="104"/>
      <c r="CA1231" s="104"/>
      <c r="CB1231" s="104"/>
      <c r="CC1231" s="104"/>
      <c r="CD1231" s="104"/>
      <c r="CE1231" s="104"/>
      <c r="CF1231" s="104"/>
      <c r="CG1231" s="104"/>
      <c r="CH1231" s="104"/>
      <c r="CI1231" s="104"/>
      <c r="CJ1231" s="104"/>
      <c r="CK1231" s="104"/>
      <c r="CL1231" s="104"/>
      <c r="CM1231" s="104"/>
      <c r="CN1231" s="104"/>
      <c r="CO1231" s="104"/>
      <c r="CP1231" s="104"/>
      <c r="CQ1231" s="104"/>
    </row>
    <row r="1232" spans="1:95" ht="14.45" hidden="1">
      <c r="A1232" s="104"/>
      <c r="B1232" s="104"/>
      <c r="C1232" s="104"/>
      <c r="D1232" s="104"/>
      <c r="E1232" s="104"/>
      <c r="F1232" s="104"/>
      <c r="G1232" s="104"/>
      <c r="H1232" s="104"/>
      <c r="I1232" s="104"/>
      <c r="J1232" s="104"/>
      <c r="K1232" s="104"/>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c r="BC1232" s="104"/>
      <c r="BD1232" s="104"/>
      <c r="BE1232" s="104"/>
      <c r="BF1232" s="104"/>
      <c r="BG1232" s="104"/>
      <c r="BH1232" s="104"/>
      <c r="BI1232" s="104"/>
      <c r="BJ1232" s="104"/>
      <c r="BK1232" s="104"/>
      <c r="BL1232" s="104"/>
      <c r="BM1232" s="104"/>
      <c r="BN1232" s="104"/>
      <c r="BO1232" s="104"/>
      <c r="BP1232" s="104"/>
      <c r="BQ1232" s="104"/>
      <c r="BR1232" s="104"/>
      <c r="BS1232" s="104"/>
      <c r="BT1232" s="104"/>
      <c r="BU1232" s="104"/>
      <c r="BV1232" s="104"/>
      <c r="BW1232" s="104"/>
      <c r="BX1232" s="104"/>
      <c r="BY1232" s="104"/>
      <c r="BZ1232" s="104"/>
      <c r="CA1232" s="104"/>
      <c r="CB1232" s="104"/>
      <c r="CC1232" s="104"/>
      <c r="CD1232" s="104"/>
      <c r="CE1232" s="104"/>
      <c r="CF1232" s="104"/>
      <c r="CG1232" s="104"/>
      <c r="CH1232" s="104"/>
      <c r="CI1232" s="104"/>
      <c r="CJ1232" s="104"/>
      <c r="CK1232" s="104"/>
      <c r="CL1232" s="104"/>
      <c r="CM1232" s="104"/>
      <c r="CN1232" s="104"/>
      <c r="CO1232" s="104"/>
      <c r="CP1232" s="104"/>
      <c r="CQ1232" s="104"/>
    </row>
    <row r="1233" spans="1:95" ht="14.45" hidden="1">
      <c r="A1233" s="104"/>
      <c r="B1233" s="104"/>
      <c r="C1233" s="104"/>
      <c r="D1233" s="104"/>
      <c r="E1233" s="104"/>
      <c r="F1233" s="104"/>
      <c r="G1233" s="104"/>
      <c r="H1233" s="104"/>
      <c r="I1233" s="104"/>
      <c r="J1233" s="104"/>
      <c r="K1233" s="104"/>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c r="BC1233" s="104"/>
      <c r="BD1233" s="104"/>
      <c r="BE1233" s="104"/>
      <c r="BF1233" s="104"/>
      <c r="BG1233" s="104"/>
      <c r="BH1233" s="104"/>
      <c r="BI1233" s="104"/>
      <c r="BJ1233" s="104"/>
      <c r="BK1233" s="104"/>
      <c r="BL1233" s="104"/>
      <c r="BM1233" s="104"/>
      <c r="BN1233" s="104"/>
      <c r="BO1233" s="104"/>
      <c r="BP1233" s="104"/>
      <c r="BQ1233" s="104"/>
      <c r="BR1233" s="104"/>
      <c r="BS1233" s="104"/>
      <c r="BT1233" s="104"/>
      <c r="BU1233" s="104"/>
      <c r="BV1233" s="104"/>
      <c r="BW1233" s="104"/>
      <c r="BX1233" s="104"/>
      <c r="BY1233" s="104"/>
      <c r="BZ1233" s="104"/>
      <c r="CA1233" s="104"/>
      <c r="CB1233" s="104"/>
      <c r="CC1233" s="104"/>
      <c r="CD1233" s="104"/>
      <c r="CE1233" s="104"/>
      <c r="CF1233" s="104"/>
      <c r="CG1233" s="104"/>
      <c r="CH1233" s="104"/>
      <c r="CI1233" s="104"/>
      <c r="CJ1233" s="104"/>
      <c r="CK1233" s="104"/>
      <c r="CL1233" s="104"/>
      <c r="CM1233" s="104"/>
      <c r="CN1233" s="104"/>
      <c r="CO1233" s="104"/>
      <c r="CP1233" s="104"/>
      <c r="CQ1233" s="104"/>
    </row>
    <row r="1234" spans="1:95" ht="14.45" hidden="1">
      <c r="A1234" s="104"/>
      <c r="B1234" s="104"/>
      <c r="C1234" s="104"/>
      <c r="D1234" s="104"/>
      <c r="E1234" s="104"/>
      <c r="F1234" s="104"/>
      <c r="G1234" s="104"/>
      <c r="H1234" s="104"/>
      <c r="I1234" s="104"/>
      <c r="J1234" s="104"/>
      <c r="K1234" s="10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c r="BC1234" s="104"/>
      <c r="BD1234" s="104"/>
      <c r="BE1234" s="104"/>
      <c r="BF1234" s="104"/>
      <c r="BG1234" s="104"/>
      <c r="BH1234" s="104"/>
      <c r="BI1234" s="104"/>
      <c r="BJ1234" s="104"/>
      <c r="BK1234" s="104"/>
      <c r="BL1234" s="104"/>
      <c r="BM1234" s="104"/>
      <c r="BN1234" s="104"/>
      <c r="BO1234" s="104"/>
      <c r="BP1234" s="104"/>
      <c r="BQ1234" s="104"/>
      <c r="BR1234" s="104"/>
      <c r="BS1234" s="104"/>
      <c r="BT1234" s="104"/>
      <c r="BU1234" s="104"/>
      <c r="BV1234" s="104"/>
      <c r="BW1234" s="104"/>
      <c r="BX1234" s="104"/>
      <c r="BY1234" s="104"/>
      <c r="BZ1234" s="104"/>
      <c r="CA1234" s="104"/>
      <c r="CB1234" s="104"/>
      <c r="CC1234" s="104"/>
      <c r="CD1234" s="104"/>
      <c r="CE1234" s="104"/>
      <c r="CF1234" s="104"/>
      <c r="CG1234" s="104"/>
      <c r="CH1234" s="104"/>
      <c r="CI1234" s="104"/>
      <c r="CJ1234" s="104"/>
      <c r="CK1234" s="104"/>
      <c r="CL1234" s="104"/>
      <c r="CM1234" s="104"/>
      <c r="CN1234" s="104"/>
      <c r="CO1234" s="104"/>
      <c r="CP1234" s="104"/>
      <c r="CQ1234" s="104"/>
    </row>
    <row r="1235" spans="1:95" ht="14.45" hidden="1">
      <c r="A1235" s="104"/>
      <c r="B1235" s="104"/>
      <c r="C1235" s="104"/>
      <c r="D1235" s="104"/>
      <c r="E1235" s="104"/>
      <c r="F1235" s="104"/>
      <c r="G1235" s="104"/>
      <c r="H1235" s="104"/>
      <c r="I1235" s="104"/>
      <c r="J1235" s="104"/>
      <c r="K1235" s="104"/>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V1235" s="104"/>
      <c r="AW1235" s="104"/>
      <c r="AX1235" s="104"/>
      <c r="AY1235" s="104"/>
      <c r="AZ1235" s="104"/>
      <c r="BA1235" s="104"/>
      <c r="BB1235" s="104"/>
      <c r="BC1235" s="104"/>
      <c r="BD1235" s="104"/>
      <c r="BE1235" s="104"/>
      <c r="BF1235" s="104"/>
      <c r="BG1235" s="104"/>
      <c r="BH1235" s="104"/>
      <c r="BI1235" s="104"/>
      <c r="BJ1235" s="104"/>
      <c r="BK1235" s="104"/>
      <c r="BL1235" s="104"/>
      <c r="BM1235" s="104"/>
      <c r="BN1235" s="104"/>
      <c r="BO1235" s="104"/>
      <c r="BP1235" s="104"/>
      <c r="BQ1235" s="104"/>
      <c r="BR1235" s="104"/>
      <c r="BS1235" s="104"/>
      <c r="BT1235" s="104"/>
      <c r="BU1235" s="104"/>
      <c r="BV1235" s="104"/>
      <c r="BW1235" s="104"/>
      <c r="BX1235" s="104"/>
      <c r="BY1235" s="104"/>
      <c r="BZ1235" s="104"/>
      <c r="CA1235" s="104"/>
      <c r="CB1235" s="104"/>
      <c r="CC1235" s="104"/>
      <c r="CD1235" s="104"/>
      <c r="CE1235" s="104"/>
      <c r="CF1235" s="104"/>
      <c r="CG1235" s="104"/>
      <c r="CH1235" s="104"/>
      <c r="CI1235" s="104"/>
      <c r="CJ1235" s="104"/>
      <c r="CK1235" s="104"/>
      <c r="CL1235" s="104"/>
      <c r="CM1235" s="104"/>
      <c r="CN1235" s="104"/>
      <c r="CO1235" s="104"/>
      <c r="CP1235" s="104"/>
      <c r="CQ1235" s="104"/>
    </row>
    <row r="1236" spans="1:95" ht="14.45" hidden="1">
      <c r="A1236" s="104"/>
      <c r="B1236" s="104"/>
      <c r="C1236" s="104"/>
      <c r="D1236" s="104"/>
      <c r="E1236" s="104"/>
      <c r="F1236" s="104"/>
      <c r="G1236" s="104"/>
      <c r="H1236" s="104"/>
      <c r="I1236" s="104"/>
      <c r="J1236" s="104"/>
      <c r="K1236" s="104"/>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V1236" s="104"/>
      <c r="AW1236" s="104"/>
      <c r="AX1236" s="104"/>
      <c r="AY1236" s="104"/>
      <c r="AZ1236" s="104"/>
      <c r="BA1236" s="104"/>
      <c r="BB1236" s="104"/>
      <c r="BC1236" s="104"/>
      <c r="BD1236" s="104"/>
      <c r="BE1236" s="104"/>
      <c r="BF1236" s="104"/>
      <c r="BG1236" s="104"/>
      <c r="BH1236" s="104"/>
      <c r="BI1236" s="104"/>
      <c r="BJ1236" s="104"/>
      <c r="BK1236" s="104"/>
      <c r="BL1236" s="104"/>
      <c r="BM1236" s="104"/>
      <c r="BN1236" s="104"/>
      <c r="BO1236" s="104"/>
      <c r="BP1236" s="104"/>
      <c r="BQ1236" s="104"/>
      <c r="BR1236" s="104"/>
      <c r="BS1236" s="104"/>
      <c r="BT1236" s="104"/>
      <c r="BU1236" s="104"/>
      <c r="BV1236" s="104"/>
      <c r="BW1236" s="104"/>
      <c r="BX1236" s="104"/>
      <c r="BY1236" s="104"/>
      <c r="BZ1236" s="104"/>
      <c r="CA1236" s="104"/>
      <c r="CB1236" s="104"/>
      <c r="CC1236" s="104"/>
      <c r="CD1236" s="104"/>
      <c r="CE1236" s="104"/>
      <c r="CF1236" s="104"/>
      <c r="CG1236" s="104"/>
      <c r="CH1236" s="104"/>
      <c r="CI1236" s="104"/>
      <c r="CJ1236" s="104"/>
      <c r="CK1236" s="104"/>
      <c r="CL1236" s="104"/>
      <c r="CM1236" s="104"/>
      <c r="CN1236" s="104"/>
      <c r="CO1236" s="104"/>
      <c r="CP1236" s="104"/>
      <c r="CQ1236" s="104"/>
    </row>
    <row r="1237" spans="1:95" ht="14.45" hidden="1">
      <c r="A1237" s="104"/>
      <c r="B1237" s="104"/>
      <c r="C1237" s="104"/>
      <c r="D1237" s="104"/>
      <c r="E1237" s="104"/>
      <c r="F1237" s="104"/>
      <c r="G1237" s="104"/>
      <c r="H1237" s="104"/>
      <c r="I1237" s="104"/>
      <c r="J1237" s="104"/>
      <c r="K1237" s="104"/>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V1237" s="104"/>
      <c r="AW1237" s="104"/>
      <c r="AX1237" s="104"/>
      <c r="AY1237" s="104"/>
      <c r="AZ1237" s="104"/>
      <c r="BA1237" s="104"/>
      <c r="BB1237" s="104"/>
      <c r="BC1237" s="104"/>
      <c r="BD1237" s="104"/>
      <c r="BE1237" s="104"/>
      <c r="BF1237" s="104"/>
      <c r="BG1237" s="104"/>
      <c r="BH1237" s="104"/>
      <c r="BI1237" s="104"/>
      <c r="BJ1237" s="104"/>
      <c r="BK1237" s="104"/>
      <c r="BL1237" s="104"/>
      <c r="BM1237" s="104"/>
      <c r="BN1237" s="104"/>
      <c r="BO1237" s="104"/>
      <c r="BP1237" s="104"/>
      <c r="BQ1237" s="104"/>
      <c r="BR1237" s="104"/>
      <c r="BS1237" s="104"/>
      <c r="BT1237" s="104"/>
      <c r="BU1237" s="104"/>
      <c r="BV1237" s="104"/>
      <c r="BW1237" s="104"/>
      <c r="BX1237" s="104"/>
      <c r="BY1237" s="104"/>
      <c r="BZ1237" s="104"/>
      <c r="CA1237" s="104"/>
      <c r="CB1237" s="104"/>
      <c r="CC1237" s="104"/>
      <c r="CD1237" s="104"/>
      <c r="CE1237" s="104"/>
      <c r="CF1237" s="104"/>
      <c r="CG1237" s="104"/>
      <c r="CH1237" s="104"/>
      <c r="CI1237" s="104"/>
      <c r="CJ1237" s="104"/>
      <c r="CK1237" s="104"/>
      <c r="CL1237" s="104"/>
      <c r="CM1237" s="104"/>
      <c r="CN1237" s="104"/>
      <c r="CO1237" s="104"/>
      <c r="CP1237" s="104"/>
      <c r="CQ1237" s="104"/>
    </row>
    <row r="1238" spans="1:95" ht="14.45" hidden="1">
      <c r="A1238" s="104"/>
      <c r="B1238" s="104"/>
      <c r="C1238" s="104"/>
      <c r="D1238" s="104"/>
      <c r="E1238" s="104"/>
      <c r="F1238" s="104"/>
      <c r="G1238" s="104"/>
      <c r="H1238" s="104"/>
      <c r="I1238" s="104"/>
      <c r="J1238" s="104"/>
      <c r="K1238" s="104"/>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V1238" s="104"/>
      <c r="AW1238" s="104"/>
      <c r="AX1238" s="104"/>
      <c r="AY1238" s="104"/>
      <c r="AZ1238" s="104"/>
      <c r="BA1238" s="104"/>
      <c r="BB1238" s="104"/>
      <c r="BC1238" s="104"/>
      <c r="BD1238" s="104"/>
      <c r="BE1238" s="104"/>
      <c r="BF1238" s="104"/>
      <c r="BG1238" s="104"/>
      <c r="BH1238" s="104"/>
      <c r="BI1238" s="104"/>
      <c r="BJ1238" s="104"/>
      <c r="BK1238" s="104"/>
      <c r="BL1238" s="104"/>
      <c r="BM1238" s="104"/>
      <c r="BN1238" s="104"/>
      <c r="BO1238" s="104"/>
      <c r="BP1238" s="104"/>
      <c r="BQ1238" s="104"/>
      <c r="BR1238" s="104"/>
      <c r="BS1238" s="104"/>
      <c r="BT1238" s="104"/>
      <c r="BU1238" s="104"/>
      <c r="BV1238" s="104"/>
      <c r="BW1238" s="104"/>
      <c r="BX1238" s="104"/>
      <c r="BY1238" s="104"/>
      <c r="BZ1238" s="104"/>
      <c r="CA1238" s="104"/>
      <c r="CB1238" s="104"/>
      <c r="CC1238" s="104"/>
      <c r="CD1238" s="104"/>
      <c r="CE1238" s="104"/>
      <c r="CF1238" s="104"/>
      <c r="CG1238" s="104"/>
      <c r="CH1238" s="104"/>
      <c r="CI1238" s="104"/>
      <c r="CJ1238" s="104"/>
      <c r="CK1238" s="104"/>
      <c r="CL1238" s="104"/>
      <c r="CM1238" s="104"/>
      <c r="CN1238" s="104"/>
      <c r="CO1238" s="104"/>
      <c r="CP1238" s="104"/>
      <c r="CQ1238" s="104"/>
    </row>
    <row r="1239" spans="1:95" ht="14.45" hidden="1">
      <c r="A1239" s="104"/>
      <c r="B1239" s="104"/>
      <c r="C1239" s="104"/>
      <c r="D1239" s="104"/>
      <c r="E1239" s="104"/>
      <c r="F1239" s="104"/>
      <c r="G1239" s="104"/>
      <c r="H1239" s="104"/>
      <c r="I1239" s="104"/>
      <c r="J1239" s="104"/>
      <c r="K1239" s="104"/>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V1239" s="104"/>
      <c r="AW1239" s="104"/>
      <c r="AX1239" s="104"/>
      <c r="AY1239" s="104"/>
      <c r="AZ1239" s="104"/>
      <c r="BA1239" s="104"/>
      <c r="BB1239" s="104"/>
      <c r="BC1239" s="104"/>
      <c r="BD1239" s="104"/>
      <c r="BE1239" s="104"/>
      <c r="BF1239" s="104"/>
      <c r="BG1239" s="104"/>
      <c r="BH1239" s="104"/>
      <c r="BI1239" s="104"/>
      <c r="BJ1239" s="104"/>
      <c r="BK1239" s="104"/>
      <c r="BL1239" s="104"/>
      <c r="BM1239" s="104"/>
      <c r="BN1239" s="104"/>
      <c r="BO1239" s="104"/>
      <c r="BP1239" s="104"/>
      <c r="BQ1239" s="104"/>
      <c r="BR1239" s="104"/>
      <c r="BS1239" s="104"/>
      <c r="BT1239" s="104"/>
      <c r="BU1239" s="104"/>
      <c r="BV1239" s="104"/>
      <c r="BW1239" s="104"/>
      <c r="BX1239" s="104"/>
      <c r="BY1239" s="104"/>
      <c r="BZ1239" s="104"/>
      <c r="CA1239" s="104"/>
      <c r="CB1239" s="104"/>
      <c r="CC1239" s="104"/>
      <c r="CD1239" s="104"/>
      <c r="CE1239" s="104"/>
      <c r="CF1239" s="104"/>
      <c r="CG1239" s="104"/>
      <c r="CH1239" s="104"/>
      <c r="CI1239" s="104"/>
      <c r="CJ1239" s="104"/>
      <c r="CK1239" s="104"/>
      <c r="CL1239" s="104"/>
      <c r="CM1239" s="104"/>
      <c r="CN1239" s="104"/>
      <c r="CO1239" s="104"/>
      <c r="CP1239" s="104"/>
      <c r="CQ1239" s="104"/>
    </row>
    <row r="1240" spans="1:95" ht="14.45" hidden="1">
      <c r="A1240" s="104"/>
      <c r="B1240" s="104"/>
      <c r="C1240" s="104"/>
      <c r="D1240" s="104"/>
      <c r="E1240" s="104"/>
      <c r="F1240" s="104"/>
      <c r="G1240" s="104"/>
      <c r="H1240" s="104"/>
      <c r="I1240" s="104"/>
      <c r="J1240" s="104"/>
      <c r="K1240" s="104"/>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V1240" s="104"/>
      <c r="AW1240" s="104"/>
      <c r="AX1240" s="104"/>
      <c r="AY1240" s="104"/>
      <c r="AZ1240" s="104"/>
      <c r="BA1240" s="104"/>
      <c r="BB1240" s="104"/>
      <c r="BC1240" s="104"/>
      <c r="BD1240" s="104"/>
      <c r="BE1240" s="104"/>
      <c r="BF1240" s="104"/>
      <c r="BG1240" s="104"/>
      <c r="BH1240" s="104"/>
      <c r="BI1240" s="104"/>
      <c r="BJ1240" s="104"/>
      <c r="BK1240" s="104"/>
      <c r="BL1240" s="104"/>
      <c r="BM1240" s="104"/>
      <c r="BN1240" s="104"/>
      <c r="BO1240" s="104"/>
      <c r="BP1240" s="104"/>
      <c r="BQ1240" s="104"/>
      <c r="BR1240" s="104"/>
      <c r="BS1240" s="104"/>
      <c r="BT1240" s="104"/>
      <c r="BU1240" s="104"/>
      <c r="BV1240" s="104"/>
      <c r="BW1240" s="104"/>
      <c r="BX1240" s="104"/>
      <c r="BY1240" s="104"/>
      <c r="BZ1240" s="104"/>
      <c r="CA1240" s="104"/>
      <c r="CB1240" s="104"/>
      <c r="CC1240" s="104"/>
      <c r="CD1240" s="104"/>
      <c r="CE1240" s="104"/>
      <c r="CF1240" s="104"/>
      <c r="CG1240" s="104"/>
      <c r="CH1240" s="104"/>
      <c r="CI1240" s="104"/>
      <c r="CJ1240" s="104"/>
      <c r="CK1240" s="104"/>
      <c r="CL1240" s="104"/>
      <c r="CM1240" s="104"/>
      <c r="CN1240" s="104"/>
      <c r="CO1240" s="104"/>
      <c r="CP1240" s="104"/>
      <c r="CQ1240" s="104"/>
    </row>
    <row r="1241" spans="1:95" ht="14.45" hidden="1">
      <c r="A1241" s="104"/>
      <c r="B1241" s="104"/>
      <c r="C1241" s="104"/>
      <c r="D1241" s="104"/>
      <c r="E1241" s="104"/>
      <c r="F1241" s="104"/>
      <c r="G1241" s="104"/>
      <c r="H1241" s="104"/>
      <c r="I1241" s="104"/>
      <c r="J1241" s="104"/>
      <c r="K1241" s="104"/>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V1241" s="104"/>
      <c r="AW1241" s="104"/>
      <c r="AX1241" s="104"/>
      <c r="AY1241" s="104"/>
      <c r="AZ1241" s="104"/>
      <c r="BA1241" s="104"/>
      <c r="BB1241" s="104"/>
      <c r="BC1241" s="104"/>
      <c r="BD1241" s="104"/>
      <c r="BE1241" s="104"/>
      <c r="BF1241" s="104"/>
      <c r="BG1241" s="104"/>
      <c r="BH1241" s="104"/>
      <c r="BI1241" s="104"/>
      <c r="BJ1241" s="104"/>
      <c r="BK1241" s="104"/>
      <c r="BL1241" s="104"/>
      <c r="BM1241" s="104"/>
      <c r="BN1241" s="104"/>
      <c r="BO1241" s="104"/>
      <c r="BP1241" s="104"/>
      <c r="BQ1241" s="104"/>
      <c r="BR1241" s="104"/>
      <c r="BS1241" s="104"/>
      <c r="BT1241" s="104"/>
      <c r="BU1241" s="104"/>
      <c r="BV1241" s="104"/>
      <c r="BW1241" s="104"/>
      <c r="BX1241" s="104"/>
      <c r="BY1241" s="104"/>
      <c r="BZ1241" s="104"/>
      <c r="CA1241" s="104"/>
      <c r="CB1241" s="104"/>
      <c r="CC1241" s="104"/>
      <c r="CD1241" s="104"/>
      <c r="CE1241" s="104"/>
      <c r="CF1241" s="104"/>
      <c r="CG1241" s="104"/>
      <c r="CH1241" s="104"/>
      <c r="CI1241" s="104"/>
      <c r="CJ1241" s="104"/>
      <c r="CK1241" s="104"/>
      <c r="CL1241" s="104"/>
      <c r="CM1241" s="104"/>
      <c r="CN1241" s="104"/>
      <c r="CO1241" s="104"/>
      <c r="CP1241" s="104"/>
      <c r="CQ1241" s="104"/>
    </row>
    <row r="1242" spans="1:95" ht="14.45" hidden="1">
      <c r="A1242" s="104"/>
      <c r="B1242" s="104"/>
      <c r="C1242" s="104"/>
      <c r="D1242" s="104"/>
      <c r="E1242" s="104"/>
      <c r="F1242" s="104"/>
      <c r="G1242" s="104"/>
      <c r="H1242" s="104"/>
      <c r="I1242" s="104"/>
      <c r="J1242" s="104"/>
      <c r="K1242" s="104"/>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V1242" s="104"/>
      <c r="AW1242" s="104"/>
      <c r="AX1242" s="104"/>
      <c r="AY1242" s="104"/>
      <c r="AZ1242" s="104"/>
      <c r="BA1242" s="104"/>
      <c r="BB1242" s="104"/>
      <c r="BC1242" s="104"/>
      <c r="BD1242" s="104"/>
      <c r="BE1242" s="104"/>
      <c r="BF1242" s="104"/>
      <c r="BG1242" s="104"/>
      <c r="BH1242" s="104"/>
      <c r="BI1242" s="104"/>
      <c r="BJ1242" s="104"/>
      <c r="BK1242" s="104"/>
      <c r="BL1242" s="104"/>
      <c r="BM1242" s="104"/>
      <c r="BN1242" s="104"/>
      <c r="BO1242" s="104"/>
      <c r="BP1242" s="104"/>
      <c r="BQ1242" s="104"/>
      <c r="BR1242" s="104"/>
      <c r="BS1242" s="104"/>
      <c r="BT1242" s="104"/>
      <c r="BU1242" s="104"/>
      <c r="BV1242" s="104"/>
      <c r="BW1242" s="104"/>
      <c r="BX1242" s="104"/>
      <c r="BY1242" s="104"/>
      <c r="BZ1242" s="104"/>
      <c r="CA1242" s="104"/>
      <c r="CB1242" s="104"/>
      <c r="CC1242" s="104"/>
      <c r="CD1242" s="104"/>
      <c r="CE1242" s="104"/>
      <c r="CF1242" s="104"/>
      <c r="CG1242" s="104"/>
      <c r="CH1242" s="104"/>
      <c r="CI1242" s="104"/>
      <c r="CJ1242" s="104"/>
      <c r="CK1242" s="104"/>
      <c r="CL1242" s="104"/>
      <c r="CM1242" s="104"/>
      <c r="CN1242" s="104"/>
      <c r="CO1242" s="104"/>
      <c r="CP1242" s="104"/>
      <c r="CQ1242" s="104"/>
    </row>
    <row r="1243" spans="1:95" ht="14.45" hidden="1">
      <c r="A1243" s="104"/>
      <c r="B1243" s="104"/>
      <c r="C1243" s="104"/>
      <c r="D1243" s="104"/>
      <c r="E1243" s="104"/>
      <c r="F1243" s="104"/>
      <c r="G1243" s="104"/>
      <c r="H1243" s="104"/>
      <c r="I1243" s="104"/>
      <c r="J1243" s="104"/>
      <c r="K1243" s="104"/>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V1243" s="104"/>
      <c r="AW1243" s="104"/>
      <c r="AX1243" s="104"/>
      <c r="AY1243" s="104"/>
      <c r="AZ1243" s="104"/>
      <c r="BA1243" s="104"/>
      <c r="BB1243" s="104"/>
      <c r="BC1243" s="104"/>
      <c r="BD1243" s="104"/>
      <c r="BE1243" s="104"/>
      <c r="BF1243" s="104"/>
      <c r="BG1243" s="104"/>
      <c r="BH1243" s="104"/>
      <c r="BI1243" s="104"/>
      <c r="BJ1243" s="104"/>
      <c r="BK1243" s="104"/>
      <c r="BL1243" s="104"/>
      <c r="BM1243" s="104"/>
      <c r="BN1243" s="104"/>
      <c r="BO1243" s="104"/>
      <c r="BP1243" s="104"/>
      <c r="BQ1243" s="104"/>
      <c r="BR1243" s="104"/>
      <c r="BS1243" s="104"/>
      <c r="BT1243" s="104"/>
      <c r="BU1243" s="104"/>
      <c r="BV1243" s="104"/>
      <c r="BW1243" s="104"/>
      <c r="BX1243" s="104"/>
      <c r="BY1243" s="104"/>
      <c r="BZ1243" s="104"/>
      <c r="CA1243" s="104"/>
      <c r="CB1243" s="104"/>
      <c r="CC1243" s="104"/>
      <c r="CD1243" s="104"/>
      <c r="CE1243" s="104"/>
      <c r="CF1243" s="104"/>
      <c r="CG1243" s="104"/>
      <c r="CH1243" s="104"/>
      <c r="CI1243" s="104"/>
      <c r="CJ1243" s="104"/>
      <c r="CK1243" s="104"/>
      <c r="CL1243" s="104"/>
      <c r="CM1243" s="104"/>
      <c r="CN1243" s="104"/>
      <c r="CO1243" s="104"/>
      <c r="CP1243" s="104"/>
      <c r="CQ1243" s="104"/>
    </row>
    <row r="1244" spans="1:95" ht="14.45" hidden="1">
      <c r="A1244" s="104"/>
      <c r="B1244" s="104"/>
      <c r="C1244" s="104"/>
      <c r="D1244" s="104"/>
      <c r="E1244" s="104"/>
      <c r="F1244" s="104"/>
      <c r="G1244" s="104"/>
      <c r="H1244" s="104"/>
      <c r="I1244" s="104"/>
      <c r="J1244" s="104"/>
      <c r="K1244" s="10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V1244" s="104"/>
      <c r="AW1244" s="104"/>
      <c r="AX1244" s="104"/>
      <c r="AY1244" s="104"/>
      <c r="AZ1244" s="104"/>
      <c r="BA1244" s="104"/>
      <c r="BB1244" s="104"/>
      <c r="BC1244" s="104"/>
      <c r="BD1244" s="104"/>
      <c r="BE1244" s="104"/>
      <c r="BF1244" s="104"/>
      <c r="BG1244" s="104"/>
      <c r="BH1244" s="104"/>
      <c r="BI1244" s="104"/>
      <c r="BJ1244" s="104"/>
      <c r="BK1244" s="104"/>
      <c r="BL1244" s="104"/>
      <c r="BM1244" s="104"/>
      <c r="BN1244" s="104"/>
      <c r="BO1244" s="104"/>
      <c r="BP1244" s="104"/>
      <c r="BQ1244" s="104"/>
      <c r="BR1244" s="104"/>
      <c r="BS1244" s="104"/>
      <c r="BT1244" s="104"/>
      <c r="BU1244" s="104"/>
      <c r="BV1244" s="104"/>
      <c r="BW1244" s="104"/>
      <c r="BX1244" s="104"/>
      <c r="BY1244" s="104"/>
      <c r="BZ1244" s="104"/>
      <c r="CA1244" s="104"/>
      <c r="CB1244" s="104"/>
      <c r="CC1244" s="104"/>
      <c r="CD1244" s="104"/>
      <c r="CE1244" s="104"/>
      <c r="CF1244" s="104"/>
      <c r="CG1244" s="104"/>
      <c r="CH1244" s="104"/>
      <c r="CI1244" s="104"/>
      <c r="CJ1244" s="104"/>
      <c r="CK1244" s="104"/>
      <c r="CL1244" s="104"/>
      <c r="CM1244" s="104"/>
      <c r="CN1244" s="104"/>
      <c r="CO1244" s="104"/>
      <c r="CP1244" s="104"/>
      <c r="CQ1244" s="104"/>
    </row>
    <row r="1245" spans="1:95" ht="14.45" hidden="1">
      <c r="A1245" s="104"/>
      <c r="B1245" s="104"/>
      <c r="C1245" s="104"/>
      <c r="D1245" s="104"/>
      <c r="E1245" s="104"/>
      <c r="F1245" s="104"/>
      <c r="G1245" s="104"/>
      <c r="H1245" s="104"/>
      <c r="I1245" s="104"/>
      <c r="J1245" s="104"/>
      <c r="K1245" s="104"/>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V1245" s="104"/>
      <c r="AW1245" s="104"/>
      <c r="AX1245" s="104"/>
      <c r="AY1245" s="104"/>
      <c r="AZ1245" s="104"/>
      <c r="BA1245" s="104"/>
      <c r="BB1245" s="104"/>
      <c r="BC1245" s="104"/>
      <c r="BD1245" s="104"/>
      <c r="BE1245" s="104"/>
      <c r="BF1245" s="104"/>
      <c r="BG1245" s="104"/>
      <c r="BH1245" s="104"/>
      <c r="BI1245" s="104"/>
      <c r="BJ1245" s="104"/>
      <c r="BK1245" s="104"/>
      <c r="BL1245" s="104"/>
      <c r="BM1245" s="104"/>
      <c r="BN1245" s="104"/>
      <c r="BO1245" s="104"/>
      <c r="BP1245" s="104"/>
      <c r="BQ1245" s="104"/>
      <c r="BR1245" s="104"/>
      <c r="BS1245" s="104"/>
      <c r="BT1245" s="104"/>
      <c r="BU1245" s="104"/>
      <c r="BV1245" s="104"/>
      <c r="BW1245" s="104"/>
      <c r="BX1245" s="104"/>
      <c r="BY1245" s="104"/>
      <c r="BZ1245" s="104"/>
      <c r="CA1245" s="104"/>
      <c r="CB1245" s="104"/>
      <c r="CC1245" s="104"/>
      <c r="CD1245" s="104"/>
      <c r="CE1245" s="104"/>
      <c r="CF1245" s="104"/>
      <c r="CG1245" s="104"/>
      <c r="CH1245" s="104"/>
      <c r="CI1245" s="104"/>
      <c r="CJ1245" s="104"/>
      <c r="CK1245" s="104"/>
      <c r="CL1245" s="104"/>
      <c r="CM1245" s="104"/>
      <c r="CN1245" s="104"/>
      <c r="CO1245" s="104"/>
      <c r="CP1245" s="104"/>
      <c r="CQ1245" s="104"/>
    </row>
    <row r="1246" spans="1:95" ht="14.45" hidden="1">
      <c r="A1246" s="104"/>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V1246" s="104"/>
      <c r="AW1246" s="104"/>
      <c r="AX1246" s="104"/>
      <c r="AY1246" s="104"/>
      <c r="AZ1246" s="104"/>
      <c r="BA1246" s="104"/>
      <c r="BB1246" s="104"/>
      <c r="BC1246" s="104"/>
      <c r="BD1246" s="104"/>
      <c r="BE1246" s="104"/>
      <c r="BF1246" s="104"/>
      <c r="BG1246" s="104"/>
      <c r="BH1246" s="104"/>
      <c r="BI1246" s="104"/>
      <c r="BJ1246" s="104"/>
      <c r="BK1246" s="104"/>
      <c r="BL1246" s="104"/>
      <c r="BM1246" s="104"/>
      <c r="BN1246" s="104"/>
      <c r="BO1246" s="104"/>
      <c r="BP1246" s="104"/>
      <c r="BQ1246" s="104"/>
      <c r="BR1246" s="104"/>
      <c r="BS1246" s="104"/>
      <c r="BT1246" s="104"/>
      <c r="BU1246" s="104"/>
      <c r="BV1246" s="104"/>
      <c r="BW1246" s="104"/>
      <c r="BX1246" s="104"/>
      <c r="BY1246" s="104"/>
      <c r="BZ1246" s="104"/>
      <c r="CA1246" s="104"/>
      <c r="CB1246" s="104"/>
      <c r="CC1246" s="104"/>
      <c r="CD1246" s="104"/>
      <c r="CE1246" s="104"/>
      <c r="CF1246" s="104"/>
      <c r="CG1246" s="104"/>
      <c r="CH1246" s="104"/>
      <c r="CI1246" s="104"/>
      <c r="CJ1246" s="104"/>
      <c r="CK1246" s="104"/>
      <c r="CL1246" s="104"/>
      <c r="CM1246" s="104"/>
      <c r="CN1246" s="104"/>
      <c r="CO1246" s="104"/>
      <c r="CP1246" s="104"/>
      <c r="CQ1246" s="104"/>
    </row>
    <row r="1247" spans="1:95" ht="14.45" hidden="1">
      <c r="A1247" s="104"/>
      <c r="B1247" s="104"/>
      <c r="C1247" s="104"/>
      <c r="D1247" s="104"/>
      <c r="E1247" s="104"/>
      <c r="F1247" s="104"/>
      <c r="G1247" s="104"/>
      <c r="H1247" s="104"/>
      <c r="I1247" s="104"/>
      <c r="J1247" s="104"/>
      <c r="K1247" s="104"/>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V1247" s="104"/>
      <c r="AW1247" s="104"/>
      <c r="AX1247" s="104"/>
      <c r="AY1247" s="104"/>
      <c r="AZ1247" s="104"/>
      <c r="BA1247" s="104"/>
      <c r="BB1247" s="104"/>
      <c r="BC1247" s="104"/>
      <c r="BD1247" s="104"/>
      <c r="BE1247" s="104"/>
      <c r="BF1247" s="104"/>
      <c r="BG1247" s="104"/>
      <c r="BH1247" s="104"/>
      <c r="BI1247" s="104"/>
      <c r="BJ1247" s="104"/>
      <c r="BK1247" s="104"/>
      <c r="BL1247" s="104"/>
      <c r="BM1247" s="104"/>
      <c r="BN1247" s="104"/>
      <c r="BO1247" s="104"/>
      <c r="BP1247" s="104"/>
      <c r="BQ1247" s="104"/>
      <c r="BR1247" s="104"/>
      <c r="BS1247" s="104"/>
      <c r="BT1247" s="104"/>
      <c r="BU1247" s="104"/>
      <c r="BV1247" s="104"/>
      <c r="BW1247" s="104"/>
      <c r="BX1247" s="104"/>
      <c r="BY1247" s="104"/>
      <c r="BZ1247" s="104"/>
      <c r="CA1247" s="104"/>
      <c r="CB1247" s="104"/>
      <c r="CC1247" s="104"/>
      <c r="CD1247" s="104"/>
      <c r="CE1247" s="104"/>
      <c r="CF1247" s="104"/>
      <c r="CG1247" s="104"/>
      <c r="CH1247" s="104"/>
      <c r="CI1247" s="104"/>
      <c r="CJ1247" s="104"/>
      <c r="CK1247" s="104"/>
      <c r="CL1247" s="104"/>
      <c r="CM1247" s="104"/>
      <c r="CN1247" s="104"/>
      <c r="CO1247" s="104"/>
      <c r="CP1247" s="104"/>
      <c r="CQ1247" s="104"/>
    </row>
    <row r="1248" spans="1:95" ht="14.45" hidden="1">
      <c r="A1248" s="104"/>
      <c r="B1248" s="104"/>
      <c r="C1248" s="104"/>
      <c r="D1248" s="104"/>
      <c r="E1248" s="104"/>
      <c r="F1248" s="104"/>
      <c r="G1248" s="104"/>
      <c r="H1248" s="104"/>
      <c r="I1248" s="104"/>
      <c r="J1248" s="104"/>
      <c r="K1248" s="104"/>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V1248" s="104"/>
      <c r="AW1248" s="104"/>
      <c r="AX1248" s="104"/>
      <c r="AY1248" s="104"/>
      <c r="AZ1248" s="104"/>
      <c r="BA1248" s="104"/>
      <c r="BB1248" s="104"/>
      <c r="BC1248" s="104"/>
      <c r="BD1248" s="104"/>
      <c r="BE1248" s="104"/>
      <c r="BF1248" s="104"/>
      <c r="BG1248" s="104"/>
      <c r="BH1248" s="104"/>
      <c r="BI1248" s="104"/>
      <c r="BJ1248" s="104"/>
      <c r="BK1248" s="104"/>
      <c r="BL1248" s="104"/>
      <c r="BM1248" s="104"/>
      <c r="BN1248" s="104"/>
      <c r="BO1248" s="104"/>
      <c r="BP1248" s="104"/>
      <c r="BQ1248" s="104"/>
      <c r="BR1248" s="104"/>
      <c r="BS1248" s="104"/>
      <c r="BT1248" s="104"/>
      <c r="BU1248" s="104"/>
      <c r="BV1248" s="104"/>
      <c r="BW1248" s="104"/>
      <c r="BX1248" s="104"/>
      <c r="BY1248" s="104"/>
      <c r="BZ1248" s="104"/>
      <c r="CA1248" s="104"/>
      <c r="CB1248" s="104"/>
      <c r="CC1248" s="104"/>
      <c r="CD1248" s="104"/>
      <c r="CE1248" s="104"/>
      <c r="CF1248" s="104"/>
      <c r="CG1248" s="104"/>
      <c r="CH1248" s="104"/>
      <c r="CI1248" s="104"/>
      <c r="CJ1248" s="104"/>
      <c r="CK1248" s="104"/>
      <c r="CL1248" s="104"/>
      <c r="CM1248" s="104"/>
      <c r="CN1248" s="104"/>
      <c r="CO1248" s="104"/>
      <c r="CP1248" s="104"/>
      <c r="CQ1248" s="104"/>
    </row>
    <row r="1249" spans="1:95" ht="14.45" hidden="1">
      <c r="A1249" s="104"/>
      <c r="B1249" s="104"/>
      <c r="C1249" s="104"/>
      <c r="D1249" s="104"/>
      <c r="E1249" s="104"/>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V1249" s="104"/>
      <c r="AW1249" s="104"/>
      <c r="AX1249" s="104"/>
      <c r="AY1249" s="104"/>
      <c r="AZ1249" s="104"/>
      <c r="BA1249" s="104"/>
      <c r="BB1249" s="104"/>
      <c r="BC1249" s="104"/>
      <c r="BD1249" s="104"/>
      <c r="BE1249" s="104"/>
      <c r="BF1249" s="104"/>
      <c r="BG1249" s="104"/>
      <c r="BH1249" s="104"/>
      <c r="BI1249" s="104"/>
      <c r="BJ1249" s="104"/>
      <c r="BK1249" s="104"/>
      <c r="BL1249" s="104"/>
      <c r="BM1249" s="104"/>
      <c r="BN1249" s="104"/>
      <c r="BO1249" s="104"/>
      <c r="BP1249" s="104"/>
      <c r="BQ1249" s="104"/>
      <c r="BR1249" s="104"/>
      <c r="BS1249" s="104"/>
      <c r="BT1249" s="104"/>
      <c r="BU1249" s="104"/>
      <c r="BV1249" s="104"/>
      <c r="BW1249" s="104"/>
      <c r="BX1249" s="104"/>
      <c r="BY1249" s="104"/>
      <c r="BZ1249" s="104"/>
      <c r="CA1249" s="104"/>
      <c r="CB1249" s="104"/>
      <c r="CC1249" s="104"/>
      <c r="CD1249" s="104"/>
      <c r="CE1249" s="104"/>
      <c r="CF1249" s="104"/>
      <c r="CG1249" s="104"/>
      <c r="CH1249" s="104"/>
      <c r="CI1249" s="104"/>
      <c r="CJ1249" s="104"/>
      <c r="CK1249" s="104"/>
      <c r="CL1249" s="104"/>
      <c r="CM1249" s="104"/>
      <c r="CN1249" s="104"/>
      <c r="CO1249" s="104"/>
      <c r="CP1249" s="104"/>
      <c r="CQ1249" s="104"/>
    </row>
    <row r="1250" spans="1:95" ht="14.45" hidden="1">
      <c r="A1250" s="104"/>
      <c r="B1250" s="104"/>
      <c r="C1250" s="104"/>
      <c r="D1250" s="104"/>
      <c r="E1250" s="104"/>
      <c r="F1250" s="104"/>
      <c r="G1250" s="104"/>
      <c r="H1250" s="104"/>
      <c r="I1250" s="104"/>
      <c r="J1250" s="104"/>
      <c r="K1250" s="104"/>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V1250" s="104"/>
      <c r="AW1250" s="104"/>
      <c r="AX1250" s="104"/>
      <c r="AY1250" s="104"/>
      <c r="AZ1250" s="104"/>
      <c r="BA1250" s="104"/>
      <c r="BB1250" s="104"/>
      <c r="BC1250" s="104"/>
      <c r="BD1250" s="104"/>
      <c r="BE1250" s="104"/>
      <c r="BF1250" s="104"/>
      <c r="BG1250" s="104"/>
      <c r="BH1250" s="104"/>
      <c r="BI1250" s="104"/>
      <c r="BJ1250" s="104"/>
      <c r="BK1250" s="104"/>
      <c r="BL1250" s="104"/>
      <c r="BM1250" s="104"/>
      <c r="BN1250" s="104"/>
      <c r="BO1250" s="104"/>
      <c r="BP1250" s="104"/>
      <c r="BQ1250" s="104"/>
      <c r="BR1250" s="104"/>
      <c r="BS1250" s="104"/>
      <c r="BT1250" s="104"/>
      <c r="BU1250" s="104"/>
      <c r="BV1250" s="104"/>
      <c r="BW1250" s="104"/>
      <c r="BX1250" s="104"/>
      <c r="BY1250" s="104"/>
      <c r="BZ1250" s="104"/>
      <c r="CA1250" s="104"/>
      <c r="CB1250" s="104"/>
      <c r="CC1250" s="104"/>
      <c r="CD1250" s="104"/>
      <c r="CE1250" s="104"/>
      <c r="CF1250" s="104"/>
      <c r="CG1250" s="104"/>
      <c r="CH1250" s="104"/>
      <c r="CI1250" s="104"/>
      <c r="CJ1250" s="104"/>
      <c r="CK1250" s="104"/>
      <c r="CL1250" s="104"/>
      <c r="CM1250" s="104"/>
      <c r="CN1250" s="104"/>
      <c r="CO1250" s="104"/>
      <c r="CP1250" s="104"/>
      <c r="CQ1250" s="104"/>
    </row>
    <row r="1251" spans="1:95" ht="14.45" hidden="1">
      <c r="A1251" s="104"/>
      <c r="B1251" s="104"/>
      <c r="C1251" s="104"/>
      <c r="D1251" s="104"/>
      <c r="E1251" s="104"/>
      <c r="F1251" s="104"/>
      <c r="G1251" s="104"/>
      <c r="H1251" s="104"/>
      <c r="I1251" s="104"/>
      <c r="J1251" s="104"/>
      <c r="K1251" s="104"/>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V1251" s="104"/>
      <c r="AW1251" s="104"/>
      <c r="AX1251" s="104"/>
      <c r="AY1251" s="104"/>
      <c r="AZ1251" s="104"/>
      <c r="BA1251" s="104"/>
      <c r="BB1251" s="104"/>
      <c r="BC1251" s="104"/>
      <c r="BD1251" s="104"/>
      <c r="BE1251" s="104"/>
      <c r="BF1251" s="104"/>
      <c r="BG1251" s="104"/>
      <c r="BH1251" s="104"/>
      <c r="BI1251" s="104"/>
      <c r="BJ1251" s="104"/>
      <c r="BK1251" s="104"/>
      <c r="BL1251" s="104"/>
      <c r="BM1251" s="104"/>
      <c r="BN1251" s="104"/>
      <c r="BO1251" s="104"/>
      <c r="BP1251" s="104"/>
      <c r="BQ1251" s="104"/>
      <c r="BR1251" s="104"/>
      <c r="BS1251" s="104"/>
      <c r="BT1251" s="104"/>
      <c r="BU1251" s="104"/>
      <c r="BV1251" s="104"/>
      <c r="BW1251" s="104"/>
      <c r="BX1251" s="104"/>
      <c r="BY1251" s="104"/>
      <c r="BZ1251" s="104"/>
      <c r="CA1251" s="104"/>
      <c r="CB1251" s="104"/>
      <c r="CC1251" s="104"/>
      <c r="CD1251" s="104"/>
      <c r="CE1251" s="104"/>
      <c r="CF1251" s="104"/>
      <c r="CG1251" s="104"/>
      <c r="CH1251" s="104"/>
      <c r="CI1251" s="104"/>
      <c r="CJ1251" s="104"/>
      <c r="CK1251" s="104"/>
      <c r="CL1251" s="104"/>
      <c r="CM1251" s="104"/>
      <c r="CN1251" s="104"/>
      <c r="CO1251" s="104"/>
      <c r="CP1251" s="104"/>
      <c r="CQ1251" s="104"/>
    </row>
    <row r="1252" spans="1:95" ht="14.45" hidden="1">
      <c r="A1252" s="104"/>
      <c r="B1252" s="104"/>
      <c r="C1252" s="104"/>
      <c r="D1252" s="104"/>
      <c r="E1252" s="104"/>
      <c r="F1252" s="104"/>
      <c r="G1252" s="104"/>
      <c r="H1252" s="104"/>
      <c r="I1252" s="104"/>
      <c r="J1252" s="104"/>
      <c r="K1252" s="104"/>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V1252" s="104"/>
      <c r="AW1252" s="104"/>
      <c r="AX1252" s="104"/>
      <c r="AY1252" s="104"/>
      <c r="AZ1252" s="104"/>
      <c r="BA1252" s="104"/>
      <c r="BB1252" s="104"/>
      <c r="BC1252" s="104"/>
      <c r="BD1252" s="104"/>
      <c r="BE1252" s="104"/>
      <c r="BF1252" s="104"/>
      <c r="BG1252" s="104"/>
      <c r="BH1252" s="104"/>
      <c r="BI1252" s="104"/>
      <c r="BJ1252" s="104"/>
      <c r="BK1252" s="104"/>
      <c r="BL1252" s="104"/>
      <c r="BM1252" s="104"/>
      <c r="BN1252" s="104"/>
      <c r="BO1252" s="104"/>
      <c r="BP1252" s="104"/>
      <c r="BQ1252" s="104"/>
      <c r="BR1252" s="104"/>
      <c r="BS1252" s="104"/>
      <c r="BT1252" s="104"/>
      <c r="BU1252" s="104"/>
      <c r="BV1252" s="104"/>
      <c r="BW1252" s="104"/>
      <c r="BX1252" s="104"/>
      <c r="BY1252" s="104"/>
      <c r="BZ1252" s="104"/>
      <c r="CA1252" s="104"/>
      <c r="CB1252" s="104"/>
      <c r="CC1252" s="104"/>
      <c r="CD1252" s="104"/>
      <c r="CE1252" s="104"/>
      <c r="CF1252" s="104"/>
      <c r="CG1252" s="104"/>
      <c r="CH1252" s="104"/>
      <c r="CI1252" s="104"/>
      <c r="CJ1252" s="104"/>
      <c r="CK1252" s="104"/>
      <c r="CL1252" s="104"/>
      <c r="CM1252" s="104"/>
      <c r="CN1252" s="104"/>
      <c r="CO1252" s="104"/>
      <c r="CP1252" s="104"/>
      <c r="CQ1252" s="104"/>
    </row>
    <row r="1253" spans="1:95" ht="14.45" hidden="1">
      <c r="A1253" s="104"/>
      <c r="B1253" s="104"/>
      <c r="C1253" s="104"/>
      <c r="D1253" s="104"/>
      <c r="E1253" s="104"/>
      <c r="F1253" s="104"/>
      <c r="G1253" s="104"/>
      <c r="H1253" s="104"/>
      <c r="I1253" s="104"/>
      <c r="J1253" s="104"/>
      <c r="K1253" s="104"/>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V1253" s="104"/>
      <c r="AW1253" s="104"/>
      <c r="AX1253" s="104"/>
      <c r="AY1253" s="104"/>
      <c r="AZ1253" s="104"/>
      <c r="BA1253" s="104"/>
      <c r="BB1253" s="104"/>
      <c r="BC1253" s="104"/>
      <c r="BD1253" s="104"/>
      <c r="BE1253" s="104"/>
      <c r="BF1253" s="104"/>
      <c r="BG1253" s="104"/>
      <c r="BH1253" s="104"/>
      <c r="BI1253" s="104"/>
      <c r="BJ1253" s="104"/>
      <c r="BK1253" s="104"/>
      <c r="BL1253" s="104"/>
      <c r="BM1253" s="104"/>
      <c r="BN1253" s="104"/>
      <c r="BO1253" s="104"/>
      <c r="BP1253" s="104"/>
      <c r="BQ1253" s="104"/>
      <c r="BR1253" s="104"/>
      <c r="BS1253" s="104"/>
      <c r="BT1253" s="104"/>
      <c r="BU1253" s="104"/>
      <c r="BV1253" s="104"/>
      <c r="BW1253" s="104"/>
      <c r="BX1253" s="104"/>
      <c r="BY1253" s="104"/>
      <c r="BZ1253" s="104"/>
      <c r="CA1253" s="104"/>
      <c r="CB1253" s="104"/>
      <c r="CC1253" s="104"/>
      <c r="CD1253" s="104"/>
      <c r="CE1253" s="104"/>
      <c r="CF1253" s="104"/>
      <c r="CG1253" s="104"/>
      <c r="CH1253" s="104"/>
      <c r="CI1253" s="104"/>
      <c r="CJ1253" s="104"/>
      <c r="CK1253" s="104"/>
      <c r="CL1253" s="104"/>
      <c r="CM1253" s="104"/>
      <c r="CN1253" s="104"/>
      <c r="CO1253" s="104"/>
      <c r="CP1253" s="104"/>
      <c r="CQ1253" s="104"/>
    </row>
    <row r="1254" spans="1:95" ht="14.45" hidden="1">
      <c r="A1254" s="104"/>
      <c r="B1254" s="104"/>
      <c r="C1254" s="104"/>
      <c r="D1254" s="104"/>
      <c r="E1254" s="104"/>
      <c r="F1254" s="104"/>
      <c r="G1254" s="104"/>
      <c r="H1254" s="104"/>
      <c r="I1254" s="104"/>
      <c r="J1254" s="104"/>
      <c r="K1254" s="10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V1254" s="104"/>
      <c r="AW1254" s="104"/>
      <c r="AX1254" s="104"/>
      <c r="AY1254" s="104"/>
      <c r="AZ1254" s="104"/>
      <c r="BA1254" s="104"/>
      <c r="BB1254" s="104"/>
      <c r="BC1254" s="104"/>
      <c r="BD1254" s="104"/>
      <c r="BE1254" s="104"/>
      <c r="BF1254" s="104"/>
      <c r="BG1254" s="104"/>
      <c r="BH1254" s="104"/>
      <c r="BI1254" s="104"/>
      <c r="BJ1254" s="104"/>
      <c r="BK1254" s="104"/>
      <c r="BL1254" s="104"/>
      <c r="BM1254" s="104"/>
      <c r="BN1254" s="104"/>
      <c r="BO1254" s="104"/>
      <c r="BP1254" s="104"/>
      <c r="BQ1254" s="104"/>
      <c r="BR1254" s="104"/>
      <c r="BS1254" s="104"/>
      <c r="BT1254" s="104"/>
      <c r="BU1254" s="104"/>
      <c r="BV1254" s="104"/>
      <c r="BW1254" s="104"/>
      <c r="BX1254" s="104"/>
      <c r="BY1254" s="104"/>
      <c r="BZ1254" s="104"/>
      <c r="CA1254" s="104"/>
      <c r="CB1254" s="104"/>
      <c r="CC1254" s="104"/>
      <c r="CD1254" s="104"/>
      <c r="CE1254" s="104"/>
      <c r="CF1254" s="104"/>
      <c r="CG1254" s="104"/>
      <c r="CH1254" s="104"/>
      <c r="CI1254" s="104"/>
      <c r="CJ1254" s="104"/>
      <c r="CK1254" s="104"/>
      <c r="CL1254" s="104"/>
      <c r="CM1254" s="104"/>
      <c r="CN1254" s="104"/>
      <c r="CO1254" s="104"/>
      <c r="CP1254" s="104"/>
      <c r="CQ1254" s="104"/>
    </row>
    <row r="1255" spans="1:95" ht="14.45" hidden="1">
      <c r="A1255" s="104"/>
      <c r="B1255" s="104"/>
      <c r="C1255" s="104"/>
      <c r="D1255" s="104"/>
      <c r="E1255" s="104"/>
      <c r="F1255" s="104"/>
      <c r="G1255" s="104"/>
      <c r="H1255" s="104"/>
      <c r="I1255" s="104"/>
      <c r="J1255" s="104"/>
      <c r="K1255" s="104"/>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V1255" s="104"/>
      <c r="AW1255" s="104"/>
      <c r="AX1255" s="104"/>
      <c r="AY1255" s="104"/>
      <c r="AZ1255" s="104"/>
      <c r="BA1255" s="104"/>
      <c r="BB1255" s="104"/>
      <c r="BC1255" s="104"/>
      <c r="BD1255" s="104"/>
      <c r="BE1255" s="104"/>
      <c r="BF1255" s="104"/>
      <c r="BG1255" s="104"/>
      <c r="BH1255" s="104"/>
      <c r="BI1255" s="104"/>
      <c r="BJ1255" s="104"/>
      <c r="BK1255" s="104"/>
      <c r="BL1255" s="104"/>
      <c r="BM1255" s="104"/>
      <c r="BN1255" s="104"/>
      <c r="BO1255" s="104"/>
      <c r="BP1255" s="104"/>
      <c r="BQ1255" s="104"/>
      <c r="BR1255" s="104"/>
      <c r="BS1255" s="104"/>
      <c r="BT1255" s="104"/>
      <c r="BU1255" s="104"/>
      <c r="BV1255" s="104"/>
      <c r="BW1255" s="104"/>
      <c r="BX1255" s="104"/>
      <c r="BY1255" s="104"/>
      <c r="BZ1255" s="104"/>
      <c r="CA1255" s="104"/>
      <c r="CB1255" s="104"/>
      <c r="CC1255" s="104"/>
      <c r="CD1255" s="104"/>
      <c r="CE1255" s="104"/>
      <c r="CF1255" s="104"/>
      <c r="CG1255" s="104"/>
      <c r="CH1255" s="104"/>
      <c r="CI1255" s="104"/>
      <c r="CJ1255" s="104"/>
      <c r="CK1255" s="104"/>
      <c r="CL1255" s="104"/>
      <c r="CM1255" s="104"/>
      <c r="CN1255" s="104"/>
      <c r="CO1255" s="104"/>
      <c r="CP1255" s="104"/>
      <c r="CQ1255" s="104"/>
    </row>
    <row r="1256" spans="1:95" ht="14.45" hidden="1">
      <c r="A1256" s="104"/>
      <c r="B1256" s="104"/>
      <c r="C1256" s="104"/>
      <c r="D1256" s="104"/>
      <c r="E1256" s="104"/>
      <c r="F1256" s="104"/>
      <c r="G1256" s="104"/>
      <c r="H1256" s="104"/>
      <c r="I1256" s="104"/>
      <c r="J1256" s="104"/>
      <c r="K1256" s="104"/>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V1256" s="104"/>
      <c r="AW1256" s="104"/>
      <c r="AX1256" s="104"/>
      <c r="AY1256" s="104"/>
      <c r="AZ1256" s="104"/>
      <c r="BA1256" s="104"/>
      <c r="BB1256" s="104"/>
      <c r="BC1256" s="104"/>
      <c r="BD1256" s="104"/>
      <c r="BE1256" s="104"/>
      <c r="BF1256" s="104"/>
      <c r="BG1256" s="104"/>
      <c r="BH1256" s="104"/>
      <c r="BI1256" s="104"/>
      <c r="BJ1256" s="104"/>
      <c r="BK1256" s="104"/>
      <c r="BL1256" s="104"/>
      <c r="BM1256" s="104"/>
      <c r="BN1256" s="104"/>
      <c r="BO1256" s="104"/>
      <c r="BP1256" s="104"/>
      <c r="BQ1256" s="104"/>
      <c r="BR1256" s="104"/>
      <c r="BS1256" s="104"/>
      <c r="BT1256" s="104"/>
      <c r="BU1256" s="104"/>
      <c r="BV1256" s="104"/>
      <c r="BW1256" s="104"/>
      <c r="BX1256" s="104"/>
      <c r="BY1256" s="104"/>
      <c r="BZ1256" s="104"/>
      <c r="CA1256" s="104"/>
      <c r="CB1256" s="104"/>
      <c r="CC1256" s="104"/>
      <c r="CD1256" s="104"/>
      <c r="CE1256" s="104"/>
      <c r="CF1256" s="104"/>
      <c r="CG1256" s="104"/>
      <c r="CH1256" s="104"/>
      <c r="CI1256" s="104"/>
      <c r="CJ1256" s="104"/>
      <c r="CK1256" s="104"/>
      <c r="CL1256" s="104"/>
      <c r="CM1256" s="104"/>
      <c r="CN1256" s="104"/>
      <c r="CO1256" s="104"/>
      <c r="CP1256" s="104"/>
      <c r="CQ1256" s="104"/>
    </row>
    <row r="1257" spans="1:95" ht="14.45" hidden="1">
      <c r="A1257" s="104"/>
      <c r="B1257" s="104"/>
      <c r="C1257" s="104"/>
      <c r="D1257" s="104"/>
      <c r="E1257" s="104"/>
      <c r="F1257" s="104"/>
      <c r="G1257" s="104"/>
      <c r="H1257" s="104"/>
      <c r="I1257" s="104"/>
      <c r="J1257" s="104"/>
      <c r="K1257" s="104"/>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V1257" s="104"/>
      <c r="AW1257" s="104"/>
      <c r="AX1257" s="104"/>
      <c r="AY1257" s="104"/>
      <c r="AZ1257" s="104"/>
      <c r="BA1257" s="104"/>
      <c r="BB1257" s="104"/>
      <c r="BC1257" s="104"/>
      <c r="BD1257" s="104"/>
      <c r="BE1257" s="104"/>
      <c r="BF1257" s="104"/>
      <c r="BG1257" s="104"/>
      <c r="BH1257" s="104"/>
      <c r="BI1257" s="104"/>
      <c r="BJ1257" s="104"/>
      <c r="BK1257" s="104"/>
      <c r="BL1257" s="104"/>
      <c r="BM1257" s="104"/>
      <c r="BN1257" s="104"/>
      <c r="BO1257" s="104"/>
      <c r="BP1257" s="104"/>
      <c r="BQ1257" s="104"/>
      <c r="BR1257" s="104"/>
      <c r="BS1257" s="104"/>
      <c r="BT1257" s="104"/>
      <c r="BU1257" s="104"/>
      <c r="BV1257" s="104"/>
      <c r="BW1257" s="104"/>
      <c r="BX1257" s="104"/>
      <c r="BY1257" s="104"/>
      <c r="BZ1257" s="104"/>
      <c r="CA1257" s="104"/>
      <c r="CB1257" s="104"/>
      <c r="CC1257" s="104"/>
      <c r="CD1257" s="104"/>
      <c r="CE1257" s="104"/>
      <c r="CF1257" s="104"/>
      <c r="CG1257" s="104"/>
      <c r="CH1257" s="104"/>
      <c r="CI1257" s="104"/>
      <c r="CJ1257" s="104"/>
      <c r="CK1257" s="104"/>
      <c r="CL1257" s="104"/>
      <c r="CM1257" s="104"/>
      <c r="CN1257" s="104"/>
      <c r="CO1257" s="104"/>
      <c r="CP1257" s="104"/>
      <c r="CQ1257" s="104"/>
    </row>
    <row r="1258" spans="1:95" ht="14.45" hidden="1">
      <c r="A1258" s="104"/>
      <c r="B1258" s="104"/>
      <c r="C1258" s="104"/>
      <c r="D1258" s="104"/>
      <c r="E1258" s="104"/>
      <c r="F1258" s="104"/>
      <c r="G1258" s="104"/>
      <c r="H1258" s="104"/>
      <c r="I1258" s="104"/>
      <c r="J1258" s="104"/>
      <c r="K1258" s="104"/>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V1258" s="104"/>
      <c r="AW1258" s="104"/>
      <c r="AX1258" s="104"/>
      <c r="AY1258" s="104"/>
      <c r="AZ1258" s="104"/>
      <c r="BA1258" s="104"/>
      <c r="BB1258" s="104"/>
      <c r="BC1258" s="104"/>
      <c r="BD1258" s="104"/>
      <c r="BE1258" s="104"/>
      <c r="BF1258" s="104"/>
      <c r="BG1258" s="104"/>
      <c r="BH1258" s="104"/>
      <c r="BI1258" s="104"/>
      <c r="BJ1258" s="104"/>
      <c r="BK1258" s="104"/>
      <c r="BL1258" s="104"/>
      <c r="BM1258" s="104"/>
      <c r="BN1258" s="104"/>
      <c r="BO1258" s="104"/>
      <c r="BP1258" s="104"/>
      <c r="BQ1258" s="104"/>
      <c r="BR1258" s="104"/>
      <c r="BS1258" s="104"/>
      <c r="BT1258" s="104"/>
      <c r="BU1258" s="104"/>
      <c r="BV1258" s="104"/>
      <c r="BW1258" s="104"/>
      <c r="BX1258" s="104"/>
      <c r="BY1258" s="104"/>
      <c r="BZ1258" s="104"/>
      <c r="CA1258" s="104"/>
      <c r="CB1258" s="104"/>
      <c r="CC1258" s="104"/>
      <c r="CD1258" s="104"/>
      <c r="CE1258" s="104"/>
      <c r="CF1258" s="104"/>
      <c r="CG1258" s="104"/>
      <c r="CH1258" s="104"/>
      <c r="CI1258" s="104"/>
      <c r="CJ1258" s="104"/>
      <c r="CK1258" s="104"/>
      <c r="CL1258" s="104"/>
      <c r="CM1258" s="104"/>
      <c r="CN1258" s="104"/>
      <c r="CO1258" s="104"/>
      <c r="CP1258" s="104"/>
      <c r="CQ1258" s="104"/>
    </row>
    <row r="1259" spans="1:95" ht="14.45" hidden="1">
      <c r="A1259" s="104"/>
      <c r="B1259" s="104"/>
      <c r="C1259" s="104"/>
      <c r="D1259" s="104"/>
      <c r="E1259" s="104"/>
      <c r="F1259" s="104"/>
      <c r="G1259" s="104"/>
      <c r="H1259" s="104"/>
      <c r="I1259" s="104"/>
      <c r="J1259" s="104"/>
      <c r="K1259" s="104"/>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V1259" s="104"/>
      <c r="AW1259" s="104"/>
      <c r="AX1259" s="104"/>
      <c r="AY1259" s="104"/>
      <c r="AZ1259" s="104"/>
      <c r="BA1259" s="104"/>
      <c r="BB1259" s="104"/>
      <c r="BC1259" s="104"/>
      <c r="BD1259" s="104"/>
      <c r="BE1259" s="104"/>
      <c r="BF1259" s="104"/>
      <c r="BG1259" s="104"/>
      <c r="BH1259" s="104"/>
      <c r="BI1259" s="104"/>
      <c r="BJ1259" s="104"/>
      <c r="BK1259" s="104"/>
      <c r="BL1259" s="104"/>
      <c r="BM1259" s="104"/>
      <c r="BN1259" s="104"/>
      <c r="BO1259" s="104"/>
      <c r="BP1259" s="104"/>
      <c r="BQ1259" s="104"/>
      <c r="BR1259" s="104"/>
      <c r="BS1259" s="104"/>
      <c r="BT1259" s="104"/>
      <c r="BU1259" s="104"/>
      <c r="BV1259" s="104"/>
      <c r="BW1259" s="104"/>
      <c r="BX1259" s="104"/>
      <c r="BY1259" s="104"/>
      <c r="BZ1259" s="104"/>
      <c r="CA1259" s="104"/>
      <c r="CB1259" s="104"/>
      <c r="CC1259" s="104"/>
      <c r="CD1259" s="104"/>
      <c r="CE1259" s="104"/>
      <c r="CF1259" s="104"/>
      <c r="CG1259" s="104"/>
      <c r="CH1259" s="104"/>
      <c r="CI1259" s="104"/>
      <c r="CJ1259" s="104"/>
      <c r="CK1259" s="104"/>
      <c r="CL1259" s="104"/>
      <c r="CM1259" s="104"/>
      <c r="CN1259" s="104"/>
      <c r="CO1259" s="104"/>
      <c r="CP1259" s="104"/>
      <c r="CQ1259" s="104"/>
    </row>
    <row r="1260" spans="1:95" ht="14.45" hidden="1">
      <c r="A1260" s="104"/>
      <c r="B1260" s="104"/>
      <c r="C1260" s="104"/>
      <c r="D1260" s="104"/>
      <c r="E1260" s="104"/>
      <c r="F1260" s="104"/>
      <c r="G1260" s="104"/>
      <c r="H1260" s="104"/>
      <c r="I1260" s="104"/>
      <c r="J1260" s="104"/>
      <c r="K1260" s="104"/>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V1260" s="104"/>
      <c r="AW1260" s="104"/>
      <c r="AX1260" s="104"/>
      <c r="AY1260" s="104"/>
      <c r="AZ1260" s="104"/>
      <c r="BA1260" s="104"/>
      <c r="BB1260" s="104"/>
      <c r="BC1260" s="104"/>
      <c r="BD1260" s="104"/>
      <c r="BE1260" s="104"/>
      <c r="BF1260" s="104"/>
      <c r="BG1260" s="104"/>
      <c r="BH1260" s="104"/>
      <c r="BI1260" s="104"/>
      <c r="BJ1260" s="104"/>
      <c r="BK1260" s="104"/>
      <c r="BL1260" s="104"/>
      <c r="BM1260" s="104"/>
      <c r="BN1260" s="104"/>
      <c r="BO1260" s="104"/>
      <c r="BP1260" s="104"/>
      <c r="BQ1260" s="104"/>
      <c r="BR1260" s="104"/>
      <c r="BS1260" s="104"/>
      <c r="BT1260" s="104"/>
      <c r="BU1260" s="104"/>
      <c r="BV1260" s="104"/>
      <c r="BW1260" s="104"/>
      <c r="BX1260" s="104"/>
      <c r="BY1260" s="104"/>
      <c r="BZ1260" s="104"/>
      <c r="CA1260" s="104"/>
      <c r="CB1260" s="104"/>
      <c r="CC1260" s="104"/>
      <c r="CD1260" s="104"/>
      <c r="CE1260" s="104"/>
      <c r="CF1260" s="104"/>
      <c r="CG1260" s="104"/>
      <c r="CH1260" s="104"/>
      <c r="CI1260" s="104"/>
      <c r="CJ1260" s="104"/>
      <c r="CK1260" s="104"/>
      <c r="CL1260" s="104"/>
      <c r="CM1260" s="104"/>
      <c r="CN1260" s="104"/>
      <c r="CO1260" s="104"/>
      <c r="CP1260" s="104"/>
      <c r="CQ1260" s="104"/>
    </row>
    <row r="1261" spans="1:95" ht="14.45" hidden="1">
      <c r="A1261" s="104"/>
      <c r="B1261" s="104"/>
      <c r="C1261" s="104"/>
      <c r="D1261" s="104"/>
      <c r="E1261" s="104"/>
      <c r="F1261" s="104"/>
      <c r="G1261" s="104"/>
      <c r="H1261" s="104"/>
      <c r="I1261" s="104"/>
      <c r="J1261" s="104"/>
      <c r="K1261" s="104"/>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104"/>
      <c r="BB1261" s="104"/>
      <c r="BC1261" s="104"/>
      <c r="BD1261" s="104"/>
      <c r="BE1261" s="104"/>
      <c r="BF1261" s="104"/>
      <c r="BG1261" s="104"/>
      <c r="BH1261" s="104"/>
      <c r="BI1261" s="104"/>
      <c r="BJ1261" s="104"/>
      <c r="BK1261" s="104"/>
      <c r="BL1261" s="104"/>
      <c r="BM1261" s="104"/>
      <c r="BN1261" s="104"/>
      <c r="BO1261" s="104"/>
      <c r="BP1261" s="104"/>
      <c r="BQ1261" s="104"/>
      <c r="BR1261" s="104"/>
      <c r="BS1261" s="104"/>
      <c r="BT1261" s="104"/>
      <c r="BU1261" s="104"/>
      <c r="BV1261" s="104"/>
      <c r="BW1261" s="104"/>
      <c r="BX1261" s="104"/>
      <c r="BY1261" s="104"/>
      <c r="BZ1261" s="104"/>
      <c r="CA1261" s="104"/>
      <c r="CB1261" s="104"/>
      <c r="CC1261" s="104"/>
      <c r="CD1261" s="104"/>
      <c r="CE1261" s="104"/>
      <c r="CF1261" s="104"/>
      <c r="CG1261" s="104"/>
      <c r="CH1261" s="104"/>
      <c r="CI1261" s="104"/>
      <c r="CJ1261" s="104"/>
      <c r="CK1261" s="104"/>
      <c r="CL1261" s="104"/>
      <c r="CM1261" s="104"/>
      <c r="CN1261" s="104"/>
      <c r="CO1261" s="104"/>
      <c r="CP1261" s="104"/>
      <c r="CQ1261" s="104"/>
    </row>
    <row r="1262" spans="1:95" ht="14.45" hidden="1">
      <c r="A1262" s="104"/>
      <c r="B1262" s="104"/>
      <c r="C1262" s="104"/>
      <c r="D1262" s="104"/>
      <c r="E1262" s="104"/>
      <c r="F1262" s="104"/>
      <c r="G1262" s="104"/>
      <c r="H1262" s="104"/>
      <c r="I1262" s="104"/>
      <c r="J1262" s="104"/>
      <c r="K1262" s="104"/>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V1262" s="104"/>
      <c r="AW1262" s="104"/>
      <c r="AX1262" s="104"/>
      <c r="AY1262" s="104"/>
      <c r="AZ1262" s="104"/>
      <c r="BA1262" s="104"/>
      <c r="BB1262" s="104"/>
      <c r="BC1262" s="104"/>
      <c r="BD1262" s="104"/>
      <c r="BE1262" s="104"/>
      <c r="BF1262" s="104"/>
      <c r="BG1262" s="104"/>
      <c r="BH1262" s="104"/>
      <c r="BI1262" s="104"/>
      <c r="BJ1262" s="104"/>
      <c r="BK1262" s="104"/>
      <c r="BL1262" s="104"/>
      <c r="BM1262" s="104"/>
      <c r="BN1262" s="104"/>
      <c r="BO1262" s="104"/>
      <c r="BP1262" s="104"/>
      <c r="BQ1262" s="104"/>
      <c r="BR1262" s="104"/>
      <c r="BS1262" s="104"/>
      <c r="BT1262" s="104"/>
      <c r="BU1262" s="104"/>
      <c r="BV1262" s="104"/>
      <c r="BW1262" s="104"/>
      <c r="BX1262" s="104"/>
      <c r="BY1262" s="104"/>
      <c r="BZ1262" s="104"/>
      <c r="CA1262" s="104"/>
      <c r="CB1262" s="104"/>
      <c r="CC1262" s="104"/>
      <c r="CD1262" s="104"/>
      <c r="CE1262" s="104"/>
      <c r="CF1262" s="104"/>
      <c r="CG1262" s="104"/>
      <c r="CH1262" s="104"/>
      <c r="CI1262" s="104"/>
      <c r="CJ1262" s="104"/>
      <c r="CK1262" s="104"/>
      <c r="CL1262" s="104"/>
      <c r="CM1262" s="104"/>
      <c r="CN1262" s="104"/>
      <c r="CO1262" s="104"/>
      <c r="CP1262" s="104"/>
      <c r="CQ1262" s="104"/>
    </row>
    <row r="1263" spans="1:95" ht="14.45" hidden="1">
      <c r="A1263" s="104"/>
      <c r="B1263" s="104"/>
      <c r="C1263" s="104"/>
      <c r="D1263" s="104"/>
      <c r="E1263" s="104"/>
      <c r="F1263" s="104"/>
      <c r="G1263" s="104"/>
      <c r="H1263" s="104"/>
      <c r="I1263" s="104"/>
      <c r="J1263" s="104"/>
      <c r="K1263" s="104"/>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V1263" s="104"/>
      <c r="AW1263" s="104"/>
      <c r="AX1263" s="104"/>
      <c r="AY1263" s="104"/>
      <c r="AZ1263" s="104"/>
      <c r="BA1263" s="104"/>
      <c r="BB1263" s="104"/>
      <c r="BC1263" s="104"/>
      <c r="BD1263" s="104"/>
      <c r="BE1263" s="104"/>
      <c r="BF1263" s="104"/>
      <c r="BG1263" s="104"/>
      <c r="BH1263" s="104"/>
      <c r="BI1263" s="104"/>
      <c r="BJ1263" s="104"/>
      <c r="BK1263" s="104"/>
      <c r="BL1263" s="104"/>
      <c r="BM1263" s="104"/>
      <c r="BN1263" s="104"/>
      <c r="BO1263" s="104"/>
      <c r="BP1263" s="104"/>
      <c r="BQ1263" s="104"/>
      <c r="BR1263" s="104"/>
      <c r="BS1263" s="104"/>
      <c r="BT1263" s="104"/>
      <c r="BU1263" s="104"/>
      <c r="BV1263" s="104"/>
      <c r="BW1263" s="104"/>
      <c r="BX1263" s="104"/>
      <c r="BY1263" s="104"/>
      <c r="BZ1263" s="104"/>
      <c r="CA1263" s="104"/>
      <c r="CB1263" s="104"/>
      <c r="CC1263" s="104"/>
      <c r="CD1263" s="104"/>
      <c r="CE1263" s="104"/>
      <c r="CF1263" s="104"/>
      <c r="CG1263" s="104"/>
      <c r="CH1263" s="104"/>
      <c r="CI1263" s="104"/>
      <c r="CJ1263" s="104"/>
      <c r="CK1263" s="104"/>
      <c r="CL1263" s="104"/>
      <c r="CM1263" s="104"/>
      <c r="CN1263" s="104"/>
      <c r="CO1263" s="104"/>
      <c r="CP1263" s="104"/>
      <c r="CQ1263" s="104"/>
    </row>
    <row r="1264" spans="1:95" ht="14.45" hidden="1">
      <c r="A1264" s="104"/>
      <c r="B1264" s="104"/>
      <c r="C1264" s="104"/>
      <c r="D1264" s="104"/>
      <c r="E1264" s="104"/>
      <c r="F1264" s="104"/>
      <c r="G1264" s="104"/>
      <c r="H1264" s="104"/>
      <c r="I1264" s="104"/>
      <c r="J1264" s="104"/>
      <c r="K1264" s="10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V1264" s="104"/>
      <c r="AW1264" s="104"/>
      <c r="AX1264" s="104"/>
      <c r="AY1264" s="104"/>
      <c r="AZ1264" s="104"/>
      <c r="BA1264" s="104"/>
      <c r="BB1264" s="104"/>
      <c r="BC1264" s="104"/>
      <c r="BD1264" s="104"/>
      <c r="BE1264" s="104"/>
      <c r="BF1264" s="104"/>
      <c r="BG1264" s="104"/>
      <c r="BH1264" s="104"/>
      <c r="BI1264" s="104"/>
      <c r="BJ1264" s="104"/>
      <c r="BK1264" s="104"/>
      <c r="BL1264" s="104"/>
      <c r="BM1264" s="104"/>
      <c r="BN1264" s="104"/>
      <c r="BO1264" s="104"/>
      <c r="BP1264" s="104"/>
      <c r="BQ1264" s="104"/>
      <c r="BR1264" s="104"/>
      <c r="BS1264" s="104"/>
      <c r="BT1264" s="104"/>
      <c r="BU1264" s="104"/>
      <c r="BV1264" s="104"/>
      <c r="BW1264" s="104"/>
      <c r="BX1264" s="104"/>
      <c r="BY1264" s="104"/>
      <c r="BZ1264" s="104"/>
      <c r="CA1264" s="104"/>
      <c r="CB1264" s="104"/>
      <c r="CC1264" s="104"/>
      <c r="CD1264" s="104"/>
      <c r="CE1264" s="104"/>
      <c r="CF1264" s="104"/>
      <c r="CG1264" s="104"/>
      <c r="CH1264" s="104"/>
      <c r="CI1264" s="104"/>
      <c r="CJ1264" s="104"/>
      <c r="CK1264" s="104"/>
      <c r="CL1264" s="104"/>
      <c r="CM1264" s="104"/>
      <c r="CN1264" s="104"/>
      <c r="CO1264" s="104"/>
      <c r="CP1264" s="104"/>
      <c r="CQ1264" s="104"/>
    </row>
    <row r="1265" spans="1:95" ht="14.45" hidden="1">
      <c r="A1265" s="104"/>
      <c r="B1265" s="104"/>
      <c r="C1265" s="104"/>
      <c r="D1265" s="104"/>
      <c r="E1265" s="104"/>
      <c r="F1265" s="104"/>
      <c r="G1265" s="104"/>
      <c r="H1265" s="104"/>
      <c r="I1265" s="104"/>
      <c r="J1265" s="104"/>
      <c r="K1265" s="104"/>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V1265" s="104"/>
      <c r="AW1265" s="104"/>
      <c r="AX1265" s="104"/>
      <c r="AY1265" s="104"/>
      <c r="AZ1265" s="104"/>
      <c r="BA1265" s="104"/>
      <c r="BB1265" s="104"/>
      <c r="BC1265" s="104"/>
      <c r="BD1265" s="104"/>
      <c r="BE1265" s="104"/>
      <c r="BF1265" s="104"/>
      <c r="BG1265" s="104"/>
      <c r="BH1265" s="104"/>
      <c r="BI1265" s="104"/>
      <c r="BJ1265" s="104"/>
      <c r="BK1265" s="104"/>
      <c r="BL1265" s="104"/>
      <c r="BM1265" s="104"/>
      <c r="BN1265" s="104"/>
      <c r="BO1265" s="104"/>
      <c r="BP1265" s="104"/>
      <c r="BQ1265" s="104"/>
      <c r="BR1265" s="104"/>
      <c r="BS1265" s="104"/>
      <c r="BT1265" s="104"/>
      <c r="BU1265" s="104"/>
      <c r="BV1265" s="104"/>
      <c r="BW1265" s="104"/>
      <c r="BX1265" s="104"/>
      <c r="BY1265" s="104"/>
      <c r="BZ1265" s="104"/>
      <c r="CA1265" s="104"/>
      <c r="CB1265" s="104"/>
      <c r="CC1265" s="104"/>
      <c r="CD1265" s="104"/>
      <c r="CE1265" s="104"/>
      <c r="CF1265" s="104"/>
      <c r="CG1265" s="104"/>
      <c r="CH1265" s="104"/>
      <c r="CI1265" s="104"/>
      <c r="CJ1265" s="104"/>
      <c r="CK1265" s="104"/>
      <c r="CL1265" s="104"/>
      <c r="CM1265" s="104"/>
      <c r="CN1265" s="104"/>
      <c r="CO1265" s="104"/>
      <c r="CP1265" s="104"/>
      <c r="CQ1265" s="104"/>
    </row>
    <row r="1266" spans="1:95" ht="14.45" hidden="1">
      <c r="A1266" s="104"/>
      <c r="B1266" s="104"/>
      <c r="C1266" s="104"/>
      <c r="D1266" s="104"/>
      <c r="E1266" s="104"/>
      <c r="F1266" s="104"/>
      <c r="G1266" s="104"/>
      <c r="H1266" s="104"/>
      <c r="I1266" s="104"/>
      <c r="J1266" s="104"/>
      <c r="K1266" s="104"/>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V1266" s="104"/>
      <c r="AW1266" s="104"/>
      <c r="AX1266" s="104"/>
      <c r="AY1266" s="104"/>
      <c r="AZ1266" s="104"/>
      <c r="BA1266" s="104"/>
      <c r="BB1266" s="104"/>
      <c r="BC1266" s="104"/>
      <c r="BD1266" s="104"/>
      <c r="BE1266" s="104"/>
      <c r="BF1266" s="104"/>
      <c r="BG1266" s="104"/>
      <c r="BH1266" s="104"/>
      <c r="BI1266" s="104"/>
      <c r="BJ1266" s="104"/>
      <c r="BK1266" s="104"/>
      <c r="BL1266" s="104"/>
      <c r="BM1266" s="104"/>
      <c r="BN1266" s="104"/>
      <c r="BO1266" s="104"/>
      <c r="BP1266" s="104"/>
      <c r="BQ1266" s="104"/>
      <c r="BR1266" s="104"/>
      <c r="BS1266" s="104"/>
      <c r="BT1266" s="104"/>
      <c r="BU1266" s="104"/>
      <c r="BV1266" s="104"/>
      <c r="BW1266" s="104"/>
      <c r="BX1266" s="104"/>
      <c r="BY1266" s="104"/>
      <c r="BZ1266" s="104"/>
      <c r="CA1266" s="104"/>
      <c r="CB1266" s="104"/>
      <c r="CC1266" s="104"/>
      <c r="CD1266" s="104"/>
      <c r="CE1266" s="104"/>
      <c r="CF1266" s="104"/>
      <c r="CG1266" s="104"/>
      <c r="CH1266" s="104"/>
      <c r="CI1266" s="104"/>
      <c r="CJ1266" s="104"/>
      <c r="CK1266" s="104"/>
      <c r="CL1266" s="104"/>
      <c r="CM1266" s="104"/>
      <c r="CN1266" s="104"/>
      <c r="CO1266" s="104"/>
      <c r="CP1266" s="104"/>
      <c r="CQ1266" s="104"/>
    </row>
    <row r="1267" spans="1:95" ht="14.45" hidden="1">
      <c r="A1267" s="104"/>
      <c r="B1267" s="104"/>
      <c r="C1267" s="104"/>
      <c r="D1267" s="104"/>
      <c r="E1267" s="104"/>
      <c r="F1267" s="104"/>
      <c r="G1267" s="104"/>
      <c r="H1267" s="104"/>
      <c r="I1267" s="104"/>
      <c r="J1267" s="104"/>
      <c r="K1267" s="104"/>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V1267" s="104"/>
      <c r="AW1267" s="104"/>
      <c r="AX1267" s="104"/>
      <c r="AY1267" s="104"/>
      <c r="AZ1267" s="104"/>
      <c r="BA1267" s="104"/>
      <c r="BB1267" s="104"/>
      <c r="BC1267" s="104"/>
      <c r="BD1267" s="104"/>
      <c r="BE1267" s="104"/>
      <c r="BF1267" s="104"/>
      <c r="BG1267" s="104"/>
      <c r="BH1267" s="104"/>
      <c r="BI1267" s="104"/>
      <c r="BJ1267" s="104"/>
      <c r="BK1267" s="104"/>
      <c r="BL1267" s="104"/>
      <c r="BM1267" s="104"/>
      <c r="BN1267" s="104"/>
      <c r="BO1267" s="104"/>
      <c r="BP1267" s="104"/>
      <c r="BQ1267" s="104"/>
      <c r="BR1267" s="104"/>
      <c r="BS1267" s="104"/>
      <c r="BT1267" s="104"/>
      <c r="BU1267" s="104"/>
      <c r="BV1267" s="104"/>
      <c r="BW1267" s="104"/>
      <c r="BX1267" s="104"/>
      <c r="BY1267" s="104"/>
      <c r="BZ1267" s="104"/>
      <c r="CA1267" s="104"/>
      <c r="CB1267" s="104"/>
      <c r="CC1267" s="104"/>
      <c r="CD1267" s="104"/>
      <c r="CE1267" s="104"/>
      <c r="CF1267" s="104"/>
      <c r="CG1267" s="104"/>
      <c r="CH1267" s="104"/>
      <c r="CI1267" s="104"/>
      <c r="CJ1267" s="104"/>
      <c r="CK1267" s="104"/>
      <c r="CL1267" s="104"/>
      <c r="CM1267" s="104"/>
      <c r="CN1267" s="104"/>
      <c r="CO1267" s="104"/>
      <c r="CP1267" s="104"/>
      <c r="CQ1267" s="104"/>
    </row>
    <row r="1268" spans="1:95" ht="14.45" hidden="1">
      <c r="A1268" s="104"/>
      <c r="B1268" s="104"/>
      <c r="C1268" s="104"/>
      <c r="D1268" s="104"/>
      <c r="E1268" s="104"/>
      <c r="F1268" s="104"/>
      <c r="G1268" s="104"/>
      <c r="H1268" s="104"/>
      <c r="I1268" s="104"/>
      <c r="J1268" s="104"/>
      <c r="K1268" s="104"/>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V1268" s="104"/>
      <c r="AW1268" s="104"/>
      <c r="AX1268" s="104"/>
      <c r="AY1268" s="104"/>
      <c r="AZ1268" s="104"/>
      <c r="BA1268" s="104"/>
      <c r="BB1268" s="104"/>
      <c r="BC1268" s="104"/>
      <c r="BD1268" s="104"/>
      <c r="BE1268" s="104"/>
      <c r="BF1268" s="104"/>
      <c r="BG1268" s="104"/>
      <c r="BH1268" s="104"/>
      <c r="BI1268" s="104"/>
      <c r="BJ1268" s="104"/>
      <c r="BK1268" s="104"/>
      <c r="BL1268" s="104"/>
      <c r="BM1268" s="104"/>
      <c r="BN1268" s="104"/>
      <c r="BO1268" s="104"/>
      <c r="BP1268" s="104"/>
      <c r="BQ1268" s="104"/>
      <c r="BR1268" s="104"/>
      <c r="BS1268" s="104"/>
      <c r="BT1268" s="104"/>
      <c r="BU1268" s="104"/>
      <c r="BV1268" s="104"/>
      <c r="BW1268" s="104"/>
      <c r="BX1268" s="104"/>
      <c r="BY1268" s="104"/>
      <c r="BZ1268" s="104"/>
      <c r="CA1268" s="104"/>
      <c r="CB1268" s="104"/>
      <c r="CC1268" s="104"/>
      <c r="CD1268" s="104"/>
      <c r="CE1268" s="104"/>
      <c r="CF1268" s="104"/>
      <c r="CG1268" s="104"/>
      <c r="CH1268" s="104"/>
      <c r="CI1268" s="104"/>
      <c r="CJ1268" s="104"/>
      <c r="CK1268" s="104"/>
      <c r="CL1268" s="104"/>
      <c r="CM1268" s="104"/>
      <c r="CN1268" s="104"/>
      <c r="CO1268" s="104"/>
      <c r="CP1268" s="104"/>
      <c r="CQ1268" s="104"/>
    </row>
    <row r="1269" spans="1:95" ht="14.45" hidden="1">
      <c r="A1269" s="104"/>
      <c r="B1269" s="104"/>
      <c r="C1269" s="104"/>
      <c r="D1269" s="104"/>
      <c r="E1269" s="104"/>
      <c r="F1269" s="104"/>
      <c r="G1269" s="104"/>
      <c r="H1269" s="104"/>
      <c r="I1269" s="104"/>
      <c r="J1269" s="104"/>
      <c r="K1269" s="104"/>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V1269" s="104"/>
      <c r="AW1269" s="104"/>
      <c r="AX1269" s="104"/>
      <c r="AY1269" s="104"/>
      <c r="AZ1269" s="104"/>
      <c r="BA1269" s="104"/>
      <c r="BB1269" s="104"/>
      <c r="BC1269" s="104"/>
      <c r="BD1269" s="104"/>
      <c r="BE1269" s="104"/>
      <c r="BF1269" s="104"/>
      <c r="BG1269" s="104"/>
      <c r="BH1269" s="104"/>
      <c r="BI1269" s="104"/>
      <c r="BJ1269" s="104"/>
      <c r="BK1269" s="104"/>
      <c r="BL1269" s="104"/>
      <c r="BM1269" s="104"/>
      <c r="BN1269" s="104"/>
      <c r="BO1269" s="104"/>
      <c r="BP1269" s="104"/>
      <c r="BQ1269" s="104"/>
      <c r="BR1269" s="104"/>
      <c r="BS1269" s="104"/>
      <c r="BT1269" s="104"/>
      <c r="BU1269" s="104"/>
      <c r="BV1269" s="104"/>
      <c r="BW1269" s="104"/>
      <c r="BX1269" s="104"/>
      <c r="BY1269" s="104"/>
      <c r="BZ1269" s="104"/>
      <c r="CA1269" s="104"/>
      <c r="CB1269" s="104"/>
      <c r="CC1269" s="104"/>
      <c r="CD1269" s="104"/>
      <c r="CE1269" s="104"/>
      <c r="CF1269" s="104"/>
      <c r="CG1269" s="104"/>
      <c r="CH1269" s="104"/>
      <c r="CI1269" s="104"/>
      <c r="CJ1269" s="104"/>
      <c r="CK1269" s="104"/>
      <c r="CL1269" s="104"/>
      <c r="CM1269" s="104"/>
      <c r="CN1269" s="104"/>
      <c r="CO1269" s="104"/>
      <c r="CP1269" s="104"/>
      <c r="CQ1269" s="104"/>
    </row>
    <row r="1270" spans="1:95" ht="14.45" hidden="1">
      <c r="A1270" s="104"/>
      <c r="B1270" s="104"/>
      <c r="C1270" s="104"/>
      <c r="D1270" s="104"/>
      <c r="E1270" s="104"/>
      <c r="F1270" s="104"/>
      <c r="G1270" s="104"/>
      <c r="H1270" s="104"/>
      <c r="I1270" s="104"/>
      <c r="J1270" s="104"/>
      <c r="K1270" s="104"/>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V1270" s="104"/>
      <c r="AW1270" s="104"/>
      <c r="AX1270" s="104"/>
      <c r="AY1270" s="104"/>
      <c r="AZ1270" s="104"/>
      <c r="BA1270" s="104"/>
      <c r="BB1270" s="104"/>
      <c r="BC1270" s="104"/>
      <c r="BD1270" s="104"/>
      <c r="BE1270" s="104"/>
      <c r="BF1270" s="104"/>
      <c r="BG1270" s="104"/>
      <c r="BH1270" s="104"/>
      <c r="BI1270" s="104"/>
      <c r="BJ1270" s="104"/>
      <c r="BK1270" s="104"/>
      <c r="BL1270" s="104"/>
      <c r="BM1270" s="104"/>
      <c r="BN1270" s="104"/>
      <c r="BO1270" s="104"/>
      <c r="BP1270" s="104"/>
      <c r="BQ1270" s="104"/>
      <c r="BR1270" s="104"/>
      <c r="BS1270" s="104"/>
      <c r="BT1270" s="104"/>
      <c r="BU1270" s="104"/>
      <c r="BV1270" s="104"/>
      <c r="BW1270" s="104"/>
      <c r="BX1270" s="104"/>
      <c r="BY1270" s="104"/>
      <c r="BZ1270" s="104"/>
      <c r="CA1270" s="104"/>
      <c r="CB1270" s="104"/>
      <c r="CC1270" s="104"/>
      <c r="CD1270" s="104"/>
      <c r="CE1270" s="104"/>
      <c r="CF1270" s="104"/>
      <c r="CG1270" s="104"/>
      <c r="CH1270" s="104"/>
      <c r="CI1270" s="104"/>
      <c r="CJ1270" s="104"/>
      <c r="CK1270" s="104"/>
      <c r="CL1270" s="104"/>
      <c r="CM1270" s="104"/>
      <c r="CN1270" s="104"/>
      <c r="CO1270" s="104"/>
      <c r="CP1270" s="104"/>
      <c r="CQ1270" s="104"/>
    </row>
    <row r="1271" spans="1:95" ht="14.45" hidden="1">
      <c r="A1271" s="104"/>
      <c r="B1271" s="104"/>
      <c r="C1271" s="104"/>
      <c r="D1271" s="104"/>
      <c r="E1271" s="104"/>
      <c r="F1271" s="104"/>
      <c r="G1271" s="104"/>
      <c r="H1271" s="104"/>
      <c r="I1271" s="104"/>
      <c r="J1271" s="104"/>
      <c r="K1271" s="104"/>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V1271" s="104"/>
      <c r="AW1271" s="104"/>
      <c r="AX1271" s="104"/>
      <c r="AY1271" s="104"/>
      <c r="AZ1271" s="104"/>
      <c r="BA1271" s="104"/>
      <c r="BB1271" s="104"/>
      <c r="BC1271" s="104"/>
      <c r="BD1271" s="104"/>
      <c r="BE1271" s="104"/>
      <c r="BF1271" s="104"/>
      <c r="BG1271" s="104"/>
      <c r="BH1271" s="104"/>
      <c r="BI1271" s="104"/>
      <c r="BJ1271" s="104"/>
      <c r="BK1271" s="104"/>
      <c r="BL1271" s="104"/>
      <c r="BM1271" s="104"/>
      <c r="BN1271" s="104"/>
      <c r="BO1271" s="104"/>
      <c r="BP1271" s="104"/>
      <c r="BQ1271" s="104"/>
      <c r="BR1271" s="104"/>
      <c r="BS1271" s="104"/>
      <c r="BT1271" s="104"/>
      <c r="BU1271" s="104"/>
      <c r="BV1271" s="104"/>
      <c r="BW1271" s="104"/>
      <c r="BX1271" s="104"/>
      <c r="BY1271" s="104"/>
      <c r="BZ1271" s="104"/>
      <c r="CA1271" s="104"/>
      <c r="CB1271" s="104"/>
      <c r="CC1271" s="104"/>
      <c r="CD1271" s="104"/>
      <c r="CE1271" s="104"/>
      <c r="CF1271" s="104"/>
      <c r="CG1271" s="104"/>
      <c r="CH1271" s="104"/>
      <c r="CI1271" s="104"/>
      <c r="CJ1271" s="104"/>
      <c r="CK1271" s="104"/>
      <c r="CL1271" s="104"/>
      <c r="CM1271" s="104"/>
      <c r="CN1271" s="104"/>
      <c r="CO1271" s="104"/>
      <c r="CP1271" s="104"/>
      <c r="CQ1271" s="104"/>
    </row>
    <row r="1272" spans="1:95" ht="14.45" hidden="1">
      <c r="A1272" s="104"/>
      <c r="B1272" s="104"/>
      <c r="C1272" s="104"/>
      <c r="D1272" s="104"/>
      <c r="E1272" s="104"/>
      <c r="F1272" s="104"/>
      <c r="G1272" s="104"/>
      <c r="H1272" s="104"/>
      <c r="I1272" s="104"/>
      <c r="J1272" s="104"/>
      <c r="K1272" s="104"/>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V1272" s="104"/>
      <c r="AW1272" s="104"/>
      <c r="AX1272" s="104"/>
      <c r="AY1272" s="104"/>
      <c r="AZ1272" s="104"/>
      <c r="BA1272" s="104"/>
      <c r="BB1272" s="104"/>
      <c r="BC1272" s="104"/>
      <c r="BD1272" s="104"/>
      <c r="BE1272" s="104"/>
      <c r="BF1272" s="104"/>
      <c r="BG1272" s="104"/>
      <c r="BH1272" s="104"/>
      <c r="BI1272" s="104"/>
      <c r="BJ1272" s="104"/>
      <c r="BK1272" s="104"/>
      <c r="BL1272" s="104"/>
      <c r="BM1272" s="104"/>
      <c r="BN1272" s="104"/>
      <c r="BO1272" s="104"/>
      <c r="BP1272" s="104"/>
      <c r="BQ1272" s="104"/>
      <c r="BR1272" s="104"/>
      <c r="BS1272" s="104"/>
      <c r="BT1272" s="104"/>
      <c r="BU1272" s="104"/>
      <c r="BV1272" s="104"/>
      <c r="BW1272" s="104"/>
      <c r="BX1272" s="104"/>
      <c r="BY1272" s="104"/>
      <c r="BZ1272" s="104"/>
      <c r="CA1272" s="104"/>
      <c r="CB1272" s="104"/>
      <c r="CC1272" s="104"/>
      <c r="CD1272" s="104"/>
      <c r="CE1272" s="104"/>
      <c r="CF1272" s="104"/>
      <c r="CG1272" s="104"/>
      <c r="CH1272" s="104"/>
      <c r="CI1272" s="104"/>
      <c r="CJ1272" s="104"/>
      <c r="CK1272" s="104"/>
      <c r="CL1272" s="104"/>
      <c r="CM1272" s="104"/>
      <c r="CN1272" s="104"/>
      <c r="CO1272" s="104"/>
      <c r="CP1272" s="104"/>
      <c r="CQ1272" s="104"/>
    </row>
    <row r="1273" spans="1:95" ht="14.45" hidden="1">
      <c r="A1273" s="104"/>
      <c r="B1273" s="104"/>
      <c r="C1273" s="104"/>
      <c r="D1273" s="104"/>
      <c r="E1273" s="104"/>
      <c r="F1273" s="104"/>
      <c r="G1273" s="104"/>
      <c r="H1273" s="104"/>
      <c r="I1273" s="104"/>
      <c r="J1273" s="104"/>
      <c r="K1273" s="104"/>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V1273" s="104"/>
      <c r="AW1273" s="104"/>
      <c r="AX1273" s="104"/>
      <c r="AY1273" s="104"/>
      <c r="AZ1273" s="104"/>
      <c r="BA1273" s="104"/>
      <c r="BB1273" s="104"/>
      <c r="BC1273" s="104"/>
      <c r="BD1273" s="104"/>
      <c r="BE1273" s="104"/>
      <c r="BF1273" s="104"/>
      <c r="BG1273" s="104"/>
      <c r="BH1273" s="104"/>
      <c r="BI1273" s="104"/>
      <c r="BJ1273" s="104"/>
      <c r="BK1273" s="104"/>
      <c r="BL1273" s="104"/>
      <c r="BM1273" s="104"/>
      <c r="BN1273" s="104"/>
      <c r="BO1273" s="104"/>
      <c r="BP1273" s="104"/>
      <c r="BQ1273" s="104"/>
      <c r="BR1273" s="104"/>
      <c r="BS1273" s="104"/>
      <c r="BT1273" s="104"/>
      <c r="BU1273" s="104"/>
      <c r="BV1273" s="104"/>
      <c r="BW1273" s="104"/>
      <c r="BX1273" s="104"/>
      <c r="BY1273" s="104"/>
      <c r="BZ1273" s="104"/>
      <c r="CA1273" s="104"/>
      <c r="CB1273" s="104"/>
      <c r="CC1273" s="104"/>
      <c r="CD1273" s="104"/>
      <c r="CE1273" s="104"/>
      <c r="CF1273" s="104"/>
      <c r="CG1273" s="104"/>
      <c r="CH1273" s="104"/>
      <c r="CI1273" s="104"/>
      <c r="CJ1273" s="104"/>
      <c r="CK1273" s="104"/>
      <c r="CL1273" s="104"/>
      <c r="CM1273" s="104"/>
      <c r="CN1273" s="104"/>
      <c r="CO1273" s="104"/>
      <c r="CP1273" s="104"/>
      <c r="CQ1273" s="104"/>
    </row>
    <row r="1274" spans="1:95" ht="14.45" hidden="1">
      <c r="A1274" s="104"/>
      <c r="B1274" s="104"/>
      <c r="C1274" s="104"/>
      <c r="D1274" s="104"/>
      <c r="E1274" s="104"/>
      <c r="F1274" s="104"/>
      <c r="G1274" s="104"/>
      <c r="H1274" s="104"/>
      <c r="I1274" s="104"/>
      <c r="J1274" s="104"/>
      <c r="K1274" s="10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V1274" s="104"/>
      <c r="AW1274" s="104"/>
      <c r="AX1274" s="104"/>
      <c r="AY1274" s="104"/>
      <c r="AZ1274" s="104"/>
      <c r="BA1274" s="104"/>
      <c r="BB1274" s="104"/>
      <c r="BC1274" s="104"/>
      <c r="BD1274" s="104"/>
      <c r="BE1274" s="104"/>
      <c r="BF1274" s="104"/>
      <c r="BG1274" s="104"/>
      <c r="BH1274" s="104"/>
      <c r="BI1274" s="104"/>
      <c r="BJ1274" s="104"/>
      <c r="BK1274" s="104"/>
      <c r="BL1274" s="104"/>
      <c r="BM1274" s="104"/>
      <c r="BN1274" s="104"/>
      <c r="BO1274" s="104"/>
      <c r="BP1274" s="104"/>
      <c r="BQ1274" s="104"/>
      <c r="BR1274" s="104"/>
      <c r="BS1274" s="104"/>
      <c r="BT1274" s="104"/>
      <c r="BU1274" s="104"/>
      <c r="BV1274" s="104"/>
      <c r="BW1274" s="104"/>
      <c r="BX1274" s="104"/>
      <c r="BY1274" s="104"/>
      <c r="BZ1274" s="104"/>
      <c r="CA1274" s="104"/>
      <c r="CB1274" s="104"/>
      <c r="CC1274" s="104"/>
      <c r="CD1274" s="104"/>
      <c r="CE1274" s="104"/>
      <c r="CF1274" s="104"/>
      <c r="CG1274" s="104"/>
      <c r="CH1274" s="104"/>
      <c r="CI1274" s="104"/>
      <c r="CJ1274" s="104"/>
      <c r="CK1274" s="104"/>
      <c r="CL1274" s="104"/>
      <c r="CM1274" s="104"/>
      <c r="CN1274" s="104"/>
      <c r="CO1274" s="104"/>
      <c r="CP1274" s="104"/>
      <c r="CQ1274" s="104"/>
    </row>
    <row r="1275" spans="1:95" ht="14.45" hidden="1">
      <c r="A1275" s="104"/>
      <c r="B1275" s="104"/>
      <c r="C1275" s="104"/>
      <c r="D1275" s="104"/>
      <c r="E1275" s="104"/>
      <c r="F1275" s="104"/>
      <c r="G1275" s="104"/>
      <c r="H1275" s="104"/>
      <c r="I1275" s="104"/>
      <c r="J1275" s="104"/>
      <c r="K1275" s="104"/>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V1275" s="104"/>
      <c r="AW1275" s="104"/>
      <c r="AX1275" s="104"/>
      <c r="AY1275" s="104"/>
      <c r="AZ1275" s="104"/>
      <c r="BA1275" s="104"/>
      <c r="BB1275" s="104"/>
      <c r="BC1275" s="104"/>
      <c r="BD1275" s="104"/>
      <c r="BE1275" s="104"/>
      <c r="BF1275" s="104"/>
      <c r="BG1275" s="104"/>
      <c r="BH1275" s="104"/>
      <c r="BI1275" s="104"/>
      <c r="BJ1275" s="104"/>
      <c r="BK1275" s="104"/>
      <c r="BL1275" s="104"/>
      <c r="BM1275" s="104"/>
      <c r="BN1275" s="104"/>
      <c r="BO1275" s="104"/>
      <c r="BP1275" s="104"/>
      <c r="BQ1275" s="104"/>
      <c r="BR1275" s="104"/>
      <c r="BS1275" s="104"/>
      <c r="BT1275" s="104"/>
      <c r="BU1275" s="104"/>
      <c r="BV1275" s="104"/>
      <c r="BW1275" s="104"/>
      <c r="BX1275" s="104"/>
      <c r="BY1275" s="104"/>
      <c r="BZ1275" s="104"/>
      <c r="CA1275" s="104"/>
      <c r="CB1275" s="104"/>
      <c r="CC1275" s="104"/>
      <c r="CD1275" s="104"/>
      <c r="CE1275" s="104"/>
      <c r="CF1275" s="104"/>
      <c r="CG1275" s="104"/>
      <c r="CH1275" s="104"/>
      <c r="CI1275" s="104"/>
      <c r="CJ1275" s="104"/>
      <c r="CK1275" s="104"/>
      <c r="CL1275" s="104"/>
      <c r="CM1275" s="104"/>
      <c r="CN1275" s="104"/>
      <c r="CO1275" s="104"/>
      <c r="CP1275" s="104"/>
      <c r="CQ1275" s="104"/>
    </row>
    <row r="1276" spans="1:95" ht="14.45" hidden="1">
      <c r="A1276" s="104"/>
      <c r="B1276" s="104"/>
      <c r="C1276" s="104"/>
      <c r="D1276" s="104"/>
      <c r="E1276" s="104"/>
      <c r="F1276" s="104"/>
      <c r="G1276" s="104"/>
      <c r="H1276" s="104"/>
      <c r="I1276" s="104"/>
      <c r="J1276" s="104"/>
      <c r="K1276" s="104"/>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V1276" s="104"/>
      <c r="AW1276" s="104"/>
      <c r="AX1276" s="104"/>
      <c r="AY1276" s="104"/>
      <c r="AZ1276" s="104"/>
      <c r="BA1276" s="104"/>
      <c r="BB1276" s="104"/>
      <c r="BC1276" s="104"/>
      <c r="BD1276" s="104"/>
      <c r="BE1276" s="104"/>
      <c r="BF1276" s="104"/>
      <c r="BG1276" s="104"/>
      <c r="BH1276" s="104"/>
      <c r="BI1276" s="104"/>
      <c r="BJ1276" s="104"/>
      <c r="BK1276" s="104"/>
      <c r="BL1276" s="104"/>
      <c r="BM1276" s="104"/>
      <c r="BN1276" s="104"/>
      <c r="BO1276" s="104"/>
      <c r="BP1276" s="104"/>
      <c r="BQ1276" s="104"/>
      <c r="BR1276" s="104"/>
      <c r="BS1276" s="104"/>
      <c r="BT1276" s="104"/>
      <c r="BU1276" s="104"/>
      <c r="BV1276" s="104"/>
      <c r="BW1276" s="104"/>
      <c r="BX1276" s="104"/>
      <c r="BY1276" s="104"/>
      <c r="BZ1276" s="104"/>
      <c r="CA1276" s="104"/>
      <c r="CB1276" s="104"/>
      <c r="CC1276" s="104"/>
      <c r="CD1276" s="104"/>
      <c r="CE1276" s="104"/>
      <c r="CF1276" s="104"/>
      <c r="CG1276" s="104"/>
      <c r="CH1276" s="104"/>
      <c r="CI1276" s="104"/>
      <c r="CJ1276" s="104"/>
      <c r="CK1276" s="104"/>
      <c r="CL1276" s="104"/>
      <c r="CM1276" s="104"/>
      <c r="CN1276" s="104"/>
      <c r="CO1276" s="104"/>
      <c r="CP1276" s="104"/>
      <c r="CQ1276" s="104"/>
    </row>
    <row r="1277" spans="1:95" ht="14.45" hidden="1">
      <c r="A1277" s="104"/>
      <c r="B1277" s="104"/>
      <c r="C1277" s="104"/>
      <c r="D1277" s="104"/>
      <c r="E1277" s="104"/>
      <c r="F1277" s="104"/>
      <c r="G1277" s="104"/>
      <c r="H1277" s="104"/>
      <c r="I1277" s="104"/>
      <c r="J1277" s="104"/>
      <c r="K1277" s="104"/>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V1277" s="104"/>
      <c r="AW1277" s="104"/>
      <c r="AX1277" s="104"/>
      <c r="AY1277" s="104"/>
      <c r="AZ1277" s="104"/>
      <c r="BA1277" s="104"/>
      <c r="BB1277" s="104"/>
      <c r="BC1277" s="104"/>
      <c r="BD1277" s="104"/>
      <c r="BE1277" s="104"/>
      <c r="BF1277" s="104"/>
      <c r="BG1277" s="104"/>
      <c r="BH1277" s="104"/>
      <c r="BI1277" s="104"/>
      <c r="BJ1277" s="104"/>
      <c r="BK1277" s="104"/>
      <c r="BL1277" s="104"/>
      <c r="BM1277" s="104"/>
      <c r="BN1277" s="104"/>
      <c r="BO1277" s="104"/>
      <c r="BP1277" s="104"/>
      <c r="BQ1277" s="104"/>
      <c r="BR1277" s="104"/>
      <c r="BS1277" s="104"/>
      <c r="BT1277" s="104"/>
      <c r="BU1277" s="104"/>
      <c r="BV1277" s="104"/>
      <c r="BW1277" s="104"/>
      <c r="BX1277" s="104"/>
      <c r="BY1277" s="104"/>
      <c r="BZ1277" s="104"/>
      <c r="CA1277" s="104"/>
      <c r="CB1277" s="104"/>
      <c r="CC1277" s="104"/>
      <c r="CD1277" s="104"/>
      <c r="CE1277" s="104"/>
      <c r="CF1277" s="104"/>
      <c r="CG1277" s="104"/>
      <c r="CH1277" s="104"/>
      <c r="CI1277" s="104"/>
      <c r="CJ1277" s="104"/>
      <c r="CK1277" s="104"/>
      <c r="CL1277" s="104"/>
      <c r="CM1277" s="104"/>
      <c r="CN1277" s="104"/>
      <c r="CO1277" s="104"/>
      <c r="CP1277" s="104"/>
      <c r="CQ1277" s="104"/>
    </row>
    <row r="1278" spans="1:95" ht="14.45" hidden="1">
      <c r="A1278" s="104"/>
      <c r="B1278" s="104"/>
      <c r="C1278" s="104"/>
      <c r="D1278" s="104"/>
      <c r="E1278" s="104"/>
      <c r="F1278" s="104"/>
      <c r="G1278" s="104"/>
      <c r="H1278" s="104"/>
      <c r="I1278" s="104"/>
      <c r="J1278" s="104"/>
      <c r="K1278" s="104"/>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V1278" s="104"/>
      <c r="AW1278" s="104"/>
      <c r="AX1278" s="104"/>
      <c r="AY1278" s="104"/>
      <c r="AZ1278" s="104"/>
      <c r="BA1278" s="104"/>
      <c r="BB1278" s="104"/>
      <c r="BC1278" s="104"/>
      <c r="BD1278" s="104"/>
      <c r="BE1278" s="104"/>
      <c r="BF1278" s="104"/>
      <c r="BG1278" s="104"/>
      <c r="BH1278" s="104"/>
      <c r="BI1278" s="104"/>
      <c r="BJ1278" s="104"/>
      <c r="BK1278" s="104"/>
      <c r="BL1278" s="104"/>
      <c r="BM1278" s="104"/>
      <c r="BN1278" s="104"/>
      <c r="BO1278" s="104"/>
      <c r="BP1278" s="104"/>
      <c r="BQ1278" s="104"/>
      <c r="BR1278" s="104"/>
      <c r="BS1278" s="104"/>
      <c r="BT1278" s="104"/>
      <c r="BU1278" s="104"/>
      <c r="BV1278" s="104"/>
      <c r="BW1278" s="104"/>
      <c r="BX1278" s="104"/>
      <c r="BY1278" s="104"/>
      <c r="BZ1278" s="104"/>
      <c r="CA1278" s="104"/>
      <c r="CB1278" s="104"/>
      <c r="CC1278" s="104"/>
      <c r="CD1278" s="104"/>
      <c r="CE1278" s="104"/>
      <c r="CF1278" s="104"/>
      <c r="CG1278" s="104"/>
      <c r="CH1278" s="104"/>
      <c r="CI1278" s="104"/>
      <c r="CJ1278" s="104"/>
      <c r="CK1278" s="104"/>
      <c r="CL1278" s="104"/>
      <c r="CM1278" s="104"/>
      <c r="CN1278" s="104"/>
      <c r="CO1278" s="104"/>
      <c r="CP1278" s="104"/>
      <c r="CQ1278" s="104"/>
    </row>
    <row r="1279" spans="1:95" ht="14.45" hidden="1">
      <c r="A1279" s="104"/>
      <c r="B1279" s="104"/>
      <c r="C1279" s="104"/>
      <c r="D1279" s="104"/>
      <c r="E1279" s="104"/>
      <c r="F1279" s="104"/>
      <c r="G1279" s="104"/>
      <c r="H1279" s="104"/>
      <c r="I1279" s="104"/>
      <c r="J1279" s="104"/>
      <c r="K1279" s="104"/>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V1279" s="104"/>
      <c r="AW1279" s="104"/>
      <c r="AX1279" s="104"/>
      <c r="AY1279" s="104"/>
      <c r="AZ1279" s="104"/>
      <c r="BA1279" s="104"/>
      <c r="BB1279" s="104"/>
      <c r="BC1279" s="104"/>
      <c r="BD1279" s="104"/>
      <c r="BE1279" s="104"/>
      <c r="BF1279" s="104"/>
      <c r="BG1279" s="104"/>
      <c r="BH1279" s="104"/>
      <c r="BI1279" s="104"/>
      <c r="BJ1279" s="104"/>
      <c r="BK1279" s="104"/>
      <c r="BL1279" s="104"/>
      <c r="BM1279" s="104"/>
      <c r="BN1279" s="104"/>
      <c r="BO1279" s="104"/>
      <c r="BP1279" s="104"/>
      <c r="BQ1279" s="104"/>
      <c r="BR1279" s="104"/>
      <c r="BS1279" s="104"/>
      <c r="BT1279" s="104"/>
      <c r="BU1279" s="104"/>
      <c r="BV1279" s="104"/>
      <c r="BW1279" s="104"/>
      <c r="BX1279" s="104"/>
      <c r="BY1279" s="104"/>
      <c r="BZ1279" s="104"/>
      <c r="CA1279" s="104"/>
      <c r="CB1279" s="104"/>
      <c r="CC1279" s="104"/>
      <c r="CD1279" s="104"/>
      <c r="CE1279" s="104"/>
      <c r="CF1279" s="104"/>
      <c r="CG1279" s="104"/>
      <c r="CH1279" s="104"/>
      <c r="CI1279" s="104"/>
      <c r="CJ1279" s="104"/>
      <c r="CK1279" s="104"/>
      <c r="CL1279" s="104"/>
      <c r="CM1279" s="104"/>
      <c r="CN1279" s="104"/>
      <c r="CO1279" s="104"/>
      <c r="CP1279" s="104"/>
      <c r="CQ1279" s="104"/>
    </row>
    <row r="1280" spans="1:95" ht="14.45" hidden="1">
      <c r="A1280" s="104"/>
      <c r="B1280" s="104"/>
      <c r="C1280" s="104"/>
      <c r="D1280" s="104"/>
      <c r="E1280" s="104"/>
      <c r="F1280" s="104"/>
      <c r="G1280" s="104"/>
      <c r="H1280" s="104"/>
      <c r="I1280" s="104"/>
      <c r="J1280" s="104"/>
      <c r="K1280" s="104"/>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V1280" s="104"/>
      <c r="AW1280" s="104"/>
      <c r="AX1280" s="104"/>
      <c r="AY1280" s="104"/>
      <c r="AZ1280" s="104"/>
      <c r="BA1280" s="104"/>
      <c r="BB1280" s="104"/>
      <c r="BC1280" s="104"/>
      <c r="BD1280" s="104"/>
      <c r="BE1280" s="104"/>
      <c r="BF1280" s="104"/>
      <c r="BG1280" s="104"/>
      <c r="BH1280" s="104"/>
      <c r="BI1280" s="104"/>
      <c r="BJ1280" s="104"/>
      <c r="BK1280" s="104"/>
      <c r="BL1280" s="104"/>
      <c r="BM1280" s="104"/>
      <c r="BN1280" s="104"/>
      <c r="BO1280" s="104"/>
      <c r="BP1280" s="104"/>
      <c r="BQ1280" s="104"/>
      <c r="BR1280" s="104"/>
      <c r="BS1280" s="104"/>
      <c r="BT1280" s="104"/>
      <c r="BU1280" s="104"/>
      <c r="BV1280" s="104"/>
      <c r="BW1280" s="104"/>
      <c r="BX1280" s="104"/>
      <c r="BY1280" s="104"/>
      <c r="BZ1280" s="104"/>
      <c r="CA1280" s="104"/>
      <c r="CB1280" s="104"/>
      <c r="CC1280" s="104"/>
      <c r="CD1280" s="104"/>
      <c r="CE1280" s="104"/>
      <c r="CF1280" s="104"/>
      <c r="CG1280" s="104"/>
      <c r="CH1280" s="104"/>
      <c r="CI1280" s="104"/>
      <c r="CJ1280" s="104"/>
      <c r="CK1280" s="104"/>
      <c r="CL1280" s="104"/>
      <c r="CM1280" s="104"/>
      <c r="CN1280" s="104"/>
      <c r="CO1280" s="104"/>
      <c r="CP1280" s="104"/>
      <c r="CQ1280" s="104"/>
    </row>
    <row r="1281" spans="1:95" ht="14.45" hidden="1">
      <c r="A1281" s="104"/>
      <c r="B1281" s="104"/>
      <c r="C1281" s="104"/>
      <c r="D1281" s="104"/>
      <c r="E1281" s="104"/>
      <c r="F1281" s="104"/>
      <c r="G1281" s="104"/>
      <c r="H1281" s="104"/>
      <c r="I1281" s="104"/>
      <c r="J1281" s="104"/>
      <c r="K1281" s="104"/>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V1281" s="104"/>
      <c r="AW1281" s="104"/>
      <c r="AX1281" s="104"/>
      <c r="AY1281" s="104"/>
      <c r="AZ1281" s="104"/>
      <c r="BA1281" s="104"/>
      <c r="BB1281" s="104"/>
      <c r="BC1281" s="104"/>
      <c r="BD1281" s="104"/>
      <c r="BE1281" s="104"/>
      <c r="BF1281" s="104"/>
      <c r="BG1281" s="104"/>
      <c r="BH1281" s="104"/>
      <c r="BI1281" s="104"/>
      <c r="BJ1281" s="104"/>
      <c r="BK1281" s="104"/>
      <c r="BL1281" s="104"/>
      <c r="BM1281" s="104"/>
      <c r="BN1281" s="104"/>
      <c r="BO1281" s="104"/>
      <c r="BP1281" s="104"/>
      <c r="BQ1281" s="104"/>
      <c r="BR1281" s="104"/>
      <c r="BS1281" s="104"/>
      <c r="BT1281" s="104"/>
      <c r="BU1281" s="104"/>
      <c r="BV1281" s="104"/>
      <c r="BW1281" s="104"/>
      <c r="BX1281" s="104"/>
      <c r="BY1281" s="104"/>
      <c r="BZ1281" s="104"/>
      <c r="CA1281" s="104"/>
      <c r="CB1281" s="104"/>
      <c r="CC1281" s="104"/>
      <c r="CD1281" s="104"/>
      <c r="CE1281" s="104"/>
      <c r="CF1281" s="104"/>
      <c r="CG1281" s="104"/>
      <c r="CH1281" s="104"/>
      <c r="CI1281" s="104"/>
      <c r="CJ1281" s="104"/>
      <c r="CK1281" s="104"/>
      <c r="CL1281" s="104"/>
      <c r="CM1281" s="104"/>
      <c r="CN1281" s="104"/>
      <c r="CO1281" s="104"/>
      <c r="CP1281" s="104"/>
      <c r="CQ1281" s="104"/>
    </row>
    <row r="1282" spans="1:95" ht="14.45" hidden="1">
      <c r="A1282" s="104"/>
      <c r="B1282" s="104"/>
      <c r="C1282" s="104"/>
      <c r="D1282" s="104"/>
      <c r="E1282" s="104"/>
      <c r="F1282" s="104"/>
      <c r="G1282" s="104"/>
      <c r="H1282" s="104"/>
      <c r="I1282" s="104"/>
      <c r="J1282" s="104"/>
      <c r="K1282" s="104"/>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V1282" s="104"/>
      <c r="AW1282" s="104"/>
      <c r="AX1282" s="104"/>
      <c r="AY1282" s="104"/>
      <c r="AZ1282" s="104"/>
      <c r="BA1282" s="104"/>
      <c r="BB1282" s="104"/>
      <c r="BC1282" s="104"/>
      <c r="BD1282" s="104"/>
      <c r="BE1282" s="104"/>
      <c r="BF1282" s="104"/>
      <c r="BG1282" s="104"/>
      <c r="BH1282" s="104"/>
      <c r="BI1282" s="104"/>
      <c r="BJ1282" s="104"/>
      <c r="BK1282" s="104"/>
      <c r="BL1282" s="104"/>
      <c r="BM1282" s="104"/>
      <c r="BN1282" s="104"/>
      <c r="BO1282" s="104"/>
      <c r="BP1282" s="104"/>
      <c r="BQ1282" s="104"/>
      <c r="BR1282" s="104"/>
      <c r="BS1282" s="104"/>
      <c r="BT1282" s="104"/>
      <c r="BU1282" s="104"/>
      <c r="BV1282" s="104"/>
      <c r="BW1282" s="104"/>
      <c r="BX1282" s="104"/>
      <c r="BY1282" s="104"/>
      <c r="BZ1282" s="104"/>
      <c r="CA1282" s="104"/>
      <c r="CB1282" s="104"/>
      <c r="CC1282" s="104"/>
      <c r="CD1282" s="104"/>
      <c r="CE1282" s="104"/>
      <c r="CF1282" s="104"/>
      <c r="CG1282" s="104"/>
      <c r="CH1282" s="104"/>
      <c r="CI1282" s="104"/>
      <c r="CJ1282" s="104"/>
      <c r="CK1282" s="104"/>
      <c r="CL1282" s="104"/>
      <c r="CM1282" s="104"/>
      <c r="CN1282" s="104"/>
      <c r="CO1282" s="104"/>
      <c r="CP1282" s="104"/>
      <c r="CQ1282" s="104"/>
    </row>
    <row r="1283" spans="1:95" ht="14.45" hidden="1">
      <c r="A1283" s="104"/>
      <c r="B1283" s="104"/>
      <c r="C1283" s="104"/>
      <c r="D1283" s="104"/>
      <c r="E1283" s="104"/>
      <c r="F1283" s="104"/>
      <c r="G1283" s="104"/>
      <c r="H1283" s="104"/>
      <c r="I1283" s="104"/>
      <c r="J1283" s="104"/>
      <c r="K1283" s="104"/>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V1283" s="104"/>
      <c r="AW1283" s="104"/>
      <c r="AX1283" s="104"/>
      <c r="AY1283" s="104"/>
      <c r="AZ1283" s="104"/>
      <c r="BA1283" s="104"/>
      <c r="BB1283" s="104"/>
      <c r="BC1283" s="104"/>
      <c r="BD1283" s="104"/>
      <c r="BE1283" s="104"/>
      <c r="BF1283" s="104"/>
      <c r="BG1283" s="104"/>
      <c r="BH1283" s="104"/>
      <c r="BI1283" s="104"/>
      <c r="BJ1283" s="104"/>
      <c r="BK1283" s="104"/>
      <c r="BL1283" s="104"/>
      <c r="BM1283" s="104"/>
      <c r="BN1283" s="104"/>
      <c r="BO1283" s="104"/>
      <c r="BP1283" s="104"/>
      <c r="BQ1283" s="104"/>
      <c r="BR1283" s="104"/>
      <c r="BS1283" s="104"/>
      <c r="BT1283" s="104"/>
      <c r="BU1283" s="104"/>
      <c r="BV1283" s="104"/>
      <c r="BW1283" s="104"/>
      <c r="BX1283" s="104"/>
      <c r="BY1283" s="104"/>
      <c r="BZ1283" s="104"/>
      <c r="CA1283" s="104"/>
      <c r="CB1283" s="104"/>
      <c r="CC1283" s="104"/>
      <c r="CD1283" s="104"/>
      <c r="CE1283" s="104"/>
      <c r="CF1283" s="104"/>
      <c r="CG1283" s="104"/>
      <c r="CH1283" s="104"/>
      <c r="CI1283" s="104"/>
      <c r="CJ1283" s="104"/>
      <c r="CK1283" s="104"/>
      <c r="CL1283" s="104"/>
      <c r="CM1283" s="104"/>
      <c r="CN1283" s="104"/>
      <c r="CO1283" s="104"/>
      <c r="CP1283" s="104"/>
      <c r="CQ1283" s="104"/>
    </row>
    <row r="1284" spans="1:95" ht="14.45" hidden="1">
      <c r="A1284" s="104"/>
      <c r="B1284" s="104"/>
      <c r="C1284" s="104"/>
      <c r="D1284" s="104"/>
      <c r="E1284" s="104"/>
      <c r="F1284" s="104"/>
      <c r="G1284" s="104"/>
      <c r="H1284" s="104"/>
      <c r="I1284" s="104"/>
      <c r="J1284" s="104"/>
      <c r="K1284" s="10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V1284" s="104"/>
      <c r="AW1284" s="104"/>
      <c r="AX1284" s="104"/>
      <c r="AY1284" s="104"/>
      <c r="AZ1284" s="104"/>
      <c r="BA1284" s="104"/>
      <c r="BB1284" s="104"/>
      <c r="BC1284" s="104"/>
      <c r="BD1284" s="104"/>
      <c r="BE1284" s="104"/>
      <c r="BF1284" s="104"/>
      <c r="BG1284" s="104"/>
      <c r="BH1284" s="104"/>
      <c r="BI1284" s="104"/>
      <c r="BJ1284" s="104"/>
      <c r="BK1284" s="104"/>
      <c r="BL1284" s="104"/>
      <c r="BM1284" s="104"/>
      <c r="BN1284" s="104"/>
      <c r="BO1284" s="104"/>
      <c r="BP1284" s="104"/>
      <c r="BQ1284" s="104"/>
      <c r="BR1284" s="104"/>
      <c r="BS1284" s="104"/>
      <c r="BT1284" s="104"/>
      <c r="BU1284" s="104"/>
      <c r="BV1284" s="104"/>
      <c r="BW1284" s="104"/>
      <c r="BX1284" s="104"/>
      <c r="BY1284" s="104"/>
      <c r="BZ1284" s="104"/>
      <c r="CA1284" s="104"/>
      <c r="CB1284" s="104"/>
      <c r="CC1284" s="104"/>
      <c r="CD1284" s="104"/>
      <c r="CE1284" s="104"/>
      <c r="CF1284" s="104"/>
      <c r="CG1284" s="104"/>
      <c r="CH1284" s="104"/>
      <c r="CI1284" s="104"/>
      <c r="CJ1284" s="104"/>
      <c r="CK1284" s="104"/>
      <c r="CL1284" s="104"/>
      <c r="CM1284" s="104"/>
      <c r="CN1284" s="104"/>
      <c r="CO1284" s="104"/>
      <c r="CP1284" s="104"/>
      <c r="CQ1284" s="104"/>
    </row>
    <row r="1285" spans="1:95" ht="14.45" hidden="1">
      <c r="A1285" s="104"/>
      <c r="B1285" s="104"/>
      <c r="C1285" s="104"/>
      <c r="D1285" s="104"/>
      <c r="E1285" s="104"/>
      <c r="F1285" s="104"/>
      <c r="G1285" s="104"/>
      <c r="H1285" s="104"/>
      <c r="I1285" s="104"/>
      <c r="J1285" s="104"/>
      <c r="K1285" s="104"/>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V1285" s="104"/>
      <c r="AW1285" s="104"/>
      <c r="AX1285" s="104"/>
      <c r="AY1285" s="104"/>
      <c r="AZ1285" s="104"/>
      <c r="BA1285" s="104"/>
      <c r="BB1285" s="104"/>
      <c r="BC1285" s="104"/>
      <c r="BD1285" s="104"/>
      <c r="BE1285" s="104"/>
      <c r="BF1285" s="104"/>
      <c r="BG1285" s="104"/>
      <c r="BH1285" s="104"/>
      <c r="BI1285" s="104"/>
      <c r="BJ1285" s="104"/>
      <c r="BK1285" s="104"/>
      <c r="BL1285" s="104"/>
      <c r="BM1285" s="104"/>
      <c r="BN1285" s="104"/>
      <c r="BO1285" s="104"/>
      <c r="BP1285" s="104"/>
      <c r="BQ1285" s="104"/>
      <c r="BR1285" s="104"/>
      <c r="BS1285" s="104"/>
      <c r="BT1285" s="104"/>
      <c r="BU1285" s="104"/>
      <c r="BV1285" s="104"/>
      <c r="BW1285" s="104"/>
      <c r="BX1285" s="104"/>
      <c r="BY1285" s="104"/>
      <c r="BZ1285" s="104"/>
      <c r="CA1285" s="104"/>
      <c r="CB1285" s="104"/>
      <c r="CC1285" s="104"/>
      <c r="CD1285" s="104"/>
      <c r="CE1285" s="104"/>
      <c r="CF1285" s="104"/>
      <c r="CG1285" s="104"/>
      <c r="CH1285" s="104"/>
      <c r="CI1285" s="104"/>
      <c r="CJ1285" s="104"/>
      <c r="CK1285" s="104"/>
      <c r="CL1285" s="104"/>
      <c r="CM1285" s="104"/>
      <c r="CN1285" s="104"/>
      <c r="CO1285" s="104"/>
      <c r="CP1285" s="104"/>
      <c r="CQ1285" s="104"/>
    </row>
    <row r="1286" spans="1:95" ht="14.45" hidden="1">
      <c r="A1286" s="104"/>
      <c r="B1286" s="104"/>
      <c r="C1286" s="104"/>
      <c r="D1286" s="104"/>
      <c r="E1286" s="104"/>
      <c r="F1286" s="104"/>
      <c r="G1286" s="104"/>
      <c r="H1286" s="104"/>
      <c r="I1286" s="104"/>
      <c r="J1286" s="104"/>
      <c r="K1286" s="104"/>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V1286" s="104"/>
      <c r="AW1286" s="104"/>
      <c r="AX1286" s="104"/>
      <c r="AY1286" s="104"/>
      <c r="AZ1286" s="104"/>
      <c r="BA1286" s="104"/>
      <c r="BB1286" s="104"/>
      <c r="BC1286" s="104"/>
      <c r="BD1286" s="104"/>
      <c r="BE1286" s="104"/>
      <c r="BF1286" s="104"/>
      <c r="BG1286" s="104"/>
      <c r="BH1286" s="104"/>
      <c r="BI1286" s="104"/>
      <c r="BJ1286" s="104"/>
      <c r="BK1286" s="104"/>
      <c r="BL1286" s="104"/>
      <c r="BM1286" s="104"/>
      <c r="BN1286" s="104"/>
      <c r="BO1286" s="104"/>
      <c r="BP1286" s="104"/>
      <c r="BQ1286" s="104"/>
      <c r="BR1286" s="104"/>
      <c r="BS1286" s="104"/>
      <c r="BT1286" s="104"/>
      <c r="BU1286" s="104"/>
      <c r="BV1286" s="104"/>
      <c r="BW1286" s="104"/>
      <c r="BX1286" s="104"/>
      <c r="BY1286" s="104"/>
      <c r="BZ1286" s="104"/>
      <c r="CA1286" s="104"/>
      <c r="CB1286" s="104"/>
      <c r="CC1286" s="104"/>
      <c r="CD1286" s="104"/>
      <c r="CE1286" s="104"/>
      <c r="CF1286" s="104"/>
      <c r="CG1286" s="104"/>
      <c r="CH1286" s="104"/>
      <c r="CI1286" s="104"/>
      <c r="CJ1286" s="104"/>
      <c r="CK1286" s="104"/>
      <c r="CL1286" s="104"/>
      <c r="CM1286" s="104"/>
      <c r="CN1286" s="104"/>
      <c r="CO1286" s="104"/>
      <c r="CP1286" s="104"/>
      <c r="CQ1286" s="104"/>
    </row>
    <row r="1287" spans="1:95" ht="14.45" hidden="1">
      <c r="A1287" s="104"/>
      <c r="B1287" s="104"/>
      <c r="C1287" s="104"/>
      <c r="D1287" s="104"/>
      <c r="E1287" s="104"/>
      <c r="F1287" s="104"/>
      <c r="G1287" s="104"/>
      <c r="H1287" s="104"/>
      <c r="I1287" s="104"/>
      <c r="J1287" s="104"/>
      <c r="K1287" s="104"/>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V1287" s="104"/>
      <c r="AW1287" s="104"/>
      <c r="AX1287" s="104"/>
      <c r="AY1287" s="104"/>
      <c r="AZ1287" s="104"/>
      <c r="BA1287" s="104"/>
      <c r="BB1287" s="104"/>
      <c r="BC1287" s="104"/>
      <c r="BD1287" s="104"/>
      <c r="BE1287" s="104"/>
      <c r="BF1287" s="104"/>
      <c r="BG1287" s="104"/>
      <c r="BH1287" s="104"/>
      <c r="BI1287" s="104"/>
      <c r="BJ1287" s="104"/>
      <c r="BK1287" s="104"/>
      <c r="BL1287" s="104"/>
      <c r="BM1287" s="104"/>
      <c r="BN1287" s="104"/>
      <c r="BO1287" s="104"/>
      <c r="BP1287" s="104"/>
      <c r="BQ1287" s="104"/>
      <c r="BR1287" s="104"/>
      <c r="BS1287" s="104"/>
      <c r="BT1287" s="104"/>
      <c r="BU1287" s="104"/>
      <c r="BV1287" s="104"/>
      <c r="BW1287" s="104"/>
      <c r="BX1287" s="104"/>
      <c r="BY1287" s="104"/>
      <c r="BZ1287" s="104"/>
      <c r="CA1287" s="104"/>
      <c r="CB1287" s="104"/>
      <c r="CC1287" s="104"/>
      <c r="CD1287" s="104"/>
      <c r="CE1287" s="104"/>
      <c r="CF1287" s="104"/>
      <c r="CG1287" s="104"/>
      <c r="CH1287" s="104"/>
      <c r="CI1287" s="104"/>
      <c r="CJ1287" s="104"/>
      <c r="CK1287" s="104"/>
      <c r="CL1287" s="104"/>
      <c r="CM1287" s="104"/>
      <c r="CN1287" s="104"/>
      <c r="CO1287" s="104"/>
      <c r="CP1287" s="104"/>
      <c r="CQ1287" s="104"/>
    </row>
    <row r="1288" spans="1:95" ht="14.45" hidden="1">
      <c r="A1288" s="104"/>
      <c r="B1288" s="104"/>
      <c r="C1288" s="104"/>
      <c r="D1288" s="104"/>
      <c r="E1288" s="104"/>
      <c r="F1288" s="104"/>
      <c r="G1288" s="104"/>
      <c r="H1288" s="104"/>
      <c r="I1288" s="104"/>
      <c r="J1288" s="104"/>
      <c r="K1288" s="104"/>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V1288" s="104"/>
      <c r="AW1288" s="104"/>
      <c r="AX1288" s="104"/>
      <c r="AY1288" s="104"/>
      <c r="AZ1288" s="104"/>
      <c r="BA1288" s="104"/>
      <c r="BB1288" s="104"/>
      <c r="BC1288" s="104"/>
      <c r="BD1288" s="104"/>
      <c r="BE1288" s="104"/>
      <c r="BF1288" s="104"/>
      <c r="BG1288" s="104"/>
      <c r="BH1288" s="104"/>
      <c r="BI1288" s="104"/>
      <c r="BJ1288" s="104"/>
      <c r="BK1288" s="104"/>
      <c r="BL1288" s="104"/>
      <c r="BM1288" s="104"/>
      <c r="BN1288" s="104"/>
      <c r="BO1288" s="104"/>
      <c r="BP1288" s="104"/>
      <c r="BQ1288" s="104"/>
      <c r="BR1288" s="104"/>
      <c r="BS1288" s="104"/>
      <c r="BT1288" s="104"/>
      <c r="BU1288" s="104"/>
      <c r="BV1288" s="104"/>
      <c r="BW1288" s="104"/>
      <c r="BX1288" s="104"/>
      <c r="BY1288" s="104"/>
      <c r="BZ1288" s="104"/>
      <c r="CA1288" s="104"/>
      <c r="CB1288" s="104"/>
      <c r="CC1288" s="104"/>
      <c r="CD1288" s="104"/>
      <c r="CE1288" s="104"/>
      <c r="CF1288" s="104"/>
      <c r="CG1288" s="104"/>
      <c r="CH1288" s="104"/>
      <c r="CI1288" s="104"/>
      <c r="CJ1288" s="104"/>
      <c r="CK1288" s="104"/>
      <c r="CL1288" s="104"/>
      <c r="CM1288" s="104"/>
      <c r="CN1288" s="104"/>
      <c r="CO1288" s="104"/>
      <c r="CP1288" s="104"/>
      <c r="CQ1288" s="104"/>
    </row>
    <row r="1289" spans="1:95" ht="14.45" hidden="1">
      <c r="A1289" s="104"/>
      <c r="B1289" s="104"/>
      <c r="C1289" s="104"/>
      <c r="D1289" s="104"/>
      <c r="E1289" s="104"/>
      <c r="F1289" s="104"/>
      <c r="G1289" s="104"/>
      <c r="H1289" s="104"/>
      <c r="I1289" s="104"/>
      <c r="J1289" s="104"/>
      <c r="K1289" s="104"/>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V1289" s="104"/>
      <c r="AW1289" s="104"/>
      <c r="AX1289" s="104"/>
      <c r="AY1289" s="104"/>
      <c r="AZ1289" s="104"/>
      <c r="BA1289" s="104"/>
      <c r="BB1289" s="104"/>
      <c r="BC1289" s="104"/>
      <c r="BD1289" s="104"/>
      <c r="BE1289" s="104"/>
      <c r="BF1289" s="104"/>
      <c r="BG1289" s="104"/>
      <c r="BH1289" s="104"/>
      <c r="BI1289" s="104"/>
      <c r="BJ1289" s="104"/>
      <c r="BK1289" s="104"/>
      <c r="BL1289" s="104"/>
      <c r="BM1289" s="104"/>
      <c r="BN1289" s="104"/>
      <c r="BO1289" s="104"/>
      <c r="BP1289" s="104"/>
      <c r="BQ1289" s="104"/>
      <c r="BR1289" s="104"/>
      <c r="BS1289" s="104"/>
      <c r="BT1289" s="104"/>
      <c r="BU1289" s="104"/>
      <c r="BV1289" s="104"/>
      <c r="BW1289" s="104"/>
      <c r="BX1289" s="104"/>
      <c r="BY1289" s="104"/>
      <c r="BZ1289" s="104"/>
      <c r="CA1289" s="104"/>
      <c r="CB1289" s="104"/>
      <c r="CC1289" s="104"/>
      <c r="CD1289" s="104"/>
      <c r="CE1289" s="104"/>
      <c r="CF1289" s="104"/>
      <c r="CG1289" s="104"/>
      <c r="CH1289" s="104"/>
      <c r="CI1289" s="104"/>
      <c r="CJ1289" s="104"/>
      <c r="CK1289" s="104"/>
      <c r="CL1289" s="104"/>
      <c r="CM1289" s="104"/>
      <c r="CN1289" s="104"/>
      <c r="CO1289" s="104"/>
      <c r="CP1289" s="104"/>
      <c r="CQ1289" s="104"/>
    </row>
    <row r="1290" spans="1:95" ht="14.45" hidden="1">
      <c r="A1290" s="104"/>
      <c r="B1290" s="104"/>
      <c r="C1290" s="104"/>
      <c r="D1290" s="104"/>
      <c r="E1290" s="104"/>
      <c r="F1290" s="104"/>
      <c r="G1290" s="104"/>
      <c r="H1290" s="104"/>
      <c r="I1290" s="104"/>
      <c r="J1290" s="104"/>
      <c r="K1290" s="104"/>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V1290" s="104"/>
      <c r="AW1290" s="104"/>
      <c r="AX1290" s="104"/>
      <c r="AY1290" s="104"/>
      <c r="AZ1290" s="104"/>
      <c r="BA1290" s="104"/>
      <c r="BB1290" s="104"/>
      <c r="BC1290" s="104"/>
      <c r="BD1290" s="104"/>
      <c r="BE1290" s="104"/>
      <c r="BF1290" s="104"/>
      <c r="BG1290" s="104"/>
      <c r="BH1290" s="104"/>
      <c r="BI1290" s="104"/>
      <c r="BJ1290" s="104"/>
      <c r="BK1290" s="104"/>
      <c r="BL1290" s="104"/>
      <c r="BM1290" s="104"/>
      <c r="BN1290" s="104"/>
      <c r="BO1290" s="104"/>
      <c r="BP1290" s="104"/>
      <c r="BQ1290" s="104"/>
      <c r="BR1290" s="104"/>
      <c r="BS1290" s="104"/>
      <c r="BT1290" s="104"/>
      <c r="BU1290" s="104"/>
      <c r="BV1290" s="104"/>
      <c r="BW1290" s="104"/>
      <c r="BX1290" s="104"/>
      <c r="BY1290" s="104"/>
      <c r="BZ1290" s="104"/>
      <c r="CA1290" s="104"/>
      <c r="CB1290" s="104"/>
      <c r="CC1290" s="104"/>
      <c r="CD1290" s="104"/>
      <c r="CE1290" s="104"/>
      <c r="CF1290" s="104"/>
      <c r="CG1290" s="104"/>
      <c r="CH1290" s="104"/>
      <c r="CI1290" s="104"/>
      <c r="CJ1290" s="104"/>
      <c r="CK1290" s="104"/>
      <c r="CL1290" s="104"/>
      <c r="CM1290" s="104"/>
      <c r="CN1290" s="104"/>
      <c r="CO1290" s="104"/>
      <c r="CP1290" s="104"/>
      <c r="CQ1290" s="104"/>
    </row>
    <row r="1291" spans="1:95" ht="14.45" hidden="1">
      <c r="A1291" s="104"/>
      <c r="B1291" s="104"/>
      <c r="C1291" s="104"/>
      <c r="D1291" s="104"/>
      <c r="E1291" s="104"/>
      <c r="F1291" s="104"/>
      <c r="G1291" s="104"/>
      <c r="H1291" s="104"/>
      <c r="I1291" s="104"/>
      <c r="J1291" s="104"/>
      <c r="K1291" s="104"/>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V1291" s="104"/>
      <c r="AW1291" s="104"/>
      <c r="AX1291" s="104"/>
      <c r="AY1291" s="104"/>
      <c r="AZ1291" s="104"/>
      <c r="BA1291" s="104"/>
      <c r="BB1291" s="104"/>
      <c r="BC1291" s="104"/>
      <c r="BD1291" s="104"/>
      <c r="BE1291" s="104"/>
      <c r="BF1291" s="104"/>
      <c r="BG1291" s="104"/>
      <c r="BH1291" s="104"/>
      <c r="BI1291" s="104"/>
      <c r="BJ1291" s="104"/>
      <c r="BK1291" s="104"/>
      <c r="BL1291" s="104"/>
      <c r="BM1291" s="104"/>
      <c r="BN1291" s="104"/>
      <c r="BO1291" s="104"/>
      <c r="BP1291" s="104"/>
      <c r="BQ1291" s="104"/>
      <c r="BR1291" s="104"/>
      <c r="BS1291" s="104"/>
      <c r="BT1291" s="104"/>
      <c r="BU1291" s="104"/>
      <c r="BV1291" s="104"/>
      <c r="BW1291" s="104"/>
      <c r="BX1291" s="104"/>
      <c r="BY1291" s="104"/>
      <c r="BZ1291" s="104"/>
      <c r="CA1291" s="104"/>
      <c r="CB1291" s="104"/>
      <c r="CC1291" s="104"/>
      <c r="CD1291" s="104"/>
      <c r="CE1291" s="104"/>
      <c r="CF1291" s="104"/>
      <c r="CG1291" s="104"/>
      <c r="CH1291" s="104"/>
      <c r="CI1291" s="104"/>
      <c r="CJ1291" s="104"/>
      <c r="CK1291" s="104"/>
      <c r="CL1291" s="104"/>
      <c r="CM1291" s="104"/>
      <c r="CN1291" s="104"/>
      <c r="CO1291" s="104"/>
      <c r="CP1291" s="104"/>
      <c r="CQ1291" s="104"/>
    </row>
    <row r="1292" spans="1:95" ht="14.45" hidden="1">
      <c r="A1292" s="104"/>
      <c r="B1292" s="104"/>
      <c r="C1292" s="104"/>
      <c r="D1292" s="104"/>
      <c r="E1292" s="104"/>
      <c r="F1292" s="104"/>
      <c r="G1292" s="104"/>
      <c r="H1292" s="104"/>
      <c r="I1292" s="104"/>
      <c r="J1292" s="104"/>
      <c r="K1292" s="104"/>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V1292" s="104"/>
      <c r="AW1292" s="104"/>
      <c r="AX1292" s="104"/>
      <c r="AY1292" s="104"/>
      <c r="AZ1292" s="104"/>
      <c r="BA1292" s="104"/>
      <c r="BB1292" s="104"/>
      <c r="BC1292" s="104"/>
      <c r="BD1292" s="104"/>
      <c r="BE1292" s="104"/>
      <c r="BF1292" s="104"/>
      <c r="BG1292" s="104"/>
      <c r="BH1292" s="104"/>
      <c r="BI1292" s="104"/>
      <c r="BJ1292" s="104"/>
      <c r="BK1292" s="104"/>
      <c r="BL1292" s="104"/>
      <c r="BM1292" s="104"/>
      <c r="BN1292" s="104"/>
      <c r="BO1292" s="104"/>
      <c r="BP1292" s="104"/>
      <c r="BQ1292" s="104"/>
      <c r="BR1292" s="104"/>
      <c r="BS1292" s="104"/>
      <c r="BT1292" s="104"/>
      <c r="BU1292" s="104"/>
      <c r="BV1292" s="104"/>
      <c r="BW1292" s="104"/>
      <c r="BX1292" s="104"/>
      <c r="BY1292" s="104"/>
      <c r="BZ1292" s="104"/>
      <c r="CA1292" s="104"/>
      <c r="CB1292" s="104"/>
      <c r="CC1292" s="104"/>
      <c r="CD1292" s="104"/>
      <c r="CE1292" s="104"/>
      <c r="CF1292" s="104"/>
      <c r="CG1292" s="104"/>
      <c r="CH1292" s="104"/>
      <c r="CI1292" s="104"/>
      <c r="CJ1292" s="104"/>
      <c r="CK1292" s="104"/>
      <c r="CL1292" s="104"/>
      <c r="CM1292" s="104"/>
      <c r="CN1292" s="104"/>
      <c r="CO1292" s="104"/>
      <c r="CP1292" s="104"/>
      <c r="CQ1292" s="104"/>
    </row>
    <row r="1293" spans="1:95" ht="14.45" hidden="1">
      <c r="A1293" s="104"/>
      <c r="B1293" s="104"/>
      <c r="C1293" s="104"/>
      <c r="D1293" s="104"/>
      <c r="E1293" s="104"/>
      <c r="F1293" s="104"/>
      <c r="G1293" s="104"/>
      <c r="H1293" s="104"/>
      <c r="I1293" s="104"/>
      <c r="J1293" s="104"/>
      <c r="K1293" s="104"/>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V1293" s="104"/>
      <c r="AW1293" s="104"/>
      <c r="AX1293" s="104"/>
      <c r="AY1293" s="104"/>
      <c r="AZ1293" s="104"/>
      <c r="BA1293" s="104"/>
      <c r="BB1293" s="104"/>
      <c r="BC1293" s="104"/>
      <c r="BD1293" s="104"/>
      <c r="BE1293" s="104"/>
      <c r="BF1293" s="104"/>
      <c r="BG1293" s="104"/>
      <c r="BH1293" s="104"/>
      <c r="BI1293" s="104"/>
      <c r="BJ1293" s="104"/>
      <c r="BK1293" s="104"/>
      <c r="BL1293" s="104"/>
      <c r="BM1293" s="104"/>
      <c r="BN1293" s="104"/>
      <c r="BO1293" s="104"/>
      <c r="BP1293" s="104"/>
      <c r="BQ1293" s="104"/>
      <c r="BR1293" s="104"/>
      <c r="BS1293" s="104"/>
      <c r="BT1293" s="104"/>
      <c r="BU1293" s="104"/>
      <c r="BV1293" s="104"/>
      <c r="BW1293" s="104"/>
      <c r="BX1293" s="104"/>
      <c r="BY1293" s="104"/>
      <c r="BZ1293" s="104"/>
      <c r="CA1293" s="104"/>
      <c r="CB1293" s="104"/>
      <c r="CC1293" s="104"/>
      <c r="CD1293" s="104"/>
      <c r="CE1293" s="104"/>
      <c r="CF1293" s="104"/>
      <c r="CG1293" s="104"/>
      <c r="CH1293" s="104"/>
      <c r="CI1293" s="104"/>
      <c r="CJ1293" s="104"/>
      <c r="CK1293" s="104"/>
      <c r="CL1293" s="104"/>
      <c r="CM1293" s="104"/>
      <c r="CN1293" s="104"/>
      <c r="CO1293" s="104"/>
      <c r="CP1293" s="104"/>
      <c r="CQ1293" s="104"/>
    </row>
    <row r="1294" spans="1:95" ht="14.45" hidden="1">
      <c r="A1294" s="104"/>
      <c r="B1294" s="104"/>
      <c r="C1294" s="104"/>
      <c r="D1294" s="104"/>
      <c r="E1294" s="104"/>
      <c r="F1294" s="104"/>
      <c r="G1294" s="104"/>
      <c r="H1294" s="104"/>
      <c r="I1294" s="104"/>
      <c r="J1294" s="104"/>
      <c r="K1294" s="10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V1294" s="104"/>
      <c r="AW1294" s="104"/>
      <c r="AX1294" s="104"/>
      <c r="AY1294" s="104"/>
      <c r="AZ1294" s="104"/>
      <c r="BA1294" s="104"/>
      <c r="BB1294" s="104"/>
      <c r="BC1294" s="104"/>
      <c r="BD1294" s="104"/>
      <c r="BE1294" s="104"/>
      <c r="BF1294" s="104"/>
      <c r="BG1294" s="104"/>
      <c r="BH1294" s="104"/>
      <c r="BI1294" s="104"/>
      <c r="BJ1294" s="104"/>
      <c r="BK1294" s="104"/>
      <c r="BL1294" s="104"/>
      <c r="BM1294" s="104"/>
      <c r="BN1294" s="104"/>
      <c r="BO1294" s="104"/>
      <c r="BP1294" s="104"/>
      <c r="BQ1294" s="104"/>
      <c r="BR1294" s="104"/>
      <c r="BS1294" s="104"/>
      <c r="BT1294" s="104"/>
      <c r="BU1294" s="104"/>
      <c r="BV1294" s="104"/>
      <c r="BW1294" s="104"/>
      <c r="BX1294" s="104"/>
      <c r="BY1294" s="104"/>
      <c r="BZ1294" s="104"/>
      <c r="CA1294" s="104"/>
      <c r="CB1294" s="104"/>
      <c r="CC1294" s="104"/>
      <c r="CD1294" s="104"/>
      <c r="CE1294" s="104"/>
      <c r="CF1294" s="104"/>
      <c r="CG1294" s="104"/>
      <c r="CH1294" s="104"/>
      <c r="CI1294" s="104"/>
      <c r="CJ1294" s="104"/>
      <c r="CK1294" s="104"/>
      <c r="CL1294" s="104"/>
      <c r="CM1294" s="104"/>
      <c r="CN1294" s="104"/>
      <c r="CO1294" s="104"/>
      <c r="CP1294" s="104"/>
      <c r="CQ1294" s="104"/>
    </row>
    <row r="1295" spans="1:95" ht="14.45" hidden="1">
      <c r="A1295" s="104"/>
      <c r="B1295" s="104"/>
      <c r="C1295" s="104"/>
      <c r="D1295" s="104"/>
      <c r="E1295" s="104"/>
      <c r="F1295" s="104"/>
      <c r="G1295" s="104"/>
      <c r="H1295" s="104"/>
      <c r="I1295" s="104"/>
      <c r="J1295" s="104"/>
      <c r="K1295" s="104"/>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V1295" s="104"/>
      <c r="AW1295" s="104"/>
      <c r="AX1295" s="104"/>
      <c r="AY1295" s="104"/>
      <c r="AZ1295" s="104"/>
      <c r="BA1295" s="104"/>
      <c r="BB1295" s="104"/>
      <c r="BC1295" s="104"/>
      <c r="BD1295" s="104"/>
      <c r="BE1295" s="104"/>
      <c r="BF1295" s="104"/>
      <c r="BG1295" s="104"/>
      <c r="BH1295" s="104"/>
      <c r="BI1295" s="104"/>
      <c r="BJ1295" s="104"/>
      <c r="BK1295" s="104"/>
      <c r="BL1295" s="104"/>
      <c r="BM1295" s="104"/>
      <c r="BN1295" s="104"/>
      <c r="BO1295" s="104"/>
      <c r="BP1295" s="104"/>
      <c r="BQ1295" s="104"/>
      <c r="BR1295" s="104"/>
      <c r="BS1295" s="104"/>
      <c r="BT1295" s="104"/>
      <c r="BU1295" s="104"/>
      <c r="BV1295" s="104"/>
      <c r="BW1295" s="104"/>
      <c r="BX1295" s="104"/>
      <c r="BY1295" s="104"/>
      <c r="BZ1295" s="104"/>
      <c r="CA1295" s="104"/>
      <c r="CB1295" s="104"/>
      <c r="CC1295" s="104"/>
      <c r="CD1295" s="104"/>
      <c r="CE1295" s="104"/>
      <c r="CF1295" s="104"/>
      <c r="CG1295" s="104"/>
      <c r="CH1295" s="104"/>
      <c r="CI1295" s="104"/>
      <c r="CJ1295" s="104"/>
      <c r="CK1295" s="104"/>
      <c r="CL1295" s="104"/>
      <c r="CM1295" s="104"/>
      <c r="CN1295" s="104"/>
      <c r="CO1295" s="104"/>
      <c r="CP1295" s="104"/>
      <c r="CQ1295" s="104"/>
    </row>
    <row r="1296" spans="1:95" ht="14.45" hidden="1">
      <c r="A1296" s="104"/>
      <c r="B1296" s="104"/>
      <c r="C1296" s="104"/>
      <c r="D1296" s="104"/>
      <c r="E1296" s="104"/>
      <c r="F1296" s="104"/>
      <c r="G1296" s="104"/>
      <c r="H1296" s="104"/>
      <c r="I1296" s="104"/>
      <c r="J1296" s="104"/>
      <c r="K1296" s="104"/>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V1296" s="104"/>
      <c r="AW1296" s="104"/>
      <c r="AX1296" s="104"/>
      <c r="AY1296" s="104"/>
      <c r="AZ1296" s="104"/>
      <c r="BA1296" s="104"/>
      <c r="BB1296" s="104"/>
      <c r="BC1296" s="104"/>
      <c r="BD1296" s="104"/>
      <c r="BE1296" s="104"/>
      <c r="BF1296" s="104"/>
      <c r="BG1296" s="104"/>
      <c r="BH1296" s="104"/>
      <c r="BI1296" s="104"/>
      <c r="BJ1296" s="104"/>
      <c r="BK1296" s="104"/>
      <c r="BL1296" s="104"/>
      <c r="BM1296" s="104"/>
      <c r="BN1296" s="104"/>
      <c r="BO1296" s="104"/>
      <c r="BP1296" s="104"/>
      <c r="BQ1296" s="104"/>
      <c r="BR1296" s="104"/>
      <c r="BS1296" s="104"/>
      <c r="BT1296" s="104"/>
      <c r="BU1296" s="104"/>
      <c r="BV1296" s="104"/>
      <c r="BW1296" s="104"/>
      <c r="BX1296" s="104"/>
      <c r="BY1296" s="104"/>
      <c r="BZ1296" s="104"/>
      <c r="CA1296" s="104"/>
      <c r="CB1296" s="104"/>
      <c r="CC1296" s="104"/>
      <c r="CD1296" s="104"/>
      <c r="CE1296" s="104"/>
      <c r="CF1296" s="104"/>
      <c r="CG1296" s="104"/>
      <c r="CH1296" s="104"/>
      <c r="CI1296" s="104"/>
      <c r="CJ1296" s="104"/>
      <c r="CK1296" s="104"/>
      <c r="CL1296" s="104"/>
      <c r="CM1296" s="104"/>
      <c r="CN1296" s="104"/>
      <c r="CO1296" s="104"/>
      <c r="CP1296" s="104"/>
      <c r="CQ1296" s="104"/>
    </row>
    <row r="1297" spans="1:95" ht="14.45" hidden="1">
      <c r="A1297" s="104"/>
      <c r="B1297" s="104"/>
      <c r="C1297" s="104"/>
      <c r="D1297" s="104"/>
      <c r="E1297" s="104"/>
      <c r="F1297" s="104"/>
      <c r="G1297" s="104"/>
      <c r="H1297" s="104"/>
      <c r="I1297" s="104"/>
      <c r="J1297" s="104"/>
      <c r="K1297" s="104"/>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V1297" s="104"/>
      <c r="AW1297" s="104"/>
      <c r="AX1297" s="104"/>
      <c r="AY1297" s="104"/>
      <c r="AZ1297" s="104"/>
      <c r="BA1297" s="104"/>
      <c r="BB1297" s="104"/>
      <c r="BC1297" s="104"/>
      <c r="BD1297" s="104"/>
      <c r="BE1297" s="104"/>
      <c r="BF1297" s="104"/>
      <c r="BG1297" s="104"/>
      <c r="BH1297" s="104"/>
      <c r="BI1297" s="104"/>
      <c r="BJ1297" s="104"/>
      <c r="BK1297" s="104"/>
      <c r="BL1297" s="104"/>
      <c r="BM1297" s="104"/>
      <c r="BN1297" s="104"/>
      <c r="BO1297" s="104"/>
      <c r="BP1297" s="104"/>
      <c r="BQ1297" s="104"/>
      <c r="BR1297" s="104"/>
      <c r="BS1297" s="104"/>
      <c r="BT1297" s="104"/>
      <c r="BU1297" s="104"/>
      <c r="BV1297" s="104"/>
      <c r="BW1297" s="104"/>
      <c r="BX1297" s="104"/>
      <c r="BY1297" s="104"/>
      <c r="BZ1297" s="104"/>
      <c r="CA1297" s="104"/>
      <c r="CB1297" s="104"/>
      <c r="CC1297" s="104"/>
      <c r="CD1297" s="104"/>
      <c r="CE1297" s="104"/>
      <c r="CF1297" s="104"/>
      <c r="CG1297" s="104"/>
      <c r="CH1297" s="104"/>
      <c r="CI1297" s="104"/>
      <c r="CJ1297" s="104"/>
      <c r="CK1297" s="104"/>
      <c r="CL1297" s="104"/>
      <c r="CM1297" s="104"/>
      <c r="CN1297" s="104"/>
      <c r="CO1297" s="104"/>
      <c r="CP1297" s="104"/>
      <c r="CQ1297" s="104"/>
    </row>
    <row r="1298" spans="1:95" ht="14.45" hidden="1">
      <c r="A1298" s="104"/>
      <c r="B1298" s="104"/>
      <c r="C1298" s="104"/>
      <c r="D1298" s="104"/>
      <c r="E1298" s="104"/>
      <c r="F1298" s="104"/>
      <c r="G1298" s="104"/>
      <c r="H1298" s="104"/>
      <c r="I1298" s="104"/>
      <c r="J1298" s="104"/>
      <c r="K1298" s="104"/>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V1298" s="104"/>
      <c r="AW1298" s="104"/>
      <c r="AX1298" s="104"/>
      <c r="AY1298" s="104"/>
      <c r="AZ1298" s="104"/>
      <c r="BA1298" s="104"/>
      <c r="BB1298" s="104"/>
      <c r="BC1298" s="104"/>
      <c r="BD1298" s="104"/>
      <c r="BE1298" s="104"/>
      <c r="BF1298" s="104"/>
      <c r="BG1298" s="104"/>
      <c r="BH1298" s="104"/>
      <c r="BI1298" s="104"/>
      <c r="BJ1298" s="104"/>
      <c r="BK1298" s="104"/>
      <c r="BL1298" s="104"/>
      <c r="BM1298" s="104"/>
      <c r="BN1298" s="104"/>
      <c r="BO1298" s="104"/>
      <c r="BP1298" s="104"/>
      <c r="BQ1298" s="104"/>
      <c r="BR1298" s="104"/>
      <c r="BS1298" s="104"/>
      <c r="BT1298" s="104"/>
      <c r="BU1298" s="104"/>
      <c r="BV1298" s="104"/>
      <c r="BW1298" s="104"/>
      <c r="BX1298" s="104"/>
      <c r="BY1298" s="104"/>
      <c r="BZ1298" s="104"/>
      <c r="CA1298" s="104"/>
      <c r="CB1298" s="104"/>
      <c r="CC1298" s="104"/>
      <c r="CD1298" s="104"/>
      <c r="CE1298" s="104"/>
      <c r="CF1298" s="104"/>
      <c r="CG1298" s="104"/>
      <c r="CH1298" s="104"/>
      <c r="CI1298" s="104"/>
      <c r="CJ1298" s="104"/>
      <c r="CK1298" s="104"/>
      <c r="CL1298" s="104"/>
      <c r="CM1298" s="104"/>
      <c r="CN1298" s="104"/>
      <c r="CO1298" s="104"/>
      <c r="CP1298" s="104"/>
      <c r="CQ1298" s="104"/>
    </row>
    <row r="1299" spans="1:95" ht="14.45" hidden="1">
      <c r="A1299" s="104"/>
      <c r="B1299" s="104"/>
      <c r="C1299" s="104"/>
      <c r="D1299" s="104"/>
      <c r="E1299" s="104"/>
      <c r="F1299" s="104"/>
      <c r="G1299" s="104"/>
      <c r="H1299" s="104"/>
      <c r="I1299" s="104"/>
      <c r="J1299" s="104"/>
      <c r="K1299" s="104"/>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V1299" s="104"/>
      <c r="AW1299" s="104"/>
      <c r="AX1299" s="104"/>
      <c r="AY1299" s="104"/>
      <c r="AZ1299" s="104"/>
      <c r="BA1299" s="104"/>
      <c r="BB1299" s="104"/>
      <c r="BC1299" s="104"/>
      <c r="BD1299" s="104"/>
      <c r="BE1299" s="104"/>
      <c r="BF1299" s="104"/>
      <c r="BG1299" s="104"/>
      <c r="BH1299" s="104"/>
      <c r="BI1299" s="104"/>
      <c r="BJ1299" s="104"/>
      <c r="BK1299" s="104"/>
      <c r="BL1299" s="104"/>
      <c r="BM1299" s="104"/>
      <c r="BN1299" s="104"/>
      <c r="BO1299" s="104"/>
      <c r="BP1299" s="104"/>
      <c r="BQ1299" s="104"/>
      <c r="BR1299" s="104"/>
      <c r="BS1299" s="104"/>
      <c r="BT1299" s="104"/>
      <c r="BU1299" s="104"/>
      <c r="BV1299" s="104"/>
      <c r="BW1299" s="104"/>
      <c r="BX1299" s="104"/>
      <c r="BY1299" s="104"/>
      <c r="BZ1299" s="104"/>
      <c r="CA1299" s="104"/>
      <c r="CB1299" s="104"/>
      <c r="CC1299" s="104"/>
      <c r="CD1299" s="104"/>
      <c r="CE1299" s="104"/>
      <c r="CF1299" s="104"/>
      <c r="CG1299" s="104"/>
      <c r="CH1299" s="104"/>
      <c r="CI1299" s="104"/>
      <c r="CJ1299" s="104"/>
      <c r="CK1299" s="104"/>
      <c r="CL1299" s="104"/>
      <c r="CM1299" s="104"/>
      <c r="CN1299" s="104"/>
      <c r="CO1299" s="104"/>
      <c r="CP1299" s="104"/>
      <c r="CQ1299" s="104"/>
    </row>
    <row r="1300" spans="1:95" ht="14.45" hidden="1">
      <c r="A1300" s="104"/>
      <c r="B1300" s="104"/>
      <c r="C1300" s="104"/>
      <c r="D1300" s="104"/>
      <c r="E1300" s="104"/>
      <c r="F1300" s="104"/>
      <c r="G1300" s="104"/>
      <c r="H1300" s="104"/>
      <c r="I1300" s="104"/>
      <c r="J1300" s="104"/>
      <c r="K1300" s="104"/>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V1300" s="104"/>
      <c r="AW1300" s="104"/>
      <c r="AX1300" s="104"/>
      <c r="AY1300" s="104"/>
      <c r="AZ1300" s="104"/>
      <c r="BA1300" s="104"/>
      <c r="BB1300" s="104"/>
      <c r="BC1300" s="104"/>
      <c r="BD1300" s="104"/>
      <c r="BE1300" s="104"/>
      <c r="BF1300" s="104"/>
      <c r="BG1300" s="104"/>
      <c r="BH1300" s="104"/>
      <c r="BI1300" s="104"/>
      <c r="BJ1300" s="104"/>
      <c r="BK1300" s="104"/>
      <c r="BL1300" s="104"/>
      <c r="BM1300" s="104"/>
      <c r="BN1300" s="104"/>
      <c r="BO1300" s="104"/>
      <c r="BP1300" s="104"/>
      <c r="BQ1300" s="104"/>
      <c r="BR1300" s="104"/>
      <c r="BS1300" s="104"/>
      <c r="BT1300" s="104"/>
      <c r="BU1300" s="104"/>
      <c r="BV1300" s="104"/>
      <c r="BW1300" s="104"/>
      <c r="BX1300" s="104"/>
      <c r="BY1300" s="104"/>
      <c r="BZ1300" s="104"/>
      <c r="CA1300" s="104"/>
      <c r="CB1300" s="104"/>
      <c r="CC1300" s="104"/>
      <c r="CD1300" s="104"/>
      <c r="CE1300" s="104"/>
      <c r="CF1300" s="104"/>
      <c r="CG1300" s="104"/>
      <c r="CH1300" s="104"/>
      <c r="CI1300" s="104"/>
      <c r="CJ1300" s="104"/>
      <c r="CK1300" s="104"/>
      <c r="CL1300" s="104"/>
      <c r="CM1300" s="104"/>
      <c r="CN1300" s="104"/>
      <c r="CO1300" s="104"/>
      <c r="CP1300" s="104"/>
      <c r="CQ1300" s="104"/>
    </row>
    <row r="1345"/>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7"/>
    <row r="1558"/>
  </sheetData>
  <mergeCells count="10">
    <mergeCell ref="B422:B423"/>
    <mergeCell ref="B369:B370"/>
    <mergeCell ref="B316:B317"/>
    <mergeCell ref="B416:B417"/>
    <mergeCell ref="B203:B204"/>
    <mergeCell ref="B257:B258"/>
    <mergeCell ref="B363:B364"/>
    <mergeCell ref="B310:B311"/>
    <mergeCell ref="B263:B264"/>
    <mergeCell ref="B210:B2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1558"/>
  <sheetViews>
    <sheetView zoomScale="70" zoomScaleNormal="70" workbookViewId="0">
      <pane xSplit="3" ySplit="2" topLeftCell="D1058" activePane="bottomRight" state="frozen"/>
      <selection pane="bottomRight" activeCell="C926" sqref="C926"/>
      <selection pane="bottomLeft" activeCell="A3" sqref="A3"/>
      <selection pane="topRight" activeCell="D1" sqref="D1"/>
    </sheetView>
  </sheetViews>
  <sheetFormatPr defaultColWidth="0" defaultRowHeight="12.6" zeroHeight="1" outlineLevelRow="1"/>
  <cols>
    <col min="1" max="1" width="9.140625" customWidth="1"/>
    <col min="2" max="2" width="23" customWidth="1"/>
    <col min="3" max="3" width="17.42578125" customWidth="1"/>
    <col min="4" max="4" width="16" customWidth="1"/>
    <col min="5" max="5" width="12" customWidth="1"/>
    <col min="6" max="10" width="9.140625" customWidth="1"/>
    <col min="11" max="11" width="10.85546875" customWidth="1"/>
    <col min="12" max="16" width="9.140625" customWidth="1"/>
    <col min="17" max="17" width="11.85546875" customWidth="1"/>
    <col min="18" max="29" width="9.140625" customWidth="1"/>
    <col min="30" max="39" width="10" bestFit="1" customWidth="1"/>
    <col min="40" max="40" width="12" customWidth="1"/>
    <col min="41" max="41" width="10" bestFit="1" customWidth="1"/>
    <col min="42" max="42" width="17.7109375" customWidth="1"/>
    <col min="43" max="80" width="8.7109375" customWidth="1"/>
    <col min="81" max="94" width="9.140625" customWidth="1"/>
    <col min="95" max="95" width="45.5703125" bestFit="1" customWidth="1"/>
    <col min="96" max="16384" width="9.140625" hidden="1"/>
  </cols>
  <sheetData>
    <row r="1" spans="1:95"/>
    <row r="2" spans="1:95" s="1" customFormat="1" ht="26.1">
      <c r="B2" s="1" t="s">
        <v>194</v>
      </c>
    </row>
    <row r="3" spans="1:95" s="22" customFormat="1"/>
    <row r="4" spans="1:95" s="2" customFormat="1" ht="18.600000000000001">
      <c r="B4" s="2" t="s">
        <v>84</v>
      </c>
    </row>
    <row r="5" spans="1:95" s="22" customFormat="1"/>
    <row r="6" spans="1:95" s="5" customFormat="1" ht="15.6">
      <c r="B6" s="5" t="s">
        <v>195</v>
      </c>
    </row>
    <row r="7" spans="1:95" s="22" customFormat="1" ht="15" customHeight="1">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row>
    <row r="8" spans="1:95" s="15" customFormat="1" ht="15" customHeight="1">
      <c r="A8" s="55"/>
      <c r="B8" s="112" t="s">
        <v>93</v>
      </c>
      <c r="C8" s="49" t="s">
        <v>94</v>
      </c>
      <c r="D8" s="71" t="s">
        <v>95</v>
      </c>
      <c r="E8" s="71" t="s">
        <v>96</v>
      </c>
      <c r="F8" s="71" t="s">
        <v>97</v>
      </c>
      <c r="G8" s="71" t="s">
        <v>98</v>
      </c>
      <c r="H8" s="71" t="s">
        <v>99</v>
      </c>
      <c r="I8" s="71" t="s">
        <v>100</v>
      </c>
      <c r="J8" s="71" t="s">
        <v>101</v>
      </c>
      <c r="K8" s="71" t="s">
        <v>102</v>
      </c>
      <c r="L8" s="71" t="s">
        <v>103</v>
      </c>
      <c r="M8" s="71" t="s">
        <v>104</v>
      </c>
      <c r="N8" s="71" t="s">
        <v>105</v>
      </c>
      <c r="O8" s="71" t="s">
        <v>106</v>
      </c>
      <c r="P8" s="71" t="s">
        <v>107</v>
      </c>
      <c r="Q8" s="71" t="s">
        <v>108</v>
      </c>
      <c r="R8" s="71" t="s">
        <v>109</v>
      </c>
      <c r="S8" s="71" t="s">
        <v>110</v>
      </c>
      <c r="T8" s="71" t="s">
        <v>111</v>
      </c>
      <c r="U8" s="71" t="s">
        <v>112</v>
      </c>
      <c r="V8" s="71" t="s">
        <v>113</v>
      </c>
      <c r="W8" s="71" t="s">
        <v>114</v>
      </c>
      <c r="X8" s="71" t="s">
        <v>115</v>
      </c>
      <c r="Y8" s="71" t="s">
        <v>116</v>
      </c>
      <c r="Z8" s="71" t="s">
        <v>117</v>
      </c>
      <c r="AA8" s="71" t="s">
        <v>118</v>
      </c>
      <c r="AB8" s="71" t="s">
        <v>119</v>
      </c>
      <c r="AC8" s="71" t="s">
        <v>120</v>
      </c>
      <c r="AD8" s="71" t="s">
        <v>121</v>
      </c>
      <c r="AE8" s="71" t="s">
        <v>122</v>
      </c>
      <c r="AF8" s="71" t="s">
        <v>123</v>
      </c>
      <c r="AG8" s="71" t="s">
        <v>124</v>
      </c>
      <c r="AH8" s="71" t="s">
        <v>125</v>
      </c>
      <c r="AI8" s="71" t="s">
        <v>126</v>
      </c>
      <c r="AJ8" s="71" t="s">
        <v>127</v>
      </c>
      <c r="AK8" s="71" t="s">
        <v>128</v>
      </c>
      <c r="AL8" s="71" t="s">
        <v>129</v>
      </c>
      <c r="AM8" s="71" t="s">
        <v>130</v>
      </c>
      <c r="AN8" s="71" t="s">
        <v>131</v>
      </c>
      <c r="AO8" s="71" t="s">
        <v>132</v>
      </c>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row>
    <row r="9" spans="1:95" s="15" customFormat="1" ht="15" customHeight="1">
      <c r="A9" s="55"/>
      <c r="B9" s="49" t="s">
        <v>133</v>
      </c>
      <c r="C9" s="44"/>
      <c r="D9" s="130"/>
      <c r="E9" s="130"/>
      <c r="F9" s="130"/>
      <c r="G9" s="130"/>
      <c r="H9" s="130"/>
      <c r="I9" s="130"/>
      <c r="J9" s="130"/>
      <c r="K9" s="130"/>
      <c r="L9" s="130"/>
      <c r="M9" s="130"/>
      <c r="N9" s="130"/>
      <c r="O9" s="130"/>
      <c r="P9" s="130"/>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row>
    <row r="10" spans="1:95" s="15" customFormat="1" ht="15" customHeight="1">
      <c r="A10" s="55"/>
      <c r="B10" s="69" t="s">
        <v>95</v>
      </c>
      <c r="C10" s="44"/>
      <c r="D10" s="131">
        <f>IF(D$8=$B10,0,IF(D$8&gt;$B10,'User Input'!D27,-'User Input'!D27))</f>
        <v>0</v>
      </c>
      <c r="E10" s="131">
        <f>IF(E$8=$B10,0,IF(E$8&gt;$B10,'User Input'!E27,-'User Input'!E27))</f>
        <v>0</v>
      </c>
      <c r="F10" s="131">
        <f>IF(F$8=$B10,0,IF(F$8&gt;$B10,'User Input'!F27,-'User Input'!F27))</f>
        <v>0</v>
      </c>
      <c r="G10" s="131">
        <f>IF(G$8=$B10,0,IF(G$8&gt;$B10,'User Input'!G27,-'User Input'!G27))</f>
        <v>0</v>
      </c>
      <c r="H10" s="131">
        <f>IF(H$8=$B10,0,IF(H$8&gt;$B10,'User Input'!H27,-'User Input'!H27))</f>
        <v>0</v>
      </c>
      <c r="I10" s="131">
        <f>IF(I$8=$B10,0,IF(I$8&gt;$B10,'User Input'!I27,-'User Input'!I27))</f>
        <v>0</v>
      </c>
      <c r="J10" s="131">
        <f>IF(J$8=$B10,0,IF(J$8&gt;$B10,'User Input'!J27,-'User Input'!J27))</f>
        <v>0</v>
      </c>
      <c r="K10" s="131">
        <f>IF(K$8=$B10,0,IF(K$8&gt;$B10,'User Input'!K27,-'User Input'!K27))</f>
        <v>0</v>
      </c>
      <c r="L10" s="131">
        <f>IF(L$8=$B10,0,IF(L$8&gt;$B10,'User Input'!L27,-'User Input'!L27))</f>
        <v>0</v>
      </c>
      <c r="M10" s="131">
        <f>IF(M$8=$B10,0,IF(M$8&gt;$B10,'User Input'!M27,-'User Input'!M27))</f>
        <v>0</v>
      </c>
      <c r="N10" s="131">
        <f>IF(N$8=$B10,0,IF(N$8&gt;$B10,'User Input'!N27,-'User Input'!N27))</f>
        <v>0</v>
      </c>
      <c r="O10" s="131">
        <f>IF(O$8=$B10,0,IF(O$8&gt;$B10,'User Input'!O27,-'User Input'!O27))</f>
        <v>0</v>
      </c>
      <c r="P10" s="131">
        <f>IF(P$8=$B10,0,IF(P$8&gt;$B10,'User Input'!P27,-'User Input'!P27))</f>
        <v>0</v>
      </c>
      <c r="Q10" s="131">
        <f>IF(Q$8=$B10,0,IF(Q$8&gt;$B10,'User Input'!Q27,-'User Input'!Q27))</f>
        <v>0</v>
      </c>
      <c r="R10" s="131">
        <f>IF(R$8=$B10,0,IF(R$8&gt;$B10,'User Input'!R27,-'User Input'!R27))</f>
        <v>0</v>
      </c>
      <c r="S10" s="131">
        <f>IF(S$8=$B10,0,IF(S$8&gt;$B10,'User Input'!S27,-'User Input'!S27))</f>
        <v>0</v>
      </c>
      <c r="T10" s="131">
        <f>IF(T$8=$B10,0,IF(T$8&gt;$B10,'User Input'!T27,-'User Input'!T27))</f>
        <v>0</v>
      </c>
      <c r="U10" s="131">
        <f>IF(U$8=$B10,0,IF(U$8&gt;$B10,'User Input'!U27,-'User Input'!U27))</f>
        <v>0</v>
      </c>
      <c r="V10" s="131">
        <f>IF(V$8=$B10,0,IF(V$8&gt;$B10,'User Input'!V27,-'User Input'!V27))</f>
        <v>0</v>
      </c>
      <c r="W10" s="131">
        <f>IF(W$8=$B10,0,IF(W$8&gt;$B10,'User Input'!W27,-'User Input'!W27))</f>
        <v>0</v>
      </c>
      <c r="X10" s="131">
        <f>IF(X$8=$B10,0,IF(X$8&gt;$B10,'User Input'!X27,-'User Input'!X27))</f>
        <v>0</v>
      </c>
      <c r="Y10" s="131">
        <f>IF(Y$8=$B10,0,IF(Y$8&gt;$B10,'User Input'!Y27,-'User Input'!Y27))</f>
        <v>0</v>
      </c>
      <c r="Z10" s="131">
        <f>IF(Z$8=$B10,0,IF(Z$8&gt;$B10,'User Input'!Z27,-'User Input'!Z27))</f>
        <v>0</v>
      </c>
      <c r="AA10" s="131">
        <f>IF(AA$8=$B10,0,IF(AA$8&gt;$B10,'User Input'!AA27,-'User Input'!AA27))</f>
        <v>0</v>
      </c>
      <c r="AB10" s="131">
        <f>IF(AB$8=$B10,0,IF(AB$8&gt;$B10,'User Input'!AB27,-'User Input'!AB27))</f>
        <v>0</v>
      </c>
      <c r="AC10" s="131">
        <f>IF(AC$8=$B10,0,IF(AC$8&gt;$B10,'User Input'!AC27,-'User Input'!AC27))</f>
        <v>0</v>
      </c>
      <c r="AD10" s="131">
        <f>IF(AD$8=$B10,0,IF(AD$8&gt;$B10,'User Input'!AD27,-'User Input'!AD27))</f>
        <v>0</v>
      </c>
      <c r="AE10" s="131">
        <f>IF(AE$8=$B10,0,IF(AE$8&gt;$B10,'User Input'!AE27,-'User Input'!AE27))</f>
        <v>0</v>
      </c>
      <c r="AF10" s="131">
        <f>IF(AF$8=$B10,0,IF(AF$8&gt;$B10,'User Input'!AF27,-'User Input'!AF27))</f>
        <v>0</v>
      </c>
      <c r="AG10" s="131">
        <f>IF(AG$8=$B10,0,IF(AG$8&gt;$B10,'User Input'!AG27,-'User Input'!AG27))</f>
        <v>0</v>
      </c>
      <c r="AH10" s="131">
        <f>IF(AH$8=$B10,0,IF(AH$8&gt;$B10,'User Input'!AH27,-'User Input'!AH27))</f>
        <v>0</v>
      </c>
      <c r="AI10" s="131">
        <f>IF(AI$8=$B10,0,IF(AI$8&gt;$B10,'User Input'!AI27,-'User Input'!AI27))</f>
        <v>0</v>
      </c>
      <c r="AJ10" s="131">
        <f>IF(AJ$8=$B10,0,IF(AJ$8&gt;$B10,'User Input'!AJ27,-'User Input'!AJ27))</f>
        <v>0</v>
      </c>
      <c r="AK10" s="131">
        <f>IF(AK$8=$B10,0,IF(AK$8&gt;$B10,'User Input'!AK27,-'User Input'!AK27))</f>
        <v>0</v>
      </c>
      <c r="AL10" s="131">
        <f>IF(AL$8=$B10,0,IF(AL$8&gt;$B10,'User Input'!AL27,-'User Input'!AL27))</f>
        <v>0</v>
      </c>
      <c r="AM10" s="131">
        <f>IF(AM$8=$B10,0,IF(AM$8&gt;$B10,'User Input'!AM27,-'User Input'!AM27))</f>
        <v>0</v>
      </c>
      <c r="AN10" s="131">
        <f>IF(AN$8=$B10,0,IF(AN$8&gt;$B10,'User Input'!AN27,-'User Input'!AN27))</f>
        <v>0</v>
      </c>
      <c r="AO10" s="131">
        <f>IF(AO$8=$B10,0,IF(AO$8&gt;$B10,'User Input'!AO27,-'User Input'!AO27))</f>
        <v>0</v>
      </c>
      <c r="AP10" s="104"/>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row>
    <row r="11" spans="1:95" s="15" customFormat="1" ht="15" customHeight="1">
      <c r="A11" s="55"/>
      <c r="B11" s="117" t="s">
        <v>96</v>
      </c>
      <c r="C11" s="44"/>
      <c r="D11" s="131">
        <f>IF(D$8=$B11,0,IF(D$8&gt;$B11,'User Input'!D28,-'User Input'!D28))</f>
        <v>0</v>
      </c>
      <c r="E11" s="131">
        <f>IF(E$8=$B11,0,IF(E$8&gt;$B11,'User Input'!E28,-'User Input'!E28))</f>
        <v>0</v>
      </c>
      <c r="F11" s="131">
        <f>IF(F$8=$B11,0,IF(F$8&gt;$B11,'User Input'!F28,-'User Input'!F28))</f>
        <v>0</v>
      </c>
      <c r="G11" s="131">
        <f>IF(G$8=$B11,0,IF(G$8&gt;$B11,'User Input'!G28,-'User Input'!G28))</f>
        <v>0</v>
      </c>
      <c r="H11" s="131">
        <f>IF(H$8=$B11,0,IF(H$8&gt;$B11,'User Input'!H28,-'User Input'!H28))</f>
        <v>0</v>
      </c>
      <c r="I11" s="131">
        <f>IF(I$8=$B11,0,IF(I$8&gt;$B11,'User Input'!I28,-'User Input'!I28))</f>
        <v>0</v>
      </c>
      <c r="J11" s="131">
        <f>IF(J$8=$B11,0,IF(J$8&gt;$B11,'User Input'!J28,-'User Input'!J28))</f>
        <v>0</v>
      </c>
      <c r="K11" s="131">
        <f>IF(K$8=$B11,0,IF(K$8&gt;$B11,'User Input'!K28,-'User Input'!K28))</f>
        <v>0</v>
      </c>
      <c r="L11" s="131">
        <f>IF(L$8=$B11,0,IF(L$8&gt;$B11,'User Input'!L28,-'User Input'!L28))</f>
        <v>0</v>
      </c>
      <c r="M11" s="131">
        <f>IF(M$8=$B11,0,IF(M$8&gt;$B11,'User Input'!M28,-'User Input'!M28))</f>
        <v>0</v>
      </c>
      <c r="N11" s="131">
        <f>IF(N$8=$B11,0,IF(N$8&gt;$B11,'User Input'!N28,-'User Input'!N28))</f>
        <v>0</v>
      </c>
      <c r="O11" s="131">
        <f>IF(O$8=$B11,0,IF(O$8&gt;$B11,'User Input'!O28,-'User Input'!O28))</f>
        <v>0</v>
      </c>
      <c r="P11" s="131">
        <f>IF(P$8=$B11,0,IF(P$8&gt;$B11,'User Input'!P28,-'User Input'!P28))</f>
        <v>0</v>
      </c>
      <c r="Q11" s="131">
        <f>IF(Q$8=$B11,0,IF(Q$8&gt;$B11,'User Input'!Q28,-'User Input'!Q28))</f>
        <v>0</v>
      </c>
      <c r="R11" s="131">
        <f>IF(R$8=$B11,0,IF(R$8&gt;$B11,'User Input'!R28,-'User Input'!R28))</f>
        <v>0</v>
      </c>
      <c r="S11" s="131">
        <f>IF(S$8=$B11,0,IF(S$8&gt;$B11,'User Input'!S28,-'User Input'!S28))</f>
        <v>0</v>
      </c>
      <c r="T11" s="131">
        <f>IF(T$8=$B11,0,IF(T$8&gt;$B11,'User Input'!T28,-'User Input'!T28))</f>
        <v>0</v>
      </c>
      <c r="U11" s="131">
        <f>IF(U$8=$B11,0,IF(U$8&gt;$B11,'User Input'!U28,-'User Input'!U28))</f>
        <v>0</v>
      </c>
      <c r="V11" s="131">
        <f>IF(V$8=$B11,0,IF(V$8&gt;$B11,'User Input'!V28,-'User Input'!V28))</f>
        <v>0</v>
      </c>
      <c r="W11" s="131">
        <f>IF(W$8=$B11,0,IF(W$8&gt;$B11,'User Input'!W28,-'User Input'!W28))</f>
        <v>0</v>
      </c>
      <c r="X11" s="131">
        <f>IF(X$8=$B11,0,IF(X$8&gt;$B11,'User Input'!X28,-'User Input'!X28))</f>
        <v>0</v>
      </c>
      <c r="Y11" s="131">
        <f>IF(Y$8=$B11,0,IF(Y$8&gt;$B11,'User Input'!Y28,-'User Input'!Y28))</f>
        <v>0</v>
      </c>
      <c r="Z11" s="131">
        <f>IF(Z$8=$B11,0,IF(Z$8&gt;$B11,'User Input'!Z28,-'User Input'!Z28))</f>
        <v>0</v>
      </c>
      <c r="AA11" s="131">
        <f>IF(AA$8=$B11,0,IF(AA$8&gt;$B11,'User Input'!AA28,-'User Input'!AA28))</f>
        <v>0</v>
      </c>
      <c r="AB11" s="131">
        <f>IF(AB$8=$B11,0,IF(AB$8&gt;$B11,'User Input'!AB28,-'User Input'!AB28))</f>
        <v>0</v>
      </c>
      <c r="AC11" s="131">
        <f>IF(AC$8=$B11,0,IF(AC$8&gt;$B11,'User Input'!AC28,-'User Input'!AC28))</f>
        <v>0</v>
      </c>
      <c r="AD11" s="131">
        <f>IF(AD$8=$B11,0,IF(AD$8&gt;$B11,'User Input'!AD28,-'User Input'!AD28))</f>
        <v>0</v>
      </c>
      <c r="AE11" s="131">
        <f>IF(AE$8=$B11,0,IF(AE$8&gt;$B11,'User Input'!AE28,-'User Input'!AE28))</f>
        <v>0</v>
      </c>
      <c r="AF11" s="131">
        <f>IF(AF$8=$B11,0,IF(AF$8&gt;$B11,'User Input'!AF28,-'User Input'!AF28))</f>
        <v>0</v>
      </c>
      <c r="AG11" s="131">
        <f>IF(AG$8=$B11,0,IF(AG$8&gt;$B11,'User Input'!AG28,-'User Input'!AG28))</f>
        <v>0</v>
      </c>
      <c r="AH11" s="131">
        <f>IF(AH$8=$B11,0,IF(AH$8&gt;$B11,'User Input'!AH28,-'User Input'!AH28))</f>
        <v>0</v>
      </c>
      <c r="AI11" s="131">
        <f>IF(AI$8=$B11,0,IF(AI$8&gt;$B11,'User Input'!AI28,-'User Input'!AI28))</f>
        <v>0</v>
      </c>
      <c r="AJ11" s="131">
        <f>IF(AJ$8=$B11,0,IF(AJ$8&gt;$B11,'User Input'!AJ28,-'User Input'!AJ28))</f>
        <v>0</v>
      </c>
      <c r="AK11" s="131">
        <f>IF(AK$8=$B11,0,IF(AK$8&gt;$B11,'User Input'!AK28,-'User Input'!AK28))</f>
        <v>0</v>
      </c>
      <c r="AL11" s="131">
        <f>IF(AL$8=$B11,0,IF(AL$8&gt;$B11,'User Input'!AL28,-'User Input'!AL28))</f>
        <v>0</v>
      </c>
      <c r="AM11" s="131">
        <f>IF(AM$8=$B11,0,IF(AM$8&gt;$B11,'User Input'!AM28,-'User Input'!AM28))</f>
        <v>0</v>
      </c>
      <c r="AN11" s="131">
        <f>IF(AN$8=$B11,0,IF(AN$8&gt;$B11,'User Input'!AN28,-'User Input'!AN28))</f>
        <v>0</v>
      </c>
      <c r="AO11" s="131">
        <f>IF(AO$8=$B11,0,IF(AO$8&gt;$B11,'User Input'!AO28,-'User Input'!AO28))</f>
        <v>0</v>
      </c>
      <c r="AP11" s="104"/>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row>
    <row r="12" spans="1:95" s="15" customFormat="1" ht="15" customHeight="1">
      <c r="A12" s="55"/>
      <c r="B12" s="117" t="s">
        <v>97</v>
      </c>
      <c r="C12" s="44"/>
      <c r="D12" s="131">
        <f>IF(D$8=$B12,0,IF(D$8&gt;$B12,'User Input'!D29,-'User Input'!D29))</f>
        <v>0</v>
      </c>
      <c r="E12" s="131">
        <f>IF(E$8=$B12,0,IF(E$8&gt;$B12,'User Input'!E29,-'User Input'!E29))</f>
        <v>0</v>
      </c>
      <c r="F12" s="131">
        <f>IF(F$8=$B12,0,IF(F$8&gt;$B12,'User Input'!F29,-'User Input'!F29))</f>
        <v>0</v>
      </c>
      <c r="G12" s="131">
        <f>IF(G$8=$B12,0,IF(G$8&gt;$B12,'User Input'!G29,-'User Input'!G29))</f>
        <v>0</v>
      </c>
      <c r="H12" s="131">
        <f>IF(H$8=$B12,0,IF(H$8&gt;$B12,'User Input'!H29,-'User Input'!H29))</f>
        <v>0</v>
      </c>
      <c r="I12" s="131">
        <f>IF(I$8=$B12,0,IF(I$8&gt;$B12,'User Input'!I29,-'User Input'!I29))</f>
        <v>0</v>
      </c>
      <c r="J12" s="131">
        <f>IF(J$8=$B12,0,IF(J$8&gt;$B12,'User Input'!J29,-'User Input'!J29))</f>
        <v>0</v>
      </c>
      <c r="K12" s="131">
        <f>IF(K$8=$B12,0,IF(K$8&gt;$B12,'User Input'!K29,-'User Input'!K29))</f>
        <v>0</v>
      </c>
      <c r="L12" s="131">
        <f>IF(L$8=$B12,0,IF(L$8&gt;$B12,'User Input'!L29,-'User Input'!L29))</f>
        <v>0</v>
      </c>
      <c r="M12" s="131">
        <f>IF(M$8=$B12,0,IF(M$8&gt;$B12,'User Input'!M29,-'User Input'!M29))</f>
        <v>0</v>
      </c>
      <c r="N12" s="131">
        <f>IF(N$8=$B12,0,IF(N$8&gt;$B12,'User Input'!N29,-'User Input'!N29))</f>
        <v>0</v>
      </c>
      <c r="O12" s="131">
        <f>IF(O$8=$B12,0,IF(O$8&gt;$B12,'User Input'!O29,-'User Input'!O29))</f>
        <v>0</v>
      </c>
      <c r="P12" s="131">
        <f>IF(P$8=$B12,0,IF(P$8&gt;$B12,'User Input'!P29,-'User Input'!P29))</f>
        <v>0</v>
      </c>
      <c r="Q12" s="131">
        <f>IF(Q$8=$B12,0,IF(Q$8&gt;$B12,'User Input'!Q29,-'User Input'!Q29))</f>
        <v>0</v>
      </c>
      <c r="R12" s="131">
        <f>IF(R$8=$B12,0,IF(R$8&gt;$B12,'User Input'!R29,-'User Input'!R29))</f>
        <v>0</v>
      </c>
      <c r="S12" s="131">
        <f>IF(S$8=$B12,0,IF(S$8&gt;$B12,'User Input'!S29,-'User Input'!S29))</f>
        <v>0</v>
      </c>
      <c r="T12" s="131">
        <f>IF(T$8=$B12,0,IF(T$8&gt;$B12,'User Input'!T29,-'User Input'!T29))</f>
        <v>0</v>
      </c>
      <c r="U12" s="131">
        <f>IF(U$8=$B12,0,IF(U$8&gt;$B12,'User Input'!U29,-'User Input'!U29))</f>
        <v>0</v>
      </c>
      <c r="V12" s="131">
        <f>IF(V$8=$B12,0,IF(V$8&gt;$B12,'User Input'!V29,-'User Input'!V29))</f>
        <v>0</v>
      </c>
      <c r="W12" s="131">
        <f>IF(W$8=$B12,0,IF(W$8&gt;$B12,'User Input'!W29,-'User Input'!W29))</f>
        <v>0</v>
      </c>
      <c r="X12" s="131">
        <f>IF(X$8=$B12,0,IF(X$8&gt;$B12,'User Input'!X29,-'User Input'!X29))</f>
        <v>0</v>
      </c>
      <c r="Y12" s="131">
        <f>IF(Y$8=$B12,0,IF(Y$8&gt;$B12,'User Input'!Y29,-'User Input'!Y29))</f>
        <v>0</v>
      </c>
      <c r="Z12" s="131">
        <f>IF(Z$8=$B12,0,IF(Z$8&gt;$B12,'User Input'!Z29,-'User Input'!Z29))</f>
        <v>0</v>
      </c>
      <c r="AA12" s="131">
        <f>IF(AA$8=$B12,0,IF(AA$8&gt;$B12,'User Input'!AA29,-'User Input'!AA29))</f>
        <v>0</v>
      </c>
      <c r="AB12" s="131">
        <f>IF(AB$8=$B12,0,IF(AB$8&gt;$B12,'User Input'!AB29,-'User Input'!AB29))</f>
        <v>0</v>
      </c>
      <c r="AC12" s="131">
        <f>IF(AC$8=$B12,0,IF(AC$8&gt;$B12,'User Input'!AC29,-'User Input'!AC29))</f>
        <v>0</v>
      </c>
      <c r="AD12" s="131">
        <f>IF(AD$8=$B12,0,IF(AD$8&gt;$B12,'User Input'!AD29,-'User Input'!AD29))</f>
        <v>0</v>
      </c>
      <c r="AE12" s="131">
        <f>IF(AE$8=$B12,0,IF(AE$8&gt;$B12,'User Input'!AE29,-'User Input'!AE29))</f>
        <v>0</v>
      </c>
      <c r="AF12" s="131">
        <f>IF(AF$8=$B12,0,IF(AF$8&gt;$B12,'User Input'!AF29,-'User Input'!AF29))</f>
        <v>0</v>
      </c>
      <c r="AG12" s="131">
        <f>IF(AG$8=$B12,0,IF(AG$8&gt;$B12,'User Input'!AG29,-'User Input'!AG29))</f>
        <v>0</v>
      </c>
      <c r="AH12" s="131">
        <f>IF(AH$8=$B12,0,IF(AH$8&gt;$B12,'User Input'!AH29,-'User Input'!AH29))</f>
        <v>0</v>
      </c>
      <c r="AI12" s="131">
        <f>IF(AI$8=$B12,0,IF(AI$8&gt;$B12,'User Input'!AI29,-'User Input'!AI29))</f>
        <v>0</v>
      </c>
      <c r="AJ12" s="131">
        <f>IF(AJ$8=$B12,0,IF(AJ$8&gt;$B12,'User Input'!AJ29,-'User Input'!AJ29))</f>
        <v>0</v>
      </c>
      <c r="AK12" s="131">
        <f>IF(AK$8=$B12,0,IF(AK$8&gt;$B12,'User Input'!AK29,-'User Input'!AK29))</f>
        <v>0</v>
      </c>
      <c r="AL12" s="131">
        <f>IF(AL$8=$B12,0,IF(AL$8&gt;$B12,'User Input'!AL29,-'User Input'!AL29))</f>
        <v>0</v>
      </c>
      <c r="AM12" s="131">
        <f>IF(AM$8=$B12,0,IF(AM$8&gt;$B12,'User Input'!AM29,-'User Input'!AM29))</f>
        <v>0</v>
      </c>
      <c r="AN12" s="131">
        <f>IF(AN$8=$B12,0,IF(AN$8&gt;$B12,'User Input'!AN29,-'User Input'!AN29))</f>
        <v>0</v>
      </c>
      <c r="AO12" s="131">
        <f>IF(AO$8=$B12,0,IF(AO$8&gt;$B12,'User Input'!AO29,-'User Input'!AO29))</f>
        <v>0</v>
      </c>
      <c r="AP12" s="104"/>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row>
    <row r="13" spans="1:95" s="15" customFormat="1" ht="15.6">
      <c r="A13" s="55"/>
      <c r="B13" s="117" t="s">
        <v>98</v>
      </c>
      <c r="C13" s="44"/>
      <c r="D13" s="131">
        <f>IF(D$8=$B13,0,IF(D$8&gt;$B13,'User Input'!D30,-'User Input'!D30))</f>
        <v>0</v>
      </c>
      <c r="E13" s="131">
        <f>IF(E$8=$B13,0,IF(E$8&gt;$B13,'User Input'!E30,-'User Input'!E30))</f>
        <v>0</v>
      </c>
      <c r="F13" s="131">
        <f>IF(F$8=$B13,0,IF(F$8&gt;$B13,'User Input'!F30,-'User Input'!F30))</f>
        <v>0</v>
      </c>
      <c r="G13" s="131">
        <f>IF(G$8=$B13,0,IF(G$8&gt;$B13,'User Input'!G30,-'User Input'!G30))</f>
        <v>0</v>
      </c>
      <c r="H13" s="131">
        <f>IF(H$8=$B13,0,IF(H$8&gt;$B13,'User Input'!H30,-'User Input'!H30))</f>
        <v>0</v>
      </c>
      <c r="I13" s="131">
        <f>IF(I$8=$B13,0,IF(I$8&gt;$B13,'User Input'!I30,-'User Input'!I30))</f>
        <v>0</v>
      </c>
      <c r="J13" s="131">
        <f>IF(J$8=$B13,0,IF(J$8&gt;$B13,'User Input'!J30,-'User Input'!J30))</f>
        <v>0</v>
      </c>
      <c r="K13" s="131">
        <f>IF(K$8=$B13,0,IF(K$8&gt;$B13,'User Input'!K30,-'User Input'!K30))</f>
        <v>0</v>
      </c>
      <c r="L13" s="131">
        <f>IF(L$8=$B13,0,IF(L$8&gt;$B13,'User Input'!L30,-'User Input'!L30))</f>
        <v>0</v>
      </c>
      <c r="M13" s="131">
        <f>IF(M$8=$B13,0,IF(M$8&gt;$B13,'User Input'!M30,-'User Input'!M30))</f>
        <v>0</v>
      </c>
      <c r="N13" s="131">
        <f>IF(N$8=$B13,0,IF(N$8&gt;$B13,'User Input'!N30,-'User Input'!N30))</f>
        <v>0</v>
      </c>
      <c r="O13" s="131">
        <f>IF(O$8=$B13,0,IF(O$8&gt;$B13,'User Input'!O30,-'User Input'!O30))</f>
        <v>0</v>
      </c>
      <c r="P13" s="131">
        <f>IF(P$8=$B13,0,IF(P$8&gt;$B13,'User Input'!P30,-'User Input'!P30))</f>
        <v>0</v>
      </c>
      <c r="Q13" s="131">
        <f>IF(Q$8=$B13,0,IF(Q$8&gt;$B13,'User Input'!Q30,-'User Input'!Q30))</f>
        <v>0</v>
      </c>
      <c r="R13" s="131">
        <f>IF(R$8=$B13,0,IF(R$8&gt;$B13,'User Input'!R30,-'User Input'!R30))</f>
        <v>0</v>
      </c>
      <c r="S13" s="131">
        <f>IF(S$8=$B13,0,IF(S$8&gt;$B13,'User Input'!S30,-'User Input'!S30))</f>
        <v>0</v>
      </c>
      <c r="T13" s="131">
        <f>IF(T$8=$B13,0,IF(T$8&gt;$B13,'User Input'!T30,-'User Input'!T30))</f>
        <v>0</v>
      </c>
      <c r="U13" s="131">
        <f>IF(U$8=$B13,0,IF(U$8&gt;$B13,'User Input'!U30,-'User Input'!U30))</f>
        <v>0</v>
      </c>
      <c r="V13" s="131">
        <f>IF(V$8=$B13,0,IF(V$8&gt;$B13,'User Input'!V30,-'User Input'!V30))</f>
        <v>0</v>
      </c>
      <c r="W13" s="131">
        <f>IF(W$8=$B13,0,IF(W$8&gt;$B13,'User Input'!W30,-'User Input'!W30))</f>
        <v>0</v>
      </c>
      <c r="X13" s="131">
        <f>IF(X$8=$B13,0,IF(X$8&gt;$B13,'User Input'!X30,-'User Input'!X30))</f>
        <v>0</v>
      </c>
      <c r="Y13" s="131">
        <f>IF(Y$8=$B13,0,IF(Y$8&gt;$B13,'User Input'!Y30,-'User Input'!Y30))</f>
        <v>0</v>
      </c>
      <c r="Z13" s="131">
        <f>IF(Z$8=$B13,0,IF(Z$8&gt;$B13,'User Input'!Z30,-'User Input'!Z30))</f>
        <v>0</v>
      </c>
      <c r="AA13" s="131">
        <f>IF(AA$8=$B13,0,IF(AA$8&gt;$B13,'User Input'!AA30,-'User Input'!AA30))</f>
        <v>0</v>
      </c>
      <c r="AB13" s="131">
        <f>IF(AB$8=$B13,0,IF(AB$8&gt;$B13,'User Input'!AB30,-'User Input'!AB30))</f>
        <v>0</v>
      </c>
      <c r="AC13" s="131">
        <f>IF(AC$8=$B13,0,IF(AC$8&gt;$B13,'User Input'!AC30,-'User Input'!AC30))</f>
        <v>0</v>
      </c>
      <c r="AD13" s="131">
        <f>IF(AD$8=$B13,0,IF(AD$8&gt;$B13,'User Input'!AD30,-'User Input'!AD30))</f>
        <v>0</v>
      </c>
      <c r="AE13" s="131">
        <f>IF(AE$8=$B13,0,IF(AE$8&gt;$B13,'User Input'!AE30,-'User Input'!AE30))</f>
        <v>0</v>
      </c>
      <c r="AF13" s="131">
        <f>IF(AF$8=$B13,0,IF(AF$8&gt;$B13,'User Input'!AF30,-'User Input'!AF30))</f>
        <v>0</v>
      </c>
      <c r="AG13" s="131">
        <f>IF(AG$8=$B13,0,IF(AG$8&gt;$B13,'User Input'!AG30,-'User Input'!AG30))</f>
        <v>0</v>
      </c>
      <c r="AH13" s="131">
        <f>IF(AH$8=$B13,0,IF(AH$8&gt;$B13,'User Input'!AH30,-'User Input'!AH30))</f>
        <v>0</v>
      </c>
      <c r="AI13" s="131">
        <f>IF(AI$8=$B13,0,IF(AI$8&gt;$B13,'User Input'!AI30,-'User Input'!AI30))</f>
        <v>0</v>
      </c>
      <c r="AJ13" s="131">
        <f>IF(AJ$8=$B13,0,IF(AJ$8&gt;$B13,'User Input'!AJ30,-'User Input'!AJ30))</f>
        <v>0</v>
      </c>
      <c r="AK13" s="131">
        <f>IF(AK$8=$B13,0,IF(AK$8&gt;$B13,'User Input'!AK30,-'User Input'!AK30))</f>
        <v>0</v>
      </c>
      <c r="AL13" s="131">
        <f>IF(AL$8=$B13,0,IF(AL$8&gt;$B13,'User Input'!AL30,-'User Input'!AL30))</f>
        <v>0</v>
      </c>
      <c r="AM13" s="131">
        <f>IF(AM$8=$B13,0,IF(AM$8&gt;$B13,'User Input'!AM30,-'User Input'!AM30))</f>
        <v>0</v>
      </c>
      <c r="AN13" s="131">
        <f>IF(AN$8=$B13,0,IF(AN$8&gt;$B13,'User Input'!AN30,-'User Input'!AN30))</f>
        <v>0</v>
      </c>
      <c r="AO13" s="131">
        <f>IF(AO$8=$B13,0,IF(AO$8&gt;$B13,'User Input'!AO30,-'User Input'!AO30))</f>
        <v>0</v>
      </c>
      <c r="AP13" s="104"/>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row>
    <row r="14" spans="1:95" s="15" customFormat="1" ht="15" customHeight="1">
      <c r="A14" s="55"/>
      <c r="B14" s="117" t="s">
        <v>99</v>
      </c>
      <c r="C14" s="44"/>
      <c r="D14" s="131">
        <f>IF(D$8=$B14,0,IF(D$8&gt;$B14,'User Input'!D31,-'User Input'!D31))</f>
        <v>0</v>
      </c>
      <c r="E14" s="131">
        <f>IF(E$8=$B14,0,IF(E$8&gt;$B14,'User Input'!E31,-'User Input'!E31))</f>
        <v>0</v>
      </c>
      <c r="F14" s="131">
        <f>IF(F$8=$B14,0,IF(F$8&gt;$B14,'User Input'!F31,-'User Input'!F31))</f>
        <v>0</v>
      </c>
      <c r="G14" s="131">
        <f>IF(G$8=$B14,0,IF(G$8&gt;$B14,'User Input'!G31,-'User Input'!G31))</f>
        <v>0</v>
      </c>
      <c r="H14" s="131">
        <f>IF(H$8=$B14,0,IF(H$8&gt;$B14,'User Input'!H31,-'User Input'!H31))</f>
        <v>0</v>
      </c>
      <c r="I14" s="131">
        <f>IF(I$8=$B14,0,IF(I$8&gt;$B14,'User Input'!I31,-'User Input'!I31))</f>
        <v>0</v>
      </c>
      <c r="J14" s="131">
        <f>IF(J$8=$B14,0,IF(J$8&gt;$B14,'User Input'!J31,-'User Input'!J31))</f>
        <v>0</v>
      </c>
      <c r="K14" s="131">
        <f>IF(K$8=$B14,0,IF(K$8&gt;$B14,'User Input'!K31,-'User Input'!K31))</f>
        <v>0</v>
      </c>
      <c r="L14" s="131">
        <f>IF(L$8=$B14,0,IF(L$8&gt;$B14,'User Input'!L31,-'User Input'!L31))</f>
        <v>0</v>
      </c>
      <c r="M14" s="131">
        <f>IF(M$8=$B14,0,IF(M$8&gt;$B14,'User Input'!M31,-'User Input'!M31))</f>
        <v>0</v>
      </c>
      <c r="N14" s="131">
        <f>IF(N$8=$B14,0,IF(N$8&gt;$B14,'User Input'!N31,-'User Input'!N31))</f>
        <v>0</v>
      </c>
      <c r="O14" s="131">
        <f>IF(O$8=$B14,0,IF(O$8&gt;$B14,'User Input'!O31,-'User Input'!O31))</f>
        <v>0</v>
      </c>
      <c r="P14" s="131">
        <f>IF(P$8=$B14,0,IF(P$8&gt;$B14,'User Input'!P31,-'User Input'!P31))</f>
        <v>0</v>
      </c>
      <c r="Q14" s="131">
        <f>IF(Q$8=$B14,0,IF(Q$8&gt;$B14,'User Input'!Q31,-'User Input'!Q31))</f>
        <v>0</v>
      </c>
      <c r="R14" s="131">
        <f>IF(R$8=$B14,0,IF(R$8&gt;$B14,'User Input'!R31,-'User Input'!R31))</f>
        <v>0</v>
      </c>
      <c r="S14" s="131">
        <f>IF(S$8=$B14,0,IF(S$8&gt;$B14,'User Input'!S31,-'User Input'!S31))</f>
        <v>0</v>
      </c>
      <c r="T14" s="131">
        <f>IF(T$8=$B14,0,IF(T$8&gt;$B14,'User Input'!T31,-'User Input'!T31))</f>
        <v>0</v>
      </c>
      <c r="U14" s="131">
        <f>IF(U$8=$B14,0,IF(U$8&gt;$B14,'User Input'!U31,-'User Input'!U31))</f>
        <v>0</v>
      </c>
      <c r="V14" s="131">
        <f>IF(V$8=$B14,0,IF(V$8&gt;$B14,'User Input'!V31,-'User Input'!V31))</f>
        <v>0</v>
      </c>
      <c r="W14" s="131">
        <f>IF(W$8=$B14,0,IF(W$8&gt;$B14,'User Input'!W31,-'User Input'!W31))</f>
        <v>0</v>
      </c>
      <c r="X14" s="131">
        <f>IF(X$8=$B14,0,IF(X$8&gt;$B14,'User Input'!X31,-'User Input'!X31))</f>
        <v>0</v>
      </c>
      <c r="Y14" s="131">
        <f>IF(Y$8=$B14,0,IF(Y$8&gt;$B14,'User Input'!Y31,-'User Input'!Y31))</f>
        <v>0</v>
      </c>
      <c r="Z14" s="131">
        <f>IF(Z$8=$B14,0,IF(Z$8&gt;$B14,'User Input'!Z31,-'User Input'!Z31))</f>
        <v>0</v>
      </c>
      <c r="AA14" s="131">
        <f>IF(AA$8=$B14,0,IF(AA$8&gt;$B14,'User Input'!AA31,-'User Input'!AA31))</f>
        <v>0</v>
      </c>
      <c r="AB14" s="131">
        <f>IF(AB$8=$B14,0,IF(AB$8&gt;$B14,'User Input'!AB31,-'User Input'!AB31))</f>
        <v>0</v>
      </c>
      <c r="AC14" s="131">
        <f>IF(AC$8=$B14,0,IF(AC$8&gt;$B14,'User Input'!AC31,-'User Input'!AC31))</f>
        <v>0</v>
      </c>
      <c r="AD14" s="131">
        <f>IF(AD$8=$B14,0,IF(AD$8&gt;$B14,'User Input'!AD31,-'User Input'!AD31))</f>
        <v>0</v>
      </c>
      <c r="AE14" s="131">
        <f>IF(AE$8=$B14,0,IF(AE$8&gt;$B14,'User Input'!AE31,-'User Input'!AE31))</f>
        <v>0</v>
      </c>
      <c r="AF14" s="131">
        <f>IF(AF$8=$B14,0,IF(AF$8&gt;$B14,'User Input'!AF31,-'User Input'!AF31))</f>
        <v>0</v>
      </c>
      <c r="AG14" s="131">
        <f>IF(AG$8=$B14,0,IF(AG$8&gt;$B14,'User Input'!AG31,-'User Input'!AG31))</f>
        <v>0</v>
      </c>
      <c r="AH14" s="131">
        <f>IF(AH$8=$B14,0,IF(AH$8&gt;$B14,'User Input'!AH31,-'User Input'!AH31))</f>
        <v>0</v>
      </c>
      <c r="AI14" s="131">
        <f>IF(AI$8=$B14,0,IF(AI$8&gt;$B14,'User Input'!AI31,-'User Input'!AI31))</f>
        <v>0</v>
      </c>
      <c r="AJ14" s="131">
        <f>IF(AJ$8=$B14,0,IF(AJ$8&gt;$B14,'User Input'!AJ31,-'User Input'!AJ31))</f>
        <v>0</v>
      </c>
      <c r="AK14" s="131">
        <f>IF(AK$8=$B14,0,IF(AK$8&gt;$B14,'User Input'!AK31,-'User Input'!AK31))</f>
        <v>0</v>
      </c>
      <c r="AL14" s="131">
        <f>IF(AL$8=$B14,0,IF(AL$8&gt;$B14,'User Input'!AL31,-'User Input'!AL31))</f>
        <v>0</v>
      </c>
      <c r="AM14" s="131">
        <f>IF(AM$8=$B14,0,IF(AM$8&gt;$B14,'User Input'!AM31,-'User Input'!AM31))</f>
        <v>0</v>
      </c>
      <c r="AN14" s="131">
        <f>IF(AN$8=$B14,0,IF(AN$8&gt;$B14,'User Input'!AN31,-'User Input'!AN31))</f>
        <v>0</v>
      </c>
      <c r="AO14" s="131">
        <f>IF(AO$8=$B14,0,IF(AO$8&gt;$B14,'User Input'!AO31,-'User Input'!AO31))</f>
        <v>0</v>
      </c>
      <c r="AP14" s="6"/>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row>
    <row r="15" spans="1:95" s="15" customFormat="1" ht="15" customHeight="1">
      <c r="A15" s="55"/>
      <c r="B15" s="117" t="s">
        <v>100</v>
      </c>
      <c r="C15" s="44"/>
      <c r="D15" s="131">
        <f>IF(D$8=$B15,0,IF(D$8&gt;$B15,'User Input'!D32,-'User Input'!D32))</f>
        <v>0</v>
      </c>
      <c r="E15" s="131">
        <f>IF(E$8=$B15,0,IF(E$8&gt;$B15,'User Input'!E32,-'User Input'!E32))</f>
        <v>0</v>
      </c>
      <c r="F15" s="131">
        <f>IF(F$8=$B15,0,IF(F$8&gt;$B15,'User Input'!F32,-'User Input'!F32))</f>
        <v>0</v>
      </c>
      <c r="G15" s="131">
        <f>IF(G$8=$B15,0,IF(G$8&gt;$B15,'User Input'!G32,-'User Input'!G32))</f>
        <v>0</v>
      </c>
      <c r="H15" s="131">
        <f>IF(H$8=$B15,0,IF(H$8&gt;$B15,'User Input'!H32,-'User Input'!H32))</f>
        <v>0</v>
      </c>
      <c r="I15" s="131">
        <f>IF(I$8=$B15,0,IF(I$8&gt;$B15,'User Input'!I32,-'User Input'!I32))</f>
        <v>0</v>
      </c>
      <c r="J15" s="131">
        <f>IF(J$8=$B15,0,IF(J$8&gt;$B15,'User Input'!J32,-'User Input'!J32))</f>
        <v>0</v>
      </c>
      <c r="K15" s="131">
        <f>IF(K$8=$B15,0,IF(K$8&gt;$B15,'User Input'!K32,-'User Input'!K32))</f>
        <v>0</v>
      </c>
      <c r="L15" s="131">
        <f>IF(L$8=$B15,0,IF(L$8&gt;$B15,'User Input'!L32,-'User Input'!L32))</f>
        <v>0</v>
      </c>
      <c r="M15" s="131">
        <f>IF(M$8=$B15,0,IF(M$8&gt;$B15,'User Input'!M32,-'User Input'!M32))</f>
        <v>0</v>
      </c>
      <c r="N15" s="131">
        <f>IF(N$8=$B15,0,IF(N$8&gt;$B15,'User Input'!N32,-'User Input'!N32))</f>
        <v>0</v>
      </c>
      <c r="O15" s="131">
        <f>IF(O$8=$B15,0,IF(O$8&gt;$B15,'User Input'!O32,-'User Input'!O32))</f>
        <v>0</v>
      </c>
      <c r="P15" s="131">
        <f>IF(P$8=$B15,0,IF(P$8&gt;$B15,'User Input'!P32,-'User Input'!P32))</f>
        <v>0</v>
      </c>
      <c r="Q15" s="131">
        <f>IF(Q$8=$B15,0,IF(Q$8&gt;$B15,'User Input'!Q32,-'User Input'!Q32))</f>
        <v>0</v>
      </c>
      <c r="R15" s="131">
        <f>IF(R$8=$B15,0,IF(R$8&gt;$B15,'User Input'!R32,-'User Input'!R32))</f>
        <v>0</v>
      </c>
      <c r="S15" s="131">
        <f>IF(S$8=$B15,0,IF(S$8&gt;$B15,'User Input'!S32,-'User Input'!S32))</f>
        <v>0</v>
      </c>
      <c r="T15" s="131">
        <f>IF(T$8=$B15,0,IF(T$8&gt;$B15,'User Input'!T32,-'User Input'!T32))</f>
        <v>0</v>
      </c>
      <c r="U15" s="131">
        <f>IF(U$8=$B15,0,IF(U$8&gt;$B15,'User Input'!U32,-'User Input'!U32))</f>
        <v>0</v>
      </c>
      <c r="V15" s="131">
        <f>IF(V$8=$B15,0,IF(V$8&gt;$B15,'User Input'!V32,-'User Input'!V32))</f>
        <v>0</v>
      </c>
      <c r="W15" s="131">
        <f>IF(W$8=$B15,0,IF(W$8&gt;$B15,'User Input'!W32,-'User Input'!W32))</f>
        <v>0</v>
      </c>
      <c r="X15" s="131">
        <f>IF(X$8=$B15,0,IF(X$8&gt;$B15,'User Input'!X32,-'User Input'!X32))</f>
        <v>0</v>
      </c>
      <c r="Y15" s="131">
        <f>IF(Y$8=$B15,0,IF(Y$8&gt;$B15,'User Input'!Y32,-'User Input'!Y32))</f>
        <v>0</v>
      </c>
      <c r="Z15" s="131">
        <f>IF(Z$8=$B15,0,IF(Z$8&gt;$B15,'User Input'!Z32,-'User Input'!Z32))</f>
        <v>0</v>
      </c>
      <c r="AA15" s="131">
        <f>IF(AA$8=$B15,0,IF(AA$8&gt;$B15,'User Input'!AA32,-'User Input'!AA32))</f>
        <v>0</v>
      </c>
      <c r="AB15" s="131">
        <f>IF(AB$8=$B15,0,IF(AB$8&gt;$B15,'User Input'!AB32,-'User Input'!AB32))</f>
        <v>0</v>
      </c>
      <c r="AC15" s="131">
        <f>IF(AC$8=$B15,0,IF(AC$8&gt;$B15,'User Input'!AC32,-'User Input'!AC32))</f>
        <v>0</v>
      </c>
      <c r="AD15" s="131">
        <f>IF(AD$8=$B15,0,IF(AD$8&gt;$B15,'User Input'!AD32,-'User Input'!AD32))</f>
        <v>0</v>
      </c>
      <c r="AE15" s="131">
        <f>IF(AE$8=$B15,0,IF(AE$8&gt;$B15,'User Input'!AE32,-'User Input'!AE32))</f>
        <v>0</v>
      </c>
      <c r="AF15" s="131">
        <f>IF(AF$8=$B15,0,IF(AF$8&gt;$B15,'User Input'!AF32,-'User Input'!AF32))</f>
        <v>0</v>
      </c>
      <c r="AG15" s="131">
        <f>IF(AG$8=$B15,0,IF(AG$8&gt;$B15,'User Input'!AG32,-'User Input'!AG32))</f>
        <v>0</v>
      </c>
      <c r="AH15" s="131">
        <f>IF(AH$8=$B15,0,IF(AH$8&gt;$B15,'User Input'!AH32,-'User Input'!AH32))</f>
        <v>0</v>
      </c>
      <c r="AI15" s="131">
        <f>IF(AI$8=$B15,0,IF(AI$8&gt;$B15,'User Input'!AI32,-'User Input'!AI32))</f>
        <v>0</v>
      </c>
      <c r="AJ15" s="131">
        <f>IF(AJ$8=$B15,0,IF(AJ$8&gt;$B15,'User Input'!AJ32,-'User Input'!AJ32))</f>
        <v>0</v>
      </c>
      <c r="AK15" s="131">
        <f>IF(AK$8=$B15,0,IF(AK$8&gt;$B15,'User Input'!AK32,-'User Input'!AK32))</f>
        <v>0</v>
      </c>
      <c r="AL15" s="131">
        <f>IF(AL$8=$B15,0,IF(AL$8&gt;$B15,'User Input'!AL32,-'User Input'!AL32))</f>
        <v>0</v>
      </c>
      <c r="AM15" s="131">
        <f>IF(AM$8=$B15,0,IF(AM$8&gt;$B15,'User Input'!AM32,-'User Input'!AM32))</f>
        <v>0</v>
      </c>
      <c r="AN15" s="131">
        <f>IF(AN$8=$B15,0,IF(AN$8&gt;$B15,'User Input'!AN32,-'User Input'!AN32))</f>
        <v>0</v>
      </c>
      <c r="AO15" s="131">
        <f>IF(AO$8=$B15,0,IF(AO$8&gt;$B15,'User Input'!AO32,-'User Input'!AO32))</f>
        <v>0</v>
      </c>
      <c r="AP15" s="6"/>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row>
    <row r="16" spans="1:95" s="15" customFormat="1" ht="15" customHeight="1">
      <c r="A16" s="55"/>
      <c r="B16" s="117" t="s">
        <v>101</v>
      </c>
      <c r="C16" s="44"/>
      <c r="D16" s="131">
        <f>IF(D$8=$B16,0,IF(D$8&gt;$B16,'User Input'!D33,-'User Input'!D33))</f>
        <v>0</v>
      </c>
      <c r="E16" s="131">
        <f>IF(E$8=$B16,0,IF(E$8&gt;$B16,'User Input'!E33,-'User Input'!E33))</f>
        <v>0</v>
      </c>
      <c r="F16" s="131">
        <f>IF(F$8=$B16,0,IF(F$8&gt;$B16,'User Input'!F33,-'User Input'!F33))</f>
        <v>0</v>
      </c>
      <c r="G16" s="131">
        <f>IF(G$8=$B16,0,IF(G$8&gt;$B16,'User Input'!G33,-'User Input'!G33))</f>
        <v>0</v>
      </c>
      <c r="H16" s="131">
        <f>IF(H$8=$B16,0,IF(H$8&gt;$B16,'User Input'!H33,-'User Input'!H33))</f>
        <v>0</v>
      </c>
      <c r="I16" s="131">
        <f>IF(I$8=$B16,0,IF(I$8&gt;$B16,'User Input'!I33,-'User Input'!I33))</f>
        <v>0</v>
      </c>
      <c r="J16" s="131">
        <f>IF(J$8=$B16,0,IF(J$8&gt;$B16,'User Input'!J33,-'User Input'!J33))</f>
        <v>0</v>
      </c>
      <c r="K16" s="131">
        <f>IF(K$8=$B16,0,IF(K$8&gt;$B16,'User Input'!K33,-'User Input'!K33))</f>
        <v>0</v>
      </c>
      <c r="L16" s="131">
        <f>IF(L$8=$B16,0,IF(L$8&gt;$B16,'User Input'!L33,-'User Input'!L33))</f>
        <v>0</v>
      </c>
      <c r="M16" s="131">
        <f>IF(M$8=$B16,0,IF(M$8&gt;$B16,'User Input'!M33,-'User Input'!M33))</f>
        <v>0</v>
      </c>
      <c r="N16" s="131">
        <f>IF(N$8=$B16,0,IF(N$8&gt;$B16,'User Input'!N33,-'User Input'!N33))</f>
        <v>0</v>
      </c>
      <c r="O16" s="131">
        <f>IF(O$8=$B16,0,IF(O$8&gt;$B16,'User Input'!O33,-'User Input'!O33))</f>
        <v>0</v>
      </c>
      <c r="P16" s="131">
        <f>IF(P$8=$B16,0,IF(P$8&gt;$B16,'User Input'!P33,-'User Input'!P33))</f>
        <v>0</v>
      </c>
      <c r="Q16" s="131">
        <f>IF(Q$8=$B16,0,IF(Q$8&gt;$B16,'User Input'!Q33,-'User Input'!Q33))</f>
        <v>0</v>
      </c>
      <c r="R16" s="131">
        <f>IF(R$8=$B16,0,IF(R$8&gt;$B16,'User Input'!R33,-'User Input'!R33))</f>
        <v>0</v>
      </c>
      <c r="S16" s="131">
        <f>IF(S$8=$B16,0,IF(S$8&gt;$B16,'User Input'!S33,-'User Input'!S33))</f>
        <v>0</v>
      </c>
      <c r="T16" s="131">
        <f>IF(T$8=$B16,0,IF(T$8&gt;$B16,'User Input'!T33,-'User Input'!T33))</f>
        <v>0</v>
      </c>
      <c r="U16" s="131">
        <f>IF(U$8=$B16,0,IF(U$8&gt;$B16,'User Input'!U33,-'User Input'!U33))</f>
        <v>0</v>
      </c>
      <c r="V16" s="131">
        <f>IF(V$8=$B16,0,IF(V$8&gt;$B16,'User Input'!V33,-'User Input'!V33))</f>
        <v>0</v>
      </c>
      <c r="W16" s="131">
        <f>IF(W$8=$B16,0,IF(W$8&gt;$B16,'User Input'!W33,-'User Input'!W33))</f>
        <v>0</v>
      </c>
      <c r="X16" s="131">
        <f>IF(X$8=$B16,0,IF(X$8&gt;$B16,'User Input'!X33,-'User Input'!X33))</f>
        <v>0</v>
      </c>
      <c r="Y16" s="131">
        <f>IF(Y$8=$B16,0,IF(Y$8&gt;$B16,'User Input'!Y33,-'User Input'!Y33))</f>
        <v>0</v>
      </c>
      <c r="Z16" s="131">
        <f>IF(Z$8=$B16,0,IF(Z$8&gt;$B16,'User Input'!Z33,-'User Input'!Z33))</f>
        <v>0</v>
      </c>
      <c r="AA16" s="131">
        <f>IF(AA$8=$B16,0,IF(AA$8&gt;$B16,'User Input'!AA33,-'User Input'!AA33))</f>
        <v>0</v>
      </c>
      <c r="AB16" s="131">
        <f>IF(AB$8=$B16,0,IF(AB$8&gt;$B16,'User Input'!AB33,-'User Input'!AB33))</f>
        <v>0</v>
      </c>
      <c r="AC16" s="131">
        <f>IF(AC$8=$B16,0,IF(AC$8&gt;$B16,'User Input'!AC33,-'User Input'!AC33))</f>
        <v>0</v>
      </c>
      <c r="AD16" s="131">
        <f>IF(AD$8=$B16,0,IF(AD$8&gt;$B16,'User Input'!AD33,-'User Input'!AD33))</f>
        <v>0</v>
      </c>
      <c r="AE16" s="131">
        <f>IF(AE$8=$B16,0,IF(AE$8&gt;$B16,'User Input'!AE33,-'User Input'!AE33))</f>
        <v>0</v>
      </c>
      <c r="AF16" s="131">
        <f>IF(AF$8=$B16,0,IF(AF$8&gt;$B16,'User Input'!AF33,-'User Input'!AF33))</f>
        <v>0</v>
      </c>
      <c r="AG16" s="131">
        <f>IF(AG$8=$B16,0,IF(AG$8&gt;$B16,'User Input'!AG33,-'User Input'!AG33))</f>
        <v>0</v>
      </c>
      <c r="AH16" s="131">
        <f>IF(AH$8=$B16,0,IF(AH$8&gt;$B16,'User Input'!AH33,-'User Input'!AH33))</f>
        <v>0</v>
      </c>
      <c r="AI16" s="131">
        <f>IF(AI$8=$B16,0,IF(AI$8&gt;$B16,'User Input'!AI33,-'User Input'!AI33))</f>
        <v>0</v>
      </c>
      <c r="AJ16" s="131">
        <f>IF(AJ$8=$B16,0,IF(AJ$8&gt;$B16,'User Input'!AJ33,-'User Input'!AJ33))</f>
        <v>0</v>
      </c>
      <c r="AK16" s="131">
        <f>IF(AK$8=$B16,0,IF(AK$8&gt;$B16,'User Input'!AK33,-'User Input'!AK33))</f>
        <v>0</v>
      </c>
      <c r="AL16" s="131">
        <f>IF(AL$8=$B16,0,IF(AL$8&gt;$B16,'User Input'!AL33,-'User Input'!AL33))</f>
        <v>0</v>
      </c>
      <c r="AM16" s="131">
        <f>IF(AM$8=$B16,0,IF(AM$8&gt;$B16,'User Input'!AM33,-'User Input'!AM33))</f>
        <v>0</v>
      </c>
      <c r="AN16" s="131">
        <f>IF(AN$8=$B16,0,IF(AN$8&gt;$B16,'User Input'!AN33,-'User Input'!AN33))</f>
        <v>0</v>
      </c>
      <c r="AO16" s="131">
        <f>IF(AO$8=$B16,0,IF(AO$8&gt;$B16,'User Input'!AO33,-'User Input'!AO33))</f>
        <v>0</v>
      </c>
      <c r="AP16" s="6"/>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row>
    <row r="17" spans="1:96" s="15" customFormat="1" ht="15" customHeight="1">
      <c r="A17" s="55"/>
      <c r="B17" s="117" t="s">
        <v>102</v>
      </c>
      <c r="C17" s="44"/>
      <c r="D17" s="131">
        <f>IF(D$8=$B17,0,IF(D$8&gt;$B17,'User Input'!D34,-'User Input'!D34))</f>
        <v>0</v>
      </c>
      <c r="E17" s="131">
        <f>IF(E$8=$B17,0,IF(E$8&gt;$B17,'User Input'!E34,-'User Input'!E34))</f>
        <v>0</v>
      </c>
      <c r="F17" s="131">
        <f>IF(F$8=$B17,0,IF(F$8&gt;$B17,'User Input'!F34,-'User Input'!F34))</f>
        <v>0</v>
      </c>
      <c r="G17" s="131">
        <f>IF(G$8=$B17,0,IF(G$8&gt;$B17,'User Input'!G34,-'User Input'!G34))</f>
        <v>0</v>
      </c>
      <c r="H17" s="131">
        <f>IF(H$8=$B17,0,IF(H$8&gt;$B17,'User Input'!H34,-'User Input'!H34))</f>
        <v>0</v>
      </c>
      <c r="I17" s="131">
        <f>IF(I$8=$B17,0,IF(I$8&gt;$B17,'User Input'!I34,-'User Input'!I34))</f>
        <v>0</v>
      </c>
      <c r="J17" s="131">
        <f>IF(J$8=$B17,0,IF(J$8&gt;$B17,'User Input'!J34,-'User Input'!J34))</f>
        <v>0</v>
      </c>
      <c r="K17" s="131">
        <f>IF(K$8=$B17,0,IF(K$8&gt;$B17,'User Input'!K34,-'User Input'!K34))</f>
        <v>0</v>
      </c>
      <c r="L17" s="131">
        <f>IF(L$8=$B17,0,IF(L$8&gt;$B17,'User Input'!L34,-'User Input'!L34))</f>
        <v>0</v>
      </c>
      <c r="M17" s="131">
        <f>IF(M$8=$B17,0,IF(M$8&gt;$B17,'User Input'!M34,-'User Input'!M34))</f>
        <v>0</v>
      </c>
      <c r="N17" s="131">
        <f>IF(N$8=$B17,0,IF(N$8&gt;$B17,'User Input'!N34,-'User Input'!N34))</f>
        <v>0</v>
      </c>
      <c r="O17" s="131">
        <f>IF(O$8=$B17,0,IF(O$8&gt;$B17,'User Input'!O34,-'User Input'!O34))</f>
        <v>0</v>
      </c>
      <c r="P17" s="131">
        <f>IF(P$8=$B17,0,IF(P$8&gt;$B17,'User Input'!P34,-'User Input'!P34))</f>
        <v>0</v>
      </c>
      <c r="Q17" s="131">
        <f>IF(Q$8=$B17,0,IF(Q$8&gt;$B17,'User Input'!Q34,-'User Input'!Q34))</f>
        <v>0</v>
      </c>
      <c r="R17" s="131">
        <f>IF(R$8=$B17,0,IF(R$8&gt;$B17,'User Input'!R34,-'User Input'!R34))</f>
        <v>0</v>
      </c>
      <c r="S17" s="131">
        <f>IF(S$8=$B17,0,IF(S$8&gt;$B17,'User Input'!S34,-'User Input'!S34))</f>
        <v>0</v>
      </c>
      <c r="T17" s="131">
        <f>IF(T$8=$B17,0,IF(T$8&gt;$B17,'User Input'!T34,-'User Input'!T34))</f>
        <v>0</v>
      </c>
      <c r="U17" s="131">
        <f>IF(U$8=$B17,0,IF(U$8&gt;$B17,'User Input'!U34,-'User Input'!U34))</f>
        <v>0</v>
      </c>
      <c r="V17" s="131">
        <f>IF(V$8=$B17,0,IF(V$8&gt;$B17,'User Input'!V34,-'User Input'!V34))</f>
        <v>0</v>
      </c>
      <c r="W17" s="131">
        <f>IF(W$8=$B17,0,IF(W$8&gt;$B17,'User Input'!W34,-'User Input'!W34))</f>
        <v>0</v>
      </c>
      <c r="X17" s="131">
        <f>IF(X$8=$B17,0,IF(X$8&gt;$B17,'User Input'!X34,-'User Input'!X34))</f>
        <v>0</v>
      </c>
      <c r="Y17" s="131">
        <f>IF(Y$8=$B17,0,IF(Y$8&gt;$B17,'User Input'!Y34,-'User Input'!Y34))</f>
        <v>0</v>
      </c>
      <c r="Z17" s="131">
        <f>IF(Z$8=$B17,0,IF(Z$8&gt;$B17,'User Input'!Z34,-'User Input'!Z34))</f>
        <v>0</v>
      </c>
      <c r="AA17" s="131">
        <f>IF(AA$8=$B17,0,IF(AA$8&gt;$B17,'User Input'!AA34,-'User Input'!AA34))</f>
        <v>0</v>
      </c>
      <c r="AB17" s="131">
        <f>IF(AB$8=$B17,0,IF(AB$8&gt;$B17,'User Input'!AB34,-'User Input'!AB34))</f>
        <v>0</v>
      </c>
      <c r="AC17" s="131">
        <f>IF(AC$8=$B17,0,IF(AC$8&gt;$B17,'User Input'!AC34,-'User Input'!AC34))</f>
        <v>0</v>
      </c>
      <c r="AD17" s="131">
        <f>IF(AD$8=$B17,0,IF(AD$8&gt;$B17,'User Input'!AD34,-'User Input'!AD34))</f>
        <v>0</v>
      </c>
      <c r="AE17" s="131">
        <f>IF(AE$8=$B17,0,IF(AE$8&gt;$B17,'User Input'!AE34,-'User Input'!AE34))</f>
        <v>0</v>
      </c>
      <c r="AF17" s="131">
        <f>IF(AF$8=$B17,0,IF(AF$8&gt;$B17,'User Input'!AF34,-'User Input'!AF34))</f>
        <v>0</v>
      </c>
      <c r="AG17" s="131">
        <f>IF(AG$8=$B17,0,IF(AG$8&gt;$B17,'User Input'!AG34,-'User Input'!AG34))</f>
        <v>0</v>
      </c>
      <c r="AH17" s="131">
        <f>IF(AH$8=$B17,0,IF(AH$8&gt;$B17,'User Input'!AH34,-'User Input'!AH34))</f>
        <v>0</v>
      </c>
      <c r="AI17" s="131">
        <f>IF(AI$8=$B17,0,IF(AI$8&gt;$B17,'User Input'!AI34,-'User Input'!AI34))</f>
        <v>0</v>
      </c>
      <c r="AJ17" s="131">
        <f>IF(AJ$8=$B17,0,IF(AJ$8&gt;$B17,'User Input'!AJ34,-'User Input'!AJ34))</f>
        <v>0</v>
      </c>
      <c r="AK17" s="131">
        <f>IF(AK$8=$B17,0,IF(AK$8&gt;$B17,'User Input'!AK34,-'User Input'!AK34))</f>
        <v>0</v>
      </c>
      <c r="AL17" s="131">
        <f>IF(AL$8=$B17,0,IF(AL$8&gt;$B17,'User Input'!AL34,-'User Input'!AL34))</f>
        <v>0</v>
      </c>
      <c r="AM17" s="131">
        <f>IF(AM$8=$B17,0,IF(AM$8&gt;$B17,'User Input'!AM34,-'User Input'!AM34))</f>
        <v>0</v>
      </c>
      <c r="AN17" s="131">
        <f>IF(AN$8=$B17,0,IF(AN$8&gt;$B17,'User Input'!AN34,-'User Input'!AN34))</f>
        <v>0</v>
      </c>
      <c r="AO17" s="131">
        <f>IF(AO$8=$B17,0,IF(AO$8&gt;$B17,'User Input'!AO34,-'User Input'!AO34))</f>
        <v>0</v>
      </c>
      <c r="AP17" s="6"/>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row>
    <row r="18" spans="1:96" ht="15" customHeight="1">
      <c r="A18" s="55"/>
      <c r="B18" s="117" t="s">
        <v>103</v>
      </c>
      <c r="C18" s="44"/>
      <c r="D18" s="131">
        <f>IF(D$8=$B18,0,IF(D$8&gt;$B18,'User Input'!D35,-'User Input'!D35))</f>
        <v>0</v>
      </c>
      <c r="E18" s="131">
        <f>IF(E$8=$B18,0,IF(E$8&gt;$B18,'User Input'!E35,-'User Input'!E35))</f>
        <v>0</v>
      </c>
      <c r="F18" s="131">
        <f>IF(F$8=$B18,0,IF(F$8&gt;$B18,'User Input'!F35,-'User Input'!F35))</f>
        <v>0</v>
      </c>
      <c r="G18" s="131">
        <f>IF(G$8=$B18,0,IF(G$8&gt;$B18,'User Input'!G35,-'User Input'!G35))</f>
        <v>0</v>
      </c>
      <c r="H18" s="131">
        <f>IF(H$8=$B18,0,IF(H$8&gt;$B18,'User Input'!H35,-'User Input'!H35))</f>
        <v>0</v>
      </c>
      <c r="I18" s="131">
        <f>IF(I$8=$B18,0,IF(I$8&gt;$B18,'User Input'!I35,-'User Input'!I35))</f>
        <v>0</v>
      </c>
      <c r="J18" s="131">
        <f>IF(J$8=$B18,0,IF(J$8&gt;$B18,'User Input'!J35,-'User Input'!J35))</f>
        <v>0</v>
      </c>
      <c r="K18" s="131">
        <f>IF(K$8=$B18,0,IF(K$8&gt;$B18,'User Input'!K35,-'User Input'!K35))</f>
        <v>0</v>
      </c>
      <c r="L18" s="131">
        <f>IF(L$8=$B18,0,IF(L$8&gt;$B18,'User Input'!L35,-'User Input'!L35))</f>
        <v>0</v>
      </c>
      <c r="M18" s="131">
        <f>IF(M$8=$B18,0,IF(M$8&gt;$B18,'User Input'!M35,-'User Input'!M35))</f>
        <v>0</v>
      </c>
      <c r="N18" s="131">
        <f>IF(N$8=$B18,0,IF(N$8&gt;$B18,'User Input'!N35,-'User Input'!N35))</f>
        <v>0</v>
      </c>
      <c r="O18" s="131">
        <f>IF(O$8=$B18,0,IF(O$8&gt;$B18,'User Input'!O35,-'User Input'!O35))</f>
        <v>0</v>
      </c>
      <c r="P18" s="131">
        <f>IF(P$8=$B18,0,IF(P$8&gt;$B18,'User Input'!P35,-'User Input'!P35))</f>
        <v>0</v>
      </c>
      <c r="Q18" s="131">
        <f>IF(Q$8=$B18,0,IF(Q$8&gt;$B18,'User Input'!Q35,-'User Input'!Q35))</f>
        <v>0</v>
      </c>
      <c r="R18" s="131">
        <f>IF(R$8=$B18,0,IF(R$8&gt;$B18,'User Input'!R35,-'User Input'!R35))</f>
        <v>0</v>
      </c>
      <c r="S18" s="131">
        <f>IF(S$8=$B18,0,IF(S$8&gt;$B18,'User Input'!S35,-'User Input'!S35))</f>
        <v>0</v>
      </c>
      <c r="T18" s="131">
        <f>IF(T$8=$B18,0,IF(T$8&gt;$B18,'User Input'!T35,-'User Input'!T35))</f>
        <v>0</v>
      </c>
      <c r="U18" s="131">
        <f>IF(U$8=$B18,0,IF(U$8&gt;$B18,'User Input'!U35,-'User Input'!U35))</f>
        <v>0</v>
      </c>
      <c r="V18" s="131">
        <f>IF(V$8=$B18,0,IF(V$8&gt;$B18,'User Input'!V35,-'User Input'!V35))</f>
        <v>0</v>
      </c>
      <c r="W18" s="131">
        <f>IF(W$8=$B18,0,IF(W$8&gt;$B18,'User Input'!W35,-'User Input'!W35))</f>
        <v>0</v>
      </c>
      <c r="X18" s="131">
        <f>IF(X$8=$B18,0,IF(X$8&gt;$B18,'User Input'!X35,-'User Input'!X35))</f>
        <v>0</v>
      </c>
      <c r="Y18" s="131">
        <f>IF(Y$8=$B18,0,IF(Y$8&gt;$B18,'User Input'!Y35,-'User Input'!Y35))</f>
        <v>0</v>
      </c>
      <c r="Z18" s="131">
        <f>IF(Z$8=$B18,0,IF(Z$8&gt;$B18,'User Input'!Z35,-'User Input'!Z35))</f>
        <v>0</v>
      </c>
      <c r="AA18" s="131">
        <f>IF(AA$8=$B18,0,IF(AA$8&gt;$B18,'User Input'!AA35,-'User Input'!AA35))</f>
        <v>0</v>
      </c>
      <c r="AB18" s="131">
        <f>IF(AB$8=$B18,0,IF(AB$8&gt;$B18,'User Input'!AB35,-'User Input'!AB35))</f>
        <v>0</v>
      </c>
      <c r="AC18" s="131">
        <f>IF(AC$8=$B18,0,IF(AC$8&gt;$B18,'User Input'!AC35,-'User Input'!AC35))</f>
        <v>0</v>
      </c>
      <c r="AD18" s="131">
        <f>IF(AD$8=$B18,0,IF(AD$8&gt;$B18,'User Input'!AD35,-'User Input'!AD35))</f>
        <v>0</v>
      </c>
      <c r="AE18" s="131">
        <f>IF(AE$8=$B18,0,IF(AE$8&gt;$B18,'User Input'!AE35,-'User Input'!AE35))</f>
        <v>0</v>
      </c>
      <c r="AF18" s="131">
        <f>IF(AF$8=$B18,0,IF(AF$8&gt;$B18,'User Input'!AF35,-'User Input'!AF35))</f>
        <v>0</v>
      </c>
      <c r="AG18" s="131">
        <f>IF(AG$8=$B18,0,IF(AG$8&gt;$B18,'User Input'!AG35,-'User Input'!AG35))</f>
        <v>0</v>
      </c>
      <c r="AH18" s="131">
        <f>IF(AH$8=$B18,0,IF(AH$8&gt;$B18,'User Input'!AH35,-'User Input'!AH35))</f>
        <v>0</v>
      </c>
      <c r="AI18" s="131">
        <f>IF(AI$8=$B18,0,IF(AI$8&gt;$B18,'User Input'!AI35,-'User Input'!AI35))</f>
        <v>0</v>
      </c>
      <c r="AJ18" s="131">
        <f>IF(AJ$8=$B18,0,IF(AJ$8&gt;$B18,'User Input'!AJ35,-'User Input'!AJ35))</f>
        <v>0</v>
      </c>
      <c r="AK18" s="131">
        <f>IF(AK$8=$B18,0,IF(AK$8&gt;$B18,'User Input'!AK35,-'User Input'!AK35))</f>
        <v>0</v>
      </c>
      <c r="AL18" s="131">
        <f>IF(AL$8=$B18,0,IF(AL$8&gt;$B18,'User Input'!AL35,-'User Input'!AL35))</f>
        <v>0</v>
      </c>
      <c r="AM18" s="131">
        <f>IF(AM$8=$B18,0,IF(AM$8&gt;$B18,'User Input'!AM35,-'User Input'!AM35))</f>
        <v>0</v>
      </c>
      <c r="AN18" s="131">
        <f>IF(AN$8=$B18,0,IF(AN$8&gt;$B18,'User Input'!AN35,-'User Input'!AN35))</f>
        <v>0</v>
      </c>
      <c r="AO18" s="131">
        <f>IF(AO$8=$B18,0,IF(AO$8&gt;$B18,'User Input'!AO35,-'User Input'!AO35))</f>
        <v>0</v>
      </c>
      <c r="AP18" s="6"/>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row>
    <row r="19" spans="1:96" ht="15" customHeight="1">
      <c r="A19" s="55"/>
      <c r="B19" s="117" t="s">
        <v>104</v>
      </c>
      <c r="C19" s="44"/>
      <c r="D19" s="131">
        <f>IF(D$8=$B19,0,IF(D$8&gt;$B19,'User Input'!D36,-'User Input'!D36))</f>
        <v>0</v>
      </c>
      <c r="E19" s="131">
        <f>IF(E$8=$B19,0,IF(E$8&gt;$B19,'User Input'!E36,-'User Input'!E36))</f>
        <v>0</v>
      </c>
      <c r="F19" s="131">
        <f>IF(F$8=$B19,0,IF(F$8&gt;$B19,'User Input'!F36,-'User Input'!F36))</f>
        <v>0</v>
      </c>
      <c r="G19" s="131">
        <f>IF(G$8=$B19,0,IF(G$8&gt;$B19,'User Input'!G36,-'User Input'!G36))</f>
        <v>0</v>
      </c>
      <c r="H19" s="131">
        <f>IF(H$8=$B19,0,IF(H$8&gt;$B19,'User Input'!H36,-'User Input'!H36))</f>
        <v>0</v>
      </c>
      <c r="I19" s="131">
        <f>IF(I$8=$B19,0,IF(I$8&gt;$B19,'User Input'!I36,-'User Input'!I36))</f>
        <v>0</v>
      </c>
      <c r="J19" s="131">
        <f>IF(J$8=$B19,0,IF(J$8&gt;$B19,'User Input'!J36,-'User Input'!J36))</f>
        <v>0</v>
      </c>
      <c r="K19" s="131">
        <f>IF(K$8=$B19,0,IF(K$8&gt;$B19,'User Input'!K36,-'User Input'!K36))</f>
        <v>0</v>
      </c>
      <c r="L19" s="131">
        <f>IF(L$8=$B19,0,IF(L$8&gt;$B19,'User Input'!L36,-'User Input'!L36))</f>
        <v>0</v>
      </c>
      <c r="M19" s="131">
        <f>IF(M$8=$B19,0,IF(M$8&gt;$B19,'User Input'!M36,-'User Input'!M36))</f>
        <v>0</v>
      </c>
      <c r="N19" s="131">
        <f>IF(N$8=$B19,0,IF(N$8&gt;$B19,'User Input'!N36,-'User Input'!N36))</f>
        <v>0</v>
      </c>
      <c r="O19" s="131">
        <f>IF(O$8=$B19,0,IF(O$8&gt;$B19,'User Input'!O36,-'User Input'!O36))</f>
        <v>0</v>
      </c>
      <c r="P19" s="131">
        <f>IF(P$8=$B19,0,IF(P$8&gt;$B19,'User Input'!P36,-'User Input'!P36))</f>
        <v>0</v>
      </c>
      <c r="Q19" s="131">
        <f>IF(Q$8=$B19,0,IF(Q$8&gt;$B19,'User Input'!Q36,-'User Input'!Q36))</f>
        <v>0</v>
      </c>
      <c r="R19" s="131">
        <f>IF(R$8=$B19,0,IF(R$8&gt;$B19,'User Input'!R36,-'User Input'!R36))</f>
        <v>0</v>
      </c>
      <c r="S19" s="131">
        <f>IF(S$8=$B19,0,IF(S$8&gt;$B19,'User Input'!S36,-'User Input'!S36))</f>
        <v>0</v>
      </c>
      <c r="T19" s="131">
        <f>IF(T$8=$B19,0,IF(T$8&gt;$B19,'User Input'!T36,-'User Input'!T36))</f>
        <v>0</v>
      </c>
      <c r="U19" s="131">
        <f>IF(U$8=$B19,0,IF(U$8&gt;$B19,'User Input'!U36,-'User Input'!U36))</f>
        <v>0</v>
      </c>
      <c r="V19" s="131">
        <f>IF(V$8=$B19,0,IF(V$8&gt;$B19,'User Input'!V36,-'User Input'!V36))</f>
        <v>0</v>
      </c>
      <c r="W19" s="131">
        <f>IF(W$8=$B19,0,IF(W$8&gt;$B19,'User Input'!W36,-'User Input'!W36))</f>
        <v>0</v>
      </c>
      <c r="X19" s="131">
        <f>IF(X$8=$B19,0,IF(X$8&gt;$B19,'User Input'!X36,-'User Input'!X36))</f>
        <v>0</v>
      </c>
      <c r="Y19" s="131">
        <f>IF(Y$8=$B19,0,IF(Y$8&gt;$B19,'User Input'!Y36,-'User Input'!Y36))</f>
        <v>0</v>
      </c>
      <c r="Z19" s="131">
        <f>IF(Z$8=$B19,0,IF(Z$8&gt;$B19,'User Input'!Z36,-'User Input'!Z36))</f>
        <v>0</v>
      </c>
      <c r="AA19" s="131">
        <f>IF(AA$8=$B19,0,IF(AA$8&gt;$B19,'User Input'!AA36,-'User Input'!AA36))</f>
        <v>0</v>
      </c>
      <c r="AB19" s="131">
        <f>IF(AB$8=$B19,0,IF(AB$8&gt;$B19,'User Input'!AB36,-'User Input'!AB36))</f>
        <v>0</v>
      </c>
      <c r="AC19" s="131">
        <f>IF(AC$8=$B19,0,IF(AC$8&gt;$B19,'User Input'!AC36,-'User Input'!AC36))</f>
        <v>0</v>
      </c>
      <c r="AD19" s="131">
        <f>IF(AD$8=$B19,0,IF(AD$8&gt;$B19,'User Input'!AD36,-'User Input'!AD36))</f>
        <v>0</v>
      </c>
      <c r="AE19" s="131">
        <f>IF(AE$8=$B19,0,IF(AE$8&gt;$B19,'User Input'!AE36,-'User Input'!AE36))</f>
        <v>0</v>
      </c>
      <c r="AF19" s="131">
        <f>IF(AF$8=$B19,0,IF(AF$8&gt;$B19,'User Input'!AF36,-'User Input'!AF36))</f>
        <v>0</v>
      </c>
      <c r="AG19" s="131">
        <f>IF(AG$8=$B19,0,IF(AG$8&gt;$B19,'User Input'!AG36,-'User Input'!AG36))</f>
        <v>0</v>
      </c>
      <c r="AH19" s="131">
        <f>IF(AH$8=$B19,0,IF(AH$8&gt;$B19,'User Input'!AH36,-'User Input'!AH36))</f>
        <v>0</v>
      </c>
      <c r="AI19" s="131">
        <f>IF(AI$8=$B19,0,IF(AI$8&gt;$B19,'User Input'!AI36,-'User Input'!AI36))</f>
        <v>0</v>
      </c>
      <c r="AJ19" s="131">
        <f>IF(AJ$8=$B19,0,IF(AJ$8&gt;$B19,'User Input'!AJ36,-'User Input'!AJ36))</f>
        <v>0</v>
      </c>
      <c r="AK19" s="131">
        <f>IF(AK$8=$B19,0,IF(AK$8&gt;$B19,'User Input'!AK36,-'User Input'!AK36))</f>
        <v>0</v>
      </c>
      <c r="AL19" s="131">
        <f>IF(AL$8=$B19,0,IF(AL$8&gt;$B19,'User Input'!AL36,-'User Input'!AL36))</f>
        <v>0</v>
      </c>
      <c r="AM19" s="131">
        <f>IF(AM$8=$B19,0,IF(AM$8&gt;$B19,'User Input'!AM36,-'User Input'!AM36))</f>
        <v>0</v>
      </c>
      <c r="AN19" s="131">
        <f>IF(AN$8=$B19,0,IF(AN$8&gt;$B19,'User Input'!AN36,-'User Input'!AN36))</f>
        <v>0</v>
      </c>
      <c r="AO19" s="131">
        <f>IF(AO$8=$B19,0,IF(AO$8&gt;$B19,'User Input'!AO36,-'User Input'!AO36))</f>
        <v>0</v>
      </c>
      <c r="AP19" s="6"/>
      <c r="AQ19" s="6"/>
      <c r="AR19" s="6"/>
      <c r="AS19" s="6"/>
      <c r="AT19" s="6"/>
      <c r="AU19" s="6"/>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row>
    <row r="20" spans="1:96" ht="15" customHeight="1">
      <c r="A20" s="55"/>
      <c r="B20" s="117" t="s">
        <v>105</v>
      </c>
      <c r="C20" s="44"/>
      <c r="D20" s="131">
        <f>IF(D$8=$B20,0,IF(D$8&gt;$B20,'User Input'!D37,-'User Input'!D37))</f>
        <v>0</v>
      </c>
      <c r="E20" s="131">
        <f>IF(E$8=$B20,0,IF(E$8&gt;$B20,'User Input'!E37,-'User Input'!E37))</f>
        <v>0</v>
      </c>
      <c r="F20" s="131">
        <f>IF(F$8=$B20,0,IF(F$8&gt;$B20,'User Input'!F37,-'User Input'!F37))</f>
        <v>0</v>
      </c>
      <c r="G20" s="131">
        <f>IF(G$8=$B20,0,IF(G$8&gt;$B20,'User Input'!G37,-'User Input'!G37))</f>
        <v>0</v>
      </c>
      <c r="H20" s="131">
        <f>IF(H$8=$B20,0,IF(H$8&gt;$B20,'User Input'!H37,-'User Input'!H37))</f>
        <v>0</v>
      </c>
      <c r="I20" s="131">
        <f>IF(I$8=$B20,0,IF(I$8&gt;$B20,'User Input'!I37,-'User Input'!I37))</f>
        <v>0</v>
      </c>
      <c r="J20" s="131">
        <f>IF(J$8=$B20,0,IF(J$8&gt;$B20,'User Input'!J37,-'User Input'!J37))</f>
        <v>0</v>
      </c>
      <c r="K20" s="131">
        <f>IF(K$8=$B20,0,IF(K$8&gt;$B20,'User Input'!K37,-'User Input'!K37))</f>
        <v>0</v>
      </c>
      <c r="L20" s="131">
        <f>IF(L$8=$B20,0,IF(L$8&gt;$B20,'User Input'!L37,-'User Input'!L37))</f>
        <v>0</v>
      </c>
      <c r="M20" s="131">
        <f>IF(M$8=$B20,0,IF(M$8&gt;$B20,'User Input'!M37,-'User Input'!M37))</f>
        <v>0</v>
      </c>
      <c r="N20" s="131">
        <f>IF(N$8=$B20,0,IF(N$8&gt;$B20,'User Input'!N37,-'User Input'!N37))</f>
        <v>0</v>
      </c>
      <c r="O20" s="131">
        <f>IF(O$8=$B20,0,IF(O$8&gt;$B20,'User Input'!O37,-'User Input'!O37))</f>
        <v>0</v>
      </c>
      <c r="P20" s="131">
        <f>IF(P$8=$B20,0,IF(P$8&gt;$B20,'User Input'!P37,-'User Input'!P37))</f>
        <v>0</v>
      </c>
      <c r="Q20" s="131">
        <f>IF(Q$8=$B20,0,IF(Q$8&gt;$B20,'User Input'!Q37,-'User Input'!Q37))</f>
        <v>0</v>
      </c>
      <c r="R20" s="131">
        <f>IF(R$8=$B20,0,IF(R$8&gt;$B20,'User Input'!R37,-'User Input'!R37))</f>
        <v>0</v>
      </c>
      <c r="S20" s="131">
        <f>IF(S$8=$B20,0,IF(S$8&gt;$B20,'User Input'!S37,-'User Input'!S37))</f>
        <v>0</v>
      </c>
      <c r="T20" s="131">
        <f>IF(T$8=$B20,0,IF(T$8&gt;$B20,'User Input'!T37,-'User Input'!T37))</f>
        <v>0</v>
      </c>
      <c r="U20" s="131">
        <f>IF(U$8=$B20,0,IF(U$8&gt;$B20,'User Input'!U37,-'User Input'!U37))</f>
        <v>0</v>
      </c>
      <c r="V20" s="131">
        <f>IF(V$8=$B20,0,IF(V$8&gt;$B20,'User Input'!V37,-'User Input'!V37))</f>
        <v>0</v>
      </c>
      <c r="W20" s="131">
        <f>IF(W$8=$B20,0,IF(W$8&gt;$B20,'User Input'!W37,-'User Input'!W37))</f>
        <v>0</v>
      </c>
      <c r="X20" s="131">
        <f>IF(X$8=$B20,0,IF(X$8&gt;$B20,'User Input'!X37,-'User Input'!X37))</f>
        <v>0</v>
      </c>
      <c r="Y20" s="131">
        <f>IF(Y$8=$B20,0,IF(Y$8&gt;$B20,'User Input'!Y37,-'User Input'!Y37))</f>
        <v>0</v>
      </c>
      <c r="Z20" s="131">
        <f>IF(Z$8=$B20,0,IF(Z$8&gt;$B20,'User Input'!Z37,-'User Input'!Z37))</f>
        <v>0</v>
      </c>
      <c r="AA20" s="131">
        <f>IF(AA$8=$B20,0,IF(AA$8&gt;$B20,'User Input'!AA37,-'User Input'!AA37))</f>
        <v>0</v>
      </c>
      <c r="AB20" s="131">
        <f>IF(AB$8=$B20,0,IF(AB$8&gt;$B20,'User Input'!AB37,-'User Input'!AB37))</f>
        <v>0</v>
      </c>
      <c r="AC20" s="131">
        <f>IF(AC$8=$B20,0,IF(AC$8&gt;$B20,'User Input'!AC37,-'User Input'!AC37))</f>
        <v>0</v>
      </c>
      <c r="AD20" s="131">
        <f>IF(AD$8=$B20,0,IF(AD$8&gt;$B20,'User Input'!AD37,-'User Input'!AD37))</f>
        <v>0</v>
      </c>
      <c r="AE20" s="131">
        <f>IF(AE$8=$B20,0,IF(AE$8&gt;$B20,'User Input'!AE37,-'User Input'!AE37))</f>
        <v>0</v>
      </c>
      <c r="AF20" s="131">
        <f>IF(AF$8=$B20,0,IF(AF$8&gt;$B20,'User Input'!AF37,-'User Input'!AF37))</f>
        <v>0</v>
      </c>
      <c r="AG20" s="131">
        <f>IF(AG$8=$B20,0,IF(AG$8&gt;$B20,'User Input'!AG37,-'User Input'!AG37))</f>
        <v>0</v>
      </c>
      <c r="AH20" s="131">
        <f>IF(AH$8=$B20,0,IF(AH$8&gt;$B20,'User Input'!AH37,-'User Input'!AH37))</f>
        <v>0</v>
      </c>
      <c r="AI20" s="131">
        <f>IF(AI$8=$B20,0,IF(AI$8&gt;$B20,'User Input'!AI37,-'User Input'!AI37))</f>
        <v>0</v>
      </c>
      <c r="AJ20" s="131">
        <f>IF(AJ$8=$B20,0,IF(AJ$8&gt;$B20,'User Input'!AJ37,-'User Input'!AJ37))</f>
        <v>0</v>
      </c>
      <c r="AK20" s="131">
        <f>IF(AK$8=$B20,0,IF(AK$8&gt;$B20,'User Input'!AK37,-'User Input'!AK37))</f>
        <v>0</v>
      </c>
      <c r="AL20" s="131">
        <f>IF(AL$8=$B20,0,IF(AL$8&gt;$B20,'User Input'!AL37,-'User Input'!AL37))</f>
        <v>0</v>
      </c>
      <c r="AM20" s="131">
        <f>IF(AM$8=$B20,0,IF(AM$8&gt;$B20,'User Input'!AM37,-'User Input'!AM37))</f>
        <v>0</v>
      </c>
      <c r="AN20" s="131">
        <f>IF(AN$8=$B20,0,IF(AN$8&gt;$B20,'User Input'!AN37,-'User Input'!AN37))</f>
        <v>0</v>
      </c>
      <c r="AO20" s="131">
        <f>IF(AO$8=$B20,0,IF(AO$8&gt;$B20,'User Input'!AO37,-'User Input'!AO37))</f>
        <v>0</v>
      </c>
      <c r="AP20" s="6"/>
      <c r="AQ20" s="6"/>
      <c r="AR20" s="6"/>
      <c r="AS20" s="6"/>
      <c r="AT20" s="6"/>
      <c r="AU20" s="6"/>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row>
    <row r="21" spans="1:96" ht="15" customHeight="1">
      <c r="A21" s="55"/>
      <c r="B21" s="117" t="s">
        <v>106</v>
      </c>
      <c r="C21" s="44"/>
      <c r="D21" s="131">
        <f>IF(D$8=$B21,0,IF(D$8&gt;$B21,'User Input'!D38,-'User Input'!D38))</f>
        <v>0</v>
      </c>
      <c r="E21" s="131">
        <f>IF(E$8=$B21,0,IF(E$8&gt;$B21,'User Input'!E38,-'User Input'!E38))</f>
        <v>0</v>
      </c>
      <c r="F21" s="131">
        <f>IF(F$8=$B21,0,IF(F$8&gt;$B21,'User Input'!F38,-'User Input'!F38))</f>
        <v>0</v>
      </c>
      <c r="G21" s="131">
        <f>IF(G$8=$B21,0,IF(G$8&gt;$B21,'User Input'!G38,-'User Input'!G38))</f>
        <v>0</v>
      </c>
      <c r="H21" s="131">
        <f>IF(H$8=$B21,0,IF(H$8&gt;$B21,'User Input'!H38,-'User Input'!H38))</f>
        <v>0</v>
      </c>
      <c r="I21" s="131">
        <f>IF(I$8=$B21,0,IF(I$8&gt;$B21,'User Input'!I38,-'User Input'!I38))</f>
        <v>0</v>
      </c>
      <c r="J21" s="131">
        <f>IF(J$8=$B21,0,IF(J$8&gt;$B21,'User Input'!J38,-'User Input'!J38))</f>
        <v>0</v>
      </c>
      <c r="K21" s="131">
        <f>IF(K$8=$B21,0,IF(K$8&gt;$B21,'User Input'!K38,-'User Input'!K38))</f>
        <v>0</v>
      </c>
      <c r="L21" s="131">
        <f>IF(L$8=$B21,0,IF(L$8&gt;$B21,'User Input'!L38,-'User Input'!L38))</f>
        <v>0</v>
      </c>
      <c r="M21" s="131">
        <f>IF(M$8=$B21,0,IF(M$8&gt;$B21,'User Input'!M38,-'User Input'!M38))</f>
        <v>0</v>
      </c>
      <c r="N21" s="131">
        <f>IF(N$8=$B21,0,IF(N$8&gt;$B21,'User Input'!N38,-'User Input'!N38))</f>
        <v>0</v>
      </c>
      <c r="O21" s="131">
        <f>IF(O$8=$B21,0,IF(O$8&gt;$B21,'User Input'!O38,-'User Input'!O38))</f>
        <v>0</v>
      </c>
      <c r="P21" s="131">
        <f>IF(P$8=$B21,0,IF(P$8&gt;$B21,'User Input'!P38,-'User Input'!P38))</f>
        <v>0</v>
      </c>
      <c r="Q21" s="131">
        <f>IF(Q$8=$B21,0,IF(Q$8&gt;$B21,'User Input'!Q38,-'User Input'!Q38))</f>
        <v>0</v>
      </c>
      <c r="R21" s="131">
        <f>IF(R$8=$B21,0,IF(R$8&gt;$B21,'User Input'!R38,-'User Input'!R38))</f>
        <v>0</v>
      </c>
      <c r="S21" s="131">
        <f>IF(S$8=$B21,0,IF(S$8&gt;$B21,'User Input'!S38,-'User Input'!S38))</f>
        <v>0</v>
      </c>
      <c r="T21" s="131">
        <f>IF(T$8=$B21,0,IF(T$8&gt;$B21,'User Input'!T38,-'User Input'!T38))</f>
        <v>0</v>
      </c>
      <c r="U21" s="131">
        <f>IF(U$8=$B21,0,IF(U$8&gt;$B21,'User Input'!U38,-'User Input'!U38))</f>
        <v>0</v>
      </c>
      <c r="V21" s="131">
        <f>IF(V$8=$B21,0,IF(V$8&gt;$B21,'User Input'!V38,-'User Input'!V38))</f>
        <v>0</v>
      </c>
      <c r="W21" s="131">
        <f>IF(W$8=$B21,0,IF(W$8&gt;$B21,'User Input'!W38,-'User Input'!W38))</f>
        <v>0</v>
      </c>
      <c r="X21" s="131">
        <f>IF(X$8=$B21,0,IF(X$8&gt;$B21,'User Input'!X38,-'User Input'!X38))</f>
        <v>0</v>
      </c>
      <c r="Y21" s="131">
        <f>IF(Y$8=$B21,0,IF(Y$8&gt;$B21,'User Input'!Y38,-'User Input'!Y38))</f>
        <v>0</v>
      </c>
      <c r="Z21" s="131">
        <f>IF(Z$8=$B21,0,IF(Z$8&gt;$B21,'User Input'!Z38,-'User Input'!Z38))</f>
        <v>0</v>
      </c>
      <c r="AA21" s="131">
        <f>IF(AA$8=$B21,0,IF(AA$8&gt;$B21,'User Input'!AA38,-'User Input'!AA38))</f>
        <v>0</v>
      </c>
      <c r="AB21" s="131">
        <f>IF(AB$8=$B21,0,IF(AB$8&gt;$B21,'User Input'!AB38,-'User Input'!AB38))</f>
        <v>0</v>
      </c>
      <c r="AC21" s="131">
        <f>IF(AC$8=$B21,0,IF(AC$8&gt;$B21,'User Input'!AC38,-'User Input'!AC38))</f>
        <v>0</v>
      </c>
      <c r="AD21" s="131">
        <f>IF(AD$8=$B21,0,IF(AD$8&gt;$B21,'User Input'!AD38,-'User Input'!AD38))</f>
        <v>0</v>
      </c>
      <c r="AE21" s="131">
        <f>IF(AE$8=$B21,0,IF(AE$8&gt;$B21,'User Input'!AE38,-'User Input'!AE38))</f>
        <v>0</v>
      </c>
      <c r="AF21" s="131">
        <f>IF(AF$8=$B21,0,IF(AF$8&gt;$B21,'User Input'!AF38,-'User Input'!AF38))</f>
        <v>0</v>
      </c>
      <c r="AG21" s="131">
        <f>IF(AG$8=$B21,0,IF(AG$8&gt;$B21,'User Input'!AG38,-'User Input'!AG38))</f>
        <v>0</v>
      </c>
      <c r="AH21" s="131">
        <f>IF(AH$8=$B21,0,IF(AH$8&gt;$B21,'User Input'!AH38,-'User Input'!AH38))</f>
        <v>0</v>
      </c>
      <c r="AI21" s="131">
        <f>IF(AI$8=$B21,0,IF(AI$8&gt;$B21,'User Input'!AI38,-'User Input'!AI38))</f>
        <v>0</v>
      </c>
      <c r="AJ21" s="131">
        <f>IF(AJ$8=$B21,0,IF(AJ$8&gt;$B21,'User Input'!AJ38,-'User Input'!AJ38))</f>
        <v>0</v>
      </c>
      <c r="AK21" s="131">
        <f>IF(AK$8=$B21,0,IF(AK$8&gt;$B21,'User Input'!AK38,-'User Input'!AK38))</f>
        <v>0</v>
      </c>
      <c r="AL21" s="131">
        <f>IF(AL$8=$B21,0,IF(AL$8&gt;$B21,'User Input'!AL38,-'User Input'!AL38))</f>
        <v>0</v>
      </c>
      <c r="AM21" s="131">
        <f>IF(AM$8=$B21,0,IF(AM$8&gt;$B21,'User Input'!AM38,-'User Input'!AM38))</f>
        <v>0</v>
      </c>
      <c r="AN21" s="131">
        <f>IF(AN$8=$B21,0,IF(AN$8&gt;$B21,'User Input'!AN38,-'User Input'!AN38))</f>
        <v>0</v>
      </c>
      <c r="AO21" s="131">
        <f>IF(AO$8=$B21,0,IF(AO$8&gt;$B21,'User Input'!AO38,-'User Input'!AO38))</f>
        <v>0</v>
      </c>
      <c r="AP21" s="6"/>
      <c r="AQ21" s="6"/>
      <c r="AR21" s="6"/>
      <c r="AS21" s="6"/>
      <c r="AT21" s="6"/>
      <c r="AU21" s="6"/>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3"/>
    </row>
    <row r="22" spans="1:96" ht="14.45">
      <c r="A22" s="55"/>
      <c r="B22" s="117" t="s">
        <v>107</v>
      </c>
      <c r="C22" s="44"/>
      <c r="D22" s="131">
        <f>IF(D$8=$B22,0,IF(D$8&gt;$B22,'User Input'!D39,-'User Input'!D39))</f>
        <v>0</v>
      </c>
      <c r="E22" s="131">
        <f>IF(E$8=$B22,0,IF(E$8&gt;$B22,'User Input'!E39,-'User Input'!E39))</f>
        <v>0</v>
      </c>
      <c r="F22" s="131">
        <f>IF(F$8=$B22,0,IF(F$8&gt;$B22,'User Input'!F39,-'User Input'!F39))</f>
        <v>0</v>
      </c>
      <c r="G22" s="131">
        <f>IF(G$8=$B22,0,IF(G$8&gt;$B22,'User Input'!G39,-'User Input'!G39))</f>
        <v>0</v>
      </c>
      <c r="H22" s="131">
        <f>IF(H$8=$B22,0,IF(H$8&gt;$B22,'User Input'!H39,-'User Input'!H39))</f>
        <v>0</v>
      </c>
      <c r="I22" s="131">
        <f>IF(I$8=$B22,0,IF(I$8&gt;$B22,'User Input'!I39,-'User Input'!I39))</f>
        <v>0</v>
      </c>
      <c r="J22" s="131">
        <f>IF(J$8=$B22,0,IF(J$8&gt;$B22,'User Input'!J39,-'User Input'!J39))</f>
        <v>0</v>
      </c>
      <c r="K22" s="131">
        <f>IF(K$8=$B22,0,IF(K$8&gt;$B22,'User Input'!K39,-'User Input'!K39))</f>
        <v>0</v>
      </c>
      <c r="L22" s="131">
        <f>IF(L$8=$B22,0,IF(L$8&gt;$B22,'User Input'!L39,-'User Input'!L39))</f>
        <v>0</v>
      </c>
      <c r="M22" s="131">
        <f>IF(M$8=$B22,0,IF(M$8&gt;$B22,'User Input'!M39,-'User Input'!M39))</f>
        <v>0</v>
      </c>
      <c r="N22" s="131">
        <f>IF(N$8=$B22,0,IF(N$8&gt;$B22,'User Input'!N39,-'User Input'!N39))</f>
        <v>0</v>
      </c>
      <c r="O22" s="131">
        <f>IF(O$8=$B22,0,IF(O$8&gt;$B22,'User Input'!O39,-'User Input'!O39))</f>
        <v>0</v>
      </c>
      <c r="P22" s="131">
        <f>IF(P$8=$B22,0,IF(P$8&gt;$B22,'User Input'!P39,-'User Input'!P39))</f>
        <v>0</v>
      </c>
      <c r="Q22" s="131">
        <f>IF(Q$8=$B22,0,IF(Q$8&gt;$B22,'User Input'!Q39,-'User Input'!Q39))</f>
        <v>0</v>
      </c>
      <c r="R22" s="131">
        <f>IF(R$8=$B22,0,IF(R$8&gt;$B22,'User Input'!R39,-'User Input'!R39))</f>
        <v>0</v>
      </c>
      <c r="S22" s="131">
        <f>IF(S$8=$B22,0,IF(S$8&gt;$B22,'User Input'!S39,-'User Input'!S39))</f>
        <v>0</v>
      </c>
      <c r="T22" s="131">
        <f>IF(T$8=$B22,0,IF(T$8&gt;$B22,'User Input'!T39,-'User Input'!T39))</f>
        <v>0</v>
      </c>
      <c r="U22" s="131">
        <f>IF(U$8=$B22,0,IF(U$8&gt;$B22,'User Input'!U39,-'User Input'!U39))</f>
        <v>0</v>
      </c>
      <c r="V22" s="131">
        <f>IF(V$8=$B22,0,IF(V$8&gt;$B22,'User Input'!V39,-'User Input'!V39))</f>
        <v>0</v>
      </c>
      <c r="W22" s="131">
        <f>IF(W$8=$B22,0,IF(W$8&gt;$B22,'User Input'!W39,-'User Input'!W39))</f>
        <v>0</v>
      </c>
      <c r="X22" s="131">
        <f>IF(X$8=$B22,0,IF(X$8&gt;$B22,'User Input'!X39,-'User Input'!X39))</f>
        <v>0</v>
      </c>
      <c r="Y22" s="131">
        <f>IF(Y$8=$B22,0,IF(Y$8&gt;$B22,'User Input'!Y39,-'User Input'!Y39))</f>
        <v>0</v>
      </c>
      <c r="Z22" s="131">
        <f>IF(Z$8=$B22,0,IF(Z$8&gt;$B22,'User Input'!Z39,-'User Input'!Z39))</f>
        <v>0</v>
      </c>
      <c r="AA22" s="131">
        <f>IF(AA$8=$B22,0,IF(AA$8&gt;$B22,'User Input'!AA39,-'User Input'!AA39))</f>
        <v>0</v>
      </c>
      <c r="AB22" s="131">
        <f>IF(AB$8=$B22,0,IF(AB$8&gt;$B22,'User Input'!AB39,-'User Input'!AB39))</f>
        <v>0</v>
      </c>
      <c r="AC22" s="131">
        <f>IF(AC$8=$B22,0,IF(AC$8&gt;$B22,'User Input'!AC39,-'User Input'!AC39))</f>
        <v>0</v>
      </c>
      <c r="AD22" s="131">
        <f>IF(AD$8=$B22,0,IF(AD$8&gt;$B22,'User Input'!AD39,-'User Input'!AD39))</f>
        <v>0</v>
      </c>
      <c r="AE22" s="131">
        <f>IF(AE$8=$B22,0,IF(AE$8&gt;$B22,'User Input'!AE39,-'User Input'!AE39))</f>
        <v>0</v>
      </c>
      <c r="AF22" s="131">
        <f>IF(AF$8=$B22,0,IF(AF$8&gt;$B22,'User Input'!AF39,-'User Input'!AF39))</f>
        <v>0</v>
      </c>
      <c r="AG22" s="131">
        <f>IF(AG$8=$B22,0,IF(AG$8&gt;$B22,'User Input'!AG39,-'User Input'!AG39))</f>
        <v>0</v>
      </c>
      <c r="AH22" s="131">
        <f>IF(AH$8=$B22,0,IF(AH$8&gt;$B22,'User Input'!AH39,-'User Input'!AH39))</f>
        <v>0</v>
      </c>
      <c r="AI22" s="131">
        <f>IF(AI$8=$B22,0,IF(AI$8&gt;$B22,'User Input'!AI39,-'User Input'!AI39))</f>
        <v>0</v>
      </c>
      <c r="AJ22" s="131">
        <f>IF(AJ$8=$B22,0,IF(AJ$8&gt;$B22,'User Input'!AJ39,-'User Input'!AJ39))</f>
        <v>0</v>
      </c>
      <c r="AK22" s="131">
        <f>IF(AK$8=$B22,0,IF(AK$8&gt;$B22,'User Input'!AK39,-'User Input'!AK39))</f>
        <v>0</v>
      </c>
      <c r="AL22" s="131">
        <f>IF(AL$8=$B22,0,IF(AL$8&gt;$B22,'User Input'!AL39,-'User Input'!AL39))</f>
        <v>0</v>
      </c>
      <c r="AM22" s="131">
        <f>IF(AM$8=$B22,0,IF(AM$8&gt;$B22,'User Input'!AM39,-'User Input'!AM39))</f>
        <v>0</v>
      </c>
      <c r="AN22" s="131">
        <f>IF(AN$8=$B22,0,IF(AN$8&gt;$B22,'User Input'!AN39,-'User Input'!AN39))</f>
        <v>0</v>
      </c>
      <c r="AO22" s="131">
        <f>IF(AO$8=$B22,0,IF(AO$8&gt;$B22,'User Input'!AO39,-'User Input'!AO39))</f>
        <v>0</v>
      </c>
      <c r="AP22" s="6"/>
      <c r="AQ22" s="6"/>
      <c r="AR22" s="6"/>
      <c r="AS22" s="6"/>
      <c r="AT22" s="6"/>
      <c r="AU22" s="6"/>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3"/>
    </row>
    <row r="23" spans="1:96" ht="14.45">
      <c r="A23" s="55"/>
      <c r="B23" s="117" t="s">
        <v>108</v>
      </c>
      <c r="C23" s="44"/>
      <c r="D23" s="131">
        <f>IF(D$8=$B23,0,IF(D$8&gt;$B23,'User Input'!D40,-'User Input'!D40))</f>
        <v>0</v>
      </c>
      <c r="E23" s="131">
        <f>IF(E$8=$B23,0,IF(E$8&gt;$B23,'User Input'!E40,-'User Input'!E40))</f>
        <v>0</v>
      </c>
      <c r="F23" s="131">
        <f>IF(F$8=$B23,0,IF(F$8&gt;$B23,'User Input'!F40,-'User Input'!F40))</f>
        <v>0</v>
      </c>
      <c r="G23" s="131">
        <f>IF(G$8=$B23,0,IF(G$8&gt;$B23,'User Input'!G40,-'User Input'!G40))</f>
        <v>0</v>
      </c>
      <c r="H23" s="131">
        <f>IF(H$8=$B23,0,IF(H$8&gt;$B23,'User Input'!H40,-'User Input'!H40))</f>
        <v>0</v>
      </c>
      <c r="I23" s="131">
        <f>IF(I$8=$B23,0,IF(I$8&gt;$B23,'User Input'!I40,-'User Input'!I40))</f>
        <v>0</v>
      </c>
      <c r="J23" s="131">
        <f>IF(J$8=$B23,0,IF(J$8&gt;$B23,'User Input'!J40,-'User Input'!J40))</f>
        <v>0</v>
      </c>
      <c r="K23" s="131">
        <f>IF(K$8=$B23,0,IF(K$8&gt;$B23,'User Input'!K40,-'User Input'!K40))</f>
        <v>0</v>
      </c>
      <c r="L23" s="131">
        <f>IF(L$8=$B23,0,IF(L$8&gt;$B23,'User Input'!L40,-'User Input'!L40))</f>
        <v>0</v>
      </c>
      <c r="M23" s="131">
        <f>IF(M$8=$B23,0,IF(M$8&gt;$B23,'User Input'!M40,-'User Input'!M40))</f>
        <v>0</v>
      </c>
      <c r="N23" s="131">
        <f>IF(N$8=$B23,0,IF(N$8&gt;$B23,'User Input'!N40,-'User Input'!N40))</f>
        <v>0</v>
      </c>
      <c r="O23" s="131">
        <f>IF(O$8=$B23,0,IF(O$8&gt;$B23,'User Input'!O40,-'User Input'!O40))</f>
        <v>0</v>
      </c>
      <c r="P23" s="131">
        <f>IF(P$8=$B23,0,IF(P$8&gt;$B23,'User Input'!P40,-'User Input'!P40))</f>
        <v>0</v>
      </c>
      <c r="Q23" s="131">
        <f>IF(Q$8=$B23,0,IF(Q$8&gt;$B23,'User Input'!Q40,-'User Input'!Q40))</f>
        <v>0</v>
      </c>
      <c r="R23" s="131">
        <f>IF(R$8=$B23,0,IF(R$8&gt;$B23,'User Input'!R40,-'User Input'!R40))</f>
        <v>0</v>
      </c>
      <c r="S23" s="131">
        <f>IF(S$8=$B23,0,IF(S$8&gt;$B23,'User Input'!S40,-'User Input'!S40))</f>
        <v>0</v>
      </c>
      <c r="T23" s="131">
        <f>IF(T$8=$B23,0,IF(T$8&gt;$B23,'User Input'!T40,-'User Input'!T40))</f>
        <v>0</v>
      </c>
      <c r="U23" s="131">
        <f>IF(U$8=$B23,0,IF(U$8&gt;$B23,'User Input'!U40,-'User Input'!U40))</f>
        <v>0</v>
      </c>
      <c r="V23" s="131">
        <f>IF(V$8=$B23,0,IF(V$8&gt;$B23,'User Input'!V40,-'User Input'!V40))</f>
        <v>0</v>
      </c>
      <c r="W23" s="131">
        <f>IF(W$8=$B23,0,IF(W$8&gt;$B23,'User Input'!W40,-'User Input'!W40))</f>
        <v>0</v>
      </c>
      <c r="X23" s="131">
        <f>IF(X$8=$B23,0,IF(X$8&gt;$B23,'User Input'!X40,-'User Input'!X40))</f>
        <v>0</v>
      </c>
      <c r="Y23" s="131">
        <f>IF(Y$8=$B23,0,IF(Y$8&gt;$B23,'User Input'!Y40,-'User Input'!Y40))</f>
        <v>0</v>
      </c>
      <c r="Z23" s="131">
        <f>IF(Z$8=$B23,0,IF(Z$8&gt;$B23,'User Input'!Z40,-'User Input'!Z40))</f>
        <v>0</v>
      </c>
      <c r="AA23" s="131">
        <f>IF(AA$8=$B23,0,IF(AA$8&gt;$B23,'User Input'!AA40,-'User Input'!AA40))</f>
        <v>0</v>
      </c>
      <c r="AB23" s="131">
        <f>IF(AB$8=$B23,0,IF(AB$8&gt;$B23,'User Input'!AB40,-'User Input'!AB40))</f>
        <v>0</v>
      </c>
      <c r="AC23" s="131">
        <f>IF(AC$8=$B23,0,IF(AC$8&gt;$B23,'User Input'!AC40,-'User Input'!AC40))</f>
        <v>0</v>
      </c>
      <c r="AD23" s="131">
        <f>IF(AD$8=$B23,0,IF(AD$8&gt;$B23,'User Input'!AD40,-'User Input'!AD40))</f>
        <v>0</v>
      </c>
      <c r="AE23" s="131">
        <f>IF(AE$8=$B23,0,IF(AE$8&gt;$B23,'User Input'!AE40,-'User Input'!AE40))</f>
        <v>0</v>
      </c>
      <c r="AF23" s="131">
        <f>IF(AF$8=$B23,0,IF(AF$8&gt;$B23,'User Input'!AF40,-'User Input'!AF40))</f>
        <v>0</v>
      </c>
      <c r="AG23" s="131">
        <f>IF(AG$8=$B23,0,IF(AG$8&gt;$B23,'User Input'!AG40,-'User Input'!AG40))</f>
        <v>0</v>
      </c>
      <c r="AH23" s="131">
        <f>IF(AH$8=$B23,0,IF(AH$8&gt;$B23,'User Input'!AH40,-'User Input'!AH40))</f>
        <v>0</v>
      </c>
      <c r="AI23" s="131">
        <f>IF(AI$8=$B23,0,IF(AI$8&gt;$B23,'User Input'!AI40,-'User Input'!AI40))</f>
        <v>0</v>
      </c>
      <c r="AJ23" s="131">
        <f>IF(AJ$8=$B23,0,IF(AJ$8&gt;$B23,'User Input'!AJ40,-'User Input'!AJ40))</f>
        <v>0</v>
      </c>
      <c r="AK23" s="131">
        <f>IF(AK$8=$B23,0,IF(AK$8&gt;$B23,'User Input'!AK40,-'User Input'!AK40))</f>
        <v>0</v>
      </c>
      <c r="AL23" s="131">
        <f>IF(AL$8=$B23,0,IF(AL$8&gt;$B23,'User Input'!AL40,-'User Input'!AL40))</f>
        <v>0</v>
      </c>
      <c r="AM23" s="131">
        <f>IF(AM$8=$B23,0,IF(AM$8&gt;$B23,'User Input'!AM40,-'User Input'!AM40))</f>
        <v>0</v>
      </c>
      <c r="AN23" s="131">
        <f>IF(AN$8=$B23,0,IF(AN$8&gt;$B23,'User Input'!AN40,-'User Input'!AN40))</f>
        <v>0</v>
      </c>
      <c r="AO23" s="131">
        <f>IF(AO$8=$B23,0,IF(AO$8&gt;$B23,'User Input'!AO40,-'User Input'!AO40))</f>
        <v>0</v>
      </c>
      <c r="AP23" s="6"/>
      <c r="AQ23" s="6"/>
      <c r="AR23" s="6"/>
      <c r="AS23" s="6"/>
      <c r="AT23" s="6"/>
      <c r="AU23" s="6"/>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3"/>
    </row>
    <row r="24" spans="1:96" ht="14.45">
      <c r="A24" s="55"/>
      <c r="B24" s="117" t="s">
        <v>109</v>
      </c>
      <c r="C24" s="44"/>
      <c r="D24" s="131">
        <f>IF(D$8=$B24,0,IF(D$8&gt;$B24,'User Input'!D41,-'User Input'!D41))</f>
        <v>0</v>
      </c>
      <c r="E24" s="131">
        <f>IF(E$8=$B24,0,IF(E$8&gt;$B24,'User Input'!E41,-'User Input'!E41))</f>
        <v>0</v>
      </c>
      <c r="F24" s="131">
        <f>IF(F$8=$B24,0,IF(F$8&gt;$B24,'User Input'!F41,-'User Input'!F41))</f>
        <v>0</v>
      </c>
      <c r="G24" s="131">
        <f>IF(G$8=$B24,0,IF(G$8&gt;$B24,'User Input'!G41,-'User Input'!G41))</f>
        <v>0</v>
      </c>
      <c r="H24" s="131">
        <f>IF(H$8=$B24,0,IF(H$8&gt;$B24,'User Input'!H41,-'User Input'!H41))</f>
        <v>0</v>
      </c>
      <c r="I24" s="131">
        <f>IF(I$8=$B24,0,IF(I$8&gt;$B24,'User Input'!I41,-'User Input'!I41))</f>
        <v>0</v>
      </c>
      <c r="J24" s="131">
        <f>IF(J$8=$B24,0,IF(J$8&gt;$B24,'User Input'!J41,-'User Input'!J41))</f>
        <v>0</v>
      </c>
      <c r="K24" s="131">
        <f>IF(K$8=$B24,0,IF(K$8&gt;$B24,'User Input'!K41,-'User Input'!K41))</f>
        <v>0</v>
      </c>
      <c r="L24" s="131">
        <f>IF(L$8=$B24,0,IF(L$8&gt;$B24,'User Input'!L41,-'User Input'!L41))</f>
        <v>0</v>
      </c>
      <c r="M24" s="131">
        <f>IF(M$8=$B24,0,IF(M$8&gt;$B24,'User Input'!M41,-'User Input'!M41))</f>
        <v>0</v>
      </c>
      <c r="N24" s="131">
        <f>IF(N$8=$B24,0,IF(N$8&gt;$B24,'User Input'!N41,-'User Input'!N41))</f>
        <v>0</v>
      </c>
      <c r="O24" s="131">
        <f>IF(O$8=$B24,0,IF(O$8&gt;$B24,'User Input'!O41,-'User Input'!O41))</f>
        <v>0</v>
      </c>
      <c r="P24" s="131">
        <f>IF(P$8=$B24,0,IF(P$8&gt;$B24,'User Input'!P41,-'User Input'!P41))</f>
        <v>0</v>
      </c>
      <c r="Q24" s="131">
        <f>IF(Q$8=$B24,0,IF(Q$8&gt;$B24,'User Input'!Q41,-'User Input'!Q41))</f>
        <v>0</v>
      </c>
      <c r="R24" s="131">
        <f>IF(R$8=$B24,0,IF(R$8&gt;$B24,'User Input'!R41,-'User Input'!R41))</f>
        <v>0</v>
      </c>
      <c r="S24" s="131">
        <f>IF(S$8=$B24,0,IF(S$8&gt;$B24,'User Input'!S41,-'User Input'!S41))</f>
        <v>0</v>
      </c>
      <c r="T24" s="131">
        <f>IF(T$8=$B24,0,IF(T$8&gt;$B24,'User Input'!T41,-'User Input'!T41))</f>
        <v>0</v>
      </c>
      <c r="U24" s="131">
        <f>IF(U$8=$B24,0,IF(U$8&gt;$B24,'User Input'!U41,-'User Input'!U41))</f>
        <v>0</v>
      </c>
      <c r="V24" s="131">
        <f>IF(V$8=$B24,0,IF(V$8&gt;$B24,'User Input'!V41,-'User Input'!V41))</f>
        <v>0</v>
      </c>
      <c r="W24" s="131">
        <f>IF(W$8=$B24,0,IF(W$8&gt;$B24,'User Input'!W41,-'User Input'!W41))</f>
        <v>0</v>
      </c>
      <c r="X24" s="131">
        <f>IF(X$8=$B24,0,IF(X$8&gt;$B24,'User Input'!X41,-'User Input'!X41))</f>
        <v>0</v>
      </c>
      <c r="Y24" s="131">
        <f>IF(Y$8=$B24,0,IF(Y$8&gt;$B24,'User Input'!Y41,-'User Input'!Y41))</f>
        <v>0</v>
      </c>
      <c r="Z24" s="131">
        <f>IF(Z$8=$B24,0,IF(Z$8&gt;$B24,'User Input'!Z41,-'User Input'!Z41))</f>
        <v>0</v>
      </c>
      <c r="AA24" s="131">
        <f>IF(AA$8=$B24,0,IF(AA$8&gt;$B24,'User Input'!AA41,-'User Input'!AA41))</f>
        <v>0</v>
      </c>
      <c r="AB24" s="131">
        <f>IF(AB$8=$B24,0,IF(AB$8&gt;$B24,'User Input'!AB41,-'User Input'!AB41))</f>
        <v>0</v>
      </c>
      <c r="AC24" s="131">
        <f>IF(AC$8=$B24,0,IF(AC$8&gt;$B24,'User Input'!AC41,-'User Input'!AC41))</f>
        <v>0</v>
      </c>
      <c r="AD24" s="131">
        <f>IF(AD$8=$B24,0,IF(AD$8&gt;$B24,'User Input'!AD41,-'User Input'!AD41))</f>
        <v>0</v>
      </c>
      <c r="AE24" s="131">
        <f>IF(AE$8=$B24,0,IF(AE$8&gt;$B24,'User Input'!AE41,-'User Input'!AE41))</f>
        <v>0</v>
      </c>
      <c r="AF24" s="131">
        <f>IF(AF$8=$B24,0,IF(AF$8&gt;$B24,'User Input'!AF41,-'User Input'!AF41))</f>
        <v>0</v>
      </c>
      <c r="AG24" s="131">
        <f>IF(AG$8=$B24,0,IF(AG$8&gt;$B24,'User Input'!AG41,-'User Input'!AG41))</f>
        <v>0</v>
      </c>
      <c r="AH24" s="131">
        <f>IF(AH$8=$B24,0,IF(AH$8&gt;$B24,'User Input'!AH41,-'User Input'!AH41))</f>
        <v>0</v>
      </c>
      <c r="AI24" s="131">
        <f>IF(AI$8=$B24,0,IF(AI$8&gt;$B24,'User Input'!AI41,-'User Input'!AI41))</f>
        <v>0</v>
      </c>
      <c r="AJ24" s="131">
        <f>IF(AJ$8=$B24,0,IF(AJ$8&gt;$B24,'User Input'!AJ41,-'User Input'!AJ41))</f>
        <v>0</v>
      </c>
      <c r="AK24" s="131">
        <f>IF(AK$8=$B24,0,IF(AK$8&gt;$B24,'User Input'!AK41,-'User Input'!AK41))</f>
        <v>0</v>
      </c>
      <c r="AL24" s="131">
        <f>IF(AL$8=$B24,0,IF(AL$8&gt;$B24,'User Input'!AL41,-'User Input'!AL41))</f>
        <v>0</v>
      </c>
      <c r="AM24" s="131">
        <f>IF(AM$8=$B24,0,IF(AM$8&gt;$B24,'User Input'!AM41,-'User Input'!AM41))</f>
        <v>0</v>
      </c>
      <c r="AN24" s="131">
        <f>IF(AN$8=$B24,0,IF(AN$8&gt;$B24,'User Input'!AN41,-'User Input'!AN41))</f>
        <v>0</v>
      </c>
      <c r="AO24" s="131">
        <f>IF(AO$8=$B24,0,IF(AO$8&gt;$B24,'User Input'!AO41,-'User Input'!AO41))</f>
        <v>0</v>
      </c>
      <c r="AP24" s="6"/>
      <c r="AQ24" s="6"/>
      <c r="AR24" s="6"/>
      <c r="AS24" s="6"/>
      <c r="AT24" s="6"/>
      <c r="AU24" s="6"/>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3"/>
    </row>
    <row r="25" spans="1:96" ht="14.45">
      <c r="A25" s="55"/>
      <c r="B25" s="117" t="s">
        <v>110</v>
      </c>
      <c r="C25" s="44"/>
      <c r="D25" s="131">
        <f>IF(D$8=$B25,0,IF(D$8&gt;$B25,'User Input'!D42,-'User Input'!D42))</f>
        <v>0</v>
      </c>
      <c r="E25" s="131">
        <f>IF(E$8=$B25,0,IF(E$8&gt;$B25,'User Input'!E42,-'User Input'!E42))</f>
        <v>0</v>
      </c>
      <c r="F25" s="131">
        <f>IF(F$8=$B25,0,IF(F$8&gt;$B25,'User Input'!F42,-'User Input'!F42))</f>
        <v>0</v>
      </c>
      <c r="G25" s="131">
        <f>IF(G$8=$B25,0,IF(G$8&gt;$B25,'User Input'!G42,-'User Input'!G42))</f>
        <v>0</v>
      </c>
      <c r="H25" s="131">
        <f>IF(H$8=$B25,0,IF(H$8&gt;$B25,'User Input'!H42,-'User Input'!H42))</f>
        <v>0</v>
      </c>
      <c r="I25" s="131">
        <f>IF(I$8=$B25,0,IF(I$8&gt;$B25,'User Input'!I42,-'User Input'!I42))</f>
        <v>0</v>
      </c>
      <c r="J25" s="131">
        <f>IF(J$8=$B25,0,IF(J$8&gt;$B25,'User Input'!J42,-'User Input'!J42))</f>
        <v>0</v>
      </c>
      <c r="K25" s="131">
        <f>IF(K$8=$B25,0,IF(K$8&gt;$B25,'User Input'!K42,-'User Input'!K42))</f>
        <v>0</v>
      </c>
      <c r="L25" s="131">
        <f>IF(L$8=$B25,0,IF(L$8&gt;$B25,'User Input'!L42,-'User Input'!L42))</f>
        <v>0</v>
      </c>
      <c r="M25" s="131">
        <f>IF(M$8=$B25,0,IF(M$8&gt;$B25,'User Input'!M42,-'User Input'!M42))</f>
        <v>0</v>
      </c>
      <c r="N25" s="131">
        <f>IF(N$8=$B25,0,IF(N$8&gt;$B25,'User Input'!N42,-'User Input'!N42))</f>
        <v>0</v>
      </c>
      <c r="O25" s="131">
        <f>IF(O$8=$B25,0,IF(O$8&gt;$B25,'User Input'!O42,-'User Input'!O42))</f>
        <v>0</v>
      </c>
      <c r="P25" s="131">
        <f>IF(P$8=$B25,0,IF(P$8&gt;$B25,'User Input'!P42,-'User Input'!P42))</f>
        <v>0</v>
      </c>
      <c r="Q25" s="131">
        <f>IF(Q$8=$B25,0,IF(Q$8&gt;$B25,'User Input'!Q42,-'User Input'!Q42))</f>
        <v>0</v>
      </c>
      <c r="R25" s="131">
        <f>IF(R$8=$B25,0,IF(R$8&gt;$B25,'User Input'!R42,-'User Input'!R42))</f>
        <v>0</v>
      </c>
      <c r="S25" s="131">
        <f>IF(S$8=$B25,0,IF(S$8&gt;$B25,'User Input'!S42,-'User Input'!S42))</f>
        <v>0</v>
      </c>
      <c r="T25" s="131">
        <f>IF(T$8=$B25,0,IF(T$8&gt;$B25,'User Input'!T42,-'User Input'!T42))</f>
        <v>0</v>
      </c>
      <c r="U25" s="131">
        <f>IF(U$8=$B25,0,IF(U$8&gt;$B25,'User Input'!U42,-'User Input'!U42))</f>
        <v>0</v>
      </c>
      <c r="V25" s="131">
        <f>IF(V$8=$B25,0,IF(V$8&gt;$B25,'User Input'!V42,-'User Input'!V42))</f>
        <v>0</v>
      </c>
      <c r="W25" s="131">
        <f>IF(W$8=$B25,0,IF(W$8&gt;$B25,'User Input'!W42,-'User Input'!W42))</f>
        <v>0</v>
      </c>
      <c r="X25" s="131">
        <f>IF(X$8=$B25,0,IF(X$8&gt;$B25,'User Input'!X42,-'User Input'!X42))</f>
        <v>0</v>
      </c>
      <c r="Y25" s="131">
        <f>IF(Y$8=$B25,0,IF(Y$8&gt;$B25,'User Input'!Y42,-'User Input'!Y42))</f>
        <v>0</v>
      </c>
      <c r="Z25" s="131">
        <f>IF(Z$8=$B25,0,IF(Z$8&gt;$B25,'User Input'!Z42,-'User Input'!Z42))</f>
        <v>0</v>
      </c>
      <c r="AA25" s="131">
        <f>IF(AA$8=$B25,0,IF(AA$8&gt;$B25,'User Input'!AA42,-'User Input'!AA42))</f>
        <v>0</v>
      </c>
      <c r="AB25" s="131">
        <f>IF(AB$8=$B25,0,IF(AB$8&gt;$B25,'User Input'!AB42,-'User Input'!AB42))</f>
        <v>0</v>
      </c>
      <c r="AC25" s="131">
        <f>IF(AC$8=$B25,0,IF(AC$8&gt;$B25,'User Input'!AC42,-'User Input'!AC42))</f>
        <v>0</v>
      </c>
      <c r="AD25" s="131">
        <f>IF(AD$8=$B25,0,IF(AD$8&gt;$B25,'User Input'!AD42,-'User Input'!AD42))</f>
        <v>0</v>
      </c>
      <c r="AE25" s="131">
        <f>IF(AE$8=$B25,0,IF(AE$8&gt;$B25,'User Input'!AE42,-'User Input'!AE42))</f>
        <v>0</v>
      </c>
      <c r="AF25" s="131">
        <f>IF(AF$8=$B25,0,IF(AF$8&gt;$B25,'User Input'!AF42,-'User Input'!AF42))</f>
        <v>0</v>
      </c>
      <c r="AG25" s="131">
        <f>IF(AG$8=$B25,0,IF(AG$8&gt;$B25,'User Input'!AG42,-'User Input'!AG42))</f>
        <v>0</v>
      </c>
      <c r="AH25" s="131">
        <f>IF(AH$8=$B25,0,IF(AH$8&gt;$B25,'User Input'!AH42,-'User Input'!AH42))</f>
        <v>0</v>
      </c>
      <c r="AI25" s="131">
        <f>IF(AI$8=$B25,0,IF(AI$8&gt;$B25,'User Input'!AI42,-'User Input'!AI42))</f>
        <v>0</v>
      </c>
      <c r="AJ25" s="131">
        <f>IF(AJ$8=$B25,0,IF(AJ$8&gt;$B25,'User Input'!AJ42,-'User Input'!AJ42))</f>
        <v>0</v>
      </c>
      <c r="AK25" s="131">
        <f>IF(AK$8=$B25,0,IF(AK$8&gt;$B25,'User Input'!AK42,-'User Input'!AK42))</f>
        <v>0</v>
      </c>
      <c r="AL25" s="131">
        <f>IF(AL$8=$B25,0,IF(AL$8&gt;$B25,'User Input'!AL42,-'User Input'!AL42))</f>
        <v>0</v>
      </c>
      <c r="AM25" s="131">
        <f>IF(AM$8=$B25,0,IF(AM$8&gt;$B25,'User Input'!AM42,-'User Input'!AM42))</f>
        <v>0</v>
      </c>
      <c r="AN25" s="131">
        <f>IF(AN$8=$B25,0,IF(AN$8&gt;$B25,'User Input'!AN42,-'User Input'!AN42))</f>
        <v>0</v>
      </c>
      <c r="AO25" s="131">
        <f>IF(AO$8=$B25,0,IF(AO$8&gt;$B25,'User Input'!AO42,-'User Input'!AO42))</f>
        <v>0</v>
      </c>
      <c r="AP25" s="6"/>
      <c r="AQ25" s="6"/>
      <c r="AR25" s="6"/>
      <c r="AS25" s="6"/>
      <c r="AT25" s="6"/>
      <c r="AU25" s="6"/>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3"/>
    </row>
    <row r="26" spans="1:96" ht="14.45">
      <c r="A26" s="55"/>
      <c r="B26" s="117" t="s">
        <v>111</v>
      </c>
      <c r="C26" s="44"/>
      <c r="D26" s="131">
        <f>IF(D$8=$B26,0,IF(D$8&gt;$B26,'User Input'!D43,-'User Input'!D43))</f>
        <v>0</v>
      </c>
      <c r="E26" s="131">
        <f>IF(E$8=$B26,0,IF(E$8&gt;$B26,'User Input'!E43,-'User Input'!E43))</f>
        <v>0</v>
      </c>
      <c r="F26" s="131">
        <f>IF(F$8=$B26,0,IF(F$8&gt;$B26,'User Input'!F43,-'User Input'!F43))</f>
        <v>0</v>
      </c>
      <c r="G26" s="131">
        <f>IF(G$8=$B26,0,IF(G$8&gt;$B26,'User Input'!G43,-'User Input'!G43))</f>
        <v>0</v>
      </c>
      <c r="H26" s="131">
        <f>IF(H$8=$B26,0,IF(H$8&gt;$B26,'User Input'!H43,-'User Input'!H43))</f>
        <v>0</v>
      </c>
      <c r="I26" s="131">
        <f>IF(I$8=$B26,0,IF(I$8&gt;$B26,'User Input'!I43,-'User Input'!I43))</f>
        <v>0</v>
      </c>
      <c r="J26" s="131">
        <f>IF(J$8=$B26,0,IF(J$8&gt;$B26,'User Input'!J43,-'User Input'!J43))</f>
        <v>0</v>
      </c>
      <c r="K26" s="131">
        <f>IF(K$8=$B26,0,IF(K$8&gt;$B26,'User Input'!K43,-'User Input'!K43))</f>
        <v>0</v>
      </c>
      <c r="L26" s="131">
        <f>IF(L$8=$B26,0,IF(L$8&gt;$B26,'User Input'!L43,-'User Input'!L43))</f>
        <v>0</v>
      </c>
      <c r="M26" s="131">
        <f>IF(M$8=$B26,0,IF(M$8&gt;$B26,'User Input'!M43,-'User Input'!M43))</f>
        <v>0</v>
      </c>
      <c r="N26" s="131">
        <f>IF(N$8=$B26,0,IF(N$8&gt;$B26,'User Input'!N43,-'User Input'!N43))</f>
        <v>0</v>
      </c>
      <c r="O26" s="131">
        <f>IF(O$8=$B26,0,IF(O$8&gt;$B26,'User Input'!O43,-'User Input'!O43))</f>
        <v>0</v>
      </c>
      <c r="P26" s="131">
        <f>IF(P$8=$B26,0,IF(P$8&gt;$B26,'User Input'!P43,-'User Input'!P43))</f>
        <v>0</v>
      </c>
      <c r="Q26" s="131">
        <f>IF(Q$8=$B26,0,IF(Q$8&gt;$B26,'User Input'!Q43,-'User Input'!Q43))</f>
        <v>0</v>
      </c>
      <c r="R26" s="131">
        <f>IF(R$8=$B26,0,IF(R$8&gt;$B26,'User Input'!R43,-'User Input'!R43))</f>
        <v>0</v>
      </c>
      <c r="S26" s="131">
        <f>IF(S$8=$B26,0,IF(S$8&gt;$B26,'User Input'!S43,-'User Input'!S43))</f>
        <v>0</v>
      </c>
      <c r="T26" s="131">
        <f>IF(T$8=$B26,0,IF(T$8&gt;$B26,'User Input'!T43,-'User Input'!T43))</f>
        <v>0</v>
      </c>
      <c r="U26" s="131">
        <f>IF(U$8=$B26,0,IF(U$8&gt;$B26,'User Input'!U43,-'User Input'!U43))</f>
        <v>0</v>
      </c>
      <c r="V26" s="131">
        <f>IF(V$8=$B26,0,IF(V$8&gt;$B26,'User Input'!V43,-'User Input'!V43))</f>
        <v>0</v>
      </c>
      <c r="W26" s="131">
        <f>IF(W$8=$B26,0,IF(W$8&gt;$B26,'User Input'!W43,-'User Input'!W43))</f>
        <v>0</v>
      </c>
      <c r="X26" s="131">
        <f>IF(X$8=$B26,0,IF(X$8&gt;$B26,'User Input'!X43,-'User Input'!X43))</f>
        <v>0</v>
      </c>
      <c r="Y26" s="131">
        <f>IF(Y$8=$B26,0,IF(Y$8&gt;$B26,'User Input'!Y43,-'User Input'!Y43))</f>
        <v>0</v>
      </c>
      <c r="Z26" s="131">
        <f>IF(Z$8=$B26,0,IF(Z$8&gt;$B26,'User Input'!Z43,-'User Input'!Z43))</f>
        <v>0</v>
      </c>
      <c r="AA26" s="131">
        <f>IF(AA$8=$B26,0,IF(AA$8&gt;$B26,'User Input'!AA43,-'User Input'!AA43))</f>
        <v>0</v>
      </c>
      <c r="AB26" s="131">
        <f>IF(AB$8=$B26,0,IF(AB$8&gt;$B26,'User Input'!AB43,-'User Input'!AB43))</f>
        <v>0</v>
      </c>
      <c r="AC26" s="131">
        <f>IF(AC$8=$B26,0,IF(AC$8&gt;$B26,'User Input'!AC43,-'User Input'!AC43))</f>
        <v>0</v>
      </c>
      <c r="AD26" s="131">
        <f>IF(AD$8=$B26,0,IF(AD$8&gt;$B26,'User Input'!AD43,-'User Input'!AD43))</f>
        <v>0</v>
      </c>
      <c r="AE26" s="131">
        <f>IF(AE$8=$B26,0,IF(AE$8&gt;$B26,'User Input'!AE43,-'User Input'!AE43))</f>
        <v>0</v>
      </c>
      <c r="AF26" s="131">
        <f>IF(AF$8=$B26,0,IF(AF$8&gt;$B26,'User Input'!AF43,-'User Input'!AF43))</f>
        <v>0</v>
      </c>
      <c r="AG26" s="131">
        <f>IF(AG$8=$B26,0,IF(AG$8&gt;$B26,'User Input'!AG43,-'User Input'!AG43))</f>
        <v>0</v>
      </c>
      <c r="AH26" s="131">
        <f>IF(AH$8=$B26,0,IF(AH$8&gt;$B26,'User Input'!AH43,-'User Input'!AH43))</f>
        <v>0</v>
      </c>
      <c r="AI26" s="131">
        <f>IF(AI$8=$B26,0,IF(AI$8&gt;$B26,'User Input'!AI43,-'User Input'!AI43))</f>
        <v>0</v>
      </c>
      <c r="AJ26" s="131">
        <f>IF(AJ$8=$B26,0,IF(AJ$8&gt;$B26,'User Input'!AJ43,-'User Input'!AJ43))</f>
        <v>0</v>
      </c>
      <c r="AK26" s="131">
        <f>IF(AK$8=$B26,0,IF(AK$8&gt;$B26,'User Input'!AK43,-'User Input'!AK43))</f>
        <v>0</v>
      </c>
      <c r="AL26" s="131">
        <f>IF(AL$8=$B26,0,IF(AL$8&gt;$B26,'User Input'!AL43,-'User Input'!AL43))</f>
        <v>0</v>
      </c>
      <c r="AM26" s="131">
        <f>IF(AM$8=$B26,0,IF(AM$8&gt;$B26,'User Input'!AM43,-'User Input'!AM43))</f>
        <v>0</v>
      </c>
      <c r="AN26" s="131">
        <f>IF(AN$8=$B26,0,IF(AN$8&gt;$B26,'User Input'!AN43,-'User Input'!AN43))</f>
        <v>0</v>
      </c>
      <c r="AO26" s="131">
        <f>IF(AO$8=$B26,0,IF(AO$8&gt;$B26,'User Input'!AO43,-'User Input'!AO43))</f>
        <v>0</v>
      </c>
      <c r="AP26" s="6"/>
      <c r="AQ26" s="6"/>
      <c r="AR26" s="6"/>
      <c r="AS26" s="6"/>
      <c r="AT26" s="6"/>
      <c r="AU26" s="6"/>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3"/>
    </row>
    <row r="27" spans="1:96" ht="14.45">
      <c r="A27" s="55"/>
      <c r="B27" s="117" t="s">
        <v>112</v>
      </c>
      <c r="C27" s="44"/>
      <c r="D27" s="131">
        <f>IF(D$8=$B27,0,IF(D$8&gt;$B27,'User Input'!D44,-'User Input'!D44))</f>
        <v>0</v>
      </c>
      <c r="E27" s="131">
        <f>IF(E$8=$B27,0,IF(E$8&gt;$B27,'User Input'!E44,-'User Input'!E44))</f>
        <v>0</v>
      </c>
      <c r="F27" s="131">
        <f>IF(F$8=$B27,0,IF(F$8&gt;$B27,'User Input'!F44,-'User Input'!F44))</f>
        <v>0</v>
      </c>
      <c r="G27" s="131">
        <f>IF(G$8=$B27,0,IF(G$8&gt;$B27,'User Input'!G44,-'User Input'!G44))</f>
        <v>0</v>
      </c>
      <c r="H27" s="131">
        <f>IF(H$8=$B27,0,IF(H$8&gt;$B27,'User Input'!H44,-'User Input'!H44))</f>
        <v>0</v>
      </c>
      <c r="I27" s="131">
        <f>IF(I$8=$B27,0,IF(I$8&gt;$B27,'User Input'!I44,-'User Input'!I44))</f>
        <v>0</v>
      </c>
      <c r="J27" s="131">
        <f>IF(J$8=$B27,0,IF(J$8&gt;$B27,'User Input'!J44,-'User Input'!J44))</f>
        <v>0</v>
      </c>
      <c r="K27" s="131">
        <f>IF(K$8=$B27,0,IF(K$8&gt;$B27,'User Input'!K44,-'User Input'!K44))</f>
        <v>0</v>
      </c>
      <c r="L27" s="131">
        <f>IF(L$8=$B27,0,IF(L$8&gt;$B27,'User Input'!L44,-'User Input'!L44))</f>
        <v>0</v>
      </c>
      <c r="M27" s="131">
        <f>IF(M$8=$B27,0,IF(M$8&gt;$B27,'User Input'!M44,-'User Input'!M44))</f>
        <v>0</v>
      </c>
      <c r="N27" s="131">
        <f>IF(N$8=$B27,0,IF(N$8&gt;$B27,'User Input'!N44,-'User Input'!N44))</f>
        <v>0</v>
      </c>
      <c r="O27" s="131">
        <f>IF(O$8=$B27,0,IF(O$8&gt;$B27,'User Input'!O44,-'User Input'!O44))</f>
        <v>0</v>
      </c>
      <c r="P27" s="131">
        <f>IF(P$8=$B27,0,IF(P$8&gt;$B27,'User Input'!P44,-'User Input'!P44))</f>
        <v>0</v>
      </c>
      <c r="Q27" s="131">
        <f>IF(Q$8=$B27,0,IF(Q$8&gt;$B27,'User Input'!Q44,-'User Input'!Q44))</f>
        <v>0</v>
      </c>
      <c r="R27" s="131">
        <f>IF(R$8=$B27,0,IF(R$8&gt;$B27,'User Input'!R44,-'User Input'!R44))</f>
        <v>0</v>
      </c>
      <c r="S27" s="131">
        <f>IF(S$8=$B27,0,IF(S$8&gt;$B27,'User Input'!S44,-'User Input'!S44))</f>
        <v>0</v>
      </c>
      <c r="T27" s="131">
        <f>IF(T$8=$B27,0,IF(T$8&gt;$B27,'User Input'!T44,-'User Input'!T44))</f>
        <v>0</v>
      </c>
      <c r="U27" s="131">
        <f>IF(U$8=$B27,0,IF(U$8&gt;$B27,'User Input'!U44,-'User Input'!U44))</f>
        <v>0</v>
      </c>
      <c r="V27" s="131">
        <f>IF(V$8=$B27,0,IF(V$8&gt;$B27,'User Input'!V44,-'User Input'!V44))</f>
        <v>0</v>
      </c>
      <c r="W27" s="131">
        <f>IF(W$8=$B27,0,IF(W$8&gt;$B27,'User Input'!W44,-'User Input'!W44))</f>
        <v>0</v>
      </c>
      <c r="X27" s="131">
        <f>IF(X$8=$B27,0,IF(X$8&gt;$B27,'User Input'!X44,-'User Input'!X44))</f>
        <v>0</v>
      </c>
      <c r="Y27" s="131">
        <f>IF(Y$8=$B27,0,IF(Y$8&gt;$B27,'User Input'!Y44,-'User Input'!Y44))</f>
        <v>0</v>
      </c>
      <c r="Z27" s="131">
        <f>IF(Z$8=$B27,0,IF(Z$8&gt;$B27,'User Input'!Z44,-'User Input'!Z44))</f>
        <v>0</v>
      </c>
      <c r="AA27" s="131">
        <f>IF(AA$8=$B27,0,IF(AA$8&gt;$B27,'User Input'!AA44,-'User Input'!AA44))</f>
        <v>0</v>
      </c>
      <c r="AB27" s="131">
        <f>IF(AB$8=$B27,0,IF(AB$8&gt;$B27,'User Input'!AB44,-'User Input'!AB44))</f>
        <v>0</v>
      </c>
      <c r="AC27" s="131">
        <f>IF(AC$8=$B27,0,IF(AC$8&gt;$B27,'User Input'!AC44,-'User Input'!AC44))</f>
        <v>0</v>
      </c>
      <c r="AD27" s="131">
        <f>IF(AD$8=$B27,0,IF(AD$8&gt;$B27,'User Input'!AD44,-'User Input'!AD44))</f>
        <v>0</v>
      </c>
      <c r="AE27" s="131">
        <f>IF(AE$8=$B27,0,IF(AE$8&gt;$B27,'User Input'!AE44,-'User Input'!AE44))</f>
        <v>0</v>
      </c>
      <c r="AF27" s="131">
        <f>IF(AF$8=$B27,0,IF(AF$8&gt;$B27,'User Input'!AF44,-'User Input'!AF44))</f>
        <v>0</v>
      </c>
      <c r="AG27" s="131">
        <f>IF(AG$8=$B27,0,IF(AG$8&gt;$B27,'User Input'!AG44,-'User Input'!AG44))</f>
        <v>0</v>
      </c>
      <c r="AH27" s="131">
        <f>IF(AH$8=$B27,0,IF(AH$8&gt;$B27,'User Input'!AH44,-'User Input'!AH44))</f>
        <v>0</v>
      </c>
      <c r="AI27" s="131">
        <f>IF(AI$8=$B27,0,IF(AI$8&gt;$B27,'User Input'!AI44,-'User Input'!AI44))</f>
        <v>0</v>
      </c>
      <c r="AJ27" s="131">
        <f>IF(AJ$8=$B27,0,IF(AJ$8&gt;$B27,'User Input'!AJ44,-'User Input'!AJ44))</f>
        <v>0</v>
      </c>
      <c r="AK27" s="131">
        <f>IF(AK$8=$B27,0,IF(AK$8&gt;$B27,'User Input'!AK44,-'User Input'!AK44))</f>
        <v>0</v>
      </c>
      <c r="AL27" s="131">
        <f>IF(AL$8=$B27,0,IF(AL$8&gt;$B27,'User Input'!AL44,-'User Input'!AL44))</f>
        <v>0</v>
      </c>
      <c r="AM27" s="131">
        <f>IF(AM$8=$B27,0,IF(AM$8&gt;$B27,'User Input'!AM44,-'User Input'!AM44))</f>
        <v>0</v>
      </c>
      <c r="AN27" s="131">
        <f>IF(AN$8=$B27,0,IF(AN$8&gt;$B27,'User Input'!AN44,-'User Input'!AN44))</f>
        <v>0</v>
      </c>
      <c r="AO27" s="131">
        <f>IF(AO$8=$B27,0,IF(AO$8&gt;$B27,'User Input'!AO44,-'User Input'!AO44))</f>
        <v>0</v>
      </c>
      <c r="AP27" s="6"/>
      <c r="AQ27" s="6"/>
      <c r="AR27" s="6"/>
      <c r="AS27" s="6"/>
      <c r="AT27" s="6"/>
      <c r="AU27" s="6"/>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3"/>
    </row>
    <row r="28" spans="1:96" ht="14.45">
      <c r="A28" s="55"/>
      <c r="B28" s="117" t="s">
        <v>113</v>
      </c>
      <c r="C28" s="44"/>
      <c r="D28" s="131">
        <f>IF(D$8=$B28,0,IF(D$8&gt;$B28,'User Input'!D45,-'User Input'!D45))</f>
        <v>0</v>
      </c>
      <c r="E28" s="131">
        <f>IF(E$8=$B28,0,IF(E$8&gt;$B28,'User Input'!E45,-'User Input'!E45))</f>
        <v>0</v>
      </c>
      <c r="F28" s="131">
        <f>IF(F$8=$B28,0,IF(F$8&gt;$B28,'User Input'!F45,-'User Input'!F45))</f>
        <v>0</v>
      </c>
      <c r="G28" s="131">
        <f>IF(G$8=$B28,0,IF(G$8&gt;$B28,'User Input'!G45,-'User Input'!G45))</f>
        <v>0</v>
      </c>
      <c r="H28" s="131">
        <f>IF(H$8=$B28,0,IF(H$8&gt;$B28,'User Input'!H45,-'User Input'!H45))</f>
        <v>0</v>
      </c>
      <c r="I28" s="131">
        <f>IF(I$8=$B28,0,IF(I$8&gt;$B28,'User Input'!I45,-'User Input'!I45))</f>
        <v>0</v>
      </c>
      <c r="J28" s="131">
        <f>IF(J$8=$B28,0,IF(J$8&gt;$B28,'User Input'!J45,-'User Input'!J45))</f>
        <v>0</v>
      </c>
      <c r="K28" s="131">
        <f>IF(K$8=$B28,0,IF(K$8&gt;$B28,'User Input'!K45,-'User Input'!K45))</f>
        <v>0</v>
      </c>
      <c r="L28" s="131">
        <f>IF(L$8=$B28,0,IF(L$8&gt;$B28,'User Input'!L45,-'User Input'!L45))</f>
        <v>0</v>
      </c>
      <c r="M28" s="131">
        <f>IF(M$8=$B28,0,IF(M$8&gt;$B28,'User Input'!M45,-'User Input'!M45))</f>
        <v>0</v>
      </c>
      <c r="N28" s="131">
        <f>IF(N$8=$B28,0,IF(N$8&gt;$B28,'User Input'!N45,-'User Input'!N45))</f>
        <v>0</v>
      </c>
      <c r="O28" s="131">
        <f>IF(O$8=$B28,0,IF(O$8&gt;$B28,'User Input'!O45,-'User Input'!O45))</f>
        <v>0</v>
      </c>
      <c r="P28" s="131">
        <f>IF(P$8=$B28,0,IF(P$8&gt;$B28,'User Input'!P45,-'User Input'!P45))</f>
        <v>0</v>
      </c>
      <c r="Q28" s="131">
        <f>IF(Q$8=$B28,0,IF(Q$8&gt;$B28,'User Input'!Q45,-'User Input'!Q45))</f>
        <v>0</v>
      </c>
      <c r="R28" s="131">
        <f>IF(R$8=$B28,0,IF(R$8&gt;$B28,'User Input'!R45,-'User Input'!R45))</f>
        <v>0</v>
      </c>
      <c r="S28" s="131">
        <f>IF(S$8=$B28,0,IF(S$8&gt;$B28,'User Input'!S45,-'User Input'!S45))</f>
        <v>0</v>
      </c>
      <c r="T28" s="131">
        <f>IF(T$8=$B28,0,IF(T$8&gt;$B28,'User Input'!T45,-'User Input'!T45))</f>
        <v>0</v>
      </c>
      <c r="U28" s="131">
        <f>IF(U$8=$B28,0,IF(U$8&gt;$B28,'User Input'!U45,-'User Input'!U45))</f>
        <v>0</v>
      </c>
      <c r="V28" s="131">
        <f>IF(V$8=$B28,0,IF(V$8&gt;$B28,'User Input'!V45,-'User Input'!V45))</f>
        <v>0</v>
      </c>
      <c r="W28" s="131">
        <f>IF(W$8=$B28,0,IF(W$8&gt;$B28,'User Input'!W45,-'User Input'!W45))</f>
        <v>0</v>
      </c>
      <c r="X28" s="131">
        <f>IF(X$8=$B28,0,IF(X$8&gt;$B28,'User Input'!X45,-'User Input'!X45))</f>
        <v>0</v>
      </c>
      <c r="Y28" s="131">
        <f>IF(Y$8=$B28,0,IF(Y$8&gt;$B28,'User Input'!Y45,-'User Input'!Y45))</f>
        <v>0</v>
      </c>
      <c r="Z28" s="131">
        <f>IF(Z$8=$B28,0,IF(Z$8&gt;$B28,'User Input'!Z45,-'User Input'!Z45))</f>
        <v>0</v>
      </c>
      <c r="AA28" s="131">
        <f>IF(AA$8=$B28,0,IF(AA$8&gt;$B28,'User Input'!AA45,-'User Input'!AA45))</f>
        <v>0</v>
      </c>
      <c r="AB28" s="131">
        <f>IF(AB$8=$B28,0,IF(AB$8&gt;$B28,'User Input'!AB45,-'User Input'!AB45))</f>
        <v>0</v>
      </c>
      <c r="AC28" s="131">
        <f>IF(AC$8=$B28,0,IF(AC$8&gt;$B28,'User Input'!AC45,-'User Input'!AC45))</f>
        <v>0</v>
      </c>
      <c r="AD28" s="131">
        <f>IF(AD$8=$B28,0,IF(AD$8&gt;$B28,'User Input'!AD45,-'User Input'!AD45))</f>
        <v>0</v>
      </c>
      <c r="AE28" s="131">
        <f>IF(AE$8=$B28,0,IF(AE$8&gt;$B28,'User Input'!AE45,-'User Input'!AE45))</f>
        <v>0</v>
      </c>
      <c r="AF28" s="131">
        <f>IF(AF$8=$B28,0,IF(AF$8&gt;$B28,'User Input'!AF45,-'User Input'!AF45))</f>
        <v>0</v>
      </c>
      <c r="AG28" s="131">
        <f>IF(AG$8=$B28,0,IF(AG$8&gt;$B28,'User Input'!AG45,-'User Input'!AG45))</f>
        <v>0</v>
      </c>
      <c r="AH28" s="131">
        <f>IF(AH$8=$B28,0,IF(AH$8&gt;$B28,'User Input'!AH45,-'User Input'!AH45))</f>
        <v>0</v>
      </c>
      <c r="AI28" s="131">
        <f>IF(AI$8=$B28,0,IF(AI$8&gt;$B28,'User Input'!AI45,-'User Input'!AI45))</f>
        <v>0</v>
      </c>
      <c r="AJ28" s="131">
        <f>IF(AJ$8=$B28,0,IF(AJ$8&gt;$B28,'User Input'!AJ45,-'User Input'!AJ45))</f>
        <v>0</v>
      </c>
      <c r="AK28" s="131">
        <f>IF(AK$8=$B28,0,IF(AK$8&gt;$B28,'User Input'!AK45,-'User Input'!AK45))</f>
        <v>0</v>
      </c>
      <c r="AL28" s="131">
        <f>IF(AL$8=$B28,0,IF(AL$8&gt;$B28,'User Input'!AL45,-'User Input'!AL45))</f>
        <v>0</v>
      </c>
      <c r="AM28" s="131">
        <f>IF(AM$8=$B28,0,IF(AM$8&gt;$B28,'User Input'!AM45,-'User Input'!AM45))</f>
        <v>0</v>
      </c>
      <c r="AN28" s="131">
        <f>IF(AN$8=$B28,0,IF(AN$8&gt;$B28,'User Input'!AN45,-'User Input'!AN45))</f>
        <v>0</v>
      </c>
      <c r="AO28" s="131">
        <f>IF(AO$8=$B28,0,IF(AO$8&gt;$B28,'User Input'!AO45,-'User Input'!AO45))</f>
        <v>0</v>
      </c>
      <c r="AP28" s="6"/>
      <c r="AQ28" s="6"/>
      <c r="AR28" s="6"/>
      <c r="AS28" s="6"/>
      <c r="AT28" s="6"/>
      <c r="AU28" s="6"/>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3"/>
    </row>
    <row r="29" spans="1:96" ht="14.45">
      <c r="A29" s="55"/>
      <c r="B29" s="117" t="s">
        <v>114</v>
      </c>
      <c r="C29" s="44"/>
      <c r="D29" s="131">
        <f>IF(D$8=$B29,0,IF(D$8&gt;$B29,'User Input'!D46,-'User Input'!D46))</f>
        <v>0</v>
      </c>
      <c r="E29" s="131">
        <f>IF(E$8=$B29,0,IF(E$8&gt;$B29,'User Input'!E46,-'User Input'!E46))</f>
        <v>0</v>
      </c>
      <c r="F29" s="131">
        <f>IF(F$8=$B29,0,IF(F$8&gt;$B29,'User Input'!F46,-'User Input'!F46))</f>
        <v>0</v>
      </c>
      <c r="G29" s="131">
        <f>IF(G$8=$B29,0,IF(G$8&gt;$B29,'User Input'!G46,-'User Input'!G46))</f>
        <v>0</v>
      </c>
      <c r="H29" s="131">
        <f>IF(H$8=$B29,0,IF(H$8&gt;$B29,'User Input'!H46,-'User Input'!H46))</f>
        <v>0</v>
      </c>
      <c r="I29" s="131">
        <f>IF(I$8=$B29,0,IF(I$8&gt;$B29,'User Input'!I46,-'User Input'!I46))</f>
        <v>0</v>
      </c>
      <c r="J29" s="131">
        <f>IF(J$8=$B29,0,IF(J$8&gt;$B29,'User Input'!J46,-'User Input'!J46))</f>
        <v>0</v>
      </c>
      <c r="K29" s="131">
        <f>IF(K$8=$B29,0,IF(K$8&gt;$B29,'User Input'!K46,-'User Input'!K46))</f>
        <v>0</v>
      </c>
      <c r="L29" s="131">
        <f>IF(L$8=$B29,0,IF(L$8&gt;$B29,'User Input'!L46,-'User Input'!L46))</f>
        <v>0</v>
      </c>
      <c r="M29" s="131">
        <f>IF(M$8=$B29,0,IF(M$8&gt;$B29,'User Input'!M46,-'User Input'!M46))</f>
        <v>0</v>
      </c>
      <c r="N29" s="131">
        <f>IF(N$8=$B29,0,IF(N$8&gt;$B29,'User Input'!N46,-'User Input'!N46))</f>
        <v>0</v>
      </c>
      <c r="O29" s="131">
        <f>IF(O$8=$B29,0,IF(O$8&gt;$B29,'User Input'!O46,-'User Input'!O46))</f>
        <v>0</v>
      </c>
      <c r="P29" s="131">
        <f>IF(P$8=$B29,0,IF(P$8&gt;$B29,'User Input'!P46,-'User Input'!P46))</f>
        <v>0</v>
      </c>
      <c r="Q29" s="131">
        <f>IF(Q$8=$B29,0,IF(Q$8&gt;$B29,'User Input'!Q46,-'User Input'!Q46))</f>
        <v>0</v>
      </c>
      <c r="R29" s="131">
        <f>IF(R$8=$B29,0,IF(R$8&gt;$B29,'User Input'!R46,-'User Input'!R46))</f>
        <v>0</v>
      </c>
      <c r="S29" s="131">
        <f>IF(S$8=$B29,0,IF(S$8&gt;$B29,'User Input'!S46,-'User Input'!S46))</f>
        <v>0</v>
      </c>
      <c r="T29" s="131">
        <f>IF(T$8=$B29,0,IF(T$8&gt;$B29,'User Input'!T46,-'User Input'!T46))</f>
        <v>0</v>
      </c>
      <c r="U29" s="131">
        <f>IF(U$8=$B29,0,IF(U$8&gt;$B29,'User Input'!U46,-'User Input'!U46))</f>
        <v>0</v>
      </c>
      <c r="V29" s="131">
        <f>IF(V$8=$B29,0,IF(V$8&gt;$B29,'User Input'!V46,-'User Input'!V46))</f>
        <v>0</v>
      </c>
      <c r="W29" s="131">
        <f>IF(W$8=$B29,0,IF(W$8&gt;$B29,'User Input'!W46,-'User Input'!W46))</f>
        <v>0</v>
      </c>
      <c r="X29" s="131">
        <f>IF(X$8=$B29,0,IF(X$8&gt;$B29,'User Input'!X46,-'User Input'!X46))</f>
        <v>0</v>
      </c>
      <c r="Y29" s="131">
        <f>IF(Y$8=$B29,0,IF(Y$8&gt;$B29,'User Input'!Y46,-'User Input'!Y46))</f>
        <v>0</v>
      </c>
      <c r="Z29" s="131">
        <f>IF(Z$8=$B29,0,IF(Z$8&gt;$B29,'User Input'!Z46,-'User Input'!Z46))</f>
        <v>0</v>
      </c>
      <c r="AA29" s="131">
        <f>IF(AA$8=$B29,0,IF(AA$8&gt;$B29,'User Input'!AA46,-'User Input'!AA46))</f>
        <v>0</v>
      </c>
      <c r="AB29" s="131">
        <f>IF(AB$8=$B29,0,IF(AB$8&gt;$B29,'User Input'!AB46,-'User Input'!AB46))</f>
        <v>0</v>
      </c>
      <c r="AC29" s="131">
        <f>IF(AC$8=$B29,0,IF(AC$8&gt;$B29,'User Input'!AC46,-'User Input'!AC46))</f>
        <v>0</v>
      </c>
      <c r="AD29" s="131">
        <f>IF(AD$8=$B29,0,IF(AD$8&gt;$B29,'User Input'!AD46,-'User Input'!AD46))</f>
        <v>0</v>
      </c>
      <c r="AE29" s="131">
        <f>IF(AE$8=$B29,0,IF(AE$8&gt;$B29,'User Input'!AE46,-'User Input'!AE46))</f>
        <v>0</v>
      </c>
      <c r="AF29" s="131">
        <f>IF(AF$8=$B29,0,IF(AF$8&gt;$B29,'User Input'!AF46,-'User Input'!AF46))</f>
        <v>0</v>
      </c>
      <c r="AG29" s="131">
        <f>IF(AG$8=$B29,0,IF(AG$8&gt;$B29,'User Input'!AG46,-'User Input'!AG46))</f>
        <v>0</v>
      </c>
      <c r="AH29" s="131">
        <f>IF(AH$8=$B29,0,IF(AH$8&gt;$B29,'User Input'!AH46,-'User Input'!AH46))</f>
        <v>0</v>
      </c>
      <c r="AI29" s="131">
        <f>IF(AI$8=$B29,0,IF(AI$8&gt;$B29,'User Input'!AI46,-'User Input'!AI46))</f>
        <v>0</v>
      </c>
      <c r="AJ29" s="131">
        <f>IF(AJ$8=$B29,0,IF(AJ$8&gt;$B29,'User Input'!AJ46,-'User Input'!AJ46))</f>
        <v>0</v>
      </c>
      <c r="AK29" s="131">
        <f>IF(AK$8=$B29,0,IF(AK$8&gt;$B29,'User Input'!AK46,-'User Input'!AK46))</f>
        <v>0</v>
      </c>
      <c r="AL29" s="131">
        <f>IF(AL$8=$B29,0,IF(AL$8&gt;$B29,'User Input'!AL46,-'User Input'!AL46))</f>
        <v>0</v>
      </c>
      <c r="AM29" s="131">
        <f>IF(AM$8=$B29,0,IF(AM$8&gt;$B29,'User Input'!AM46,-'User Input'!AM46))</f>
        <v>0</v>
      </c>
      <c r="AN29" s="131">
        <f>IF(AN$8=$B29,0,IF(AN$8&gt;$B29,'User Input'!AN46,-'User Input'!AN46))</f>
        <v>0</v>
      </c>
      <c r="AO29" s="131">
        <f>IF(AO$8=$B29,0,IF(AO$8&gt;$B29,'User Input'!AO46,-'User Input'!AO46))</f>
        <v>0</v>
      </c>
      <c r="AP29" s="6"/>
      <c r="AQ29" s="6"/>
      <c r="AR29" s="6"/>
      <c r="AS29" s="6"/>
      <c r="AT29" s="6"/>
      <c r="AU29" s="6"/>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3"/>
    </row>
    <row r="30" spans="1:96" ht="14.45">
      <c r="A30" s="55"/>
      <c r="B30" s="117" t="s">
        <v>115</v>
      </c>
      <c r="C30" s="44"/>
      <c r="D30" s="131">
        <f>IF(D$8=$B30,0,IF(D$8&gt;$B30,'User Input'!D47,-'User Input'!D47))</f>
        <v>0</v>
      </c>
      <c r="E30" s="131">
        <f>IF(E$8=$B30,0,IF(E$8&gt;$B30,'User Input'!E47,-'User Input'!E47))</f>
        <v>0</v>
      </c>
      <c r="F30" s="131">
        <f>IF(F$8=$B30,0,IF(F$8&gt;$B30,'User Input'!F47,-'User Input'!F47))</f>
        <v>0</v>
      </c>
      <c r="G30" s="131">
        <f>IF(G$8=$B30,0,IF(G$8&gt;$B30,'User Input'!G47,-'User Input'!G47))</f>
        <v>0</v>
      </c>
      <c r="H30" s="131">
        <f>IF(H$8=$B30,0,IF(H$8&gt;$B30,'User Input'!H47,-'User Input'!H47))</f>
        <v>0</v>
      </c>
      <c r="I30" s="131">
        <f>IF(I$8=$B30,0,IF(I$8&gt;$B30,'User Input'!I47,-'User Input'!I47))</f>
        <v>0</v>
      </c>
      <c r="J30" s="131">
        <f>IF(J$8=$B30,0,IF(J$8&gt;$B30,'User Input'!J47,-'User Input'!J47))</f>
        <v>0</v>
      </c>
      <c r="K30" s="131">
        <f>IF(K$8=$B30,0,IF(K$8&gt;$B30,'User Input'!K47,-'User Input'!K47))</f>
        <v>0</v>
      </c>
      <c r="L30" s="131">
        <f>IF(L$8=$B30,0,IF(L$8&gt;$B30,'User Input'!L47,-'User Input'!L47))</f>
        <v>0</v>
      </c>
      <c r="M30" s="131">
        <f>IF(M$8=$B30,0,IF(M$8&gt;$B30,'User Input'!M47,-'User Input'!M47))</f>
        <v>0</v>
      </c>
      <c r="N30" s="131">
        <f>IF(N$8=$B30,0,IF(N$8&gt;$B30,'User Input'!N47,-'User Input'!N47))</f>
        <v>0</v>
      </c>
      <c r="O30" s="131">
        <f>IF(O$8=$B30,0,IF(O$8&gt;$B30,'User Input'!O47,-'User Input'!O47))</f>
        <v>0</v>
      </c>
      <c r="P30" s="131">
        <f>IF(P$8=$B30,0,IF(P$8&gt;$B30,'User Input'!P47,-'User Input'!P47))</f>
        <v>0</v>
      </c>
      <c r="Q30" s="131">
        <f>IF(Q$8=$B30,0,IF(Q$8&gt;$B30,'User Input'!Q47,-'User Input'!Q47))</f>
        <v>0</v>
      </c>
      <c r="R30" s="131">
        <f>IF(R$8=$B30,0,IF(R$8&gt;$B30,'User Input'!R47,-'User Input'!R47))</f>
        <v>0</v>
      </c>
      <c r="S30" s="131">
        <f>IF(S$8=$B30,0,IF(S$8&gt;$B30,'User Input'!S47,-'User Input'!S47))</f>
        <v>0</v>
      </c>
      <c r="T30" s="131">
        <f>IF(T$8=$B30,0,IF(T$8&gt;$B30,'User Input'!T47,-'User Input'!T47))</f>
        <v>0</v>
      </c>
      <c r="U30" s="131">
        <f>IF(U$8=$B30,0,IF(U$8&gt;$B30,'User Input'!U47,-'User Input'!U47))</f>
        <v>0</v>
      </c>
      <c r="V30" s="131">
        <f>IF(V$8=$B30,0,IF(V$8&gt;$B30,'User Input'!V47,-'User Input'!V47))</f>
        <v>0</v>
      </c>
      <c r="W30" s="131">
        <f>IF(W$8=$B30,0,IF(W$8&gt;$B30,'User Input'!W47,-'User Input'!W47))</f>
        <v>0</v>
      </c>
      <c r="X30" s="131">
        <f>IF(X$8=$B30,0,IF(X$8&gt;$B30,'User Input'!X47,-'User Input'!X47))</f>
        <v>0</v>
      </c>
      <c r="Y30" s="131">
        <f>IF(Y$8=$B30,0,IF(Y$8&gt;$B30,'User Input'!Y47,-'User Input'!Y47))</f>
        <v>0</v>
      </c>
      <c r="Z30" s="131">
        <f>IF(Z$8=$B30,0,IF(Z$8&gt;$B30,'User Input'!Z47,-'User Input'!Z47))</f>
        <v>0</v>
      </c>
      <c r="AA30" s="131">
        <f>IF(AA$8=$B30,0,IF(AA$8&gt;$B30,'User Input'!AA47,-'User Input'!AA47))</f>
        <v>0</v>
      </c>
      <c r="AB30" s="131">
        <f>IF(AB$8=$B30,0,IF(AB$8&gt;$B30,'User Input'!AB47,-'User Input'!AB47))</f>
        <v>0</v>
      </c>
      <c r="AC30" s="131">
        <f>IF(AC$8=$B30,0,IF(AC$8&gt;$B30,'User Input'!AC47,-'User Input'!AC47))</f>
        <v>0</v>
      </c>
      <c r="AD30" s="131">
        <f>IF(AD$8=$B30,0,IF(AD$8&gt;$B30,'User Input'!AD47,-'User Input'!AD47))</f>
        <v>0</v>
      </c>
      <c r="AE30" s="131">
        <f>IF(AE$8=$B30,0,IF(AE$8&gt;$B30,'User Input'!AE47,-'User Input'!AE47))</f>
        <v>0</v>
      </c>
      <c r="AF30" s="131">
        <f>IF(AF$8=$B30,0,IF(AF$8&gt;$B30,'User Input'!AF47,-'User Input'!AF47))</f>
        <v>0</v>
      </c>
      <c r="AG30" s="131">
        <f>IF(AG$8=$B30,0,IF(AG$8&gt;$B30,'User Input'!AG47,-'User Input'!AG47))</f>
        <v>0</v>
      </c>
      <c r="AH30" s="131">
        <f>IF(AH$8=$B30,0,IF(AH$8&gt;$B30,'User Input'!AH47,-'User Input'!AH47))</f>
        <v>0</v>
      </c>
      <c r="AI30" s="131">
        <f>IF(AI$8=$B30,0,IF(AI$8&gt;$B30,'User Input'!AI47,-'User Input'!AI47))</f>
        <v>0</v>
      </c>
      <c r="AJ30" s="131">
        <f>IF(AJ$8=$B30,0,IF(AJ$8&gt;$B30,'User Input'!AJ47,-'User Input'!AJ47))</f>
        <v>0</v>
      </c>
      <c r="AK30" s="131">
        <f>IF(AK$8=$B30,0,IF(AK$8&gt;$B30,'User Input'!AK47,-'User Input'!AK47))</f>
        <v>0</v>
      </c>
      <c r="AL30" s="131">
        <f>IF(AL$8=$B30,0,IF(AL$8&gt;$B30,'User Input'!AL47,-'User Input'!AL47))</f>
        <v>0</v>
      </c>
      <c r="AM30" s="131">
        <f>IF(AM$8=$B30,0,IF(AM$8&gt;$B30,'User Input'!AM47,-'User Input'!AM47))</f>
        <v>0</v>
      </c>
      <c r="AN30" s="131">
        <f>IF(AN$8=$B30,0,IF(AN$8&gt;$B30,'User Input'!AN47,-'User Input'!AN47))</f>
        <v>0</v>
      </c>
      <c r="AO30" s="131">
        <f>IF(AO$8=$B30,0,IF(AO$8&gt;$B30,'User Input'!AO47,-'User Input'!AO47))</f>
        <v>0</v>
      </c>
      <c r="AP30" s="6"/>
      <c r="AQ30" s="6"/>
      <c r="AR30" s="6"/>
      <c r="AS30" s="6"/>
      <c r="AT30" s="6"/>
      <c r="AU30" s="6"/>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3"/>
    </row>
    <row r="31" spans="1:96" ht="14.45">
      <c r="A31" s="55"/>
      <c r="B31" s="117" t="s">
        <v>116</v>
      </c>
      <c r="C31" s="44"/>
      <c r="D31" s="131">
        <f>IF(D$8=$B31,0,IF(D$8&gt;$B31,'User Input'!D48,-'User Input'!D48))</f>
        <v>0</v>
      </c>
      <c r="E31" s="131">
        <f>IF(E$8=$B31,0,IF(E$8&gt;$B31,'User Input'!E48,-'User Input'!E48))</f>
        <v>0</v>
      </c>
      <c r="F31" s="131">
        <f>IF(F$8=$B31,0,IF(F$8&gt;$B31,'User Input'!F48,-'User Input'!F48))</f>
        <v>0</v>
      </c>
      <c r="G31" s="131">
        <f>IF(G$8=$B31,0,IF(G$8&gt;$B31,'User Input'!G48,-'User Input'!G48))</f>
        <v>0</v>
      </c>
      <c r="H31" s="131">
        <f>IF(H$8=$B31,0,IF(H$8&gt;$B31,'User Input'!H48,-'User Input'!H48))</f>
        <v>0</v>
      </c>
      <c r="I31" s="131">
        <f>IF(I$8=$B31,0,IF(I$8&gt;$B31,'User Input'!I48,-'User Input'!I48))</f>
        <v>0</v>
      </c>
      <c r="J31" s="131">
        <f>IF(J$8=$B31,0,IF(J$8&gt;$B31,'User Input'!J48,-'User Input'!J48))</f>
        <v>0</v>
      </c>
      <c r="K31" s="131">
        <f>IF(K$8=$B31,0,IF(K$8&gt;$B31,'User Input'!K48,-'User Input'!K48))</f>
        <v>0</v>
      </c>
      <c r="L31" s="131">
        <f>IF(L$8=$B31,0,IF(L$8&gt;$B31,'User Input'!L48,-'User Input'!L48))</f>
        <v>0</v>
      </c>
      <c r="M31" s="131">
        <f>IF(M$8=$B31,0,IF(M$8&gt;$B31,'User Input'!M48,-'User Input'!M48))</f>
        <v>0</v>
      </c>
      <c r="N31" s="131">
        <f>IF(N$8=$B31,0,IF(N$8&gt;$B31,'User Input'!N48,-'User Input'!N48))</f>
        <v>0</v>
      </c>
      <c r="O31" s="131">
        <f>IF(O$8=$B31,0,IF(O$8&gt;$B31,'User Input'!O48,-'User Input'!O48))</f>
        <v>0</v>
      </c>
      <c r="P31" s="131">
        <f>IF(P$8=$B31,0,IF(P$8&gt;$B31,'User Input'!P48,-'User Input'!P48))</f>
        <v>0</v>
      </c>
      <c r="Q31" s="131">
        <f>IF(Q$8=$B31,0,IF(Q$8&gt;$B31,'User Input'!Q48,-'User Input'!Q48))</f>
        <v>0</v>
      </c>
      <c r="R31" s="131">
        <f>IF(R$8=$B31,0,IF(R$8&gt;$B31,'User Input'!R48,-'User Input'!R48))</f>
        <v>0</v>
      </c>
      <c r="S31" s="131">
        <f>IF(S$8=$B31,0,IF(S$8&gt;$B31,'User Input'!S48,-'User Input'!S48))</f>
        <v>0</v>
      </c>
      <c r="T31" s="131">
        <f>IF(T$8=$B31,0,IF(T$8&gt;$B31,'User Input'!T48,-'User Input'!T48))</f>
        <v>0</v>
      </c>
      <c r="U31" s="131">
        <f>IF(U$8=$B31,0,IF(U$8&gt;$B31,'User Input'!U48,-'User Input'!U48))</f>
        <v>0</v>
      </c>
      <c r="V31" s="131">
        <f>IF(V$8=$B31,0,IF(V$8&gt;$B31,'User Input'!V48,-'User Input'!V48))</f>
        <v>0</v>
      </c>
      <c r="W31" s="131">
        <f>IF(W$8=$B31,0,IF(W$8&gt;$B31,'User Input'!W48,-'User Input'!W48))</f>
        <v>0</v>
      </c>
      <c r="X31" s="131">
        <f>IF(X$8=$B31,0,IF(X$8&gt;$B31,'User Input'!X48,-'User Input'!X48))</f>
        <v>0</v>
      </c>
      <c r="Y31" s="131">
        <f>IF(Y$8=$B31,0,IF(Y$8&gt;$B31,'User Input'!Y48,-'User Input'!Y48))</f>
        <v>0</v>
      </c>
      <c r="Z31" s="131">
        <f>IF(Z$8=$B31,0,IF(Z$8&gt;$B31,'User Input'!Z48,-'User Input'!Z48))</f>
        <v>0</v>
      </c>
      <c r="AA31" s="131">
        <f>IF(AA$8=$B31,0,IF(AA$8&gt;$B31,'User Input'!AA48,-'User Input'!AA48))</f>
        <v>0</v>
      </c>
      <c r="AB31" s="131">
        <f>IF(AB$8=$B31,0,IF(AB$8&gt;$B31,'User Input'!AB48,-'User Input'!AB48))</f>
        <v>0</v>
      </c>
      <c r="AC31" s="131">
        <f>IF(AC$8=$B31,0,IF(AC$8&gt;$B31,'User Input'!AC48,-'User Input'!AC48))</f>
        <v>0</v>
      </c>
      <c r="AD31" s="131">
        <f>IF(AD$8=$B31,0,IF(AD$8&gt;$B31,'User Input'!AD48,-'User Input'!AD48))</f>
        <v>0</v>
      </c>
      <c r="AE31" s="131">
        <f>IF(AE$8=$B31,0,IF(AE$8&gt;$B31,'User Input'!AE48,-'User Input'!AE48))</f>
        <v>0</v>
      </c>
      <c r="AF31" s="131">
        <f>IF(AF$8=$B31,0,IF(AF$8&gt;$B31,'User Input'!AF48,-'User Input'!AF48))</f>
        <v>0</v>
      </c>
      <c r="AG31" s="131">
        <f>IF(AG$8=$B31,0,IF(AG$8&gt;$B31,'User Input'!AG48,-'User Input'!AG48))</f>
        <v>0</v>
      </c>
      <c r="AH31" s="131">
        <f>IF(AH$8=$B31,0,IF(AH$8&gt;$B31,'User Input'!AH48,-'User Input'!AH48))</f>
        <v>0</v>
      </c>
      <c r="AI31" s="131">
        <f>IF(AI$8=$B31,0,IF(AI$8&gt;$B31,'User Input'!AI48,-'User Input'!AI48))</f>
        <v>0</v>
      </c>
      <c r="AJ31" s="131">
        <f>IF(AJ$8=$B31,0,IF(AJ$8&gt;$B31,'User Input'!AJ48,-'User Input'!AJ48))</f>
        <v>0</v>
      </c>
      <c r="AK31" s="131">
        <f>IF(AK$8=$B31,0,IF(AK$8&gt;$B31,'User Input'!AK48,-'User Input'!AK48))</f>
        <v>0</v>
      </c>
      <c r="AL31" s="131">
        <f>IF(AL$8=$B31,0,IF(AL$8&gt;$B31,'User Input'!AL48,-'User Input'!AL48))</f>
        <v>0</v>
      </c>
      <c r="AM31" s="131">
        <f>IF(AM$8=$B31,0,IF(AM$8&gt;$B31,'User Input'!AM48,-'User Input'!AM48))</f>
        <v>0</v>
      </c>
      <c r="AN31" s="131">
        <f>IF(AN$8=$B31,0,IF(AN$8&gt;$B31,'User Input'!AN48,-'User Input'!AN48))</f>
        <v>0</v>
      </c>
      <c r="AO31" s="131">
        <f>IF(AO$8=$B31,0,IF(AO$8&gt;$B31,'User Input'!AO48,-'User Input'!AO48))</f>
        <v>0</v>
      </c>
      <c r="AP31" s="6"/>
      <c r="AQ31" s="6"/>
      <c r="AR31" s="6"/>
      <c r="AS31" s="6"/>
      <c r="AT31" s="6"/>
      <c r="AU31" s="6"/>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3"/>
    </row>
    <row r="32" spans="1:96" ht="14.45">
      <c r="A32" s="55"/>
      <c r="B32" s="117" t="s">
        <v>117</v>
      </c>
      <c r="C32" s="44"/>
      <c r="D32" s="131">
        <f>IF(D$8=$B32,0,IF(D$8&gt;$B32,'User Input'!D49,-'User Input'!D49))</f>
        <v>0</v>
      </c>
      <c r="E32" s="131">
        <f>IF(E$8=$B32,0,IF(E$8&gt;$B32,'User Input'!E49,-'User Input'!E49))</f>
        <v>0</v>
      </c>
      <c r="F32" s="131">
        <f>IF(F$8=$B32,0,IF(F$8&gt;$B32,'User Input'!F49,-'User Input'!F49))</f>
        <v>0</v>
      </c>
      <c r="G32" s="131">
        <f>IF(G$8=$B32,0,IF(G$8&gt;$B32,'User Input'!G49,-'User Input'!G49))</f>
        <v>0</v>
      </c>
      <c r="H32" s="131">
        <f>IF(H$8=$B32,0,IF(H$8&gt;$B32,'User Input'!H49,-'User Input'!H49))</f>
        <v>0</v>
      </c>
      <c r="I32" s="131">
        <f>IF(I$8=$B32,0,IF(I$8&gt;$B32,'User Input'!I49,-'User Input'!I49))</f>
        <v>0</v>
      </c>
      <c r="J32" s="131">
        <f>IF(J$8=$B32,0,IF(J$8&gt;$B32,'User Input'!J49,-'User Input'!J49))</f>
        <v>0</v>
      </c>
      <c r="K32" s="131">
        <f>IF(K$8=$B32,0,IF(K$8&gt;$B32,'User Input'!K49,-'User Input'!K49))</f>
        <v>0</v>
      </c>
      <c r="L32" s="131">
        <f>IF(L$8=$B32,0,IF(L$8&gt;$B32,'User Input'!L49,-'User Input'!L49))</f>
        <v>0</v>
      </c>
      <c r="M32" s="131">
        <f>IF(M$8=$B32,0,IF(M$8&gt;$B32,'User Input'!M49,-'User Input'!M49))</f>
        <v>0</v>
      </c>
      <c r="N32" s="131">
        <f>IF(N$8=$B32,0,IF(N$8&gt;$B32,'User Input'!N49,-'User Input'!N49))</f>
        <v>0</v>
      </c>
      <c r="O32" s="131">
        <f>IF(O$8=$B32,0,IF(O$8&gt;$B32,'User Input'!O49,-'User Input'!O49))</f>
        <v>0</v>
      </c>
      <c r="P32" s="131">
        <f>IF(P$8=$B32,0,IF(P$8&gt;$B32,'User Input'!P49,-'User Input'!P49))</f>
        <v>0</v>
      </c>
      <c r="Q32" s="131">
        <f>IF(Q$8=$B32,0,IF(Q$8&gt;$B32,'User Input'!Q49,-'User Input'!Q49))</f>
        <v>0</v>
      </c>
      <c r="R32" s="131">
        <f>IF(R$8=$B32,0,IF(R$8&gt;$B32,'User Input'!R49,-'User Input'!R49))</f>
        <v>0</v>
      </c>
      <c r="S32" s="131">
        <f>IF(S$8=$B32,0,IF(S$8&gt;$B32,'User Input'!S49,-'User Input'!S49))</f>
        <v>0</v>
      </c>
      <c r="T32" s="131">
        <f>IF(T$8=$B32,0,IF(T$8&gt;$B32,'User Input'!T49,-'User Input'!T49))</f>
        <v>0</v>
      </c>
      <c r="U32" s="131">
        <f>IF(U$8=$B32,0,IF(U$8&gt;$B32,'User Input'!U49,-'User Input'!U49))</f>
        <v>0</v>
      </c>
      <c r="V32" s="131">
        <f>IF(V$8=$B32,0,IF(V$8&gt;$B32,'User Input'!V49,-'User Input'!V49))</f>
        <v>0</v>
      </c>
      <c r="W32" s="131">
        <f>IF(W$8=$B32,0,IF(W$8&gt;$B32,'User Input'!W49,-'User Input'!W49))</f>
        <v>0</v>
      </c>
      <c r="X32" s="131">
        <f>IF(X$8=$B32,0,IF(X$8&gt;$B32,'User Input'!X49,-'User Input'!X49))</f>
        <v>0</v>
      </c>
      <c r="Y32" s="131">
        <f>IF(Y$8=$B32,0,IF(Y$8&gt;$B32,'User Input'!Y49,-'User Input'!Y49))</f>
        <v>0</v>
      </c>
      <c r="Z32" s="131">
        <f>IF(Z$8=$B32,0,IF(Z$8&gt;$B32,'User Input'!Z49,-'User Input'!Z49))</f>
        <v>0</v>
      </c>
      <c r="AA32" s="131">
        <f>IF(AA$8=$B32,0,IF(AA$8&gt;$B32,'User Input'!AA49,-'User Input'!AA49))</f>
        <v>0</v>
      </c>
      <c r="AB32" s="131">
        <f>IF(AB$8=$B32,0,IF(AB$8&gt;$B32,'User Input'!AB49,-'User Input'!AB49))</f>
        <v>0</v>
      </c>
      <c r="AC32" s="131">
        <f>IF(AC$8=$B32,0,IF(AC$8&gt;$B32,'User Input'!AC49,-'User Input'!AC49))</f>
        <v>0</v>
      </c>
      <c r="AD32" s="131">
        <f>IF(AD$8=$B32,0,IF(AD$8&gt;$B32,'User Input'!AD49,-'User Input'!AD49))</f>
        <v>0</v>
      </c>
      <c r="AE32" s="131">
        <f>IF(AE$8=$B32,0,IF(AE$8&gt;$B32,'User Input'!AE49,-'User Input'!AE49))</f>
        <v>0</v>
      </c>
      <c r="AF32" s="131">
        <f>IF(AF$8=$B32,0,IF(AF$8&gt;$B32,'User Input'!AF49,-'User Input'!AF49))</f>
        <v>0</v>
      </c>
      <c r="AG32" s="131">
        <f>IF(AG$8=$B32,0,IF(AG$8&gt;$B32,'User Input'!AG49,-'User Input'!AG49))</f>
        <v>0</v>
      </c>
      <c r="AH32" s="131">
        <f>IF(AH$8=$B32,0,IF(AH$8&gt;$B32,'User Input'!AH49,-'User Input'!AH49))</f>
        <v>0</v>
      </c>
      <c r="AI32" s="131">
        <f>IF(AI$8=$B32,0,IF(AI$8&gt;$B32,'User Input'!AI49,-'User Input'!AI49))</f>
        <v>0</v>
      </c>
      <c r="AJ32" s="131">
        <f>IF(AJ$8=$B32,0,IF(AJ$8&gt;$B32,'User Input'!AJ49,-'User Input'!AJ49))</f>
        <v>0</v>
      </c>
      <c r="AK32" s="131">
        <f>IF(AK$8=$B32,0,IF(AK$8&gt;$B32,'User Input'!AK49,-'User Input'!AK49))</f>
        <v>0</v>
      </c>
      <c r="AL32" s="131">
        <f>IF(AL$8=$B32,0,IF(AL$8&gt;$B32,'User Input'!AL49,-'User Input'!AL49))</f>
        <v>0</v>
      </c>
      <c r="AM32" s="131">
        <f>IF(AM$8=$B32,0,IF(AM$8&gt;$B32,'User Input'!AM49,-'User Input'!AM49))</f>
        <v>0</v>
      </c>
      <c r="AN32" s="131">
        <f>IF(AN$8=$B32,0,IF(AN$8&gt;$B32,'User Input'!AN49,-'User Input'!AN49))</f>
        <v>0</v>
      </c>
      <c r="AO32" s="131">
        <f>IF(AO$8=$B32,0,IF(AO$8&gt;$B32,'User Input'!AO49,-'User Input'!AO49))</f>
        <v>0</v>
      </c>
      <c r="AP32" s="6"/>
      <c r="AQ32" s="6"/>
      <c r="AR32" s="6"/>
      <c r="AS32" s="6"/>
      <c r="AT32" s="6"/>
      <c r="AU32" s="6"/>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3"/>
    </row>
    <row r="33" spans="1:96" ht="14.45">
      <c r="A33" s="55"/>
      <c r="B33" s="117" t="s">
        <v>118</v>
      </c>
      <c r="C33" s="44"/>
      <c r="D33" s="131">
        <f>IF(D$8=$B33,0,IF(D$8&gt;$B33,'User Input'!D50,-'User Input'!D50))</f>
        <v>0</v>
      </c>
      <c r="E33" s="131">
        <f>IF(E$8=$B33,0,IF(E$8&gt;$B33,'User Input'!E50,-'User Input'!E50))</f>
        <v>0</v>
      </c>
      <c r="F33" s="131">
        <f>IF(F$8=$B33,0,IF(F$8&gt;$B33,'User Input'!F50,-'User Input'!F50))</f>
        <v>0</v>
      </c>
      <c r="G33" s="131">
        <f>IF(G$8=$B33,0,IF(G$8&gt;$B33,'User Input'!G50,-'User Input'!G50))</f>
        <v>0</v>
      </c>
      <c r="H33" s="131">
        <f>IF(H$8=$B33,0,IF(H$8&gt;$B33,'User Input'!H50,-'User Input'!H50))</f>
        <v>0</v>
      </c>
      <c r="I33" s="131">
        <f>IF(I$8=$B33,0,IF(I$8&gt;$B33,'User Input'!I50,-'User Input'!I50))</f>
        <v>0</v>
      </c>
      <c r="J33" s="131">
        <f>IF(J$8=$B33,0,IF(J$8&gt;$B33,'User Input'!J50,-'User Input'!J50))</f>
        <v>0</v>
      </c>
      <c r="K33" s="131">
        <f>IF(K$8=$B33,0,IF(K$8&gt;$B33,'User Input'!K50,-'User Input'!K50))</f>
        <v>0</v>
      </c>
      <c r="L33" s="131">
        <f>IF(L$8=$B33,0,IF(L$8&gt;$B33,'User Input'!L50,-'User Input'!L50))</f>
        <v>0</v>
      </c>
      <c r="M33" s="131">
        <f>IF(M$8=$B33,0,IF(M$8&gt;$B33,'User Input'!M50,-'User Input'!M50))</f>
        <v>0</v>
      </c>
      <c r="N33" s="131">
        <f>IF(N$8=$B33,0,IF(N$8&gt;$B33,'User Input'!N50,-'User Input'!N50))</f>
        <v>0</v>
      </c>
      <c r="O33" s="131">
        <f>IF(O$8=$B33,0,IF(O$8&gt;$B33,'User Input'!O50,-'User Input'!O50))</f>
        <v>0</v>
      </c>
      <c r="P33" s="131">
        <f>IF(P$8=$B33,0,IF(P$8&gt;$B33,'User Input'!P50,-'User Input'!P50))</f>
        <v>0</v>
      </c>
      <c r="Q33" s="131">
        <f>IF(Q$8=$B33,0,IF(Q$8&gt;$B33,'User Input'!Q50,-'User Input'!Q50))</f>
        <v>0</v>
      </c>
      <c r="R33" s="131">
        <f>IF(R$8=$B33,0,IF(R$8&gt;$B33,'User Input'!R50,-'User Input'!R50))</f>
        <v>0</v>
      </c>
      <c r="S33" s="131">
        <f>IF(S$8=$B33,0,IF(S$8&gt;$B33,'User Input'!S50,-'User Input'!S50))</f>
        <v>0</v>
      </c>
      <c r="T33" s="131">
        <f>IF(T$8=$B33,0,IF(T$8&gt;$B33,'User Input'!T50,-'User Input'!T50))</f>
        <v>0</v>
      </c>
      <c r="U33" s="131">
        <f>IF(U$8=$B33,0,IF(U$8&gt;$B33,'User Input'!U50,-'User Input'!U50))</f>
        <v>0</v>
      </c>
      <c r="V33" s="131">
        <f>IF(V$8=$B33,0,IF(V$8&gt;$B33,'User Input'!V50,-'User Input'!V50))</f>
        <v>0</v>
      </c>
      <c r="W33" s="131">
        <f>IF(W$8=$B33,0,IF(W$8&gt;$B33,'User Input'!W50,-'User Input'!W50))</f>
        <v>0</v>
      </c>
      <c r="X33" s="131">
        <f>IF(X$8=$B33,0,IF(X$8&gt;$B33,'User Input'!X50,-'User Input'!X50))</f>
        <v>0</v>
      </c>
      <c r="Y33" s="131">
        <f>IF(Y$8=$B33,0,IF(Y$8&gt;$B33,'User Input'!Y50,-'User Input'!Y50))</f>
        <v>0</v>
      </c>
      <c r="Z33" s="131">
        <f>IF(Z$8=$B33,0,IF(Z$8&gt;$B33,'User Input'!Z50,-'User Input'!Z50))</f>
        <v>0</v>
      </c>
      <c r="AA33" s="131">
        <f>IF(AA$8=$B33,0,IF(AA$8&gt;$B33,'User Input'!AA50,-'User Input'!AA50))</f>
        <v>0</v>
      </c>
      <c r="AB33" s="131">
        <f>IF(AB$8=$B33,0,IF(AB$8&gt;$B33,'User Input'!AB50,-'User Input'!AB50))</f>
        <v>0</v>
      </c>
      <c r="AC33" s="131">
        <f>IF(AC$8=$B33,0,IF(AC$8&gt;$B33,'User Input'!AC50,-'User Input'!AC50))</f>
        <v>0</v>
      </c>
      <c r="AD33" s="131">
        <f>IF(AD$8=$B33,0,IF(AD$8&gt;$B33,'User Input'!AD50,-'User Input'!AD50))</f>
        <v>0</v>
      </c>
      <c r="AE33" s="131">
        <f>IF(AE$8=$B33,0,IF(AE$8&gt;$B33,'User Input'!AE50,-'User Input'!AE50))</f>
        <v>0</v>
      </c>
      <c r="AF33" s="131">
        <f>IF(AF$8=$B33,0,IF(AF$8&gt;$B33,'User Input'!AF50,-'User Input'!AF50))</f>
        <v>0</v>
      </c>
      <c r="AG33" s="131">
        <f>IF(AG$8=$B33,0,IF(AG$8&gt;$B33,'User Input'!AG50,-'User Input'!AG50))</f>
        <v>0</v>
      </c>
      <c r="AH33" s="131">
        <f>IF(AH$8=$B33,0,IF(AH$8&gt;$B33,'User Input'!AH50,-'User Input'!AH50))</f>
        <v>0</v>
      </c>
      <c r="AI33" s="131">
        <f>IF(AI$8=$B33,0,IF(AI$8&gt;$B33,'User Input'!AI50,-'User Input'!AI50))</f>
        <v>0</v>
      </c>
      <c r="AJ33" s="131">
        <f>IF(AJ$8=$B33,0,IF(AJ$8&gt;$B33,'User Input'!AJ50,-'User Input'!AJ50))</f>
        <v>0</v>
      </c>
      <c r="AK33" s="131">
        <f>IF(AK$8=$B33,0,IF(AK$8&gt;$B33,'User Input'!AK50,-'User Input'!AK50))</f>
        <v>0</v>
      </c>
      <c r="AL33" s="131">
        <f>IF(AL$8=$B33,0,IF(AL$8&gt;$B33,'User Input'!AL50,-'User Input'!AL50))</f>
        <v>0</v>
      </c>
      <c r="AM33" s="131">
        <f>IF(AM$8=$B33,0,IF(AM$8&gt;$B33,'User Input'!AM50,-'User Input'!AM50))</f>
        <v>0</v>
      </c>
      <c r="AN33" s="131">
        <f>IF(AN$8=$B33,0,IF(AN$8&gt;$B33,'User Input'!AN50,-'User Input'!AN50))</f>
        <v>0</v>
      </c>
      <c r="AO33" s="131">
        <f>IF(AO$8=$B33,0,IF(AO$8&gt;$B33,'User Input'!AO50,-'User Input'!AO50))</f>
        <v>0</v>
      </c>
      <c r="AP33" s="6"/>
      <c r="AQ33" s="6"/>
      <c r="AR33" s="6"/>
      <c r="AS33" s="6"/>
      <c r="AT33" s="6"/>
      <c r="AU33" s="6"/>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3"/>
    </row>
    <row r="34" spans="1:96" ht="14.45">
      <c r="A34" s="55"/>
      <c r="B34" s="117" t="s">
        <v>119</v>
      </c>
      <c r="C34" s="44"/>
      <c r="D34" s="131">
        <f>IF(D$8=$B34,0,IF(D$8&gt;$B34,'User Input'!D51,-'User Input'!D51))</f>
        <v>0</v>
      </c>
      <c r="E34" s="131">
        <f>IF(E$8=$B34,0,IF(E$8&gt;$B34,'User Input'!E51,-'User Input'!E51))</f>
        <v>0</v>
      </c>
      <c r="F34" s="131">
        <f>IF(F$8=$B34,0,IF(F$8&gt;$B34,'User Input'!F51,-'User Input'!F51))</f>
        <v>0</v>
      </c>
      <c r="G34" s="131">
        <f>IF(G$8=$B34,0,IF(G$8&gt;$B34,'User Input'!G51,-'User Input'!G51))</f>
        <v>0</v>
      </c>
      <c r="H34" s="131">
        <f>IF(H$8=$B34,0,IF(H$8&gt;$B34,'User Input'!H51,-'User Input'!H51))</f>
        <v>0</v>
      </c>
      <c r="I34" s="131">
        <f>IF(I$8=$B34,0,IF(I$8&gt;$B34,'User Input'!I51,-'User Input'!I51))</f>
        <v>0</v>
      </c>
      <c r="J34" s="131">
        <f>IF(J$8=$B34,0,IF(J$8&gt;$B34,'User Input'!J51,-'User Input'!J51))</f>
        <v>0</v>
      </c>
      <c r="K34" s="131">
        <f>IF(K$8=$B34,0,IF(K$8&gt;$B34,'User Input'!K51,-'User Input'!K51))</f>
        <v>0</v>
      </c>
      <c r="L34" s="131">
        <f>IF(L$8=$B34,0,IF(L$8&gt;$B34,'User Input'!L51,-'User Input'!L51))</f>
        <v>0</v>
      </c>
      <c r="M34" s="131">
        <f>IF(M$8=$B34,0,IF(M$8&gt;$B34,'User Input'!M51,-'User Input'!M51))</f>
        <v>0</v>
      </c>
      <c r="N34" s="131">
        <f>IF(N$8=$B34,0,IF(N$8&gt;$B34,'User Input'!N51,-'User Input'!N51))</f>
        <v>0</v>
      </c>
      <c r="O34" s="131">
        <f>IF(O$8=$B34,0,IF(O$8&gt;$B34,'User Input'!O51,-'User Input'!O51))</f>
        <v>0</v>
      </c>
      <c r="P34" s="131">
        <f>IF(P$8=$B34,0,IF(P$8&gt;$B34,'User Input'!P51,-'User Input'!P51))</f>
        <v>0</v>
      </c>
      <c r="Q34" s="131">
        <f>IF(Q$8=$B34,0,IF(Q$8&gt;$B34,'User Input'!Q51,-'User Input'!Q51))</f>
        <v>0</v>
      </c>
      <c r="R34" s="131">
        <f>IF(R$8=$B34,0,IF(R$8&gt;$B34,'User Input'!R51,-'User Input'!R51))</f>
        <v>0</v>
      </c>
      <c r="S34" s="131">
        <f>IF(S$8=$B34,0,IF(S$8&gt;$B34,'User Input'!S51,-'User Input'!S51))</f>
        <v>0</v>
      </c>
      <c r="T34" s="131">
        <f>IF(T$8=$B34,0,IF(T$8&gt;$B34,'User Input'!T51,-'User Input'!T51))</f>
        <v>0</v>
      </c>
      <c r="U34" s="131">
        <f>IF(U$8=$B34,0,IF(U$8&gt;$B34,'User Input'!U51,-'User Input'!U51))</f>
        <v>0</v>
      </c>
      <c r="V34" s="131">
        <f>IF(V$8=$B34,0,IF(V$8&gt;$B34,'User Input'!V51,-'User Input'!V51))</f>
        <v>0</v>
      </c>
      <c r="W34" s="131">
        <f>IF(W$8=$B34,0,IF(W$8&gt;$B34,'User Input'!W51,-'User Input'!W51))</f>
        <v>0</v>
      </c>
      <c r="X34" s="131">
        <f>IF(X$8=$B34,0,IF(X$8&gt;$B34,'User Input'!X51,-'User Input'!X51))</f>
        <v>0</v>
      </c>
      <c r="Y34" s="131">
        <f>IF(Y$8=$B34,0,IF(Y$8&gt;$B34,'User Input'!Y51,-'User Input'!Y51))</f>
        <v>0</v>
      </c>
      <c r="Z34" s="131">
        <f>IF(Z$8=$B34,0,IF(Z$8&gt;$B34,'User Input'!Z51,-'User Input'!Z51))</f>
        <v>0</v>
      </c>
      <c r="AA34" s="131">
        <f>IF(AA$8=$B34,0,IF(AA$8&gt;$B34,'User Input'!AA51,-'User Input'!AA51))</f>
        <v>0</v>
      </c>
      <c r="AB34" s="131">
        <f>IF(AB$8=$B34,0,IF(AB$8&gt;$B34,'User Input'!AB51,-'User Input'!AB51))</f>
        <v>0</v>
      </c>
      <c r="AC34" s="131">
        <f>IF(AC$8=$B34,0,IF(AC$8&gt;$B34,'User Input'!AC51,-'User Input'!AC51))</f>
        <v>0</v>
      </c>
      <c r="AD34" s="131">
        <f>IF(AD$8=$B34,0,IF(AD$8&gt;$B34,'User Input'!AD51,-'User Input'!AD51))</f>
        <v>0</v>
      </c>
      <c r="AE34" s="131">
        <f>IF(AE$8=$B34,0,IF(AE$8&gt;$B34,'User Input'!AE51,-'User Input'!AE51))</f>
        <v>0</v>
      </c>
      <c r="AF34" s="131">
        <f>IF(AF$8=$B34,0,IF(AF$8&gt;$B34,'User Input'!AF51,-'User Input'!AF51))</f>
        <v>0</v>
      </c>
      <c r="AG34" s="131">
        <f>IF(AG$8=$B34,0,IF(AG$8&gt;$B34,'User Input'!AG51,-'User Input'!AG51))</f>
        <v>0</v>
      </c>
      <c r="AH34" s="131">
        <f>IF(AH$8=$B34,0,IF(AH$8&gt;$B34,'User Input'!AH51,-'User Input'!AH51))</f>
        <v>0</v>
      </c>
      <c r="AI34" s="131">
        <f>IF(AI$8=$B34,0,IF(AI$8&gt;$B34,'User Input'!AI51,-'User Input'!AI51))</f>
        <v>0</v>
      </c>
      <c r="AJ34" s="131">
        <f>IF(AJ$8=$B34,0,IF(AJ$8&gt;$B34,'User Input'!AJ51,-'User Input'!AJ51))</f>
        <v>0</v>
      </c>
      <c r="AK34" s="131">
        <f>IF(AK$8=$B34,0,IF(AK$8&gt;$B34,'User Input'!AK51,-'User Input'!AK51))</f>
        <v>0</v>
      </c>
      <c r="AL34" s="131">
        <f>IF(AL$8=$B34,0,IF(AL$8&gt;$B34,'User Input'!AL51,-'User Input'!AL51))</f>
        <v>0</v>
      </c>
      <c r="AM34" s="131">
        <f>IF(AM$8=$B34,0,IF(AM$8&gt;$B34,'User Input'!AM51,-'User Input'!AM51))</f>
        <v>0</v>
      </c>
      <c r="AN34" s="131">
        <f>IF(AN$8=$B34,0,IF(AN$8&gt;$B34,'User Input'!AN51,-'User Input'!AN51))</f>
        <v>0</v>
      </c>
      <c r="AO34" s="131">
        <f>IF(AO$8=$B34,0,IF(AO$8&gt;$B34,'User Input'!AO51,-'User Input'!AO51))</f>
        <v>0</v>
      </c>
      <c r="AP34" s="6"/>
      <c r="AQ34" s="6"/>
      <c r="AR34" s="6"/>
      <c r="AS34" s="6"/>
      <c r="AT34" s="6"/>
      <c r="AU34" s="6"/>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3"/>
    </row>
    <row r="35" spans="1:96" ht="14.45">
      <c r="A35" s="55"/>
      <c r="B35" s="117" t="s">
        <v>120</v>
      </c>
      <c r="C35" s="44"/>
      <c r="D35" s="131">
        <f>IF(D$8=$B35,0,IF(D$8&gt;$B35,'User Input'!D52,-'User Input'!D52))</f>
        <v>0</v>
      </c>
      <c r="E35" s="131">
        <f>IF(E$8=$B35,0,IF(E$8&gt;$B35,'User Input'!E52,-'User Input'!E52))</f>
        <v>0</v>
      </c>
      <c r="F35" s="131">
        <f>IF(F$8=$B35,0,IF(F$8&gt;$B35,'User Input'!F52,-'User Input'!F52))</f>
        <v>0</v>
      </c>
      <c r="G35" s="131">
        <f>IF(G$8=$B35,0,IF(G$8&gt;$B35,'User Input'!G52,-'User Input'!G52))</f>
        <v>0</v>
      </c>
      <c r="H35" s="131">
        <f>IF(H$8=$B35,0,IF(H$8&gt;$B35,'User Input'!H52,-'User Input'!H52))</f>
        <v>0</v>
      </c>
      <c r="I35" s="131">
        <f>IF(I$8=$B35,0,IF(I$8&gt;$B35,'User Input'!I52,-'User Input'!I52))</f>
        <v>0</v>
      </c>
      <c r="J35" s="131">
        <f>IF(J$8=$B35,0,IF(J$8&gt;$B35,'User Input'!J52,-'User Input'!J52))</f>
        <v>0</v>
      </c>
      <c r="K35" s="131">
        <f>IF(K$8=$B35,0,IF(K$8&gt;$B35,'User Input'!K52,-'User Input'!K52))</f>
        <v>0</v>
      </c>
      <c r="L35" s="131">
        <f>IF(L$8=$B35,0,IF(L$8&gt;$B35,'User Input'!L52,-'User Input'!L52))</f>
        <v>0</v>
      </c>
      <c r="M35" s="131">
        <f>IF(M$8=$B35,0,IF(M$8&gt;$B35,'User Input'!M52,-'User Input'!M52))</f>
        <v>0</v>
      </c>
      <c r="N35" s="131">
        <f>IF(N$8=$B35,0,IF(N$8&gt;$B35,'User Input'!N52,-'User Input'!N52))</f>
        <v>0</v>
      </c>
      <c r="O35" s="131">
        <f>IF(O$8=$B35,0,IF(O$8&gt;$B35,'User Input'!O52,-'User Input'!O52))</f>
        <v>0</v>
      </c>
      <c r="P35" s="131">
        <f>IF(P$8=$B35,0,IF(P$8&gt;$B35,'User Input'!P52,-'User Input'!P52))</f>
        <v>0</v>
      </c>
      <c r="Q35" s="131">
        <f>IF(Q$8=$B35,0,IF(Q$8&gt;$B35,'User Input'!Q52,-'User Input'!Q52))</f>
        <v>0</v>
      </c>
      <c r="R35" s="131">
        <f>IF(R$8=$B35,0,IF(R$8&gt;$B35,'User Input'!R52,-'User Input'!R52))</f>
        <v>0</v>
      </c>
      <c r="S35" s="131">
        <f>IF(S$8=$B35,0,IF(S$8&gt;$B35,'User Input'!S52,-'User Input'!S52))</f>
        <v>0</v>
      </c>
      <c r="T35" s="131">
        <f>IF(T$8=$B35,0,IF(T$8&gt;$B35,'User Input'!T52,-'User Input'!T52))</f>
        <v>0</v>
      </c>
      <c r="U35" s="131">
        <f>IF(U$8=$B35,0,IF(U$8&gt;$B35,'User Input'!U52,-'User Input'!U52))</f>
        <v>0</v>
      </c>
      <c r="V35" s="131">
        <f>IF(V$8=$B35,0,IF(V$8&gt;$B35,'User Input'!V52,-'User Input'!V52))</f>
        <v>0</v>
      </c>
      <c r="W35" s="131">
        <f>IF(W$8=$B35,0,IF(W$8&gt;$B35,'User Input'!W52,-'User Input'!W52))</f>
        <v>0</v>
      </c>
      <c r="X35" s="131">
        <f>IF(X$8=$B35,0,IF(X$8&gt;$B35,'User Input'!X52,-'User Input'!X52))</f>
        <v>0</v>
      </c>
      <c r="Y35" s="131">
        <f>IF(Y$8=$B35,0,IF(Y$8&gt;$B35,'User Input'!Y52,-'User Input'!Y52))</f>
        <v>0</v>
      </c>
      <c r="Z35" s="131">
        <f>IF(Z$8=$B35,0,IF(Z$8&gt;$B35,'User Input'!Z52,-'User Input'!Z52))</f>
        <v>0</v>
      </c>
      <c r="AA35" s="131">
        <f>IF(AA$8=$B35,0,IF(AA$8&gt;$B35,'User Input'!AA52,-'User Input'!AA52))</f>
        <v>0</v>
      </c>
      <c r="AB35" s="131">
        <f>IF(AB$8=$B35,0,IF(AB$8&gt;$B35,'User Input'!AB52,-'User Input'!AB52))</f>
        <v>0</v>
      </c>
      <c r="AC35" s="131">
        <f>IF(AC$8=$B35,0,IF(AC$8&gt;$B35,'User Input'!AC52,-'User Input'!AC52))</f>
        <v>0</v>
      </c>
      <c r="AD35" s="131">
        <f>IF(AD$8=$B35,0,IF(AD$8&gt;$B35,'User Input'!AD52,-'User Input'!AD52))</f>
        <v>0</v>
      </c>
      <c r="AE35" s="131">
        <f>IF(AE$8=$B35,0,IF(AE$8&gt;$B35,'User Input'!AE52,-'User Input'!AE52))</f>
        <v>0</v>
      </c>
      <c r="AF35" s="131">
        <f>IF(AF$8=$B35,0,IF(AF$8&gt;$B35,'User Input'!AF52,-'User Input'!AF52))</f>
        <v>0</v>
      </c>
      <c r="AG35" s="131">
        <f>IF(AG$8=$B35,0,IF(AG$8&gt;$B35,'User Input'!AG52,-'User Input'!AG52))</f>
        <v>0</v>
      </c>
      <c r="AH35" s="131">
        <f>IF(AH$8=$B35,0,IF(AH$8&gt;$B35,'User Input'!AH52,-'User Input'!AH52))</f>
        <v>0</v>
      </c>
      <c r="AI35" s="131">
        <f>IF(AI$8=$B35,0,IF(AI$8&gt;$B35,'User Input'!AI52,-'User Input'!AI52))</f>
        <v>0</v>
      </c>
      <c r="AJ35" s="131">
        <f>IF(AJ$8=$B35,0,IF(AJ$8&gt;$B35,'User Input'!AJ52,-'User Input'!AJ52))</f>
        <v>0</v>
      </c>
      <c r="AK35" s="131">
        <f>IF(AK$8=$B35,0,IF(AK$8&gt;$B35,'User Input'!AK52,-'User Input'!AK52))</f>
        <v>0</v>
      </c>
      <c r="AL35" s="131">
        <f>IF(AL$8=$B35,0,IF(AL$8&gt;$B35,'User Input'!AL52,-'User Input'!AL52))</f>
        <v>0</v>
      </c>
      <c r="AM35" s="131">
        <f>IF(AM$8=$B35,0,IF(AM$8&gt;$B35,'User Input'!AM52,-'User Input'!AM52))</f>
        <v>0</v>
      </c>
      <c r="AN35" s="131">
        <f>IF(AN$8=$B35,0,IF(AN$8&gt;$B35,'User Input'!AN52,-'User Input'!AN52))</f>
        <v>0</v>
      </c>
      <c r="AO35" s="131">
        <f>IF(AO$8=$B35,0,IF(AO$8&gt;$B35,'User Input'!AO52,-'User Input'!AO52))</f>
        <v>0</v>
      </c>
      <c r="AP35" s="6"/>
      <c r="AQ35" s="6"/>
      <c r="AR35" s="6"/>
      <c r="AS35" s="6"/>
      <c r="AT35" s="6"/>
      <c r="AU35" s="6"/>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3"/>
    </row>
    <row r="36" spans="1:96" ht="14.45">
      <c r="A36" s="55"/>
      <c r="B36" s="117" t="s">
        <v>121</v>
      </c>
      <c r="C36" s="44"/>
      <c r="D36" s="131">
        <f>IF(D$8=$B36,0,IF(D$8&gt;$B36,'User Input'!D53,-'User Input'!D53))</f>
        <v>0</v>
      </c>
      <c r="E36" s="131">
        <f>IF(E$8=$B36,0,IF(E$8&gt;$B36,'User Input'!E53,-'User Input'!E53))</f>
        <v>0</v>
      </c>
      <c r="F36" s="131">
        <f>IF(F$8=$B36,0,IF(F$8&gt;$B36,'User Input'!F53,-'User Input'!F53))</f>
        <v>0</v>
      </c>
      <c r="G36" s="131">
        <f>IF(G$8=$B36,0,IF(G$8&gt;$B36,'User Input'!G53,-'User Input'!G53))</f>
        <v>0</v>
      </c>
      <c r="H36" s="131">
        <f>IF(H$8=$B36,0,IF(H$8&gt;$B36,'User Input'!H53,-'User Input'!H53))</f>
        <v>0</v>
      </c>
      <c r="I36" s="131">
        <f>IF(I$8=$B36,0,IF(I$8&gt;$B36,'User Input'!I53,-'User Input'!I53))</f>
        <v>0</v>
      </c>
      <c r="J36" s="131">
        <f>IF(J$8=$B36,0,IF(J$8&gt;$B36,'User Input'!J53,-'User Input'!J53))</f>
        <v>0</v>
      </c>
      <c r="K36" s="131">
        <f>IF(K$8=$B36,0,IF(K$8&gt;$B36,'User Input'!K53,-'User Input'!K53))</f>
        <v>0</v>
      </c>
      <c r="L36" s="131">
        <f>IF(L$8=$B36,0,IF(L$8&gt;$B36,'User Input'!L53,-'User Input'!L53))</f>
        <v>0</v>
      </c>
      <c r="M36" s="131">
        <f>IF(M$8=$B36,0,IF(M$8&gt;$B36,'User Input'!M53,-'User Input'!M53))</f>
        <v>0</v>
      </c>
      <c r="N36" s="131">
        <f>IF(N$8=$B36,0,IF(N$8&gt;$B36,'User Input'!N53,-'User Input'!N53))</f>
        <v>0</v>
      </c>
      <c r="O36" s="131">
        <f>IF(O$8=$B36,0,IF(O$8&gt;$B36,'User Input'!O53,-'User Input'!O53))</f>
        <v>0</v>
      </c>
      <c r="P36" s="131">
        <f>IF(P$8=$B36,0,IF(P$8&gt;$B36,'User Input'!P53,-'User Input'!P53))</f>
        <v>0</v>
      </c>
      <c r="Q36" s="131">
        <f>IF(Q$8=$B36,0,IF(Q$8&gt;$B36,'User Input'!Q53,-'User Input'!Q53))</f>
        <v>0</v>
      </c>
      <c r="R36" s="131">
        <f>IF(R$8=$B36,0,IF(R$8&gt;$B36,'User Input'!R53,-'User Input'!R53))</f>
        <v>0</v>
      </c>
      <c r="S36" s="131">
        <f>IF(S$8=$B36,0,IF(S$8&gt;$B36,'User Input'!S53,-'User Input'!S53))</f>
        <v>0</v>
      </c>
      <c r="T36" s="131">
        <f>IF(T$8=$B36,0,IF(T$8&gt;$B36,'User Input'!T53,-'User Input'!T53))</f>
        <v>0</v>
      </c>
      <c r="U36" s="131">
        <f>IF(U$8=$B36,0,IF(U$8&gt;$B36,'User Input'!U53,-'User Input'!U53))</f>
        <v>0</v>
      </c>
      <c r="V36" s="131">
        <f>IF(V$8=$B36,0,IF(V$8&gt;$B36,'User Input'!V53,-'User Input'!V53))</f>
        <v>0</v>
      </c>
      <c r="W36" s="131">
        <f>IF(W$8=$B36,0,IF(W$8&gt;$B36,'User Input'!W53,-'User Input'!W53))</f>
        <v>0</v>
      </c>
      <c r="X36" s="131">
        <f>IF(X$8=$B36,0,IF(X$8&gt;$B36,'User Input'!X53,-'User Input'!X53))</f>
        <v>0</v>
      </c>
      <c r="Y36" s="131">
        <f>IF(Y$8=$B36,0,IF(Y$8&gt;$B36,'User Input'!Y53,-'User Input'!Y53))</f>
        <v>0</v>
      </c>
      <c r="Z36" s="131">
        <f>IF(Z$8=$B36,0,IF(Z$8&gt;$B36,'User Input'!Z53,-'User Input'!Z53))</f>
        <v>0</v>
      </c>
      <c r="AA36" s="131">
        <f>IF(AA$8=$B36,0,IF(AA$8&gt;$B36,'User Input'!AA53,-'User Input'!AA53))</f>
        <v>0</v>
      </c>
      <c r="AB36" s="131">
        <f>IF(AB$8=$B36,0,IF(AB$8&gt;$B36,'User Input'!AB53,-'User Input'!AB53))</f>
        <v>0</v>
      </c>
      <c r="AC36" s="131">
        <f>IF(AC$8=$B36,0,IF(AC$8&gt;$B36,'User Input'!AC53,-'User Input'!AC53))</f>
        <v>0</v>
      </c>
      <c r="AD36" s="131">
        <f>IF(AD$8=$B36,0,IF(AD$8&gt;$B36,'User Input'!AD53,-'User Input'!AD53))</f>
        <v>0</v>
      </c>
      <c r="AE36" s="131">
        <f>IF(AE$8=$B36,0,IF(AE$8&gt;$B36,'User Input'!AE53,-'User Input'!AE53))</f>
        <v>0</v>
      </c>
      <c r="AF36" s="131">
        <f>IF(AF$8=$B36,0,IF(AF$8&gt;$B36,'User Input'!AF53,-'User Input'!AF53))</f>
        <v>0</v>
      </c>
      <c r="AG36" s="131">
        <f>IF(AG$8=$B36,0,IF(AG$8&gt;$B36,'User Input'!AG53,-'User Input'!AG53))</f>
        <v>0</v>
      </c>
      <c r="AH36" s="131">
        <f>IF(AH$8=$B36,0,IF(AH$8&gt;$B36,'User Input'!AH53,-'User Input'!AH53))</f>
        <v>0</v>
      </c>
      <c r="AI36" s="131">
        <f>IF(AI$8=$B36,0,IF(AI$8&gt;$B36,'User Input'!AI53,-'User Input'!AI53))</f>
        <v>0</v>
      </c>
      <c r="AJ36" s="131">
        <f>IF(AJ$8=$B36,0,IF(AJ$8&gt;$B36,'User Input'!AJ53,-'User Input'!AJ53))</f>
        <v>0</v>
      </c>
      <c r="AK36" s="131">
        <f>IF(AK$8=$B36,0,IF(AK$8&gt;$B36,'User Input'!AK53,-'User Input'!AK53))</f>
        <v>0</v>
      </c>
      <c r="AL36" s="131">
        <f>IF(AL$8=$B36,0,IF(AL$8&gt;$B36,'User Input'!AL53,-'User Input'!AL53))</f>
        <v>0</v>
      </c>
      <c r="AM36" s="131">
        <f>IF(AM$8=$B36,0,IF(AM$8&gt;$B36,'User Input'!AM53,-'User Input'!AM53))</f>
        <v>0</v>
      </c>
      <c r="AN36" s="131">
        <f>IF(AN$8=$B36,0,IF(AN$8&gt;$B36,'User Input'!AN53,-'User Input'!AN53))</f>
        <v>0</v>
      </c>
      <c r="AO36" s="131">
        <f>IF(AO$8=$B36,0,IF(AO$8&gt;$B36,'User Input'!AO53,-'User Input'!AO53))</f>
        <v>0</v>
      </c>
      <c r="AP36" s="6"/>
      <c r="AQ36" s="6"/>
      <c r="AR36" s="6"/>
      <c r="AS36" s="6"/>
      <c r="AT36" s="6"/>
      <c r="AU36" s="6"/>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3"/>
    </row>
    <row r="37" spans="1:96" ht="14.45">
      <c r="A37" s="55"/>
      <c r="B37" s="117" t="s">
        <v>122</v>
      </c>
      <c r="C37" s="44"/>
      <c r="D37" s="131">
        <f>IF(D$8=$B37,0,IF(D$8&gt;$B37,'User Input'!D54,-'User Input'!D54))</f>
        <v>0</v>
      </c>
      <c r="E37" s="131">
        <f>IF(E$8=$B37,0,IF(E$8&gt;$B37,'User Input'!E54,-'User Input'!E54))</f>
        <v>0</v>
      </c>
      <c r="F37" s="131">
        <f>IF(F$8=$B37,0,IF(F$8&gt;$B37,'User Input'!F54,-'User Input'!F54))</f>
        <v>0</v>
      </c>
      <c r="G37" s="131">
        <f>IF(G$8=$B37,0,IF(G$8&gt;$B37,'User Input'!G54,-'User Input'!G54))</f>
        <v>0</v>
      </c>
      <c r="H37" s="131">
        <f>IF(H$8=$B37,0,IF(H$8&gt;$B37,'User Input'!H54,-'User Input'!H54))</f>
        <v>0</v>
      </c>
      <c r="I37" s="131">
        <f>IF(I$8=$B37,0,IF(I$8&gt;$B37,'User Input'!I54,-'User Input'!I54))</f>
        <v>0</v>
      </c>
      <c r="J37" s="131">
        <f>IF(J$8=$B37,0,IF(J$8&gt;$B37,'User Input'!J54,-'User Input'!J54))</f>
        <v>0</v>
      </c>
      <c r="K37" s="131">
        <f>IF(K$8=$B37,0,IF(K$8&gt;$B37,'User Input'!K54,-'User Input'!K54))</f>
        <v>0</v>
      </c>
      <c r="L37" s="131">
        <f>IF(L$8=$B37,0,IF(L$8&gt;$B37,'User Input'!L54,-'User Input'!L54))</f>
        <v>0</v>
      </c>
      <c r="M37" s="131">
        <f>IF(M$8=$B37,0,IF(M$8&gt;$B37,'User Input'!M54,-'User Input'!M54))</f>
        <v>0</v>
      </c>
      <c r="N37" s="131">
        <f>IF(N$8=$B37,0,IF(N$8&gt;$B37,'User Input'!N54,-'User Input'!N54))</f>
        <v>0</v>
      </c>
      <c r="O37" s="131">
        <f>IF(O$8=$B37,0,IF(O$8&gt;$B37,'User Input'!O54,-'User Input'!O54))</f>
        <v>0</v>
      </c>
      <c r="P37" s="131">
        <f>IF(P$8=$B37,0,IF(P$8&gt;$B37,'User Input'!P54,-'User Input'!P54))</f>
        <v>0</v>
      </c>
      <c r="Q37" s="131">
        <f>IF(Q$8=$B37,0,IF(Q$8&gt;$B37,'User Input'!Q54,-'User Input'!Q54))</f>
        <v>0</v>
      </c>
      <c r="R37" s="131">
        <f>IF(R$8=$B37,0,IF(R$8&gt;$B37,'User Input'!R54,-'User Input'!R54))</f>
        <v>0</v>
      </c>
      <c r="S37" s="131">
        <f>IF(S$8=$B37,0,IF(S$8&gt;$B37,'User Input'!S54,-'User Input'!S54))</f>
        <v>0</v>
      </c>
      <c r="T37" s="131">
        <f>IF(T$8=$B37,0,IF(T$8&gt;$B37,'User Input'!T54,-'User Input'!T54))</f>
        <v>0</v>
      </c>
      <c r="U37" s="131">
        <f>IF(U$8=$B37,0,IF(U$8&gt;$B37,'User Input'!U54,-'User Input'!U54))</f>
        <v>0</v>
      </c>
      <c r="V37" s="131">
        <f>IF(V$8=$B37,0,IF(V$8&gt;$B37,'User Input'!V54,-'User Input'!V54))</f>
        <v>0</v>
      </c>
      <c r="W37" s="131">
        <f>IF(W$8=$B37,0,IF(W$8&gt;$B37,'User Input'!W54,-'User Input'!W54))</f>
        <v>0</v>
      </c>
      <c r="X37" s="131">
        <f>IF(X$8=$B37,0,IF(X$8&gt;$B37,'User Input'!X54,-'User Input'!X54))</f>
        <v>0</v>
      </c>
      <c r="Y37" s="131">
        <f>IF(Y$8=$B37,0,IF(Y$8&gt;$B37,'User Input'!Y54,-'User Input'!Y54))</f>
        <v>0</v>
      </c>
      <c r="Z37" s="131">
        <f>IF(Z$8=$B37,0,IF(Z$8&gt;$B37,'User Input'!Z54,-'User Input'!Z54))</f>
        <v>0</v>
      </c>
      <c r="AA37" s="131">
        <f>IF(AA$8=$B37,0,IF(AA$8&gt;$B37,'User Input'!AA54,-'User Input'!AA54))</f>
        <v>0</v>
      </c>
      <c r="AB37" s="131">
        <f>IF(AB$8=$B37,0,IF(AB$8&gt;$B37,'User Input'!AB54,-'User Input'!AB54))</f>
        <v>0</v>
      </c>
      <c r="AC37" s="131">
        <f>IF(AC$8=$B37,0,IF(AC$8&gt;$B37,'User Input'!AC54,-'User Input'!AC54))</f>
        <v>0</v>
      </c>
      <c r="AD37" s="131">
        <f>IF(AD$8=$B37,0,IF(AD$8&gt;$B37,'User Input'!AD54,-'User Input'!AD54))</f>
        <v>0</v>
      </c>
      <c r="AE37" s="131">
        <f>IF(AE$8=$B37,0,IF(AE$8&gt;$B37,'User Input'!AE54,-'User Input'!AE54))</f>
        <v>0</v>
      </c>
      <c r="AF37" s="131">
        <f>IF(AF$8=$B37,0,IF(AF$8&gt;$B37,'User Input'!AF54,-'User Input'!AF54))</f>
        <v>0</v>
      </c>
      <c r="AG37" s="131">
        <f>IF(AG$8=$B37,0,IF(AG$8&gt;$B37,'User Input'!AG54,-'User Input'!AG54))</f>
        <v>0</v>
      </c>
      <c r="AH37" s="131">
        <f>IF(AH$8=$B37,0,IF(AH$8&gt;$B37,'User Input'!AH54,-'User Input'!AH54))</f>
        <v>0</v>
      </c>
      <c r="AI37" s="131">
        <f>IF(AI$8=$B37,0,IF(AI$8&gt;$B37,'User Input'!AI54,-'User Input'!AI54))</f>
        <v>0</v>
      </c>
      <c r="AJ37" s="131">
        <f>IF(AJ$8=$B37,0,IF(AJ$8&gt;$B37,'User Input'!AJ54,-'User Input'!AJ54))</f>
        <v>0</v>
      </c>
      <c r="AK37" s="131">
        <f>IF(AK$8=$B37,0,IF(AK$8&gt;$B37,'User Input'!AK54,-'User Input'!AK54))</f>
        <v>0</v>
      </c>
      <c r="AL37" s="131">
        <f>IF(AL$8=$B37,0,IF(AL$8&gt;$B37,'User Input'!AL54,-'User Input'!AL54))</f>
        <v>0</v>
      </c>
      <c r="AM37" s="131">
        <f>IF(AM$8=$B37,0,IF(AM$8&gt;$B37,'User Input'!AM54,-'User Input'!AM54))</f>
        <v>0</v>
      </c>
      <c r="AN37" s="131">
        <f>IF(AN$8=$B37,0,IF(AN$8&gt;$B37,'User Input'!AN54,-'User Input'!AN54))</f>
        <v>0</v>
      </c>
      <c r="AO37" s="131">
        <f>IF(AO$8=$B37,0,IF(AO$8&gt;$B37,'User Input'!AO54,-'User Input'!AO54))</f>
        <v>0</v>
      </c>
      <c r="AP37" s="6"/>
      <c r="AQ37" s="6"/>
      <c r="AR37" s="6"/>
      <c r="AS37" s="6"/>
      <c r="AT37" s="6"/>
      <c r="AU37" s="6"/>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3"/>
    </row>
    <row r="38" spans="1:96" ht="14.45">
      <c r="A38" s="55"/>
      <c r="B38" s="117" t="s">
        <v>123</v>
      </c>
      <c r="C38" s="44"/>
      <c r="D38" s="131">
        <f>IF(D$8=$B38,0,IF(D$8&gt;$B38,'User Input'!D55,-'User Input'!D55))</f>
        <v>0</v>
      </c>
      <c r="E38" s="131">
        <f>IF(E$8=$B38,0,IF(E$8&gt;$B38,'User Input'!E55,-'User Input'!E55))</f>
        <v>0</v>
      </c>
      <c r="F38" s="131">
        <f>IF(F$8=$B38,0,IF(F$8&gt;$B38,'User Input'!F55,-'User Input'!F55))</f>
        <v>0</v>
      </c>
      <c r="G38" s="131">
        <f>IF(G$8=$B38,0,IF(G$8&gt;$B38,'User Input'!G55,-'User Input'!G55))</f>
        <v>0</v>
      </c>
      <c r="H38" s="131">
        <f>IF(H$8=$B38,0,IF(H$8&gt;$B38,'User Input'!H55,-'User Input'!H55))</f>
        <v>0</v>
      </c>
      <c r="I38" s="131">
        <f>IF(I$8=$B38,0,IF(I$8&gt;$B38,'User Input'!I55,-'User Input'!I55))</f>
        <v>0</v>
      </c>
      <c r="J38" s="131">
        <f>IF(J$8=$B38,0,IF(J$8&gt;$B38,'User Input'!J55,-'User Input'!J55))</f>
        <v>0</v>
      </c>
      <c r="K38" s="131">
        <f>IF(K$8=$B38,0,IF(K$8&gt;$B38,'User Input'!K55,-'User Input'!K55))</f>
        <v>0</v>
      </c>
      <c r="L38" s="131">
        <f>IF(L$8=$B38,0,IF(L$8&gt;$B38,'User Input'!L55,-'User Input'!L55))</f>
        <v>0</v>
      </c>
      <c r="M38" s="131">
        <f>IF(M$8=$B38,0,IF(M$8&gt;$B38,'User Input'!M55,-'User Input'!M55))</f>
        <v>0</v>
      </c>
      <c r="N38" s="131">
        <f>IF(N$8=$B38,0,IF(N$8&gt;$B38,'User Input'!N55,-'User Input'!N55))</f>
        <v>0</v>
      </c>
      <c r="O38" s="131">
        <f>IF(O$8=$B38,0,IF(O$8&gt;$B38,'User Input'!O55,-'User Input'!O55))</f>
        <v>0</v>
      </c>
      <c r="P38" s="131">
        <f>IF(P$8=$B38,0,IF(P$8&gt;$B38,'User Input'!P55,-'User Input'!P55))</f>
        <v>0</v>
      </c>
      <c r="Q38" s="131">
        <f>IF(Q$8=$B38,0,IF(Q$8&gt;$B38,'User Input'!Q55,-'User Input'!Q55))</f>
        <v>0</v>
      </c>
      <c r="R38" s="131">
        <f>IF(R$8=$B38,0,IF(R$8&gt;$B38,'User Input'!R55,-'User Input'!R55))</f>
        <v>0</v>
      </c>
      <c r="S38" s="131">
        <f>IF(S$8=$B38,0,IF(S$8&gt;$B38,'User Input'!S55,-'User Input'!S55))</f>
        <v>0</v>
      </c>
      <c r="T38" s="131">
        <f>IF(T$8=$B38,0,IF(T$8&gt;$B38,'User Input'!T55,-'User Input'!T55))</f>
        <v>0</v>
      </c>
      <c r="U38" s="131">
        <f>IF(U$8=$B38,0,IF(U$8&gt;$B38,'User Input'!U55,-'User Input'!U55))</f>
        <v>0</v>
      </c>
      <c r="V38" s="131">
        <f>IF(V$8=$B38,0,IF(V$8&gt;$B38,'User Input'!V55,-'User Input'!V55))</f>
        <v>0</v>
      </c>
      <c r="W38" s="131">
        <f>IF(W$8=$B38,0,IF(W$8&gt;$B38,'User Input'!W55,-'User Input'!W55))</f>
        <v>0</v>
      </c>
      <c r="X38" s="131">
        <f>IF(X$8=$B38,0,IF(X$8&gt;$B38,'User Input'!X55,-'User Input'!X55))</f>
        <v>0</v>
      </c>
      <c r="Y38" s="131">
        <f>IF(Y$8=$B38,0,IF(Y$8&gt;$B38,'User Input'!Y55,-'User Input'!Y55))</f>
        <v>0</v>
      </c>
      <c r="Z38" s="131">
        <f>IF(Z$8=$B38,0,IF(Z$8&gt;$B38,'User Input'!Z55,-'User Input'!Z55))</f>
        <v>0</v>
      </c>
      <c r="AA38" s="131">
        <f>IF(AA$8=$B38,0,IF(AA$8&gt;$B38,'User Input'!AA55,-'User Input'!AA55))</f>
        <v>0</v>
      </c>
      <c r="AB38" s="131">
        <f>IF(AB$8=$B38,0,IF(AB$8&gt;$B38,'User Input'!AB55,-'User Input'!AB55))</f>
        <v>0</v>
      </c>
      <c r="AC38" s="131">
        <f>IF(AC$8=$B38,0,IF(AC$8&gt;$B38,'User Input'!AC55,-'User Input'!AC55))</f>
        <v>0</v>
      </c>
      <c r="AD38" s="131">
        <f>IF(AD$8=$B38,0,IF(AD$8&gt;$B38,'User Input'!AD55,-'User Input'!AD55))</f>
        <v>0</v>
      </c>
      <c r="AE38" s="131">
        <f>IF(AE$8=$B38,0,IF(AE$8&gt;$B38,'User Input'!AE55,-'User Input'!AE55))</f>
        <v>0</v>
      </c>
      <c r="AF38" s="131">
        <f>IF(AF$8=$B38,0,IF(AF$8&gt;$B38,'User Input'!AF55,-'User Input'!AF55))</f>
        <v>0</v>
      </c>
      <c r="AG38" s="131">
        <f>IF(AG$8=$B38,0,IF(AG$8&gt;$B38,'User Input'!AG55,-'User Input'!AG55))</f>
        <v>0</v>
      </c>
      <c r="AH38" s="131">
        <f>IF(AH$8=$B38,0,IF(AH$8&gt;$B38,'User Input'!AH55,-'User Input'!AH55))</f>
        <v>0</v>
      </c>
      <c r="AI38" s="131">
        <f>IF(AI$8=$B38,0,IF(AI$8&gt;$B38,'User Input'!AI55,-'User Input'!AI55))</f>
        <v>0</v>
      </c>
      <c r="AJ38" s="131">
        <f>IF(AJ$8=$B38,0,IF(AJ$8&gt;$B38,'User Input'!AJ55,-'User Input'!AJ55))</f>
        <v>0</v>
      </c>
      <c r="AK38" s="131">
        <f>IF(AK$8=$B38,0,IF(AK$8&gt;$B38,'User Input'!AK55,-'User Input'!AK55))</f>
        <v>0</v>
      </c>
      <c r="AL38" s="131">
        <f>IF(AL$8=$B38,0,IF(AL$8&gt;$B38,'User Input'!AL55,-'User Input'!AL55))</f>
        <v>0</v>
      </c>
      <c r="AM38" s="131">
        <f>IF(AM$8=$B38,0,IF(AM$8&gt;$B38,'User Input'!AM55,-'User Input'!AM55))</f>
        <v>0</v>
      </c>
      <c r="AN38" s="131">
        <f>IF(AN$8=$B38,0,IF(AN$8&gt;$B38,'User Input'!AN55,-'User Input'!AN55))</f>
        <v>0</v>
      </c>
      <c r="AO38" s="131">
        <f>IF(AO$8=$B38,0,IF(AO$8&gt;$B38,'User Input'!AO55,-'User Input'!AO55))</f>
        <v>0</v>
      </c>
      <c r="AP38" s="6"/>
      <c r="AQ38" s="6"/>
      <c r="AR38" s="6"/>
      <c r="AS38" s="6"/>
      <c r="AT38" s="6"/>
      <c r="AU38" s="6"/>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3"/>
    </row>
    <row r="39" spans="1:96" ht="14.45">
      <c r="A39" s="55"/>
      <c r="B39" s="117" t="s">
        <v>124</v>
      </c>
      <c r="C39" s="44"/>
      <c r="D39" s="131">
        <f>IF(D$8=$B39,0,IF(D$8&gt;$B39,'User Input'!D56,-'User Input'!D56))</f>
        <v>0</v>
      </c>
      <c r="E39" s="131">
        <f>IF(E$8=$B39,0,IF(E$8&gt;$B39,'User Input'!E56,-'User Input'!E56))</f>
        <v>0</v>
      </c>
      <c r="F39" s="131">
        <f>IF(F$8=$B39,0,IF(F$8&gt;$B39,'User Input'!F56,-'User Input'!F56))</f>
        <v>0</v>
      </c>
      <c r="G39" s="131">
        <f>IF(G$8=$B39,0,IF(G$8&gt;$B39,'User Input'!G56,-'User Input'!G56))</f>
        <v>0</v>
      </c>
      <c r="H39" s="131">
        <f>IF(H$8=$B39,0,IF(H$8&gt;$B39,'User Input'!H56,-'User Input'!H56))</f>
        <v>0</v>
      </c>
      <c r="I39" s="131">
        <f>IF(I$8=$B39,0,IF(I$8&gt;$B39,'User Input'!I56,-'User Input'!I56))</f>
        <v>0</v>
      </c>
      <c r="J39" s="131">
        <f>IF(J$8=$B39,0,IF(J$8&gt;$B39,'User Input'!J56,-'User Input'!J56))</f>
        <v>0</v>
      </c>
      <c r="K39" s="131">
        <f>IF(K$8=$B39,0,IF(K$8&gt;$B39,'User Input'!K56,-'User Input'!K56))</f>
        <v>0</v>
      </c>
      <c r="L39" s="131">
        <f>IF(L$8=$B39,0,IF(L$8&gt;$B39,'User Input'!L56,-'User Input'!L56))</f>
        <v>0</v>
      </c>
      <c r="M39" s="131">
        <f>IF(M$8=$B39,0,IF(M$8&gt;$B39,'User Input'!M56,-'User Input'!M56))</f>
        <v>0</v>
      </c>
      <c r="N39" s="131">
        <f>IF(N$8=$B39,0,IF(N$8&gt;$B39,'User Input'!N56,-'User Input'!N56))</f>
        <v>0</v>
      </c>
      <c r="O39" s="131">
        <f>IF(O$8=$B39,0,IF(O$8&gt;$B39,'User Input'!O56,-'User Input'!O56))</f>
        <v>0</v>
      </c>
      <c r="P39" s="131">
        <f>IF(P$8=$B39,0,IF(P$8&gt;$B39,'User Input'!P56,-'User Input'!P56))</f>
        <v>0</v>
      </c>
      <c r="Q39" s="131">
        <f>IF(Q$8=$B39,0,IF(Q$8&gt;$B39,'User Input'!Q56,-'User Input'!Q56))</f>
        <v>0</v>
      </c>
      <c r="R39" s="131">
        <f>IF(R$8=$B39,0,IF(R$8&gt;$B39,'User Input'!R56,-'User Input'!R56))</f>
        <v>0</v>
      </c>
      <c r="S39" s="131">
        <f>IF(S$8=$B39,0,IF(S$8&gt;$B39,'User Input'!S56,-'User Input'!S56))</f>
        <v>0</v>
      </c>
      <c r="T39" s="131">
        <f>IF(T$8=$B39,0,IF(T$8&gt;$B39,'User Input'!T56,-'User Input'!T56))</f>
        <v>0</v>
      </c>
      <c r="U39" s="131">
        <f>IF(U$8=$B39,0,IF(U$8&gt;$B39,'User Input'!U56,-'User Input'!U56))</f>
        <v>0</v>
      </c>
      <c r="V39" s="131">
        <f>IF(V$8=$B39,0,IF(V$8&gt;$B39,'User Input'!V56,-'User Input'!V56))</f>
        <v>0</v>
      </c>
      <c r="W39" s="131">
        <f>IF(W$8=$B39,0,IF(W$8&gt;$B39,'User Input'!W56,-'User Input'!W56))</f>
        <v>0</v>
      </c>
      <c r="X39" s="131">
        <f>IF(X$8=$B39,0,IF(X$8&gt;$B39,'User Input'!X56,-'User Input'!X56))</f>
        <v>0</v>
      </c>
      <c r="Y39" s="131">
        <f>IF(Y$8=$B39,0,IF(Y$8&gt;$B39,'User Input'!Y56,-'User Input'!Y56))</f>
        <v>0</v>
      </c>
      <c r="Z39" s="131">
        <f>IF(Z$8=$B39,0,IF(Z$8&gt;$B39,'User Input'!Z56,-'User Input'!Z56))</f>
        <v>0</v>
      </c>
      <c r="AA39" s="131">
        <f>IF(AA$8=$B39,0,IF(AA$8&gt;$B39,'User Input'!AA56,-'User Input'!AA56))</f>
        <v>0</v>
      </c>
      <c r="AB39" s="131">
        <f>IF(AB$8=$B39,0,IF(AB$8&gt;$B39,'User Input'!AB56,-'User Input'!AB56))</f>
        <v>0</v>
      </c>
      <c r="AC39" s="131">
        <f>IF(AC$8=$B39,0,IF(AC$8&gt;$B39,'User Input'!AC56,-'User Input'!AC56))</f>
        <v>0</v>
      </c>
      <c r="AD39" s="131">
        <f>IF(AD$8=$B39,0,IF(AD$8&gt;$B39,'User Input'!AD56,-'User Input'!AD56))</f>
        <v>0</v>
      </c>
      <c r="AE39" s="131">
        <f>IF(AE$8=$B39,0,IF(AE$8&gt;$B39,'User Input'!AE56,-'User Input'!AE56))</f>
        <v>0</v>
      </c>
      <c r="AF39" s="131">
        <f>IF(AF$8=$B39,0,IF(AF$8&gt;$B39,'User Input'!AF56,-'User Input'!AF56))</f>
        <v>0</v>
      </c>
      <c r="AG39" s="131">
        <f>IF(AG$8=$B39,0,IF(AG$8&gt;$B39,'User Input'!AG56,-'User Input'!AG56))</f>
        <v>0</v>
      </c>
      <c r="AH39" s="131">
        <f>IF(AH$8=$B39,0,IF(AH$8&gt;$B39,'User Input'!AH56,-'User Input'!AH56))</f>
        <v>0</v>
      </c>
      <c r="AI39" s="131">
        <f>IF(AI$8=$B39,0,IF(AI$8&gt;$B39,'User Input'!AI56,-'User Input'!AI56))</f>
        <v>0</v>
      </c>
      <c r="AJ39" s="131">
        <f>IF(AJ$8=$B39,0,IF(AJ$8&gt;$B39,'User Input'!AJ56,-'User Input'!AJ56))</f>
        <v>0</v>
      </c>
      <c r="AK39" s="131">
        <f>IF(AK$8=$B39,0,IF(AK$8&gt;$B39,'User Input'!AK56,-'User Input'!AK56))</f>
        <v>0</v>
      </c>
      <c r="AL39" s="131">
        <f>IF(AL$8=$B39,0,IF(AL$8&gt;$B39,'User Input'!AL56,-'User Input'!AL56))</f>
        <v>0</v>
      </c>
      <c r="AM39" s="131">
        <f>IF(AM$8=$B39,0,IF(AM$8&gt;$B39,'User Input'!AM56,-'User Input'!AM56))</f>
        <v>0</v>
      </c>
      <c r="AN39" s="131">
        <f>IF(AN$8=$B39,0,IF(AN$8&gt;$B39,'User Input'!AN56,-'User Input'!AN56))</f>
        <v>0</v>
      </c>
      <c r="AO39" s="131">
        <f>IF(AO$8=$B39,0,IF(AO$8&gt;$B39,'User Input'!AO56,-'User Input'!AO56))</f>
        <v>0</v>
      </c>
      <c r="AP39" s="6"/>
      <c r="AQ39" s="6"/>
      <c r="AR39" s="6"/>
      <c r="AS39" s="6"/>
      <c r="AT39" s="6"/>
      <c r="AU39" s="6"/>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3"/>
    </row>
    <row r="40" spans="1:96" ht="14.45">
      <c r="A40" s="55"/>
      <c r="B40" s="117" t="s">
        <v>125</v>
      </c>
      <c r="C40" s="44"/>
      <c r="D40" s="131">
        <f>IF(D$8=$B40,0,IF(D$8&gt;$B40,'User Input'!D57,-'User Input'!D57))</f>
        <v>0</v>
      </c>
      <c r="E40" s="131">
        <f>IF(E$8=$B40,0,IF(E$8&gt;$B40,'User Input'!E57,-'User Input'!E57))</f>
        <v>0</v>
      </c>
      <c r="F40" s="131">
        <f>IF(F$8=$B40,0,IF(F$8&gt;$B40,'User Input'!F57,-'User Input'!F57))</f>
        <v>0</v>
      </c>
      <c r="G40" s="131">
        <f>IF(G$8=$B40,0,IF(G$8&gt;$B40,'User Input'!G57,-'User Input'!G57))</f>
        <v>0</v>
      </c>
      <c r="H40" s="131">
        <f>IF(H$8=$B40,0,IF(H$8&gt;$B40,'User Input'!H57,-'User Input'!H57))</f>
        <v>0</v>
      </c>
      <c r="I40" s="131">
        <f>IF(I$8=$B40,0,IF(I$8&gt;$B40,'User Input'!I57,-'User Input'!I57))</f>
        <v>0</v>
      </c>
      <c r="J40" s="131">
        <f>IF(J$8=$B40,0,IF(J$8&gt;$B40,'User Input'!J57,-'User Input'!J57))</f>
        <v>0</v>
      </c>
      <c r="K40" s="131">
        <f>IF(K$8=$B40,0,IF(K$8&gt;$B40,'User Input'!K57,-'User Input'!K57))</f>
        <v>0</v>
      </c>
      <c r="L40" s="131">
        <f>IF(L$8=$B40,0,IF(L$8&gt;$B40,'User Input'!L57,-'User Input'!L57))</f>
        <v>0</v>
      </c>
      <c r="M40" s="131">
        <f>IF(M$8=$B40,0,IF(M$8&gt;$B40,'User Input'!M57,-'User Input'!M57))</f>
        <v>0</v>
      </c>
      <c r="N40" s="131">
        <f>IF(N$8=$B40,0,IF(N$8&gt;$B40,'User Input'!N57,-'User Input'!N57))</f>
        <v>0</v>
      </c>
      <c r="O40" s="131">
        <f>IF(O$8=$B40,0,IF(O$8&gt;$B40,'User Input'!O57,-'User Input'!O57))</f>
        <v>0</v>
      </c>
      <c r="P40" s="131">
        <f>IF(P$8=$B40,0,IF(P$8&gt;$B40,'User Input'!P57,-'User Input'!P57))</f>
        <v>0</v>
      </c>
      <c r="Q40" s="131">
        <f>IF(Q$8=$B40,0,IF(Q$8&gt;$B40,'User Input'!Q57,-'User Input'!Q57))</f>
        <v>0</v>
      </c>
      <c r="R40" s="131">
        <f>IF(R$8=$B40,0,IF(R$8&gt;$B40,'User Input'!R57,-'User Input'!R57))</f>
        <v>0</v>
      </c>
      <c r="S40" s="131">
        <f>IF(S$8=$B40,0,IF(S$8&gt;$B40,'User Input'!S57,-'User Input'!S57))</f>
        <v>0</v>
      </c>
      <c r="T40" s="131">
        <f>IF(T$8=$B40,0,IF(T$8&gt;$B40,'User Input'!T57,-'User Input'!T57))</f>
        <v>0</v>
      </c>
      <c r="U40" s="131">
        <f>IF(U$8=$B40,0,IF(U$8&gt;$B40,'User Input'!U57,-'User Input'!U57))</f>
        <v>0</v>
      </c>
      <c r="V40" s="131">
        <f>IF(V$8=$B40,0,IF(V$8&gt;$B40,'User Input'!V57,-'User Input'!V57))</f>
        <v>0</v>
      </c>
      <c r="W40" s="131">
        <f>IF(W$8=$B40,0,IF(W$8&gt;$B40,'User Input'!W57,-'User Input'!W57))</f>
        <v>0</v>
      </c>
      <c r="X40" s="131">
        <f>IF(X$8=$B40,0,IF(X$8&gt;$B40,'User Input'!X57,-'User Input'!X57))</f>
        <v>0</v>
      </c>
      <c r="Y40" s="131">
        <f>IF(Y$8=$B40,0,IF(Y$8&gt;$B40,'User Input'!Y57,-'User Input'!Y57))</f>
        <v>0</v>
      </c>
      <c r="Z40" s="131">
        <f>IF(Z$8=$B40,0,IF(Z$8&gt;$B40,'User Input'!Z57,-'User Input'!Z57))</f>
        <v>0</v>
      </c>
      <c r="AA40" s="131">
        <f>IF(AA$8=$B40,0,IF(AA$8&gt;$B40,'User Input'!AA57,-'User Input'!AA57))</f>
        <v>0</v>
      </c>
      <c r="AB40" s="131">
        <f>IF(AB$8=$B40,0,IF(AB$8&gt;$B40,'User Input'!AB57,-'User Input'!AB57))</f>
        <v>0</v>
      </c>
      <c r="AC40" s="131">
        <f>IF(AC$8=$B40,0,IF(AC$8&gt;$B40,'User Input'!AC57,-'User Input'!AC57))</f>
        <v>0</v>
      </c>
      <c r="AD40" s="131">
        <f>IF(AD$8=$B40,0,IF(AD$8&gt;$B40,'User Input'!AD57,-'User Input'!AD57))</f>
        <v>0</v>
      </c>
      <c r="AE40" s="131">
        <f>IF(AE$8=$B40,0,IF(AE$8&gt;$B40,'User Input'!AE57,-'User Input'!AE57))</f>
        <v>0</v>
      </c>
      <c r="AF40" s="131">
        <f>IF(AF$8=$B40,0,IF(AF$8&gt;$B40,'User Input'!AF57,-'User Input'!AF57))</f>
        <v>0</v>
      </c>
      <c r="AG40" s="131">
        <f>IF(AG$8=$B40,0,IF(AG$8&gt;$B40,'User Input'!AG57,-'User Input'!AG57))</f>
        <v>0</v>
      </c>
      <c r="AH40" s="131">
        <f>IF(AH$8=$B40,0,IF(AH$8&gt;$B40,'User Input'!AH57,-'User Input'!AH57))</f>
        <v>0</v>
      </c>
      <c r="AI40" s="131">
        <f>IF(AI$8=$B40,0,IF(AI$8&gt;$B40,'User Input'!AI57,-'User Input'!AI57))</f>
        <v>0</v>
      </c>
      <c r="AJ40" s="131">
        <f>IF(AJ$8=$B40,0,IF(AJ$8&gt;$B40,'User Input'!AJ57,-'User Input'!AJ57))</f>
        <v>0</v>
      </c>
      <c r="AK40" s="131">
        <f>IF(AK$8=$B40,0,IF(AK$8&gt;$B40,'User Input'!AK57,-'User Input'!AK57))</f>
        <v>0</v>
      </c>
      <c r="AL40" s="131">
        <f>IF(AL$8=$B40,0,IF(AL$8&gt;$B40,'User Input'!AL57,-'User Input'!AL57))</f>
        <v>0</v>
      </c>
      <c r="AM40" s="131">
        <f>IF(AM$8=$B40,0,IF(AM$8&gt;$B40,'User Input'!AM57,-'User Input'!AM57))</f>
        <v>0</v>
      </c>
      <c r="AN40" s="131">
        <f>IF(AN$8=$B40,0,IF(AN$8&gt;$B40,'User Input'!AN57,-'User Input'!AN57))</f>
        <v>0</v>
      </c>
      <c r="AO40" s="131">
        <f>IF(AO$8=$B40,0,IF(AO$8&gt;$B40,'User Input'!AO57,-'User Input'!AO57))</f>
        <v>0</v>
      </c>
      <c r="AP40" s="6"/>
      <c r="AQ40" s="6"/>
      <c r="AR40" s="6"/>
      <c r="AS40" s="6"/>
      <c r="AT40" s="6"/>
      <c r="AU40" s="6"/>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3"/>
    </row>
    <row r="41" spans="1:96" ht="14.45">
      <c r="A41" s="55"/>
      <c r="B41" s="117" t="s">
        <v>126</v>
      </c>
      <c r="C41" s="44"/>
      <c r="D41" s="131">
        <f>IF(D$8=$B41,0,IF(D$8&gt;$B41,'User Input'!D58,-'User Input'!D58))</f>
        <v>0</v>
      </c>
      <c r="E41" s="131">
        <f>IF(E$8=$B41,0,IF(E$8&gt;$B41,'User Input'!E58,-'User Input'!E58))</f>
        <v>0</v>
      </c>
      <c r="F41" s="131">
        <f>IF(F$8=$B41,0,IF(F$8&gt;$B41,'User Input'!F58,-'User Input'!F58))</f>
        <v>0</v>
      </c>
      <c r="G41" s="131">
        <f>IF(G$8=$B41,0,IF(G$8&gt;$B41,'User Input'!G58,-'User Input'!G58))</f>
        <v>0</v>
      </c>
      <c r="H41" s="131">
        <f>IF(H$8=$B41,0,IF(H$8&gt;$B41,'User Input'!H58,-'User Input'!H58))</f>
        <v>0</v>
      </c>
      <c r="I41" s="131">
        <f>IF(I$8=$B41,0,IF(I$8&gt;$B41,'User Input'!I58,-'User Input'!I58))</f>
        <v>0</v>
      </c>
      <c r="J41" s="131">
        <f>IF(J$8=$B41,0,IF(J$8&gt;$B41,'User Input'!J58,-'User Input'!J58))</f>
        <v>0</v>
      </c>
      <c r="K41" s="131">
        <f>IF(K$8=$B41,0,IF(K$8&gt;$B41,'User Input'!K58,-'User Input'!K58))</f>
        <v>0</v>
      </c>
      <c r="L41" s="131">
        <f>IF(L$8=$B41,0,IF(L$8&gt;$B41,'User Input'!L58,-'User Input'!L58))</f>
        <v>0</v>
      </c>
      <c r="M41" s="131">
        <f>IF(M$8=$B41,0,IF(M$8&gt;$B41,'User Input'!M58,-'User Input'!M58))</f>
        <v>0</v>
      </c>
      <c r="N41" s="131">
        <f>IF(N$8=$B41,0,IF(N$8&gt;$B41,'User Input'!N58,-'User Input'!N58))</f>
        <v>0</v>
      </c>
      <c r="O41" s="131">
        <f>IF(O$8=$B41,0,IF(O$8&gt;$B41,'User Input'!O58,-'User Input'!O58))</f>
        <v>0</v>
      </c>
      <c r="P41" s="131">
        <f>IF(P$8=$B41,0,IF(P$8&gt;$B41,'User Input'!P58,-'User Input'!P58))</f>
        <v>0</v>
      </c>
      <c r="Q41" s="131">
        <f>IF(Q$8=$B41,0,IF(Q$8&gt;$B41,'User Input'!Q58,-'User Input'!Q58))</f>
        <v>0</v>
      </c>
      <c r="R41" s="131">
        <f>IF(R$8=$B41,0,IF(R$8&gt;$B41,'User Input'!R58,-'User Input'!R58))</f>
        <v>0</v>
      </c>
      <c r="S41" s="131">
        <f>IF(S$8=$B41,0,IF(S$8&gt;$B41,'User Input'!S58,-'User Input'!S58))</f>
        <v>0</v>
      </c>
      <c r="T41" s="131">
        <f>IF(T$8=$B41,0,IF(T$8&gt;$B41,'User Input'!T58,-'User Input'!T58))</f>
        <v>0</v>
      </c>
      <c r="U41" s="131">
        <f>IF(U$8=$B41,0,IF(U$8&gt;$B41,'User Input'!U58,-'User Input'!U58))</f>
        <v>0</v>
      </c>
      <c r="V41" s="131">
        <f>IF(V$8=$B41,0,IF(V$8&gt;$B41,'User Input'!V58,-'User Input'!V58))</f>
        <v>0</v>
      </c>
      <c r="W41" s="131">
        <f>IF(W$8=$B41,0,IF(W$8&gt;$B41,'User Input'!W58,-'User Input'!W58))</f>
        <v>0</v>
      </c>
      <c r="X41" s="131">
        <f>IF(X$8=$B41,0,IF(X$8&gt;$B41,'User Input'!X58,-'User Input'!X58))</f>
        <v>0</v>
      </c>
      <c r="Y41" s="131">
        <f>IF(Y$8=$B41,0,IF(Y$8&gt;$B41,'User Input'!Y58,-'User Input'!Y58))</f>
        <v>0</v>
      </c>
      <c r="Z41" s="131">
        <f>IF(Z$8=$B41,0,IF(Z$8&gt;$B41,'User Input'!Z58,-'User Input'!Z58))</f>
        <v>0</v>
      </c>
      <c r="AA41" s="131">
        <f>IF(AA$8=$B41,0,IF(AA$8&gt;$B41,'User Input'!AA58,-'User Input'!AA58))</f>
        <v>0</v>
      </c>
      <c r="AB41" s="131">
        <f>IF(AB$8=$B41,0,IF(AB$8&gt;$B41,'User Input'!AB58,-'User Input'!AB58))</f>
        <v>0</v>
      </c>
      <c r="AC41" s="131">
        <f>IF(AC$8=$B41,0,IF(AC$8&gt;$B41,'User Input'!AC58,-'User Input'!AC58))</f>
        <v>0</v>
      </c>
      <c r="AD41" s="131">
        <f>IF(AD$8=$B41,0,IF(AD$8&gt;$B41,'User Input'!AD58,-'User Input'!AD58))</f>
        <v>0</v>
      </c>
      <c r="AE41" s="131">
        <f>IF(AE$8=$B41,0,IF(AE$8&gt;$B41,'User Input'!AE58,-'User Input'!AE58))</f>
        <v>0</v>
      </c>
      <c r="AF41" s="131">
        <f>IF(AF$8=$B41,0,IF(AF$8&gt;$B41,'User Input'!AF58,-'User Input'!AF58))</f>
        <v>0</v>
      </c>
      <c r="AG41" s="131">
        <f>IF(AG$8=$B41,0,IF(AG$8&gt;$B41,'User Input'!AG58,-'User Input'!AG58))</f>
        <v>0</v>
      </c>
      <c r="AH41" s="131">
        <f>IF(AH$8=$B41,0,IF(AH$8&gt;$B41,'User Input'!AH58,-'User Input'!AH58))</f>
        <v>0</v>
      </c>
      <c r="AI41" s="131">
        <f>IF(AI$8=$B41,0,IF(AI$8&gt;$B41,'User Input'!AI58,-'User Input'!AI58))</f>
        <v>0</v>
      </c>
      <c r="AJ41" s="131">
        <f>IF(AJ$8=$B41,0,IF(AJ$8&gt;$B41,'User Input'!AJ58,-'User Input'!AJ58))</f>
        <v>0</v>
      </c>
      <c r="AK41" s="131">
        <f>IF(AK$8=$B41,0,IF(AK$8&gt;$B41,'User Input'!AK58,-'User Input'!AK58))</f>
        <v>0</v>
      </c>
      <c r="AL41" s="131">
        <f>IF(AL$8=$B41,0,IF(AL$8&gt;$B41,'User Input'!AL58,-'User Input'!AL58))</f>
        <v>0</v>
      </c>
      <c r="AM41" s="131">
        <f>IF(AM$8=$B41,0,IF(AM$8&gt;$B41,'User Input'!AM58,-'User Input'!AM58))</f>
        <v>0</v>
      </c>
      <c r="AN41" s="131">
        <f>IF(AN$8=$B41,0,IF(AN$8&gt;$B41,'User Input'!AN58,-'User Input'!AN58))</f>
        <v>0</v>
      </c>
      <c r="AO41" s="131">
        <f>IF(AO$8=$B41,0,IF(AO$8&gt;$B41,'User Input'!AO58,-'User Input'!AO58))</f>
        <v>0</v>
      </c>
      <c r="AP41" s="6"/>
      <c r="AQ41" s="6"/>
      <c r="AR41" s="6"/>
      <c r="AS41" s="6"/>
      <c r="AT41" s="6"/>
      <c r="AU41" s="6"/>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3"/>
    </row>
    <row r="42" spans="1:96" ht="14.45">
      <c r="A42" s="55"/>
      <c r="B42" s="117" t="s">
        <v>127</v>
      </c>
      <c r="C42" s="44"/>
      <c r="D42" s="131">
        <f>IF(D$8=$B42,0,IF(D$8&gt;$B42,'User Input'!D59,-'User Input'!D59))</f>
        <v>0</v>
      </c>
      <c r="E42" s="131">
        <f>IF(E$8=$B42,0,IF(E$8&gt;$B42,'User Input'!E59,-'User Input'!E59))</f>
        <v>0</v>
      </c>
      <c r="F42" s="131">
        <f>IF(F$8=$B42,0,IF(F$8&gt;$B42,'User Input'!F59,-'User Input'!F59))</f>
        <v>0</v>
      </c>
      <c r="G42" s="131">
        <f>IF(G$8=$B42,0,IF(G$8&gt;$B42,'User Input'!G59,-'User Input'!G59))</f>
        <v>0</v>
      </c>
      <c r="H42" s="131">
        <f>IF(H$8=$B42,0,IF(H$8&gt;$B42,'User Input'!H59,-'User Input'!H59))</f>
        <v>0</v>
      </c>
      <c r="I42" s="131">
        <f>IF(I$8=$B42,0,IF(I$8&gt;$B42,'User Input'!I59,-'User Input'!I59))</f>
        <v>0</v>
      </c>
      <c r="J42" s="131">
        <f>IF(J$8=$B42,0,IF(J$8&gt;$B42,'User Input'!J59,-'User Input'!J59))</f>
        <v>0</v>
      </c>
      <c r="K42" s="131">
        <f>IF(K$8=$B42,0,IF(K$8&gt;$B42,'User Input'!K59,-'User Input'!K59))</f>
        <v>0</v>
      </c>
      <c r="L42" s="131">
        <f>IF(L$8=$B42,0,IF(L$8&gt;$B42,'User Input'!L59,-'User Input'!L59))</f>
        <v>0</v>
      </c>
      <c r="M42" s="131">
        <f>IF(M$8=$B42,0,IF(M$8&gt;$B42,'User Input'!M59,-'User Input'!M59))</f>
        <v>0</v>
      </c>
      <c r="N42" s="131">
        <f>IF(N$8=$B42,0,IF(N$8&gt;$B42,'User Input'!N59,-'User Input'!N59))</f>
        <v>0</v>
      </c>
      <c r="O42" s="131">
        <f>IF(O$8=$B42,0,IF(O$8&gt;$B42,'User Input'!O59,-'User Input'!O59))</f>
        <v>0</v>
      </c>
      <c r="P42" s="131">
        <f>IF(P$8=$B42,0,IF(P$8&gt;$B42,'User Input'!P59,-'User Input'!P59))</f>
        <v>0</v>
      </c>
      <c r="Q42" s="131">
        <f>IF(Q$8=$B42,0,IF(Q$8&gt;$B42,'User Input'!Q59,-'User Input'!Q59))</f>
        <v>0</v>
      </c>
      <c r="R42" s="131">
        <f>IF(R$8=$B42,0,IF(R$8&gt;$B42,'User Input'!R59,-'User Input'!R59))</f>
        <v>0</v>
      </c>
      <c r="S42" s="131">
        <f>IF(S$8=$B42,0,IF(S$8&gt;$B42,'User Input'!S59,-'User Input'!S59))</f>
        <v>0</v>
      </c>
      <c r="T42" s="131">
        <f>IF(T$8=$B42,0,IF(T$8&gt;$B42,'User Input'!T59,-'User Input'!T59))</f>
        <v>0</v>
      </c>
      <c r="U42" s="131">
        <f>IF(U$8=$B42,0,IF(U$8&gt;$B42,'User Input'!U59,-'User Input'!U59))</f>
        <v>0</v>
      </c>
      <c r="V42" s="131">
        <f>IF(V$8=$B42,0,IF(V$8&gt;$B42,'User Input'!V59,-'User Input'!V59))</f>
        <v>0</v>
      </c>
      <c r="W42" s="131">
        <f>IF(W$8=$B42,0,IF(W$8&gt;$B42,'User Input'!W59,-'User Input'!W59))</f>
        <v>0</v>
      </c>
      <c r="X42" s="131">
        <f>IF(X$8=$B42,0,IF(X$8&gt;$B42,'User Input'!X59,-'User Input'!X59))</f>
        <v>0</v>
      </c>
      <c r="Y42" s="131">
        <f>IF(Y$8=$B42,0,IF(Y$8&gt;$B42,'User Input'!Y59,-'User Input'!Y59))</f>
        <v>0</v>
      </c>
      <c r="Z42" s="131">
        <f>IF(Z$8=$B42,0,IF(Z$8&gt;$B42,'User Input'!Z59,-'User Input'!Z59))</f>
        <v>0</v>
      </c>
      <c r="AA42" s="131">
        <f>IF(AA$8=$B42,0,IF(AA$8&gt;$B42,'User Input'!AA59,-'User Input'!AA59))</f>
        <v>0</v>
      </c>
      <c r="AB42" s="131">
        <f>IF(AB$8=$B42,0,IF(AB$8&gt;$B42,'User Input'!AB59,-'User Input'!AB59))</f>
        <v>0</v>
      </c>
      <c r="AC42" s="131">
        <f>IF(AC$8=$B42,0,IF(AC$8&gt;$B42,'User Input'!AC59,-'User Input'!AC59))</f>
        <v>0</v>
      </c>
      <c r="AD42" s="131">
        <f>IF(AD$8=$B42,0,IF(AD$8&gt;$B42,'User Input'!AD59,-'User Input'!AD59))</f>
        <v>0</v>
      </c>
      <c r="AE42" s="131">
        <f>IF(AE$8=$B42,0,IF(AE$8&gt;$B42,'User Input'!AE59,-'User Input'!AE59))</f>
        <v>0</v>
      </c>
      <c r="AF42" s="131">
        <f>IF(AF$8=$B42,0,IF(AF$8&gt;$B42,'User Input'!AF59,-'User Input'!AF59))</f>
        <v>0</v>
      </c>
      <c r="AG42" s="131">
        <f>IF(AG$8=$B42,0,IF(AG$8&gt;$B42,'User Input'!AG59,-'User Input'!AG59))</f>
        <v>0</v>
      </c>
      <c r="AH42" s="131">
        <f>IF(AH$8=$B42,0,IF(AH$8&gt;$B42,'User Input'!AH59,-'User Input'!AH59))</f>
        <v>0</v>
      </c>
      <c r="AI42" s="131">
        <f>IF(AI$8=$B42,0,IF(AI$8&gt;$B42,'User Input'!AI59,-'User Input'!AI59))</f>
        <v>0</v>
      </c>
      <c r="AJ42" s="131">
        <f>IF(AJ$8=$B42,0,IF(AJ$8&gt;$B42,'User Input'!AJ59,-'User Input'!AJ59))</f>
        <v>0</v>
      </c>
      <c r="AK42" s="131">
        <f>IF(AK$8=$B42,0,IF(AK$8&gt;$B42,'User Input'!AK59,-'User Input'!AK59))</f>
        <v>0</v>
      </c>
      <c r="AL42" s="131">
        <f>IF(AL$8=$B42,0,IF(AL$8&gt;$B42,'User Input'!AL59,-'User Input'!AL59))</f>
        <v>0</v>
      </c>
      <c r="AM42" s="131">
        <f>IF(AM$8=$B42,0,IF(AM$8&gt;$B42,'User Input'!AM59,-'User Input'!AM59))</f>
        <v>0</v>
      </c>
      <c r="AN42" s="131">
        <f>IF(AN$8=$B42,0,IF(AN$8&gt;$B42,'User Input'!AN59,-'User Input'!AN59))</f>
        <v>0</v>
      </c>
      <c r="AO42" s="131">
        <f>IF(AO$8=$B42,0,IF(AO$8&gt;$B42,'User Input'!AO59,-'User Input'!AO59))</f>
        <v>0</v>
      </c>
      <c r="AP42" s="6"/>
      <c r="AQ42" s="6"/>
      <c r="AR42" s="6"/>
      <c r="AS42" s="6"/>
      <c r="AT42" s="6"/>
      <c r="AU42" s="6"/>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3"/>
    </row>
    <row r="43" spans="1:96" ht="14.45">
      <c r="A43" s="55"/>
      <c r="B43" s="117" t="s">
        <v>128</v>
      </c>
      <c r="C43" s="44"/>
      <c r="D43" s="131">
        <f>IF(D$8=$B43,0,IF(D$8&gt;$B43,'User Input'!D60,-'User Input'!D60))</f>
        <v>0</v>
      </c>
      <c r="E43" s="131">
        <f>IF(E$8=$B43,0,IF(E$8&gt;$B43,'User Input'!E60,-'User Input'!E60))</f>
        <v>0</v>
      </c>
      <c r="F43" s="131">
        <f>IF(F$8=$B43,0,IF(F$8&gt;$B43,'User Input'!F60,-'User Input'!F60))</f>
        <v>0</v>
      </c>
      <c r="G43" s="131">
        <f>IF(G$8=$B43,0,IF(G$8&gt;$B43,'User Input'!G60,-'User Input'!G60))</f>
        <v>0</v>
      </c>
      <c r="H43" s="131">
        <f>IF(H$8=$B43,0,IF(H$8&gt;$B43,'User Input'!H60,-'User Input'!H60))</f>
        <v>0</v>
      </c>
      <c r="I43" s="131">
        <f>IF(I$8=$B43,0,IF(I$8&gt;$B43,'User Input'!I60,-'User Input'!I60))</f>
        <v>0</v>
      </c>
      <c r="J43" s="131">
        <f>IF(J$8=$B43,0,IF(J$8&gt;$B43,'User Input'!J60,-'User Input'!J60))</f>
        <v>0</v>
      </c>
      <c r="K43" s="131">
        <f>IF(K$8=$B43,0,IF(K$8&gt;$B43,'User Input'!K60,-'User Input'!K60))</f>
        <v>0</v>
      </c>
      <c r="L43" s="131">
        <f>IF(L$8=$B43,0,IF(L$8&gt;$B43,'User Input'!L60,-'User Input'!L60))</f>
        <v>0</v>
      </c>
      <c r="M43" s="131">
        <f>IF(M$8=$B43,0,IF(M$8&gt;$B43,'User Input'!M60,-'User Input'!M60))</f>
        <v>0</v>
      </c>
      <c r="N43" s="131">
        <f>IF(N$8=$B43,0,IF(N$8&gt;$B43,'User Input'!N60,-'User Input'!N60))</f>
        <v>0</v>
      </c>
      <c r="O43" s="131">
        <f>IF(O$8=$B43,0,IF(O$8&gt;$B43,'User Input'!O60,-'User Input'!O60))</f>
        <v>0</v>
      </c>
      <c r="P43" s="131">
        <f>IF(P$8=$B43,0,IF(P$8&gt;$B43,'User Input'!P60,-'User Input'!P60))</f>
        <v>0</v>
      </c>
      <c r="Q43" s="131">
        <f>IF(Q$8=$B43,0,IF(Q$8&gt;$B43,'User Input'!Q60,-'User Input'!Q60))</f>
        <v>0</v>
      </c>
      <c r="R43" s="131">
        <f>IF(R$8=$B43,0,IF(R$8&gt;$B43,'User Input'!R60,-'User Input'!R60))</f>
        <v>0</v>
      </c>
      <c r="S43" s="131">
        <f>IF(S$8=$B43,0,IF(S$8&gt;$B43,'User Input'!S60,-'User Input'!S60))</f>
        <v>0</v>
      </c>
      <c r="T43" s="131">
        <f>IF(T$8=$B43,0,IF(T$8&gt;$B43,'User Input'!T60,-'User Input'!T60))</f>
        <v>0</v>
      </c>
      <c r="U43" s="131">
        <f>IF(U$8=$B43,0,IF(U$8&gt;$B43,'User Input'!U60,-'User Input'!U60))</f>
        <v>0</v>
      </c>
      <c r="V43" s="131">
        <f>IF(V$8=$B43,0,IF(V$8&gt;$B43,'User Input'!V60,-'User Input'!V60))</f>
        <v>0</v>
      </c>
      <c r="W43" s="131">
        <f>IF(W$8=$B43,0,IF(W$8&gt;$B43,'User Input'!W60,-'User Input'!W60))</f>
        <v>0</v>
      </c>
      <c r="X43" s="131">
        <f>IF(X$8=$B43,0,IF(X$8&gt;$B43,'User Input'!X60,-'User Input'!X60))</f>
        <v>0</v>
      </c>
      <c r="Y43" s="131">
        <f>IF(Y$8=$B43,0,IF(Y$8&gt;$B43,'User Input'!Y60,-'User Input'!Y60))</f>
        <v>0</v>
      </c>
      <c r="Z43" s="131">
        <f>IF(Z$8=$B43,0,IF(Z$8&gt;$B43,'User Input'!Z60,-'User Input'!Z60))</f>
        <v>0</v>
      </c>
      <c r="AA43" s="131">
        <f>IF(AA$8=$B43,0,IF(AA$8&gt;$B43,'User Input'!AA60,-'User Input'!AA60))</f>
        <v>0</v>
      </c>
      <c r="AB43" s="131">
        <f>IF(AB$8=$B43,0,IF(AB$8&gt;$B43,'User Input'!AB60,-'User Input'!AB60))</f>
        <v>0</v>
      </c>
      <c r="AC43" s="131">
        <f>IF(AC$8=$B43,0,IF(AC$8&gt;$B43,'User Input'!AC60,-'User Input'!AC60))</f>
        <v>0</v>
      </c>
      <c r="AD43" s="131">
        <f>IF(AD$8=$B43,0,IF(AD$8&gt;$B43,'User Input'!AD60,-'User Input'!AD60))</f>
        <v>0</v>
      </c>
      <c r="AE43" s="131">
        <f>IF(AE$8=$B43,0,IF(AE$8&gt;$B43,'User Input'!AE60,-'User Input'!AE60))</f>
        <v>0</v>
      </c>
      <c r="AF43" s="131">
        <f>IF(AF$8=$B43,0,IF(AF$8&gt;$B43,'User Input'!AF60,-'User Input'!AF60))</f>
        <v>0</v>
      </c>
      <c r="AG43" s="131">
        <f>IF(AG$8=$B43,0,IF(AG$8&gt;$B43,'User Input'!AG60,-'User Input'!AG60))</f>
        <v>0</v>
      </c>
      <c r="AH43" s="131">
        <f>IF(AH$8=$B43,0,IF(AH$8&gt;$B43,'User Input'!AH60,-'User Input'!AH60))</f>
        <v>0</v>
      </c>
      <c r="AI43" s="131">
        <f>IF(AI$8=$B43,0,IF(AI$8&gt;$B43,'User Input'!AI60,-'User Input'!AI60))</f>
        <v>0</v>
      </c>
      <c r="AJ43" s="131">
        <f>IF(AJ$8=$B43,0,IF(AJ$8&gt;$B43,'User Input'!AJ60,-'User Input'!AJ60))</f>
        <v>0</v>
      </c>
      <c r="AK43" s="131">
        <f>IF(AK$8=$B43,0,IF(AK$8&gt;$B43,'User Input'!AK60,-'User Input'!AK60))</f>
        <v>0</v>
      </c>
      <c r="AL43" s="131">
        <f>IF(AL$8=$B43,0,IF(AL$8&gt;$B43,'User Input'!AL60,-'User Input'!AL60))</f>
        <v>0</v>
      </c>
      <c r="AM43" s="131">
        <f>IF(AM$8=$B43,0,IF(AM$8&gt;$B43,'User Input'!AM60,-'User Input'!AM60))</f>
        <v>0</v>
      </c>
      <c r="AN43" s="131">
        <f>IF(AN$8=$B43,0,IF(AN$8&gt;$B43,'User Input'!AN60,-'User Input'!AN60))</f>
        <v>0</v>
      </c>
      <c r="AO43" s="131">
        <f>IF(AO$8=$B43,0,IF(AO$8&gt;$B43,'User Input'!AO60,-'User Input'!AO60))</f>
        <v>0</v>
      </c>
      <c r="AP43" s="6"/>
      <c r="AQ43" s="6"/>
      <c r="AR43" s="6"/>
      <c r="AS43" s="6"/>
      <c r="AT43" s="6"/>
      <c r="AU43" s="6"/>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3"/>
    </row>
    <row r="44" spans="1:96" ht="14.45">
      <c r="A44" s="55"/>
      <c r="B44" s="117" t="s">
        <v>129</v>
      </c>
      <c r="C44" s="44"/>
      <c r="D44" s="131">
        <f>IF(D$8=$B44,0,IF(D$8&gt;$B44,'User Input'!D61,-'User Input'!D61))</f>
        <v>0</v>
      </c>
      <c r="E44" s="131">
        <f>IF(E$8=$B44,0,IF(E$8&gt;$B44,'User Input'!E61,-'User Input'!E61))</f>
        <v>0</v>
      </c>
      <c r="F44" s="131">
        <f>IF(F$8=$B44,0,IF(F$8&gt;$B44,'User Input'!F61,-'User Input'!F61))</f>
        <v>0</v>
      </c>
      <c r="G44" s="131">
        <f>IF(G$8=$B44,0,IF(G$8&gt;$B44,'User Input'!G61,-'User Input'!G61))</f>
        <v>0</v>
      </c>
      <c r="H44" s="131">
        <f>IF(H$8=$B44,0,IF(H$8&gt;$B44,'User Input'!H61,-'User Input'!H61))</f>
        <v>0</v>
      </c>
      <c r="I44" s="131">
        <f>IF(I$8=$B44,0,IF(I$8&gt;$B44,'User Input'!I61,-'User Input'!I61))</f>
        <v>0</v>
      </c>
      <c r="J44" s="131">
        <f>IF(J$8=$B44,0,IF(J$8&gt;$B44,'User Input'!J61,-'User Input'!J61))</f>
        <v>0</v>
      </c>
      <c r="K44" s="131">
        <f>IF(K$8=$B44,0,IF(K$8&gt;$B44,'User Input'!K61,-'User Input'!K61))</f>
        <v>0</v>
      </c>
      <c r="L44" s="131">
        <f>IF(L$8=$B44,0,IF(L$8&gt;$B44,'User Input'!L61,-'User Input'!L61))</f>
        <v>0</v>
      </c>
      <c r="M44" s="131">
        <f>IF(M$8=$B44,0,IF(M$8&gt;$B44,'User Input'!M61,-'User Input'!M61))</f>
        <v>0</v>
      </c>
      <c r="N44" s="131">
        <f>IF(N$8=$B44,0,IF(N$8&gt;$B44,'User Input'!N61,-'User Input'!N61))</f>
        <v>0</v>
      </c>
      <c r="O44" s="131">
        <f>IF(O$8=$B44,0,IF(O$8&gt;$B44,'User Input'!O61,-'User Input'!O61))</f>
        <v>0</v>
      </c>
      <c r="P44" s="131">
        <f>IF(P$8=$B44,0,IF(P$8&gt;$B44,'User Input'!P61,-'User Input'!P61))</f>
        <v>0</v>
      </c>
      <c r="Q44" s="131">
        <f>IF(Q$8=$B44,0,IF(Q$8&gt;$B44,'User Input'!Q61,-'User Input'!Q61))</f>
        <v>0</v>
      </c>
      <c r="R44" s="131">
        <f>IF(R$8=$B44,0,IF(R$8&gt;$B44,'User Input'!R61,-'User Input'!R61))</f>
        <v>0</v>
      </c>
      <c r="S44" s="131">
        <f>IF(S$8=$B44,0,IF(S$8&gt;$B44,'User Input'!S61,-'User Input'!S61))</f>
        <v>0</v>
      </c>
      <c r="T44" s="131">
        <f>IF(T$8=$B44,0,IF(T$8&gt;$B44,'User Input'!T61,-'User Input'!T61))</f>
        <v>0</v>
      </c>
      <c r="U44" s="131">
        <f>IF(U$8=$B44,0,IF(U$8&gt;$B44,'User Input'!U61,-'User Input'!U61))</f>
        <v>0</v>
      </c>
      <c r="V44" s="131">
        <f>IF(V$8=$B44,0,IF(V$8&gt;$B44,'User Input'!V61,-'User Input'!V61))</f>
        <v>0</v>
      </c>
      <c r="W44" s="131">
        <f>IF(W$8=$B44,0,IF(W$8&gt;$B44,'User Input'!W61,-'User Input'!W61))</f>
        <v>0</v>
      </c>
      <c r="X44" s="131">
        <f>IF(X$8=$B44,0,IF(X$8&gt;$B44,'User Input'!X61,-'User Input'!X61))</f>
        <v>0</v>
      </c>
      <c r="Y44" s="131">
        <f>IF(Y$8=$B44,0,IF(Y$8&gt;$B44,'User Input'!Y61,-'User Input'!Y61))</f>
        <v>0</v>
      </c>
      <c r="Z44" s="131">
        <f>IF(Z$8=$B44,0,IF(Z$8&gt;$B44,'User Input'!Z61,-'User Input'!Z61))</f>
        <v>0</v>
      </c>
      <c r="AA44" s="131">
        <f>IF(AA$8=$B44,0,IF(AA$8&gt;$B44,'User Input'!AA61,-'User Input'!AA61))</f>
        <v>0</v>
      </c>
      <c r="AB44" s="131">
        <f>IF(AB$8=$B44,0,IF(AB$8&gt;$B44,'User Input'!AB61,-'User Input'!AB61))</f>
        <v>0</v>
      </c>
      <c r="AC44" s="131">
        <f>IF(AC$8=$B44,0,IF(AC$8&gt;$B44,'User Input'!AC61,-'User Input'!AC61))</f>
        <v>0</v>
      </c>
      <c r="AD44" s="131">
        <f>IF(AD$8=$B44,0,IF(AD$8&gt;$B44,'User Input'!AD61,-'User Input'!AD61))</f>
        <v>0</v>
      </c>
      <c r="AE44" s="131">
        <f>IF(AE$8=$B44,0,IF(AE$8&gt;$B44,'User Input'!AE61,-'User Input'!AE61))</f>
        <v>0</v>
      </c>
      <c r="AF44" s="131">
        <f>IF(AF$8=$B44,0,IF(AF$8&gt;$B44,'User Input'!AF61,-'User Input'!AF61))</f>
        <v>0</v>
      </c>
      <c r="AG44" s="131">
        <f>IF(AG$8=$B44,0,IF(AG$8&gt;$B44,'User Input'!AG61,-'User Input'!AG61))</f>
        <v>0</v>
      </c>
      <c r="AH44" s="131">
        <f>IF(AH$8=$B44,0,IF(AH$8&gt;$B44,'User Input'!AH61,-'User Input'!AH61))</f>
        <v>0</v>
      </c>
      <c r="AI44" s="131">
        <f>IF(AI$8=$B44,0,IF(AI$8&gt;$B44,'User Input'!AI61,-'User Input'!AI61))</f>
        <v>0</v>
      </c>
      <c r="AJ44" s="131">
        <f>IF(AJ$8=$B44,0,IF(AJ$8&gt;$B44,'User Input'!AJ61,-'User Input'!AJ61))</f>
        <v>0</v>
      </c>
      <c r="AK44" s="131">
        <f>IF(AK$8=$B44,0,IF(AK$8&gt;$B44,'User Input'!AK61,-'User Input'!AK61))</f>
        <v>0</v>
      </c>
      <c r="AL44" s="131">
        <f>IF(AL$8=$B44,0,IF(AL$8&gt;$B44,'User Input'!AL61,-'User Input'!AL61))</f>
        <v>0</v>
      </c>
      <c r="AM44" s="131">
        <f>IF(AM$8=$B44,0,IF(AM$8&gt;$B44,'User Input'!AM61,-'User Input'!AM61))</f>
        <v>0</v>
      </c>
      <c r="AN44" s="131">
        <f>IF(AN$8=$B44,0,IF(AN$8&gt;$B44,'User Input'!AN61,-'User Input'!AN61))</f>
        <v>0</v>
      </c>
      <c r="AO44" s="131">
        <f>IF(AO$8=$B44,0,IF(AO$8&gt;$B44,'User Input'!AO61,-'User Input'!AO61))</f>
        <v>0</v>
      </c>
      <c r="AP44" s="6"/>
      <c r="AQ44" s="6"/>
      <c r="AR44" s="6"/>
      <c r="AS44" s="6"/>
      <c r="AT44" s="6"/>
      <c r="AU44" s="6"/>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3"/>
    </row>
    <row r="45" spans="1:96" ht="14.45">
      <c r="A45" s="55"/>
      <c r="B45" s="117" t="s">
        <v>130</v>
      </c>
      <c r="C45" s="44"/>
      <c r="D45" s="131">
        <f>IF(D$8=$B45,0,IF(D$8&gt;$B45,'User Input'!D62,-'User Input'!D62))</f>
        <v>0</v>
      </c>
      <c r="E45" s="131">
        <f>IF(E$8=$B45,0,IF(E$8&gt;$B45,'User Input'!E62,-'User Input'!E62))</f>
        <v>0</v>
      </c>
      <c r="F45" s="131">
        <f>IF(F$8=$B45,0,IF(F$8&gt;$B45,'User Input'!F62,-'User Input'!F62))</f>
        <v>0</v>
      </c>
      <c r="G45" s="131">
        <f>IF(G$8=$B45,0,IF(G$8&gt;$B45,'User Input'!G62,-'User Input'!G62))</f>
        <v>0</v>
      </c>
      <c r="H45" s="131">
        <f>IF(H$8=$B45,0,IF(H$8&gt;$B45,'User Input'!H62,-'User Input'!H62))</f>
        <v>0</v>
      </c>
      <c r="I45" s="131">
        <f>IF(I$8=$B45,0,IF(I$8&gt;$B45,'User Input'!I62,-'User Input'!I62))</f>
        <v>0</v>
      </c>
      <c r="J45" s="131">
        <f>IF(J$8=$B45,0,IF(J$8&gt;$B45,'User Input'!J62,-'User Input'!J62))</f>
        <v>0</v>
      </c>
      <c r="K45" s="131">
        <f>IF(K$8=$B45,0,IF(K$8&gt;$B45,'User Input'!K62,-'User Input'!K62))</f>
        <v>0</v>
      </c>
      <c r="L45" s="131">
        <f>IF(L$8=$B45,0,IF(L$8&gt;$B45,'User Input'!L62,-'User Input'!L62))</f>
        <v>0</v>
      </c>
      <c r="M45" s="131">
        <f>IF(M$8=$B45,0,IF(M$8&gt;$B45,'User Input'!M62,-'User Input'!M62))</f>
        <v>0</v>
      </c>
      <c r="N45" s="131">
        <f>IF(N$8=$B45,0,IF(N$8&gt;$B45,'User Input'!N62,-'User Input'!N62))</f>
        <v>0</v>
      </c>
      <c r="O45" s="131">
        <f>IF(O$8=$B45,0,IF(O$8&gt;$B45,'User Input'!O62,-'User Input'!O62))</f>
        <v>0</v>
      </c>
      <c r="P45" s="131">
        <f>IF(P$8=$B45,0,IF(P$8&gt;$B45,'User Input'!P62,-'User Input'!P62))</f>
        <v>0</v>
      </c>
      <c r="Q45" s="131">
        <f>IF(Q$8=$B45,0,IF(Q$8&gt;$B45,'User Input'!Q62,-'User Input'!Q62))</f>
        <v>0</v>
      </c>
      <c r="R45" s="131">
        <f>IF(R$8=$B45,0,IF(R$8&gt;$B45,'User Input'!R62,-'User Input'!R62))</f>
        <v>0</v>
      </c>
      <c r="S45" s="131">
        <f>IF(S$8=$B45,0,IF(S$8&gt;$B45,'User Input'!S62,-'User Input'!S62))</f>
        <v>0</v>
      </c>
      <c r="T45" s="131">
        <f>IF(T$8=$B45,0,IF(T$8&gt;$B45,'User Input'!T62,-'User Input'!T62))</f>
        <v>0</v>
      </c>
      <c r="U45" s="131">
        <f>IF(U$8=$B45,0,IF(U$8&gt;$B45,'User Input'!U62,-'User Input'!U62))</f>
        <v>0</v>
      </c>
      <c r="V45" s="131">
        <f>IF(V$8=$B45,0,IF(V$8&gt;$B45,'User Input'!V62,-'User Input'!V62))</f>
        <v>0</v>
      </c>
      <c r="W45" s="131">
        <f>IF(W$8=$B45,0,IF(W$8&gt;$B45,'User Input'!W62,-'User Input'!W62))</f>
        <v>0</v>
      </c>
      <c r="X45" s="131">
        <f>IF(X$8=$B45,0,IF(X$8&gt;$B45,'User Input'!X62,-'User Input'!X62))</f>
        <v>0</v>
      </c>
      <c r="Y45" s="131">
        <f>IF(Y$8=$B45,0,IF(Y$8&gt;$B45,'User Input'!Y62,-'User Input'!Y62))</f>
        <v>0</v>
      </c>
      <c r="Z45" s="131">
        <f>IF(Z$8=$B45,0,IF(Z$8&gt;$B45,'User Input'!Z62,-'User Input'!Z62))</f>
        <v>0</v>
      </c>
      <c r="AA45" s="131">
        <f>IF(AA$8=$B45,0,IF(AA$8&gt;$B45,'User Input'!AA62,-'User Input'!AA62))</f>
        <v>0</v>
      </c>
      <c r="AB45" s="131">
        <f>IF(AB$8=$B45,0,IF(AB$8&gt;$B45,'User Input'!AB62,-'User Input'!AB62))</f>
        <v>0</v>
      </c>
      <c r="AC45" s="131">
        <f>IF(AC$8=$B45,0,IF(AC$8&gt;$B45,'User Input'!AC62,-'User Input'!AC62))</f>
        <v>0</v>
      </c>
      <c r="AD45" s="131">
        <f>IF(AD$8=$B45,0,IF(AD$8&gt;$B45,'User Input'!AD62,-'User Input'!AD62))</f>
        <v>0</v>
      </c>
      <c r="AE45" s="131">
        <f>IF(AE$8=$B45,0,IF(AE$8&gt;$B45,'User Input'!AE62,-'User Input'!AE62))</f>
        <v>0</v>
      </c>
      <c r="AF45" s="131">
        <f>IF(AF$8=$B45,0,IF(AF$8&gt;$B45,'User Input'!AF62,-'User Input'!AF62))</f>
        <v>0</v>
      </c>
      <c r="AG45" s="131">
        <f>IF(AG$8=$B45,0,IF(AG$8&gt;$B45,'User Input'!AG62,-'User Input'!AG62))</f>
        <v>0</v>
      </c>
      <c r="AH45" s="131">
        <f>IF(AH$8=$B45,0,IF(AH$8&gt;$B45,'User Input'!AH62,-'User Input'!AH62))</f>
        <v>0</v>
      </c>
      <c r="AI45" s="131">
        <f>IF(AI$8=$B45,0,IF(AI$8&gt;$B45,'User Input'!AI62,-'User Input'!AI62))</f>
        <v>0</v>
      </c>
      <c r="AJ45" s="131">
        <f>IF(AJ$8=$B45,0,IF(AJ$8&gt;$B45,'User Input'!AJ62,-'User Input'!AJ62))</f>
        <v>0</v>
      </c>
      <c r="AK45" s="131">
        <f>IF(AK$8=$B45,0,IF(AK$8&gt;$B45,'User Input'!AK62,-'User Input'!AK62))</f>
        <v>0</v>
      </c>
      <c r="AL45" s="131">
        <f>IF(AL$8=$B45,0,IF(AL$8&gt;$B45,'User Input'!AL62,-'User Input'!AL62))</f>
        <v>0</v>
      </c>
      <c r="AM45" s="131">
        <f>IF(AM$8=$B45,0,IF(AM$8&gt;$B45,'User Input'!AM62,-'User Input'!AM62))</f>
        <v>0</v>
      </c>
      <c r="AN45" s="131">
        <f>IF(AN$8=$B45,0,IF(AN$8&gt;$B45,'User Input'!AN62,-'User Input'!AN62))</f>
        <v>0</v>
      </c>
      <c r="AO45" s="131">
        <f>IF(AO$8=$B45,0,IF(AO$8&gt;$B45,'User Input'!AO62,-'User Input'!AO62))</f>
        <v>0</v>
      </c>
      <c r="AP45" s="6"/>
      <c r="AQ45" s="6"/>
      <c r="AR45" s="6"/>
      <c r="AS45" s="6"/>
      <c r="AT45" s="6"/>
      <c r="AU45" s="6"/>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3"/>
    </row>
    <row r="46" spans="1:96" ht="14.45">
      <c r="A46" s="55"/>
      <c r="B46" s="117" t="s">
        <v>131</v>
      </c>
      <c r="C46" s="44"/>
      <c r="D46" s="131">
        <f>IF(D$8=$B46,0,IF(D$8&gt;$B46,'User Input'!D63,-'User Input'!D63))</f>
        <v>0</v>
      </c>
      <c r="E46" s="131">
        <f>IF(E$8=$B46,0,IF(E$8&gt;$B46,'User Input'!E63,-'User Input'!E63))</f>
        <v>0</v>
      </c>
      <c r="F46" s="131">
        <f>IF(F$8=$B46,0,IF(F$8&gt;$B46,'User Input'!F63,-'User Input'!F63))</f>
        <v>0</v>
      </c>
      <c r="G46" s="131">
        <f>IF(G$8=$B46,0,IF(G$8&gt;$B46,'User Input'!G63,-'User Input'!G63))</f>
        <v>0</v>
      </c>
      <c r="H46" s="131">
        <f>IF(H$8=$B46,0,IF(H$8&gt;$B46,'User Input'!H63,-'User Input'!H63))</f>
        <v>0</v>
      </c>
      <c r="I46" s="131">
        <f>IF(I$8=$B46,0,IF(I$8&gt;$B46,'User Input'!I63,-'User Input'!I63))</f>
        <v>0</v>
      </c>
      <c r="J46" s="131">
        <f>IF(J$8=$B46,0,IF(J$8&gt;$B46,'User Input'!J63,-'User Input'!J63))</f>
        <v>0</v>
      </c>
      <c r="K46" s="131">
        <f>IF(K$8=$B46,0,IF(K$8&gt;$B46,'User Input'!K63,-'User Input'!K63))</f>
        <v>0</v>
      </c>
      <c r="L46" s="131">
        <f>IF(L$8=$B46,0,IF(L$8&gt;$B46,'User Input'!L63,-'User Input'!L63))</f>
        <v>0</v>
      </c>
      <c r="M46" s="131">
        <f>IF(M$8=$B46,0,IF(M$8&gt;$B46,'User Input'!M63,-'User Input'!M63))</f>
        <v>0</v>
      </c>
      <c r="N46" s="131">
        <f>IF(N$8=$B46,0,IF(N$8&gt;$B46,'User Input'!N63,-'User Input'!N63))</f>
        <v>0</v>
      </c>
      <c r="O46" s="131">
        <f>IF(O$8=$B46,0,IF(O$8&gt;$B46,'User Input'!O63,-'User Input'!O63))</f>
        <v>0</v>
      </c>
      <c r="P46" s="131">
        <f>IF(P$8=$B46,0,IF(P$8&gt;$B46,'User Input'!P63,-'User Input'!P63))</f>
        <v>0</v>
      </c>
      <c r="Q46" s="131">
        <f>IF(Q$8=$B46,0,IF(Q$8&gt;$B46,'User Input'!Q63,-'User Input'!Q63))</f>
        <v>0</v>
      </c>
      <c r="R46" s="131">
        <f>IF(R$8=$B46,0,IF(R$8&gt;$B46,'User Input'!R63,-'User Input'!R63))</f>
        <v>0</v>
      </c>
      <c r="S46" s="131">
        <f>IF(S$8=$B46,0,IF(S$8&gt;$B46,'User Input'!S63,-'User Input'!S63))</f>
        <v>0</v>
      </c>
      <c r="T46" s="131">
        <f>IF(T$8=$B46,0,IF(T$8&gt;$B46,'User Input'!T63,-'User Input'!T63))</f>
        <v>0</v>
      </c>
      <c r="U46" s="131">
        <f>IF(U$8=$B46,0,IF(U$8&gt;$B46,'User Input'!U63,-'User Input'!U63))</f>
        <v>0</v>
      </c>
      <c r="V46" s="131">
        <f>IF(V$8=$B46,0,IF(V$8&gt;$B46,'User Input'!V63,-'User Input'!V63))</f>
        <v>0</v>
      </c>
      <c r="W46" s="131">
        <f>IF(W$8=$B46,0,IF(W$8&gt;$B46,'User Input'!W63,-'User Input'!W63))</f>
        <v>0</v>
      </c>
      <c r="X46" s="131">
        <f>IF(X$8=$B46,0,IF(X$8&gt;$B46,'User Input'!X63,-'User Input'!X63))</f>
        <v>0</v>
      </c>
      <c r="Y46" s="131">
        <f>IF(Y$8=$B46,0,IF(Y$8&gt;$B46,'User Input'!Y63,-'User Input'!Y63))</f>
        <v>0</v>
      </c>
      <c r="Z46" s="131">
        <f>IF(Z$8=$B46,0,IF(Z$8&gt;$B46,'User Input'!Z63,-'User Input'!Z63))</f>
        <v>0</v>
      </c>
      <c r="AA46" s="131">
        <f>IF(AA$8=$B46,0,IF(AA$8&gt;$B46,'User Input'!AA63,-'User Input'!AA63))</f>
        <v>0</v>
      </c>
      <c r="AB46" s="131">
        <f>IF(AB$8=$B46,0,IF(AB$8&gt;$B46,'User Input'!AB63,-'User Input'!AB63))</f>
        <v>0</v>
      </c>
      <c r="AC46" s="131">
        <f>IF(AC$8=$B46,0,IF(AC$8&gt;$B46,'User Input'!AC63,-'User Input'!AC63))</f>
        <v>0</v>
      </c>
      <c r="AD46" s="131">
        <f>IF(AD$8=$B46,0,IF(AD$8&gt;$B46,'User Input'!AD63,-'User Input'!AD63))</f>
        <v>0</v>
      </c>
      <c r="AE46" s="131">
        <f>IF(AE$8=$B46,0,IF(AE$8&gt;$B46,'User Input'!AE63,-'User Input'!AE63))</f>
        <v>0</v>
      </c>
      <c r="AF46" s="131">
        <f>IF(AF$8=$B46,0,IF(AF$8&gt;$B46,'User Input'!AF63,-'User Input'!AF63))</f>
        <v>0</v>
      </c>
      <c r="AG46" s="131">
        <f>IF(AG$8=$B46,0,IF(AG$8&gt;$B46,'User Input'!AG63,-'User Input'!AG63))</f>
        <v>0</v>
      </c>
      <c r="AH46" s="131">
        <f>IF(AH$8=$B46,0,IF(AH$8&gt;$B46,'User Input'!AH63,-'User Input'!AH63))</f>
        <v>0</v>
      </c>
      <c r="AI46" s="131">
        <f>IF(AI$8=$B46,0,IF(AI$8&gt;$B46,'User Input'!AI63,-'User Input'!AI63))</f>
        <v>0</v>
      </c>
      <c r="AJ46" s="131">
        <f>IF(AJ$8=$B46,0,IF(AJ$8&gt;$B46,'User Input'!AJ63,-'User Input'!AJ63))</f>
        <v>0</v>
      </c>
      <c r="AK46" s="131">
        <f>IF(AK$8=$B46,0,IF(AK$8&gt;$B46,'User Input'!AK63,-'User Input'!AK63))</f>
        <v>0</v>
      </c>
      <c r="AL46" s="131">
        <f>IF(AL$8=$B46,0,IF(AL$8&gt;$B46,'User Input'!AL63,-'User Input'!AL63))</f>
        <v>0</v>
      </c>
      <c r="AM46" s="131">
        <f>IF(AM$8=$B46,0,IF(AM$8&gt;$B46,'User Input'!AM63,-'User Input'!AM63))</f>
        <v>0</v>
      </c>
      <c r="AN46" s="131">
        <f>IF(AN$8=$B46,0,IF(AN$8&gt;$B46,'User Input'!AN63,-'User Input'!AN63))</f>
        <v>0</v>
      </c>
      <c r="AO46" s="131">
        <f>IF(AO$8=$B46,0,IF(AO$8&gt;$B46,'User Input'!AO63,-'User Input'!AO63))</f>
        <v>0</v>
      </c>
      <c r="AP46" s="6"/>
      <c r="AQ46" s="6"/>
      <c r="AR46" s="6"/>
      <c r="AS46" s="6"/>
      <c r="AT46" s="6"/>
      <c r="AU46" s="6"/>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3"/>
    </row>
    <row r="47" spans="1:96" ht="14.45">
      <c r="A47" s="55"/>
      <c r="B47" s="117" t="s">
        <v>132</v>
      </c>
      <c r="C47" s="44"/>
      <c r="D47" s="131">
        <f>IF(D$8=$B47,0,IF(D$8&gt;$B47,'User Input'!D64,-'User Input'!D64))</f>
        <v>0</v>
      </c>
      <c r="E47" s="131">
        <f>IF(E$8=$B47,0,IF(E$8&gt;$B47,'User Input'!E64,-'User Input'!E64))</f>
        <v>0</v>
      </c>
      <c r="F47" s="131">
        <f>IF(F$8=$B47,0,IF(F$8&gt;$B47,'User Input'!F64,-'User Input'!F64))</f>
        <v>0</v>
      </c>
      <c r="G47" s="131">
        <f>IF(G$8=$B47,0,IF(G$8&gt;$B47,'User Input'!G64,-'User Input'!G64))</f>
        <v>0</v>
      </c>
      <c r="H47" s="131">
        <f>IF(H$8=$B47,0,IF(H$8&gt;$B47,'User Input'!H64,-'User Input'!H64))</f>
        <v>0</v>
      </c>
      <c r="I47" s="131">
        <f>IF(I$8=$B47,0,IF(I$8&gt;$B47,'User Input'!I64,-'User Input'!I64))</f>
        <v>0</v>
      </c>
      <c r="J47" s="131">
        <f>IF(J$8=$B47,0,IF(J$8&gt;$B47,'User Input'!J64,-'User Input'!J64))</f>
        <v>0</v>
      </c>
      <c r="K47" s="131">
        <f>IF(K$8=$B47,0,IF(K$8&gt;$B47,'User Input'!K64,-'User Input'!K64))</f>
        <v>0</v>
      </c>
      <c r="L47" s="131">
        <f>IF(L$8=$B47,0,IF(L$8&gt;$B47,'User Input'!L64,-'User Input'!L64))</f>
        <v>0</v>
      </c>
      <c r="M47" s="131">
        <f>IF(M$8=$B47,0,IF(M$8&gt;$B47,'User Input'!M64,-'User Input'!M64))</f>
        <v>0</v>
      </c>
      <c r="N47" s="131">
        <f>IF(N$8=$B47,0,IF(N$8&gt;$B47,'User Input'!N64,-'User Input'!N64))</f>
        <v>0</v>
      </c>
      <c r="O47" s="131">
        <f>IF(O$8=$B47,0,IF(O$8&gt;$B47,'User Input'!O64,-'User Input'!O64))</f>
        <v>0</v>
      </c>
      <c r="P47" s="131">
        <f>IF(P$8=$B47,0,IF(P$8&gt;$B47,'User Input'!P64,-'User Input'!P64))</f>
        <v>0</v>
      </c>
      <c r="Q47" s="131">
        <f>IF(Q$8=$B47,0,IF(Q$8&gt;$B47,'User Input'!Q64,-'User Input'!Q64))</f>
        <v>0</v>
      </c>
      <c r="R47" s="131">
        <f>IF(R$8=$B47,0,IF(R$8&gt;$B47,'User Input'!R64,-'User Input'!R64))</f>
        <v>0</v>
      </c>
      <c r="S47" s="131">
        <f>IF(S$8=$B47,0,IF(S$8&gt;$B47,'User Input'!S64,-'User Input'!S64))</f>
        <v>0</v>
      </c>
      <c r="T47" s="131">
        <f>IF(T$8=$B47,0,IF(T$8&gt;$B47,'User Input'!T64,-'User Input'!T64))</f>
        <v>0</v>
      </c>
      <c r="U47" s="131">
        <f>IF(U$8=$B47,0,IF(U$8&gt;$B47,'User Input'!U64,-'User Input'!U64))</f>
        <v>0</v>
      </c>
      <c r="V47" s="131">
        <f>IF(V$8=$B47,0,IF(V$8&gt;$B47,'User Input'!V64,-'User Input'!V64))</f>
        <v>0</v>
      </c>
      <c r="W47" s="131">
        <f>IF(W$8=$B47,0,IF(W$8&gt;$B47,'User Input'!W64,-'User Input'!W64))</f>
        <v>0</v>
      </c>
      <c r="X47" s="131">
        <f>IF(X$8=$B47,0,IF(X$8&gt;$B47,'User Input'!X64,-'User Input'!X64))</f>
        <v>0</v>
      </c>
      <c r="Y47" s="131">
        <f>IF(Y$8=$B47,0,IF(Y$8&gt;$B47,'User Input'!Y64,-'User Input'!Y64))</f>
        <v>0</v>
      </c>
      <c r="Z47" s="131">
        <f>IF(Z$8=$B47,0,IF(Z$8&gt;$B47,'User Input'!Z64,-'User Input'!Z64))</f>
        <v>0</v>
      </c>
      <c r="AA47" s="131">
        <f>IF(AA$8=$B47,0,IF(AA$8&gt;$B47,'User Input'!AA64,-'User Input'!AA64))</f>
        <v>0</v>
      </c>
      <c r="AB47" s="131">
        <f>IF(AB$8=$B47,0,IF(AB$8&gt;$B47,'User Input'!AB64,-'User Input'!AB64))</f>
        <v>0</v>
      </c>
      <c r="AC47" s="131">
        <f>IF(AC$8=$B47,0,IF(AC$8&gt;$B47,'User Input'!AC64,-'User Input'!AC64))</f>
        <v>0</v>
      </c>
      <c r="AD47" s="131">
        <f>IF(AD$8=$B47,0,IF(AD$8&gt;$B47,'User Input'!AD64,-'User Input'!AD64))</f>
        <v>0</v>
      </c>
      <c r="AE47" s="131">
        <f>IF(AE$8=$B47,0,IF(AE$8&gt;$B47,'User Input'!AE64,-'User Input'!AE64))</f>
        <v>0</v>
      </c>
      <c r="AF47" s="131">
        <f>IF(AF$8=$B47,0,IF(AF$8&gt;$B47,'User Input'!AF64,-'User Input'!AF64))</f>
        <v>0</v>
      </c>
      <c r="AG47" s="131">
        <f>IF(AG$8=$B47,0,IF(AG$8&gt;$B47,'User Input'!AG64,-'User Input'!AG64))</f>
        <v>0</v>
      </c>
      <c r="AH47" s="131">
        <f>IF(AH$8=$B47,0,IF(AH$8&gt;$B47,'User Input'!AH64,-'User Input'!AH64))</f>
        <v>0</v>
      </c>
      <c r="AI47" s="131">
        <f>IF(AI$8=$B47,0,IF(AI$8&gt;$B47,'User Input'!AI64,-'User Input'!AI64))</f>
        <v>0</v>
      </c>
      <c r="AJ47" s="131">
        <f>IF(AJ$8=$B47,0,IF(AJ$8&gt;$B47,'User Input'!AJ64,-'User Input'!AJ64))</f>
        <v>0</v>
      </c>
      <c r="AK47" s="131">
        <f>IF(AK$8=$B47,0,IF(AK$8&gt;$B47,'User Input'!AK64,-'User Input'!AK64))</f>
        <v>0</v>
      </c>
      <c r="AL47" s="131">
        <f>IF(AL$8=$B47,0,IF(AL$8&gt;$B47,'User Input'!AL64,-'User Input'!AL64))</f>
        <v>0</v>
      </c>
      <c r="AM47" s="131">
        <f>IF(AM$8=$B47,0,IF(AM$8&gt;$B47,'User Input'!AM64,-'User Input'!AM64))</f>
        <v>0</v>
      </c>
      <c r="AN47" s="131">
        <f>IF(AN$8=$B47,0,IF(AN$8&gt;$B47,'User Input'!AN64,-'User Input'!AN64))</f>
        <v>0</v>
      </c>
      <c r="AO47" s="131">
        <f>IF(AO$8=$B47,0,IF(AO$8&gt;$B47,'User Input'!AO64,-'User Input'!AO64))</f>
        <v>0</v>
      </c>
      <c r="AP47" s="6"/>
      <c r="AQ47" s="6"/>
      <c r="AR47" s="6"/>
      <c r="AS47" s="6"/>
      <c r="AT47" s="6"/>
      <c r="AU47" s="6"/>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3"/>
    </row>
    <row r="48" spans="1:96" ht="15" customHeight="1">
      <c r="A48" s="55"/>
      <c r="B48" s="132"/>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6"/>
      <c r="AQ48" s="6"/>
      <c r="AR48" s="6"/>
      <c r="AS48" s="6"/>
      <c r="AT48" s="6"/>
      <c r="AU48" s="6"/>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3"/>
    </row>
    <row r="49" spans="1:96" ht="15" customHeight="1">
      <c r="A49" s="55"/>
      <c r="B49" s="112" t="s">
        <v>134</v>
      </c>
      <c r="C49" s="49" t="s">
        <v>94</v>
      </c>
      <c r="D49" s="71" t="s">
        <v>95</v>
      </c>
      <c r="E49" s="71" t="s">
        <v>96</v>
      </c>
      <c r="F49" s="71" t="s">
        <v>97</v>
      </c>
      <c r="G49" s="71" t="s">
        <v>98</v>
      </c>
      <c r="H49" s="71" t="s">
        <v>99</v>
      </c>
      <c r="I49" s="71" t="s">
        <v>100</v>
      </c>
      <c r="J49" s="71" t="s">
        <v>101</v>
      </c>
      <c r="K49" s="71" t="s">
        <v>102</v>
      </c>
      <c r="L49" s="71" t="s">
        <v>103</v>
      </c>
      <c r="M49" s="71" t="s">
        <v>104</v>
      </c>
      <c r="N49" s="71" t="s">
        <v>105</v>
      </c>
      <c r="O49" s="71" t="s">
        <v>106</v>
      </c>
      <c r="P49" s="71" t="s">
        <v>107</v>
      </c>
      <c r="Q49" s="71" t="s">
        <v>108</v>
      </c>
      <c r="R49" s="71" t="s">
        <v>109</v>
      </c>
      <c r="S49" s="71" t="s">
        <v>110</v>
      </c>
      <c r="T49" s="71" t="s">
        <v>111</v>
      </c>
      <c r="U49" s="71" t="s">
        <v>112</v>
      </c>
      <c r="V49" s="71" t="s">
        <v>113</v>
      </c>
      <c r="W49" s="71" t="s">
        <v>114</v>
      </c>
      <c r="X49" s="71" t="s">
        <v>115</v>
      </c>
      <c r="Y49" s="71" t="s">
        <v>116</v>
      </c>
      <c r="Z49" s="71" t="s">
        <v>117</v>
      </c>
      <c r="AA49" s="71" t="s">
        <v>118</v>
      </c>
      <c r="AB49" s="71" t="s">
        <v>119</v>
      </c>
      <c r="AC49" s="71" t="s">
        <v>120</v>
      </c>
      <c r="AD49" s="71" t="s">
        <v>121</v>
      </c>
      <c r="AE49" s="71" t="s">
        <v>122</v>
      </c>
      <c r="AF49" s="71" t="s">
        <v>123</v>
      </c>
      <c r="AG49" s="71" t="s">
        <v>124</v>
      </c>
      <c r="AH49" s="71" t="s">
        <v>125</v>
      </c>
      <c r="AI49" s="71" t="s">
        <v>126</v>
      </c>
      <c r="AJ49" s="71" t="s">
        <v>127</v>
      </c>
      <c r="AK49" s="71" t="s">
        <v>128</v>
      </c>
      <c r="AL49" s="71" t="s">
        <v>129</v>
      </c>
      <c r="AM49" s="71" t="s">
        <v>130</v>
      </c>
      <c r="AN49" s="71" t="s">
        <v>131</v>
      </c>
      <c r="AO49" s="71" t="s">
        <v>132</v>
      </c>
      <c r="AP49" s="6"/>
      <c r="AQ49" s="6"/>
      <c r="AR49" s="6"/>
      <c r="AS49" s="6"/>
      <c r="AT49" s="6"/>
      <c r="AU49" s="6"/>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3"/>
    </row>
    <row r="50" spans="1:96" ht="15" customHeight="1">
      <c r="A50" s="104"/>
      <c r="B50" s="49" t="s">
        <v>133</v>
      </c>
      <c r="C50" s="44"/>
      <c r="D50" s="130"/>
      <c r="E50" s="130"/>
      <c r="F50" s="130"/>
      <c r="G50" s="130"/>
      <c r="H50" s="130"/>
      <c r="I50" s="130"/>
      <c r="J50" s="130"/>
      <c r="K50" s="130"/>
      <c r="L50" s="130"/>
      <c r="M50" s="130"/>
      <c r="N50" s="130"/>
      <c r="O50" s="130"/>
      <c r="P50" s="130"/>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6"/>
      <c r="AQ50" s="6"/>
      <c r="AR50" s="6"/>
      <c r="AS50" s="6"/>
      <c r="AT50" s="6"/>
      <c r="AU50" s="6"/>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3"/>
    </row>
    <row r="51" spans="1:96" ht="15" customHeight="1">
      <c r="A51" s="104"/>
      <c r="B51" s="69" t="s">
        <v>95</v>
      </c>
      <c r="C51" s="44"/>
      <c r="D51" s="131">
        <f>IF(D$49=$B51,0,IF(D$49&gt;$B51,'User Input'!D68,-'User Input'!D68))</f>
        <v>0</v>
      </c>
      <c r="E51" s="131">
        <f>IF(E$49=$B51,0,IF(E$49&gt;$B51,'User Input'!E68,-'User Input'!E68))</f>
        <v>0</v>
      </c>
      <c r="F51" s="131">
        <f>IF(F$49=$B51,0,IF(F$49&gt;$B51,'User Input'!F68,-'User Input'!F68))</f>
        <v>0</v>
      </c>
      <c r="G51" s="131">
        <f>IF(G$49=$B51,0,IF(G$49&gt;$B51,'User Input'!G68,-'User Input'!G68))</f>
        <v>0</v>
      </c>
      <c r="H51" s="131">
        <f>IF(H$49=$B51,0,IF(H$49&gt;$B51,'User Input'!H68,-'User Input'!H68))</f>
        <v>0</v>
      </c>
      <c r="I51" s="131">
        <f>IF(I$49=$B51,0,IF(I$49&gt;$B51,'User Input'!I68,-'User Input'!I68))</f>
        <v>0</v>
      </c>
      <c r="J51" s="131">
        <f>IF(J$49=$B51,0,IF(J$49&gt;$B51,'User Input'!J68,-'User Input'!J68))</f>
        <v>0</v>
      </c>
      <c r="K51" s="131">
        <f>IF(K$49=$B51,0,IF(K$49&gt;$B51,'User Input'!K68,-'User Input'!K68))</f>
        <v>0</v>
      </c>
      <c r="L51" s="131">
        <f>IF(L$49=$B51,0,IF(L$49&gt;$B51,'User Input'!L68,-'User Input'!L68))</f>
        <v>0</v>
      </c>
      <c r="M51" s="131">
        <f>IF(M$49=$B51,0,IF(M$49&gt;$B51,'User Input'!M68,-'User Input'!M68))</f>
        <v>0</v>
      </c>
      <c r="N51" s="131">
        <f>IF(N$49=$B51,0,IF(N$49&gt;$B51,'User Input'!N68,-'User Input'!N68))</f>
        <v>0</v>
      </c>
      <c r="O51" s="131">
        <f>IF(O$49=$B51,0,IF(O$49&gt;$B51,'User Input'!O68,-'User Input'!O68))</f>
        <v>0</v>
      </c>
      <c r="P51" s="131">
        <f>IF(P$49=$B51,0,IF(P$49&gt;$B51,'User Input'!P68,-'User Input'!P68))</f>
        <v>0</v>
      </c>
      <c r="Q51" s="131">
        <f>IF(Q$49=$B51,0,IF(Q$49&gt;$B51,'User Input'!Q68,-'User Input'!Q68))</f>
        <v>0</v>
      </c>
      <c r="R51" s="131">
        <f>IF(R$49=$B51,0,IF(R$49&gt;$B51,'User Input'!R68,-'User Input'!R68))</f>
        <v>0</v>
      </c>
      <c r="S51" s="131">
        <f>IF(S$49=$B51,0,IF(S$49&gt;$B51,'User Input'!S68,-'User Input'!S68))</f>
        <v>0</v>
      </c>
      <c r="T51" s="131">
        <f>IF(T$49=$B51,0,IF(T$49&gt;$B51,'User Input'!T68,-'User Input'!T68))</f>
        <v>0</v>
      </c>
      <c r="U51" s="131">
        <f>IF(U$49=$B51,0,IF(U$49&gt;$B51,'User Input'!U68,-'User Input'!U68))</f>
        <v>0</v>
      </c>
      <c r="V51" s="131">
        <f>IF(V$49=$B51,0,IF(V$49&gt;$B51,'User Input'!V68,-'User Input'!V68))</f>
        <v>0</v>
      </c>
      <c r="W51" s="131">
        <f>IF(W$49=$B51,0,IF(W$49&gt;$B51,'User Input'!W68,-'User Input'!W68))</f>
        <v>0</v>
      </c>
      <c r="X51" s="131">
        <f>IF(X$49=$B51,0,IF(X$49&gt;$B51,'User Input'!X68,-'User Input'!X68))</f>
        <v>0</v>
      </c>
      <c r="Y51" s="131">
        <f>IF(Y$49=$B51,0,IF(Y$49&gt;$B51,'User Input'!Y68,-'User Input'!Y68))</f>
        <v>0</v>
      </c>
      <c r="Z51" s="131">
        <f>IF(Z$49=$B51,0,IF(Z$49&gt;$B51,'User Input'!Z68,-'User Input'!Z68))</f>
        <v>0</v>
      </c>
      <c r="AA51" s="131">
        <f>IF(AA$49=$B51,0,IF(AA$49&gt;$B51,'User Input'!AA68,-'User Input'!AA68))</f>
        <v>0</v>
      </c>
      <c r="AB51" s="131">
        <f>IF(AB$49=$B51,0,IF(AB$49&gt;$B51,'User Input'!AB68,-'User Input'!AB68))</f>
        <v>0</v>
      </c>
      <c r="AC51" s="131">
        <f>IF(AC$49=$B51,0,IF(AC$49&gt;$B51,'User Input'!AC68,-'User Input'!AC68))</f>
        <v>0</v>
      </c>
      <c r="AD51" s="131">
        <f>IF(AD$49=$B51,0,IF(AD$49&gt;$B51,'User Input'!AD68,-'User Input'!AD68))</f>
        <v>0</v>
      </c>
      <c r="AE51" s="131">
        <f>IF(AE$49=$B51,0,IF(AE$49&gt;$B51,'User Input'!AE68,-'User Input'!AE68))</f>
        <v>0</v>
      </c>
      <c r="AF51" s="131">
        <f>IF(AF$49=$B51,0,IF(AF$49&gt;$B51,'User Input'!AF68,-'User Input'!AF68))</f>
        <v>0</v>
      </c>
      <c r="AG51" s="131">
        <f>IF(AG$49=$B51,0,IF(AG$49&gt;$B51,'User Input'!AG68,-'User Input'!AG68))</f>
        <v>0</v>
      </c>
      <c r="AH51" s="131">
        <f>IF(AH$49=$B51,0,IF(AH$49&gt;$B51,'User Input'!AH68,-'User Input'!AH68))</f>
        <v>0</v>
      </c>
      <c r="AI51" s="131">
        <f>IF(AI$49=$B51,0,IF(AI$49&gt;$B51,'User Input'!AI68,-'User Input'!AI68))</f>
        <v>0</v>
      </c>
      <c r="AJ51" s="131">
        <f>IF(AJ$49=$B51,0,IF(AJ$49&gt;$B51,'User Input'!AJ68,-'User Input'!AJ68))</f>
        <v>0</v>
      </c>
      <c r="AK51" s="131">
        <f>IF(AK$49=$B51,0,IF(AK$49&gt;$B51,'User Input'!AK68,-'User Input'!AK68))</f>
        <v>0</v>
      </c>
      <c r="AL51" s="131">
        <f>IF(AL$49=$B51,0,IF(AL$49&gt;$B51,'User Input'!AL68,-'User Input'!AL68))</f>
        <v>0</v>
      </c>
      <c r="AM51" s="131">
        <f>IF(AM$49=$B51,0,IF(AM$49&gt;$B51,'User Input'!AM68,-'User Input'!AM68))</f>
        <v>0</v>
      </c>
      <c r="AN51" s="131">
        <f>IF(AN$49=$B51,0,IF(AN$49&gt;$B51,'User Input'!AN68,-'User Input'!AN68))</f>
        <v>0</v>
      </c>
      <c r="AO51" s="131">
        <f>IF(AO$49=$B51,0,IF(AO$49&gt;$B51,'User Input'!AO68,-'User Input'!AO68))</f>
        <v>0</v>
      </c>
      <c r="AP51" s="6"/>
      <c r="AQ51" s="6"/>
      <c r="AR51" s="6"/>
      <c r="AS51" s="6"/>
      <c r="AT51" s="6"/>
      <c r="AU51" s="6"/>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3"/>
    </row>
    <row r="52" spans="1:96" ht="15" customHeight="1">
      <c r="A52" s="104"/>
      <c r="B52" s="117" t="s">
        <v>96</v>
      </c>
      <c r="C52" s="44"/>
      <c r="D52" s="131">
        <f>IF(D$49=$B52,0,IF(D$49&gt;$B52,'User Input'!D69,-'User Input'!D69))</f>
        <v>0</v>
      </c>
      <c r="E52" s="131">
        <f>IF(E$49=$B52,0,IF(E$49&gt;$B52,'User Input'!E69,-'User Input'!E69))</f>
        <v>0</v>
      </c>
      <c r="F52" s="131">
        <f>IF(F$49=$B52,0,IF(F$49&gt;$B52,'User Input'!F69,-'User Input'!F69))</f>
        <v>0</v>
      </c>
      <c r="G52" s="131">
        <f>IF(G$49=$B52,0,IF(G$49&gt;$B52,'User Input'!G69,-'User Input'!G69))</f>
        <v>0</v>
      </c>
      <c r="H52" s="131">
        <f>IF(H$49=$B52,0,IF(H$49&gt;$B52,'User Input'!H69,-'User Input'!H69))</f>
        <v>0</v>
      </c>
      <c r="I52" s="131">
        <f>IF(I$49=$B52,0,IF(I$49&gt;$B52,'User Input'!I69,-'User Input'!I69))</f>
        <v>0</v>
      </c>
      <c r="J52" s="131">
        <f>IF(J$49=$B52,0,IF(J$49&gt;$B52,'User Input'!J69,-'User Input'!J69))</f>
        <v>0</v>
      </c>
      <c r="K52" s="131">
        <f>IF(K$49=$B52,0,IF(K$49&gt;$B52,'User Input'!K69,-'User Input'!K69))</f>
        <v>0</v>
      </c>
      <c r="L52" s="131">
        <f>IF(L$49=$B52,0,IF(L$49&gt;$B52,'User Input'!L69,-'User Input'!L69))</f>
        <v>0</v>
      </c>
      <c r="M52" s="131">
        <f>IF(M$49=$B52,0,IF(M$49&gt;$B52,'User Input'!M69,-'User Input'!M69))</f>
        <v>0</v>
      </c>
      <c r="N52" s="131">
        <f>IF(N$49=$B52,0,IF(N$49&gt;$B52,'User Input'!N69,-'User Input'!N69))</f>
        <v>0</v>
      </c>
      <c r="O52" s="131">
        <f>IF(O$49=$B52,0,IF(O$49&gt;$B52,'User Input'!O69,-'User Input'!O69))</f>
        <v>0</v>
      </c>
      <c r="P52" s="131">
        <f>IF(P$49=$B52,0,IF(P$49&gt;$B52,'User Input'!P69,-'User Input'!P69))</f>
        <v>0</v>
      </c>
      <c r="Q52" s="131">
        <f>IF(Q$49=$B52,0,IF(Q$49&gt;$B52,'User Input'!Q69,-'User Input'!Q69))</f>
        <v>0</v>
      </c>
      <c r="R52" s="131">
        <f>IF(R$49=$B52,0,IF(R$49&gt;$B52,'User Input'!R69,-'User Input'!R69))</f>
        <v>0</v>
      </c>
      <c r="S52" s="131">
        <f>IF(S$49=$B52,0,IF(S$49&gt;$B52,'User Input'!S69,-'User Input'!S69))</f>
        <v>0</v>
      </c>
      <c r="T52" s="131">
        <f>IF(T$49=$B52,0,IF(T$49&gt;$B52,'User Input'!T69,-'User Input'!T69))</f>
        <v>0</v>
      </c>
      <c r="U52" s="131">
        <f>IF(U$49=$B52,0,IF(U$49&gt;$B52,'User Input'!U69,-'User Input'!U69))</f>
        <v>0</v>
      </c>
      <c r="V52" s="131">
        <f>IF(V$49=$B52,0,IF(V$49&gt;$B52,'User Input'!V69,-'User Input'!V69))</f>
        <v>0</v>
      </c>
      <c r="W52" s="131">
        <f>IF(W$49=$B52,0,IF(W$49&gt;$B52,'User Input'!W69,-'User Input'!W69))</f>
        <v>0</v>
      </c>
      <c r="X52" s="131">
        <f>IF(X$49=$B52,0,IF(X$49&gt;$B52,'User Input'!X69,-'User Input'!X69))</f>
        <v>0</v>
      </c>
      <c r="Y52" s="131">
        <f>IF(Y$49=$B52,0,IF(Y$49&gt;$B52,'User Input'!Y69,-'User Input'!Y69))</f>
        <v>0</v>
      </c>
      <c r="Z52" s="131">
        <f>IF(Z$49=$B52,0,IF(Z$49&gt;$B52,'User Input'!Z69,-'User Input'!Z69))</f>
        <v>0</v>
      </c>
      <c r="AA52" s="131">
        <f>IF(AA$49=$B52,0,IF(AA$49&gt;$B52,'User Input'!AA69,-'User Input'!AA69))</f>
        <v>0</v>
      </c>
      <c r="AB52" s="131">
        <f>IF(AB$49=$B52,0,IF(AB$49&gt;$B52,'User Input'!AB69,-'User Input'!AB69))</f>
        <v>0</v>
      </c>
      <c r="AC52" s="131">
        <f>IF(AC$49=$B52,0,IF(AC$49&gt;$B52,'User Input'!AC69,-'User Input'!AC69))</f>
        <v>0</v>
      </c>
      <c r="AD52" s="131">
        <f>IF(AD$49=$B52,0,IF(AD$49&gt;$B52,'User Input'!AD69,-'User Input'!AD69))</f>
        <v>0</v>
      </c>
      <c r="AE52" s="131">
        <f>IF(AE$49=$B52,0,IF(AE$49&gt;$B52,'User Input'!AE69,-'User Input'!AE69))</f>
        <v>0</v>
      </c>
      <c r="AF52" s="131">
        <f>IF(AF$49=$B52,0,IF(AF$49&gt;$B52,'User Input'!AF69,-'User Input'!AF69))</f>
        <v>0</v>
      </c>
      <c r="AG52" s="131">
        <f>IF(AG$49=$B52,0,IF(AG$49&gt;$B52,'User Input'!AG69,-'User Input'!AG69))</f>
        <v>0</v>
      </c>
      <c r="AH52" s="131">
        <f>IF(AH$49=$B52,0,IF(AH$49&gt;$B52,'User Input'!AH69,-'User Input'!AH69))</f>
        <v>0</v>
      </c>
      <c r="AI52" s="131">
        <f>IF(AI$49=$B52,0,IF(AI$49&gt;$B52,'User Input'!AI69,-'User Input'!AI69))</f>
        <v>0</v>
      </c>
      <c r="AJ52" s="131">
        <f>IF(AJ$49=$B52,0,IF(AJ$49&gt;$B52,'User Input'!AJ69,-'User Input'!AJ69))</f>
        <v>0</v>
      </c>
      <c r="AK52" s="131">
        <f>IF(AK$49=$B52,0,IF(AK$49&gt;$B52,'User Input'!AK69,-'User Input'!AK69))</f>
        <v>0</v>
      </c>
      <c r="AL52" s="131">
        <f>IF(AL$49=$B52,0,IF(AL$49&gt;$B52,'User Input'!AL69,-'User Input'!AL69))</f>
        <v>0</v>
      </c>
      <c r="AM52" s="131">
        <f>IF(AM$49=$B52,0,IF(AM$49&gt;$B52,'User Input'!AM69,-'User Input'!AM69))</f>
        <v>0</v>
      </c>
      <c r="AN52" s="131">
        <f>IF(AN$49=$B52,0,IF(AN$49&gt;$B52,'User Input'!AN69,-'User Input'!AN69))</f>
        <v>0</v>
      </c>
      <c r="AO52" s="131">
        <f>IF(AO$49=$B52,0,IF(AO$49&gt;$B52,'User Input'!AO69,-'User Input'!AO69))</f>
        <v>0</v>
      </c>
      <c r="AP52" s="6"/>
      <c r="AQ52" s="6"/>
      <c r="AR52" s="6"/>
      <c r="AS52" s="6"/>
      <c r="AT52" s="6"/>
      <c r="AU52" s="6"/>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3"/>
    </row>
    <row r="53" spans="1:96" ht="15" customHeight="1">
      <c r="A53" s="104"/>
      <c r="B53" s="117" t="s">
        <v>97</v>
      </c>
      <c r="C53" s="44"/>
      <c r="D53" s="131">
        <f>IF(D$49=$B53,0,IF(D$49&gt;$B53,'User Input'!D70,-'User Input'!D70))</f>
        <v>0</v>
      </c>
      <c r="E53" s="131">
        <f>IF(E$49=$B53,0,IF(E$49&gt;$B53,'User Input'!E70,-'User Input'!E70))</f>
        <v>0</v>
      </c>
      <c r="F53" s="131">
        <f>IF(F$49=$B53,0,IF(F$49&gt;$B53,'User Input'!F70,-'User Input'!F70))</f>
        <v>0</v>
      </c>
      <c r="G53" s="131">
        <f>IF(G$49=$B53,0,IF(G$49&gt;$B53,'User Input'!G70,-'User Input'!G70))</f>
        <v>0</v>
      </c>
      <c r="H53" s="131">
        <f>IF(H$49=$B53,0,IF(H$49&gt;$B53,'User Input'!H70,-'User Input'!H70))</f>
        <v>0</v>
      </c>
      <c r="I53" s="131">
        <f>IF(I$49=$B53,0,IF(I$49&gt;$B53,'User Input'!I70,-'User Input'!I70))</f>
        <v>0</v>
      </c>
      <c r="J53" s="131">
        <f>IF(J$49=$B53,0,IF(J$49&gt;$B53,'User Input'!J70,-'User Input'!J70))</f>
        <v>0</v>
      </c>
      <c r="K53" s="131">
        <f>IF(K$49=$B53,0,IF(K$49&gt;$B53,'User Input'!K70,-'User Input'!K70))</f>
        <v>0</v>
      </c>
      <c r="L53" s="131">
        <f>IF(L$49=$B53,0,IF(L$49&gt;$B53,'User Input'!L70,-'User Input'!L70))</f>
        <v>0</v>
      </c>
      <c r="M53" s="131">
        <f>IF(M$49=$B53,0,IF(M$49&gt;$B53,'User Input'!M70,-'User Input'!M70))</f>
        <v>0</v>
      </c>
      <c r="N53" s="131">
        <f>IF(N$49=$B53,0,IF(N$49&gt;$B53,'User Input'!N70,-'User Input'!N70))</f>
        <v>0</v>
      </c>
      <c r="O53" s="131">
        <f>IF(O$49=$B53,0,IF(O$49&gt;$B53,'User Input'!O70,-'User Input'!O70))</f>
        <v>0</v>
      </c>
      <c r="P53" s="131">
        <f>IF(P$49=$B53,0,IF(P$49&gt;$B53,'User Input'!P70,-'User Input'!P70))</f>
        <v>0</v>
      </c>
      <c r="Q53" s="131">
        <f>IF(Q$49=$B53,0,IF(Q$49&gt;$B53,'User Input'!Q70,-'User Input'!Q70))</f>
        <v>0</v>
      </c>
      <c r="R53" s="131">
        <f>IF(R$49=$B53,0,IF(R$49&gt;$B53,'User Input'!R70,-'User Input'!R70))</f>
        <v>0</v>
      </c>
      <c r="S53" s="131">
        <f>IF(S$49=$B53,0,IF(S$49&gt;$B53,'User Input'!S70,-'User Input'!S70))</f>
        <v>0</v>
      </c>
      <c r="T53" s="131">
        <f>IF(T$49=$B53,0,IF(T$49&gt;$B53,'User Input'!T70,-'User Input'!T70))</f>
        <v>0</v>
      </c>
      <c r="U53" s="131">
        <f>IF(U$49=$B53,0,IF(U$49&gt;$B53,'User Input'!U70,-'User Input'!U70))</f>
        <v>0</v>
      </c>
      <c r="V53" s="131">
        <f>IF(V$49=$B53,0,IF(V$49&gt;$B53,'User Input'!V70,-'User Input'!V70))</f>
        <v>0</v>
      </c>
      <c r="W53" s="131">
        <f>IF(W$49=$B53,0,IF(W$49&gt;$B53,'User Input'!W70,-'User Input'!W70))</f>
        <v>0</v>
      </c>
      <c r="X53" s="131">
        <f>IF(X$49=$B53,0,IF(X$49&gt;$B53,'User Input'!X70,-'User Input'!X70))</f>
        <v>0</v>
      </c>
      <c r="Y53" s="131">
        <f>IF(Y$49=$B53,0,IF(Y$49&gt;$B53,'User Input'!Y70,-'User Input'!Y70))</f>
        <v>0</v>
      </c>
      <c r="Z53" s="131">
        <f>IF(Z$49=$B53,0,IF(Z$49&gt;$B53,'User Input'!Z70,-'User Input'!Z70))</f>
        <v>0</v>
      </c>
      <c r="AA53" s="131">
        <f>IF(AA$49=$B53,0,IF(AA$49&gt;$B53,'User Input'!AA70,-'User Input'!AA70))</f>
        <v>0</v>
      </c>
      <c r="AB53" s="131">
        <f>IF(AB$49=$B53,0,IF(AB$49&gt;$B53,'User Input'!AB70,-'User Input'!AB70))</f>
        <v>0</v>
      </c>
      <c r="AC53" s="131">
        <f>IF(AC$49=$B53,0,IF(AC$49&gt;$B53,'User Input'!AC70,-'User Input'!AC70))</f>
        <v>0</v>
      </c>
      <c r="AD53" s="131">
        <f>IF(AD$49=$B53,0,IF(AD$49&gt;$B53,'User Input'!AD70,-'User Input'!AD70))</f>
        <v>0</v>
      </c>
      <c r="AE53" s="131">
        <f>IF(AE$49=$B53,0,IF(AE$49&gt;$B53,'User Input'!AE70,-'User Input'!AE70))</f>
        <v>0</v>
      </c>
      <c r="AF53" s="131">
        <f>IF(AF$49=$B53,0,IF(AF$49&gt;$B53,'User Input'!AF70,-'User Input'!AF70))</f>
        <v>0</v>
      </c>
      <c r="AG53" s="131">
        <f>IF(AG$49=$B53,0,IF(AG$49&gt;$B53,'User Input'!AG70,-'User Input'!AG70))</f>
        <v>0</v>
      </c>
      <c r="AH53" s="131">
        <f>IF(AH$49=$B53,0,IF(AH$49&gt;$B53,'User Input'!AH70,-'User Input'!AH70))</f>
        <v>0</v>
      </c>
      <c r="AI53" s="131">
        <f>IF(AI$49=$B53,0,IF(AI$49&gt;$B53,'User Input'!AI70,-'User Input'!AI70))</f>
        <v>0</v>
      </c>
      <c r="AJ53" s="131">
        <f>IF(AJ$49=$B53,0,IF(AJ$49&gt;$B53,'User Input'!AJ70,-'User Input'!AJ70))</f>
        <v>0</v>
      </c>
      <c r="AK53" s="131">
        <f>IF(AK$49=$B53,0,IF(AK$49&gt;$B53,'User Input'!AK70,-'User Input'!AK70))</f>
        <v>0</v>
      </c>
      <c r="AL53" s="131">
        <f>IF(AL$49=$B53,0,IF(AL$49&gt;$B53,'User Input'!AL70,-'User Input'!AL70))</f>
        <v>0</v>
      </c>
      <c r="AM53" s="131">
        <f>IF(AM$49=$B53,0,IF(AM$49&gt;$B53,'User Input'!AM70,-'User Input'!AM70))</f>
        <v>0</v>
      </c>
      <c r="AN53" s="131">
        <f>IF(AN$49=$B53,0,IF(AN$49&gt;$B53,'User Input'!AN70,-'User Input'!AN70))</f>
        <v>0</v>
      </c>
      <c r="AO53" s="131">
        <f>IF(AO$49=$B53,0,IF(AO$49&gt;$B53,'User Input'!AO70,-'User Input'!AO70))</f>
        <v>0</v>
      </c>
      <c r="AP53" s="6"/>
      <c r="AQ53" s="6"/>
      <c r="AR53" s="6"/>
      <c r="AS53" s="6"/>
      <c r="AT53" s="6"/>
      <c r="AU53" s="6"/>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3"/>
    </row>
    <row r="54" spans="1:96" ht="15" customHeight="1">
      <c r="A54" s="104"/>
      <c r="B54" s="117" t="s">
        <v>98</v>
      </c>
      <c r="C54" s="44"/>
      <c r="D54" s="131">
        <f>IF(D$49=$B54,0,IF(D$49&gt;$B54,'User Input'!D71,-'User Input'!D71))</f>
        <v>0</v>
      </c>
      <c r="E54" s="131">
        <f>IF(E$49=$B54,0,IF(E$49&gt;$B54,'User Input'!E71,-'User Input'!E71))</f>
        <v>0</v>
      </c>
      <c r="F54" s="131">
        <f>IF(F$49=$B54,0,IF(F$49&gt;$B54,'User Input'!F71,-'User Input'!F71))</f>
        <v>0</v>
      </c>
      <c r="G54" s="131">
        <f>IF(G$49=$B54,0,IF(G$49&gt;$B54,'User Input'!G71,-'User Input'!G71))</f>
        <v>0</v>
      </c>
      <c r="H54" s="131">
        <f>IF(H$49=$B54,0,IF(H$49&gt;$B54,'User Input'!H71,-'User Input'!H71))</f>
        <v>0</v>
      </c>
      <c r="I54" s="131">
        <f>IF(I$49=$B54,0,IF(I$49&gt;$B54,'User Input'!I71,-'User Input'!I71))</f>
        <v>0</v>
      </c>
      <c r="J54" s="131">
        <f>IF(J$49=$B54,0,IF(J$49&gt;$B54,'User Input'!J71,-'User Input'!J71))</f>
        <v>0</v>
      </c>
      <c r="K54" s="131">
        <f>IF(K$49=$B54,0,IF(K$49&gt;$B54,'User Input'!K71,-'User Input'!K71))</f>
        <v>0</v>
      </c>
      <c r="L54" s="131">
        <f>IF(L$49=$B54,0,IF(L$49&gt;$B54,'User Input'!L71,-'User Input'!L71))</f>
        <v>0</v>
      </c>
      <c r="M54" s="131">
        <f>IF(M$49=$B54,0,IF(M$49&gt;$B54,'User Input'!M71,-'User Input'!M71))</f>
        <v>0</v>
      </c>
      <c r="N54" s="131">
        <f>IF(N$49=$B54,0,IF(N$49&gt;$B54,'User Input'!N71,-'User Input'!N71))</f>
        <v>0</v>
      </c>
      <c r="O54" s="131">
        <f>IF(O$49=$B54,0,IF(O$49&gt;$B54,'User Input'!O71,-'User Input'!O71))</f>
        <v>0</v>
      </c>
      <c r="P54" s="131">
        <f>IF(P$49=$B54,0,IF(P$49&gt;$B54,'User Input'!P71,-'User Input'!P71))</f>
        <v>0</v>
      </c>
      <c r="Q54" s="131">
        <f>IF(Q$49=$B54,0,IF(Q$49&gt;$B54,'User Input'!Q71,-'User Input'!Q71))</f>
        <v>0</v>
      </c>
      <c r="R54" s="131">
        <f>IF(R$49=$B54,0,IF(R$49&gt;$B54,'User Input'!R71,-'User Input'!R71))</f>
        <v>0</v>
      </c>
      <c r="S54" s="131">
        <f>IF(S$49=$B54,0,IF(S$49&gt;$B54,'User Input'!S71,-'User Input'!S71))</f>
        <v>0</v>
      </c>
      <c r="T54" s="131">
        <f>IF(T$49=$B54,0,IF(T$49&gt;$B54,'User Input'!T71,-'User Input'!T71))</f>
        <v>0</v>
      </c>
      <c r="U54" s="131">
        <f>IF(U$49=$B54,0,IF(U$49&gt;$B54,'User Input'!U71,-'User Input'!U71))</f>
        <v>0</v>
      </c>
      <c r="V54" s="131">
        <f>IF(V$49=$B54,0,IF(V$49&gt;$B54,'User Input'!V71,-'User Input'!V71))</f>
        <v>0</v>
      </c>
      <c r="W54" s="131">
        <f>IF(W$49=$B54,0,IF(W$49&gt;$B54,'User Input'!W71,-'User Input'!W71))</f>
        <v>0</v>
      </c>
      <c r="X54" s="131">
        <f>IF(X$49=$B54,0,IF(X$49&gt;$B54,'User Input'!X71,-'User Input'!X71))</f>
        <v>0</v>
      </c>
      <c r="Y54" s="131">
        <f>IF(Y$49=$B54,0,IF(Y$49&gt;$B54,'User Input'!Y71,-'User Input'!Y71))</f>
        <v>0</v>
      </c>
      <c r="Z54" s="131">
        <f>IF(Z$49=$B54,0,IF(Z$49&gt;$B54,'User Input'!Z71,-'User Input'!Z71))</f>
        <v>0</v>
      </c>
      <c r="AA54" s="131">
        <f>IF(AA$49=$B54,0,IF(AA$49&gt;$B54,'User Input'!AA71,-'User Input'!AA71))</f>
        <v>0</v>
      </c>
      <c r="AB54" s="131">
        <f>IF(AB$49=$B54,0,IF(AB$49&gt;$B54,'User Input'!AB71,-'User Input'!AB71))</f>
        <v>0</v>
      </c>
      <c r="AC54" s="131">
        <f>IF(AC$49=$B54,0,IF(AC$49&gt;$B54,'User Input'!AC71,-'User Input'!AC71))</f>
        <v>0</v>
      </c>
      <c r="AD54" s="131">
        <f>IF(AD$49=$B54,0,IF(AD$49&gt;$B54,'User Input'!AD71,-'User Input'!AD71))</f>
        <v>0</v>
      </c>
      <c r="AE54" s="131">
        <f>IF(AE$49=$B54,0,IF(AE$49&gt;$B54,'User Input'!AE71,-'User Input'!AE71))</f>
        <v>0</v>
      </c>
      <c r="AF54" s="131">
        <f>IF(AF$49=$B54,0,IF(AF$49&gt;$B54,'User Input'!AF71,-'User Input'!AF71))</f>
        <v>0</v>
      </c>
      <c r="AG54" s="131">
        <f>IF(AG$49=$B54,0,IF(AG$49&gt;$B54,'User Input'!AG71,-'User Input'!AG71))</f>
        <v>0</v>
      </c>
      <c r="AH54" s="131">
        <f>IF(AH$49=$B54,0,IF(AH$49&gt;$B54,'User Input'!AH71,-'User Input'!AH71))</f>
        <v>0</v>
      </c>
      <c r="AI54" s="131">
        <f>IF(AI$49=$B54,0,IF(AI$49&gt;$B54,'User Input'!AI71,-'User Input'!AI71))</f>
        <v>0</v>
      </c>
      <c r="AJ54" s="131">
        <f>IF(AJ$49=$B54,0,IF(AJ$49&gt;$B54,'User Input'!AJ71,-'User Input'!AJ71))</f>
        <v>0</v>
      </c>
      <c r="AK54" s="131">
        <f>IF(AK$49=$B54,0,IF(AK$49&gt;$B54,'User Input'!AK71,-'User Input'!AK71))</f>
        <v>0</v>
      </c>
      <c r="AL54" s="131">
        <f>IF(AL$49=$B54,0,IF(AL$49&gt;$B54,'User Input'!AL71,-'User Input'!AL71))</f>
        <v>0</v>
      </c>
      <c r="AM54" s="131">
        <f>IF(AM$49=$B54,0,IF(AM$49&gt;$B54,'User Input'!AM71,-'User Input'!AM71))</f>
        <v>0</v>
      </c>
      <c r="AN54" s="131">
        <f>IF(AN$49=$B54,0,IF(AN$49&gt;$B54,'User Input'!AN71,-'User Input'!AN71))</f>
        <v>0</v>
      </c>
      <c r="AO54" s="131">
        <f>IF(AO$49=$B54,0,IF(AO$49&gt;$B54,'User Input'!AO71,-'User Input'!AO71))</f>
        <v>0</v>
      </c>
      <c r="AP54" s="6"/>
      <c r="AQ54" s="6"/>
      <c r="AR54" s="6"/>
      <c r="AS54" s="6"/>
      <c r="AT54" s="6"/>
      <c r="AU54" s="6"/>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3"/>
    </row>
    <row r="55" spans="1:96" ht="15" customHeight="1">
      <c r="A55" s="104"/>
      <c r="B55" s="117" t="s">
        <v>99</v>
      </c>
      <c r="C55" s="44"/>
      <c r="D55" s="131">
        <f>IF(D$49=$B55,0,IF(D$49&gt;$B55,'User Input'!D72,-'User Input'!D72))</f>
        <v>0</v>
      </c>
      <c r="E55" s="131">
        <f>IF(E$49=$B55,0,IF(E$49&gt;$B55,'User Input'!E72,-'User Input'!E72))</f>
        <v>0</v>
      </c>
      <c r="F55" s="131">
        <f>IF(F$49=$B55,0,IF(F$49&gt;$B55,'User Input'!F72,-'User Input'!F72))</f>
        <v>0</v>
      </c>
      <c r="G55" s="131">
        <f>IF(G$49=$B55,0,IF(G$49&gt;$B55,'User Input'!G72,-'User Input'!G72))</f>
        <v>0</v>
      </c>
      <c r="H55" s="131">
        <f>IF(H$49=$B55,0,IF(H$49&gt;$B55,'User Input'!H72,-'User Input'!H72))</f>
        <v>0</v>
      </c>
      <c r="I55" s="131">
        <f>IF(I$49=$B55,0,IF(I$49&gt;$B55,'User Input'!I72,-'User Input'!I72))</f>
        <v>0</v>
      </c>
      <c r="J55" s="131">
        <f>IF(J$49=$B55,0,IF(J$49&gt;$B55,'User Input'!J72,-'User Input'!J72))</f>
        <v>0</v>
      </c>
      <c r="K55" s="131">
        <f>IF(K$49=$B55,0,IF(K$49&gt;$B55,'User Input'!K72,-'User Input'!K72))</f>
        <v>0</v>
      </c>
      <c r="L55" s="131">
        <f>IF(L$49=$B55,0,IF(L$49&gt;$B55,'User Input'!L72,-'User Input'!L72))</f>
        <v>0</v>
      </c>
      <c r="M55" s="131">
        <f>IF(M$49=$B55,0,IF(M$49&gt;$B55,'User Input'!M72,-'User Input'!M72))</f>
        <v>0</v>
      </c>
      <c r="N55" s="131">
        <f>IF(N$49=$B55,0,IF(N$49&gt;$B55,'User Input'!N72,-'User Input'!N72))</f>
        <v>0</v>
      </c>
      <c r="O55" s="131">
        <f>IF(O$49=$B55,0,IF(O$49&gt;$B55,'User Input'!O72,-'User Input'!O72))</f>
        <v>0</v>
      </c>
      <c r="P55" s="131">
        <f>IF(P$49=$B55,0,IF(P$49&gt;$B55,'User Input'!P72,-'User Input'!P72))</f>
        <v>0</v>
      </c>
      <c r="Q55" s="131">
        <f>IF(Q$49=$B55,0,IF(Q$49&gt;$B55,'User Input'!Q72,-'User Input'!Q72))</f>
        <v>0</v>
      </c>
      <c r="R55" s="131">
        <f>IF(R$49=$B55,0,IF(R$49&gt;$B55,'User Input'!R72,-'User Input'!R72))</f>
        <v>0</v>
      </c>
      <c r="S55" s="131">
        <f>IF(S$49=$B55,0,IF(S$49&gt;$B55,'User Input'!S72,-'User Input'!S72))</f>
        <v>0</v>
      </c>
      <c r="T55" s="131">
        <f>IF(T$49=$B55,0,IF(T$49&gt;$B55,'User Input'!T72,-'User Input'!T72))</f>
        <v>0</v>
      </c>
      <c r="U55" s="131">
        <f>IF(U$49=$B55,0,IF(U$49&gt;$B55,'User Input'!U72,-'User Input'!U72))</f>
        <v>0</v>
      </c>
      <c r="V55" s="131">
        <f>IF(V$49=$B55,0,IF(V$49&gt;$B55,'User Input'!V72,-'User Input'!V72))</f>
        <v>0</v>
      </c>
      <c r="W55" s="131">
        <f>IF(W$49=$B55,0,IF(W$49&gt;$B55,'User Input'!W72,-'User Input'!W72))</f>
        <v>0</v>
      </c>
      <c r="X55" s="131">
        <f>IF(X$49=$B55,0,IF(X$49&gt;$B55,'User Input'!X72,-'User Input'!X72))</f>
        <v>0</v>
      </c>
      <c r="Y55" s="131">
        <f>IF(Y$49=$B55,0,IF(Y$49&gt;$B55,'User Input'!Y72,-'User Input'!Y72))</f>
        <v>0</v>
      </c>
      <c r="Z55" s="131">
        <f>IF(Z$49=$B55,0,IF(Z$49&gt;$B55,'User Input'!Z72,-'User Input'!Z72))</f>
        <v>0</v>
      </c>
      <c r="AA55" s="131">
        <f>IF(AA$49=$B55,0,IF(AA$49&gt;$B55,'User Input'!AA72,-'User Input'!AA72))</f>
        <v>0</v>
      </c>
      <c r="AB55" s="131">
        <f>IF(AB$49=$B55,0,IF(AB$49&gt;$B55,'User Input'!AB72,-'User Input'!AB72))</f>
        <v>0</v>
      </c>
      <c r="AC55" s="131">
        <f>IF(AC$49=$B55,0,IF(AC$49&gt;$B55,'User Input'!AC72,-'User Input'!AC72))</f>
        <v>0</v>
      </c>
      <c r="AD55" s="131">
        <f>IF(AD$49=$B55,0,IF(AD$49&gt;$B55,'User Input'!AD72,-'User Input'!AD72))</f>
        <v>0</v>
      </c>
      <c r="AE55" s="131">
        <f>IF(AE$49=$B55,0,IF(AE$49&gt;$B55,'User Input'!AE72,-'User Input'!AE72))</f>
        <v>0</v>
      </c>
      <c r="AF55" s="131">
        <f>IF(AF$49=$B55,0,IF(AF$49&gt;$B55,'User Input'!AF72,-'User Input'!AF72))</f>
        <v>0</v>
      </c>
      <c r="AG55" s="131">
        <f>IF(AG$49=$B55,0,IF(AG$49&gt;$B55,'User Input'!AG72,-'User Input'!AG72))</f>
        <v>0</v>
      </c>
      <c r="AH55" s="131">
        <f>IF(AH$49=$B55,0,IF(AH$49&gt;$B55,'User Input'!AH72,-'User Input'!AH72))</f>
        <v>0</v>
      </c>
      <c r="AI55" s="131">
        <f>IF(AI$49=$B55,0,IF(AI$49&gt;$B55,'User Input'!AI72,-'User Input'!AI72))</f>
        <v>0</v>
      </c>
      <c r="AJ55" s="131">
        <f>IF(AJ$49=$B55,0,IF(AJ$49&gt;$B55,'User Input'!AJ72,-'User Input'!AJ72))</f>
        <v>0</v>
      </c>
      <c r="AK55" s="131">
        <f>IF(AK$49=$B55,0,IF(AK$49&gt;$B55,'User Input'!AK72,-'User Input'!AK72))</f>
        <v>0</v>
      </c>
      <c r="AL55" s="131">
        <f>IF(AL$49=$B55,0,IF(AL$49&gt;$B55,'User Input'!AL72,-'User Input'!AL72))</f>
        <v>0</v>
      </c>
      <c r="AM55" s="131">
        <f>IF(AM$49=$B55,0,IF(AM$49&gt;$B55,'User Input'!AM72,-'User Input'!AM72))</f>
        <v>0</v>
      </c>
      <c r="AN55" s="131">
        <f>IF(AN$49=$B55,0,IF(AN$49&gt;$B55,'User Input'!AN72,-'User Input'!AN72))</f>
        <v>0</v>
      </c>
      <c r="AO55" s="131">
        <f>IF(AO$49=$B55,0,IF(AO$49&gt;$B55,'User Input'!AO72,-'User Input'!AO72))</f>
        <v>0</v>
      </c>
      <c r="AP55" s="6"/>
      <c r="AQ55" s="6"/>
      <c r="AR55" s="6"/>
      <c r="AS55" s="6"/>
      <c r="AT55" s="6"/>
      <c r="AU55" s="6"/>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3"/>
    </row>
    <row r="56" spans="1:96" ht="15" customHeight="1">
      <c r="A56" s="104"/>
      <c r="B56" s="117" t="s">
        <v>100</v>
      </c>
      <c r="C56" s="44"/>
      <c r="D56" s="131">
        <f>IF(D$49=$B56,0,IF(D$49&gt;$B56,'User Input'!D73,-'User Input'!D73))</f>
        <v>0</v>
      </c>
      <c r="E56" s="131">
        <f>IF(E$49=$B56,0,IF(E$49&gt;$B56,'User Input'!E73,-'User Input'!E73))</f>
        <v>0</v>
      </c>
      <c r="F56" s="131">
        <f>IF(F$49=$B56,0,IF(F$49&gt;$B56,'User Input'!F73,-'User Input'!F73))</f>
        <v>0</v>
      </c>
      <c r="G56" s="131">
        <f>IF(G$49=$B56,0,IF(G$49&gt;$B56,'User Input'!G73,-'User Input'!G73))</f>
        <v>0</v>
      </c>
      <c r="H56" s="131">
        <f>IF(H$49=$B56,0,IF(H$49&gt;$B56,'User Input'!H73,-'User Input'!H73))</f>
        <v>0</v>
      </c>
      <c r="I56" s="131">
        <f>IF(I$49=$B56,0,IF(I$49&gt;$B56,'User Input'!I73,-'User Input'!I73))</f>
        <v>0</v>
      </c>
      <c r="J56" s="131">
        <f>IF(J$49=$B56,0,IF(J$49&gt;$B56,'User Input'!J73,-'User Input'!J73))</f>
        <v>0</v>
      </c>
      <c r="K56" s="131">
        <f>IF(K$49=$B56,0,IF(K$49&gt;$B56,'User Input'!K73,-'User Input'!K73))</f>
        <v>0</v>
      </c>
      <c r="L56" s="131">
        <f>IF(L$49=$B56,0,IF(L$49&gt;$B56,'User Input'!L73,-'User Input'!L73))</f>
        <v>0</v>
      </c>
      <c r="M56" s="131">
        <f>IF(M$49=$B56,0,IF(M$49&gt;$B56,'User Input'!M73,-'User Input'!M73))</f>
        <v>0</v>
      </c>
      <c r="N56" s="131">
        <f>IF(N$49=$B56,0,IF(N$49&gt;$B56,'User Input'!N73,-'User Input'!N73))</f>
        <v>0</v>
      </c>
      <c r="O56" s="131">
        <f>IF(O$49=$B56,0,IF(O$49&gt;$B56,'User Input'!O73,-'User Input'!O73))</f>
        <v>0</v>
      </c>
      <c r="P56" s="131">
        <f>IF(P$49=$B56,0,IF(P$49&gt;$B56,'User Input'!P73,-'User Input'!P73))</f>
        <v>0</v>
      </c>
      <c r="Q56" s="131">
        <f>IF(Q$49=$B56,0,IF(Q$49&gt;$B56,'User Input'!Q73,-'User Input'!Q73))</f>
        <v>0</v>
      </c>
      <c r="R56" s="131">
        <f>IF(R$49=$B56,0,IF(R$49&gt;$B56,'User Input'!R73,-'User Input'!R73))</f>
        <v>0</v>
      </c>
      <c r="S56" s="131">
        <f>IF(S$49=$B56,0,IF(S$49&gt;$B56,'User Input'!S73,-'User Input'!S73))</f>
        <v>0</v>
      </c>
      <c r="T56" s="131">
        <f>IF(T$49=$B56,0,IF(T$49&gt;$B56,'User Input'!T73,-'User Input'!T73))</f>
        <v>0</v>
      </c>
      <c r="U56" s="131">
        <f>IF(U$49=$B56,0,IF(U$49&gt;$B56,'User Input'!U73,-'User Input'!U73))</f>
        <v>0</v>
      </c>
      <c r="V56" s="131">
        <f>IF(V$49=$B56,0,IF(V$49&gt;$B56,'User Input'!V73,-'User Input'!V73))</f>
        <v>0</v>
      </c>
      <c r="W56" s="131">
        <f>IF(W$49=$B56,0,IF(W$49&gt;$B56,'User Input'!W73,-'User Input'!W73))</f>
        <v>0</v>
      </c>
      <c r="X56" s="131">
        <f>IF(X$49=$B56,0,IF(X$49&gt;$B56,'User Input'!X73,-'User Input'!X73))</f>
        <v>0</v>
      </c>
      <c r="Y56" s="131">
        <f>IF(Y$49=$B56,0,IF(Y$49&gt;$B56,'User Input'!Y73,-'User Input'!Y73))</f>
        <v>0</v>
      </c>
      <c r="Z56" s="131">
        <f>IF(Z$49=$B56,0,IF(Z$49&gt;$B56,'User Input'!Z73,-'User Input'!Z73))</f>
        <v>0</v>
      </c>
      <c r="AA56" s="131">
        <f>IF(AA$49=$B56,0,IF(AA$49&gt;$B56,'User Input'!AA73,-'User Input'!AA73))</f>
        <v>0</v>
      </c>
      <c r="AB56" s="131">
        <f>IF(AB$49=$B56,0,IF(AB$49&gt;$B56,'User Input'!AB73,-'User Input'!AB73))</f>
        <v>0</v>
      </c>
      <c r="AC56" s="131">
        <f>IF(AC$49=$B56,0,IF(AC$49&gt;$B56,'User Input'!AC73,-'User Input'!AC73))</f>
        <v>0</v>
      </c>
      <c r="AD56" s="131">
        <f>IF(AD$49=$B56,0,IF(AD$49&gt;$B56,'User Input'!AD73,-'User Input'!AD73))</f>
        <v>0</v>
      </c>
      <c r="AE56" s="131">
        <f>IF(AE$49=$B56,0,IF(AE$49&gt;$B56,'User Input'!AE73,-'User Input'!AE73))</f>
        <v>0</v>
      </c>
      <c r="AF56" s="131">
        <f>IF(AF$49=$B56,0,IF(AF$49&gt;$B56,'User Input'!AF73,-'User Input'!AF73))</f>
        <v>0</v>
      </c>
      <c r="AG56" s="131">
        <f>IF(AG$49=$B56,0,IF(AG$49&gt;$B56,'User Input'!AG73,-'User Input'!AG73))</f>
        <v>0</v>
      </c>
      <c r="AH56" s="131">
        <f>IF(AH$49=$B56,0,IF(AH$49&gt;$B56,'User Input'!AH73,-'User Input'!AH73))</f>
        <v>0</v>
      </c>
      <c r="AI56" s="131">
        <f>IF(AI$49=$B56,0,IF(AI$49&gt;$B56,'User Input'!AI73,-'User Input'!AI73))</f>
        <v>0</v>
      </c>
      <c r="AJ56" s="131">
        <f>IF(AJ$49=$B56,0,IF(AJ$49&gt;$B56,'User Input'!AJ73,-'User Input'!AJ73))</f>
        <v>0</v>
      </c>
      <c r="AK56" s="131">
        <f>IF(AK$49=$B56,0,IF(AK$49&gt;$B56,'User Input'!AK73,-'User Input'!AK73))</f>
        <v>0</v>
      </c>
      <c r="AL56" s="131">
        <f>IF(AL$49=$B56,0,IF(AL$49&gt;$B56,'User Input'!AL73,-'User Input'!AL73))</f>
        <v>0</v>
      </c>
      <c r="AM56" s="131">
        <f>IF(AM$49=$B56,0,IF(AM$49&gt;$B56,'User Input'!AM73,-'User Input'!AM73))</f>
        <v>0</v>
      </c>
      <c r="AN56" s="131">
        <f>IF(AN$49=$B56,0,IF(AN$49&gt;$B56,'User Input'!AN73,-'User Input'!AN73))</f>
        <v>0</v>
      </c>
      <c r="AO56" s="131">
        <f>IF(AO$49=$B56,0,IF(AO$49&gt;$B56,'User Input'!AO73,-'User Input'!AO73))</f>
        <v>0</v>
      </c>
      <c r="AP56" s="6"/>
      <c r="AQ56" s="6"/>
      <c r="AR56" s="6"/>
      <c r="AS56" s="6"/>
      <c r="AT56" s="6"/>
      <c r="AU56" s="6"/>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3"/>
    </row>
    <row r="57" spans="1:96" ht="15" customHeight="1">
      <c r="A57" s="104"/>
      <c r="B57" s="117" t="s">
        <v>101</v>
      </c>
      <c r="C57" s="44"/>
      <c r="D57" s="131">
        <f>IF(D$49=$B57,0,IF(D$49&gt;$B57,'User Input'!D74,-'User Input'!D74))</f>
        <v>0</v>
      </c>
      <c r="E57" s="131">
        <f>IF(E$49=$B57,0,IF(E$49&gt;$B57,'User Input'!E74,-'User Input'!E74))</f>
        <v>0</v>
      </c>
      <c r="F57" s="131">
        <f>IF(F$49=$B57,0,IF(F$49&gt;$B57,'User Input'!F74,-'User Input'!F74))</f>
        <v>0</v>
      </c>
      <c r="G57" s="131">
        <f>IF(G$49=$B57,0,IF(G$49&gt;$B57,'User Input'!G74,-'User Input'!G74))</f>
        <v>0</v>
      </c>
      <c r="H57" s="131">
        <f>IF(H$49=$B57,0,IF(H$49&gt;$B57,'User Input'!H74,-'User Input'!H74))</f>
        <v>0</v>
      </c>
      <c r="I57" s="131">
        <f>IF(I$49=$B57,0,IF(I$49&gt;$B57,'User Input'!I74,-'User Input'!I74))</f>
        <v>0</v>
      </c>
      <c r="J57" s="131">
        <f>IF(J$49=$B57,0,IF(J$49&gt;$B57,'User Input'!J74,-'User Input'!J74))</f>
        <v>0</v>
      </c>
      <c r="K57" s="131">
        <f>IF(K$49=$B57,0,IF(K$49&gt;$B57,'User Input'!K74,-'User Input'!K74))</f>
        <v>0</v>
      </c>
      <c r="L57" s="131">
        <f>IF(L$49=$B57,0,IF(L$49&gt;$B57,'User Input'!L74,-'User Input'!L74))</f>
        <v>0</v>
      </c>
      <c r="M57" s="131">
        <f>IF(M$49=$B57,0,IF(M$49&gt;$B57,'User Input'!M74,-'User Input'!M74))</f>
        <v>0</v>
      </c>
      <c r="N57" s="131">
        <f>IF(N$49=$B57,0,IF(N$49&gt;$B57,'User Input'!N74,-'User Input'!N74))</f>
        <v>0</v>
      </c>
      <c r="O57" s="131">
        <f>IF(O$49=$B57,0,IF(O$49&gt;$B57,'User Input'!O74,-'User Input'!O74))</f>
        <v>0</v>
      </c>
      <c r="P57" s="131">
        <f>IF(P$49=$B57,0,IF(P$49&gt;$B57,'User Input'!P74,-'User Input'!P74))</f>
        <v>0</v>
      </c>
      <c r="Q57" s="131">
        <f>IF(Q$49=$B57,0,IF(Q$49&gt;$B57,'User Input'!Q74,-'User Input'!Q74))</f>
        <v>0</v>
      </c>
      <c r="R57" s="131">
        <f>IF(R$49=$B57,0,IF(R$49&gt;$B57,'User Input'!R74,-'User Input'!R74))</f>
        <v>0</v>
      </c>
      <c r="S57" s="131">
        <f>IF(S$49=$B57,0,IF(S$49&gt;$B57,'User Input'!S74,-'User Input'!S74))</f>
        <v>0</v>
      </c>
      <c r="T57" s="131">
        <f>IF(T$49=$B57,0,IF(T$49&gt;$B57,'User Input'!T74,-'User Input'!T74))</f>
        <v>0</v>
      </c>
      <c r="U57" s="131">
        <f>IF(U$49=$B57,0,IF(U$49&gt;$B57,'User Input'!U74,-'User Input'!U74))</f>
        <v>0</v>
      </c>
      <c r="V57" s="131">
        <f>IF(V$49=$B57,0,IF(V$49&gt;$B57,'User Input'!V74,-'User Input'!V74))</f>
        <v>0</v>
      </c>
      <c r="W57" s="131">
        <f>IF(W$49=$B57,0,IF(W$49&gt;$B57,'User Input'!W74,-'User Input'!W74))</f>
        <v>0</v>
      </c>
      <c r="X57" s="131">
        <f>IF(X$49=$B57,0,IF(X$49&gt;$B57,'User Input'!X74,-'User Input'!X74))</f>
        <v>0</v>
      </c>
      <c r="Y57" s="131">
        <f>IF(Y$49=$B57,0,IF(Y$49&gt;$B57,'User Input'!Y74,-'User Input'!Y74))</f>
        <v>0</v>
      </c>
      <c r="Z57" s="131">
        <f>IF(Z$49=$B57,0,IF(Z$49&gt;$B57,'User Input'!Z74,-'User Input'!Z74))</f>
        <v>0</v>
      </c>
      <c r="AA57" s="131">
        <f>IF(AA$49=$B57,0,IF(AA$49&gt;$B57,'User Input'!AA74,-'User Input'!AA74))</f>
        <v>0</v>
      </c>
      <c r="AB57" s="131">
        <f>IF(AB$49=$B57,0,IF(AB$49&gt;$B57,'User Input'!AB74,-'User Input'!AB74))</f>
        <v>0</v>
      </c>
      <c r="AC57" s="131">
        <f>IF(AC$49=$B57,0,IF(AC$49&gt;$B57,'User Input'!AC74,-'User Input'!AC74))</f>
        <v>0</v>
      </c>
      <c r="AD57" s="131">
        <f>IF(AD$49=$B57,0,IF(AD$49&gt;$B57,'User Input'!AD74,-'User Input'!AD74))</f>
        <v>0</v>
      </c>
      <c r="AE57" s="131">
        <f>IF(AE$49=$B57,0,IF(AE$49&gt;$B57,'User Input'!AE74,-'User Input'!AE74))</f>
        <v>0</v>
      </c>
      <c r="AF57" s="131">
        <f>IF(AF$49=$B57,0,IF(AF$49&gt;$B57,'User Input'!AF74,-'User Input'!AF74))</f>
        <v>0</v>
      </c>
      <c r="AG57" s="131">
        <f>IF(AG$49=$B57,0,IF(AG$49&gt;$B57,'User Input'!AG74,-'User Input'!AG74))</f>
        <v>0</v>
      </c>
      <c r="AH57" s="131">
        <f>IF(AH$49=$B57,0,IF(AH$49&gt;$B57,'User Input'!AH74,-'User Input'!AH74))</f>
        <v>0</v>
      </c>
      <c r="AI57" s="131">
        <f>IF(AI$49=$B57,0,IF(AI$49&gt;$B57,'User Input'!AI74,-'User Input'!AI74))</f>
        <v>0</v>
      </c>
      <c r="AJ57" s="131">
        <f>IF(AJ$49=$B57,0,IF(AJ$49&gt;$B57,'User Input'!AJ74,-'User Input'!AJ74))</f>
        <v>0</v>
      </c>
      <c r="AK57" s="131">
        <f>IF(AK$49=$B57,0,IF(AK$49&gt;$B57,'User Input'!AK74,-'User Input'!AK74))</f>
        <v>0</v>
      </c>
      <c r="AL57" s="131">
        <f>IF(AL$49=$B57,0,IF(AL$49&gt;$B57,'User Input'!AL74,-'User Input'!AL74))</f>
        <v>0</v>
      </c>
      <c r="AM57" s="131">
        <f>IF(AM$49=$B57,0,IF(AM$49&gt;$B57,'User Input'!AM74,-'User Input'!AM74))</f>
        <v>0</v>
      </c>
      <c r="AN57" s="131">
        <f>IF(AN$49=$B57,0,IF(AN$49&gt;$B57,'User Input'!AN74,-'User Input'!AN74))</f>
        <v>0</v>
      </c>
      <c r="AO57" s="131">
        <f>IF(AO$49=$B57,0,IF(AO$49&gt;$B57,'User Input'!AO74,-'User Input'!AO74))</f>
        <v>0</v>
      </c>
      <c r="AP57" s="6"/>
      <c r="AQ57" s="6"/>
      <c r="AR57" s="6"/>
      <c r="AS57" s="6"/>
      <c r="AT57" s="6"/>
      <c r="AU57" s="6"/>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3"/>
    </row>
    <row r="58" spans="1:96" ht="15" customHeight="1">
      <c r="A58" s="104"/>
      <c r="B58" s="117" t="s">
        <v>102</v>
      </c>
      <c r="C58" s="44"/>
      <c r="D58" s="131">
        <f>IF(D$49=$B58,0,IF(D$49&gt;$B58,'User Input'!D75,-'User Input'!D75))</f>
        <v>0</v>
      </c>
      <c r="E58" s="131">
        <f>IF(E$49=$B58,0,IF(E$49&gt;$B58,'User Input'!E75,-'User Input'!E75))</f>
        <v>0</v>
      </c>
      <c r="F58" s="131">
        <f>IF(F$49=$B58,0,IF(F$49&gt;$B58,'User Input'!F75,-'User Input'!F75))</f>
        <v>0</v>
      </c>
      <c r="G58" s="131">
        <f>IF(G$49=$B58,0,IF(G$49&gt;$B58,'User Input'!G75,-'User Input'!G75))</f>
        <v>0</v>
      </c>
      <c r="H58" s="131">
        <f>IF(H$49=$B58,0,IF(H$49&gt;$B58,'User Input'!H75,-'User Input'!H75))</f>
        <v>0</v>
      </c>
      <c r="I58" s="131">
        <f>IF(I$49=$B58,0,IF(I$49&gt;$B58,'User Input'!I75,-'User Input'!I75))</f>
        <v>0</v>
      </c>
      <c r="J58" s="131">
        <f>IF(J$49=$B58,0,IF(J$49&gt;$B58,'User Input'!J75,-'User Input'!J75))</f>
        <v>0</v>
      </c>
      <c r="K58" s="131">
        <f>IF(K$49=$B58,0,IF(K$49&gt;$B58,'User Input'!K75,-'User Input'!K75))</f>
        <v>0</v>
      </c>
      <c r="L58" s="131">
        <f>IF(L$49=$B58,0,IF(L$49&gt;$B58,'User Input'!L75,-'User Input'!L75))</f>
        <v>0</v>
      </c>
      <c r="M58" s="131">
        <f>IF(M$49=$B58,0,IF(M$49&gt;$B58,'User Input'!M75,-'User Input'!M75))</f>
        <v>0</v>
      </c>
      <c r="N58" s="131">
        <f>IF(N$49=$B58,0,IF(N$49&gt;$B58,'User Input'!N75,-'User Input'!N75))</f>
        <v>0</v>
      </c>
      <c r="O58" s="131">
        <f>IF(O$49=$B58,0,IF(O$49&gt;$B58,'User Input'!O75,-'User Input'!O75))</f>
        <v>0</v>
      </c>
      <c r="P58" s="131">
        <f>IF(P$49=$B58,0,IF(P$49&gt;$B58,'User Input'!P75,-'User Input'!P75))</f>
        <v>0</v>
      </c>
      <c r="Q58" s="131">
        <f>IF(Q$49=$B58,0,IF(Q$49&gt;$B58,'User Input'!Q75,-'User Input'!Q75))</f>
        <v>0</v>
      </c>
      <c r="R58" s="131">
        <f>IF(R$49=$B58,0,IF(R$49&gt;$B58,'User Input'!R75,-'User Input'!R75))</f>
        <v>0</v>
      </c>
      <c r="S58" s="131">
        <f>IF(S$49=$B58,0,IF(S$49&gt;$B58,'User Input'!S75,-'User Input'!S75))</f>
        <v>0</v>
      </c>
      <c r="T58" s="131">
        <f>IF(T$49=$B58,0,IF(T$49&gt;$B58,'User Input'!T75,-'User Input'!T75))</f>
        <v>0</v>
      </c>
      <c r="U58" s="131">
        <f>IF(U$49=$B58,0,IF(U$49&gt;$B58,'User Input'!U75,-'User Input'!U75))</f>
        <v>0</v>
      </c>
      <c r="V58" s="131">
        <f>IF(V$49=$B58,0,IF(V$49&gt;$B58,'User Input'!V75,-'User Input'!V75))</f>
        <v>0</v>
      </c>
      <c r="W58" s="131">
        <f>IF(W$49=$B58,0,IF(W$49&gt;$B58,'User Input'!W75,-'User Input'!W75))</f>
        <v>0</v>
      </c>
      <c r="X58" s="131">
        <f>IF(X$49=$B58,0,IF(X$49&gt;$B58,'User Input'!X75,-'User Input'!X75))</f>
        <v>0</v>
      </c>
      <c r="Y58" s="131">
        <f>IF(Y$49=$B58,0,IF(Y$49&gt;$B58,'User Input'!Y75,-'User Input'!Y75))</f>
        <v>0</v>
      </c>
      <c r="Z58" s="131">
        <f>IF(Z$49=$B58,0,IF(Z$49&gt;$B58,'User Input'!Z75,-'User Input'!Z75))</f>
        <v>0</v>
      </c>
      <c r="AA58" s="131">
        <f>IF(AA$49=$B58,0,IF(AA$49&gt;$B58,'User Input'!AA75,-'User Input'!AA75))</f>
        <v>0</v>
      </c>
      <c r="AB58" s="131">
        <f>IF(AB$49=$B58,0,IF(AB$49&gt;$B58,'User Input'!AB75,-'User Input'!AB75))</f>
        <v>0</v>
      </c>
      <c r="AC58" s="131">
        <f>IF(AC$49=$B58,0,IF(AC$49&gt;$B58,'User Input'!AC75,-'User Input'!AC75))</f>
        <v>0</v>
      </c>
      <c r="AD58" s="131">
        <f>IF(AD$49=$B58,0,IF(AD$49&gt;$B58,'User Input'!AD75,-'User Input'!AD75))</f>
        <v>0</v>
      </c>
      <c r="AE58" s="131">
        <f>IF(AE$49=$B58,0,IF(AE$49&gt;$B58,'User Input'!AE75,-'User Input'!AE75))</f>
        <v>0</v>
      </c>
      <c r="AF58" s="131">
        <f>IF(AF$49=$B58,0,IF(AF$49&gt;$B58,'User Input'!AF75,-'User Input'!AF75))</f>
        <v>0</v>
      </c>
      <c r="AG58" s="131">
        <f>IF(AG$49=$B58,0,IF(AG$49&gt;$B58,'User Input'!AG75,-'User Input'!AG75))</f>
        <v>0</v>
      </c>
      <c r="AH58" s="131">
        <f>IF(AH$49=$B58,0,IF(AH$49&gt;$B58,'User Input'!AH75,-'User Input'!AH75))</f>
        <v>0</v>
      </c>
      <c r="AI58" s="131">
        <f>IF(AI$49=$B58,0,IF(AI$49&gt;$B58,'User Input'!AI75,-'User Input'!AI75))</f>
        <v>0</v>
      </c>
      <c r="AJ58" s="131">
        <f>IF(AJ$49=$B58,0,IF(AJ$49&gt;$B58,'User Input'!AJ75,-'User Input'!AJ75))</f>
        <v>0</v>
      </c>
      <c r="AK58" s="131">
        <f>IF(AK$49=$B58,0,IF(AK$49&gt;$B58,'User Input'!AK75,-'User Input'!AK75))</f>
        <v>0</v>
      </c>
      <c r="AL58" s="131">
        <f>IF(AL$49=$B58,0,IF(AL$49&gt;$B58,'User Input'!AL75,-'User Input'!AL75))</f>
        <v>0</v>
      </c>
      <c r="AM58" s="131">
        <f>IF(AM$49=$B58,0,IF(AM$49&gt;$B58,'User Input'!AM75,-'User Input'!AM75))</f>
        <v>0</v>
      </c>
      <c r="AN58" s="131">
        <f>IF(AN$49=$B58,0,IF(AN$49&gt;$B58,'User Input'!AN75,-'User Input'!AN75))</f>
        <v>0</v>
      </c>
      <c r="AO58" s="131">
        <f>IF(AO$49=$B58,0,IF(AO$49&gt;$B58,'User Input'!AO75,-'User Input'!AO75))</f>
        <v>0</v>
      </c>
      <c r="AP58" s="6"/>
      <c r="AQ58" s="6"/>
      <c r="AR58" s="6"/>
      <c r="AS58" s="6"/>
      <c r="AT58" s="6"/>
      <c r="AU58" s="6"/>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3"/>
    </row>
    <row r="59" spans="1:96" ht="15" customHeight="1">
      <c r="A59" s="104"/>
      <c r="B59" s="117" t="s">
        <v>103</v>
      </c>
      <c r="C59" s="44"/>
      <c r="D59" s="131">
        <f>IF(D$49=$B59,0,IF(D$49&gt;$B59,'User Input'!D76,-'User Input'!D76))</f>
        <v>0</v>
      </c>
      <c r="E59" s="131">
        <f>IF(E$49=$B59,0,IF(E$49&gt;$B59,'User Input'!E76,-'User Input'!E76))</f>
        <v>0</v>
      </c>
      <c r="F59" s="131">
        <f>IF(F$49=$B59,0,IF(F$49&gt;$B59,'User Input'!F76,-'User Input'!F76))</f>
        <v>0</v>
      </c>
      <c r="G59" s="131">
        <f>IF(G$49=$B59,0,IF(G$49&gt;$B59,'User Input'!G76,-'User Input'!G76))</f>
        <v>0</v>
      </c>
      <c r="H59" s="131">
        <f>IF(H$49=$B59,0,IF(H$49&gt;$B59,'User Input'!H76,-'User Input'!H76))</f>
        <v>0</v>
      </c>
      <c r="I59" s="131">
        <f>IF(I$49=$B59,0,IF(I$49&gt;$B59,'User Input'!I76,-'User Input'!I76))</f>
        <v>0</v>
      </c>
      <c r="J59" s="131">
        <f>IF(J$49=$B59,0,IF(J$49&gt;$B59,'User Input'!J76,-'User Input'!J76))</f>
        <v>0</v>
      </c>
      <c r="K59" s="131">
        <f>IF(K$49=$B59,0,IF(K$49&gt;$B59,'User Input'!K76,-'User Input'!K76))</f>
        <v>0</v>
      </c>
      <c r="L59" s="131">
        <f>IF(L$49=$B59,0,IF(L$49&gt;$B59,'User Input'!L76,-'User Input'!L76))</f>
        <v>0</v>
      </c>
      <c r="M59" s="131">
        <f>IF(M$49=$B59,0,IF(M$49&gt;$B59,'User Input'!M76,-'User Input'!M76))</f>
        <v>0</v>
      </c>
      <c r="N59" s="131">
        <f>IF(N$49=$B59,0,IF(N$49&gt;$B59,'User Input'!N76,-'User Input'!N76))</f>
        <v>0</v>
      </c>
      <c r="O59" s="131">
        <f>IF(O$49=$B59,0,IF(O$49&gt;$B59,'User Input'!O76,-'User Input'!O76))</f>
        <v>0</v>
      </c>
      <c r="P59" s="131">
        <f>IF(P$49=$B59,0,IF(P$49&gt;$B59,'User Input'!P76,-'User Input'!P76))</f>
        <v>0</v>
      </c>
      <c r="Q59" s="131">
        <f>IF(Q$49=$B59,0,IF(Q$49&gt;$B59,'User Input'!Q76,-'User Input'!Q76))</f>
        <v>0</v>
      </c>
      <c r="R59" s="131">
        <f>IF(R$49=$B59,0,IF(R$49&gt;$B59,'User Input'!R76,-'User Input'!R76))</f>
        <v>0</v>
      </c>
      <c r="S59" s="131">
        <f>IF(S$49=$B59,0,IF(S$49&gt;$B59,'User Input'!S76,-'User Input'!S76))</f>
        <v>0</v>
      </c>
      <c r="T59" s="131">
        <f>IF(T$49=$B59,0,IF(T$49&gt;$B59,'User Input'!T76,-'User Input'!T76))</f>
        <v>0</v>
      </c>
      <c r="U59" s="131">
        <f>IF(U$49=$B59,0,IF(U$49&gt;$B59,'User Input'!U76,-'User Input'!U76))</f>
        <v>0</v>
      </c>
      <c r="V59" s="131">
        <f>IF(V$49=$B59,0,IF(V$49&gt;$B59,'User Input'!V76,-'User Input'!V76))</f>
        <v>0</v>
      </c>
      <c r="W59" s="131">
        <f>IF(W$49=$B59,0,IF(W$49&gt;$B59,'User Input'!W76,-'User Input'!W76))</f>
        <v>0</v>
      </c>
      <c r="X59" s="131">
        <f>IF(X$49=$B59,0,IF(X$49&gt;$B59,'User Input'!X76,-'User Input'!X76))</f>
        <v>0</v>
      </c>
      <c r="Y59" s="131">
        <f>IF(Y$49=$B59,0,IF(Y$49&gt;$B59,'User Input'!Y76,-'User Input'!Y76))</f>
        <v>0</v>
      </c>
      <c r="Z59" s="131">
        <f>IF(Z$49=$B59,0,IF(Z$49&gt;$B59,'User Input'!Z76,-'User Input'!Z76))</f>
        <v>0</v>
      </c>
      <c r="AA59" s="131">
        <f>IF(AA$49=$B59,0,IF(AA$49&gt;$B59,'User Input'!AA76,-'User Input'!AA76))</f>
        <v>0</v>
      </c>
      <c r="AB59" s="131">
        <f>IF(AB$49=$B59,0,IF(AB$49&gt;$B59,'User Input'!AB76,-'User Input'!AB76))</f>
        <v>0</v>
      </c>
      <c r="AC59" s="131">
        <f>IF(AC$49=$B59,0,IF(AC$49&gt;$B59,'User Input'!AC76,-'User Input'!AC76))</f>
        <v>0</v>
      </c>
      <c r="AD59" s="131">
        <f>IF(AD$49=$B59,0,IF(AD$49&gt;$B59,'User Input'!AD76,-'User Input'!AD76))</f>
        <v>0</v>
      </c>
      <c r="AE59" s="131">
        <f>IF(AE$49=$B59,0,IF(AE$49&gt;$B59,'User Input'!AE76,-'User Input'!AE76))</f>
        <v>0</v>
      </c>
      <c r="AF59" s="131">
        <f>IF(AF$49=$B59,0,IF(AF$49&gt;$B59,'User Input'!AF76,-'User Input'!AF76))</f>
        <v>0</v>
      </c>
      <c r="AG59" s="131">
        <f>IF(AG$49=$B59,0,IF(AG$49&gt;$B59,'User Input'!AG76,-'User Input'!AG76))</f>
        <v>0</v>
      </c>
      <c r="AH59" s="131">
        <f>IF(AH$49=$B59,0,IF(AH$49&gt;$B59,'User Input'!AH76,-'User Input'!AH76))</f>
        <v>0</v>
      </c>
      <c r="AI59" s="131">
        <f>IF(AI$49=$B59,0,IF(AI$49&gt;$B59,'User Input'!AI76,-'User Input'!AI76))</f>
        <v>0</v>
      </c>
      <c r="AJ59" s="131">
        <f>IF(AJ$49=$B59,0,IF(AJ$49&gt;$B59,'User Input'!AJ76,-'User Input'!AJ76))</f>
        <v>0</v>
      </c>
      <c r="AK59" s="131">
        <f>IF(AK$49=$B59,0,IF(AK$49&gt;$B59,'User Input'!AK76,-'User Input'!AK76))</f>
        <v>0</v>
      </c>
      <c r="AL59" s="131">
        <f>IF(AL$49=$B59,0,IF(AL$49&gt;$B59,'User Input'!AL76,-'User Input'!AL76))</f>
        <v>0</v>
      </c>
      <c r="AM59" s="131">
        <f>IF(AM$49=$B59,0,IF(AM$49&gt;$B59,'User Input'!AM76,-'User Input'!AM76))</f>
        <v>0</v>
      </c>
      <c r="AN59" s="131">
        <f>IF(AN$49=$B59,0,IF(AN$49&gt;$B59,'User Input'!AN76,-'User Input'!AN76))</f>
        <v>0</v>
      </c>
      <c r="AO59" s="131">
        <f>IF(AO$49=$B59,0,IF(AO$49&gt;$B59,'User Input'!AO76,-'User Input'!AO76))</f>
        <v>0</v>
      </c>
      <c r="AP59" s="6"/>
      <c r="AQ59" s="6"/>
      <c r="AR59" s="6"/>
      <c r="AS59" s="6"/>
      <c r="AT59" s="6"/>
      <c r="AU59" s="6"/>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3"/>
    </row>
    <row r="60" spans="1:96" ht="15" customHeight="1">
      <c r="A60" s="104"/>
      <c r="B60" s="117" t="s">
        <v>104</v>
      </c>
      <c r="C60" s="44"/>
      <c r="D60" s="131">
        <f>IF(D$49=$B60,0,IF(D$49&gt;$B60,'User Input'!D77,-'User Input'!D77))</f>
        <v>0</v>
      </c>
      <c r="E60" s="131">
        <f>IF(E$49=$B60,0,IF(E$49&gt;$B60,'User Input'!E77,-'User Input'!E77))</f>
        <v>0</v>
      </c>
      <c r="F60" s="131">
        <f>IF(F$49=$B60,0,IF(F$49&gt;$B60,'User Input'!F77,-'User Input'!F77))</f>
        <v>0</v>
      </c>
      <c r="G60" s="131">
        <f>IF(G$49=$B60,0,IF(G$49&gt;$B60,'User Input'!G77,-'User Input'!G77))</f>
        <v>0</v>
      </c>
      <c r="H60" s="131">
        <f>IF(H$49=$B60,0,IF(H$49&gt;$B60,'User Input'!H77,-'User Input'!H77))</f>
        <v>0</v>
      </c>
      <c r="I60" s="131">
        <f>IF(I$49=$B60,0,IF(I$49&gt;$B60,'User Input'!I77,-'User Input'!I77))</f>
        <v>0</v>
      </c>
      <c r="J60" s="131">
        <f>IF(J$49=$B60,0,IF(J$49&gt;$B60,'User Input'!J77,-'User Input'!J77))</f>
        <v>0</v>
      </c>
      <c r="K60" s="131">
        <f>IF(K$49=$B60,0,IF(K$49&gt;$B60,'User Input'!K77,-'User Input'!K77))</f>
        <v>0</v>
      </c>
      <c r="L60" s="131">
        <f>IF(L$49=$B60,0,IF(L$49&gt;$B60,'User Input'!L77,-'User Input'!L77))</f>
        <v>0</v>
      </c>
      <c r="M60" s="131">
        <f>IF(M$49=$B60,0,IF(M$49&gt;$B60,'User Input'!M77,-'User Input'!M77))</f>
        <v>0</v>
      </c>
      <c r="N60" s="131">
        <f>IF(N$49=$B60,0,IF(N$49&gt;$B60,'User Input'!N77,-'User Input'!N77))</f>
        <v>0</v>
      </c>
      <c r="O60" s="131">
        <f>IF(O$49=$B60,0,IF(O$49&gt;$B60,'User Input'!O77,-'User Input'!O77))</f>
        <v>0</v>
      </c>
      <c r="P60" s="131">
        <f>IF(P$49=$B60,0,IF(P$49&gt;$B60,'User Input'!P77,-'User Input'!P77))</f>
        <v>0</v>
      </c>
      <c r="Q60" s="131">
        <f>IF(Q$49=$B60,0,IF(Q$49&gt;$B60,'User Input'!Q77,-'User Input'!Q77))</f>
        <v>0</v>
      </c>
      <c r="R60" s="131">
        <f>IF(R$49=$B60,0,IF(R$49&gt;$B60,'User Input'!R77,-'User Input'!R77))</f>
        <v>0</v>
      </c>
      <c r="S60" s="131">
        <f>IF(S$49=$B60,0,IF(S$49&gt;$B60,'User Input'!S77,-'User Input'!S77))</f>
        <v>0</v>
      </c>
      <c r="T60" s="131">
        <f>IF(T$49=$B60,0,IF(T$49&gt;$B60,'User Input'!T77,-'User Input'!T77))</f>
        <v>0</v>
      </c>
      <c r="U60" s="131">
        <f>IF(U$49=$B60,0,IF(U$49&gt;$B60,'User Input'!U77,-'User Input'!U77))</f>
        <v>0</v>
      </c>
      <c r="V60" s="131">
        <f>IF(V$49=$B60,0,IF(V$49&gt;$B60,'User Input'!V77,-'User Input'!V77))</f>
        <v>0</v>
      </c>
      <c r="W60" s="131">
        <f>IF(W$49=$B60,0,IF(W$49&gt;$B60,'User Input'!W77,-'User Input'!W77))</f>
        <v>0</v>
      </c>
      <c r="X60" s="131">
        <f>IF(X$49=$B60,0,IF(X$49&gt;$B60,'User Input'!X77,-'User Input'!X77))</f>
        <v>0</v>
      </c>
      <c r="Y60" s="131">
        <f>IF(Y$49=$B60,0,IF(Y$49&gt;$B60,'User Input'!Y77,-'User Input'!Y77))</f>
        <v>0</v>
      </c>
      <c r="Z60" s="131">
        <f>IF(Z$49=$B60,0,IF(Z$49&gt;$B60,'User Input'!Z77,-'User Input'!Z77))</f>
        <v>0</v>
      </c>
      <c r="AA60" s="131">
        <f>IF(AA$49=$B60,0,IF(AA$49&gt;$B60,'User Input'!AA77,-'User Input'!AA77))</f>
        <v>0</v>
      </c>
      <c r="AB60" s="131">
        <f>IF(AB$49=$B60,0,IF(AB$49&gt;$B60,'User Input'!AB77,-'User Input'!AB77))</f>
        <v>0</v>
      </c>
      <c r="AC60" s="131">
        <f>IF(AC$49=$B60,0,IF(AC$49&gt;$B60,'User Input'!AC77,-'User Input'!AC77))</f>
        <v>0</v>
      </c>
      <c r="AD60" s="131">
        <f>IF(AD$49=$B60,0,IF(AD$49&gt;$B60,'User Input'!AD77,-'User Input'!AD77))</f>
        <v>0</v>
      </c>
      <c r="AE60" s="131">
        <f>IF(AE$49=$B60,0,IF(AE$49&gt;$B60,'User Input'!AE77,-'User Input'!AE77))</f>
        <v>0</v>
      </c>
      <c r="AF60" s="131">
        <f>IF(AF$49=$B60,0,IF(AF$49&gt;$B60,'User Input'!AF77,-'User Input'!AF77))</f>
        <v>0</v>
      </c>
      <c r="AG60" s="131">
        <f>IF(AG$49=$B60,0,IF(AG$49&gt;$B60,'User Input'!AG77,-'User Input'!AG77))</f>
        <v>0</v>
      </c>
      <c r="AH60" s="131">
        <f>IF(AH$49=$B60,0,IF(AH$49&gt;$B60,'User Input'!AH77,-'User Input'!AH77))</f>
        <v>0</v>
      </c>
      <c r="AI60" s="131">
        <f>IF(AI$49=$B60,0,IF(AI$49&gt;$B60,'User Input'!AI77,-'User Input'!AI77))</f>
        <v>0</v>
      </c>
      <c r="AJ60" s="131">
        <f>IF(AJ$49=$B60,0,IF(AJ$49&gt;$B60,'User Input'!AJ77,-'User Input'!AJ77))</f>
        <v>0</v>
      </c>
      <c r="AK60" s="131">
        <f>IF(AK$49=$B60,0,IF(AK$49&gt;$B60,'User Input'!AK77,-'User Input'!AK77))</f>
        <v>0</v>
      </c>
      <c r="AL60" s="131">
        <f>IF(AL$49=$B60,0,IF(AL$49&gt;$B60,'User Input'!AL77,-'User Input'!AL77))</f>
        <v>0</v>
      </c>
      <c r="AM60" s="131">
        <f>IF(AM$49=$B60,0,IF(AM$49&gt;$B60,'User Input'!AM77,-'User Input'!AM77))</f>
        <v>0</v>
      </c>
      <c r="AN60" s="131">
        <f>IF(AN$49=$B60,0,IF(AN$49&gt;$B60,'User Input'!AN77,-'User Input'!AN77))</f>
        <v>0</v>
      </c>
      <c r="AO60" s="131">
        <f>IF(AO$49=$B60,0,IF(AO$49&gt;$B60,'User Input'!AO77,-'User Input'!AO77))</f>
        <v>0</v>
      </c>
      <c r="AP60" s="6"/>
      <c r="AQ60" s="6"/>
      <c r="AR60" s="6"/>
      <c r="AS60" s="6"/>
      <c r="AT60" s="6"/>
      <c r="AU60" s="6"/>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3"/>
    </row>
    <row r="61" spans="1:96" ht="15" customHeight="1">
      <c r="A61" s="104"/>
      <c r="B61" s="117" t="s">
        <v>105</v>
      </c>
      <c r="C61" s="44"/>
      <c r="D61" s="131">
        <f>IF(D$49=$B61,0,IF(D$49&gt;$B61,'User Input'!D78,-'User Input'!D78))</f>
        <v>0</v>
      </c>
      <c r="E61" s="131">
        <f>IF(E$49=$B61,0,IF(E$49&gt;$B61,'User Input'!E78,-'User Input'!E78))</f>
        <v>0</v>
      </c>
      <c r="F61" s="131">
        <f>IF(F$49=$B61,0,IF(F$49&gt;$B61,'User Input'!F78,-'User Input'!F78))</f>
        <v>0</v>
      </c>
      <c r="G61" s="131">
        <f>IF(G$49=$B61,0,IF(G$49&gt;$B61,'User Input'!G78,-'User Input'!G78))</f>
        <v>0</v>
      </c>
      <c r="H61" s="131">
        <f>IF(H$49=$B61,0,IF(H$49&gt;$B61,'User Input'!H78,-'User Input'!H78))</f>
        <v>0</v>
      </c>
      <c r="I61" s="131">
        <f>IF(I$49=$B61,0,IF(I$49&gt;$B61,'User Input'!I78,-'User Input'!I78))</f>
        <v>0</v>
      </c>
      <c r="J61" s="131">
        <f>IF(J$49=$B61,0,IF(J$49&gt;$B61,'User Input'!J78,-'User Input'!J78))</f>
        <v>0</v>
      </c>
      <c r="K61" s="131">
        <f>IF(K$49=$B61,0,IF(K$49&gt;$B61,'User Input'!K78,-'User Input'!K78))</f>
        <v>0</v>
      </c>
      <c r="L61" s="131">
        <f>IF(L$49=$B61,0,IF(L$49&gt;$B61,'User Input'!L78,-'User Input'!L78))</f>
        <v>0</v>
      </c>
      <c r="M61" s="131">
        <f>IF(M$49=$B61,0,IF(M$49&gt;$B61,'User Input'!M78,-'User Input'!M78))</f>
        <v>0</v>
      </c>
      <c r="N61" s="131">
        <f>IF(N$49=$B61,0,IF(N$49&gt;$B61,'User Input'!N78,-'User Input'!N78))</f>
        <v>0</v>
      </c>
      <c r="O61" s="131">
        <f>IF(O$49=$B61,0,IF(O$49&gt;$B61,'User Input'!O78,-'User Input'!O78))</f>
        <v>0</v>
      </c>
      <c r="P61" s="131">
        <f>IF(P$49=$B61,0,IF(P$49&gt;$B61,'User Input'!P78,-'User Input'!P78))</f>
        <v>0</v>
      </c>
      <c r="Q61" s="131">
        <f>IF(Q$49=$B61,0,IF(Q$49&gt;$B61,'User Input'!Q78,-'User Input'!Q78))</f>
        <v>0</v>
      </c>
      <c r="R61" s="131">
        <f>IF(R$49=$B61,0,IF(R$49&gt;$B61,'User Input'!R78,-'User Input'!R78))</f>
        <v>0</v>
      </c>
      <c r="S61" s="131">
        <f>IF(S$49=$B61,0,IF(S$49&gt;$B61,'User Input'!S78,-'User Input'!S78))</f>
        <v>0</v>
      </c>
      <c r="T61" s="131">
        <f>IF(T$49=$B61,0,IF(T$49&gt;$B61,'User Input'!T78,-'User Input'!T78))</f>
        <v>0</v>
      </c>
      <c r="U61" s="131">
        <f>IF(U$49=$B61,0,IF(U$49&gt;$B61,'User Input'!U78,-'User Input'!U78))</f>
        <v>0</v>
      </c>
      <c r="V61" s="131">
        <f>IF(V$49=$B61,0,IF(V$49&gt;$B61,'User Input'!V78,-'User Input'!V78))</f>
        <v>0</v>
      </c>
      <c r="W61" s="131">
        <f>IF(W$49=$B61,0,IF(W$49&gt;$B61,'User Input'!W78,-'User Input'!W78))</f>
        <v>0</v>
      </c>
      <c r="X61" s="131">
        <f>IF(X$49=$B61,0,IF(X$49&gt;$B61,'User Input'!X78,-'User Input'!X78))</f>
        <v>0</v>
      </c>
      <c r="Y61" s="131">
        <f>IF(Y$49=$B61,0,IF(Y$49&gt;$B61,'User Input'!Y78,-'User Input'!Y78))</f>
        <v>0</v>
      </c>
      <c r="Z61" s="131">
        <f>IF(Z$49=$B61,0,IF(Z$49&gt;$B61,'User Input'!Z78,-'User Input'!Z78))</f>
        <v>0</v>
      </c>
      <c r="AA61" s="131">
        <f>IF(AA$49=$B61,0,IF(AA$49&gt;$B61,'User Input'!AA78,-'User Input'!AA78))</f>
        <v>0</v>
      </c>
      <c r="AB61" s="131">
        <f>IF(AB$49=$B61,0,IF(AB$49&gt;$B61,'User Input'!AB78,-'User Input'!AB78))</f>
        <v>0</v>
      </c>
      <c r="AC61" s="131">
        <f>IF(AC$49=$B61,0,IF(AC$49&gt;$B61,'User Input'!AC78,-'User Input'!AC78))</f>
        <v>0</v>
      </c>
      <c r="AD61" s="131">
        <f>IF(AD$49=$B61,0,IF(AD$49&gt;$B61,'User Input'!AD78,-'User Input'!AD78))</f>
        <v>0</v>
      </c>
      <c r="AE61" s="131">
        <f>IF(AE$49=$B61,0,IF(AE$49&gt;$B61,'User Input'!AE78,-'User Input'!AE78))</f>
        <v>0</v>
      </c>
      <c r="AF61" s="131">
        <f>IF(AF$49=$B61,0,IF(AF$49&gt;$B61,'User Input'!AF78,-'User Input'!AF78))</f>
        <v>0</v>
      </c>
      <c r="AG61" s="131">
        <f>IF(AG$49=$B61,0,IF(AG$49&gt;$B61,'User Input'!AG78,-'User Input'!AG78))</f>
        <v>0</v>
      </c>
      <c r="AH61" s="131">
        <f>IF(AH$49=$B61,0,IF(AH$49&gt;$B61,'User Input'!AH78,-'User Input'!AH78))</f>
        <v>0</v>
      </c>
      <c r="AI61" s="131">
        <f>IF(AI$49=$B61,0,IF(AI$49&gt;$B61,'User Input'!AI78,-'User Input'!AI78))</f>
        <v>0</v>
      </c>
      <c r="AJ61" s="131">
        <f>IF(AJ$49=$B61,0,IF(AJ$49&gt;$B61,'User Input'!AJ78,-'User Input'!AJ78))</f>
        <v>0</v>
      </c>
      <c r="AK61" s="131">
        <f>IF(AK$49=$B61,0,IF(AK$49&gt;$B61,'User Input'!AK78,-'User Input'!AK78))</f>
        <v>0</v>
      </c>
      <c r="AL61" s="131">
        <f>IF(AL$49=$B61,0,IF(AL$49&gt;$B61,'User Input'!AL78,-'User Input'!AL78))</f>
        <v>0</v>
      </c>
      <c r="AM61" s="131">
        <f>IF(AM$49=$B61,0,IF(AM$49&gt;$B61,'User Input'!AM78,-'User Input'!AM78))</f>
        <v>0</v>
      </c>
      <c r="AN61" s="131">
        <f>IF(AN$49=$B61,0,IF(AN$49&gt;$B61,'User Input'!AN78,-'User Input'!AN78))</f>
        <v>0</v>
      </c>
      <c r="AO61" s="131">
        <f>IF(AO$49=$B61,0,IF(AO$49&gt;$B61,'User Input'!AO78,-'User Input'!AO78))</f>
        <v>0</v>
      </c>
      <c r="AP61" s="6"/>
      <c r="AQ61" s="6"/>
      <c r="AR61" s="6"/>
      <c r="AS61" s="6"/>
      <c r="AT61" s="6"/>
      <c r="AU61" s="6"/>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3"/>
    </row>
    <row r="62" spans="1:96" ht="15" customHeight="1">
      <c r="A62" s="104"/>
      <c r="B62" s="117" t="s">
        <v>106</v>
      </c>
      <c r="C62" s="44"/>
      <c r="D62" s="131">
        <f>IF(D$49=$B62,0,IF(D$49&gt;$B62,'User Input'!D79,-'User Input'!D79))</f>
        <v>0</v>
      </c>
      <c r="E62" s="131">
        <f>IF(E$49=$B62,0,IF(E$49&gt;$B62,'User Input'!E79,-'User Input'!E79))</f>
        <v>0</v>
      </c>
      <c r="F62" s="131">
        <f>IF(F$49=$B62,0,IF(F$49&gt;$B62,'User Input'!F79,-'User Input'!F79))</f>
        <v>0</v>
      </c>
      <c r="G62" s="131">
        <f>IF(G$49=$B62,0,IF(G$49&gt;$B62,'User Input'!G79,-'User Input'!G79))</f>
        <v>0</v>
      </c>
      <c r="H62" s="131">
        <f>IF(H$49=$B62,0,IF(H$49&gt;$B62,'User Input'!H79,-'User Input'!H79))</f>
        <v>0</v>
      </c>
      <c r="I62" s="131">
        <f>IF(I$49=$B62,0,IF(I$49&gt;$B62,'User Input'!I79,-'User Input'!I79))</f>
        <v>0</v>
      </c>
      <c r="J62" s="131">
        <f>IF(J$49=$B62,0,IF(J$49&gt;$B62,'User Input'!J79,-'User Input'!J79))</f>
        <v>0</v>
      </c>
      <c r="K62" s="131">
        <f>IF(K$49=$B62,0,IF(K$49&gt;$B62,'User Input'!K79,-'User Input'!K79))</f>
        <v>0</v>
      </c>
      <c r="L62" s="131">
        <f>IF(L$49=$B62,0,IF(L$49&gt;$B62,'User Input'!L79,-'User Input'!L79))</f>
        <v>0</v>
      </c>
      <c r="M62" s="131">
        <f>IF(M$49=$B62,0,IF(M$49&gt;$B62,'User Input'!M79,-'User Input'!M79))</f>
        <v>0</v>
      </c>
      <c r="N62" s="131">
        <f>IF(N$49=$B62,0,IF(N$49&gt;$B62,'User Input'!N79,-'User Input'!N79))</f>
        <v>0</v>
      </c>
      <c r="O62" s="131">
        <f>IF(O$49=$B62,0,IF(O$49&gt;$B62,'User Input'!O79,-'User Input'!O79))</f>
        <v>0</v>
      </c>
      <c r="P62" s="131">
        <f>IF(P$49=$B62,0,IF(P$49&gt;$B62,'User Input'!P79,-'User Input'!P79))</f>
        <v>0</v>
      </c>
      <c r="Q62" s="131">
        <f>IF(Q$49=$B62,0,IF(Q$49&gt;$B62,'User Input'!Q79,-'User Input'!Q79))</f>
        <v>0</v>
      </c>
      <c r="R62" s="131">
        <f>IF(R$49=$B62,0,IF(R$49&gt;$B62,'User Input'!R79,-'User Input'!R79))</f>
        <v>0</v>
      </c>
      <c r="S62" s="131">
        <f>IF(S$49=$B62,0,IF(S$49&gt;$B62,'User Input'!S79,-'User Input'!S79))</f>
        <v>0</v>
      </c>
      <c r="T62" s="131">
        <f>IF(T$49=$B62,0,IF(T$49&gt;$B62,'User Input'!T79,-'User Input'!T79))</f>
        <v>0</v>
      </c>
      <c r="U62" s="131">
        <f>IF(U$49=$B62,0,IF(U$49&gt;$B62,'User Input'!U79,-'User Input'!U79))</f>
        <v>0</v>
      </c>
      <c r="V62" s="131">
        <f>IF(V$49=$B62,0,IF(V$49&gt;$B62,'User Input'!V79,-'User Input'!V79))</f>
        <v>0</v>
      </c>
      <c r="W62" s="131">
        <f>IF(W$49=$B62,0,IF(W$49&gt;$B62,'User Input'!W79,-'User Input'!W79))</f>
        <v>0</v>
      </c>
      <c r="X62" s="131">
        <f>IF(X$49=$B62,0,IF(X$49&gt;$B62,'User Input'!X79,-'User Input'!X79))</f>
        <v>0</v>
      </c>
      <c r="Y62" s="131">
        <f>IF(Y$49=$B62,0,IF(Y$49&gt;$B62,'User Input'!Y79,-'User Input'!Y79))</f>
        <v>0</v>
      </c>
      <c r="Z62" s="131">
        <f>IF(Z$49=$B62,0,IF(Z$49&gt;$B62,'User Input'!Z79,-'User Input'!Z79))</f>
        <v>0</v>
      </c>
      <c r="AA62" s="131">
        <f>IF(AA$49=$B62,0,IF(AA$49&gt;$B62,'User Input'!AA79,-'User Input'!AA79))</f>
        <v>0</v>
      </c>
      <c r="AB62" s="131">
        <f>IF(AB$49=$B62,0,IF(AB$49&gt;$B62,'User Input'!AB79,-'User Input'!AB79))</f>
        <v>0</v>
      </c>
      <c r="AC62" s="131">
        <f>IF(AC$49=$B62,0,IF(AC$49&gt;$B62,'User Input'!AC79,-'User Input'!AC79))</f>
        <v>0</v>
      </c>
      <c r="AD62" s="131">
        <f>IF(AD$49=$B62,0,IF(AD$49&gt;$B62,'User Input'!AD79,-'User Input'!AD79))</f>
        <v>0</v>
      </c>
      <c r="AE62" s="131">
        <f>IF(AE$49=$B62,0,IF(AE$49&gt;$B62,'User Input'!AE79,-'User Input'!AE79))</f>
        <v>0</v>
      </c>
      <c r="AF62" s="131">
        <f>IF(AF$49=$B62,0,IF(AF$49&gt;$B62,'User Input'!AF79,-'User Input'!AF79))</f>
        <v>0</v>
      </c>
      <c r="AG62" s="131">
        <f>IF(AG$49=$B62,0,IF(AG$49&gt;$B62,'User Input'!AG79,-'User Input'!AG79))</f>
        <v>0</v>
      </c>
      <c r="AH62" s="131">
        <f>IF(AH$49=$B62,0,IF(AH$49&gt;$B62,'User Input'!AH79,-'User Input'!AH79))</f>
        <v>0</v>
      </c>
      <c r="AI62" s="131">
        <f>IF(AI$49=$B62,0,IF(AI$49&gt;$B62,'User Input'!AI79,-'User Input'!AI79))</f>
        <v>0</v>
      </c>
      <c r="AJ62" s="131">
        <f>IF(AJ$49=$B62,0,IF(AJ$49&gt;$B62,'User Input'!AJ79,-'User Input'!AJ79))</f>
        <v>0</v>
      </c>
      <c r="AK62" s="131">
        <f>IF(AK$49=$B62,0,IF(AK$49&gt;$B62,'User Input'!AK79,-'User Input'!AK79))</f>
        <v>0</v>
      </c>
      <c r="AL62" s="131">
        <f>IF(AL$49=$B62,0,IF(AL$49&gt;$B62,'User Input'!AL79,-'User Input'!AL79))</f>
        <v>0</v>
      </c>
      <c r="AM62" s="131">
        <f>IF(AM$49=$B62,0,IF(AM$49&gt;$B62,'User Input'!AM79,-'User Input'!AM79))</f>
        <v>0</v>
      </c>
      <c r="AN62" s="131">
        <f>IF(AN$49=$B62,0,IF(AN$49&gt;$B62,'User Input'!AN79,-'User Input'!AN79))</f>
        <v>0</v>
      </c>
      <c r="AO62" s="131">
        <f>IF(AO$49=$B62,0,IF(AO$49&gt;$B62,'User Input'!AO79,-'User Input'!AO79))</f>
        <v>0</v>
      </c>
      <c r="AP62" s="6"/>
      <c r="AQ62" s="6"/>
      <c r="AR62" s="6"/>
      <c r="AS62" s="6"/>
      <c r="AT62" s="6"/>
      <c r="AU62" s="6"/>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3"/>
    </row>
    <row r="63" spans="1:96" ht="15" customHeight="1">
      <c r="A63" s="104"/>
      <c r="B63" s="117" t="s">
        <v>107</v>
      </c>
      <c r="C63" s="44"/>
      <c r="D63" s="131">
        <f>IF(D$49=$B63,0,IF(D$49&gt;$B63,'User Input'!D80,-'User Input'!D80))</f>
        <v>0</v>
      </c>
      <c r="E63" s="131">
        <f>IF(E$49=$B63,0,IF(E$49&gt;$B63,'User Input'!E80,-'User Input'!E80))</f>
        <v>0</v>
      </c>
      <c r="F63" s="131">
        <f>IF(F$49=$B63,0,IF(F$49&gt;$B63,'User Input'!F80,-'User Input'!F80))</f>
        <v>0</v>
      </c>
      <c r="G63" s="131">
        <f>IF(G$49=$B63,0,IF(G$49&gt;$B63,'User Input'!G80,-'User Input'!G80))</f>
        <v>0</v>
      </c>
      <c r="H63" s="131">
        <f>IF(H$49=$B63,0,IF(H$49&gt;$B63,'User Input'!H80,-'User Input'!H80))</f>
        <v>0</v>
      </c>
      <c r="I63" s="131">
        <f>IF(I$49=$B63,0,IF(I$49&gt;$B63,'User Input'!I80,-'User Input'!I80))</f>
        <v>0</v>
      </c>
      <c r="J63" s="131">
        <f>IF(J$49=$B63,0,IF(J$49&gt;$B63,'User Input'!J80,-'User Input'!J80))</f>
        <v>0</v>
      </c>
      <c r="K63" s="131">
        <f>IF(K$49=$B63,0,IF(K$49&gt;$B63,'User Input'!K80,-'User Input'!K80))</f>
        <v>0</v>
      </c>
      <c r="L63" s="131">
        <f>IF(L$49=$B63,0,IF(L$49&gt;$B63,'User Input'!L80,-'User Input'!L80))</f>
        <v>0</v>
      </c>
      <c r="M63" s="131">
        <f>IF(M$49=$B63,0,IF(M$49&gt;$B63,'User Input'!M80,-'User Input'!M80))</f>
        <v>0</v>
      </c>
      <c r="N63" s="131">
        <f>IF(N$49=$B63,0,IF(N$49&gt;$B63,'User Input'!N80,-'User Input'!N80))</f>
        <v>0</v>
      </c>
      <c r="O63" s="131">
        <f>IF(O$49=$B63,0,IF(O$49&gt;$B63,'User Input'!O80,-'User Input'!O80))</f>
        <v>0</v>
      </c>
      <c r="P63" s="131">
        <f>IF(P$49=$B63,0,IF(P$49&gt;$B63,'User Input'!P80,-'User Input'!P80))</f>
        <v>0</v>
      </c>
      <c r="Q63" s="131">
        <f>IF(Q$49=$B63,0,IF(Q$49&gt;$B63,'User Input'!Q80,-'User Input'!Q80))</f>
        <v>0</v>
      </c>
      <c r="R63" s="131">
        <f>IF(R$49=$B63,0,IF(R$49&gt;$B63,'User Input'!R80,-'User Input'!R80))</f>
        <v>0</v>
      </c>
      <c r="S63" s="131">
        <f>IF(S$49=$B63,0,IF(S$49&gt;$B63,'User Input'!S80,-'User Input'!S80))</f>
        <v>0</v>
      </c>
      <c r="T63" s="131">
        <f>IF(T$49=$B63,0,IF(T$49&gt;$B63,'User Input'!T80,-'User Input'!T80))</f>
        <v>0</v>
      </c>
      <c r="U63" s="131">
        <f>IF(U$49=$B63,0,IF(U$49&gt;$B63,'User Input'!U80,-'User Input'!U80))</f>
        <v>0</v>
      </c>
      <c r="V63" s="131">
        <f>IF(V$49=$B63,0,IF(V$49&gt;$B63,'User Input'!V80,-'User Input'!V80))</f>
        <v>0</v>
      </c>
      <c r="W63" s="131">
        <f>IF(W$49=$B63,0,IF(W$49&gt;$B63,'User Input'!W80,-'User Input'!W80))</f>
        <v>0</v>
      </c>
      <c r="X63" s="131">
        <f>IF(X$49=$B63,0,IF(X$49&gt;$B63,'User Input'!X80,-'User Input'!X80))</f>
        <v>0</v>
      </c>
      <c r="Y63" s="131">
        <f>IF(Y$49=$B63,0,IF(Y$49&gt;$B63,'User Input'!Y80,-'User Input'!Y80))</f>
        <v>0</v>
      </c>
      <c r="Z63" s="131">
        <f>IF(Z$49=$B63,0,IF(Z$49&gt;$B63,'User Input'!Z80,-'User Input'!Z80))</f>
        <v>0</v>
      </c>
      <c r="AA63" s="131">
        <f>IF(AA$49=$B63,0,IF(AA$49&gt;$B63,'User Input'!AA80,-'User Input'!AA80))</f>
        <v>0</v>
      </c>
      <c r="AB63" s="131">
        <f>IF(AB$49=$B63,0,IF(AB$49&gt;$B63,'User Input'!AB80,-'User Input'!AB80))</f>
        <v>0</v>
      </c>
      <c r="AC63" s="131">
        <f>IF(AC$49=$B63,0,IF(AC$49&gt;$B63,'User Input'!AC80,-'User Input'!AC80))</f>
        <v>0</v>
      </c>
      <c r="AD63" s="131">
        <f>IF(AD$49=$B63,0,IF(AD$49&gt;$B63,'User Input'!AD80,-'User Input'!AD80))</f>
        <v>0</v>
      </c>
      <c r="AE63" s="131">
        <f>IF(AE$49=$B63,0,IF(AE$49&gt;$B63,'User Input'!AE80,-'User Input'!AE80))</f>
        <v>0</v>
      </c>
      <c r="AF63" s="131">
        <f>IF(AF$49=$B63,0,IF(AF$49&gt;$B63,'User Input'!AF80,-'User Input'!AF80))</f>
        <v>0</v>
      </c>
      <c r="AG63" s="131">
        <f>IF(AG$49=$B63,0,IF(AG$49&gt;$B63,'User Input'!AG80,-'User Input'!AG80))</f>
        <v>0</v>
      </c>
      <c r="AH63" s="131">
        <f>IF(AH$49=$B63,0,IF(AH$49&gt;$B63,'User Input'!AH80,-'User Input'!AH80))</f>
        <v>0</v>
      </c>
      <c r="AI63" s="131">
        <f>IF(AI$49=$B63,0,IF(AI$49&gt;$B63,'User Input'!AI80,-'User Input'!AI80))</f>
        <v>0</v>
      </c>
      <c r="AJ63" s="131">
        <f>IF(AJ$49=$B63,0,IF(AJ$49&gt;$B63,'User Input'!AJ80,-'User Input'!AJ80))</f>
        <v>0</v>
      </c>
      <c r="AK63" s="131">
        <f>IF(AK$49=$B63,0,IF(AK$49&gt;$B63,'User Input'!AK80,-'User Input'!AK80))</f>
        <v>0</v>
      </c>
      <c r="AL63" s="131">
        <f>IF(AL$49=$B63,0,IF(AL$49&gt;$B63,'User Input'!AL80,-'User Input'!AL80))</f>
        <v>0</v>
      </c>
      <c r="AM63" s="131">
        <f>IF(AM$49=$B63,0,IF(AM$49&gt;$B63,'User Input'!AM80,-'User Input'!AM80))</f>
        <v>0</v>
      </c>
      <c r="AN63" s="131">
        <f>IF(AN$49=$B63,0,IF(AN$49&gt;$B63,'User Input'!AN80,-'User Input'!AN80))</f>
        <v>0</v>
      </c>
      <c r="AO63" s="131">
        <f>IF(AO$49=$B63,0,IF(AO$49&gt;$B63,'User Input'!AO80,-'User Input'!AO80))</f>
        <v>0</v>
      </c>
      <c r="AP63" s="6"/>
      <c r="AQ63" s="6"/>
      <c r="AR63" s="6"/>
      <c r="AS63" s="6"/>
      <c r="AT63" s="6"/>
      <c r="AU63" s="6"/>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3"/>
    </row>
    <row r="64" spans="1:96" ht="15" customHeight="1">
      <c r="A64" s="104"/>
      <c r="B64" s="117" t="s">
        <v>108</v>
      </c>
      <c r="C64" s="44"/>
      <c r="D64" s="131">
        <f>IF(D$49=$B64,0,IF(D$49&gt;$B64,'User Input'!D81,-'User Input'!D81))</f>
        <v>0</v>
      </c>
      <c r="E64" s="131">
        <f>IF(E$49=$B64,0,IF(E$49&gt;$B64,'User Input'!E81,-'User Input'!E81))</f>
        <v>0</v>
      </c>
      <c r="F64" s="131">
        <f>IF(F$49=$B64,0,IF(F$49&gt;$B64,'User Input'!F81,-'User Input'!F81))</f>
        <v>0</v>
      </c>
      <c r="G64" s="131">
        <f>IF(G$49=$B64,0,IF(G$49&gt;$B64,'User Input'!G81,-'User Input'!G81))</f>
        <v>0</v>
      </c>
      <c r="H64" s="131">
        <f>IF(H$49=$B64,0,IF(H$49&gt;$B64,'User Input'!H81,-'User Input'!H81))</f>
        <v>0</v>
      </c>
      <c r="I64" s="131">
        <f>IF(I$49=$B64,0,IF(I$49&gt;$B64,'User Input'!I81,-'User Input'!I81))</f>
        <v>0</v>
      </c>
      <c r="J64" s="131">
        <f>IF(J$49=$B64,0,IF(J$49&gt;$B64,'User Input'!J81,-'User Input'!J81))</f>
        <v>0</v>
      </c>
      <c r="K64" s="131">
        <f>IF(K$49=$B64,0,IF(K$49&gt;$B64,'User Input'!K81,-'User Input'!K81))</f>
        <v>0</v>
      </c>
      <c r="L64" s="131">
        <f>IF(L$49=$B64,0,IF(L$49&gt;$B64,'User Input'!L81,-'User Input'!L81))</f>
        <v>0</v>
      </c>
      <c r="M64" s="131">
        <f>IF(M$49=$B64,0,IF(M$49&gt;$B64,'User Input'!M81,-'User Input'!M81))</f>
        <v>0</v>
      </c>
      <c r="N64" s="131">
        <f>IF(N$49=$B64,0,IF(N$49&gt;$B64,'User Input'!N81,-'User Input'!N81))</f>
        <v>0</v>
      </c>
      <c r="O64" s="131">
        <f>IF(O$49=$B64,0,IF(O$49&gt;$B64,'User Input'!O81,-'User Input'!O81))</f>
        <v>0</v>
      </c>
      <c r="P64" s="131">
        <f>IF(P$49=$B64,0,IF(P$49&gt;$B64,'User Input'!P81,-'User Input'!P81))</f>
        <v>0</v>
      </c>
      <c r="Q64" s="131">
        <f>IF(Q$49=$B64,0,IF(Q$49&gt;$B64,'User Input'!Q81,-'User Input'!Q81))</f>
        <v>0</v>
      </c>
      <c r="R64" s="131">
        <f>IF(R$49=$B64,0,IF(R$49&gt;$B64,'User Input'!R81,-'User Input'!R81))</f>
        <v>0</v>
      </c>
      <c r="S64" s="131">
        <f>IF(S$49=$B64,0,IF(S$49&gt;$B64,'User Input'!S81,-'User Input'!S81))</f>
        <v>0</v>
      </c>
      <c r="T64" s="131">
        <f>IF(T$49=$B64,0,IF(T$49&gt;$B64,'User Input'!T81,-'User Input'!T81))</f>
        <v>0</v>
      </c>
      <c r="U64" s="131">
        <f>IF(U$49=$B64,0,IF(U$49&gt;$B64,'User Input'!U81,-'User Input'!U81))</f>
        <v>0</v>
      </c>
      <c r="V64" s="131">
        <f>IF(V$49=$B64,0,IF(V$49&gt;$B64,'User Input'!V81,-'User Input'!V81))</f>
        <v>0</v>
      </c>
      <c r="W64" s="131">
        <f>IF(W$49=$B64,0,IF(W$49&gt;$B64,'User Input'!W81,-'User Input'!W81))</f>
        <v>0</v>
      </c>
      <c r="X64" s="131">
        <f>IF(X$49=$B64,0,IF(X$49&gt;$B64,'User Input'!X81,-'User Input'!X81))</f>
        <v>0</v>
      </c>
      <c r="Y64" s="131">
        <f>IF(Y$49=$B64,0,IF(Y$49&gt;$B64,'User Input'!Y81,-'User Input'!Y81))</f>
        <v>0</v>
      </c>
      <c r="Z64" s="131">
        <f>IF(Z$49=$B64,0,IF(Z$49&gt;$B64,'User Input'!Z81,-'User Input'!Z81))</f>
        <v>0</v>
      </c>
      <c r="AA64" s="131">
        <f>IF(AA$49=$B64,0,IF(AA$49&gt;$B64,'User Input'!AA81,-'User Input'!AA81))</f>
        <v>0</v>
      </c>
      <c r="AB64" s="131">
        <f>IF(AB$49=$B64,0,IF(AB$49&gt;$B64,'User Input'!AB81,-'User Input'!AB81))</f>
        <v>0</v>
      </c>
      <c r="AC64" s="131">
        <f>IF(AC$49=$B64,0,IF(AC$49&gt;$B64,'User Input'!AC81,-'User Input'!AC81))</f>
        <v>0</v>
      </c>
      <c r="AD64" s="131">
        <f>IF(AD$49=$B64,0,IF(AD$49&gt;$B64,'User Input'!AD81,-'User Input'!AD81))</f>
        <v>0</v>
      </c>
      <c r="AE64" s="131">
        <f>IF(AE$49=$B64,0,IF(AE$49&gt;$B64,'User Input'!AE81,-'User Input'!AE81))</f>
        <v>0</v>
      </c>
      <c r="AF64" s="131">
        <f>IF(AF$49=$B64,0,IF(AF$49&gt;$B64,'User Input'!AF81,-'User Input'!AF81))</f>
        <v>0</v>
      </c>
      <c r="AG64" s="131">
        <f>IF(AG$49=$B64,0,IF(AG$49&gt;$B64,'User Input'!AG81,-'User Input'!AG81))</f>
        <v>0</v>
      </c>
      <c r="AH64" s="131">
        <f>IF(AH$49=$B64,0,IF(AH$49&gt;$B64,'User Input'!AH81,-'User Input'!AH81))</f>
        <v>0</v>
      </c>
      <c r="AI64" s="131">
        <f>IF(AI$49=$B64,0,IF(AI$49&gt;$B64,'User Input'!AI81,-'User Input'!AI81))</f>
        <v>0</v>
      </c>
      <c r="AJ64" s="131">
        <f>IF(AJ$49=$B64,0,IF(AJ$49&gt;$B64,'User Input'!AJ81,-'User Input'!AJ81))</f>
        <v>0</v>
      </c>
      <c r="AK64" s="131">
        <f>IF(AK$49=$B64,0,IF(AK$49&gt;$B64,'User Input'!AK81,-'User Input'!AK81))</f>
        <v>0</v>
      </c>
      <c r="AL64" s="131">
        <f>IF(AL$49=$B64,0,IF(AL$49&gt;$B64,'User Input'!AL81,-'User Input'!AL81))</f>
        <v>0</v>
      </c>
      <c r="AM64" s="131">
        <f>IF(AM$49=$B64,0,IF(AM$49&gt;$B64,'User Input'!AM81,-'User Input'!AM81))</f>
        <v>0</v>
      </c>
      <c r="AN64" s="131">
        <f>IF(AN$49=$B64,0,IF(AN$49&gt;$B64,'User Input'!AN81,-'User Input'!AN81))</f>
        <v>0</v>
      </c>
      <c r="AO64" s="131">
        <f>IF(AO$49=$B64,0,IF(AO$49&gt;$B64,'User Input'!AO81,-'User Input'!AO81))</f>
        <v>0</v>
      </c>
      <c r="AP64" s="6"/>
      <c r="AQ64" s="6"/>
      <c r="AR64" s="6"/>
      <c r="AS64" s="6"/>
      <c r="AT64" s="6"/>
      <c r="AU64" s="6"/>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3"/>
    </row>
    <row r="65" spans="1:96" ht="15" customHeight="1">
      <c r="A65" s="104"/>
      <c r="B65" s="117" t="s">
        <v>109</v>
      </c>
      <c r="C65" s="44"/>
      <c r="D65" s="131">
        <f>IF(D$49=$B65,0,IF(D$49&gt;$B65,'User Input'!D82,-'User Input'!D82))</f>
        <v>0</v>
      </c>
      <c r="E65" s="131">
        <f>IF(E$49=$B65,0,IF(E$49&gt;$B65,'User Input'!E82,-'User Input'!E82))</f>
        <v>0</v>
      </c>
      <c r="F65" s="131">
        <f>IF(F$49=$B65,0,IF(F$49&gt;$B65,'User Input'!F82,-'User Input'!F82))</f>
        <v>0</v>
      </c>
      <c r="G65" s="131">
        <f>IF(G$49=$B65,0,IF(G$49&gt;$B65,'User Input'!G82,-'User Input'!G82))</f>
        <v>0</v>
      </c>
      <c r="H65" s="131">
        <f>IF(H$49=$B65,0,IF(H$49&gt;$B65,'User Input'!H82,-'User Input'!H82))</f>
        <v>0</v>
      </c>
      <c r="I65" s="131">
        <f>IF(I$49=$B65,0,IF(I$49&gt;$B65,'User Input'!I82,-'User Input'!I82))</f>
        <v>0</v>
      </c>
      <c r="J65" s="131">
        <f>IF(J$49=$B65,0,IF(J$49&gt;$B65,'User Input'!J82,-'User Input'!J82))</f>
        <v>0</v>
      </c>
      <c r="K65" s="131">
        <f>IF(K$49=$B65,0,IF(K$49&gt;$B65,'User Input'!K82,-'User Input'!K82))</f>
        <v>0</v>
      </c>
      <c r="L65" s="131">
        <f>IF(L$49=$B65,0,IF(L$49&gt;$B65,'User Input'!L82,-'User Input'!L82))</f>
        <v>0</v>
      </c>
      <c r="M65" s="131">
        <f>IF(M$49=$B65,0,IF(M$49&gt;$B65,'User Input'!M82,-'User Input'!M82))</f>
        <v>0</v>
      </c>
      <c r="N65" s="131">
        <f>IF(N$49=$B65,0,IF(N$49&gt;$B65,'User Input'!N82,-'User Input'!N82))</f>
        <v>0</v>
      </c>
      <c r="O65" s="131">
        <f>IF(O$49=$B65,0,IF(O$49&gt;$B65,'User Input'!O82,-'User Input'!O82))</f>
        <v>0</v>
      </c>
      <c r="P65" s="131">
        <f>IF(P$49=$B65,0,IF(P$49&gt;$B65,'User Input'!P82,-'User Input'!P82))</f>
        <v>0</v>
      </c>
      <c r="Q65" s="131">
        <f>IF(Q$49=$B65,0,IF(Q$49&gt;$B65,'User Input'!Q82,-'User Input'!Q82))</f>
        <v>0</v>
      </c>
      <c r="R65" s="131">
        <f>IF(R$49=$B65,0,IF(R$49&gt;$B65,'User Input'!R82,-'User Input'!R82))</f>
        <v>0</v>
      </c>
      <c r="S65" s="131">
        <f>IF(S$49=$B65,0,IF(S$49&gt;$B65,'User Input'!S82,-'User Input'!S82))</f>
        <v>0</v>
      </c>
      <c r="T65" s="131">
        <f>IF(T$49=$B65,0,IF(T$49&gt;$B65,'User Input'!T82,-'User Input'!T82))</f>
        <v>0</v>
      </c>
      <c r="U65" s="131">
        <f>IF(U$49=$B65,0,IF(U$49&gt;$B65,'User Input'!U82,-'User Input'!U82))</f>
        <v>0</v>
      </c>
      <c r="V65" s="131">
        <f>IF(V$49=$B65,0,IF(V$49&gt;$B65,'User Input'!V82,-'User Input'!V82))</f>
        <v>0</v>
      </c>
      <c r="W65" s="131">
        <f>IF(W$49=$B65,0,IF(W$49&gt;$B65,'User Input'!W82,-'User Input'!W82))</f>
        <v>0</v>
      </c>
      <c r="X65" s="131">
        <f>IF(X$49=$B65,0,IF(X$49&gt;$B65,'User Input'!X82,-'User Input'!X82))</f>
        <v>0</v>
      </c>
      <c r="Y65" s="131">
        <f>IF(Y$49=$B65,0,IF(Y$49&gt;$B65,'User Input'!Y82,-'User Input'!Y82))</f>
        <v>0</v>
      </c>
      <c r="Z65" s="131">
        <f>IF(Z$49=$B65,0,IF(Z$49&gt;$B65,'User Input'!Z82,-'User Input'!Z82))</f>
        <v>0</v>
      </c>
      <c r="AA65" s="131">
        <f>IF(AA$49=$B65,0,IF(AA$49&gt;$B65,'User Input'!AA82,-'User Input'!AA82))</f>
        <v>0</v>
      </c>
      <c r="AB65" s="131">
        <f>IF(AB$49=$B65,0,IF(AB$49&gt;$B65,'User Input'!AB82,-'User Input'!AB82))</f>
        <v>0</v>
      </c>
      <c r="AC65" s="131">
        <f>IF(AC$49=$B65,0,IF(AC$49&gt;$B65,'User Input'!AC82,-'User Input'!AC82))</f>
        <v>0</v>
      </c>
      <c r="AD65" s="131">
        <f>IF(AD$49=$B65,0,IF(AD$49&gt;$B65,'User Input'!AD82,-'User Input'!AD82))</f>
        <v>0</v>
      </c>
      <c r="AE65" s="131">
        <f>IF(AE$49=$B65,0,IF(AE$49&gt;$B65,'User Input'!AE82,-'User Input'!AE82))</f>
        <v>0</v>
      </c>
      <c r="AF65" s="131">
        <f>IF(AF$49=$B65,0,IF(AF$49&gt;$B65,'User Input'!AF82,-'User Input'!AF82))</f>
        <v>0</v>
      </c>
      <c r="AG65" s="131">
        <f>IF(AG$49=$B65,0,IF(AG$49&gt;$B65,'User Input'!AG82,-'User Input'!AG82))</f>
        <v>0</v>
      </c>
      <c r="AH65" s="131">
        <f>IF(AH$49=$B65,0,IF(AH$49&gt;$B65,'User Input'!AH82,-'User Input'!AH82))</f>
        <v>0</v>
      </c>
      <c r="AI65" s="131">
        <f>IF(AI$49=$B65,0,IF(AI$49&gt;$B65,'User Input'!AI82,-'User Input'!AI82))</f>
        <v>0</v>
      </c>
      <c r="AJ65" s="131">
        <f>IF(AJ$49=$B65,0,IF(AJ$49&gt;$B65,'User Input'!AJ82,-'User Input'!AJ82))</f>
        <v>0</v>
      </c>
      <c r="AK65" s="131">
        <f>IF(AK$49=$B65,0,IF(AK$49&gt;$B65,'User Input'!AK82,-'User Input'!AK82))</f>
        <v>0</v>
      </c>
      <c r="AL65" s="131">
        <f>IF(AL$49=$B65,0,IF(AL$49&gt;$B65,'User Input'!AL82,-'User Input'!AL82))</f>
        <v>0</v>
      </c>
      <c r="AM65" s="131">
        <f>IF(AM$49=$B65,0,IF(AM$49&gt;$B65,'User Input'!AM82,-'User Input'!AM82))</f>
        <v>0</v>
      </c>
      <c r="AN65" s="131">
        <f>IF(AN$49=$B65,0,IF(AN$49&gt;$B65,'User Input'!AN82,-'User Input'!AN82))</f>
        <v>0</v>
      </c>
      <c r="AO65" s="131">
        <f>IF(AO$49=$B65,0,IF(AO$49&gt;$B65,'User Input'!AO82,-'User Input'!AO82))</f>
        <v>0</v>
      </c>
      <c r="AP65" s="6"/>
      <c r="AQ65" s="6"/>
      <c r="AR65" s="6"/>
      <c r="AS65" s="6"/>
      <c r="AT65" s="6"/>
      <c r="AU65" s="6"/>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3"/>
    </row>
    <row r="66" spans="1:96" ht="15" customHeight="1">
      <c r="A66" s="104"/>
      <c r="B66" s="117" t="s">
        <v>110</v>
      </c>
      <c r="C66" s="44"/>
      <c r="D66" s="131">
        <f>IF(D$49=$B66,0,IF(D$49&gt;$B66,'User Input'!D83,-'User Input'!D83))</f>
        <v>0</v>
      </c>
      <c r="E66" s="131">
        <f>IF(E$49=$B66,0,IF(E$49&gt;$B66,'User Input'!E83,-'User Input'!E83))</f>
        <v>0</v>
      </c>
      <c r="F66" s="131">
        <f>IF(F$49=$B66,0,IF(F$49&gt;$B66,'User Input'!F83,-'User Input'!F83))</f>
        <v>0</v>
      </c>
      <c r="G66" s="131">
        <f>IF(G$49=$B66,0,IF(G$49&gt;$B66,'User Input'!G83,-'User Input'!G83))</f>
        <v>0</v>
      </c>
      <c r="H66" s="131">
        <f>IF(H$49=$B66,0,IF(H$49&gt;$B66,'User Input'!H83,-'User Input'!H83))</f>
        <v>0</v>
      </c>
      <c r="I66" s="131">
        <f>IF(I$49=$B66,0,IF(I$49&gt;$B66,'User Input'!I83,-'User Input'!I83))</f>
        <v>0</v>
      </c>
      <c r="J66" s="131">
        <f>IF(J$49=$B66,0,IF(J$49&gt;$B66,'User Input'!J83,-'User Input'!J83))</f>
        <v>0</v>
      </c>
      <c r="K66" s="131">
        <f>IF(K$49=$B66,0,IF(K$49&gt;$B66,'User Input'!K83,-'User Input'!K83))</f>
        <v>0</v>
      </c>
      <c r="L66" s="131">
        <f>IF(L$49=$B66,0,IF(L$49&gt;$B66,'User Input'!L83,-'User Input'!L83))</f>
        <v>0</v>
      </c>
      <c r="M66" s="131">
        <f>IF(M$49=$B66,0,IF(M$49&gt;$B66,'User Input'!M83,-'User Input'!M83))</f>
        <v>0</v>
      </c>
      <c r="N66" s="131">
        <f>IF(N$49=$B66,0,IF(N$49&gt;$B66,'User Input'!N83,-'User Input'!N83))</f>
        <v>0</v>
      </c>
      <c r="O66" s="131">
        <f>IF(O$49=$B66,0,IF(O$49&gt;$B66,'User Input'!O83,-'User Input'!O83))</f>
        <v>0</v>
      </c>
      <c r="P66" s="131">
        <f>IF(P$49=$B66,0,IF(P$49&gt;$B66,'User Input'!P83,-'User Input'!P83))</f>
        <v>0</v>
      </c>
      <c r="Q66" s="131">
        <f>IF(Q$49=$B66,0,IF(Q$49&gt;$B66,'User Input'!Q83,-'User Input'!Q83))</f>
        <v>0</v>
      </c>
      <c r="R66" s="131">
        <f>IF(R$49=$B66,0,IF(R$49&gt;$B66,'User Input'!R83,-'User Input'!R83))</f>
        <v>0</v>
      </c>
      <c r="S66" s="131">
        <f>IF(S$49=$B66,0,IF(S$49&gt;$B66,'User Input'!S83,-'User Input'!S83))</f>
        <v>0</v>
      </c>
      <c r="T66" s="131">
        <f>IF(T$49=$B66,0,IF(T$49&gt;$B66,'User Input'!T83,-'User Input'!T83))</f>
        <v>0</v>
      </c>
      <c r="U66" s="131">
        <f>IF(U$49=$B66,0,IF(U$49&gt;$B66,'User Input'!U83,-'User Input'!U83))</f>
        <v>0</v>
      </c>
      <c r="V66" s="131">
        <f>IF(V$49=$B66,0,IF(V$49&gt;$B66,'User Input'!V83,-'User Input'!V83))</f>
        <v>0</v>
      </c>
      <c r="W66" s="131">
        <f>IF(W$49=$B66,0,IF(W$49&gt;$B66,'User Input'!W83,-'User Input'!W83))</f>
        <v>0</v>
      </c>
      <c r="X66" s="131">
        <f>IF(X$49=$B66,0,IF(X$49&gt;$B66,'User Input'!X83,-'User Input'!X83))</f>
        <v>0</v>
      </c>
      <c r="Y66" s="131">
        <f>IF(Y$49=$B66,0,IF(Y$49&gt;$B66,'User Input'!Y83,-'User Input'!Y83))</f>
        <v>0</v>
      </c>
      <c r="Z66" s="131">
        <f>IF(Z$49=$B66,0,IF(Z$49&gt;$B66,'User Input'!Z83,-'User Input'!Z83))</f>
        <v>0</v>
      </c>
      <c r="AA66" s="131">
        <f>IF(AA$49=$B66,0,IF(AA$49&gt;$B66,'User Input'!AA83,-'User Input'!AA83))</f>
        <v>0</v>
      </c>
      <c r="AB66" s="131">
        <f>IF(AB$49=$B66,0,IF(AB$49&gt;$B66,'User Input'!AB83,-'User Input'!AB83))</f>
        <v>0</v>
      </c>
      <c r="AC66" s="131">
        <f>IF(AC$49=$B66,0,IF(AC$49&gt;$B66,'User Input'!AC83,-'User Input'!AC83))</f>
        <v>0</v>
      </c>
      <c r="AD66" s="131">
        <f>IF(AD$49=$B66,0,IF(AD$49&gt;$B66,'User Input'!AD83,-'User Input'!AD83))</f>
        <v>0</v>
      </c>
      <c r="AE66" s="131">
        <f>IF(AE$49=$B66,0,IF(AE$49&gt;$B66,'User Input'!AE83,-'User Input'!AE83))</f>
        <v>0</v>
      </c>
      <c r="AF66" s="131">
        <f>IF(AF$49=$B66,0,IF(AF$49&gt;$B66,'User Input'!AF83,-'User Input'!AF83))</f>
        <v>0</v>
      </c>
      <c r="AG66" s="131">
        <f>IF(AG$49=$B66,0,IF(AG$49&gt;$B66,'User Input'!AG83,-'User Input'!AG83))</f>
        <v>0</v>
      </c>
      <c r="AH66" s="131">
        <f>IF(AH$49=$B66,0,IF(AH$49&gt;$B66,'User Input'!AH83,-'User Input'!AH83))</f>
        <v>0</v>
      </c>
      <c r="AI66" s="131">
        <f>IF(AI$49=$B66,0,IF(AI$49&gt;$B66,'User Input'!AI83,-'User Input'!AI83))</f>
        <v>0</v>
      </c>
      <c r="AJ66" s="131">
        <f>IF(AJ$49=$B66,0,IF(AJ$49&gt;$B66,'User Input'!AJ83,-'User Input'!AJ83))</f>
        <v>0</v>
      </c>
      <c r="AK66" s="131">
        <f>IF(AK$49=$B66,0,IF(AK$49&gt;$B66,'User Input'!AK83,-'User Input'!AK83))</f>
        <v>0</v>
      </c>
      <c r="AL66" s="131">
        <f>IF(AL$49=$B66,0,IF(AL$49&gt;$B66,'User Input'!AL83,-'User Input'!AL83))</f>
        <v>0</v>
      </c>
      <c r="AM66" s="131">
        <f>IF(AM$49=$B66,0,IF(AM$49&gt;$B66,'User Input'!AM83,-'User Input'!AM83))</f>
        <v>0</v>
      </c>
      <c r="AN66" s="131">
        <f>IF(AN$49=$B66,0,IF(AN$49&gt;$B66,'User Input'!AN83,-'User Input'!AN83))</f>
        <v>0</v>
      </c>
      <c r="AO66" s="131">
        <f>IF(AO$49=$B66,0,IF(AO$49&gt;$B66,'User Input'!AO83,-'User Input'!AO83))</f>
        <v>0</v>
      </c>
      <c r="AP66" s="6"/>
      <c r="AQ66" s="6"/>
      <c r="AR66" s="6"/>
      <c r="AS66" s="6"/>
      <c r="AT66" s="6"/>
      <c r="AU66" s="6"/>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3"/>
    </row>
    <row r="67" spans="1:96" ht="15" customHeight="1">
      <c r="A67" s="104"/>
      <c r="B67" s="117" t="s">
        <v>111</v>
      </c>
      <c r="C67" s="44"/>
      <c r="D67" s="131">
        <f>IF(D$49=$B67,0,IF(D$49&gt;$B67,'User Input'!D84,-'User Input'!D84))</f>
        <v>0</v>
      </c>
      <c r="E67" s="131">
        <f>IF(E$49=$B67,0,IF(E$49&gt;$B67,'User Input'!E84,-'User Input'!E84))</f>
        <v>0</v>
      </c>
      <c r="F67" s="131">
        <f>IF(F$49=$B67,0,IF(F$49&gt;$B67,'User Input'!F84,-'User Input'!F84))</f>
        <v>0</v>
      </c>
      <c r="G67" s="131">
        <f>IF(G$49=$B67,0,IF(G$49&gt;$B67,'User Input'!G84,-'User Input'!G84))</f>
        <v>0</v>
      </c>
      <c r="H67" s="131">
        <f>IF(H$49=$B67,0,IF(H$49&gt;$B67,'User Input'!H84,-'User Input'!H84))</f>
        <v>0</v>
      </c>
      <c r="I67" s="131">
        <f>IF(I$49=$B67,0,IF(I$49&gt;$B67,'User Input'!I84,-'User Input'!I84))</f>
        <v>0</v>
      </c>
      <c r="J67" s="131">
        <f>IF(J$49=$B67,0,IF(J$49&gt;$B67,'User Input'!J84,-'User Input'!J84))</f>
        <v>0</v>
      </c>
      <c r="K67" s="131">
        <f>IF(K$49=$B67,0,IF(K$49&gt;$B67,'User Input'!K84,-'User Input'!K84))</f>
        <v>0</v>
      </c>
      <c r="L67" s="131">
        <f>IF(L$49=$B67,0,IF(L$49&gt;$B67,'User Input'!L84,-'User Input'!L84))</f>
        <v>0</v>
      </c>
      <c r="M67" s="131">
        <f>IF(M$49=$B67,0,IF(M$49&gt;$B67,'User Input'!M84,-'User Input'!M84))</f>
        <v>0</v>
      </c>
      <c r="N67" s="131">
        <f>IF(N$49=$B67,0,IF(N$49&gt;$B67,'User Input'!N84,-'User Input'!N84))</f>
        <v>0</v>
      </c>
      <c r="O67" s="131">
        <f>IF(O$49=$B67,0,IF(O$49&gt;$B67,'User Input'!O84,-'User Input'!O84))</f>
        <v>0</v>
      </c>
      <c r="P67" s="131">
        <f>IF(P$49=$B67,0,IF(P$49&gt;$B67,'User Input'!P84,-'User Input'!P84))</f>
        <v>0</v>
      </c>
      <c r="Q67" s="131">
        <f>IF(Q$49=$B67,0,IF(Q$49&gt;$B67,'User Input'!Q84,-'User Input'!Q84))</f>
        <v>0</v>
      </c>
      <c r="R67" s="131">
        <f>IF(R$49=$B67,0,IF(R$49&gt;$B67,'User Input'!R84,-'User Input'!R84))</f>
        <v>0</v>
      </c>
      <c r="S67" s="131">
        <f>IF(S$49=$B67,0,IF(S$49&gt;$B67,'User Input'!S84,-'User Input'!S84))</f>
        <v>0</v>
      </c>
      <c r="T67" s="131">
        <f>IF(T$49=$B67,0,IF(T$49&gt;$B67,'User Input'!T84,-'User Input'!T84))</f>
        <v>0</v>
      </c>
      <c r="U67" s="131">
        <f>IF(U$49=$B67,0,IF(U$49&gt;$B67,'User Input'!U84,-'User Input'!U84))</f>
        <v>0</v>
      </c>
      <c r="V67" s="131">
        <f>IF(V$49=$B67,0,IF(V$49&gt;$B67,'User Input'!V84,-'User Input'!V84))</f>
        <v>0</v>
      </c>
      <c r="W67" s="131">
        <f>IF(W$49=$B67,0,IF(W$49&gt;$B67,'User Input'!W84,-'User Input'!W84))</f>
        <v>0</v>
      </c>
      <c r="X67" s="131">
        <f>IF(X$49=$B67,0,IF(X$49&gt;$B67,'User Input'!X84,-'User Input'!X84))</f>
        <v>0</v>
      </c>
      <c r="Y67" s="131">
        <f>IF(Y$49=$B67,0,IF(Y$49&gt;$B67,'User Input'!Y84,-'User Input'!Y84))</f>
        <v>0</v>
      </c>
      <c r="Z67" s="131">
        <f>IF(Z$49=$B67,0,IF(Z$49&gt;$B67,'User Input'!Z84,-'User Input'!Z84))</f>
        <v>0</v>
      </c>
      <c r="AA67" s="131">
        <f>IF(AA$49=$B67,0,IF(AA$49&gt;$B67,'User Input'!AA84,-'User Input'!AA84))</f>
        <v>0</v>
      </c>
      <c r="AB67" s="131">
        <f>IF(AB$49=$B67,0,IF(AB$49&gt;$B67,'User Input'!AB84,-'User Input'!AB84))</f>
        <v>0</v>
      </c>
      <c r="AC67" s="131">
        <f>IF(AC$49=$B67,0,IF(AC$49&gt;$B67,'User Input'!AC84,-'User Input'!AC84))</f>
        <v>0</v>
      </c>
      <c r="AD67" s="131">
        <f>IF(AD$49=$B67,0,IF(AD$49&gt;$B67,'User Input'!AD84,-'User Input'!AD84))</f>
        <v>0</v>
      </c>
      <c r="AE67" s="131">
        <f>IF(AE$49=$B67,0,IF(AE$49&gt;$B67,'User Input'!AE84,-'User Input'!AE84))</f>
        <v>0</v>
      </c>
      <c r="AF67" s="131">
        <f>IF(AF$49=$B67,0,IF(AF$49&gt;$B67,'User Input'!AF84,-'User Input'!AF84))</f>
        <v>0</v>
      </c>
      <c r="AG67" s="131">
        <f>IF(AG$49=$B67,0,IF(AG$49&gt;$B67,'User Input'!AG84,-'User Input'!AG84))</f>
        <v>0</v>
      </c>
      <c r="AH67" s="131">
        <f>IF(AH$49=$B67,0,IF(AH$49&gt;$B67,'User Input'!AH84,-'User Input'!AH84))</f>
        <v>0</v>
      </c>
      <c r="AI67" s="131">
        <f>IF(AI$49=$B67,0,IF(AI$49&gt;$B67,'User Input'!AI84,-'User Input'!AI84))</f>
        <v>0</v>
      </c>
      <c r="AJ67" s="131">
        <f>IF(AJ$49=$B67,0,IF(AJ$49&gt;$B67,'User Input'!AJ84,-'User Input'!AJ84))</f>
        <v>0</v>
      </c>
      <c r="AK67" s="131">
        <f>IF(AK$49=$B67,0,IF(AK$49&gt;$B67,'User Input'!AK84,-'User Input'!AK84))</f>
        <v>0</v>
      </c>
      <c r="AL67" s="131">
        <f>IF(AL$49=$B67,0,IF(AL$49&gt;$B67,'User Input'!AL84,-'User Input'!AL84))</f>
        <v>0</v>
      </c>
      <c r="AM67" s="131">
        <f>IF(AM$49=$B67,0,IF(AM$49&gt;$B67,'User Input'!AM84,-'User Input'!AM84))</f>
        <v>0</v>
      </c>
      <c r="AN67" s="131">
        <f>IF(AN$49=$B67,0,IF(AN$49&gt;$B67,'User Input'!AN84,-'User Input'!AN84))</f>
        <v>0</v>
      </c>
      <c r="AO67" s="131">
        <f>IF(AO$49=$B67,0,IF(AO$49&gt;$B67,'User Input'!AO84,-'User Input'!AO84))</f>
        <v>0</v>
      </c>
      <c r="AP67" s="6"/>
      <c r="AQ67" s="6"/>
      <c r="AR67" s="6"/>
      <c r="AS67" s="6"/>
      <c r="AT67" s="6"/>
      <c r="AU67" s="6"/>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3"/>
    </row>
    <row r="68" spans="1:96" ht="15" customHeight="1">
      <c r="A68" s="104"/>
      <c r="B68" s="117" t="s">
        <v>112</v>
      </c>
      <c r="C68" s="44"/>
      <c r="D68" s="131">
        <f>IF(D$49=$B68,0,IF(D$49&gt;$B68,'User Input'!D85,-'User Input'!D85))</f>
        <v>0</v>
      </c>
      <c r="E68" s="131">
        <f>IF(E$49=$B68,0,IF(E$49&gt;$B68,'User Input'!E85,-'User Input'!E85))</f>
        <v>0</v>
      </c>
      <c r="F68" s="131">
        <f>IF(F$49=$B68,0,IF(F$49&gt;$B68,'User Input'!F85,-'User Input'!F85))</f>
        <v>0</v>
      </c>
      <c r="G68" s="131">
        <f>IF(G$49=$B68,0,IF(G$49&gt;$B68,'User Input'!G85,-'User Input'!G85))</f>
        <v>0</v>
      </c>
      <c r="H68" s="131">
        <f>IF(H$49=$B68,0,IF(H$49&gt;$B68,'User Input'!H85,-'User Input'!H85))</f>
        <v>0</v>
      </c>
      <c r="I68" s="131">
        <f>IF(I$49=$B68,0,IF(I$49&gt;$B68,'User Input'!I85,-'User Input'!I85))</f>
        <v>0</v>
      </c>
      <c r="J68" s="131">
        <f>IF(J$49=$B68,0,IF(J$49&gt;$B68,'User Input'!J85,-'User Input'!J85))</f>
        <v>0</v>
      </c>
      <c r="K68" s="131">
        <f>IF(K$49=$B68,0,IF(K$49&gt;$B68,'User Input'!K85,-'User Input'!K85))</f>
        <v>0</v>
      </c>
      <c r="L68" s="131">
        <f>IF(L$49=$B68,0,IF(L$49&gt;$B68,'User Input'!L85,-'User Input'!L85))</f>
        <v>0</v>
      </c>
      <c r="M68" s="131">
        <f>IF(M$49=$B68,0,IF(M$49&gt;$B68,'User Input'!M85,-'User Input'!M85))</f>
        <v>0</v>
      </c>
      <c r="N68" s="131">
        <f>IF(N$49=$B68,0,IF(N$49&gt;$B68,'User Input'!N85,-'User Input'!N85))</f>
        <v>0</v>
      </c>
      <c r="O68" s="131">
        <f>IF(O$49=$B68,0,IF(O$49&gt;$B68,'User Input'!O85,-'User Input'!O85))</f>
        <v>0</v>
      </c>
      <c r="P68" s="131">
        <f>IF(P$49=$B68,0,IF(P$49&gt;$B68,'User Input'!P85,-'User Input'!P85))</f>
        <v>0</v>
      </c>
      <c r="Q68" s="131">
        <f>IF(Q$49=$B68,0,IF(Q$49&gt;$B68,'User Input'!Q85,-'User Input'!Q85))</f>
        <v>0</v>
      </c>
      <c r="R68" s="131">
        <f>IF(R$49=$B68,0,IF(R$49&gt;$B68,'User Input'!R85,-'User Input'!R85))</f>
        <v>0</v>
      </c>
      <c r="S68" s="131">
        <f>IF(S$49=$B68,0,IF(S$49&gt;$B68,'User Input'!S85,-'User Input'!S85))</f>
        <v>0</v>
      </c>
      <c r="T68" s="131">
        <f>IF(T$49=$B68,0,IF(T$49&gt;$B68,'User Input'!T85,-'User Input'!T85))</f>
        <v>0</v>
      </c>
      <c r="U68" s="131">
        <f>IF(U$49=$B68,0,IF(U$49&gt;$B68,'User Input'!U85,-'User Input'!U85))</f>
        <v>0</v>
      </c>
      <c r="V68" s="131">
        <f>IF(V$49=$B68,0,IF(V$49&gt;$B68,'User Input'!V85,-'User Input'!V85))</f>
        <v>0</v>
      </c>
      <c r="W68" s="131">
        <f>IF(W$49=$B68,0,IF(W$49&gt;$B68,'User Input'!W85,-'User Input'!W85))</f>
        <v>0</v>
      </c>
      <c r="X68" s="131">
        <f>IF(X$49=$B68,0,IF(X$49&gt;$B68,'User Input'!X85,-'User Input'!X85))</f>
        <v>0</v>
      </c>
      <c r="Y68" s="131">
        <f>IF(Y$49=$B68,0,IF(Y$49&gt;$B68,'User Input'!Y85,-'User Input'!Y85))</f>
        <v>0</v>
      </c>
      <c r="Z68" s="131">
        <f>IF(Z$49=$B68,0,IF(Z$49&gt;$B68,'User Input'!Z85,-'User Input'!Z85))</f>
        <v>0</v>
      </c>
      <c r="AA68" s="131">
        <f>IF(AA$49=$B68,0,IF(AA$49&gt;$B68,'User Input'!AA85,-'User Input'!AA85))</f>
        <v>0</v>
      </c>
      <c r="AB68" s="131">
        <f>IF(AB$49=$B68,0,IF(AB$49&gt;$B68,'User Input'!AB85,-'User Input'!AB85))</f>
        <v>0</v>
      </c>
      <c r="AC68" s="131">
        <f>IF(AC$49=$B68,0,IF(AC$49&gt;$B68,'User Input'!AC85,-'User Input'!AC85))</f>
        <v>0</v>
      </c>
      <c r="AD68" s="131">
        <f>IF(AD$49=$B68,0,IF(AD$49&gt;$B68,'User Input'!AD85,-'User Input'!AD85))</f>
        <v>0</v>
      </c>
      <c r="AE68" s="131">
        <f>IF(AE$49=$B68,0,IF(AE$49&gt;$B68,'User Input'!AE85,-'User Input'!AE85))</f>
        <v>0</v>
      </c>
      <c r="AF68" s="131">
        <f>IF(AF$49=$B68,0,IF(AF$49&gt;$B68,'User Input'!AF85,-'User Input'!AF85))</f>
        <v>0</v>
      </c>
      <c r="AG68" s="131">
        <f>IF(AG$49=$B68,0,IF(AG$49&gt;$B68,'User Input'!AG85,-'User Input'!AG85))</f>
        <v>0</v>
      </c>
      <c r="AH68" s="131">
        <f>IF(AH$49=$B68,0,IF(AH$49&gt;$B68,'User Input'!AH85,-'User Input'!AH85))</f>
        <v>0</v>
      </c>
      <c r="AI68" s="131">
        <f>IF(AI$49=$B68,0,IF(AI$49&gt;$B68,'User Input'!AI85,-'User Input'!AI85))</f>
        <v>0</v>
      </c>
      <c r="AJ68" s="131">
        <f>IF(AJ$49=$B68,0,IF(AJ$49&gt;$B68,'User Input'!AJ85,-'User Input'!AJ85))</f>
        <v>0</v>
      </c>
      <c r="AK68" s="131">
        <f>IF(AK$49=$B68,0,IF(AK$49&gt;$B68,'User Input'!AK85,-'User Input'!AK85))</f>
        <v>0</v>
      </c>
      <c r="AL68" s="131">
        <f>IF(AL$49=$B68,0,IF(AL$49&gt;$B68,'User Input'!AL85,-'User Input'!AL85))</f>
        <v>0</v>
      </c>
      <c r="AM68" s="131">
        <f>IF(AM$49=$B68,0,IF(AM$49&gt;$B68,'User Input'!AM85,-'User Input'!AM85))</f>
        <v>0</v>
      </c>
      <c r="AN68" s="131">
        <f>IF(AN$49=$B68,0,IF(AN$49&gt;$B68,'User Input'!AN85,-'User Input'!AN85))</f>
        <v>0</v>
      </c>
      <c r="AO68" s="131">
        <f>IF(AO$49=$B68,0,IF(AO$49&gt;$B68,'User Input'!AO85,-'User Input'!AO85))</f>
        <v>0</v>
      </c>
      <c r="AP68" s="6"/>
      <c r="AQ68" s="6"/>
      <c r="AR68" s="6"/>
      <c r="AS68" s="6"/>
      <c r="AT68" s="6"/>
      <c r="AU68" s="6"/>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3"/>
    </row>
    <row r="69" spans="1:96" ht="15" customHeight="1">
      <c r="A69" s="104"/>
      <c r="B69" s="117" t="s">
        <v>113</v>
      </c>
      <c r="C69" s="44"/>
      <c r="D69" s="131">
        <f>IF(D$49=$B69,0,IF(D$49&gt;$B69,'User Input'!D86,-'User Input'!D86))</f>
        <v>0</v>
      </c>
      <c r="E69" s="131">
        <f>IF(E$49=$B69,0,IF(E$49&gt;$B69,'User Input'!E86,-'User Input'!E86))</f>
        <v>0</v>
      </c>
      <c r="F69" s="131">
        <f>IF(F$49=$B69,0,IF(F$49&gt;$B69,'User Input'!F86,-'User Input'!F86))</f>
        <v>0</v>
      </c>
      <c r="G69" s="131">
        <f>IF(G$49=$B69,0,IF(G$49&gt;$B69,'User Input'!G86,-'User Input'!G86))</f>
        <v>0</v>
      </c>
      <c r="H69" s="131">
        <f>IF(H$49=$B69,0,IF(H$49&gt;$B69,'User Input'!H86,-'User Input'!H86))</f>
        <v>0</v>
      </c>
      <c r="I69" s="131">
        <f>IF(I$49=$B69,0,IF(I$49&gt;$B69,'User Input'!I86,-'User Input'!I86))</f>
        <v>0</v>
      </c>
      <c r="J69" s="131">
        <f>IF(J$49=$B69,0,IF(J$49&gt;$B69,'User Input'!J86,-'User Input'!J86))</f>
        <v>0</v>
      </c>
      <c r="K69" s="131">
        <f>IF(K$49=$B69,0,IF(K$49&gt;$B69,'User Input'!K86,-'User Input'!K86))</f>
        <v>0</v>
      </c>
      <c r="L69" s="131">
        <f>IF(L$49=$B69,0,IF(L$49&gt;$B69,'User Input'!L86,-'User Input'!L86))</f>
        <v>0</v>
      </c>
      <c r="M69" s="131">
        <f>IF(M$49=$B69,0,IF(M$49&gt;$B69,'User Input'!M86,-'User Input'!M86))</f>
        <v>0</v>
      </c>
      <c r="N69" s="131">
        <f>IF(N$49=$B69,0,IF(N$49&gt;$B69,'User Input'!N86,-'User Input'!N86))</f>
        <v>0</v>
      </c>
      <c r="O69" s="131">
        <f>IF(O$49=$B69,0,IF(O$49&gt;$B69,'User Input'!O86,-'User Input'!O86))</f>
        <v>0</v>
      </c>
      <c r="P69" s="131">
        <f>IF(P$49=$B69,0,IF(P$49&gt;$B69,'User Input'!P86,-'User Input'!P86))</f>
        <v>0</v>
      </c>
      <c r="Q69" s="131">
        <f>IF(Q$49=$B69,0,IF(Q$49&gt;$B69,'User Input'!Q86,-'User Input'!Q86))</f>
        <v>0</v>
      </c>
      <c r="R69" s="131">
        <f>IF(R$49=$B69,0,IF(R$49&gt;$B69,'User Input'!R86,-'User Input'!R86))</f>
        <v>0</v>
      </c>
      <c r="S69" s="131">
        <f>IF(S$49=$B69,0,IF(S$49&gt;$B69,'User Input'!S86,-'User Input'!S86))</f>
        <v>0</v>
      </c>
      <c r="T69" s="131">
        <f>IF(T$49=$B69,0,IF(T$49&gt;$B69,'User Input'!T86,-'User Input'!T86))</f>
        <v>0</v>
      </c>
      <c r="U69" s="131">
        <f>IF(U$49=$B69,0,IF(U$49&gt;$B69,'User Input'!U86,-'User Input'!U86))</f>
        <v>0</v>
      </c>
      <c r="V69" s="131">
        <f>IF(V$49=$B69,0,IF(V$49&gt;$B69,'User Input'!V86,-'User Input'!V86))</f>
        <v>0</v>
      </c>
      <c r="W69" s="131">
        <f>IF(W$49=$B69,0,IF(W$49&gt;$B69,'User Input'!W86,-'User Input'!W86))</f>
        <v>0</v>
      </c>
      <c r="X69" s="131">
        <f>IF(X$49=$B69,0,IF(X$49&gt;$B69,'User Input'!X86,-'User Input'!X86))</f>
        <v>0</v>
      </c>
      <c r="Y69" s="131">
        <f>IF(Y$49=$B69,0,IF(Y$49&gt;$B69,'User Input'!Y86,-'User Input'!Y86))</f>
        <v>0</v>
      </c>
      <c r="Z69" s="131">
        <f>IF(Z$49=$B69,0,IF(Z$49&gt;$B69,'User Input'!Z86,-'User Input'!Z86))</f>
        <v>0</v>
      </c>
      <c r="AA69" s="131">
        <f>IF(AA$49=$B69,0,IF(AA$49&gt;$B69,'User Input'!AA86,-'User Input'!AA86))</f>
        <v>0</v>
      </c>
      <c r="AB69" s="131">
        <f>IF(AB$49=$B69,0,IF(AB$49&gt;$B69,'User Input'!AB86,-'User Input'!AB86))</f>
        <v>0</v>
      </c>
      <c r="AC69" s="131">
        <f>IF(AC$49=$B69,0,IF(AC$49&gt;$B69,'User Input'!AC86,-'User Input'!AC86))</f>
        <v>0</v>
      </c>
      <c r="AD69" s="131">
        <f>IF(AD$49=$B69,0,IF(AD$49&gt;$B69,'User Input'!AD86,-'User Input'!AD86))</f>
        <v>0</v>
      </c>
      <c r="AE69" s="131">
        <f>IF(AE$49=$B69,0,IF(AE$49&gt;$B69,'User Input'!AE86,-'User Input'!AE86))</f>
        <v>0</v>
      </c>
      <c r="AF69" s="131">
        <f>IF(AF$49=$B69,0,IF(AF$49&gt;$B69,'User Input'!AF86,-'User Input'!AF86))</f>
        <v>0</v>
      </c>
      <c r="AG69" s="131">
        <f>IF(AG$49=$B69,0,IF(AG$49&gt;$B69,'User Input'!AG86,-'User Input'!AG86))</f>
        <v>0</v>
      </c>
      <c r="AH69" s="131">
        <f>IF(AH$49=$B69,0,IF(AH$49&gt;$B69,'User Input'!AH86,-'User Input'!AH86))</f>
        <v>0</v>
      </c>
      <c r="AI69" s="131">
        <f>IF(AI$49=$B69,0,IF(AI$49&gt;$B69,'User Input'!AI86,-'User Input'!AI86))</f>
        <v>0</v>
      </c>
      <c r="AJ69" s="131">
        <f>IF(AJ$49=$B69,0,IF(AJ$49&gt;$B69,'User Input'!AJ86,-'User Input'!AJ86))</f>
        <v>0</v>
      </c>
      <c r="AK69" s="131">
        <f>IF(AK$49=$B69,0,IF(AK$49&gt;$B69,'User Input'!AK86,-'User Input'!AK86))</f>
        <v>0</v>
      </c>
      <c r="AL69" s="131">
        <f>IF(AL$49=$B69,0,IF(AL$49&gt;$B69,'User Input'!AL86,-'User Input'!AL86))</f>
        <v>0</v>
      </c>
      <c r="AM69" s="131">
        <f>IF(AM$49=$B69,0,IF(AM$49&gt;$B69,'User Input'!AM86,-'User Input'!AM86))</f>
        <v>0</v>
      </c>
      <c r="AN69" s="131">
        <f>IF(AN$49=$B69,0,IF(AN$49&gt;$B69,'User Input'!AN86,-'User Input'!AN86))</f>
        <v>0</v>
      </c>
      <c r="AO69" s="131">
        <f>IF(AO$49=$B69,0,IF(AO$49&gt;$B69,'User Input'!AO86,-'User Input'!AO86))</f>
        <v>0</v>
      </c>
      <c r="AP69" s="6"/>
      <c r="AQ69" s="6"/>
      <c r="AR69" s="6"/>
      <c r="AS69" s="6"/>
      <c r="AT69" s="6"/>
      <c r="AU69" s="6"/>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3"/>
    </row>
    <row r="70" spans="1:96" ht="15" customHeight="1">
      <c r="A70" s="104"/>
      <c r="B70" s="117" t="s">
        <v>114</v>
      </c>
      <c r="C70" s="44"/>
      <c r="D70" s="131">
        <f>IF(D$49=$B70,0,IF(D$49&gt;$B70,'User Input'!D87,-'User Input'!D87))</f>
        <v>0</v>
      </c>
      <c r="E70" s="131">
        <f>IF(E$49=$B70,0,IF(E$49&gt;$B70,'User Input'!E87,-'User Input'!E87))</f>
        <v>0</v>
      </c>
      <c r="F70" s="131">
        <f>IF(F$49=$B70,0,IF(F$49&gt;$B70,'User Input'!F87,-'User Input'!F87))</f>
        <v>0</v>
      </c>
      <c r="G70" s="131">
        <f>IF(G$49=$B70,0,IF(G$49&gt;$B70,'User Input'!G87,-'User Input'!G87))</f>
        <v>0</v>
      </c>
      <c r="H70" s="131">
        <f>IF(H$49=$B70,0,IF(H$49&gt;$B70,'User Input'!H87,-'User Input'!H87))</f>
        <v>0</v>
      </c>
      <c r="I70" s="131">
        <f>IF(I$49=$B70,0,IF(I$49&gt;$B70,'User Input'!I87,-'User Input'!I87))</f>
        <v>0</v>
      </c>
      <c r="J70" s="131">
        <f>IF(J$49=$B70,0,IF(J$49&gt;$B70,'User Input'!J87,-'User Input'!J87))</f>
        <v>0</v>
      </c>
      <c r="K70" s="131">
        <f>IF(K$49=$B70,0,IF(K$49&gt;$B70,'User Input'!K87,-'User Input'!K87))</f>
        <v>0</v>
      </c>
      <c r="L70" s="131">
        <f>IF(L$49=$B70,0,IF(L$49&gt;$B70,'User Input'!L87,-'User Input'!L87))</f>
        <v>0</v>
      </c>
      <c r="M70" s="131">
        <f>IF(M$49=$B70,0,IF(M$49&gt;$B70,'User Input'!M87,-'User Input'!M87))</f>
        <v>0</v>
      </c>
      <c r="N70" s="131">
        <f>IF(N$49=$B70,0,IF(N$49&gt;$B70,'User Input'!N87,-'User Input'!N87))</f>
        <v>0</v>
      </c>
      <c r="O70" s="131">
        <f>IF(O$49=$B70,0,IF(O$49&gt;$B70,'User Input'!O87,-'User Input'!O87))</f>
        <v>0</v>
      </c>
      <c r="P70" s="131">
        <f>IF(P$49=$B70,0,IF(P$49&gt;$B70,'User Input'!P87,-'User Input'!P87))</f>
        <v>0</v>
      </c>
      <c r="Q70" s="131">
        <f>IF(Q$49=$B70,0,IF(Q$49&gt;$B70,'User Input'!Q87,-'User Input'!Q87))</f>
        <v>0</v>
      </c>
      <c r="R70" s="131">
        <f>IF(R$49=$B70,0,IF(R$49&gt;$B70,'User Input'!R87,-'User Input'!R87))</f>
        <v>0</v>
      </c>
      <c r="S70" s="131">
        <f>IF(S$49=$B70,0,IF(S$49&gt;$B70,'User Input'!S87,-'User Input'!S87))</f>
        <v>0</v>
      </c>
      <c r="T70" s="131">
        <f>IF(T$49=$B70,0,IF(T$49&gt;$B70,'User Input'!T87,-'User Input'!T87))</f>
        <v>0</v>
      </c>
      <c r="U70" s="131">
        <f>IF(U$49=$B70,0,IF(U$49&gt;$B70,'User Input'!U87,-'User Input'!U87))</f>
        <v>0</v>
      </c>
      <c r="V70" s="131">
        <f>IF(V$49=$B70,0,IF(V$49&gt;$B70,'User Input'!V87,-'User Input'!V87))</f>
        <v>0</v>
      </c>
      <c r="W70" s="131">
        <f>IF(W$49=$B70,0,IF(W$49&gt;$B70,'User Input'!W87,-'User Input'!W87))</f>
        <v>0</v>
      </c>
      <c r="X70" s="131">
        <f>IF(X$49=$B70,0,IF(X$49&gt;$B70,'User Input'!X87,-'User Input'!X87))</f>
        <v>0</v>
      </c>
      <c r="Y70" s="131">
        <f>IF(Y$49=$B70,0,IF(Y$49&gt;$B70,'User Input'!Y87,-'User Input'!Y87))</f>
        <v>0</v>
      </c>
      <c r="Z70" s="131">
        <f>IF(Z$49=$B70,0,IF(Z$49&gt;$B70,'User Input'!Z87,-'User Input'!Z87))</f>
        <v>0</v>
      </c>
      <c r="AA70" s="131">
        <f>IF(AA$49=$B70,0,IF(AA$49&gt;$B70,'User Input'!AA87,-'User Input'!AA87))</f>
        <v>0</v>
      </c>
      <c r="AB70" s="131">
        <f>IF(AB$49=$B70,0,IF(AB$49&gt;$B70,'User Input'!AB87,-'User Input'!AB87))</f>
        <v>0</v>
      </c>
      <c r="AC70" s="131">
        <f>IF(AC$49=$B70,0,IF(AC$49&gt;$B70,'User Input'!AC87,-'User Input'!AC87))</f>
        <v>0</v>
      </c>
      <c r="AD70" s="131">
        <f>IF(AD$49=$B70,0,IF(AD$49&gt;$B70,'User Input'!AD87,-'User Input'!AD87))</f>
        <v>0</v>
      </c>
      <c r="AE70" s="131">
        <f>IF(AE$49=$B70,0,IF(AE$49&gt;$B70,'User Input'!AE87,-'User Input'!AE87))</f>
        <v>0</v>
      </c>
      <c r="AF70" s="131">
        <f>IF(AF$49=$B70,0,IF(AF$49&gt;$B70,'User Input'!AF87,-'User Input'!AF87))</f>
        <v>0</v>
      </c>
      <c r="AG70" s="131">
        <f>IF(AG$49=$B70,0,IF(AG$49&gt;$B70,'User Input'!AG87,-'User Input'!AG87))</f>
        <v>0</v>
      </c>
      <c r="AH70" s="131">
        <f>IF(AH$49=$B70,0,IF(AH$49&gt;$B70,'User Input'!AH87,-'User Input'!AH87))</f>
        <v>0</v>
      </c>
      <c r="AI70" s="131">
        <f>IF(AI$49=$B70,0,IF(AI$49&gt;$B70,'User Input'!AI87,-'User Input'!AI87))</f>
        <v>0</v>
      </c>
      <c r="AJ70" s="131">
        <f>IF(AJ$49=$B70,0,IF(AJ$49&gt;$B70,'User Input'!AJ87,-'User Input'!AJ87))</f>
        <v>0</v>
      </c>
      <c r="AK70" s="131">
        <f>IF(AK$49=$B70,0,IF(AK$49&gt;$B70,'User Input'!AK87,-'User Input'!AK87))</f>
        <v>0</v>
      </c>
      <c r="AL70" s="131">
        <f>IF(AL$49=$B70,0,IF(AL$49&gt;$B70,'User Input'!AL87,-'User Input'!AL87))</f>
        <v>0</v>
      </c>
      <c r="AM70" s="131">
        <f>IF(AM$49=$B70,0,IF(AM$49&gt;$B70,'User Input'!AM87,-'User Input'!AM87))</f>
        <v>0</v>
      </c>
      <c r="AN70" s="131">
        <f>IF(AN$49=$B70,0,IF(AN$49&gt;$B70,'User Input'!AN87,-'User Input'!AN87))</f>
        <v>0</v>
      </c>
      <c r="AO70" s="131">
        <f>IF(AO$49=$B70,0,IF(AO$49&gt;$B70,'User Input'!AO87,-'User Input'!AO87))</f>
        <v>0</v>
      </c>
      <c r="AP70" s="6"/>
      <c r="AQ70" s="6"/>
      <c r="AR70" s="6"/>
      <c r="AS70" s="6"/>
      <c r="AT70" s="6"/>
      <c r="AU70" s="6"/>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3"/>
    </row>
    <row r="71" spans="1:96" ht="15" customHeight="1">
      <c r="A71" s="104"/>
      <c r="B71" s="117" t="s">
        <v>115</v>
      </c>
      <c r="C71" s="44"/>
      <c r="D71" s="131">
        <f>IF(D$49=$B71,0,IF(D$49&gt;$B71,'User Input'!D88,-'User Input'!D88))</f>
        <v>0</v>
      </c>
      <c r="E71" s="131">
        <f>IF(E$49=$B71,0,IF(E$49&gt;$B71,'User Input'!E88,-'User Input'!E88))</f>
        <v>0</v>
      </c>
      <c r="F71" s="131">
        <f>IF(F$49=$B71,0,IF(F$49&gt;$B71,'User Input'!F88,-'User Input'!F88))</f>
        <v>0</v>
      </c>
      <c r="G71" s="131">
        <f>IF(G$49=$B71,0,IF(G$49&gt;$B71,'User Input'!G88,-'User Input'!G88))</f>
        <v>0</v>
      </c>
      <c r="H71" s="131">
        <f>IF(H$49=$B71,0,IF(H$49&gt;$B71,'User Input'!H88,-'User Input'!H88))</f>
        <v>0</v>
      </c>
      <c r="I71" s="131">
        <f>IF(I$49=$B71,0,IF(I$49&gt;$B71,'User Input'!I88,-'User Input'!I88))</f>
        <v>0</v>
      </c>
      <c r="J71" s="131">
        <f>IF(J$49=$B71,0,IF(J$49&gt;$B71,'User Input'!J88,-'User Input'!J88))</f>
        <v>0</v>
      </c>
      <c r="K71" s="131">
        <f>IF(K$49=$B71,0,IF(K$49&gt;$B71,'User Input'!K88,-'User Input'!K88))</f>
        <v>0</v>
      </c>
      <c r="L71" s="131">
        <f>IF(L$49=$B71,0,IF(L$49&gt;$B71,'User Input'!L88,-'User Input'!L88))</f>
        <v>0</v>
      </c>
      <c r="M71" s="131">
        <f>IF(M$49=$B71,0,IF(M$49&gt;$B71,'User Input'!M88,-'User Input'!M88))</f>
        <v>0</v>
      </c>
      <c r="N71" s="131">
        <f>IF(N$49=$B71,0,IF(N$49&gt;$B71,'User Input'!N88,-'User Input'!N88))</f>
        <v>0</v>
      </c>
      <c r="O71" s="131">
        <f>IF(O$49=$B71,0,IF(O$49&gt;$B71,'User Input'!O88,-'User Input'!O88))</f>
        <v>0</v>
      </c>
      <c r="P71" s="131">
        <f>IF(P$49=$B71,0,IF(P$49&gt;$B71,'User Input'!P88,-'User Input'!P88))</f>
        <v>0</v>
      </c>
      <c r="Q71" s="131">
        <f>IF(Q$49=$B71,0,IF(Q$49&gt;$B71,'User Input'!Q88,-'User Input'!Q88))</f>
        <v>0</v>
      </c>
      <c r="R71" s="131">
        <f>IF(R$49=$B71,0,IF(R$49&gt;$B71,'User Input'!R88,-'User Input'!R88))</f>
        <v>0</v>
      </c>
      <c r="S71" s="131">
        <f>IF(S$49=$B71,0,IF(S$49&gt;$B71,'User Input'!S88,-'User Input'!S88))</f>
        <v>0</v>
      </c>
      <c r="T71" s="131">
        <f>IF(T$49=$B71,0,IF(T$49&gt;$B71,'User Input'!T88,-'User Input'!T88))</f>
        <v>0</v>
      </c>
      <c r="U71" s="131">
        <f>IF(U$49=$B71,0,IF(U$49&gt;$B71,'User Input'!U88,-'User Input'!U88))</f>
        <v>0</v>
      </c>
      <c r="V71" s="131">
        <f>IF(V$49=$B71,0,IF(V$49&gt;$B71,'User Input'!V88,-'User Input'!V88))</f>
        <v>0</v>
      </c>
      <c r="W71" s="131">
        <f>IF(W$49=$B71,0,IF(W$49&gt;$B71,'User Input'!W88,-'User Input'!W88))</f>
        <v>0</v>
      </c>
      <c r="X71" s="131">
        <f>IF(X$49=$B71,0,IF(X$49&gt;$B71,'User Input'!X88,-'User Input'!X88))</f>
        <v>0</v>
      </c>
      <c r="Y71" s="131">
        <f>IF(Y$49=$B71,0,IF(Y$49&gt;$B71,'User Input'!Y88,-'User Input'!Y88))</f>
        <v>0</v>
      </c>
      <c r="Z71" s="131">
        <f>IF(Z$49=$B71,0,IF(Z$49&gt;$B71,'User Input'!Z88,-'User Input'!Z88))</f>
        <v>0</v>
      </c>
      <c r="AA71" s="131">
        <f>IF(AA$49=$B71,0,IF(AA$49&gt;$B71,'User Input'!AA88,-'User Input'!AA88))</f>
        <v>0</v>
      </c>
      <c r="AB71" s="131">
        <f>IF(AB$49=$B71,0,IF(AB$49&gt;$B71,'User Input'!AB88,-'User Input'!AB88))</f>
        <v>0</v>
      </c>
      <c r="AC71" s="131">
        <f>IF(AC$49=$B71,0,IF(AC$49&gt;$B71,'User Input'!AC88,-'User Input'!AC88))</f>
        <v>0</v>
      </c>
      <c r="AD71" s="131">
        <f>IF(AD$49=$B71,0,IF(AD$49&gt;$B71,'User Input'!AD88,-'User Input'!AD88))</f>
        <v>0</v>
      </c>
      <c r="AE71" s="131">
        <f>IF(AE$49=$B71,0,IF(AE$49&gt;$B71,'User Input'!AE88,-'User Input'!AE88))</f>
        <v>0</v>
      </c>
      <c r="AF71" s="131">
        <f>IF(AF$49=$B71,0,IF(AF$49&gt;$B71,'User Input'!AF88,-'User Input'!AF88))</f>
        <v>0</v>
      </c>
      <c r="AG71" s="131">
        <f>IF(AG$49=$B71,0,IF(AG$49&gt;$B71,'User Input'!AG88,-'User Input'!AG88))</f>
        <v>0</v>
      </c>
      <c r="AH71" s="131">
        <f>IF(AH$49=$B71,0,IF(AH$49&gt;$B71,'User Input'!AH88,-'User Input'!AH88))</f>
        <v>0</v>
      </c>
      <c r="AI71" s="131">
        <f>IF(AI$49=$B71,0,IF(AI$49&gt;$B71,'User Input'!AI88,-'User Input'!AI88))</f>
        <v>0</v>
      </c>
      <c r="AJ71" s="131">
        <f>IF(AJ$49=$B71,0,IF(AJ$49&gt;$B71,'User Input'!AJ88,-'User Input'!AJ88))</f>
        <v>0</v>
      </c>
      <c r="AK71" s="131">
        <f>IF(AK$49=$B71,0,IF(AK$49&gt;$B71,'User Input'!AK88,-'User Input'!AK88))</f>
        <v>0</v>
      </c>
      <c r="AL71" s="131">
        <f>IF(AL$49=$B71,0,IF(AL$49&gt;$B71,'User Input'!AL88,-'User Input'!AL88))</f>
        <v>0</v>
      </c>
      <c r="AM71" s="131">
        <f>IF(AM$49=$B71,0,IF(AM$49&gt;$B71,'User Input'!AM88,-'User Input'!AM88))</f>
        <v>0</v>
      </c>
      <c r="AN71" s="131">
        <f>IF(AN$49=$B71,0,IF(AN$49&gt;$B71,'User Input'!AN88,-'User Input'!AN88))</f>
        <v>0</v>
      </c>
      <c r="AO71" s="131">
        <f>IF(AO$49=$B71,0,IF(AO$49&gt;$B71,'User Input'!AO88,-'User Input'!AO88))</f>
        <v>0</v>
      </c>
      <c r="AP71" s="6"/>
      <c r="AQ71" s="6"/>
      <c r="AR71" s="6"/>
      <c r="AS71" s="6"/>
      <c r="AT71" s="6"/>
      <c r="AU71" s="6"/>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3"/>
    </row>
    <row r="72" spans="1:96" ht="15" customHeight="1">
      <c r="A72" s="104"/>
      <c r="B72" s="117" t="s">
        <v>116</v>
      </c>
      <c r="C72" s="44"/>
      <c r="D72" s="131">
        <f>IF(D$49=$B72,0,IF(D$49&gt;$B72,'User Input'!D89,-'User Input'!D89))</f>
        <v>0</v>
      </c>
      <c r="E72" s="131">
        <f>IF(E$49=$B72,0,IF(E$49&gt;$B72,'User Input'!E89,-'User Input'!E89))</f>
        <v>0</v>
      </c>
      <c r="F72" s="131">
        <f>IF(F$49=$B72,0,IF(F$49&gt;$B72,'User Input'!F89,-'User Input'!F89))</f>
        <v>0</v>
      </c>
      <c r="G72" s="131">
        <f>IF(G$49=$B72,0,IF(G$49&gt;$B72,'User Input'!G89,-'User Input'!G89))</f>
        <v>0</v>
      </c>
      <c r="H72" s="131">
        <f>IF(H$49=$B72,0,IF(H$49&gt;$B72,'User Input'!H89,-'User Input'!H89))</f>
        <v>0</v>
      </c>
      <c r="I72" s="131">
        <f>IF(I$49=$B72,0,IF(I$49&gt;$B72,'User Input'!I89,-'User Input'!I89))</f>
        <v>0</v>
      </c>
      <c r="J72" s="131">
        <f>IF(J$49=$B72,0,IF(J$49&gt;$B72,'User Input'!J89,-'User Input'!J89))</f>
        <v>0</v>
      </c>
      <c r="K72" s="131">
        <f>IF(K$49=$B72,0,IF(K$49&gt;$B72,'User Input'!K89,-'User Input'!K89))</f>
        <v>0</v>
      </c>
      <c r="L72" s="131">
        <f>IF(L$49=$B72,0,IF(L$49&gt;$B72,'User Input'!L89,-'User Input'!L89))</f>
        <v>0</v>
      </c>
      <c r="M72" s="131">
        <f>IF(M$49=$B72,0,IF(M$49&gt;$B72,'User Input'!M89,-'User Input'!M89))</f>
        <v>0</v>
      </c>
      <c r="N72" s="131">
        <f>IF(N$49=$B72,0,IF(N$49&gt;$B72,'User Input'!N89,-'User Input'!N89))</f>
        <v>0</v>
      </c>
      <c r="O72" s="131">
        <f>IF(O$49=$B72,0,IF(O$49&gt;$B72,'User Input'!O89,-'User Input'!O89))</f>
        <v>0</v>
      </c>
      <c r="P72" s="131">
        <f>IF(P$49=$B72,0,IF(P$49&gt;$B72,'User Input'!P89,-'User Input'!P89))</f>
        <v>0</v>
      </c>
      <c r="Q72" s="131">
        <f>IF(Q$49=$B72,0,IF(Q$49&gt;$B72,'User Input'!Q89,-'User Input'!Q89))</f>
        <v>0</v>
      </c>
      <c r="R72" s="131">
        <f>IF(R$49=$B72,0,IF(R$49&gt;$B72,'User Input'!R89,-'User Input'!R89))</f>
        <v>0</v>
      </c>
      <c r="S72" s="131">
        <f>IF(S$49=$B72,0,IF(S$49&gt;$B72,'User Input'!S89,-'User Input'!S89))</f>
        <v>0</v>
      </c>
      <c r="T72" s="131">
        <f>IF(T$49=$B72,0,IF(T$49&gt;$B72,'User Input'!T89,-'User Input'!T89))</f>
        <v>0</v>
      </c>
      <c r="U72" s="131">
        <f>IF(U$49=$B72,0,IF(U$49&gt;$B72,'User Input'!U89,-'User Input'!U89))</f>
        <v>0</v>
      </c>
      <c r="V72" s="131">
        <f>IF(V$49=$B72,0,IF(V$49&gt;$B72,'User Input'!V89,-'User Input'!V89))</f>
        <v>0</v>
      </c>
      <c r="W72" s="131">
        <f>IF(W$49=$B72,0,IF(W$49&gt;$B72,'User Input'!W89,-'User Input'!W89))</f>
        <v>0</v>
      </c>
      <c r="X72" s="131">
        <f>IF(X$49=$B72,0,IF(X$49&gt;$B72,'User Input'!X89,-'User Input'!X89))</f>
        <v>0</v>
      </c>
      <c r="Y72" s="131">
        <f>IF(Y$49=$B72,0,IF(Y$49&gt;$B72,'User Input'!Y89,-'User Input'!Y89))</f>
        <v>0</v>
      </c>
      <c r="Z72" s="131">
        <f>IF(Z$49=$B72,0,IF(Z$49&gt;$B72,'User Input'!Z89,-'User Input'!Z89))</f>
        <v>0</v>
      </c>
      <c r="AA72" s="131">
        <f>IF(AA$49=$B72,0,IF(AA$49&gt;$B72,'User Input'!AA89,-'User Input'!AA89))</f>
        <v>0</v>
      </c>
      <c r="AB72" s="131">
        <f>IF(AB$49=$B72,0,IF(AB$49&gt;$B72,'User Input'!AB89,-'User Input'!AB89))</f>
        <v>0</v>
      </c>
      <c r="AC72" s="131">
        <f>IF(AC$49=$B72,0,IF(AC$49&gt;$B72,'User Input'!AC89,-'User Input'!AC89))</f>
        <v>0</v>
      </c>
      <c r="AD72" s="131">
        <f>IF(AD$49=$B72,0,IF(AD$49&gt;$B72,'User Input'!AD89,-'User Input'!AD89))</f>
        <v>0</v>
      </c>
      <c r="AE72" s="131">
        <f>IF(AE$49=$B72,0,IF(AE$49&gt;$B72,'User Input'!AE89,-'User Input'!AE89))</f>
        <v>0</v>
      </c>
      <c r="AF72" s="131">
        <f>IF(AF$49=$B72,0,IF(AF$49&gt;$B72,'User Input'!AF89,-'User Input'!AF89))</f>
        <v>0</v>
      </c>
      <c r="AG72" s="131">
        <f>IF(AG$49=$B72,0,IF(AG$49&gt;$B72,'User Input'!AG89,-'User Input'!AG89))</f>
        <v>0</v>
      </c>
      <c r="AH72" s="131">
        <f>IF(AH$49=$B72,0,IF(AH$49&gt;$B72,'User Input'!AH89,-'User Input'!AH89))</f>
        <v>0</v>
      </c>
      <c r="AI72" s="131">
        <f>IF(AI$49=$B72,0,IF(AI$49&gt;$B72,'User Input'!AI89,-'User Input'!AI89))</f>
        <v>0</v>
      </c>
      <c r="AJ72" s="131">
        <f>IF(AJ$49=$B72,0,IF(AJ$49&gt;$B72,'User Input'!AJ89,-'User Input'!AJ89))</f>
        <v>0</v>
      </c>
      <c r="AK72" s="131">
        <f>IF(AK$49=$B72,0,IF(AK$49&gt;$B72,'User Input'!AK89,-'User Input'!AK89))</f>
        <v>0</v>
      </c>
      <c r="AL72" s="131">
        <f>IF(AL$49=$B72,0,IF(AL$49&gt;$B72,'User Input'!AL89,-'User Input'!AL89))</f>
        <v>0</v>
      </c>
      <c r="AM72" s="131">
        <f>IF(AM$49=$B72,0,IF(AM$49&gt;$B72,'User Input'!AM89,-'User Input'!AM89))</f>
        <v>0</v>
      </c>
      <c r="AN72" s="131">
        <f>IF(AN$49=$B72,0,IF(AN$49&gt;$B72,'User Input'!AN89,-'User Input'!AN89))</f>
        <v>0</v>
      </c>
      <c r="AO72" s="131">
        <f>IF(AO$49=$B72,0,IF(AO$49&gt;$B72,'User Input'!AO89,-'User Input'!AO89))</f>
        <v>0</v>
      </c>
      <c r="AP72" s="6"/>
      <c r="AQ72" s="6"/>
      <c r="AR72" s="6"/>
      <c r="AS72" s="6"/>
      <c r="AT72" s="6"/>
      <c r="AU72" s="6"/>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3"/>
    </row>
    <row r="73" spans="1:96" ht="15" customHeight="1">
      <c r="A73" s="104"/>
      <c r="B73" s="117" t="s">
        <v>117</v>
      </c>
      <c r="C73" s="44"/>
      <c r="D73" s="131">
        <f>IF(D$49=$B73,0,IF(D$49&gt;$B73,'User Input'!D90,-'User Input'!D90))</f>
        <v>0</v>
      </c>
      <c r="E73" s="131">
        <f>IF(E$49=$B73,0,IF(E$49&gt;$B73,'User Input'!E90,-'User Input'!E90))</f>
        <v>0</v>
      </c>
      <c r="F73" s="131">
        <f>IF(F$49=$B73,0,IF(F$49&gt;$B73,'User Input'!F90,-'User Input'!F90))</f>
        <v>0</v>
      </c>
      <c r="G73" s="131">
        <f>IF(G$49=$B73,0,IF(G$49&gt;$B73,'User Input'!G90,-'User Input'!G90))</f>
        <v>0</v>
      </c>
      <c r="H73" s="131">
        <f>IF(H$49=$B73,0,IF(H$49&gt;$B73,'User Input'!H90,-'User Input'!H90))</f>
        <v>0</v>
      </c>
      <c r="I73" s="131">
        <f>IF(I$49=$B73,0,IF(I$49&gt;$B73,'User Input'!I90,-'User Input'!I90))</f>
        <v>0</v>
      </c>
      <c r="J73" s="131">
        <f>IF(J$49=$B73,0,IF(J$49&gt;$B73,'User Input'!J90,-'User Input'!J90))</f>
        <v>0</v>
      </c>
      <c r="K73" s="131">
        <f>IF(K$49=$B73,0,IF(K$49&gt;$B73,'User Input'!K90,-'User Input'!K90))</f>
        <v>0</v>
      </c>
      <c r="L73" s="131">
        <f>IF(L$49=$B73,0,IF(L$49&gt;$B73,'User Input'!L90,-'User Input'!L90))</f>
        <v>0</v>
      </c>
      <c r="M73" s="131">
        <f>IF(M$49=$B73,0,IF(M$49&gt;$B73,'User Input'!M90,-'User Input'!M90))</f>
        <v>0</v>
      </c>
      <c r="N73" s="131">
        <f>IF(N$49=$B73,0,IF(N$49&gt;$B73,'User Input'!N90,-'User Input'!N90))</f>
        <v>0</v>
      </c>
      <c r="O73" s="131">
        <f>IF(O$49=$B73,0,IF(O$49&gt;$B73,'User Input'!O90,-'User Input'!O90))</f>
        <v>0</v>
      </c>
      <c r="P73" s="131">
        <f>IF(P$49=$B73,0,IF(P$49&gt;$B73,'User Input'!P90,-'User Input'!P90))</f>
        <v>0</v>
      </c>
      <c r="Q73" s="131">
        <f>IF(Q$49=$B73,0,IF(Q$49&gt;$B73,'User Input'!Q90,-'User Input'!Q90))</f>
        <v>0</v>
      </c>
      <c r="R73" s="131">
        <f>IF(R$49=$B73,0,IF(R$49&gt;$B73,'User Input'!R90,-'User Input'!R90))</f>
        <v>0</v>
      </c>
      <c r="S73" s="131">
        <f>IF(S$49=$B73,0,IF(S$49&gt;$B73,'User Input'!S90,-'User Input'!S90))</f>
        <v>0</v>
      </c>
      <c r="T73" s="131">
        <f>IF(T$49=$B73,0,IF(T$49&gt;$B73,'User Input'!T90,-'User Input'!T90))</f>
        <v>0</v>
      </c>
      <c r="U73" s="131">
        <f>IF(U$49=$B73,0,IF(U$49&gt;$B73,'User Input'!U90,-'User Input'!U90))</f>
        <v>0</v>
      </c>
      <c r="V73" s="131">
        <f>IF(V$49=$B73,0,IF(V$49&gt;$B73,'User Input'!V90,-'User Input'!V90))</f>
        <v>0</v>
      </c>
      <c r="W73" s="131">
        <f>IF(W$49=$B73,0,IF(W$49&gt;$B73,'User Input'!W90,-'User Input'!W90))</f>
        <v>0</v>
      </c>
      <c r="X73" s="131">
        <f>IF(X$49=$B73,0,IF(X$49&gt;$B73,'User Input'!X90,-'User Input'!X90))</f>
        <v>0</v>
      </c>
      <c r="Y73" s="131">
        <f>IF(Y$49=$B73,0,IF(Y$49&gt;$B73,'User Input'!Y90,-'User Input'!Y90))</f>
        <v>0</v>
      </c>
      <c r="Z73" s="131">
        <f>IF(Z$49=$B73,0,IF(Z$49&gt;$B73,'User Input'!Z90,-'User Input'!Z90))</f>
        <v>0</v>
      </c>
      <c r="AA73" s="131">
        <f>IF(AA$49=$B73,0,IF(AA$49&gt;$B73,'User Input'!AA90,-'User Input'!AA90))</f>
        <v>0</v>
      </c>
      <c r="AB73" s="131">
        <f>IF(AB$49=$B73,0,IF(AB$49&gt;$B73,'User Input'!AB90,-'User Input'!AB90))</f>
        <v>0</v>
      </c>
      <c r="AC73" s="131">
        <f>IF(AC$49=$B73,0,IF(AC$49&gt;$B73,'User Input'!AC90,-'User Input'!AC90))</f>
        <v>0</v>
      </c>
      <c r="AD73" s="131">
        <f>IF(AD$49=$B73,0,IF(AD$49&gt;$B73,'User Input'!AD90,-'User Input'!AD90))</f>
        <v>0</v>
      </c>
      <c r="AE73" s="131">
        <f>IF(AE$49=$B73,0,IF(AE$49&gt;$B73,'User Input'!AE90,-'User Input'!AE90))</f>
        <v>0</v>
      </c>
      <c r="AF73" s="131">
        <f>IF(AF$49=$B73,0,IF(AF$49&gt;$B73,'User Input'!AF90,-'User Input'!AF90))</f>
        <v>0</v>
      </c>
      <c r="AG73" s="131">
        <f>IF(AG$49=$B73,0,IF(AG$49&gt;$B73,'User Input'!AG90,-'User Input'!AG90))</f>
        <v>0</v>
      </c>
      <c r="AH73" s="131">
        <f>IF(AH$49=$B73,0,IF(AH$49&gt;$B73,'User Input'!AH90,-'User Input'!AH90))</f>
        <v>0</v>
      </c>
      <c r="AI73" s="131">
        <f>IF(AI$49=$B73,0,IF(AI$49&gt;$B73,'User Input'!AI90,-'User Input'!AI90))</f>
        <v>0</v>
      </c>
      <c r="AJ73" s="131">
        <f>IF(AJ$49=$B73,0,IF(AJ$49&gt;$B73,'User Input'!AJ90,-'User Input'!AJ90))</f>
        <v>0</v>
      </c>
      <c r="AK73" s="131">
        <f>IF(AK$49=$B73,0,IF(AK$49&gt;$B73,'User Input'!AK90,-'User Input'!AK90))</f>
        <v>0</v>
      </c>
      <c r="AL73" s="131">
        <f>IF(AL$49=$B73,0,IF(AL$49&gt;$B73,'User Input'!AL90,-'User Input'!AL90))</f>
        <v>0</v>
      </c>
      <c r="AM73" s="131">
        <f>IF(AM$49=$B73,0,IF(AM$49&gt;$B73,'User Input'!AM90,-'User Input'!AM90))</f>
        <v>0</v>
      </c>
      <c r="AN73" s="131">
        <f>IF(AN$49=$B73,0,IF(AN$49&gt;$B73,'User Input'!AN90,-'User Input'!AN90))</f>
        <v>0</v>
      </c>
      <c r="AO73" s="131">
        <f>IF(AO$49=$B73,0,IF(AO$49&gt;$B73,'User Input'!AO90,-'User Input'!AO90))</f>
        <v>0</v>
      </c>
      <c r="AP73" s="6"/>
      <c r="AQ73" s="6"/>
      <c r="AR73" s="6"/>
      <c r="AS73" s="6"/>
      <c r="AT73" s="6"/>
      <c r="AU73" s="6"/>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3"/>
    </row>
    <row r="74" spans="1:96" ht="15" customHeight="1">
      <c r="A74" s="104"/>
      <c r="B74" s="117" t="s">
        <v>118</v>
      </c>
      <c r="C74" s="44"/>
      <c r="D74" s="131">
        <f>IF(D$49=$B74,0,IF(D$49&gt;$B74,'User Input'!D91,-'User Input'!D91))</f>
        <v>0</v>
      </c>
      <c r="E74" s="131">
        <f>IF(E$49=$B74,0,IF(E$49&gt;$B74,'User Input'!E91,-'User Input'!E91))</f>
        <v>0</v>
      </c>
      <c r="F74" s="131">
        <f>IF(F$49=$B74,0,IF(F$49&gt;$B74,'User Input'!F91,-'User Input'!F91))</f>
        <v>0</v>
      </c>
      <c r="G74" s="131">
        <f>IF(G$49=$B74,0,IF(G$49&gt;$B74,'User Input'!G91,-'User Input'!G91))</f>
        <v>0</v>
      </c>
      <c r="H74" s="131">
        <f>IF(H$49=$B74,0,IF(H$49&gt;$B74,'User Input'!H91,-'User Input'!H91))</f>
        <v>0</v>
      </c>
      <c r="I74" s="131">
        <f>IF(I$49=$B74,0,IF(I$49&gt;$B74,'User Input'!I91,-'User Input'!I91))</f>
        <v>0</v>
      </c>
      <c r="J74" s="131">
        <f>IF(J$49=$B74,0,IF(J$49&gt;$B74,'User Input'!J91,-'User Input'!J91))</f>
        <v>0</v>
      </c>
      <c r="K74" s="131">
        <f>IF(K$49=$B74,0,IF(K$49&gt;$B74,'User Input'!K91,-'User Input'!K91))</f>
        <v>0</v>
      </c>
      <c r="L74" s="131">
        <f>IF(L$49=$B74,0,IF(L$49&gt;$B74,'User Input'!L91,-'User Input'!L91))</f>
        <v>0</v>
      </c>
      <c r="M74" s="131">
        <f>IF(M$49=$B74,0,IF(M$49&gt;$B74,'User Input'!M91,-'User Input'!M91))</f>
        <v>0</v>
      </c>
      <c r="N74" s="131">
        <f>IF(N$49=$B74,0,IF(N$49&gt;$B74,'User Input'!N91,-'User Input'!N91))</f>
        <v>0</v>
      </c>
      <c r="O74" s="131">
        <f>IF(O$49=$B74,0,IF(O$49&gt;$B74,'User Input'!O91,-'User Input'!O91))</f>
        <v>0</v>
      </c>
      <c r="P74" s="131">
        <f>IF(P$49=$B74,0,IF(P$49&gt;$B74,'User Input'!P91,-'User Input'!P91))</f>
        <v>0</v>
      </c>
      <c r="Q74" s="131">
        <f>IF(Q$49=$B74,0,IF(Q$49&gt;$B74,'User Input'!Q91,-'User Input'!Q91))</f>
        <v>0</v>
      </c>
      <c r="R74" s="131">
        <f>IF(R$49=$B74,0,IF(R$49&gt;$B74,'User Input'!R91,-'User Input'!R91))</f>
        <v>0</v>
      </c>
      <c r="S74" s="131">
        <f>IF(S$49=$B74,0,IF(S$49&gt;$B74,'User Input'!S91,-'User Input'!S91))</f>
        <v>0</v>
      </c>
      <c r="T74" s="131">
        <f>IF(T$49=$B74,0,IF(T$49&gt;$B74,'User Input'!T91,-'User Input'!T91))</f>
        <v>0</v>
      </c>
      <c r="U74" s="131">
        <f>IF(U$49=$B74,0,IF(U$49&gt;$B74,'User Input'!U91,-'User Input'!U91))</f>
        <v>0</v>
      </c>
      <c r="V74" s="131">
        <f>IF(V$49=$B74,0,IF(V$49&gt;$B74,'User Input'!V91,-'User Input'!V91))</f>
        <v>0</v>
      </c>
      <c r="W74" s="131">
        <f>IF(W$49=$B74,0,IF(W$49&gt;$B74,'User Input'!W91,-'User Input'!W91))</f>
        <v>0</v>
      </c>
      <c r="X74" s="131">
        <f>IF(X$49=$B74,0,IF(X$49&gt;$B74,'User Input'!X91,-'User Input'!X91))</f>
        <v>0</v>
      </c>
      <c r="Y74" s="131">
        <f>IF(Y$49=$B74,0,IF(Y$49&gt;$B74,'User Input'!Y91,-'User Input'!Y91))</f>
        <v>0</v>
      </c>
      <c r="Z74" s="131">
        <f>IF(Z$49=$B74,0,IF(Z$49&gt;$B74,'User Input'!Z91,-'User Input'!Z91))</f>
        <v>0</v>
      </c>
      <c r="AA74" s="131">
        <f>IF(AA$49=$B74,0,IF(AA$49&gt;$B74,'User Input'!AA91,-'User Input'!AA91))</f>
        <v>0</v>
      </c>
      <c r="AB74" s="131">
        <f>IF(AB$49=$B74,0,IF(AB$49&gt;$B74,'User Input'!AB91,-'User Input'!AB91))</f>
        <v>0</v>
      </c>
      <c r="AC74" s="131">
        <f>IF(AC$49=$B74,0,IF(AC$49&gt;$B74,'User Input'!AC91,-'User Input'!AC91))</f>
        <v>0</v>
      </c>
      <c r="AD74" s="131">
        <f>IF(AD$49=$B74,0,IF(AD$49&gt;$B74,'User Input'!AD91,-'User Input'!AD91))</f>
        <v>0</v>
      </c>
      <c r="AE74" s="131">
        <f>IF(AE$49=$B74,0,IF(AE$49&gt;$B74,'User Input'!AE91,-'User Input'!AE91))</f>
        <v>0</v>
      </c>
      <c r="AF74" s="131">
        <f>IF(AF$49=$B74,0,IF(AF$49&gt;$B74,'User Input'!AF91,-'User Input'!AF91))</f>
        <v>0</v>
      </c>
      <c r="AG74" s="131">
        <f>IF(AG$49=$B74,0,IF(AG$49&gt;$B74,'User Input'!AG91,-'User Input'!AG91))</f>
        <v>0</v>
      </c>
      <c r="AH74" s="131">
        <f>IF(AH$49=$B74,0,IF(AH$49&gt;$B74,'User Input'!AH91,-'User Input'!AH91))</f>
        <v>0</v>
      </c>
      <c r="AI74" s="131">
        <f>IF(AI$49=$B74,0,IF(AI$49&gt;$B74,'User Input'!AI91,-'User Input'!AI91))</f>
        <v>0</v>
      </c>
      <c r="AJ74" s="131">
        <f>IF(AJ$49=$B74,0,IF(AJ$49&gt;$B74,'User Input'!AJ91,-'User Input'!AJ91))</f>
        <v>0</v>
      </c>
      <c r="AK74" s="131">
        <f>IF(AK$49=$B74,0,IF(AK$49&gt;$B74,'User Input'!AK91,-'User Input'!AK91))</f>
        <v>0</v>
      </c>
      <c r="AL74" s="131">
        <f>IF(AL$49=$B74,0,IF(AL$49&gt;$B74,'User Input'!AL91,-'User Input'!AL91))</f>
        <v>0</v>
      </c>
      <c r="AM74" s="131">
        <f>IF(AM$49=$B74,0,IF(AM$49&gt;$B74,'User Input'!AM91,-'User Input'!AM91))</f>
        <v>0</v>
      </c>
      <c r="AN74" s="131">
        <f>IF(AN$49=$B74,0,IF(AN$49&gt;$B74,'User Input'!AN91,-'User Input'!AN91))</f>
        <v>0</v>
      </c>
      <c r="AO74" s="131">
        <f>IF(AO$49=$B74,0,IF(AO$49&gt;$B74,'User Input'!AO91,-'User Input'!AO91))</f>
        <v>0</v>
      </c>
      <c r="AP74" s="6"/>
      <c r="AQ74" s="6"/>
      <c r="AR74" s="6"/>
      <c r="AS74" s="6"/>
      <c r="AT74" s="6"/>
      <c r="AU74" s="6"/>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3"/>
    </row>
    <row r="75" spans="1:96" ht="15" customHeight="1">
      <c r="A75" s="104"/>
      <c r="B75" s="117" t="s">
        <v>119</v>
      </c>
      <c r="C75" s="44"/>
      <c r="D75" s="131">
        <f>IF(D$49=$B75,0,IF(D$49&gt;$B75,'User Input'!D92,-'User Input'!D92))</f>
        <v>0</v>
      </c>
      <c r="E75" s="131">
        <f>IF(E$49=$B75,0,IF(E$49&gt;$B75,'User Input'!E92,-'User Input'!E92))</f>
        <v>0</v>
      </c>
      <c r="F75" s="131">
        <f>IF(F$49=$B75,0,IF(F$49&gt;$B75,'User Input'!F92,-'User Input'!F92))</f>
        <v>0</v>
      </c>
      <c r="G75" s="131">
        <f>IF(G$49=$B75,0,IF(G$49&gt;$B75,'User Input'!G92,-'User Input'!G92))</f>
        <v>0</v>
      </c>
      <c r="H75" s="131">
        <f>IF(H$49=$B75,0,IF(H$49&gt;$B75,'User Input'!H92,-'User Input'!H92))</f>
        <v>0</v>
      </c>
      <c r="I75" s="131">
        <f>IF(I$49=$B75,0,IF(I$49&gt;$B75,'User Input'!I92,-'User Input'!I92))</f>
        <v>0</v>
      </c>
      <c r="J75" s="131">
        <f>IF(J$49=$B75,0,IF(J$49&gt;$B75,'User Input'!J92,-'User Input'!J92))</f>
        <v>0</v>
      </c>
      <c r="K75" s="131">
        <f>IF(K$49=$B75,0,IF(K$49&gt;$B75,'User Input'!K92,-'User Input'!K92))</f>
        <v>0</v>
      </c>
      <c r="L75" s="131">
        <f>IF(L$49=$B75,0,IF(L$49&gt;$B75,'User Input'!L92,-'User Input'!L92))</f>
        <v>0</v>
      </c>
      <c r="M75" s="131">
        <f>IF(M$49=$B75,0,IF(M$49&gt;$B75,'User Input'!M92,-'User Input'!M92))</f>
        <v>0</v>
      </c>
      <c r="N75" s="131">
        <f>IF(N$49=$B75,0,IF(N$49&gt;$B75,'User Input'!N92,-'User Input'!N92))</f>
        <v>0</v>
      </c>
      <c r="O75" s="131">
        <f>IF(O$49=$B75,0,IF(O$49&gt;$B75,'User Input'!O92,-'User Input'!O92))</f>
        <v>0</v>
      </c>
      <c r="P75" s="131">
        <f>IF(P$49=$B75,0,IF(P$49&gt;$B75,'User Input'!P92,-'User Input'!P92))</f>
        <v>0</v>
      </c>
      <c r="Q75" s="131">
        <f>IF(Q$49=$B75,0,IF(Q$49&gt;$B75,'User Input'!Q92,-'User Input'!Q92))</f>
        <v>0</v>
      </c>
      <c r="R75" s="131">
        <f>IF(R$49=$B75,0,IF(R$49&gt;$B75,'User Input'!R92,-'User Input'!R92))</f>
        <v>0</v>
      </c>
      <c r="S75" s="131">
        <f>IF(S$49=$B75,0,IF(S$49&gt;$B75,'User Input'!S92,-'User Input'!S92))</f>
        <v>0</v>
      </c>
      <c r="T75" s="131">
        <f>IF(T$49=$B75,0,IF(T$49&gt;$B75,'User Input'!T92,-'User Input'!T92))</f>
        <v>0</v>
      </c>
      <c r="U75" s="131">
        <f>IF(U$49=$B75,0,IF(U$49&gt;$B75,'User Input'!U92,-'User Input'!U92))</f>
        <v>0</v>
      </c>
      <c r="V75" s="131">
        <f>IF(V$49=$B75,0,IF(V$49&gt;$B75,'User Input'!V92,-'User Input'!V92))</f>
        <v>0</v>
      </c>
      <c r="W75" s="131">
        <f>IF(W$49=$B75,0,IF(W$49&gt;$B75,'User Input'!W92,-'User Input'!W92))</f>
        <v>0</v>
      </c>
      <c r="X75" s="131">
        <f>IF(X$49=$B75,0,IF(X$49&gt;$B75,'User Input'!X92,-'User Input'!X92))</f>
        <v>0</v>
      </c>
      <c r="Y75" s="131">
        <f>IF(Y$49=$B75,0,IF(Y$49&gt;$B75,'User Input'!Y92,-'User Input'!Y92))</f>
        <v>0</v>
      </c>
      <c r="Z75" s="131">
        <f>IF(Z$49=$B75,0,IF(Z$49&gt;$B75,'User Input'!Z92,-'User Input'!Z92))</f>
        <v>0</v>
      </c>
      <c r="AA75" s="131">
        <f>IF(AA$49=$B75,0,IF(AA$49&gt;$B75,'User Input'!AA92,-'User Input'!AA92))</f>
        <v>0</v>
      </c>
      <c r="AB75" s="131">
        <f>IF(AB$49=$B75,0,IF(AB$49&gt;$B75,'User Input'!AB92,-'User Input'!AB92))</f>
        <v>0</v>
      </c>
      <c r="AC75" s="131">
        <f>IF(AC$49=$B75,0,IF(AC$49&gt;$B75,'User Input'!AC92,-'User Input'!AC92))</f>
        <v>0</v>
      </c>
      <c r="AD75" s="131">
        <f>IF(AD$49=$B75,0,IF(AD$49&gt;$B75,'User Input'!AD92,-'User Input'!AD92))</f>
        <v>0</v>
      </c>
      <c r="AE75" s="131">
        <f>IF(AE$49=$B75,0,IF(AE$49&gt;$B75,'User Input'!AE92,-'User Input'!AE92))</f>
        <v>0</v>
      </c>
      <c r="AF75" s="131">
        <f>IF(AF$49=$B75,0,IF(AF$49&gt;$B75,'User Input'!AF92,-'User Input'!AF92))</f>
        <v>0</v>
      </c>
      <c r="AG75" s="131">
        <f>IF(AG$49=$B75,0,IF(AG$49&gt;$B75,'User Input'!AG92,-'User Input'!AG92))</f>
        <v>0</v>
      </c>
      <c r="AH75" s="131">
        <f>IF(AH$49=$B75,0,IF(AH$49&gt;$B75,'User Input'!AH92,-'User Input'!AH92))</f>
        <v>0</v>
      </c>
      <c r="AI75" s="131">
        <f>IF(AI$49=$B75,0,IF(AI$49&gt;$B75,'User Input'!AI92,-'User Input'!AI92))</f>
        <v>0</v>
      </c>
      <c r="AJ75" s="131">
        <f>IF(AJ$49=$B75,0,IF(AJ$49&gt;$B75,'User Input'!AJ92,-'User Input'!AJ92))</f>
        <v>0</v>
      </c>
      <c r="AK75" s="131">
        <f>IF(AK$49=$B75,0,IF(AK$49&gt;$B75,'User Input'!AK92,-'User Input'!AK92))</f>
        <v>0</v>
      </c>
      <c r="AL75" s="131">
        <f>IF(AL$49=$B75,0,IF(AL$49&gt;$B75,'User Input'!AL92,-'User Input'!AL92))</f>
        <v>0</v>
      </c>
      <c r="AM75" s="131">
        <f>IF(AM$49=$B75,0,IF(AM$49&gt;$B75,'User Input'!AM92,-'User Input'!AM92))</f>
        <v>0</v>
      </c>
      <c r="AN75" s="131">
        <f>IF(AN$49=$B75,0,IF(AN$49&gt;$B75,'User Input'!AN92,-'User Input'!AN92))</f>
        <v>0</v>
      </c>
      <c r="AO75" s="131">
        <f>IF(AO$49=$B75,0,IF(AO$49&gt;$B75,'User Input'!AO92,-'User Input'!AO92))</f>
        <v>0</v>
      </c>
      <c r="AP75" s="6"/>
      <c r="AQ75" s="6"/>
      <c r="AR75" s="6"/>
      <c r="AS75" s="6"/>
      <c r="AT75" s="6"/>
      <c r="AU75" s="6"/>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3"/>
    </row>
    <row r="76" spans="1:96" ht="15" customHeight="1">
      <c r="A76" s="104"/>
      <c r="B76" s="117" t="s">
        <v>120</v>
      </c>
      <c r="C76" s="44"/>
      <c r="D76" s="131">
        <f>IF(D$49=$B76,0,IF(D$49&gt;$B76,'User Input'!D93,-'User Input'!D93))</f>
        <v>0</v>
      </c>
      <c r="E76" s="131">
        <f>IF(E$49=$B76,0,IF(E$49&gt;$B76,'User Input'!E93,-'User Input'!E93))</f>
        <v>0</v>
      </c>
      <c r="F76" s="131">
        <f>IF(F$49=$B76,0,IF(F$49&gt;$B76,'User Input'!F93,-'User Input'!F93))</f>
        <v>0</v>
      </c>
      <c r="G76" s="131">
        <f>IF(G$49=$B76,0,IF(G$49&gt;$B76,'User Input'!G93,-'User Input'!G93))</f>
        <v>0</v>
      </c>
      <c r="H76" s="131">
        <f>IF(H$49=$B76,0,IF(H$49&gt;$B76,'User Input'!H93,-'User Input'!H93))</f>
        <v>0</v>
      </c>
      <c r="I76" s="131">
        <f>IF(I$49=$B76,0,IF(I$49&gt;$B76,'User Input'!I93,-'User Input'!I93))</f>
        <v>0</v>
      </c>
      <c r="J76" s="131">
        <f>IF(J$49=$B76,0,IF(J$49&gt;$B76,'User Input'!J93,-'User Input'!J93))</f>
        <v>0</v>
      </c>
      <c r="K76" s="131">
        <f>IF(K$49=$B76,0,IF(K$49&gt;$B76,'User Input'!K93,-'User Input'!K93))</f>
        <v>0</v>
      </c>
      <c r="L76" s="131">
        <f>IF(L$49=$B76,0,IF(L$49&gt;$B76,'User Input'!L93,-'User Input'!L93))</f>
        <v>0</v>
      </c>
      <c r="M76" s="131">
        <f>IF(M$49=$B76,0,IF(M$49&gt;$B76,'User Input'!M93,-'User Input'!M93))</f>
        <v>0</v>
      </c>
      <c r="N76" s="131">
        <f>IF(N$49=$B76,0,IF(N$49&gt;$B76,'User Input'!N93,-'User Input'!N93))</f>
        <v>0</v>
      </c>
      <c r="O76" s="131">
        <f>IF(O$49=$B76,0,IF(O$49&gt;$B76,'User Input'!O93,-'User Input'!O93))</f>
        <v>0</v>
      </c>
      <c r="P76" s="131">
        <f>IF(P$49=$B76,0,IF(P$49&gt;$B76,'User Input'!P93,-'User Input'!P93))</f>
        <v>0</v>
      </c>
      <c r="Q76" s="131">
        <f>IF(Q$49=$B76,0,IF(Q$49&gt;$B76,'User Input'!Q93,-'User Input'!Q93))</f>
        <v>0</v>
      </c>
      <c r="R76" s="131">
        <f>IF(R$49=$B76,0,IF(R$49&gt;$B76,'User Input'!R93,-'User Input'!R93))</f>
        <v>0</v>
      </c>
      <c r="S76" s="131">
        <f>IF(S$49=$B76,0,IF(S$49&gt;$B76,'User Input'!S93,-'User Input'!S93))</f>
        <v>0</v>
      </c>
      <c r="T76" s="131">
        <f>IF(T$49=$B76,0,IF(T$49&gt;$B76,'User Input'!T93,-'User Input'!T93))</f>
        <v>0</v>
      </c>
      <c r="U76" s="131">
        <f>IF(U$49=$B76,0,IF(U$49&gt;$B76,'User Input'!U93,-'User Input'!U93))</f>
        <v>0</v>
      </c>
      <c r="V76" s="131">
        <f>IF(V$49=$B76,0,IF(V$49&gt;$B76,'User Input'!V93,-'User Input'!V93))</f>
        <v>0</v>
      </c>
      <c r="W76" s="131">
        <f>IF(W$49=$B76,0,IF(W$49&gt;$B76,'User Input'!W93,-'User Input'!W93))</f>
        <v>0</v>
      </c>
      <c r="X76" s="131">
        <f>IF(X$49=$B76,0,IF(X$49&gt;$B76,'User Input'!X93,-'User Input'!X93))</f>
        <v>0</v>
      </c>
      <c r="Y76" s="131">
        <f>IF(Y$49=$B76,0,IF(Y$49&gt;$B76,'User Input'!Y93,-'User Input'!Y93))</f>
        <v>0</v>
      </c>
      <c r="Z76" s="131">
        <f>IF(Z$49=$B76,0,IF(Z$49&gt;$B76,'User Input'!Z93,-'User Input'!Z93))</f>
        <v>0</v>
      </c>
      <c r="AA76" s="131">
        <f>IF(AA$49=$B76,0,IF(AA$49&gt;$B76,'User Input'!AA93,-'User Input'!AA93))</f>
        <v>0</v>
      </c>
      <c r="AB76" s="131">
        <f>IF(AB$49=$B76,0,IF(AB$49&gt;$B76,'User Input'!AB93,-'User Input'!AB93))</f>
        <v>0</v>
      </c>
      <c r="AC76" s="131">
        <f>IF(AC$49=$B76,0,IF(AC$49&gt;$B76,'User Input'!AC93,-'User Input'!AC93))</f>
        <v>0</v>
      </c>
      <c r="AD76" s="131">
        <f>IF(AD$49=$B76,0,IF(AD$49&gt;$B76,'User Input'!AD93,-'User Input'!AD93))</f>
        <v>0</v>
      </c>
      <c r="AE76" s="131">
        <f>IF(AE$49=$B76,0,IF(AE$49&gt;$B76,'User Input'!AE93,-'User Input'!AE93))</f>
        <v>0</v>
      </c>
      <c r="AF76" s="131">
        <f>IF(AF$49=$B76,0,IF(AF$49&gt;$B76,'User Input'!AF93,-'User Input'!AF93))</f>
        <v>0</v>
      </c>
      <c r="AG76" s="131">
        <f>IF(AG$49=$B76,0,IF(AG$49&gt;$B76,'User Input'!AG93,-'User Input'!AG93))</f>
        <v>0</v>
      </c>
      <c r="AH76" s="131">
        <f>IF(AH$49=$B76,0,IF(AH$49&gt;$B76,'User Input'!AH93,-'User Input'!AH93))</f>
        <v>0</v>
      </c>
      <c r="AI76" s="131">
        <f>IF(AI$49=$B76,0,IF(AI$49&gt;$B76,'User Input'!AI93,-'User Input'!AI93))</f>
        <v>0</v>
      </c>
      <c r="AJ76" s="131">
        <f>IF(AJ$49=$B76,0,IF(AJ$49&gt;$B76,'User Input'!AJ93,-'User Input'!AJ93))</f>
        <v>0</v>
      </c>
      <c r="AK76" s="131">
        <f>IF(AK$49=$B76,0,IF(AK$49&gt;$B76,'User Input'!AK93,-'User Input'!AK93))</f>
        <v>0</v>
      </c>
      <c r="AL76" s="131">
        <f>IF(AL$49=$B76,0,IF(AL$49&gt;$B76,'User Input'!AL93,-'User Input'!AL93))</f>
        <v>0</v>
      </c>
      <c r="AM76" s="131">
        <f>IF(AM$49=$B76,0,IF(AM$49&gt;$B76,'User Input'!AM93,-'User Input'!AM93))</f>
        <v>0</v>
      </c>
      <c r="AN76" s="131">
        <f>IF(AN$49=$B76,0,IF(AN$49&gt;$B76,'User Input'!AN93,-'User Input'!AN93))</f>
        <v>0</v>
      </c>
      <c r="AO76" s="131">
        <f>IF(AO$49=$B76,0,IF(AO$49&gt;$B76,'User Input'!AO93,-'User Input'!AO93))</f>
        <v>0</v>
      </c>
      <c r="AP76" s="6"/>
      <c r="AQ76" s="6"/>
      <c r="AR76" s="6"/>
      <c r="AS76" s="6"/>
      <c r="AT76" s="6"/>
      <c r="AU76" s="6"/>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3"/>
    </row>
    <row r="77" spans="1:96" ht="15" customHeight="1">
      <c r="A77" s="104"/>
      <c r="B77" s="117" t="s">
        <v>121</v>
      </c>
      <c r="C77" s="44"/>
      <c r="D77" s="131">
        <f>IF(D$49=$B77,0,IF(D$49&gt;$B77,'User Input'!D94,-'User Input'!D94))</f>
        <v>0</v>
      </c>
      <c r="E77" s="131">
        <f>IF(E$49=$B77,0,IF(E$49&gt;$B77,'User Input'!E94,-'User Input'!E94))</f>
        <v>0</v>
      </c>
      <c r="F77" s="131">
        <f>IF(F$49=$B77,0,IF(F$49&gt;$B77,'User Input'!F94,-'User Input'!F94))</f>
        <v>0</v>
      </c>
      <c r="G77" s="131">
        <f>IF(G$49=$B77,0,IF(G$49&gt;$B77,'User Input'!G94,-'User Input'!G94))</f>
        <v>0</v>
      </c>
      <c r="H77" s="131">
        <f>IF(H$49=$B77,0,IF(H$49&gt;$B77,'User Input'!H94,-'User Input'!H94))</f>
        <v>0</v>
      </c>
      <c r="I77" s="131">
        <f>IF(I$49=$B77,0,IF(I$49&gt;$B77,'User Input'!I94,-'User Input'!I94))</f>
        <v>0</v>
      </c>
      <c r="J77" s="131">
        <f>IF(J$49=$B77,0,IF(J$49&gt;$B77,'User Input'!J94,-'User Input'!J94))</f>
        <v>0</v>
      </c>
      <c r="K77" s="131">
        <f>IF(K$49=$B77,0,IF(K$49&gt;$B77,'User Input'!K94,-'User Input'!K94))</f>
        <v>0</v>
      </c>
      <c r="L77" s="131">
        <f>IF(L$49=$B77,0,IF(L$49&gt;$B77,'User Input'!L94,-'User Input'!L94))</f>
        <v>0</v>
      </c>
      <c r="M77" s="131">
        <f>IF(M$49=$B77,0,IF(M$49&gt;$B77,'User Input'!M94,-'User Input'!M94))</f>
        <v>0</v>
      </c>
      <c r="N77" s="131">
        <f>IF(N$49=$B77,0,IF(N$49&gt;$B77,'User Input'!N94,-'User Input'!N94))</f>
        <v>0</v>
      </c>
      <c r="O77" s="131">
        <f>IF(O$49=$B77,0,IF(O$49&gt;$B77,'User Input'!O94,-'User Input'!O94))</f>
        <v>0</v>
      </c>
      <c r="P77" s="131">
        <f>IF(P$49=$B77,0,IF(P$49&gt;$B77,'User Input'!P94,-'User Input'!P94))</f>
        <v>0</v>
      </c>
      <c r="Q77" s="131">
        <f>IF(Q$49=$B77,0,IF(Q$49&gt;$B77,'User Input'!Q94,-'User Input'!Q94))</f>
        <v>0</v>
      </c>
      <c r="R77" s="131">
        <f>IF(R$49=$B77,0,IF(R$49&gt;$B77,'User Input'!R94,-'User Input'!R94))</f>
        <v>0</v>
      </c>
      <c r="S77" s="131">
        <f>IF(S$49=$B77,0,IF(S$49&gt;$B77,'User Input'!S94,-'User Input'!S94))</f>
        <v>0</v>
      </c>
      <c r="T77" s="131">
        <f>IF(T$49=$B77,0,IF(T$49&gt;$B77,'User Input'!T94,-'User Input'!T94))</f>
        <v>0</v>
      </c>
      <c r="U77" s="131">
        <f>IF(U$49=$B77,0,IF(U$49&gt;$B77,'User Input'!U94,-'User Input'!U94))</f>
        <v>0</v>
      </c>
      <c r="V77" s="131">
        <f>IF(V$49=$B77,0,IF(V$49&gt;$B77,'User Input'!V94,-'User Input'!V94))</f>
        <v>0</v>
      </c>
      <c r="W77" s="131">
        <f>IF(W$49=$B77,0,IF(W$49&gt;$B77,'User Input'!W94,-'User Input'!W94))</f>
        <v>0</v>
      </c>
      <c r="X77" s="131">
        <f>IF(X$49=$B77,0,IF(X$49&gt;$B77,'User Input'!X94,-'User Input'!X94))</f>
        <v>0</v>
      </c>
      <c r="Y77" s="131">
        <f>IF(Y$49=$B77,0,IF(Y$49&gt;$B77,'User Input'!Y94,-'User Input'!Y94))</f>
        <v>0</v>
      </c>
      <c r="Z77" s="131">
        <f>IF(Z$49=$B77,0,IF(Z$49&gt;$B77,'User Input'!Z94,-'User Input'!Z94))</f>
        <v>0</v>
      </c>
      <c r="AA77" s="131">
        <f>IF(AA$49=$B77,0,IF(AA$49&gt;$B77,'User Input'!AA94,-'User Input'!AA94))</f>
        <v>0</v>
      </c>
      <c r="AB77" s="131">
        <f>IF(AB$49=$B77,0,IF(AB$49&gt;$B77,'User Input'!AB94,-'User Input'!AB94))</f>
        <v>0</v>
      </c>
      <c r="AC77" s="131">
        <f>IF(AC$49=$B77,0,IF(AC$49&gt;$B77,'User Input'!AC94,-'User Input'!AC94))</f>
        <v>0</v>
      </c>
      <c r="AD77" s="131">
        <f>IF(AD$49=$B77,0,IF(AD$49&gt;$B77,'User Input'!AD94,-'User Input'!AD94))</f>
        <v>0</v>
      </c>
      <c r="AE77" s="131">
        <f>IF(AE$49=$B77,0,IF(AE$49&gt;$B77,'User Input'!AE94,-'User Input'!AE94))</f>
        <v>0</v>
      </c>
      <c r="AF77" s="131">
        <f>IF(AF$49=$B77,0,IF(AF$49&gt;$B77,'User Input'!AF94,-'User Input'!AF94))</f>
        <v>0</v>
      </c>
      <c r="AG77" s="131">
        <f>IF(AG$49=$B77,0,IF(AG$49&gt;$B77,'User Input'!AG94,-'User Input'!AG94))</f>
        <v>0</v>
      </c>
      <c r="AH77" s="131">
        <f>IF(AH$49=$B77,0,IF(AH$49&gt;$B77,'User Input'!AH94,-'User Input'!AH94))</f>
        <v>0</v>
      </c>
      <c r="AI77" s="131">
        <f>IF(AI$49=$B77,0,IF(AI$49&gt;$B77,'User Input'!AI94,-'User Input'!AI94))</f>
        <v>0</v>
      </c>
      <c r="AJ77" s="131">
        <f>IF(AJ$49=$B77,0,IF(AJ$49&gt;$B77,'User Input'!AJ94,-'User Input'!AJ94))</f>
        <v>0</v>
      </c>
      <c r="AK77" s="131">
        <f>IF(AK$49=$B77,0,IF(AK$49&gt;$B77,'User Input'!AK94,-'User Input'!AK94))</f>
        <v>0</v>
      </c>
      <c r="AL77" s="131">
        <f>IF(AL$49=$B77,0,IF(AL$49&gt;$B77,'User Input'!AL94,-'User Input'!AL94))</f>
        <v>0</v>
      </c>
      <c r="AM77" s="131">
        <f>IF(AM$49=$B77,0,IF(AM$49&gt;$B77,'User Input'!AM94,-'User Input'!AM94))</f>
        <v>0</v>
      </c>
      <c r="AN77" s="131">
        <f>IF(AN$49=$B77,0,IF(AN$49&gt;$B77,'User Input'!AN94,-'User Input'!AN94))</f>
        <v>0</v>
      </c>
      <c r="AO77" s="131">
        <f>IF(AO$49=$B77,0,IF(AO$49&gt;$B77,'User Input'!AO94,-'User Input'!AO94))</f>
        <v>0</v>
      </c>
      <c r="AP77" s="6"/>
      <c r="AQ77" s="6"/>
      <c r="AR77" s="6"/>
      <c r="AS77" s="6"/>
      <c r="AT77" s="6"/>
      <c r="AU77" s="6"/>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3"/>
    </row>
    <row r="78" spans="1:96" ht="15" customHeight="1">
      <c r="A78" s="104"/>
      <c r="B78" s="117" t="s">
        <v>122</v>
      </c>
      <c r="C78" s="44"/>
      <c r="D78" s="131">
        <f>IF(D$49=$B78,0,IF(D$49&gt;$B78,'User Input'!D95,-'User Input'!D95))</f>
        <v>0</v>
      </c>
      <c r="E78" s="131">
        <f>IF(E$49=$B78,0,IF(E$49&gt;$B78,'User Input'!E95,-'User Input'!E95))</f>
        <v>0</v>
      </c>
      <c r="F78" s="131">
        <f>IF(F$49=$B78,0,IF(F$49&gt;$B78,'User Input'!F95,-'User Input'!F95))</f>
        <v>0</v>
      </c>
      <c r="G78" s="131">
        <f>IF(G$49=$B78,0,IF(G$49&gt;$B78,'User Input'!G95,-'User Input'!G95))</f>
        <v>0</v>
      </c>
      <c r="H78" s="131">
        <f>IF(H$49=$B78,0,IF(H$49&gt;$B78,'User Input'!H95,-'User Input'!H95))</f>
        <v>0</v>
      </c>
      <c r="I78" s="131">
        <f>IF(I$49=$B78,0,IF(I$49&gt;$B78,'User Input'!I95,-'User Input'!I95))</f>
        <v>0</v>
      </c>
      <c r="J78" s="131">
        <f>IF(J$49=$B78,0,IF(J$49&gt;$B78,'User Input'!J95,-'User Input'!J95))</f>
        <v>0</v>
      </c>
      <c r="K78" s="131">
        <f>IF(K$49=$B78,0,IF(K$49&gt;$B78,'User Input'!K95,-'User Input'!K95))</f>
        <v>0</v>
      </c>
      <c r="L78" s="131">
        <f>IF(L$49=$B78,0,IF(L$49&gt;$B78,'User Input'!L95,-'User Input'!L95))</f>
        <v>0</v>
      </c>
      <c r="M78" s="131">
        <f>IF(M$49=$B78,0,IF(M$49&gt;$B78,'User Input'!M95,-'User Input'!M95))</f>
        <v>0</v>
      </c>
      <c r="N78" s="131">
        <f>IF(N$49=$B78,0,IF(N$49&gt;$B78,'User Input'!N95,-'User Input'!N95))</f>
        <v>0</v>
      </c>
      <c r="O78" s="131">
        <f>IF(O$49=$B78,0,IF(O$49&gt;$B78,'User Input'!O95,-'User Input'!O95))</f>
        <v>0</v>
      </c>
      <c r="P78" s="131">
        <f>IF(P$49=$B78,0,IF(P$49&gt;$B78,'User Input'!P95,-'User Input'!P95))</f>
        <v>0</v>
      </c>
      <c r="Q78" s="131">
        <f>IF(Q$49=$B78,0,IF(Q$49&gt;$B78,'User Input'!Q95,-'User Input'!Q95))</f>
        <v>0</v>
      </c>
      <c r="R78" s="131">
        <f>IF(R$49=$B78,0,IF(R$49&gt;$B78,'User Input'!R95,-'User Input'!R95))</f>
        <v>0</v>
      </c>
      <c r="S78" s="131">
        <f>IF(S$49=$B78,0,IF(S$49&gt;$B78,'User Input'!S95,-'User Input'!S95))</f>
        <v>0</v>
      </c>
      <c r="T78" s="131">
        <f>IF(T$49=$B78,0,IF(T$49&gt;$B78,'User Input'!T95,-'User Input'!T95))</f>
        <v>0</v>
      </c>
      <c r="U78" s="131">
        <f>IF(U$49=$B78,0,IF(U$49&gt;$B78,'User Input'!U95,-'User Input'!U95))</f>
        <v>0</v>
      </c>
      <c r="V78" s="131">
        <f>IF(V$49=$B78,0,IF(V$49&gt;$B78,'User Input'!V95,-'User Input'!V95))</f>
        <v>0</v>
      </c>
      <c r="W78" s="131">
        <f>IF(W$49=$B78,0,IF(W$49&gt;$B78,'User Input'!W95,-'User Input'!W95))</f>
        <v>0</v>
      </c>
      <c r="X78" s="131">
        <f>IF(X$49=$B78,0,IF(X$49&gt;$B78,'User Input'!X95,-'User Input'!X95))</f>
        <v>0</v>
      </c>
      <c r="Y78" s="131">
        <f>IF(Y$49=$B78,0,IF(Y$49&gt;$B78,'User Input'!Y95,-'User Input'!Y95))</f>
        <v>0</v>
      </c>
      <c r="Z78" s="131">
        <f>IF(Z$49=$B78,0,IF(Z$49&gt;$B78,'User Input'!Z95,-'User Input'!Z95))</f>
        <v>0</v>
      </c>
      <c r="AA78" s="131">
        <f>IF(AA$49=$B78,0,IF(AA$49&gt;$B78,'User Input'!AA95,-'User Input'!AA95))</f>
        <v>0</v>
      </c>
      <c r="AB78" s="131">
        <f>IF(AB$49=$B78,0,IF(AB$49&gt;$B78,'User Input'!AB95,-'User Input'!AB95))</f>
        <v>0</v>
      </c>
      <c r="AC78" s="131">
        <f>IF(AC$49=$B78,0,IF(AC$49&gt;$B78,'User Input'!AC95,-'User Input'!AC95))</f>
        <v>0</v>
      </c>
      <c r="AD78" s="131">
        <f>IF(AD$49=$B78,0,IF(AD$49&gt;$B78,'User Input'!AD95,-'User Input'!AD95))</f>
        <v>0</v>
      </c>
      <c r="AE78" s="131">
        <f>IF(AE$49=$B78,0,IF(AE$49&gt;$B78,'User Input'!AE95,-'User Input'!AE95))</f>
        <v>0</v>
      </c>
      <c r="AF78" s="131">
        <f>IF(AF$49=$B78,0,IF(AF$49&gt;$B78,'User Input'!AF95,-'User Input'!AF95))</f>
        <v>0</v>
      </c>
      <c r="AG78" s="131">
        <f>IF(AG$49=$B78,0,IF(AG$49&gt;$B78,'User Input'!AG95,-'User Input'!AG95))</f>
        <v>0</v>
      </c>
      <c r="AH78" s="131">
        <f>IF(AH$49=$B78,0,IF(AH$49&gt;$B78,'User Input'!AH95,-'User Input'!AH95))</f>
        <v>0</v>
      </c>
      <c r="AI78" s="131">
        <f>IF(AI$49=$B78,0,IF(AI$49&gt;$B78,'User Input'!AI95,-'User Input'!AI95))</f>
        <v>0</v>
      </c>
      <c r="AJ78" s="131">
        <f>IF(AJ$49=$B78,0,IF(AJ$49&gt;$B78,'User Input'!AJ95,-'User Input'!AJ95))</f>
        <v>0</v>
      </c>
      <c r="AK78" s="131">
        <f>IF(AK$49=$B78,0,IF(AK$49&gt;$B78,'User Input'!AK95,-'User Input'!AK95))</f>
        <v>0</v>
      </c>
      <c r="AL78" s="131">
        <f>IF(AL$49=$B78,0,IF(AL$49&gt;$B78,'User Input'!AL95,-'User Input'!AL95))</f>
        <v>0</v>
      </c>
      <c r="AM78" s="131">
        <f>IF(AM$49=$B78,0,IF(AM$49&gt;$B78,'User Input'!AM95,-'User Input'!AM95))</f>
        <v>0</v>
      </c>
      <c r="AN78" s="131">
        <f>IF(AN$49=$B78,0,IF(AN$49&gt;$B78,'User Input'!AN95,-'User Input'!AN95))</f>
        <v>0</v>
      </c>
      <c r="AO78" s="131">
        <f>IF(AO$49=$B78,0,IF(AO$49&gt;$B78,'User Input'!AO95,-'User Input'!AO95))</f>
        <v>0</v>
      </c>
      <c r="AP78" s="6"/>
      <c r="AQ78" s="6"/>
      <c r="AR78" s="6"/>
      <c r="AS78" s="6"/>
      <c r="AT78" s="6"/>
      <c r="AU78" s="6"/>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3"/>
    </row>
    <row r="79" spans="1:96" ht="15" customHeight="1">
      <c r="A79" s="104"/>
      <c r="B79" s="117" t="s">
        <v>123</v>
      </c>
      <c r="C79" s="44"/>
      <c r="D79" s="131">
        <f>IF(D$49=$B79,0,IF(D$49&gt;$B79,'User Input'!D96,-'User Input'!D96))</f>
        <v>0</v>
      </c>
      <c r="E79" s="131">
        <f>IF(E$49=$B79,0,IF(E$49&gt;$B79,'User Input'!E96,-'User Input'!E96))</f>
        <v>0</v>
      </c>
      <c r="F79" s="131">
        <f>IF(F$49=$B79,0,IF(F$49&gt;$B79,'User Input'!F96,-'User Input'!F96))</f>
        <v>0</v>
      </c>
      <c r="G79" s="131">
        <f>IF(G$49=$B79,0,IF(G$49&gt;$B79,'User Input'!G96,-'User Input'!G96))</f>
        <v>0</v>
      </c>
      <c r="H79" s="131">
        <f>IF(H$49=$B79,0,IF(H$49&gt;$B79,'User Input'!H96,-'User Input'!H96))</f>
        <v>0</v>
      </c>
      <c r="I79" s="131">
        <f>IF(I$49=$B79,0,IF(I$49&gt;$B79,'User Input'!I96,-'User Input'!I96))</f>
        <v>0</v>
      </c>
      <c r="J79" s="131">
        <f>IF(J$49=$B79,0,IF(J$49&gt;$B79,'User Input'!J96,-'User Input'!J96))</f>
        <v>0</v>
      </c>
      <c r="K79" s="131">
        <f>IF(K$49=$B79,0,IF(K$49&gt;$B79,'User Input'!K96,-'User Input'!K96))</f>
        <v>0</v>
      </c>
      <c r="L79" s="131">
        <f>IF(L$49=$B79,0,IF(L$49&gt;$B79,'User Input'!L96,-'User Input'!L96))</f>
        <v>0</v>
      </c>
      <c r="M79" s="131">
        <f>IF(M$49=$B79,0,IF(M$49&gt;$B79,'User Input'!M96,-'User Input'!M96))</f>
        <v>0</v>
      </c>
      <c r="N79" s="131">
        <f>IF(N$49=$B79,0,IF(N$49&gt;$B79,'User Input'!N96,-'User Input'!N96))</f>
        <v>0</v>
      </c>
      <c r="O79" s="131">
        <f>IF(O$49=$B79,0,IF(O$49&gt;$B79,'User Input'!O96,-'User Input'!O96))</f>
        <v>0</v>
      </c>
      <c r="P79" s="131">
        <f>IF(P$49=$B79,0,IF(P$49&gt;$B79,'User Input'!P96,-'User Input'!P96))</f>
        <v>0</v>
      </c>
      <c r="Q79" s="131">
        <f>IF(Q$49=$B79,0,IF(Q$49&gt;$B79,'User Input'!Q96,-'User Input'!Q96))</f>
        <v>0</v>
      </c>
      <c r="R79" s="131">
        <f>IF(R$49=$B79,0,IF(R$49&gt;$B79,'User Input'!R96,-'User Input'!R96))</f>
        <v>0</v>
      </c>
      <c r="S79" s="131">
        <f>IF(S$49=$B79,0,IF(S$49&gt;$B79,'User Input'!S96,-'User Input'!S96))</f>
        <v>0</v>
      </c>
      <c r="T79" s="131">
        <f>IF(T$49=$B79,0,IF(T$49&gt;$B79,'User Input'!T96,-'User Input'!T96))</f>
        <v>0</v>
      </c>
      <c r="U79" s="131">
        <f>IF(U$49=$B79,0,IF(U$49&gt;$B79,'User Input'!U96,-'User Input'!U96))</f>
        <v>0</v>
      </c>
      <c r="V79" s="131">
        <f>IF(V$49=$B79,0,IF(V$49&gt;$B79,'User Input'!V96,-'User Input'!V96))</f>
        <v>0</v>
      </c>
      <c r="W79" s="131">
        <f>IF(W$49=$B79,0,IF(W$49&gt;$B79,'User Input'!W96,-'User Input'!W96))</f>
        <v>0</v>
      </c>
      <c r="X79" s="131">
        <f>IF(X$49=$B79,0,IF(X$49&gt;$B79,'User Input'!X96,-'User Input'!X96))</f>
        <v>0</v>
      </c>
      <c r="Y79" s="131">
        <f>IF(Y$49=$B79,0,IF(Y$49&gt;$B79,'User Input'!Y96,-'User Input'!Y96))</f>
        <v>0</v>
      </c>
      <c r="Z79" s="131">
        <f>IF(Z$49=$B79,0,IF(Z$49&gt;$B79,'User Input'!Z96,-'User Input'!Z96))</f>
        <v>0</v>
      </c>
      <c r="AA79" s="131">
        <f>IF(AA$49=$B79,0,IF(AA$49&gt;$B79,'User Input'!AA96,-'User Input'!AA96))</f>
        <v>0</v>
      </c>
      <c r="AB79" s="131">
        <f>IF(AB$49=$B79,0,IF(AB$49&gt;$B79,'User Input'!AB96,-'User Input'!AB96))</f>
        <v>0</v>
      </c>
      <c r="AC79" s="131">
        <f>IF(AC$49=$B79,0,IF(AC$49&gt;$B79,'User Input'!AC96,-'User Input'!AC96))</f>
        <v>0</v>
      </c>
      <c r="AD79" s="131">
        <f>IF(AD$49=$B79,0,IF(AD$49&gt;$B79,'User Input'!AD96,-'User Input'!AD96))</f>
        <v>0</v>
      </c>
      <c r="AE79" s="131">
        <f>IF(AE$49=$B79,0,IF(AE$49&gt;$B79,'User Input'!AE96,-'User Input'!AE96))</f>
        <v>0</v>
      </c>
      <c r="AF79" s="131">
        <f>IF(AF$49=$B79,0,IF(AF$49&gt;$B79,'User Input'!AF96,-'User Input'!AF96))</f>
        <v>0</v>
      </c>
      <c r="AG79" s="131">
        <f>IF(AG$49=$B79,0,IF(AG$49&gt;$B79,'User Input'!AG96,-'User Input'!AG96))</f>
        <v>0</v>
      </c>
      <c r="AH79" s="131">
        <f>IF(AH$49=$B79,0,IF(AH$49&gt;$B79,'User Input'!AH96,-'User Input'!AH96))</f>
        <v>0</v>
      </c>
      <c r="AI79" s="131">
        <f>IF(AI$49=$B79,0,IF(AI$49&gt;$B79,'User Input'!AI96,-'User Input'!AI96))</f>
        <v>0</v>
      </c>
      <c r="AJ79" s="131">
        <f>IF(AJ$49=$B79,0,IF(AJ$49&gt;$B79,'User Input'!AJ96,-'User Input'!AJ96))</f>
        <v>0</v>
      </c>
      <c r="AK79" s="131">
        <f>IF(AK$49=$B79,0,IF(AK$49&gt;$B79,'User Input'!AK96,-'User Input'!AK96))</f>
        <v>0</v>
      </c>
      <c r="AL79" s="131">
        <f>IF(AL$49=$B79,0,IF(AL$49&gt;$B79,'User Input'!AL96,-'User Input'!AL96))</f>
        <v>0</v>
      </c>
      <c r="AM79" s="131">
        <f>IF(AM$49=$B79,0,IF(AM$49&gt;$B79,'User Input'!AM96,-'User Input'!AM96))</f>
        <v>0</v>
      </c>
      <c r="AN79" s="131">
        <f>IF(AN$49=$B79,0,IF(AN$49&gt;$B79,'User Input'!AN96,-'User Input'!AN96))</f>
        <v>0</v>
      </c>
      <c r="AO79" s="131">
        <f>IF(AO$49=$B79,0,IF(AO$49&gt;$B79,'User Input'!AO96,-'User Input'!AO96))</f>
        <v>0</v>
      </c>
      <c r="AP79" s="6"/>
      <c r="AQ79" s="6"/>
      <c r="AR79" s="6"/>
      <c r="AS79" s="6"/>
      <c r="AT79" s="6"/>
      <c r="AU79" s="6"/>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3"/>
    </row>
    <row r="80" spans="1:96" ht="15" customHeight="1">
      <c r="A80" s="104"/>
      <c r="B80" s="117" t="s">
        <v>124</v>
      </c>
      <c r="C80" s="44"/>
      <c r="D80" s="131">
        <f>IF(D$49=$B80,0,IF(D$49&gt;$B80,'User Input'!D97,-'User Input'!D97))</f>
        <v>0</v>
      </c>
      <c r="E80" s="131">
        <f>IF(E$49=$B80,0,IF(E$49&gt;$B80,'User Input'!E97,-'User Input'!E97))</f>
        <v>0</v>
      </c>
      <c r="F80" s="131">
        <f>IF(F$49=$B80,0,IF(F$49&gt;$B80,'User Input'!F97,-'User Input'!F97))</f>
        <v>0</v>
      </c>
      <c r="G80" s="131">
        <f>IF(G$49=$B80,0,IF(G$49&gt;$B80,'User Input'!G97,-'User Input'!G97))</f>
        <v>0</v>
      </c>
      <c r="H80" s="131">
        <f>IF(H$49=$B80,0,IF(H$49&gt;$B80,'User Input'!H97,-'User Input'!H97))</f>
        <v>0</v>
      </c>
      <c r="I80" s="131">
        <f>IF(I$49=$B80,0,IF(I$49&gt;$B80,'User Input'!I97,-'User Input'!I97))</f>
        <v>0</v>
      </c>
      <c r="J80" s="131">
        <f>IF(J$49=$B80,0,IF(J$49&gt;$B80,'User Input'!J97,-'User Input'!J97))</f>
        <v>0</v>
      </c>
      <c r="K80" s="131">
        <f>IF(K$49=$B80,0,IF(K$49&gt;$B80,'User Input'!K97,-'User Input'!K97))</f>
        <v>0</v>
      </c>
      <c r="L80" s="131">
        <f>IF(L$49=$B80,0,IF(L$49&gt;$B80,'User Input'!L97,-'User Input'!L97))</f>
        <v>0</v>
      </c>
      <c r="M80" s="131">
        <f>IF(M$49=$B80,0,IF(M$49&gt;$B80,'User Input'!M97,-'User Input'!M97))</f>
        <v>0</v>
      </c>
      <c r="N80" s="131">
        <f>IF(N$49=$B80,0,IF(N$49&gt;$B80,'User Input'!N97,-'User Input'!N97))</f>
        <v>0</v>
      </c>
      <c r="O80" s="131">
        <f>IF(O$49=$B80,0,IF(O$49&gt;$B80,'User Input'!O97,-'User Input'!O97))</f>
        <v>0</v>
      </c>
      <c r="P80" s="131">
        <f>IF(P$49=$B80,0,IF(P$49&gt;$B80,'User Input'!P97,-'User Input'!P97))</f>
        <v>0</v>
      </c>
      <c r="Q80" s="131">
        <f>IF(Q$49=$B80,0,IF(Q$49&gt;$B80,'User Input'!Q97,-'User Input'!Q97))</f>
        <v>0</v>
      </c>
      <c r="R80" s="131">
        <f>IF(R$49=$B80,0,IF(R$49&gt;$B80,'User Input'!R97,-'User Input'!R97))</f>
        <v>0</v>
      </c>
      <c r="S80" s="131">
        <f>IF(S$49=$B80,0,IF(S$49&gt;$B80,'User Input'!S97,-'User Input'!S97))</f>
        <v>0</v>
      </c>
      <c r="T80" s="131">
        <f>IF(T$49=$B80,0,IF(T$49&gt;$B80,'User Input'!T97,-'User Input'!T97))</f>
        <v>0</v>
      </c>
      <c r="U80" s="131">
        <f>IF(U$49=$B80,0,IF(U$49&gt;$B80,'User Input'!U97,-'User Input'!U97))</f>
        <v>0</v>
      </c>
      <c r="V80" s="131">
        <f>IF(V$49=$B80,0,IF(V$49&gt;$B80,'User Input'!V97,-'User Input'!V97))</f>
        <v>0</v>
      </c>
      <c r="W80" s="131">
        <f>IF(W$49=$B80,0,IF(W$49&gt;$B80,'User Input'!W97,-'User Input'!W97))</f>
        <v>0</v>
      </c>
      <c r="X80" s="131">
        <f>IF(X$49=$B80,0,IF(X$49&gt;$B80,'User Input'!X97,-'User Input'!X97))</f>
        <v>0</v>
      </c>
      <c r="Y80" s="131">
        <f>IF(Y$49=$B80,0,IF(Y$49&gt;$B80,'User Input'!Y97,-'User Input'!Y97))</f>
        <v>0</v>
      </c>
      <c r="Z80" s="131">
        <f>IF(Z$49=$B80,0,IF(Z$49&gt;$B80,'User Input'!Z97,-'User Input'!Z97))</f>
        <v>0</v>
      </c>
      <c r="AA80" s="131">
        <f>IF(AA$49=$B80,0,IF(AA$49&gt;$B80,'User Input'!AA97,-'User Input'!AA97))</f>
        <v>0</v>
      </c>
      <c r="AB80" s="131">
        <f>IF(AB$49=$B80,0,IF(AB$49&gt;$B80,'User Input'!AB97,-'User Input'!AB97))</f>
        <v>0</v>
      </c>
      <c r="AC80" s="131">
        <f>IF(AC$49=$B80,0,IF(AC$49&gt;$B80,'User Input'!AC97,-'User Input'!AC97))</f>
        <v>0</v>
      </c>
      <c r="AD80" s="131">
        <f>IF(AD$49=$B80,0,IF(AD$49&gt;$B80,'User Input'!AD97,-'User Input'!AD97))</f>
        <v>0</v>
      </c>
      <c r="AE80" s="131">
        <f>IF(AE$49=$B80,0,IF(AE$49&gt;$B80,'User Input'!AE97,-'User Input'!AE97))</f>
        <v>0</v>
      </c>
      <c r="AF80" s="131">
        <f>IF(AF$49=$B80,0,IF(AF$49&gt;$B80,'User Input'!AF97,-'User Input'!AF97))</f>
        <v>0</v>
      </c>
      <c r="AG80" s="131">
        <f>IF(AG$49=$B80,0,IF(AG$49&gt;$B80,'User Input'!AG97,-'User Input'!AG97))</f>
        <v>0</v>
      </c>
      <c r="AH80" s="131">
        <f>IF(AH$49=$B80,0,IF(AH$49&gt;$B80,'User Input'!AH97,-'User Input'!AH97))</f>
        <v>0</v>
      </c>
      <c r="AI80" s="131">
        <f>IF(AI$49=$B80,0,IF(AI$49&gt;$B80,'User Input'!AI97,-'User Input'!AI97))</f>
        <v>0</v>
      </c>
      <c r="AJ80" s="131">
        <f>IF(AJ$49=$B80,0,IF(AJ$49&gt;$B80,'User Input'!AJ97,-'User Input'!AJ97))</f>
        <v>0</v>
      </c>
      <c r="AK80" s="131">
        <f>IF(AK$49=$B80,0,IF(AK$49&gt;$B80,'User Input'!AK97,-'User Input'!AK97))</f>
        <v>0</v>
      </c>
      <c r="AL80" s="131">
        <f>IF(AL$49=$B80,0,IF(AL$49&gt;$B80,'User Input'!AL97,-'User Input'!AL97))</f>
        <v>0</v>
      </c>
      <c r="AM80" s="131">
        <f>IF(AM$49=$B80,0,IF(AM$49&gt;$B80,'User Input'!AM97,-'User Input'!AM97))</f>
        <v>0</v>
      </c>
      <c r="AN80" s="131">
        <f>IF(AN$49=$B80,0,IF(AN$49&gt;$B80,'User Input'!AN97,-'User Input'!AN97))</f>
        <v>0</v>
      </c>
      <c r="AO80" s="131">
        <f>IF(AO$49=$B80,0,IF(AO$49&gt;$B80,'User Input'!AO97,-'User Input'!AO97))</f>
        <v>0</v>
      </c>
      <c r="AP80" s="6"/>
      <c r="AQ80" s="6"/>
      <c r="AR80" s="6"/>
      <c r="AS80" s="6"/>
      <c r="AT80" s="6"/>
      <c r="AU80" s="6"/>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3"/>
    </row>
    <row r="81" spans="1:96" ht="15" customHeight="1">
      <c r="A81" s="104"/>
      <c r="B81" s="117" t="s">
        <v>125</v>
      </c>
      <c r="C81" s="44"/>
      <c r="D81" s="131">
        <f>IF(D$49=$B81,0,IF(D$49&gt;$B81,'User Input'!D98,-'User Input'!D98))</f>
        <v>0</v>
      </c>
      <c r="E81" s="131">
        <f>IF(E$49=$B81,0,IF(E$49&gt;$B81,'User Input'!E98,-'User Input'!E98))</f>
        <v>0</v>
      </c>
      <c r="F81" s="131">
        <f>IF(F$49=$B81,0,IF(F$49&gt;$B81,'User Input'!F98,-'User Input'!F98))</f>
        <v>0</v>
      </c>
      <c r="G81" s="131">
        <f>IF(G$49=$B81,0,IF(G$49&gt;$B81,'User Input'!G98,-'User Input'!G98))</f>
        <v>0</v>
      </c>
      <c r="H81" s="131">
        <f>IF(H$49=$B81,0,IF(H$49&gt;$B81,'User Input'!H98,-'User Input'!H98))</f>
        <v>0</v>
      </c>
      <c r="I81" s="131">
        <f>IF(I$49=$B81,0,IF(I$49&gt;$B81,'User Input'!I98,-'User Input'!I98))</f>
        <v>0</v>
      </c>
      <c r="J81" s="131">
        <f>IF(J$49=$B81,0,IF(J$49&gt;$B81,'User Input'!J98,-'User Input'!J98))</f>
        <v>0</v>
      </c>
      <c r="K81" s="131">
        <f>IF(K$49=$B81,0,IF(K$49&gt;$B81,'User Input'!K98,-'User Input'!K98))</f>
        <v>0</v>
      </c>
      <c r="L81" s="131">
        <f>IF(L$49=$B81,0,IF(L$49&gt;$B81,'User Input'!L98,-'User Input'!L98))</f>
        <v>0</v>
      </c>
      <c r="M81" s="131">
        <f>IF(M$49=$B81,0,IF(M$49&gt;$B81,'User Input'!M98,-'User Input'!M98))</f>
        <v>0</v>
      </c>
      <c r="N81" s="131">
        <f>IF(N$49=$B81,0,IF(N$49&gt;$B81,'User Input'!N98,-'User Input'!N98))</f>
        <v>0</v>
      </c>
      <c r="O81" s="131">
        <f>IF(O$49=$B81,0,IF(O$49&gt;$B81,'User Input'!O98,-'User Input'!O98))</f>
        <v>0</v>
      </c>
      <c r="P81" s="131">
        <f>IF(P$49=$B81,0,IF(P$49&gt;$B81,'User Input'!P98,-'User Input'!P98))</f>
        <v>0</v>
      </c>
      <c r="Q81" s="131">
        <f>IF(Q$49=$B81,0,IF(Q$49&gt;$B81,'User Input'!Q98,-'User Input'!Q98))</f>
        <v>0</v>
      </c>
      <c r="R81" s="131">
        <f>IF(R$49=$B81,0,IF(R$49&gt;$B81,'User Input'!R98,-'User Input'!R98))</f>
        <v>0</v>
      </c>
      <c r="S81" s="131">
        <f>IF(S$49=$B81,0,IF(S$49&gt;$B81,'User Input'!S98,-'User Input'!S98))</f>
        <v>0</v>
      </c>
      <c r="T81" s="131">
        <f>IF(T$49=$B81,0,IF(T$49&gt;$B81,'User Input'!T98,-'User Input'!T98))</f>
        <v>0</v>
      </c>
      <c r="U81" s="131">
        <f>IF(U$49=$B81,0,IF(U$49&gt;$B81,'User Input'!U98,-'User Input'!U98))</f>
        <v>0</v>
      </c>
      <c r="V81" s="131">
        <f>IF(V$49=$B81,0,IF(V$49&gt;$B81,'User Input'!V98,-'User Input'!V98))</f>
        <v>0</v>
      </c>
      <c r="W81" s="131">
        <f>IF(W$49=$B81,0,IF(W$49&gt;$B81,'User Input'!W98,-'User Input'!W98))</f>
        <v>0</v>
      </c>
      <c r="X81" s="131">
        <f>IF(X$49=$B81,0,IF(X$49&gt;$B81,'User Input'!X98,-'User Input'!X98))</f>
        <v>0</v>
      </c>
      <c r="Y81" s="131">
        <f>IF(Y$49=$B81,0,IF(Y$49&gt;$B81,'User Input'!Y98,-'User Input'!Y98))</f>
        <v>0</v>
      </c>
      <c r="Z81" s="131">
        <f>IF(Z$49=$B81,0,IF(Z$49&gt;$B81,'User Input'!Z98,-'User Input'!Z98))</f>
        <v>0</v>
      </c>
      <c r="AA81" s="131">
        <f>IF(AA$49=$B81,0,IF(AA$49&gt;$B81,'User Input'!AA98,-'User Input'!AA98))</f>
        <v>0</v>
      </c>
      <c r="AB81" s="131">
        <f>IF(AB$49=$B81,0,IF(AB$49&gt;$B81,'User Input'!AB98,-'User Input'!AB98))</f>
        <v>0</v>
      </c>
      <c r="AC81" s="131">
        <f>IF(AC$49=$B81,0,IF(AC$49&gt;$B81,'User Input'!AC98,-'User Input'!AC98))</f>
        <v>0</v>
      </c>
      <c r="AD81" s="131">
        <f>IF(AD$49=$B81,0,IF(AD$49&gt;$B81,'User Input'!AD98,-'User Input'!AD98))</f>
        <v>0</v>
      </c>
      <c r="AE81" s="131">
        <f>IF(AE$49=$B81,0,IF(AE$49&gt;$B81,'User Input'!AE98,-'User Input'!AE98))</f>
        <v>0</v>
      </c>
      <c r="AF81" s="131">
        <f>IF(AF$49=$B81,0,IF(AF$49&gt;$B81,'User Input'!AF98,-'User Input'!AF98))</f>
        <v>0</v>
      </c>
      <c r="AG81" s="131">
        <f>IF(AG$49=$B81,0,IF(AG$49&gt;$B81,'User Input'!AG98,-'User Input'!AG98))</f>
        <v>0</v>
      </c>
      <c r="AH81" s="131">
        <f>IF(AH$49=$B81,0,IF(AH$49&gt;$B81,'User Input'!AH98,-'User Input'!AH98))</f>
        <v>0</v>
      </c>
      <c r="AI81" s="131">
        <f>IF(AI$49=$B81,0,IF(AI$49&gt;$B81,'User Input'!AI98,-'User Input'!AI98))</f>
        <v>0</v>
      </c>
      <c r="AJ81" s="131">
        <f>IF(AJ$49=$B81,0,IF(AJ$49&gt;$B81,'User Input'!AJ98,-'User Input'!AJ98))</f>
        <v>0</v>
      </c>
      <c r="AK81" s="131">
        <f>IF(AK$49=$B81,0,IF(AK$49&gt;$B81,'User Input'!AK98,-'User Input'!AK98))</f>
        <v>0</v>
      </c>
      <c r="AL81" s="131">
        <f>IF(AL$49=$B81,0,IF(AL$49&gt;$B81,'User Input'!AL98,-'User Input'!AL98))</f>
        <v>0</v>
      </c>
      <c r="AM81" s="131">
        <f>IF(AM$49=$B81,0,IF(AM$49&gt;$B81,'User Input'!AM98,-'User Input'!AM98))</f>
        <v>0</v>
      </c>
      <c r="AN81" s="131">
        <f>IF(AN$49=$B81,0,IF(AN$49&gt;$B81,'User Input'!AN98,-'User Input'!AN98))</f>
        <v>0</v>
      </c>
      <c r="AO81" s="131">
        <f>IF(AO$49=$B81,0,IF(AO$49&gt;$B81,'User Input'!AO98,-'User Input'!AO98))</f>
        <v>0</v>
      </c>
      <c r="AP81" s="6"/>
      <c r="AQ81" s="6"/>
      <c r="AR81" s="6"/>
      <c r="AS81" s="6"/>
      <c r="AT81" s="6"/>
      <c r="AU81" s="6"/>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3"/>
    </row>
    <row r="82" spans="1:96" ht="15" customHeight="1">
      <c r="A82" s="104"/>
      <c r="B82" s="117" t="s">
        <v>126</v>
      </c>
      <c r="C82" s="44"/>
      <c r="D82" s="131">
        <f>IF(D$49=$B82,0,IF(D$49&gt;$B82,'User Input'!D99,-'User Input'!D99))</f>
        <v>0</v>
      </c>
      <c r="E82" s="131">
        <f>IF(E$49=$B82,0,IF(E$49&gt;$B82,'User Input'!E99,-'User Input'!E99))</f>
        <v>0</v>
      </c>
      <c r="F82" s="131">
        <f>IF(F$49=$B82,0,IF(F$49&gt;$B82,'User Input'!F99,-'User Input'!F99))</f>
        <v>0</v>
      </c>
      <c r="G82" s="131">
        <f>IF(G$49=$B82,0,IF(G$49&gt;$B82,'User Input'!G99,-'User Input'!G99))</f>
        <v>0</v>
      </c>
      <c r="H82" s="131">
        <f>IF(H$49=$B82,0,IF(H$49&gt;$B82,'User Input'!H99,-'User Input'!H99))</f>
        <v>0</v>
      </c>
      <c r="I82" s="131">
        <f>IF(I$49=$B82,0,IF(I$49&gt;$B82,'User Input'!I99,-'User Input'!I99))</f>
        <v>0</v>
      </c>
      <c r="J82" s="131">
        <f>IF(J$49=$B82,0,IF(J$49&gt;$B82,'User Input'!J99,-'User Input'!J99))</f>
        <v>0</v>
      </c>
      <c r="K82" s="131">
        <f>IF(K$49=$B82,0,IF(K$49&gt;$B82,'User Input'!K99,-'User Input'!K99))</f>
        <v>0</v>
      </c>
      <c r="L82" s="131">
        <f>IF(L$49=$B82,0,IF(L$49&gt;$B82,'User Input'!L99,-'User Input'!L99))</f>
        <v>0</v>
      </c>
      <c r="M82" s="131">
        <f>IF(M$49=$B82,0,IF(M$49&gt;$B82,'User Input'!M99,-'User Input'!M99))</f>
        <v>0</v>
      </c>
      <c r="N82" s="131">
        <f>IF(N$49=$B82,0,IF(N$49&gt;$B82,'User Input'!N99,-'User Input'!N99))</f>
        <v>0</v>
      </c>
      <c r="O82" s="131">
        <f>IF(O$49=$B82,0,IF(O$49&gt;$B82,'User Input'!O99,-'User Input'!O99))</f>
        <v>0</v>
      </c>
      <c r="P82" s="131">
        <f>IF(P$49=$B82,0,IF(P$49&gt;$B82,'User Input'!P99,-'User Input'!P99))</f>
        <v>0</v>
      </c>
      <c r="Q82" s="131">
        <f>IF(Q$49=$B82,0,IF(Q$49&gt;$B82,'User Input'!Q99,-'User Input'!Q99))</f>
        <v>0</v>
      </c>
      <c r="R82" s="131">
        <f>IF(R$49=$B82,0,IF(R$49&gt;$B82,'User Input'!R99,-'User Input'!R99))</f>
        <v>0</v>
      </c>
      <c r="S82" s="131">
        <f>IF(S$49=$B82,0,IF(S$49&gt;$B82,'User Input'!S99,-'User Input'!S99))</f>
        <v>0</v>
      </c>
      <c r="T82" s="131">
        <f>IF(T$49=$B82,0,IF(T$49&gt;$B82,'User Input'!T99,-'User Input'!T99))</f>
        <v>0</v>
      </c>
      <c r="U82" s="131">
        <f>IF(U$49=$B82,0,IF(U$49&gt;$B82,'User Input'!U99,-'User Input'!U99))</f>
        <v>0</v>
      </c>
      <c r="V82" s="131">
        <f>IF(V$49=$B82,0,IF(V$49&gt;$B82,'User Input'!V99,-'User Input'!V99))</f>
        <v>0</v>
      </c>
      <c r="W82" s="131">
        <f>IF(W$49=$B82,0,IF(W$49&gt;$B82,'User Input'!W99,-'User Input'!W99))</f>
        <v>0</v>
      </c>
      <c r="X82" s="131">
        <f>IF(X$49=$B82,0,IF(X$49&gt;$B82,'User Input'!X99,-'User Input'!X99))</f>
        <v>0</v>
      </c>
      <c r="Y82" s="131">
        <f>IF(Y$49=$B82,0,IF(Y$49&gt;$B82,'User Input'!Y99,-'User Input'!Y99))</f>
        <v>0</v>
      </c>
      <c r="Z82" s="131">
        <f>IF(Z$49=$B82,0,IF(Z$49&gt;$B82,'User Input'!Z99,-'User Input'!Z99))</f>
        <v>0</v>
      </c>
      <c r="AA82" s="131">
        <f>IF(AA$49=$B82,0,IF(AA$49&gt;$B82,'User Input'!AA99,-'User Input'!AA99))</f>
        <v>0</v>
      </c>
      <c r="AB82" s="131">
        <f>IF(AB$49=$B82,0,IF(AB$49&gt;$B82,'User Input'!AB99,-'User Input'!AB99))</f>
        <v>0</v>
      </c>
      <c r="AC82" s="131">
        <f>IF(AC$49=$B82,0,IF(AC$49&gt;$B82,'User Input'!AC99,-'User Input'!AC99))</f>
        <v>0</v>
      </c>
      <c r="AD82" s="131">
        <f>IF(AD$49=$B82,0,IF(AD$49&gt;$B82,'User Input'!AD99,-'User Input'!AD99))</f>
        <v>0</v>
      </c>
      <c r="AE82" s="131">
        <f>IF(AE$49=$B82,0,IF(AE$49&gt;$B82,'User Input'!AE99,-'User Input'!AE99))</f>
        <v>0</v>
      </c>
      <c r="AF82" s="131">
        <f>IF(AF$49=$B82,0,IF(AF$49&gt;$B82,'User Input'!AF99,-'User Input'!AF99))</f>
        <v>0</v>
      </c>
      <c r="AG82" s="131">
        <f>IF(AG$49=$B82,0,IF(AG$49&gt;$B82,'User Input'!AG99,-'User Input'!AG99))</f>
        <v>0</v>
      </c>
      <c r="AH82" s="131">
        <f>IF(AH$49=$B82,0,IF(AH$49&gt;$B82,'User Input'!AH99,-'User Input'!AH99))</f>
        <v>0</v>
      </c>
      <c r="AI82" s="131">
        <f>IF(AI$49=$B82,0,IF(AI$49&gt;$B82,'User Input'!AI99,-'User Input'!AI99))</f>
        <v>0</v>
      </c>
      <c r="AJ82" s="131">
        <f>IF(AJ$49=$B82,0,IF(AJ$49&gt;$B82,'User Input'!AJ99,-'User Input'!AJ99))</f>
        <v>0</v>
      </c>
      <c r="AK82" s="131">
        <f>IF(AK$49=$B82,0,IF(AK$49&gt;$B82,'User Input'!AK99,-'User Input'!AK99))</f>
        <v>0</v>
      </c>
      <c r="AL82" s="131">
        <f>IF(AL$49=$B82,0,IF(AL$49&gt;$B82,'User Input'!AL99,-'User Input'!AL99))</f>
        <v>0</v>
      </c>
      <c r="AM82" s="131">
        <f>IF(AM$49=$B82,0,IF(AM$49&gt;$B82,'User Input'!AM99,-'User Input'!AM99))</f>
        <v>0</v>
      </c>
      <c r="AN82" s="131">
        <f>IF(AN$49=$B82,0,IF(AN$49&gt;$B82,'User Input'!AN99,-'User Input'!AN99))</f>
        <v>0</v>
      </c>
      <c r="AO82" s="131">
        <f>IF(AO$49=$B82,0,IF(AO$49&gt;$B82,'User Input'!AO99,-'User Input'!AO99))</f>
        <v>0</v>
      </c>
      <c r="AP82" s="6"/>
      <c r="AQ82" s="6"/>
      <c r="AR82" s="6"/>
      <c r="AS82" s="6"/>
      <c r="AT82" s="6"/>
      <c r="AU82" s="6"/>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3"/>
    </row>
    <row r="83" spans="1:96" ht="15" customHeight="1">
      <c r="A83" s="104"/>
      <c r="B83" s="117" t="s">
        <v>127</v>
      </c>
      <c r="C83" s="44"/>
      <c r="D83" s="131">
        <f>IF(D$49=$B83,0,IF(D$49&gt;$B83,'User Input'!D100,-'User Input'!D100))</f>
        <v>0</v>
      </c>
      <c r="E83" s="131">
        <f>IF(E$49=$B83,0,IF(E$49&gt;$B83,'User Input'!E100,-'User Input'!E100))</f>
        <v>0</v>
      </c>
      <c r="F83" s="131">
        <f>IF(F$49=$B83,0,IF(F$49&gt;$B83,'User Input'!F100,-'User Input'!F100))</f>
        <v>0</v>
      </c>
      <c r="G83" s="131">
        <f>IF(G$49=$B83,0,IF(G$49&gt;$B83,'User Input'!G100,-'User Input'!G100))</f>
        <v>0</v>
      </c>
      <c r="H83" s="131">
        <f>IF(H$49=$B83,0,IF(H$49&gt;$B83,'User Input'!H100,-'User Input'!H100))</f>
        <v>0</v>
      </c>
      <c r="I83" s="131">
        <f>IF(I$49=$B83,0,IF(I$49&gt;$B83,'User Input'!I100,-'User Input'!I100))</f>
        <v>0</v>
      </c>
      <c r="J83" s="131">
        <f>IF(J$49=$B83,0,IF(J$49&gt;$B83,'User Input'!J100,-'User Input'!J100))</f>
        <v>0</v>
      </c>
      <c r="K83" s="131">
        <f>IF(K$49=$B83,0,IF(K$49&gt;$B83,'User Input'!K100,-'User Input'!K100))</f>
        <v>0</v>
      </c>
      <c r="L83" s="131">
        <f>IF(L$49=$B83,0,IF(L$49&gt;$B83,'User Input'!L100,-'User Input'!L100))</f>
        <v>0</v>
      </c>
      <c r="M83" s="131">
        <f>IF(M$49=$B83,0,IF(M$49&gt;$B83,'User Input'!M100,-'User Input'!M100))</f>
        <v>0</v>
      </c>
      <c r="N83" s="131">
        <f>IF(N$49=$B83,0,IF(N$49&gt;$B83,'User Input'!N100,-'User Input'!N100))</f>
        <v>0</v>
      </c>
      <c r="O83" s="131">
        <f>IF(O$49=$B83,0,IF(O$49&gt;$B83,'User Input'!O100,-'User Input'!O100))</f>
        <v>0</v>
      </c>
      <c r="P83" s="131">
        <f>IF(P$49=$B83,0,IF(P$49&gt;$B83,'User Input'!P100,-'User Input'!P100))</f>
        <v>0</v>
      </c>
      <c r="Q83" s="131">
        <f>IF(Q$49=$B83,0,IF(Q$49&gt;$B83,'User Input'!Q100,-'User Input'!Q100))</f>
        <v>0</v>
      </c>
      <c r="R83" s="131">
        <f>IF(R$49=$B83,0,IF(R$49&gt;$B83,'User Input'!R100,-'User Input'!R100))</f>
        <v>0</v>
      </c>
      <c r="S83" s="131">
        <f>IF(S$49=$B83,0,IF(S$49&gt;$B83,'User Input'!S100,-'User Input'!S100))</f>
        <v>0</v>
      </c>
      <c r="T83" s="131">
        <f>IF(T$49=$B83,0,IF(T$49&gt;$B83,'User Input'!T100,-'User Input'!T100))</f>
        <v>0</v>
      </c>
      <c r="U83" s="131">
        <f>IF(U$49=$B83,0,IF(U$49&gt;$B83,'User Input'!U100,-'User Input'!U100))</f>
        <v>0</v>
      </c>
      <c r="V83" s="131">
        <f>IF(V$49=$B83,0,IF(V$49&gt;$B83,'User Input'!V100,-'User Input'!V100))</f>
        <v>0</v>
      </c>
      <c r="W83" s="131">
        <f>IF(W$49=$B83,0,IF(W$49&gt;$B83,'User Input'!W100,-'User Input'!W100))</f>
        <v>0</v>
      </c>
      <c r="X83" s="131">
        <f>IF(X$49=$B83,0,IF(X$49&gt;$B83,'User Input'!X100,-'User Input'!X100))</f>
        <v>0</v>
      </c>
      <c r="Y83" s="131">
        <f>IF(Y$49=$B83,0,IF(Y$49&gt;$B83,'User Input'!Y100,-'User Input'!Y100))</f>
        <v>0</v>
      </c>
      <c r="Z83" s="131">
        <f>IF(Z$49=$B83,0,IF(Z$49&gt;$B83,'User Input'!Z100,-'User Input'!Z100))</f>
        <v>0</v>
      </c>
      <c r="AA83" s="131">
        <f>IF(AA$49=$B83,0,IF(AA$49&gt;$B83,'User Input'!AA100,-'User Input'!AA100))</f>
        <v>0</v>
      </c>
      <c r="AB83" s="131">
        <f>IF(AB$49=$B83,0,IF(AB$49&gt;$B83,'User Input'!AB100,-'User Input'!AB100))</f>
        <v>0</v>
      </c>
      <c r="AC83" s="131">
        <f>IF(AC$49=$B83,0,IF(AC$49&gt;$B83,'User Input'!AC100,-'User Input'!AC100))</f>
        <v>0</v>
      </c>
      <c r="AD83" s="131">
        <f>IF(AD$49=$B83,0,IF(AD$49&gt;$B83,'User Input'!AD100,-'User Input'!AD100))</f>
        <v>0</v>
      </c>
      <c r="AE83" s="131">
        <f>IF(AE$49=$B83,0,IF(AE$49&gt;$B83,'User Input'!AE100,-'User Input'!AE100))</f>
        <v>0</v>
      </c>
      <c r="AF83" s="131">
        <f>IF(AF$49=$B83,0,IF(AF$49&gt;$B83,'User Input'!AF100,-'User Input'!AF100))</f>
        <v>0</v>
      </c>
      <c r="AG83" s="131">
        <f>IF(AG$49=$B83,0,IF(AG$49&gt;$B83,'User Input'!AG100,-'User Input'!AG100))</f>
        <v>0</v>
      </c>
      <c r="AH83" s="131">
        <f>IF(AH$49=$B83,0,IF(AH$49&gt;$B83,'User Input'!AH100,-'User Input'!AH100))</f>
        <v>0</v>
      </c>
      <c r="AI83" s="131">
        <f>IF(AI$49=$B83,0,IF(AI$49&gt;$B83,'User Input'!AI100,-'User Input'!AI100))</f>
        <v>0</v>
      </c>
      <c r="AJ83" s="131">
        <f>IF(AJ$49=$B83,0,IF(AJ$49&gt;$B83,'User Input'!AJ100,-'User Input'!AJ100))</f>
        <v>0</v>
      </c>
      <c r="AK83" s="131">
        <f>IF(AK$49=$B83,0,IF(AK$49&gt;$B83,'User Input'!AK100,-'User Input'!AK100))</f>
        <v>0</v>
      </c>
      <c r="AL83" s="131">
        <f>IF(AL$49=$B83,0,IF(AL$49&gt;$B83,'User Input'!AL100,-'User Input'!AL100))</f>
        <v>0</v>
      </c>
      <c r="AM83" s="131">
        <f>IF(AM$49=$B83,0,IF(AM$49&gt;$B83,'User Input'!AM100,-'User Input'!AM100))</f>
        <v>0</v>
      </c>
      <c r="AN83" s="131">
        <f>IF(AN$49=$B83,0,IF(AN$49&gt;$B83,'User Input'!AN100,-'User Input'!AN100))</f>
        <v>0</v>
      </c>
      <c r="AO83" s="131">
        <f>IF(AO$49=$B83,0,IF(AO$49&gt;$B83,'User Input'!AO100,-'User Input'!AO100))</f>
        <v>0</v>
      </c>
      <c r="AP83" s="6"/>
      <c r="AQ83" s="6"/>
      <c r="AR83" s="6"/>
      <c r="AS83" s="6"/>
      <c r="AT83" s="6"/>
      <c r="AU83" s="6"/>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3"/>
    </row>
    <row r="84" spans="1:96" ht="15" customHeight="1">
      <c r="A84" s="104"/>
      <c r="B84" s="117" t="s">
        <v>128</v>
      </c>
      <c r="C84" s="44"/>
      <c r="D84" s="131">
        <f>IF(D$49=$B84,0,IF(D$49&gt;$B84,'User Input'!D101,-'User Input'!D101))</f>
        <v>0</v>
      </c>
      <c r="E84" s="131">
        <f>IF(E$49=$B84,0,IF(E$49&gt;$B84,'User Input'!E101,-'User Input'!E101))</f>
        <v>0</v>
      </c>
      <c r="F84" s="131">
        <f>IF(F$49=$B84,0,IF(F$49&gt;$B84,'User Input'!F101,-'User Input'!F101))</f>
        <v>0</v>
      </c>
      <c r="G84" s="131">
        <f>IF(G$49=$B84,0,IF(G$49&gt;$B84,'User Input'!G101,-'User Input'!G101))</f>
        <v>0</v>
      </c>
      <c r="H84" s="131">
        <f>IF(H$49=$B84,0,IF(H$49&gt;$B84,'User Input'!H101,-'User Input'!H101))</f>
        <v>0</v>
      </c>
      <c r="I84" s="131">
        <f>IF(I$49=$B84,0,IF(I$49&gt;$B84,'User Input'!I101,-'User Input'!I101))</f>
        <v>0</v>
      </c>
      <c r="J84" s="131">
        <f>IF(J$49=$B84,0,IF(J$49&gt;$B84,'User Input'!J101,-'User Input'!J101))</f>
        <v>0</v>
      </c>
      <c r="K84" s="131">
        <f>IF(K$49=$B84,0,IF(K$49&gt;$B84,'User Input'!K101,-'User Input'!K101))</f>
        <v>0</v>
      </c>
      <c r="L84" s="131">
        <f>IF(L$49=$B84,0,IF(L$49&gt;$B84,'User Input'!L101,-'User Input'!L101))</f>
        <v>0</v>
      </c>
      <c r="M84" s="131">
        <f>IF(M$49=$B84,0,IF(M$49&gt;$B84,'User Input'!M101,-'User Input'!M101))</f>
        <v>0</v>
      </c>
      <c r="N84" s="131">
        <f>IF(N$49=$B84,0,IF(N$49&gt;$B84,'User Input'!N101,-'User Input'!N101))</f>
        <v>0</v>
      </c>
      <c r="O84" s="131">
        <f>IF(O$49=$B84,0,IF(O$49&gt;$B84,'User Input'!O101,-'User Input'!O101))</f>
        <v>0</v>
      </c>
      <c r="P84" s="131">
        <f>IF(P$49=$B84,0,IF(P$49&gt;$B84,'User Input'!P101,-'User Input'!P101))</f>
        <v>0</v>
      </c>
      <c r="Q84" s="131">
        <f>IF(Q$49=$B84,0,IF(Q$49&gt;$B84,'User Input'!Q101,-'User Input'!Q101))</f>
        <v>0</v>
      </c>
      <c r="R84" s="131">
        <f>IF(R$49=$B84,0,IF(R$49&gt;$B84,'User Input'!R101,-'User Input'!R101))</f>
        <v>0</v>
      </c>
      <c r="S84" s="131">
        <f>IF(S$49=$B84,0,IF(S$49&gt;$B84,'User Input'!S101,-'User Input'!S101))</f>
        <v>0</v>
      </c>
      <c r="T84" s="131">
        <f>IF(T$49=$B84,0,IF(T$49&gt;$B84,'User Input'!T101,-'User Input'!T101))</f>
        <v>0</v>
      </c>
      <c r="U84" s="131">
        <f>IF(U$49=$B84,0,IF(U$49&gt;$B84,'User Input'!U101,-'User Input'!U101))</f>
        <v>0</v>
      </c>
      <c r="V84" s="131">
        <f>IF(V$49=$B84,0,IF(V$49&gt;$B84,'User Input'!V101,-'User Input'!V101))</f>
        <v>0</v>
      </c>
      <c r="W84" s="131">
        <f>IF(W$49=$B84,0,IF(W$49&gt;$B84,'User Input'!W101,-'User Input'!W101))</f>
        <v>0</v>
      </c>
      <c r="X84" s="131">
        <f>IF(X$49=$B84,0,IF(X$49&gt;$B84,'User Input'!X101,-'User Input'!X101))</f>
        <v>0</v>
      </c>
      <c r="Y84" s="131">
        <f>IF(Y$49=$B84,0,IF(Y$49&gt;$B84,'User Input'!Y101,-'User Input'!Y101))</f>
        <v>0</v>
      </c>
      <c r="Z84" s="131">
        <f>IF(Z$49=$B84,0,IF(Z$49&gt;$B84,'User Input'!Z101,-'User Input'!Z101))</f>
        <v>0</v>
      </c>
      <c r="AA84" s="131">
        <f>IF(AA$49=$B84,0,IF(AA$49&gt;$B84,'User Input'!AA101,-'User Input'!AA101))</f>
        <v>0</v>
      </c>
      <c r="AB84" s="131">
        <f>IF(AB$49=$B84,0,IF(AB$49&gt;$B84,'User Input'!AB101,-'User Input'!AB101))</f>
        <v>0</v>
      </c>
      <c r="AC84" s="131">
        <f>IF(AC$49=$B84,0,IF(AC$49&gt;$B84,'User Input'!AC101,-'User Input'!AC101))</f>
        <v>0</v>
      </c>
      <c r="AD84" s="131">
        <f>IF(AD$49=$B84,0,IF(AD$49&gt;$B84,'User Input'!AD101,-'User Input'!AD101))</f>
        <v>0</v>
      </c>
      <c r="AE84" s="131">
        <f>IF(AE$49=$B84,0,IF(AE$49&gt;$B84,'User Input'!AE101,-'User Input'!AE101))</f>
        <v>0</v>
      </c>
      <c r="AF84" s="131">
        <f>IF(AF$49=$B84,0,IF(AF$49&gt;$B84,'User Input'!AF101,-'User Input'!AF101))</f>
        <v>0</v>
      </c>
      <c r="AG84" s="131">
        <f>IF(AG$49=$B84,0,IF(AG$49&gt;$B84,'User Input'!AG101,-'User Input'!AG101))</f>
        <v>0</v>
      </c>
      <c r="AH84" s="131">
        <f>IF(AH$49=$B84,0,IF(AH$49&gt;$B84,'User Input'!AH101,-'User Input'!AH101))</f>
        <v>0</v>
      </c>
      <c r="AI84" s="131">
        <f>IF(AI$49=$B84,0,IF(AI$49&gt;$B84,'User Input'!AI101,-'User Input'!AI101))</f>
        <v>0</v>
      </c>
      <c r="AJ84" s="131">
        <f>IF(AJ$49=$B84,0,IF(AJ$49&gt;$B84,'User Input'!AJ101,-'User Input'!AJ101))</f>
        <v>0</v>
      </c>
      <c r="AK84" s="131">
        <f>IF(AK$49=$B84,0,IF(AK$49&gt;$B84,'User Input'!AK101,-'User Input'!AK101))</f>
        <v>0</v>
      </c>
      <c r="AL84" s="131">
        <f>IF(AL$49=$B84,0,IF(AL$49&gt;$B84,'User Input'!AL101,-'User Input'!AL101))</f>
        <v>0</v>
      </c>
      <c r="AM84" s="131">
        <f>IF(AM$49=$B84,0,IF(AM$49&gt;$B84,'User Input'!AM101,-'User Input'!AM101))</f>
        <v>0</v>
      </c>
      <c r="AN84" s="131">
        <f>IF(AN$49=$B84,0,IF(AN$49&gt;$B84,'User Input'!AN101,-'User Input'!AN101))</f>
        <v>0</v>
      </c>
      <c r="AO84" s="131">
        <f>IF(AO$49=$B84,0,IF(AO$49&gt;$B84,'User Input'!AO101,-'User Input'!AO101))</f>
        <v>0</v>
      </c>
      <c r="AP84" s="6"/>
      <c r="AQ84" s="6"/>
      <c r="AR84" s="6"/>
      <c r="AS84" s="6"/>
      <c r="AT84" s="6"/>
      <c r="AU84" s="6"/>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3"/>
    </row>
    <row r="85" spans="1:96" ht="15" customHeight="1">
      <c r="A85" s="104"/>
      <c r="B85" s="117" t="s">
        <v>129</v>
      </c>
      <c r="C85" s="44"/>
      <c r="D85" s="131">
        <f>IF(D$49=$B85,0,IF(D$49&gt;$B85,'User Input'!D102,-'User Input'!D102))</f>
        <v>0</v>
      </c>
      <c r="E85" s="131">
        <f>IF(E$49=$B85,0,IF(E$49&gt;$B85,'User Input'!E102,-'User Input'!E102))</f>
        <v>0</v>
      </c>
      <c r="F85" s="131">
        <f>IF(F$49=$B85,0,IF(F$49&gt;$B85,'User Input'!F102,-'User Input'!F102))</f>
        <v>0</v>
      </c>
      <c r="G85" s="131">
        <f>IF(G$49=$B85,0,IF(G$49&gt;$B85,'User Input'!G102,-'User Input'!G102))</f>
        <v>0</v>
      </c>
      <c r="H85" s="131">
        <f>IF(H$49=$B85,0,IF(H$49&gt;$B85,'User Input'!H102,-'User Input'!H102))</f>
        <v>0</v>
      </c>
      <c r="I85" s="131">
        <f>IF(I$49=$B85,0,IF(I$49&gt;$B85,'User Input'!I102,-'User Input'!I102))</f>
        <v>0</v>
      </c>
      <c r="J85" s="131">
        <f>IF(J$49=$B85,0,IF(J$49&gt;$B85,'User Input'!J102,-'User Input'!J102))</f>
        <v>0</v>
      </c>
      <c r="K85" s="131">
        <f>IF(K$49=$B85,0,IF(K$49&gt;$B85,'User Input'!K102,-'User Input'!K102))</f>
        <v>0</v>
      </c>
      <c r="L85" s="131">
        <f>IF(L$49=$B85,0,IF(L$49&gt;$B85,'User Input'!L102,-'User Input'!L102))</f>
        <v>0</v>
      </c>
      <c r="M85" s="131">
        <f>IF(M$49=$B85,0,IF(M$49&gt;$B85,'User Input'!M102,-'User Input'!M102))</f>
        <v>0</v>
      </c>
      <c r="N85" s="131">
        <f>IF(N$49=$B85,0,IF(N$49&gt;$B85,'User Input'!N102,-'User Input'!N102))</f>
        <v>0</v>
      </c>
      <c r="O85" s="131">
        <f>IF(O$49=$B85,0,IF(O$49&gt;$B85,'User Input'!O102,-'User Input'!O102))</f>
        <v>0</v>
      </c>
      <c r="P85" s="131">
        <f>IF(P$49=$B85,0,IF(P$49&gt;$B85,'User Input'!P102,-'User Input'!P102))</f>
        <v>0</v>
      </c>
      <c r="Q85" s="131">
        <f>IF(Q$49=$B85,0,IF(Q$49&gt;$B85,'User Input'!Q102,-'User Input'!Q102))</f>
        <v>0</v>
      </c>
      <c r="R85" s="131">
        <f>IF(R$49=$B85,0,IF(R$49&gt;$B85,'User Input'!R102,-'User Input'!R102))</f>
        <v>0</v>
      </c>
      <c r="S85" s="131">
        <f>IF(S$49=$B85,0,IF(S$49&gt;$B85,'User Input'!S102,-'User Input'!S102))</f>
        <v>0</v>
      </c>
      <c r="T85" s="131">
        <f>IF(T$49=$B85,0,IF(T$49&gt;$B85,'User Input'!T102,-'User Input'!T102))</f>
        <v>0</v>
      </c>
      <c r="U85" s="131">
        <f>IF(U$49=$B85,0,IF(U$49&gt;$B85,'User Input'!U102,-'User Input'!U102))</f>
        <v>0</v>
      </c>
      <c r="V85" s="131">
        <f>IF(V$49=$B85,0,IF(V$49&gt;$B85,'User Input'!V102,-'User Input'!V102))</f>
        <v>0</v>
      </c>
      <c r="W85" s="131">
        <f>IF(W$49=$B85,0,IF(W$49&gt;$B85,'User Input'!W102,-'User Input'!W102))</f>
        <v>0</v>
      </c>
      <c r="X85" s="131">
        <f>IF(X$49=$B85,0,IF(X$49&gt;$B85,'User Input'!X102,-'User Input'!X102))</f>
        <v>0</v>
      </c>
      <c r="Y85" s="131">
        <f>IF(Y$49=$B85,0,IF(Y$49&gt;$B85,'User Input'!Y102,-'User Input'!Y102))</f>
        <v>0</v>
      </c>
      <c r="Z85" s="131">
        <f>IF(Z$49=$B85,0,IF(Z$49&gt;$B85,'User Input'!Z102,-'User Input'!Z102))</f>
        <v>0</v>
      </c>
      <c r="AA85" s="131">
        <f>IF(AA$49=$B85,0,IF(AA$49&gt;$B85,'User Input'!AA102,-'User Input'!AA102))</f>
        <v>0</v>
      </c>
      <c r="AB85" s="131">
        <f>IF(AB$49=$B85,0,IF(AB$49&gt;$B85,'User Input'!AB102,-'User Input'!AB102))</f>
        <v>0</v>
      </c>
      <c r="AC85" s="131">
        <f>IF(AC$49=$B85,0,IF(AC$49&gt;$B85,'User Input'!AC102,-'User Input'!AC102))</f>
        <v>0</v>
      </c>
      <c r="AD85" s="131">
        <f>IF(AD$49=$B85,0,IF(AD$49&gt;$B85,'User Input'!AD102,-'User Input'!AD102))</f>
        <v>0</v>
      </c>
      <c r="AE85" s="131">
        <f>IF(AE$49=$B85,0,IF(AE$49&gt;$B85,'User Input'!AE102,-'User Input'!AE102))</f>
        <v>0</v>
      </c>
      <c r="AF85" s="131">
        <f>IF(AF$49=$B85,0,IF(AF$49&gt;$B85,'User Input'!AF102,-'User Input'!AF102))</f>
        <v>0</v>
      </c>
      <c r="AG85" s="131">
        <f>IF(AG$49=$B85,0,IF(AG$49&gt;$B85,'User Input'!AG102,-'User Input'!AG102))</f>
        <v>0</v>
      </c>
      <c r="AH85" s="131">
        <f>IF(AH$49=$B85,0,IF(AH$49&gt;$B85,'User Input'!AH102,-'User Input'!AH102))</f>
        <v>0</v>
      </c>
      <c r="AI85" s="131">
        <f>IF(AI$49=$B85,0,IF(AI$49&gt;$B85,'User Input'!AI102,-'User Input'!AI102))</f>
        <v>0</v>
      </c>
      <c r="AJ85" s="131">
        <f>IF(AJ$49=$B85,0,IF(AJ$49&gt;$B85,'User Input'!AJ102,-'User Input'!AJ102))</f>
        <v>0</v>
      </c>
      <c r="AK85" s="131">
        <f>IF(AK$49=$B85,0,IF(AK$49&gt;$B85,'User Input'!AK102,-'User Input'!AK102))</f>
        <v>0</v>
      </c>
      <c r="AL85" s="131">
        <f>IF(AL$49=$B85,0,IF(AL$49&gt;$B85,'User Input'!AL102,-'User Input'!AL102))</f>
        <v>0</v>
      </c>
      <c r="AM85" s="131">
        <f>IF(AM$49=$B85,0,IF(AM$49&gt;$B85,'User Input'!AM102,-'User Input'!AM102))</f>
        <v>0</v>
      </c>
      <c r="AN85" s="131">
        <f>IF(AN$49=$B85,0,IF(AN$49&gt;$B85,'User Input'!AN102,-'User Input'!AN102))</f>
        <v>0</v>
      </c>
      <c r="AO85" s="131">
        <f>IF(AO$49=$B85,0,IF(AO$49&gt;$B85,'User Input'!AO102,-'User Input'!AO102))</f>
        <v>0</v>
      </c>
      <c r="AP85" s="6"/>
      <c r="AQ85" s="6"/>
      <c r="AR85" s="6"/>
      <c r="AS85" s="6"/>
      <c r="AT85" s="6"/>
      <c r="AU85" s="6"/>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3"/>
    </row>
    <row r="86" spans="1:96" ht="15" customHeight="1">
      <c r="A86" s="104"/>
      <c r="B86" s="117" t="s">
        <v>130</v>
      </c>
      <c r="C86" s="44"/>
      <c r="D86" s="131">
        <f>IF(D$49=$B86,0,IF(D$49&gt;$B86,'User Input'!D103,-'User Input'!D103))</f>
        <v>0</v>
      </c>
      <c r="E86" s="131">
        <f>IF(E$49=$B86,0,IF(E$49&gt;$B86,'User Input'!E103,-'User Input'!E103))</f>
        <v>0</v>
      </c>
      <c r="F86" s="131">
        <f>IF(F$49=$B86,0,IF(F$49&gt;$B86,'User Input'!F103,-'User Input'!F103))</f>
        <v>0</v>
      </c>
      <c r="G86" s="131">
        <f>IF(G$49=$B86,0,IF(G$49&gt;$B86,'User Input'!G103,-'User Input'!G103))</f>
        <v>0</v>
      </c>
      <c r="H86" s="131">
        <f>IF(H$49=$B86,0,IF(H$49&gt;$B86,'User Input'!H103,-'User Input'!H103))</f>
        <v>0</v>
      </c>
      <c r="I86" s="131">
        <f>IF(I$49=$B86,0,IF(I$49&gt;$B86,'User Input'!I103,-'User Input'!I103))</f>
        <v>0</v>
      </c>
      <c r="J86" s="131">
        <f>IF(J$49=$B86,0,IF(J$49&gt;$B86,'User Input'!J103,-'User Input'!J103))</f>
        <v>0</v>
      </c>
      <c r="K86" s="131">
        <f>IF(K$49=$B86,0,IF(K$49&gt;$B86,'User Input'!K103,-'User Input'!K103))</f>
        <v>0</v>
      </c>
      <c r="L86" s="131">
        <f>IF(L$49=$B86,0,IF(L$49&gt;$B86,'User Input'!L103,-'User Input'!L103))</f>
        <v>0</v>
      </c>
      <c r="M86" s="131">
        <f>IF(M$49=$B86,0,IF(M$49&gt;$B86,'User Input'!M103,-'User Input'!M103))</f>
        <v>0</v>
      </c>
      <c r="N86" s="131">
        <f>IF(N$49=$B86,0,IF(N$49&gt;$B86,'User Input'!N103,-'User Input'!N103))</f>
        <v>0</v>
      </c>
      <c r="O86" s="131">
        <f>IF(O$49=$B86,0,IF(O$49&gt;$B86,'User Input'!O103,-'User Input'!O103))</f>
        <v>0</v>
      </c>
      <c r="P86" s="131">
        <f>IF(P$49=$B86,0,IF(P$49&gt;$B86,'User Input'!P103,-'User Input'!P103))</f>
        <v>0</v>
      </c>
      <c r="Q86" s="131">
        <f>IF(Q$49=$B86,0,IF(Q$49&gt;$B86,'User Input'!Q103,-'User Input'!Q103))</f>
        <v>0</v>
      </c>
      <c r="R86" s="131">
        <f>IF(R$49=$B86,0,IF(R$49&gt;$B86,'User Input'!R103,-'User Input'!R103))</f>
        <v>0</v>
      </c>
      <c r="S86" s="131">
        <f>IF(S$49=$B86,0,IF(S$49&gt;$B86,'User Input'!S103,-'User Input'!S103))</f>
        <v>0</v>
      </c>
      <c r="T86" s="131">
        <f>IF(T$49=$B86,0,IF(T$49&gt;$B86,'User Input'!T103,-'User Input'!T103))</f>
        <v>0</v>
      </c>
      <c r="U86" s="131">
        <f>IF(U$49=$B86,0,IF(U$49&gt;$B86,'User Input'!U103,-'User Input'!U103))</f>
        <v>0</v>
      </c>
      <c r="V86" s="131">
        <f>IF(V$49=$B86,0,IF(V$49&gt;$B86,'User Input'!V103,-'User Input'!V103))</f>
        <v>0</v>
      </c>
      <c r="W86" s="131">
        <f>IF(W$49=$B86,0,IF(W$49&gt;$B86,'User Input'!W103,-'User Input'!W103))</f>
        <v>0</v>
      </c>
      <c r="X86" s="131">
        <f>IF(X$49=$B86,0,IF(X$49&gt;$B86,'User Input'!X103,-'User Input'!X103))</f>
        <v>0</v>
      </c>
      <c r="Y86" s="131">
        <f>IF(Y$49=$B86,0,IF(Y$49&gt;$B86,'User Input'!Y103,-'User Input'!Y103))</f>
        <v>0</v>
      </c>
      <c r="Z86" s="131">
        <f>IF(Z$49=$B86,0,IF(Z$49&gt;$B86,'User Input'!Z103,-'User Input'!Z103))</f>
        <v>0</v>
      </c>
      <c r="AA86" s="131">
        <f>IF(AA$49=$B86,0,IF(AA$49&gt;$B86,'User Input'!AA103,-'User Input'!AA103))</f>
        <v>0</v>
      </c>
      <c r="AB86" s="131">
        <f>IF(AB$49=$B86,0,IF(AB$49&gt;$B86,'User Input'!AB103,-'User Input'!AB103))</f>
        <v>0</v>
      </c>
      <c r="AC86" s="131">
        <f>IF(AC$49=$B86,0,IF(AC$49&gt;$B86,'User Input'!AC103,-'User Input'!AC103))</f>
        <v>0</v>
      </c>
      <c r="AD86" s="131">
        <f>IF(AD$49=$B86,0,IF(AD$49&gt;$B86,'User Input'!AD103,-'User Input'!AD103))</f>
        <v>0</v>
      </c>
      <c r="AE86" s="131">
        <f>IF(AE$49=$B86,0,IF(AE$49&gt;$B86,'User Input'!AE103,-'User Input'!AE103))</f>
        <v>0</v>
      </c>
      <c r="AF86" s="131">
        <f>IF(AF$49=$B86,0,IF(AF$49&gt;$B86,'User Input'!AF103,-'User Input'!AF103))</f>
        <v>0</v>
      </c>
      <c r="AG86" s="131">
        <f>IF(AG$49=$B86,0,IF(AG$49&gt;$B86,'User Input'!AG103,-'User Input'!AG103))</f>
        <v>0</v>
      </c>
      <c r="AH86" s="131">
        <f>IF(AH$49=$B86,0,IF(AH$49&gt;$B86,'User Input'!AH103,-'User Input'!AH103))</f>
        <v>0</v>
      </c>
      <c r="AI86" s="131">
        <f>IF(AI$49=$B86,0,IF(AI$49&gt;$B86,'User Input'!AI103,-'User Input'!AI103))</f>
        <v>0</v>
      </c>
      <c r="AJ86" s="131">
        <f>IF(AJ$49=$B86,0,IF(AJ$49&gt;$B86,'User Input'!AJ103,-'User Input'!AJ103))</f>
        <v>0</v>
      </c>
      <c r="AK86" s="131">
        <f>IF(AK$49=$B86,0,IF(AK$49&gt;$B86,'User Input'!AK103,-'User Input'!AK103))</f>
        <v>0</v>
      </c>
      <c r="AL86" s="131">
        <f>IF(AL$49=$B86,0,IF(AL$49&gt;$B86,'User Input'!AL103,-'User Input'!AL103))</f>
        <v>0</v>
      </c>
      <c r="AM86" s="131">
        <f>IF(AM$49=$B86,0,IF(AM$49&gt;$B86,'User Input'!AM103,-'User Input'!AM103))</f>
        <v>0</v>
      </c>
      <c r="AN86" s="131">
        <f>IF(AN$49=$B86,0,IF(AN$49&gt;$B86,'User Input'!AN103,-'User Input'!AN103))</f>
        <v>0</v>
      </c>
      <c r="AO86" s="131">
        <f>IF(AO$49=$B86,0,IF(AO$49&gt;$B86,'User Input'!AO103,-'User Input'!AO103))</f>
        <v>0</v>
      </c>
      <c r="AP86" s="6"/>
      <c r="AQ86" s="6"/>
      <c r="AR86" s="6"/>
      <c r="AS86" s="6"/>
      <c r="AT86" s="6"/>
      <c r="AU86" s="6"/>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3"/>
    </row>
    <row r="87" spans="1:96" ht="15" customHeight="1">
      <c r="A87" s="104"/>
      <c r="B87" s="117" t="s">
        <v>131</v>
      </c>
      <c r="C87" s="44"/>
      <c r="D87" s="131">
        <f>IF(D$49=$B87,0,IF(D$49&gt;$B87,'User Input'!D104,-'User Input'!D104))</f>
        <v>0</v>
      </c>
      <c r="E87" s="131">
        <f>IF(E$49=$B87,0,IF(E$49&gt;$B87,'User Input'!E104,-'User Input'!E104))</f>
        <v>0</v>
      </c>
      <c r="F87" s="131">
        <f>IF(F$49=$B87,0,IF(F$49&gt;$B87,'User Input'!F104,-'User Input'!F104))</f>
        <v>0</v>
      </c>
      <c r="G87" s="131">
        <f>IF(G$49=$B87,0,IF(G$49&gt;$B87,'User Input'!G104,-'User Input'!G104))</f>
        <v>0</v>
      </c>
      <c r="H87" s="131">
        <f>IF(H$49=$B87,0,IF(H$49&gt;$B87,'User Input'!H104,-'User Input'!H104))</f>
        <v>0</v>
      </c>
      <c r="I87" s="131">
        <f>IF(I$49=$B87,0,IF(I$49&gt;$B87,'User Input'!I104,-'User Input'!I104))</f>
        <v>0</v>
      </c>
      <c r="J87" s="131">
        <f>IF(J$49=$B87,0,IF(J$49&gt;$B87,'User Input'!J104,-'User Input'!J104))</f>
        <v>0</v>
      </c>
      <c r="K87" s="131">
        <f>IF(K$49=$B87,0,IF(K$49&gt;$B87,'User Input'!K104,-'User Input'!K104))</f>
        <v>0</v>
      </c>
      <c r="L87" s="131">
        <f>IF(L$49=$B87,0,IF(L$49&gt;$B87,'User Input'!L104,-'User Input'!L104))</f>
        <v>0</v>
      </c>
      <c r="M87" s="131">
        <f>IF(M$49=$B87,0,IF(M$49&gt;$B87,'User Input'!M104,-'User Input'!M104))</f>
        <v>0</v>
      </c>
      <c r="N87" s="131">
        <f>IF(N$49=$B87,0,IF(N$49&gt;$B87,'User Input'!N104,-'User Input'!N104))</f>
        <v>0</v>
      </c>
      <c r="O87" s="131">
        <f>IF(O$49=$B87,0,IF(O$49&gt;$B87,'User Input'!O104,-'User Input'!O104))</f>
        <v>0</v>
      </c>
      <c r="P87" s="131">
        <f>IF(P$49=$B87,0,IF(P$49&gt;$B87,'User Input'!P104,-'User Input'!P104))</f>
        <v>0</v>
      </c>
      <c r="Q87" s="131">
        <f>IF(Q$49=$B87,0,IF(Q$49&gt;$B87,'User Input'!Q104,-'User Input'!Q104))</f>
        <v>0</v>
      </c>
      <c r="R87" s="131">
        <f>IF(R$49=$B87,0,IF(R$49&gt;$B87,'User Input'!R104,-'User Input'!R104))</f>
        <v>0</v>
      </c>
      <c r="S87" s="131">
        <f>IF(S$49=$B87,0,IF(S$49&gt;$B87,'User Input'!S104,-'User Input'!S104))</f>
        <v>0</v>
      </c>
      <c r="T87" s="131">
        <f>IF(T$49=$B87,0,IF(T$49&gt;$B87,'User Input'!T104,-'User Input'!T104))</f>
        <v>0</v>
      </c>
      <c r="U87" s="131">
        <f>IF(U$49=$B87,0,IF(U$49&gt;$B87,'User Input'!U104,-'User Input'!U104))</f>
        <v>0</v>
      </c>
      <c r="V87" s="131">
        <f>IF(V$49=$B87,0,IF(V$49&gt;$B87,'User Input'!V104,-'User Input'!V104))</f>
        <v>0</v>
      </c>
      <c r="W87" s="131">
        <f>IF(W$49=$B87,0,IF(W$49&gt;$B87,'User Input'!W104,-'User Input'!W104))</f>
        <v>0</v>
      </c>
      <c r="X87" s="131">
        <f>IF(X$49=$B87,0,IF(X$49&gt;$B87,'User Input'!X104,-'User Input'!X104))</f>
        <v>0</v>
      </c>
      <c r="Y87" s="131">
        <f>IF(Y$49=$B87,0,IF(Y$49&gt;$B87,'User Input'!Y104,-'User Input'!Y104))</f>
        <v>0</v>
      </c>
      <c r="Z87" s="131">
        <f>IF(Z$49=$B87,0,IF(Z$49&gt;$B87,'User Input'!Z104,-'User Input'!Z104))</f>
        <v>0</v>
      </c>
      <c r="AA87" s="131">
        <f>IF(AA$49=$B87,0,IF(AA$49&gt;$B87,'User Input'!AA104,-'User Input'!AA104))</f>
        <v>0</v>
      </c>
      <c r="AB87" s="131">
        <f>IF(AB$49=$B87,0,IF(AB$49&gt;$B87,'User Input'!AB104,-'User Input'!AB104))</f>
        <v>0</v>
      </c>
      <c r="AC87" s="131">
        <f>IF(AC$49=$B87,0,IF(AC$49&gt;$B87,'User Input'!AC104,-'User Input'!AC104))</f>
        <v>0</v>
      </c>
      <c r="AD87" s="131">
        <f>IF(AD$49=$B87,0,IF(AD$49&gt;$B87,'User Input'!AD104,-'User Input'!AD104))</f>
        <v>0</v>
      </c>
      <c r="AE87" s="131">
        <f>IF(AE$49=$B87,0,IF(AE$49&gt;$B87,'User Input'!AE104,-'User Input'!AE104))</f>
        <v>0</v>
      </c>
      <c r="AF87" s="131">
        <f>IF(AF$49=$B87,0,IF(AF$49&gt;$B87,'User Input'!AF104,-'User Input'!AF104))</f>
        <v>0</v>
      </c>
      <c r="AG87" s="131">
        <f>IF(AG$49=$B87,0,IF(AG$49&gt;$B87,'User Input'!AG104,-'User Input'!AG104))</f>
        <v>0</v>
      </c>
      <c r="AH87" s="131">
        <f>IF(AH$49=$B87,0,IF(AH$49&gt;$B87,'User Input'!AH104,-'User Input'!AH104))</f>
        <v>0</v>
      </c>
      <c r="AI87" s="131">
        <f>IF(AI$49=$B87,0,IF(AI$49&gt;$B87,'User Input'!AI104,-'User Input'!AI104))</f>
        <v>0</v>
      </c>
      <c r="AJ87" s="131">
        <f>IF(AJ$49=$B87,0,IF(AJ$49&gt;$B87,'User Input'!AJ104,-'User Input'!AJ104))</f>
        <v>0</v>
      </c>
      <c r="AK87" s="131">
        <f>IF(AK$49=$B87,0,IF(AK$49&gt;$B87,'User Input'!AK104,-'User Input'!AK104))</f>
        <v>0</v>
      </c>
      <c r="AL87" s="131">
        <f>IF(AL$49=$B87,0,IF(AL$49&gt;$B87,'User Input'!AL104,-'User Input'!AL104))</f>
        <v>0</v>
      </c>
      <c r="AM87" s="131">
        <f>IF(AM$49=$B87,0,IF(AM$49&gt;$B87,'User Input'!AM104,-'User Input'!AM104))</f>
        <v>0</v>
      </c>
      <c r="AN87" s="131">
        <f>IF(AN$49=$B87,0,IF(AN$49&gt;$B87,'User Input'!AN104,-'User Input'!AN104))</f>
        <v>0</v>
      </c>
      <c r="AO87" s="131">
        <f>IF(AO$49=$B87,0,IF(AO$49&gt;$B87,'User Input'!AO104,-'User Input'!AO104))</f>
        <v>0</v>
      </c>
      <c r="AP87" s="6"/>
      <c r="AQ87" s="6"/>
      <c r="AR87" s="6"/>
      <c r="AS87" s="6"/>
      <c r="AT87" s="6"/>
      <c r="AU87" s="6"/>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3"/>
    </row>
    <row r="88" spans="1:96" ht="14.45">
      <c r="A88" s="55"/>
      <c r="B88" s="117" t="s">
        <v>132</v>
      </c>
      <c r="C88" s="44"/>
      <c r="D88" s="131">
        <f>IF(D$49=$B88,0,IF(D$49&gt;$B88,'User Input'!D105,-'User Input'!D105))</f>
        <v>0</v>
      </c>
      <c r="E88" s="131">
        <f>IF(E$49=$B88,0,IF(E$49&gt;$B88,'User Input'!E105,-'User Input'!E105))</f>
        <v>0</v>
      </c>
      <c r="F88" s="131">
        <f>IF(F$49=$B88,0,IF(F$49&gt;$B88,'User Input'!F105,-'User Input'!F105))</f>
        <v>0</v>
      </c>
      <c r="G88" s="131">
        <f>IF(G$49=$B88,0,IF(G$49&gt;$B88,'User Input'!G105,-'User Input'!G105))</f>
        <v>0</v>
      </c>
      <c r="H88" s="131">
        <f>IF(H$49=$B88,0,IF(H$49&gt;$B88,'User Input'!H105,-'User Input'!H105))</f>
        <v>0</v>
      </c>
      <c r="I88" s="131">
        <f>IF(I$49=$B88,0,IF(I$49&gt;$B88,'User Input'!I105,-'User Input'!I105))</f>
        <v>0</v>
      </c>
      <c r="J88" s="131">
        <f>IF(J$49=$B88,0,IF(J$49&gt;$B88,'User Input'!J105,-'User Input'!J105))</f>
        <v>0</v>
      </c>
      <c r="K88" s="131">
        <f>IF(K$49=$B88,0,IF(K$49&gt;$B88,'User Input'!K105,-'User Input'!K105))</f>
        <v>0</v>
      </c>
      <c r="L88" s="131">
        <f>IF(L$49=$B88,0,IF(L$49&gt;$B88,'User Input'!L105,-'User Input'!L105))</f>
        <v>0</v>
      </c>
      <c r="M88" s="131">
        <f>IF(M$49=$B88,0,IF(M$49&gt;$B88,'User Input'!M105,-'User Input'!M105))</f>
        <v>0</v>
      </c>
      <c r="N88" s="131">
        <f>IF(N$49=$B88,0,IF(N$49&gt;$B88,'User Input'!N105,-'User Input'!N105))</f>
        <v>0</v>
      </c>
      <c r="O88" s="131">
        <f>IF(O$49=$B88,0,IF(O$49&gt;$B88,'User Input'!O105,-'User Input'!O105))</f>
        <v>0</v>
      </c>
      <c r="P88" s="131">
        <f>IF(P$49=$B88,0,IF(P$49&gt;$B88,'User Input'!P105,-'User Input'!P105))</f>
        <v>0</v>
      </c>
      <c r="Q88" s="131">
        <f>IF(Q$49=$B88,0,IF(Q$49&gt;$B88,'User Input'!Q105,-'User Input'!Q105))</f>
        <v>0</v>
      </c>
      <c r="R88" s="131">
        <f>IF(R$49=$B88,0,IF(R$49&gt;$B88,'User Input'!R105,-'User Input'!R105))</f>
        <v>0</v>
      </c>
      <c r="S88" s="131">
        <f>IF(S$49=$B88,0,IF(S$49&gt;$B88,'User Input'!S105,-'User Input'!S105))</f>
        <v>0</v>
      </c>
      <c r="T88" s="131">
        <f>IF(T$49=$B88,0,IF(T$49&gt;$B88,'User Input'!T105,-'User Input'!T105))</f>
        <v>0</v>
      </c>
      <c r="U88" s="131">
        <f>IF(U$49=$B88,0,IF(U$49&gt;$B88,'User Input'!U105,-'User Input'!U105))</f>
        <v>0</v>
      </c>
      <c r="V88" s="131">
        <f>IF(V$49=$B88,0,IF(V$49&gt;$B88,'User Input'!V105,-'User Input'!V105))</f>
        <v>0</v>
      </c>
      <c r="W88" s="131">
        <f>IF(W$49=$B88,0,IF(W$49&gt;$B88,'User Input'!W105,-'User Input'!W105))</f>
        <v>0</v>
      </c>
      <c r="X88" s="131">
        <f>IF(X$49=$B88,0,IF(X$49&gt;$B88,'User Input'!X105,-'User Input'!X105))</f>
        <v>0</v>
      </c>
      <c r="Y88" s="131">
        <f>IF(Y$49=$B88,0,IF(Y$49&gt;$B88,'User Input'!Y105,-'User Input'!Y105))</f>
        <v>0</v>
      </c>
      <c r="Z88" s="131">
        <f>IF(Z$49=$B88,0,IF(Z$49&gt;$B88,'User Input'!Z105,-'User Input'!Z105))</f>
        <v>0</v>
      </c>
      <c r="AA88" s="131">
        <f>IF(AA$49=$B88,0,IF(AA$49&gt;$B88,'User Input'!AA105,-'User Input'!AA105))</f>
        <v>0</v>
      </c>
      <c r="AB88" s="131">
        <f>IF(AB$49=$B88,0,IF(AB$49&gt;$B88,'User Input'!AB105,-'User Input'!AB105))</f>
        <v>0</v>
      </c>
      <c r="AC88" s="131">
        <f>IF(AC$49=$B88,0,IF(AC$49&gt;$B88,'User Input'!AC105,-'User Input'!AC105))</f>
        <v>0</v>
      </c>
      <c r="AD88" s="131">
        <f>IF(AD$49=$B88,0,IF(AD$49&gt;$B88,'User Input'!AD105,-'User Input'!AD105))</f>
        <v>0</v>
      </c>
      <c r="AE88" s="131">
        <f>IF(AE$49=$B88,0,IF(AE$49&gt;$B88,'User Input'!AE105,-'User Input'!AE105))</f>
        <v>0</v>
      </c>
      <c r="AF88" s="131">
        <f>IF(AF$49=$B88,0,IF(AF$49&gt;$B88,'User Input'!AF105,-'User Input'!AF105))</f>
        <v>0</v>
      </c>
      <c r="AG88" s="131">
        <f>IF(AG$49=$B88,0,IF(AG$49&gt;$B88,'User Input'!AG105,-'User Input'!AG105))</f>
        <v>0</v>
      </c>
      <c r="AH88" s="131">
        <f>IF(AH$49=$B88,0,IF(AH$49&gt;$B88,'User Input'!AH105,-'User Input'!AH105))</f>
        <v>0</v>
      </c>
      <c r="AI88" s="131">
        <f>IF(AI$49=$B88,0,IF(AI$49&gt;$B88,'User Input'!AI105,-'User Input'!AI105))</f>
        <v>0</v>
      </c>
      <c r="AJ88" s="131">
        <f>IF(AJ$49=$B88,0,IF(AJ$49&gt;$B88,'User Input'!AJ105,-'User Input'!AJ105))</f>
        <v>0</v>
      </c>
      <c r="AK88" s="131">
        <f>IF(AK$49=$B88,0,IF(AK$49&gt;$B88,'User Input'!AK105,-'User Input'!AK105))</f>
        <v>0</v>
      </c>
      <c r="AL88" s="131">
        <f>IF(AL$49=$B88,0,IF(AL$49&gt;$B88,'User Input'!AL105,-'User Input'!AL105))</f>
        <v>0</v>
      </c>
      <c r="AM88" s="131">
        <f>IF(AM$49=$B88,0,IF(AM$49&gt;$B88,'User Input'!AM105,-'User Input'!AM105))</f>
        <v>0</v>
      </c>
      <c r="AN88" s="131">
        <f>IF(AN$49=$B88,0,IF(AN$49&gt;$B88,'User Input'!AN105,-'User Input'!AN105))</f>
        <v>0</v>
      </c>
      <c r="AO88" s="131">
        <f>IF(AO$49=$B88,0,IF(AO$49&gt;$B88,'User Input'!AO105,-'User Input'!AO105))</f>
        <v>0</v>
      </c>
      <c r="AP88" s="6"/>
      <c r="AQ88" s="6"/>
      <c r="AR88" s="6"/>
      <c r="AS88" s="6"/>
      <c r="AT88" s="6"/>
      <c r="AU88" s="6"/>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3"/>
    </row>
    <row r="89" spans="1:96" ht="15" customHeight="1">
      <c r="A89" s="55"/>
      <c r="B89" s="151"/>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6"/>
      <c r="AQ89" s="6"/>
      <c r="AR89" s="6"/>
      <c r="AS89" s="6"/>
      <c r="AT89" s="6"/>
      <c r="AU89" s="6"/>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3"/>
    </row>
    <row r="90" spans="1:96" s="5" customFormat="1" ht="15.6">
      <c r="B90" s="5" t="s">
        <v>196</v>
      </c>
    </row>
    <row r="91" spans="1:96" ht="15" customHeight="1">
      <c r="A91" s="104"/>
      <c r="B91" s="104"/>
      <c r="C91" s="104"/>
      <c r="D91" s="104"/>
      <c r="E91" s="3"/>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6"/>
      <c r="AQ91" s="6"/>
      <c r="AR91" s="6"/>
      <c r="AS91" s="6"/>
      <c r="AT91" s="6"/>
      <c r="AU91" s="6"/>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3"/>
    </row>
    <row r="92" spans="1:96" ht="15" customHeight="1">
      <c r="A92" s="104"/>
      <c r="B92" s="112" t="s">
        <v>93</v>
      </c>
      <c r="C92" s="49" t="s">
        <v>94</v>
      </c>
      <c r="D92" s="71" t="s">
        <v>95</v>
      </c>
      <c r="E92" s="71" t="s">
        <v>96</v>
      </c>
      <c r="F92" s="71" t="s">
        <v>97</v>
      </c>
      <c r="G92" s="71" t="s">
        <v>98</v>
      </c>
      <c r="H92" s="71" t="s">
        <v>99</v>
      </c>
      <c r="I92" s="71" t="s">
        <v>100</v>
      </c>
      <c r="J92" s="71" t="s">
        <v>101</v>
      </c>
      <c r="K92" s="71" t="s">
        <v>102</v>
      </c>
      <c r="L92" s="71" t="s">
        <v>103</v>
      </c>
      <c r="M92" s="71" t="s">
        <v>104</v>
      </c>
      <c r="N92" s="71" t="s">
        <v>105</v>
      </c>
      <c r="O92" s="71" t="s">
        <v>106</v>
      </c>
      <c r="P92" s="71" t="s">
        <v>107</v>
      </c>
      <c r="Q92" s="71" t="s">
        <v>108</v>
      </c>
      <c r="R92" s="71" t="s">
        <v>109</v>
      </c>
      <c r="S92" s="71" t="s">
        <v>110</v>
      </c>
      <c r="T92" s="71" t="s">
        <v>111</v>
      </c>
      <c r="U92" s="71" t="s">
        <v>112</v>
      </c>
      <c r="V92" s="71" t="s">
        <v>113</v>
      </c>
      <c r="W92" s="71" t="s">
        <v>114</v>
      </c>
      <c r="X92" s="71" t="s">
        <v>115</v>
      </c>
      <c r="Y92" s="71" t="s">
        <v>116</v>
      </c>
      <c r="Z92" s="71" t="s">
        <v>117</v>
      </c>
      <c r="AA92" s="71" t="s">
        <v>118</v>
      </c>
      <c r="AB92" s="71" t="s">
        <v>119</v>
      </c>
      <c r="AC92" s="71" t="s">
        <v>120</v>
      </c>
      <c r="AD92" s="71" t="s">
        <v>121</v>
      </c>
      <c r="AE92" s="71" t="s">
        <v>122</v>
      </c>
      <c r="AF92" s="71" t="s">
        <v>123</v>
      </c>
      <c r="AG92" s="71" t="s">
        <v>124</v>
      </c>
      <c r="AH92" s="71" t="s">
        <v>125</v>
      </c>
      <c r="AI92" s="71" t="s">
        <v>126</v>
      </c>
      <c r="AJ92" s="71" t="s">
        <v>127</v>
      </c>
      <c r="AK92" s="71" t="s">
        <v>128</v>
      </c>
      <c r="AL92" s="71" t="s">
        <v>129</v>
      </c>
      <c r="AM92" s="71" t="s">
        <v>130</v>
      </c>
      <c r="AN92" s="71" t="s">
        <v>131</v>
      </c>
      <c r="AO92" s="71" t="s">
        <v>132</v>
      </c>
      <c r="AP92" s="6"/>
      <c r="AQ92" s="6"/>
      <c r="AR92" s="6"/>
      <c r="AS92" s="6"/>
      <c r="AT92" s="6"/>
      <c r="AU92" s="6"/>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3"/>
    </row>
    <row r="93" spans="1:96" ht="15" customHeight="1">
      <c r="A93" s="104"/>
      <c r="B93" s="49" t="s">
        <v>133</v>
      </c>
      <c r="C93" s="44"/>
      <c r="D93" s="130"/>
      <c r="E93" s="130"/>
      <c r="F93" s="130"/>
      <c r="G93" s="130"/>
      <c r="H93" s="130"/>
      <c r="I93" s="130"/>
      <c r="J93" s="130"/>
      <c r="K93" s="130"/>
      <c r="L93" s="130"/>
      <c r="M93" s="130"/>
      <c r="N93" s="130"/>
      <c r="O93" s="130"/>
      <c r="P93" s="130"/>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6"/>
      <c r="AQ93" s="6"/>
      <c r="AR93" s="6"/>
      <c r="AS93" s="6"/>
      <c r="AT93" s="6"/>
      <c r="AU93" s="6"/>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3"/>
    </row>
    <row r="94" spans="1:96" ht="15" customHeight="1">
      <c r="A94" s="104"/>
      <c r="B94" s="69" t="s">
        <v>95</v>
      </c>
      <c r="C94" s="44"/>
      <c r="D94" s="131">
        <f>IF(D$92=$B94,0,IF(D$92&gt;$B94,'User Input'!D111,-'User Input'!D111))</f>
        <v>0</v>
      </c>
      <c r="E94" s="131">
        <f>IF(E$92=$B94,0,IF(E$92&gt;$B94,'User Input'!E111,-'User Input'!E111))</f>
        <v>0</v>
      </c>
      <c r="F94" s="131">
        <f>IF(F$92=$B94,0,IF(F$92&gt;$B94,'User Input'!F111,-'User Input'!F111))</f>
        <v>0</v>
      </c>
      <c r="G94" s="131">
        <f>IF(G$92=$B94,0,IF(G$92&gt;$B94,'User Input'!G111,-'User Input'!G111))</f>
        <v>0</v>
      </c>
      <c r="H94" s="131">
        <f>IF(H$92=$B94,0,IF(H$92&gt;$B94,'User Input'!H111,-'User Input'!H111))</f>
        <v>0</v>
      </c>
      <c r="I94" s="131">
        <f>IF(I$92=$B94,0,IF(I$92&gt;$B94,'User Input'!I111,-'User Input'!I111))</f>
        <v>0</v>
      </c>
      <c r="J94" s="131">
        <f>IF(J$92=$B94,0,IF(J$92&gt;$B94,'User Input'!J111,-'User Input'!J111))</f>
        <v>0</v>
      </c>
      <c r="K94" s="131">
        <f>IF(K$92=$B94,0,IF(K$92&gt;$B94,'User Input'!K111,-'User Input'!K111))</f>
        <v>0</v>
      </c>
      <c r="L94" s="131">
        <f>IF(L$92=$B94,0,IF(L$92&gt;$B94,'User Input'!L111,-'User Input'!L111))</f>
        <v>0</v>
      </c>
      <c r="M94" s="131">
        <f>IF(M$92=$B94,0,IF(M$92&gt;$B94,'User Input'!M111,-'User Input'!M111))</f>
        <v>0</v>
      </c>
      <c r="N94" s="131">
        <f>IF(N$92=$B94,0,IF(N$92&gt;$B94,'User Input'!N111,-'User Input'!N111))</f>
        <v>0</v>
      </c>
      <c r="O94" s="131">
        <f>IF(O$92=$B94,0,IF(O$92&gt;$B94,'User Input'!O111,-'User Input'!O111))</f>
        <v>0</v>
      </c>
      <c r="P94" s="131">
        <f>IF(P$92=$B94,0,IF(P$92&gt;$B94,'User Input'!P111,-'User Input'!P111))</f>
        <v>0</v>
      </c>
      <c r="Q94" s="131">
        <f>IF(Q$92=$B94,0,IF(Q$92&gt;$B94,'User Input'!Q111,-'User Input'!Q111))</f>
        <v>0</v>
      </c>
      <c r="R94" s="131">
        <f>IF(R$92=$B94,0,IF(R$92&gt;$B94,'User Input'!R111,-'User Input'!R111))</f>
        <v>0</v>
      </c>
      <c r="S94" s="131">
        <f>IF(S$92=$B94,0,IF(S$92&gt;$B94,'User Input'!S111,-'User Input'!S111))</f>
        <v>0</v>
      </c>
      <c r="T94" s="131">
        <f>IF(T$92=$B94,0,IF(T$92&gt;$B94,'User Input'!T111,-'User Input'!T111))</f>
        <v>0</v>
      </c>
      <c r="U94" s="131">
        <f>IF(U$92=$B94,0,IF(U$92&gt;$B94,'User Input'!U111,-'User Input'!U111))</f>
        <v>0</v>
      </c>
      <c r="V94" s="131">
        <f>IF(V$92=$B94,0,IF(V$92&gt;$B94,'User Input'!V111,-'User Input'!V111))</f>
        <v>0</v>
      </c>
      <c r="W94" s="131">
        <f>IF(W$92=$B94,0,IF(W$92&gt;$B94,'User Input'!W111,-'User Input'!W111))</f>
        <v>0</v>
      </c>
      <c r="X94" s="131">
        <f>IF(X$92=$B94,0,IF(X$92&gt;$B94,'User Input'!X111,-'User Input'!X111))</f>
        <v>0</v>
      </c>
      <c r="Y94" s="131">
        <f>IF(Y$92=$B94,0,IF(Y$92&gt;$B94,'User Input'!Y111,-'User Input'!Y111))</f>
        <v>0</v>
      </c>
      <c r="Z94" s="131">
        <f>IF(Z$92=$B94,0,IF(Z$92&gt;$B94,'User Input'!Z111,-'User Input'!Z111))</f>
        <v>0</v>
      </c>
      <c r="AA94" s="131">
        <f>IF(AA$92=$B94,0,IF(AA$92&gt;$B94,'User Input'!AA111,-'User Input'!AA111))</f>
        <v>0</v>
      </c>
      <c r="AB94" s="131">
        <f>IF(AB$92=$B94,0,IF(AB$92&gt;$B94,'User Input'!AB111,-'User Input'!AB111))</f>
        <v>0</v>
      </c>
      <c r="AC94" s="131">
        <f>IF(AC$92=$B94,0,IF(AC$92&gt;$B94,'User Input'!AC111,-'User Input'!AC111))</f>
        <v>0</v>
      </c>
      <c r="AD94" s="131">
        <f>IF(AD$92=$B94,0,IF(AD$92&gt;$B94,'User Input'!AD111,-'User Input'!AD111))</f>
        <v>0</v>
      </c>
      <c r="AE94" s="131">
        <f>IF(AE$92=$B94,0,IF(AE$92&gt;$B94,'User Input'!AE111,-'User Input'!AE111))</f>
        <v>0</v>
      </c>
      <c r="AF94" s="131">
        <f>IF(AF$92=$B94,0,IF(AF$92&gt;$B94,'User Input'!AF111,-'User Input'!AF111))</f>
        <v>0</v>
      </c>
      <c r="AG94" s="131">
        <f>IF(AG$92=$B94,0,IF(AG$92&gt;$B94,'User Input'!AG111,-'User Input'!AG111))</f>
        <v>0</v>
      </c>
      <c r="AH94" s="131">
        <f>IF(AH$92=$B94,0,IF(AH$92&gt;$B94,'User Input'!AH111,-'User Input'!AH111))</f>
        <v>0</v>
      </c>
      <c r="AI94" s="131">
        <f>IF(AI$92=$B94,0,IF(AI$92&gt;$B94,'User Input'!AI111,-'User Input'!AI111))</f>
        <v>0</v>
      </c>
      <c r="AJ94" s="131">
        <f>IF(AJ$92=$B94,0,IF(AJ$92&gt;$B94,'User Input'!AJ111,-'User Input'!AJ111))</f>
        <v>0</v>
      </c>
      <c r="AK94" s="131">
        <f>IF(AK$92=$B94,0,IF(AK$92&gt;$B94,'User Input'!AK111,-'User Input'!AK111))</f>
        <v>0</v>
      </c>
      <c r="AL94" s="131">
        <f>IF(AL$92=$B94,0,IF(AL$92&gt;$B94,'User Input'!AL111,-'User Input'!AL111))</f>
        <v>0</v>
      </c>
      <c r="AM94" s="131">
        <f>IF(AM$92=$B94,0,IF(AM$92&gt;$B94,'User Input'!AM111,-'User Input'!AM111))</f>
        <v>0</v>
      </c>
      <c r="AN94" s="131">
        <f>IF(AN$92=$B94,0,IF(AN$92&gt;$B94,'User Input'!AN111,-'User Input'!AN111))</f>
        <v>0</v>
      </c>
      <c r="AO94" s="131">
        <f>IF(AO$92=$B94,0,IF(AO$92&gt;$B94,'User Input'!AO111,-'User Input'!AO111))</f>
        <v>0</v>
      </c>
      <c r="AP94" s="6"/>
      <c r="AQ94" s="6"/>
      <c r="AR94" s="6"/>
      <c r="AS94" s="6"/>
      <c r="AT94" s="6"/>
      <c r="AU94" s="6"/>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3"/>
    </row>
    <row r="95" spans="1:96" ht="15" customHeight="1">
      <c r="A95" s="104"/>
      <c r="B95" s="117" t="s">
        <v>96</v>
      </c>
      <c r="C95" s="44"/>
      <c r="D95" s="131">
        <f>IF(D$92=$B95,0,IF(D$92&gt;$B95,'User Input'!D112,-'User Input'!D112))</f>
        <v>0</v>
      </c>
      <c r="E95" s="131">
        <f>IF(E$92=$B95,0,IF(E$92&gt;$B95,'User Input'!E112,-'User Input'!E112))</f>
        <v>0</v>
      </c>
      <c r="F95" s="131">
        <f>IF(F$92=$B95,0,IF(F$92&gt;$B95,'User Input'!F112,-'User Input'!F112))</f>
        <v>0</v>
      </c>
      <c r="G95" s="131">
        <f>IF(G$92=$B95,0,IF(G$92&gt;$B95,'User Input'!G112,-'User Input'!G112))</f>
        <v>0</v>
      </c>
      <c r="H95" s="131">
        <f>IF(H$92=$B95,0,IF(H$92&gt;$B95,'User Input'!H112,-'User Input'!H112))</f>
        <v>0</v>
      </c>
      <c r="I95" s="131">
        <f>IF(I$92=$B95,0,IF(I$92&gt;$B95,'User Input'!I112,-'User Input'!I112))</f>
        <v>0</v>
      </c>
      <c r="J95" s="131">
        <f>IF(J$92=$B95,0,IF(J$92&gt;$B95,'User Input'!J112,-'User Input'!J112))</f>
        <v>0</v>
      </c>
      <c r="K95" s="131">
        <f>IF(K$92=$B95,0,IF(K$92&gt;$B95,'User Input'!K112,-'User Input'!K112))</f>
        <v>0</v>
      </c>
      <c r="L95" s="131">
        <f>IF(L$92=$B95,0,IF(L$92&gt;$B95,'User Input'!L112,-'User Input'!L112))</f>
        <v>0</v>
      </c>
      <c r="M95" s="131">
        <f>IF(M$92=$B95,0,IF(M$92&gt;$B95,'User Input'!M112,-'User Input'!M112))</f>
        <v>0</v>
      </c>
      <c r="N95" s="131">
        <f>IF(N$92=$B95,0,IF(N$92&gt;$B95,'User Input'!N112,-'User Input'!N112))</f>
        <v>0</v>
      </c>
      <c r="O95" s="131">
        <f>IF(O$92=$B95,0,IF(O$92&gt;$B95,'User Input'!O112,-'User Input'!O112))</f>
        <v>0</v>
      </c>
      <c r="P95" s="131">
        <f>IF(P$92=$B95,0,IF(P$92&gt;$B95,'User Input'!P112,-'User Input'!P112))</f>
        <v>0</v>
      </c>
      <c r="Q95" s="131">
        <f>IF(Q$92=$B95,0,IF(Q$92&gt;$B95,'User Input'!Q112,-'User Input'!Q112))</f>
        <v>0</v>
      </c>
      <c r="R95" s="131">
        <f>IF(R$92=$B95,0,IF(R$92&gt;$B95,'User Input'!R112,-'User Input'!R112))</f>
        <v>0</v>
      </c>
      <c r="S95" s="131">
        <f>IF(S$92=$B95,0,IF(S$92&gt;$B95,'User Input'!S112,-'User Input'!S112))</f>
        <v>0</v>
      </c>
      <c r="T95" s="131">
        <f>IF(T$92=$B95,0,IF(T$92&gt;$B95,'User Input'!T112,-'User Input'!T112))</f>
        <v>0</v>
      </c>
      <c r="U95" s="131">
        <f>IF(U$92=$B95,0,IF(U$92&gt;$B95,'User Input'!U112,-'User Input'!U112))</f>
        <v>0</v>
      </c>
      <c r="V95" s="131">
        <f>IF(V$92=$B95,0,IF(V$92&gt;$B95,'User Input'!V112,-'User Input'!V112))</f>
        <v>0</v>
      </c>
      <c r="W95" s="131">
        <f>IF(W$92=$B95,0,IF(W$92&gt;$B95,'User Input'!W112,-'User Input'!W112))</f>
        <v>0</v>
      </c>
      <c r="X95" s="131">
        <f>IF(X$92=$B95,0,IF(X$92&gt;$B95,'User Input'!X112,-'User Input'!X112))</f>
        <v>0</v>
      </c>
      <c r="Y95" s="131">
        <f>IF(Y$92=$B95,0,IF(Y$92&gt;$B95,'User Input'!Y112,-'User Input'!Y112))</f>
        <v>0</v>
      </c>
      <c r="Z95" s="131">
        <f>IF(Z$92=$B95,0,IF(Z$92&gt;$B95,'User Input'!Z112,-'User Input'!Z112))</f>
        <v>0</v>
      </c>
      <c r="AA95" s="131">
        <f>IF(AA$92=$B95,0,IF(AA$92&gt;$B95,'User Input'!AA112,-'User Input'!AA112))</f>
        <v>0</v>
      </c>
      <c r="AB95" s="131">
        <f>IF(AB$92=$B95,0,IF(AB$92&gt;$B95,'User Input'!AB112,-'User Input'!AB112))</f>
        <v>0</v>
      </c>
      <c r="AC95" s="131">
        <f>IF(AC$92=$B95,0,IF(AC$92&gt;$B95,'User Input'!AC112,-'User Input'!AC112))</f>
        <v>0</v>
      </c>
      <c r="AD95" s="131">
        <f>IF(AD$92=$B95,0,IF(AD$92&gt;$B95,'User Input'!AD112,-'User Input'!AD112))</f>
        <v>0</v>
      </c>
      <c r="AE95" s="131">
        <f>IF(AE$92=$B95,0,IF(AE$92&gt;$B95,'User Input'!AE112,-'User Input'!AE112))</f>
        <v>0</v>
      </c>
      <c r="AF95" s="131">
        <f>IF(AF$92=$B95,0,IF(AF$92&gt;$B95,'User Input'!AF112,-'User Input'!AF112))</f>
        <v>0</v>
      </c>
      <c r="AG95" s="131">
        <f>IF(AG$92=$B95,0,IF(AG$92&gt;$B95,'User Input'!AG112,-'User Input'!AG112))</f>
        <v>0</v>
      </c>
      <c r="AH95" s="131">
        <f>IF(AH$92=$B95,0,IF(AH$92&gt;$B95,'User Input'!AH112,-'User Input'!AH112))</f>
        <v>0</v>
      </c>
      <c r="AI95" s="131">
        <f>IF(AI$92=$B95,0,IF(AI$92&gt;$B95,'User Input'!AI112,-'User Input'!AI112))</f>
        <v>0</v>
      </c>
      <c r="AJ95" s="131">
        <f>IF(AJ$92=$B95,0,IF(AJ$92&gt;$B95,'User Input'!AJ112,-'User Input'!AJ112))</f>
        <v>0</v>
      </c>
      <c r="AK95" s="131">
        <f>IF(AK$92=$B95,0,IF(AK$92&gt;$B95,'User Input'!AK112,-'User Input'!AK112))</f>
        <v>0</v>
      </c>
      <c r="AL95" s="131">
        <f>IF(AL$92=$B95,0,IF(AL$92&gt;$B95,'User Input'!AL112,-'User Input'!AL112))</f>
        <v>0</v>
      </c>
      <c r="AM95" s="131">
        <f>IF(AM$92=$B95,0,IF(AM$92&gt;$B95,'User Input'!AM112,-'User Input'!AM112))</f>
        <v>0</v>
      </c>
      <c r="AN95" s="131">
        <f>IF(AN$92=$B95,0,IF(AN$92&gt;$B95,'User Input'!AN112,-'User Input'!AN112))</f>
        <v>0</v>
      </c>
      <c r="AO95" s="131">
        <f>IF(AO$92=$B95,0,IF(AO$92&gt;$B95,'User Input'!AO112,-'User Input'!AO112))</f>
        <v>0</v>
      </c>
      <c r="AP95" s="6"/>
      <c r="AQ95" s="6"/>
      <c r="AR95" s="6"/>
      <c r="AS95" s="6"/>
      <c r="AT95" s="6"/>
      <c r="AU95" s="6"/>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3"/>
    </row>
    <row r="96" spans="1:96" ht="15" customHeight="1">
      <c r="A96" s="104"/>
      <c r="B96" s="117" t="s">
        <v>97</v>
      </c>
      <c r="C96" s="44"/>
      <c r="D96" s="131">
        <f>IF(D$92=$B96,0,IF(D$92&gt;$B96,'User Input'!D113,-'User Input'!D113))</f>
        <v>0</v>
      </c>
      <c r="E96" s="131">
        <f>IF(E$92=$B96,0,IF(E$92&gt;$B96,'User Input'!E113,-'User Input'!E113))</f>
        <v>0</v>
      </c>
      <c r="F96" s="131">
        <f>IF(F$92=$B96,0,IF(F$92&gt;$B96,'User Input'!F113,-'User Input'!F113))</f>
        <v>0</v>
      </c>
      <c r="G96" s="131">
        <f>IF(G$92=$B96,0,IF(G$92&gt;$B96,'User Input'!G113,-'User Input'!G113))</f>
        <v>0</v>
      </c>
      <c r="H96" s="131">
        <f>IF(H$92=$B96,0,IF(H$92&gt;$B96,'User Input'!H113,-'User Input'!H113))</f>
        <v>0</v>
      </c>
      <c r="I96" s="131">
        <f>IF(I$92=$B96,0,IF(I$92&gt;$B96,'User Input'!I113,-'User Input'!I113))</f>
        <v>0</v>
      </c>
      <c r="J96" s="131">
        <f>IF(J$92=$B96,0,IF(J$92&gt;$B96,'User Input'!J113,-'User Input'!J113))</f>
        <v>0</v>
      </c>
      <c r="K96" s="131">
        <f>IF(K$92=$B96,0,IF(K$92&gt;$B96,'User Input'!K113,-'User Input'!K113))</f>
        <v>0</v>
      </c>
      <c r="L96" s="131">
        <f>IF(L$92=$B96,0,IF(L$92&gt;$B96,'User Input'!L113,-'User Input'!L113))</f>
        <v>0</v>
      </c>
      <c r="M96" s="131">
        <f>IF(M$92=$B96,0,IF(M$92&gt;$B96,'User Input'!M113,-'User Input'!M113))</f>
        <v>0</v>
      </c>
      <c r="N96" s="131">
        <f>IF(N$92=$B96,0,IF(N$92&gt;$B96,'User Input'!N113,-'User Input'!N113))</f>
        <v>0</v>
      </c>
      <c r="O96" s="131">
        <f>IF(O$92=$B96,0,IF(O$92&gt;$B96,'User Input'!O113,-'User Input'!O113))</f>
        <v>0</v>
      </c>
      <c r="P96" s="131">
        <f>IF(P$92=$B96,0,IF(P$92&gt;$B96,'User Input'!P113,-'User Input'!P113))</f>
        <v>0</v>
      </c>
      <c r="Q96" s="131">
        <f>IF(Q$92=$B96,0,IF(Q$92&gt;$B96,'User Input'!Q113,-'User Input'!Q113))</f>
        <v>0</v>
      </c>
      <c r="R96" s="131">
        <f>IF(R$92=$B96,0,IF(R$92&gt;$B96,'User Input'!R113,-'User Input'!R113))</f>
        <v>0</v>
      </c>
      <c r="S96" s="131">
        <f>IF(S$92=$B96,0,IF(S$92&gt;$B96,'User Input'!S113,-'User Input'!S113))</f>
        <v>0</v>
      </c>
      <c r="T96" s="131">
        <f>IF(T$92=$B96,0,IF(T$92&gt;$B96,'User Input'!T113,-'User Input'!T113))</f>
        <v>0</v>
      </c>
      <c r="U96" s="131">
        <f>IF(U$92=$B96,0,IF(U$92&gt;$B96,'User Input'!U113,-'User Input'!U113))</f>
        <v>0</v>
      </c>
      <c r="V96" s="131">
        <f>IF(V$92=$B96,0,IF(V$92&gt;$B96,'User Input'!V113,-'User Input'!V113))</f>
        <v>0</v>
      </c>
      <c r="W96" s="131">
        <f>IF(W$92=$B96,0,IF(W$92&gt;$B96,'User Input'!W113,-'User Input'!W113))</f>
        <v>0</v>
      </c>
      <c r="X96" s="131">
        <f>IF(X$92=$B96,0,IF(X$92&gt;$B96,'User Input'!X113,-'User Input'!X113))</f>
        <v>0</v>
      </c>
      <c r="Y96" s="131">
        <f>IF(Y$92=$B96,0,IF(Y$92&gt;$B96,'User Input'!Y113,-'User Input'!Y113))</f>
        <v>0</v>
      </c>
      <c r="Z96" s="131">
        <f>IF(Z$92=$B96,0,IF(Z$92&gt;$B96,'User Input'!Z113,-'User Input'!Z113))</f>
        <v>0</v>
      </c>
      <c r="AA96" s="131">
        <f>IF(AA$92=$B96,0,IF(AA$92&gt;$B96,'User Input'!AA113,-'User Input'!AA113))</f>
        <v>0</v>
      </c>
      <c r="AB96" s="131">
        <f>IF(AB$92=$B96,0,IF(AB$92&gt;$B96,'User Input'!AB113,-'User Input'!AB113))</f>
        <v>0</v>
      </c>
      <c r="AC96" s="131">
        <f>IF(AC$92=$B96,0,IF(AC$92&gt;$B96,'User Input'!AC113,-'User Input'!AC113))</f>
        <v>0</v>
      </c>
      <c r="AD96" s="131">
        <f>IF(AD$92=$B96,0,IF(AD$92&gt;$B96,'User Input'!AD113,-'User Input'!AD113))</f>
        <v>0</v>
      </c>
      <c r="AE96" s="131">
        <f>IF(AE$92=$B96,0,IF(AE$92&gt;$B96,'User Input'!AE113,-'User Input'!AE113))</f>
        <v>0</v>
      </c>
      <c r="AF96" s="131">
        <f>IF(AF$92=$B96,0,IF(AF$92&gt;$B96,'User Input'!AF113,-'User Input'!AF113))</f>
        <v>0</v>
      </c>
      <c r="AG96" s="131">
        <f>IF(AG$92=$B96,0,IF(AG$92&gt;$B96,'User Input'!AG113,-'User Input'!AG113))</f>
        <v>0</v>
      </c>
      <c r="AH96" s="131">
        <f>IF(AH$92=$B96,0,IF(AH$92&gt;$B96,'User Input'!AH113,-'User Input'!AH113))</f>
        <v>0</v>
      </c>
      <c r="AI96" s="131">
        <f>IF(AI$92=$B96,0,IF(AI$92&gt;$B96,'User Input'!AI113,-'User Input'!AI113))</f>
        <v>0</v>
      </c>
      <c r="AJ96" s="131">
        <f>IF(AJ$92=$B96,0,IF(AJ$92&gt;$B96,'User Input'!AJ113,-'User Input'!AJ113))</f>
        <v>0</v>
      </c>
      <c r="AK96" s="131">
        <f>IF(AK$92=$B96,0,IF(AK$92&gt;$B96,'User Input'!AK113,-'User Input'!AK113))</f>
        <v>0</v>
      </c>
      <c r="AL96" s="131">
        <f>IF(AL$92=$B96,0,IF(AL$92&gt;$B96,'User Input'!AL113,-'User Input'!AL113))</f>
        <v>0</v>
      </c>
      <c r="AM96" s="131">
        <f>IF(AM$92=$B96,0,IF(AM$92&gt;$B96,'User Input'!AM113,-'User Input'!AM113))</f>
        <v>0</v>
      </c>
      <c r="AN96" s="131">
        <f>IF(AN$92=$B96,0,IF(AN$92&gt;$B96,'User Input'!AN113,-'User Input'!AN113))</f>
        <v>0</v>
      </c>
      <c r="AO96" s="131">
        <f>IF(AO$92=$B96,0,IF(AO$92&gt;$B96,'User Input'!AO113,-'User Input'!AO113))</f>
        <v>0</v>
      </c>
      <c r="AP96" s="6"/>
      <c r="AQ96" s="6"/>
      <c r="AR96" s="6"/>
      <c r="AS96" s="6"/>
      <c r="AT96" s="6"/>
      <c r="AU96" s="6"/>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3"/>
    </row>
    <row r="97" spans="1:96" ht="15" customHeight="1">
      <c r="A97" s="104"/>
      <c r="B97" s="117" t="s">
        <v>98</v>
      </c>
      <c r="C97" s="44"/>
      <c r="D97" s="131">
        <f>IF(D$92=$B97,0,IF(D$92&gt;$B97,'User Input'!D114,-'User Input'!D114))</f>
        <v>0</v>
      </c>
      <c r="E97" s="131">
        <f>IF(E$92=$B97,0,IF(E$92&gt;$B97,'User Input'!E114,-'User Input'!E114))</f>
        <v>0</v>
      </c>
      <c r="F97" s="131">
        <f>IF(F$92=$B97,0,IF(F$92&gt;$B97,'User Input'!F114,-'User Input'!F114))</f>
        <v>0</v>
      </c>
      <c r="G97" s="131">
        <f>IF(G$92=$B97,0,IF(G$92&gt;$B97,'User Input'!G114,-'User Input'!G114))</f>
        <v>0</v>
      </c>
      <c r="H97" s="131">
        <f>IF(H$92=$B97,0,IF(H$92&gt;$B97,'User Input'!H114,-'User Input'!H114))</f>
        <v>0</v>
      </c>
      <c r="I97" s="131">
        <f>IF(I$92=$B97,0,IF(I$92&gt;$B97,'User Input'!I114,-'User Input'!I114))</f>
        <v>0</v>
      </c>
      <c r="J97" s="131">
        <f>IF(J$92=$B97,0,IF(J$92&gt;$B97,'User Input'!J114,-'User Input'!J114))</f>
        <v>0</v>
      </c>
      <c r="K97" s="131">
        <f>IF(K$92=$B97,0,IF(K$92&gt;$B97,'User Input'!K114,-'User Input'!K114))</f>
        <v>0</v>
      </c>
      <c r="L97" s="131">
        <f>IF(L$92=$B97,0,IF(L$92&gt;$B97,'User Input'!L114,-'User Input'!L114))</f>
        <v>0</v>
      </c>
      <c r="M97" s="131">
        <f>IF(M$92=$B97,0,IF(M$92&gt;$B97,'User Input'!M114,-'User Input'!M114))</f>
        <v>0</v>
      </c>
      <c r="N97" s="131">
        <f>IF(N$92=$B97,0,IF(N$92&gt;$B97,'User Input'!N114,-'User Input'!N114))</f>
        <v>0</v>
      </c>
      <c r="O97" s="131">
        <f>IF(O$92=$B97,0,IF(O$92&gt;$B97,'User Input'!O114,-'User Input'!O114))</f>
        <v>0</v>
      </c>
      <c r="P97" s="131">
        <f>IF(P$92=$B97,0,IF(P$92&gt;$B97,'User Input'!P114,-'User Input'!P114))</f>
        <v>0</v>
      </c>
      <c r="Q97" s="131">
        <f>IF(Q$92=$B97,0,IF(Q$92&gt;$B97,'User Input'!Q114,-'User Input'!Q114))</f>
        <v>0</v>
      </c>
      <c r="R97" s="131">
        <f>IF(R$92=$B97,0,IF(R$92&gt;$B97,'User Input'!R114,-'User Input'!R114))</f>
        <v>0</v>
      </c>
      <c r="S97" s="131">
        <f>IF(S$92=$B97,0,IF(S$92&gt;$B97,'User Input'!S114,-'User Input'!S114))</f>
        <v>0</v>
      </c>
      <c r="T97" s="131">
        <f>IF(T$92=$B97,0,IF(T$92&gt;$B97,'User Input'!T114,-'User Input'!T114))</f>
        <v>0</v>
      </c>
      <c r="U97" s="131">
        <f>IF(U$92=$B97,0,IF(U$92&gt;$B97,'User Input'!U114,-'User Input'!U114))</f>
        <v>0</v>
      </c>
      <c r="V97" s="131">
        <f>IF(V$92=$B97,0,IF(V$92&gt;$B97,'User Input'!V114,-'User Input'!V114))</f>
        <v>0</v>
      </c>
      <c r="W97" s="131">
        <f>IF(W$92=$B97,0,IF(W$92&gt;$B97,'User Input'!W114,-'User Input'!W114))</f>
        <v>0</v>
      </c>
      <c r="X97" s="131">
        <f>IF(X$92=$B97,0,IF(X$92&gt;$B97,'User Input'!X114,-'User Input'!X114))</f>
        <v>0</v>
      </c>
      <c r="Y97" s="131">
        <f>IF(Y$92=$B97,0,IF(Y$92&gt;$B97,'User Input'!Y114,-'User Input'!Y114))</f>
        <v>0</v>
      </c>
      <c r="Z97" s="131">
        <f>IF(Z$92=$B97,0,IF(Z$92&gt;$B97,'User Input'!Z114,-'User Input'!Z114))</f>
        <v>0</v>
      </c>
      <c r="AA97" s="131">
        <f>IF(AA$92=$B97,0,IF(AA$92&gt;$B97,'User Input'!AA114,-'User Input'!AA114))</f>
        <v>0</v>
      </c>
      <c r="AB97" s="131">
        <f>IF(AB$92=$B97,0,IF(AB$92&gt;$B97,'User Input'!AB114,-'User Input'!AB114))</f>
        <v>0</v>
      </c>
      <c r="AC97" s="131">
        <f>IF(AC$92=$B97,0,IF(AC$92&gt;$B97,'User Input'!AC114,-'User Input'!AC114))</f>
        <v>0</v>
      </c>
      <c r="AD97" s="131">
        <f>IF(AD$92=$B97,0,IF(AD$92&gt;$B97,'User Input'!AD114,-'User Input'!AD114))</f>
        <v>0</v>
      </c>
      <c r="AE97" s="131">
        <f>IF(AE$92=$B97,0,IF(AE$92&gt;$B97,'User Input'!AE114,-'User Input'!AE114))</f>
        <v>0</v>
      </c>
      <c r="AF97" s="131">
        <f>IF(AF$92=$B97,0,IF(AF$92&gt;$B97,'User Input'!AF114,-'User Input'!AF114))</f>
        <v>0</v>
      </c>
      <c r="AG97" s="131">
        <f>IF(AG$92=$B97,0,IF(AG$92&gt;$B97,'User Input'!AG114,-'User Input'!AG114))</f>
        <v>0</v>
      </c>
      <c r="AH97" s="131">
        <f>IF(AH$92=$B97,0,IF(AH$92&gt;$B97,'User Input'!AH114,-'User Input'!AH114))</f>
        <v>0</v>
      </c>
      <c r="AI97" s="131">
        <f>IF(AI$92=$B97,0,IF(AI$92&gt;$B97,'User Input'!AI114,-'User Input'!AI114))</f>
        <v>0</v>
      </c>
      <c r="AJ97" s="131">
        <f>IF(AJ$92=$B97,0,IF(AJ$92&gt;$B97,'User Input'!AJ114,-'User Input'!AJ114))</f>
        <v>0</v>
      </c>
      <c r="AK97" s="131">
        <f>IF(AK$92=$B97,0,IF(AK$92&gt;$B97,'User Input'!AK114,-'User Input'!AK114))</f>
        <v>0</v>
      </c>
      <c r="AL97" s="131">
        <f>IF(AL$92=$B97,0,IF(AL$92&gt;$B97,'User Input'!AL114,-'User Input'!AL114))</f>
        <v>0</v>
      </c>
      <c r="AM97" s="131">
        <f>IF(AM$92=$B97,0,IF(AM$92&gt;$B97,'User Input'!AM114,-'User Input'!AM114))</f>
        <v>0</v>
      </c>
      <c r="AN97" s="131">
        <f>IF(AN$92=$B97,0,IF(AN$92&gt;$B97,'User Input'!AN114,-'User Input'!AN114))</f>
        <v>0</v>
      </c>
      <c r="AO97" s="131">
        <f>IF(AO$92=$B97,0,IF(AO$92&gt;$B97,'User Input'!AO114,-'User Input'!AO114))</f>
        <v>0</v>
      </c>
      <c r="AP97" s="6"/>
      <c r="AQ97" s="6"/>
      <c r="AR97" s="6"/>
      <c r="AS97" s="6"/>
      <c r="AT97" s="6"/>
      <c r="AU97" s="6"/>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3"/>
    </row>
    <row r="98" spans="1:96" ht="15" customHeight="1">
      <c r="A98" s="104"/>
      <c r="B98" s="117" t="s">
        <v>99</v>
      </c>
      <c r="C98" s="44"/>
      <c r="D98" s="131">
        <f>IF(D$92=$B98,0,IF(D$92&gt;$B98,'User Input'!D115,-'User Input'!D115))</f>
        <v>0</v>
      </c>
      <c r="E98" s="131">
        <f>IF(E$92=$B98,0,IF(E$92&gt;$B98,'User Input'!E115,-'User Input'!E115))</f>
        <v>0</v>
      </c>
      <c r="F98" s="131">
        <f>IF(F$92=$B98,0,IF(F$92&gt;$B98,'User Input'!F115,-'User Input'!F115))</f>
        <v>0</v>
      </c>
      <c r="G98" s="131">
        <f>IF(G$92=$B98,0,IF(G$92&gt;$B98,'User Input'!G115,-'User Input'!G115))</f>
        <v>0</v>
      </c>
      <c r="H98" s="131">
        <f>IF(H$92=$B98,0,IF(H$92&gt;$B98,'User Input'!H115,-'User Input'!H115))</f>
        <v>0</v>
      </c>
      <c r="I98" s="131">
        <f>IF(I$92=$B98,0,IF(I$92&gt;$B98,'User Input'!I115,-'User Input'!I115))</f>
        <v>0</v>
      </c>
      <c r="J98" s="131">
        <f>IF(J$92=$B98,0,IF(J$92&gt;$B98,'User Input'!J115,-'User Input'!J115))</f>
        <v>0</v>
      </c>
      <c r="K98" s="131">
        <f>IF(K$92=$B98,0,IF(K$92&gt;$B98,'User Input'!K115,-'User Input'!K115))</f>
        <v>0</v>
      </c>
      <c r="L98" s="131">
        <f>IF(L$92=$B98,0,IF(L$92&gt;$B98,'User Input'!L115,-'User Input'!L115))</f>
        <v>0</v>
      </c>
      <c r="M98" s="131">
        <f>IF(M$92=$B98,0,IF(M$92&gt;$B98,'User Input'!M115,-'User Input'!M115))</f>
        <v>0</v>
      </c>
      <c r="N98" s="131">
        <f>IF(N$92=$B98,0,IF(N$92&gt;$B98,'User Input'!N115,-'User Input'!N115))</f>
        <v>0</v>
      </c>
      <c r="O98" s="131">
        <f>IF(O$92=$B98,0,IF(O$92&gt;$B98,'User Input'!O115,-'User Input'!O115))</f>
        <v>0</v>
      </c>
      <c r="P98" s="131">
        <f>IF(P$92=$B98,0,IF(P$92&gt;$B98,'User Input'!P115,-'User Input'!P115))</f>
        <v>0</v>
      </c>
      <c r="Q98" s="131">
        <f>IF(Q$92=$B98,0,IF(Q$92&gt;$B98,'User Input'!Q115,-'User Input'!Q115))</f>
        <v>0</v>
      </c>
      <c r="R98" s="131">
        <f>IF(R$92=$B98,0,IF(R$92&gt;$B98,'User Input'!R115,-'User Input'!R115))</f>
        <v>0</v>
      </c>
      <c r="S98" s="131">
        <f>IF(S$92=$B98,0,IF(S$92&gt;$B98,'User Input'!S115,-'User Input'!S115))</f>
        <v>0</v>
      </c>
      <c r="T98" s="131">
        <f>IF(T$92=$B98,0,IF(T$92&gt;$B98,'User Input'!T115,-'User Input'!T115))</f>
        <v>0</v>
      </c>
      <c r="U98" s="131">
        <f>IF(U$92=$B98,0,IF(U$92&gt;$B98,'User Input'!U115,-'User Input'!U115))</f>
        <v>0</v>
      </c>
      <c r="V98" s="131">
        <f>IF(V$92=$B98,0,IF(V$92&gt;$B98,'User Input'!V115,-'User Input'!V115))</f>
        <v>0</v>
      </c>
      <c r="W98" s="131">
        <f>IF(W$92=$B98,0,IF(W$92&gt;$B98,'User Input'!W115,-'User Input'!W115))</f>
        <v>0</v>
      </c>
      <c r="X98" s="131">
        <f>IF(X$92=$B98,0,IF(X$92&gt;$B98,'User Input'!X115,-'User Input'!X115))</f>
        <v>0</v>
      </c>
      <c r="Y98" s="131">
        <f>IF(Y$92=$B98,0,IF(Y$92&gt;$B98,'User Input'!Y115,-'User Input'!Y115))</f>
        <v>0</v>
      </c>
      <c r="Z98" s="131">
        <f>IF(Z$92=$B98,0,IF(Z$92&gt;$B98,'User Input'!Z115,-'User Input'!Z115))</f>
        <v>0</v>
      </c>
      <c r="AA98" s="131">
        <f>IF(AA$92=$B98,0,IF(AA$92&gt;$B98,'User Input'!AA115,-'User Input'!AA115))</f>
        <v>0</v>
      </c>
      <c r="AB98" s="131">
        <f>IF(AB$92=$B98,0,IF(AB$92&gt;$B98,'User Input'!AB115,-'User Input'!AB115))</f>
        <v>0</v>
      </c>
      <c r="AC98" s="131">
        <f>IF(AC$92=$B98,0,IF(AC$92&gt;$B98,'User Input'!AC115,-'User Input'!AC115))</f>
        <v>0</v>
      </c>
      <c r="AD98" s="131">
        <f>IF(AD$92=$B98,0,IF(AD$92&gt;$B98,'User Input'!AD115,-'User Input'!AD115))</f>
        <v>0</v>
      </c>
      <c r="AE98" s="131">
        <f>IF(AE$92=$B98,0,IF(AE$92&gt;$B98,'User Input'!AE115,-'User Input'!AE115))</f>
        <v>0</v>
      </c>
      <c r="AF98" s="131">
        <f>IF(AF$92=$B98,0,IF(AF$92&gt;$B98,'User Input'!AF115,-'User Input'!AF115))</f>
        <v>0</v>
      </c>
      <c r="AG98" s="131">
        <f>IF(AG$92=$B98,0,IF(AG$92&gt;$B98,'User Input'!AG115,-'User Input'!AG115))</f>
        <v>0</v>
      </c>
      <c r="AH98" s="131">
        <f>IF(AH$92=$B98,0,IF(AH$92&gt;$B98,'User Input'!AH115,-'User Input'!AH115))</f>
        <v>0</v>
      </c>
      <c r="AI98" s="131">
        <f>IF(AI$92=$B98,0,IF(AI$92&gt;$B98,'User Input'!AI115,-'User Input'!AI115))</f>
        <v>0</v>
      </c>
      <c r="AJ98" s="131">
        <f>IF(AJ$92=$B98,0,IF(AJ$92&gt;$B98,'User Input'!AJ115,-'User Input'!AJ115))</f>
        <v>0</v>
      </c>
      <c r="AK98" s="131">
        <f>IF(AK$92=$B98,0,IF(AK$92&gt;$B98,'User Input'!AK115,-'User Input'!AK115))</f>
        <v>0</v>
      </c>
      <c r="AL98" s="131">
        <f>IF(AL$92=$B98,0,IF(AL$92&gt;$B98,'User Input'!AL115,-'User Input'!AL115))</f>
        <v>0</v>
      </c>
      <c r="AM98" s="131">
        <f>IF(AM$92=$B98,0,IF(AM$92&gt;$B98,'User Input'!AM115,-'User Input'!AM115))</f>
        <v>0</v>
      </c>
      <c r="AN98" s="131">
        <f>IF(AN$92=$B98,0,IF(AN$92&gt;$B98,'User Input'!AN115,-'User Input'!AN115))</f>
        <v>0</v>
      </c>
      <c r="AO98" s="131">
        <f>IF(AO$92=$B98,0,IF(AO$92&gt;$B98,'User Input'!AO115,-'User Input'!AO115))</f>
        <v>0</v>
      </c>
      <c r="AP98" s="6"/>
      <c r="AQ98" s="6"/>
      <c r="AR98" s="6"/>
      <c r="AS98" s="6"/>
      <c r="AT98" s="6"/>
      <c r="AU98" s="6"/>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3"/>
    </row>
    <row r="99" spans="1:96" s="4" customFormat="1" ht="15" customHeight="1">
      <c r="A99" s="50"/>
      <c r="B99" s="117" t="s">
        <v>100</v>
      </c>
      <c r="C99" s="44"/>
      <c r="D99" s="131">
        <f>IF(D$92=$B99,0,IF(D$92&gt;$B99,'User Input'!D116,-'User Input'!D116))</f>
        <v>0</v>
      </c>
      <c r="E99" s="131">
        <f>IF(E$92=$B99,0,IF(E$92&gt;$B99,'User Input'!E116,-'User Input'!E116))</f>
        <v>0</v>
      </c>
      <c r="F99" s="131">
        <f>IF(F$92=$B99,0,IF(F$92&gt;$B99,'User Input'!F116,-'User Input'!F116))</f>
        <v>0</v>
      </c>
      <c r="G99" s="131">
        <f>IF(G$92=$B99,0,IF(G$92&gt;$B99,'User Input'!G116,-'User Input'!G116))</f>
        <v>0</v>
      </c>
      <c r="H99" s="131">
        <f>IF(H$92=$B99,0,IF(H$92&gt;$B99,'User Input'!H116,-'User Input'!H116))</f>
        <v>0</v>
      </c>
      <c r="I99" s="131">
        <f>IF(I$92=$B99,0,IF(I$92&gt;$B99,'User Input'!I116,-'User Input'!I116))</f>
        <v>0</v>
      </c>
      <c r="J99" s="131">
        <f>IF(J$92=$B99,0,IF(J$92&gt;$B99,'User Input'!J116,-'User Input'!J116))</f>
        <v>0</v>
      </c>
      <c r="K99" s="131">
        <f>IF(K$92=$B99,0,IF(K$92&gt;$B99,'User Input'!K116,-'User Input'!K116))</f>
        <v>0</v>
      </c>
      <c r="L99" s="131">
        <f>IF(L$92=$B99,0,IF(L$92&gt;$B99,'User Input'!L116,-'User Input'!L116))</f>
        <v>0</v>
      </c>
      <c r="M99" s="131">
        <f>IF(M$92=$B99,0,IF(M$92&gt;$B99,'User Input'!M116,-'User Input'!M116))</f>
        <v>0</v>
      </c>
      <c r="N99" s="131">
        <f>IF(N$92=$B99,0,IF(N$92&gt;$B99,'User Input'!N116,-'User Input'!N116))</f>
        <v>0</v>
      </c>
      <c r="O99" s="131">
        <f>IF(O$92=$B99,0,IF(O$92&gt;$B99,'User Input'!O116,-'User Input'!O116))</f>
        <v>0</v>
      </c>
      <c r="P99" s="131">
        <f>IF(P$92=$B99,0,IF(P$92&gt;$B99,'User Input'!P116,-'User Input'!P116))</f>
        <v>0</v>
      </c>
      <c r="Q99" s="131">
        <f>IF(Q$92=$B99,0,IF(Q$92&gt;$B99,'User Input'!Q116,-'User Input'!Q116))</f>
        <v>0</v>
      </c>
      <c r="R99" s="131">
        <f>IF(R$92=$B99,0,IF(R$92&gt;$B99,'User Input'!R116,-'User Input'!R116))</f>
        <v>0</v>
      </c>
      <c r="S99" s="131">
        <f>IF(S$92=$B99,0,IF(S$92&gt;$B99,'User Input'!S116,-'User Input'!S116))</f>
        <v>0</v>
      </c>
      <c r="T99" s="131">
        <f>IF(T$92=$B99,0,IF(T$92&gt;$B99,'User Input'!T116,-'User Input'!T116))</f>
        <v>0</v>
      </c>
      <c r="U99" s="131">
        <f>IF(U$92=$B99,0,IF(U$92&gt;$B99,'User Input'!U116,-'User Input'!U116))</f>
        <v>0</v>
      </c>
      <c r="V99" s="131">
        <f>IF(V$92=$B99,0,IF(V$92&gt;$B99,'User Input'!V116,-'User Input'!V116))</f>
        <v>0</v>
      </c>
      <c r="W99" s="131">
        <f>IF(W$92=$B99,0,IF(W$92&gt;$B99,'User Input'!W116,-'User Input'!W116))</f>
        <v>0</v>
      </c>
      <c r="X99" s="131">
        <f>IF(X$92=$B99,0,IF(X$92&gt;$B99,'User Input'!X116,-'User Input'!X116))</f>
        <v>0</v>
      </c>
      <c r="Y99" s="131">
        <f>IF(Y$92=$B99,0,IF(Y$92&gt;$B99,'User Input'!Y116,-'User Input'!Y116))</f>
        <v>0</v>
      </c>
      <c r="Z99" s="131">
        <f>IF(Z$92=$B99,0,IF(Z$92&gt;$B99,'User Input'!Z116,-'User Input'!Z116))</f>
        <v>0</v>
      </c>
      <c r="AA99" s="131">
        <f>IF(AA$92=$B99,0,IF(AA$92&gt;$B99,'User Input'!AA116,-'User Input'!AA116))</f>
        <v>0</v>
      </c>
      <c r="AB99" s="131">
        <f>IF(AB$92=$B99,0,IF(AB$92&gt;$B99,'User Input'!AB116,-'User Input'!AB116))</f>
        <v>0</v>
      </c>
      <c r="AC99" s="131">
        <f>IF(AC$92=$B99,0,IF(AC$92&gt;$B99,'User Input'!AC116,-'User Input'!AC116))</f>
        <v>0</v>
      </c>
      <c r="AD99" s="131">
        <f>IF(AD$92=$B99,0,IF(AD$92&gt;$B99,'User Input'!AD116,-'User Input'!AD116))</f>
        <v>0</v>
      </c>
      <c r="AE99" s="131">
        <f>IF(AE$92=$B99,0,IF(AE$92&gt;$B99,'User Input'!AE116,-'User Input'!AE116))</f>
        <v>0</v>
      </c>
      <c r="AF99" s="131">
        <f>IF(AF$92=$B99,0,IF(AF$92&gt;$B99,'User Input'!AF116,-'User Input'!AF116))</f>
        <v>0</v>
      </c>
      <c r="AG99" s="131">
        <f>IF(AG$92=$B99,0,IF(AG$92&gt;$B99,'User Input'!AG116,-'User Input'!AG116))</f>
        <v>0</v>
      </c>
      <c r="AH99" s="131">
        <f>IF(AH$92=$B99,0,IF(AH$92&gt;$B99,'User Input'!AH116,-'User Input'!AH116))</f>
        <v>0</v>
      </c>
      <c r="AI99" s="131">
        <f>IF(AI$92=$B99,0,IF(AI$92&gt;$B99,'User Input'!AI116,-'User Input'!AI116))</f>
        <v>0</v>
      </c>
      <c r="AJ99" s="131">
        <f>IF(AJ$92=$B99,0,IF(AJ$92&gt;$B99,'User Input'!AJ116,-'User Input'!AJ116))</f>
        <v>0</v>
      </c>
      <c r="AK99" s="131">
        <f>IF(AK$92=$B99,0,IF(AK$92&gt;$B99,'User Input'!AK116,-'User Input'!AK116))</f>
        <v>0</v>
      </c>
      <c r="AL99" s="131">
        <f>IF(AL$92=$B99,0,IF(AL$92&gt;$B99,'User Input'!AL116,-'User Input'!AL116))</f>
        <v>0</v>
      </c>
      <c r="AM99" s="131">
        <f>IF(AM$92=$B99,0,IF(AM$92&gt;$B99,'User Input'!AM116,-'User Input'!AM116))</f>
        <v>0</v>
      </c>
      <c r="AN99" s="131">
        <f>IF(AN$92=$B99,0,IF(AN$92&gt;$B99,'User Input'!AN116,-'User Input'!AN116))</f>
        <v>0</v>
      </c>
      <c r="AO99" s="131">
        <f>IF(AO$92=$B99,0,IF(AO$92&gt;$B99,'User Input'!AO116,-'User Input'!AO116))</f>
        <v>0</v>
      </c>
      <c r="AP99" s="6"/>
      <c r="AQ99" s="6"/>
      <c r="AR99" s="6"/>
      <c r="AS99" s="6"/>
      <c r="AT99" s="6"/>
      <c r="AU99" s="6"/>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row>
    <row r="100" spans="1:96" s="4" customFormat="1" ht="15" customHeight="1">
      <c r="A100" s="51"/>
      <c r="B100" s="117" t="s">
        <v>101</v>
      </c>
      <c r="C100" s="44"/>
      <c r="D100" s="131">
        <f>IF(D$92=$B100,0,IF(D$92&gt;$B100,'User Input'!D117,-'User Input'!D117))</f>
        <v>0</v>
      </c>
      <c r="E100" s="131">
        <f>IF(E$92=$B100,0,IF(E$92&gt;$B100,'User Input'!E117,-'User Input'!E117))</f>
        <v>0</v>
      </c>
      <c r="F100" s="131">
        <f>IF(F$92=$B100,0,IF(F$92&gt;$B100,'User Input'!F117,-'User Input'!F117))</f>
        <v>0</v>
      </c>
      <c r="G100" s="131">
        <f>IF(G$92=$B100,0,IF(G$92&gt;$B100,'User Input'!G117,-'User Input'!G117))</f>
        <v>0</v>
      </c>
      <c r="H100" s="131">
        <f>IF(H$92=$B100,0,IF(H$92&gt;$B100,'User Input'!H117,-'User Input'!H117))</f>
        <v>0</v>
      </c>
      <c r="I100" s="131">
        <f>IF(I$92=$B100,0,IF(I$92&gt;$B100,'User Input'!I117,-'User Input'!I117))</f>
        <v>0</v>
      </c>
      <c r="J100" s="131">
        <f>IF(J$92=$B100,0,IF(J$92&gt;$B100,'User Input'!J117,-'User Input'!J117))</f>
        <v>0</v>
      </c>
      <c r="K100" s="131">
        <f>IF(K$92=$B100,0,IF(K$92&gt;$B100,'User Input'!K117,-'User Input'!K117))</f>
        <v>0</v>
      </c>
      <c r="L100" s="131">
        <f>IF(L$92=$B100,0,IF(L$92&gt;$B100,'User Input'!L117,-'User Input'!L117))</f>
        <v>0</v>
      </c>
      <c r="M100" s="131">
        <f>IF(M$92=$B100,0,IF(M$92&gt;$B100,'User Input'!M117,-'User Input'!M117))</f>
        <v>0</v>
      </c>
      <c r="N100" s="131">
        <f>IF(N$92=$B100,0,IF(N$92&gt;$B100,'User Input'!N117,-'User Input'!N117))</f>
        <v>0</v>
      </c>
      <c r="O100" s="131">
        <f>IF(O$92=$B100,0,IF(O$92&gt;$B100,'User Input'!O117,-'User Input'!O117))</f>
        <v>0</v>
      </c>
      <c r="P100" s="131">
        <f>IF(P$92=$B100,0,IF(P$92&gt;$B100,'User Input'!P117,-'User Input'!P117))</f>
        <v>0</v>
      </c>
      <c r="Q100" s="131">
        <f>IF(Q$92=$B100,0,IF(Q$92&gt;$B100,'User Input'!Q117,-'User Input'!Q117))</f>
        <v>0</v>
      </c>
      <c r="R100" s="131">
        <f>IF(R$92=$B100,0,IF(R$92&gt;$B100,'User Input'!R117,-'User Input'!R117))</f>
        <v>0</v>
      </c>
      <c r="S100" s="131">
        <f>IF(S$92=$B100,0,IF(S$92&gt;$B100,'User Input'!S117,-'User Input'!S117))</f>
        <v>0</v>
      </c>
      <c r="T100" s="131">
        <f>IF(T$92=$B100,0,IF(T$92&gt;$B100,'User Input'!T117,-'User Input'!T117))</f>
        <v>0</v>
      </c>
      <c r="U100" s="131">
        <f>IF(U$92=$B100,0,IF(U$92&gt;$B100,'User Input'!U117,-'User Input'!U117))</f>
        <v>0</v>
      </c>
      <c r="V100" s="131">
        <f>IF(V$92=$B100,0,IF(V$92&gt;$B100,'User Input'!V117,-'User Input'!V117))</f>
        <v>0</v>
      </c>
      <c r="W100" s="131">
        <f>IF(W$92=$B100,0,IF(W$92&gt;$B100,'User Input'!W117,-'User Input'!W117))</f>
        <v>0</v>
      </c>
      <c r="X100" s="131">
        <f>IF(X$92=$B100,0,IF(X$92&gt;$B100,'User Input'!X117,-'User Input'!X117))</f>
        <v>0</v>
      </c>
      <c r="Y100" s="131">
        <f>IF(Y$92=$B100,0,IF(Y$92&gt;$B100,'User Input'!Y117,-'User Input'!Y117))</f>
        <v>0</v>
      </c>
      <c r="Z100" s="131">
        <f>IF(Z$92=$B100,0,IF(Z$92&gt;$B100,'User Input'!Z117,-'User Input'!Z117))</f>
        <v>0</v>
      </c>
      <c r="AA100" s="131">
        <f>IF(AA$92=$B100,0,IF(AA$92&gt;$B100,'User Input'!AA117,-'User Input'!AA117))</f>
        <v>0</v>
      </c>
      <c r="AB100" s="131">
        <f>IF(AB$92=$B100,0,IF(AB$92&gt;$B100,'User Input'!AB117,-'User Input'!AB117))</f>
        <v>0</v>
      </c>
      <c r="AC100" s="131">
        <f>IF(AC$92=$B100,0,IF(AC$92&gt;$B100,'User Input'!AC117,-'User Input'!AC117))</f>
        <v>0</v>
      </c>
      <c r="AD100" s="131">
        <f>IF(AD$92=$B100,0,IF(AD$92&gt;$B100,'User Input'!AD117,-'User Input'!AD117))</f>
        <v>0</v>
      </c>
      <c r="AE100" s="131">
        <f>IF(AE$92=$B100,0,IF(AE$92&gt;$B100,'User Input'!AE117,-'User Input'!AE117))</f>
        <v>0</v>
      </c>
      <c r="AF100" s="131">
        <f>IF(AF$92=$B100,0,IF(AF$92&gt;$B100,'User Input'!AF117,-'User Input'!AF117))</f>
        <v>0</v>
      </c>
      <c r="AG100" s="131">
        <f>IF(AG$92=$B100,0,IF(AG$92&gt;$B100,'User Input'!AG117,-'User Input'!AG117))</f>
        <v>0</v>
      </c>
      <c r="AH100" s="131">
        <f>IF(AH$92=$B100,0,IF(AH$92&gt;$B100,'User Input'!AH117,-'User Input'!AH117))</f>
        <v>0</v>
      </c>
      <c r="AI100" s="131">
        <f>IF(AI$92=$B100,0,IF(AI$92&gt;$B100,'User Input'!AI117,-'User Input'!AI117))</f>
        <v>0</v>
      </c>
      <c r="AJ100" s="131">
        <f>IF(AJ$92=$B100,0,IF(AJ$92&gt;$B100,'User Input'!AJ117,-'User Input'!AJ117))</f>
        <v>0</v>
      </c>
      <c r="AK100" s="131">
        <f>IF(AK$92=$B100,0,IF(AK$92&gt;$B100,'User Input'!AK117,-'User Input'!AK117))</f>
        <v>0</v>
      </c>
      <c r="AL100" s="131">
        <f>IF(AL$92=$B100,0,IF(AL$92&gt;$B100,'User Input'!AL117,-'User Input'!AL117))</f>
        <v>0</v>
      </c>
      <c r="AM100" s="131">
        <f>IF(AM$92=$B100,0,IF(AM$92&gt;$B100,'User Input'!AM117,-'User Input'!AM117))</f>
        <v>0</v>
      </c>
      <c r="AN100" s="131">
        <f>IF(AN$92=$B100,0,IF(AN$92&gt;$B100,'User Input'!AN117,-'User Input'!AN117))</f>
        <v>0</v>
      </c>
      <c r="AO100" s="131">
        <f>IF(AO$92=$B100,0,IF(AO$92&gt;$B100,'User Input'!AO117,-'User Input'!AO117))</f>
        <v>0</v>
      </c>
      <c r="AP100" s="6"/>
      <c r="AQ100" s="6"/>
      <c r="AR100" s="6"/>
      <c r="AS100" s="6"/>
      <c r="AT100" s="6"/>
      <c r="AU100" s="6"/>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row>
    <row r="101" spans="1:96" s="4" customFormat="1" ht="15" customHeight="1">
      <c r="A101" s="52"/>
      <c r="B101" s="117" t="s">
        <v>102</v>
      </c>
      <c r="C101" s="44"/>
      <c r="D101" s="131">
        <f>IF(D$92=$B101,0,IF(D$92&gt;$B101,'User Input'!D118,-'User Input'!D118))</f>
        <v>0</v>
      </c>
      <c r="E101" s="131">
        <f>IF(E$92=$B101,0,IF(E$92&gt;$B101,'User Input'!E118,-'User Input'!E118))</f>
        <v>0</v>
      </c>
      <c r="F101" s="131">
        <f>IF(F$92=$B101,0,IF(F$92&gt;$B101,'User Input'!F118,-'User Input'!F118))</f>
        <v>0</v>
      </c>
      <c r="G101" s="131">
        <f>IF(G$92=$B101,0,IF(G$92&gt;$B101,'User Input'!G118,-'User Input'!G118))</f>
        <v>0</v>
      </c>
      <c r="H101" s="131">
        <f>IF(H$92=$B101,0,IF(H$92&gt;$B101,'User Input'!H118,-'User Input'!H118))</f>
        <v>0</v>
      </c>
      <c r="I101" s="131">
        <f>IF(I$92=$B101,0,IF(I$92&gt;$B101,'User Input'!I118,-'User Input'!I118))</f>
        <v>0</v>
      </c>
      <c r="J101" s="131">
        <f>IF(J$92=$B101,0,IF(J$92&gt;$B101,'User Input'!J118,-'User Input'!J118))</f>
        <v>0</v>
      </c>
      <c r="K101" s="131">
        <f>IF(K$92=$B101,0,IF(K$92&gt;$B101,'User Input'!K118,-'User Input'!K118))</f>
        <v>0</v>
      </c>
      <c r="L101" s="131">
        <f>IF(L$92=$B101,0,IF(L$92&gt;$B101,'User Input'!L118,-'User Input'!L118))</f>
        <v>0</v>
      </c>
      <c r="M101" s="131">
        <f>IF(M$92=$B101,0,IF(M$92&gt;$B101,'User Input'!M118,-'User Input'!M118))</f>
        <v>0</v>
      </c>
      <c r="N101" s="131">
        <f>IF(N$92=$B101,0,IF(N$92&gt;$B101,'User Input'!N118,-'User Input'!N118))</f>
        <v>0</v>
      </c>
      <c r="O101" s="131">
        <f>IF(O$92=$B101,0,IF(O$92&gt;$B101,'User Input'!O118,-'User Input'!O118))</f>
        <v>0</v>
      </c>
      <c r="P101" s="131">
        <f>IF(P$92=$B101,0,IF(P$92&gt;$B101,'User Input'!P118,-'User Input'!P118))</f>
        <v>0</v>
      </c>
      <c r="Q101" s="131">
        <f>IF(Q$92=$B101,0,IF(Q$92&gt;$B101,'User Input'!Q118,-'User Input'!Q118))</f>
        <v>0</v>
      </c>
      <c r="R101" s="131">
        <f>IF(R$92=$B101,0,IF(R$92&gt;$B101,'User Input'!R118,-'User Input'!R118))</f>
        <v>0</v>
      </c>
      <c r="S101" s="131">
        <f>IF(S$92=$B101,0,IF(S$92&gt;$B101,'User Input'!S118,-'User Input'!S118))</f>
        <v>0</v>
      </c>
      <c r="T101" s="131">
        <f>IF(T$92=$B101,0,IF(T$92&gt;$B101,'User Input'!T118,-'User Input'!T118))</f>
        <v>0</v>
      </c>
      <c r="U101" s="131">
        <f>IF(U$92=$B101,0,IF(U$92&gt;$B101,'User Input'!U118,-'User Input'!U118))</f>
        <v>0</v>
      </c>
      <c r="V101" s="131">
        <f>IF(V$92=$B101,0,IF(V$92&gt;$B101,'User Input'!V118,-'User Input'!V118))</f>
        <v>0</v>
      </c>
      <c r="W101" s="131">
        <f>IF(W$92=$B101,0,IF(W$92&gt;$B101,'User Input'!W118,-'User Input'!W118))</f>
        <v>0</v>
      </c>
      <c r="X101" s="131">
        <f>IF(X$92=$B101,0,IF(X$92&gt;$B101,'User Input'!X118,-'User Input'!X118))</f>
        <v>0</v>
      </c>
      <c r="Y101" s="131">
        <f>IF(Y$92=$B101,0,IF(Y$92&gt;$B101,'User Input'!Y118,-'User Input'!Y118))</f>
        <v>0</v>
      </c>
      <c r="Z101" s="131">
        <f>IF(Z$92=$B101,0,IF(Z$92&gt;$B101,'User Input'!Z118,-'User Input'!Z118))</f>
        <v>0</v>
      </c>
      <c r="AA101" s="131">
        <f>IF(AA$92=$B101,0,IF(AA$92&gt;$B101,'User Input'!AA118,-'User Input'!AA118))</f>
        <v>0</v>
      </c>
      <c r="AB101" s="131">
        <f>IF(AB$92=$B101,0,IF(AB$92&gt;$B101,'User Input'!AB118,-'User Input'!AB118))</f>
        <v>0</v>
      </c>
      <c r="AC101" s="131">
        <f>IF(AC$92=$B101,0,IF(AC$92&gt;$B101,'User Input'!AC118,-'User Input'!AC118))</f>
        <v>0</v>
      </c>
      <c r="AD101" s="131">
        <f>IF(AD$92=$B101,0,IF(AD$92&gt;$B101,'User Input'!AD118,-'User Input'!AD118))</f>
        <v>0</v>
      </c>
      <c r="AE101" s="131">
        <f>IF(AE$92=$B101,0,IF(AE$92&gt;$B101,'User Input'!AE118,-'User Input'!AE118))</f>
        <v>0</v>
      </c>
      <c r="AF101" s="131">
        <f>IF(AF$92=$B101,0,IF(AF$92&gt;$B101,'User Input'!AF118,-'User Input'!AF118))</f>
        <v>0</v>
      </c>
      <c r="AG101" s="131">
        <f>IF(AG$92=$B101,0,IF(AG$92&gt;$B101,'User Input'!AG118,-'User Input'!AG118))</f>
        <v>0</v>
      </c>
      <c r="AH101" s="131">
        <f>IF(AH$92=$B101,0,IF(AH$92&gt;$B101,'User Input'!AH118,-'User Input'!AH118))</f>
        <v>0</v>
      </c>
      <c r="AI101" s="131">
        <f>IF(AI$92=$B101,0,IF(AI$92&gt;$B101,'User Input'!AI118,-'User Input'!AI118))</f>
        <v>0</v>
      </c>
      <c r="AJ101" s="131">
        <f>IF(AJ$92=$B101,0,IF(AJ$92&gt;$B101,'User Input'!AJ118,-'User Input'!AJ118))</f>
        <v>0</v>
      </c>
      <c r="AK101" s="131">
        <f>IF(AK$92=$B101,0,IF(AK$92&gt;$B101,'User Input'!AK118,-'User Input'!AK118))</f>
        <v>0</v>
      </c>
      <c r="AL101" s="131">
        <f>IF(AL$92=$B101,0,IF(AL$92&gt;$B101,'User Input'!AL118,-'User Input'!AL118))</f>
        <v>0</v>
      </c>
      <c r="AM101" s="131">
        <f>IF(AM$92=$B101,0,IF(AM$92&gt;$B101,'User Input'!AM118,-'User Input'!AM118))</f>
        <v>0</v>
      </c>
      <c r="AN101" s="131">
        <f>IF(AN$92=$B101,0,IF(AN$92&gt;$B101,'User Input'!AN118,-'User Input'!AN118))</f>
        <v>0</v>
      </c>
      <c r="AO101" s="131">
        <f>IF(AO$92=$B101,0,IF(AO$92&gt;$B101,'User Input'!AO118,-'User Input'!AO118))</f>
        <v>0</v>
      </c>
      <c r="AP101" s="6"/>
      <c r="AQ101" s="6"/>
      <c r="AR101" s="6"/>
      <c r="AS101" s="6"/>
      <c r="AT101" s="6"/>
      <c r="AU101" s="6"/>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row>
    <row r="102" spans="1:96" ht="15" customHeight="1">
      <c r="A102" s="104"/>
      <c r="B102" s="117" t="s">
        <v>103</v>
      </c>
      <c r="C102" s="44"/>
      <c r="D102" s="131">
        <f>IF(D$92=$B102,0,IF(D$92&gt;$B102,'User Input'!D119,-'User Input'!D119))</f>
        <v>0</v>
      </c>
      <c r="E102" s="131">
        <f>IF(E$92=$B102,0,IF(E$92&gt;$B102,'User Input'!E119,-'User Input'!E119))</f>
        <v>0</v>
      </c>
      <c r="F102" s="131">
        <f>IF(F$92=$B102,0,IF(F$92&gt;$B102,'User Input'!F119,-'User Input'!F119))</f>
        <v>0</v>
      </c>
      <c r="G102" s="131">
        <f>IF(G$92=$B102,0,IF(G$92&gt;$B102,'User Input'!G119,-'User Input'!G119))</f>
        <v>0</v>
      </c>
      <c r="H102" s="131">
        <f>IF(H$92=$B102,0,IF(H$92&gt;$B102,'User Input'!H119,-'User Input'!H119))</f>
        <v>0</v>
      </c>
      <c r="I102" s="131">
        <f>IF(I$92=$B102,0,IF(I$92&gt;$B102,'User Input'!I119,-'User Input'!I119))</f>
        <v>0</v>
      </c>
      <c r="J102" s="131">
        <f>IF(J$92=$B102,0,IF(J$92&gt;$B102,'User Input'!J119,-'User Input'!J119))</f>
        <v>0</v>
      </c>
      <c r="K102" s="131">
        <f>IF(K$92=$B102,0,IF(K$92&gt;$B102,'User Input'!K119,-'User Input'!K119))</f>
        <v>0</v>
      </c>
      <c r="L102" s="131">
        <f>IF(L$92=$B102,0,IF(L$92&gt;$B102,'User Input'!L119,-'User Input'!L119))</f>
        <v>0</v>
      </c>
      <c r="M102" s="131">
        <f>IF(M$92=$B102,0,IF(M$92&gt;$B102,'User Input'!M119,-'User Input'!M119))</f>
        <v>0</v>
      </c>
      <c r="N102" s="131">
        <f>IF(N$92=$B102,0,IF(N$92&gt;$B102,'User Input'!N119,-'User Input'!N119))</f>
        <v>0</v>
      </c>
      <c r="O102" s="131">
        <f>IF(O$92=$B102,0,IF(O$92&gt;$B102,'User Input'!O119,-'User Input'!O119))</f>
        <v>0</v>
      </c>
      <c r="P102" s="131">
        <f>IF(P$92=$B102,0,IF(P$92&gt;$B102,'User Input'!P119,-'User Input'!P119))</f>
        <v>0</v>
      </c>
      <c r="Q102" s="131">
        <f>IF(Q$92=$B102,0,IF(Q$92&gt;$B102,'User Input'!Q119,-'User Input'!Q119))</f>
        <v>0</v>
      </c>
      <c r="R102" s="131">
        <f>IF(R$92=$B102,0,IF(R$92&gt;$B102,'User Input'!R119,-'User Input'!R119))</f>
        <v>0</v>
      </c>
      <c r="S102" s="131">
        <f>IF(S$92=$B102,0,IF(S$92&gt;$B102,'User Input'!S119,-'User Input'!S119))</f>
        <v>0</v>
      </c>
      <c r="T102" s="131">
        <f>IF(T$92=$B102,0,IF(T$92&gt;$B102,'User Input'!T119,-'User Input'!T119))</f>
        <v>0</v>
      </c>
      <c r="U102" s="131">
        <f>IF(U$92=$B102,0,IF(U$92&gt;$B102,'User Input'!U119,-'User Input'!U119))</f>
        <v>0</v>
      </c>
      <c r="V102" s="131">
        <f>IF(V$92=$B102,0,IF(V$92&gt;$B102,'User Input'!V119,-'User Input'!V119))</f>
        <v>0</v>
      </c>
      <c r="W102" s="131">
        <f>IF(W$92=$B102,0,IF(W$92&gt;$B102,'User Input'!W119,-'User Input'!W119))</f>
        <v>0</v>
      </c>
      <c r="X102" s="131">
        <f>IF(X$92=$B102,0,IF(X$92&gt;$B102,'User Input'!X119,-'User Input'!X119))</f>
        <v>0</v>
      </c>
      <c r="Y102" s="131">
        <f>IF(Y$92=$B102,0,IF(Y$92&gt;$B102,'User Input'!Y119,-'User Input'!Y119))</f>
        <v>0</v>
      </c>
      <c r="Z102" s="131">
        <f>IF(Z$92=$B102,0,IF(Z$92&gt;$B102,'User Input'!Z119,-'User Input'!Z119))</f>
        <v>0</v>
      </c>
      <c r="AA102" s="131">
        <f>IF(AA$92=$B102,0,IF(AA$92&gt;$B102,'User Input'!AA119,-'User Input'!AA119))</f>
        <v>0</v>
      </c>
      <c r="AB102" s="131">
        <f>IF(AB$92=$B102,0,IF(AB$92&gt;$B102,'User Input'!AB119,-'User Input'!AB119))</f>
        <v>0</v>
      </c>
      <c r="AC102" s="131">
        <f>IF(AC$92=$B102,0,IF(AC$92&gt;$B102,'User Input'!AC119,-'User Input'!AC119))</f>
        <v>0</v>
      </c>
      <c r="AD102" s="131">
        <f>IF(AD$92=$B102,0,IF(AD$92&gt;$B102,'User Input'!AD119,-'User Input'!AD119))</f>
        <v>0</v>
      </c>
      <c r="AE102" s="131">
        <f>IF(AE$92=$B102,0,IF(AE$92&gt;$B102,'User Input'!AE119,-'User Input'!AE119))</f>
        <v>0</v>
      </c>
      <c r="AF102" s="131">
        <f>IF(AF$92=$B102,0,IF(AF$92&gt;$B102,'User Input'!AF119,-'User Input'!AF119))</f>
        <v>0</v>
      </c>
      <c r="AG102" s="131">
        <f>IF(AG$92=$B102,0,IF(AG$92&gt;$B102,'User Input'!AG119,-'User Input'!AG119))</f>
        <v>0</v>
      </c>
      <c r="AH102" s="131">
        <f>IF(AH$92=$B102,0,IF(AH$92&gt;$B102,'User Input'!AH119,-'User Input'!AH119))</f>
        <v>0</v>
      </c>
      <c r="AI102" s="131">
        <f>IF(AI$92=$B102,0,IF(AI$92&gt;$B102,'User Input'!AI119,-'User Input'!AI119))</f>
        <v>0</v>
      </c>
      <c r="AJ102" s="131">
        <f>IF(AJ$92=$B102,0,IF(AJ$92&gt;$B102,'User Input'!AJ119,-'User Input'!AJ119))</f>
        <v>0</v>
      </c>
      <c r="AK102" s="131">
        <f>IF(AK$92=$B102,0,IF(AK$92&gt;$B102,'User Input'!AK119,-'User Input'!AK119))</f>
        <v>0</v>
      </c>
      <c r="AL102" s="131">
        <f>IF(AL$92=$B102,0,IF(AL$92&gt;$B102,'User Input'!AL119,-'User Input'!AL119))</f>
        <v>0</v>
      </c>
      <c r="AM102" s="131">
        <f>IF(AM$92=$B102,0,IF(AM$92&gt;$B102,'User Input'!AM119,-'User Input'!AM119))</f>
        <v>0</v>
      </c>
      <c r="AN102" s="131">
        <f>IF(AN$92=$B102,0,IF(AN$92&gt;$B102,'User Input'!AN119,-'User Input'!AN119))</f>
        <v>0</v>
      </c>
      <c r="AO102" s="131">
        <f>IF(AO$92=$B102,0,IF(AO$92&gt;$B102,'User Input'!AO119,-'User Input'!AO119))</f>
        <v>0</v>
      </c>
      <c r="AP102" s="6"/>
      <c r="AQ102" s="6"/>
      <c r="AR102" s="6"/>
      <c r="AS102" s="6"/>
      <c r="AT102" s="6"/>
      <c r="AU102" s="6"/>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row>
    <row r="103" spans="1:96" ht="15" customHeight="1">
      <c r="A103" s="104"/>
      <c r="B103" s="117" t="s">
        <v>104</v>
      </c>
      <c r="C103" s="44"/>
      <c r="D103" s="131">
        <f>IF(D$92=$B103,0,IF(D$92&gt;$B103,'User Input'!D120,-'User Input'!D120))</f>
        <v>0</v>
      </c>
      <c r="E103" s="131">
        <f>IF(E$92=$B103,0,IF(E$92&gt;$B103,'User Input'!E120,-'User Input'!E120))</f>
        <v>0</v>
      </c>
      <c r="F103" s="131">
        <f>IF(F$92=$B103,0,IF(F$92&gt;$B103,'User Input'!F120,-'User Input'!F120))</f>
        <v>0</v>
      </c>
      <c r="G103" s="131">
        <f>IF(G$92=$B103,0,IF(G$92&gt;$B103,'User Input'!G120,-'User Input'!G120))</f>
        <v>0</v>
      </c>
      <c r="H103" s="131">
        <f>IF(H$92=$B103,0,IF(H$92&gt;$B103,'User Input'!H120,-'User Input'!H120))</f>
        <v>0</v>
      </c>
      <c r="I103" s="131">
        <f>IF(I$92=$B103,0,IF(I$92&gt;$B103,'User Input'!I120,-'User Input'!I120))</f>
        <v>0</v>
      </c>
      <c r="J103" s="131">
        <f>IF(J$92=$B103,0,IF(J$92&gt;$B103,'User Input'!J120,-'User Input'!J120))</f>
        <v>0</v>
      </c>
      <c r="K103" s="131">
        <f>IF(K$92=$B103,0,IF(K$92&gt;$B103,'User Input'!K120,-'User Input'!K120))</f>
        <v>0</v>
      </c>
      <c r="L103" s="131">
        <f>IF(L$92=$B103,0,IF(L$92&gt;$B103,'User Input'!L120,-'User Input'!L120))</f>
        <v>0</v>
      </c>
      <c r="M103" s="131">
        <f>IF(M$92=$B103,0,IF(M$92&gt;$B103,'User Input'!M120,-'User Input'!M120))</f>
        <v>0</v>
      </c>
      <c r="N103" s="131">
        <f>IF(N$92=$B103,0,IF(N$92&gt;$B103,'User Input'!N120,-'User Input'!N120))</f>
        <v>0</v>
      </c>
      <c r="O103" s="131">
        <f>IF(O$92=$B103,0,IF(O$92&gt;$B103,'User Input'!O120,-'User Input'!O120))</f>
        <v>0</v>
      </c>
      <c r="P103" s="131">
        <f>IF(P$92=$B103,0,IF(P$92&gt;$B103,'User Input'!P120,-'User Input'!P120))</f>
        <v>0</v>
      </c>
      <c r="Q103" s="131">
        <f>IF(Q$92=$B103,0,IF(Q$92&gt;$B103,'User Input'!Q120,-'User Input'!Q120))</f>
        <v>0</v>
      </c>
      <c r="R103" s="131">
        <f>IF(R$92=$B103,0,IF(R$92&gt;$B103,'User Input'!R120,-'User Input'!R120))</f>
        <v>0</v>
      </c>
      <c r="S103" s="131">
        <f>IF(S$92=$B103,0,IF(S$92&gt;$B103,'User Input'!S120,-'User Input'!S120))</f>
        <v>0</v>
      </c>
      <c r="T103" s="131">
        <f>IF(T$92=$B103,0,IF(T$92&gt;$B103,'User Input'!T120,-'User Input'!T120))</f>
        <v>0</v>
      </c>
      <c r="U103" s="131">
        <f>IF(U$92=$B103,0,IF(U$92&gt;$B103,'User Input'!U120,-'User Input'!U120))</f>
        <v>0</v>
      </c>
      <c r="V103" s="131">
        <f>IF(V$92=$B103,0,IF(V$92&gt;$B103,'User Input'!V120,-'User Input'!V120))</f>
        <v>0</v>
      </c>
      <c r="W103" s="131">
        <f>IF(W$92=$B103,0,IF(W$92&gt;$B103,'User Input'!W120,-'User Input'!W120))</f>
        <v>0</v>
      </c>
      <c r="X103" s="131">
        <f>IF(X$92=$B103,0,IF(X$92&gt;$B103,'User Input'!X120,-'User Input'!X120))</f>
        <v>0</v>
      </c>
      <c r="Y103" s="131">
        <f>IF(Y$92=$B103,0,IF(Y$92&gt;$B103,'User Input'!Y120,-'User Input'!Y120))</f>
        <v>0</v>
      </c>
      <c r="Z103" s="131">
        <f>IF(Z$92=$B103,0,IF(Z$92&gt;$B103,'User Input'!Z120,-'User Input'!Z120))</f>
        <v>0</v>
      </c>
      <c r="AA103" s="131">
        <f>IF(AA$92=$B103,0,IF(AA$92&gt;$B103,'User Input'!AA120,-'User Input'!AA120))</f>
        <v>0</v>
      </c>
      <c r="AB103" s="131">
        <f>IF(AB$92=$B103,0,IF(AB$92&gt;$B103,'User Input'!AB120,-'User Input'!AB120))</f>
        <v>0</v>
      </c>
      <c r="AC103" s="131">
        <f>IF(AC$92=$B103,0,IF(AC$92&gt;$B103,'User Input'!AC120,-'User Input'!AC120))</f>
        <v>0</v>
      </c>
      <c r="AD103" s="131">
        <f>IF(AD$92=$B103,0,IF(AD$92&gt;$B103,'User Input'!AD120,-'User Input'!AD120))</f>
        <v>0</v>
      </c>
      <c r="AE103" s="131">
        <f>IF(AE$92=$B103,0,IF(AE$92&gt;$B103,'User Input'!AE120,-'User Input'!AE120))</f>
        <v>0</v>
      </c>
      <c r="AF103" s="131">
        <f>IF(AF$92=$B103,0,IF(AF$92&gt;$B103,'User Input'!AF120,-'User Input'!AF120))</f>
        <v>0</v>
      </c>
      <c r="AG103" s="131">
        <f>IF(AG$92=$B103,0,IF(AG$92&gt;$B103,'User Input'!AG120,-'User Input'!AG120))</f>
        <v>0</v>
      </c>
      <c r="AH103" s="131">
        <f>IF(AH$92=$B103,0,IF(AH$92&gt;$B103,'User Input'!AH120,-'User Input'!AH120))</f>
        <v>0</v>
      </c>
      <c r="AI103" s="131">
        <f>IF(AI$92=$B103,0,IF(AI$92&gt;$B103,'User Input'!AI120,-'User Input'!AI120))</f>
        <v>0</v>
      </c>
      <c r="AJ103" s="131">
        <f>IF(AJ$92=$B103,0,IF(AJ$92&gt;$B103,'User Input'!AJ120,-'User Input'!AJ120))</f>
        <v>0</v>
      </c>
      <c r="AK103" s="131">
        <f>IF(AK$92=$B103,0,IF(AK$92&gt;$B103,'User Input'!AK120,-'User Input'!AK120))</f>
        <v>0</v>
      </c>
      <c r="AL103" s="131">
        <f>IF(AL$92=$B103,0,IF(AL$92&gt;$B103,'User Input'!AL120,-'User Input'!AL120))</f>
        <v>0</v>
      </c>
      <c r="AM103" s="131">
        <f>IF(AM$92=$B103,0,IF(AM$92&gt;$B103,'User Input'!AM120,-'User Input'!AM120))</f>
        <v>0</v>
      </c>
      <c r="AN103" s="131">
        <f>IF(AN$92=$B103,0,IF(AN$92&gt;$B103,'User Input'!AN120,-'User Input'!AN120))</f>
        <v>0</v>
      </c>
      <c r="AO103" s="131">
        <f>IF(AO$92=$B103,0,IF(AO$92&gt;$B103,'User Input'!AO120,-'User Input'!AO120))</f>
        <v>0</v>
      </c>
      <c r="AP103" s="6"/>
      <c r="AQ103" s="6"/>
      <c r="AR103" s="6"/>
      <c r="AS103" s="6"/>
      <c r="AT103" s="6"/>
      <c r="AU103" s="6"/>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row>
    <row r="104" spans="1:96" ht="15" customHeight="1">
      <c r="A104" s="104"/>
      <c r="B104" s="117" t="s">
        <v>105</v>
      </c>
      <c r="C104" s="44"/>
      <c r="D104" s="131">
        <f>IF(D$92=$B104,0,IF(D$92&gt;$B104,'User Input'!D121,-'User Input'!D121))</f>
        <v>0</v>
      </c>
      <c r="E104" s="131">
        <f>IF(E$92=$B104,0,IF(E$92&gt;$B104,'User Input'!E121,-'User Input'!E121))</f>
        <v>0</v>
      </c>
      <c r="F104" s="131">
        <f>IF(F$92=$B104,0,IF(F$92&gt;$B104,'User Input'!F121,-'User Input'!F121))</f>
        <v>0</v>
      </c>
      <c r="G104" s="131">
        <f>IF(G$92=$B104,0,IF(G$92&gt;$B104,'User Input'!G121,-'User Input'!G121))</f>
        <v>0</v>
      </c>
      <c r="H104" s="131">
        <f>IF(H$92=$B104,0,IF(H$92&gt;$B104,'User Input'!H121,-'User Input'!H121))</f>
        <v>0</v>
      </c>
      <c r="I104" s="131">
        <f>IF(I$92=$B104,0,IF(I$92&gt;$B104,'User Input'!I121,-'User Input'!I121))</f>
        <v>0</v>
      </c>
      <c r="J104" s="131">
        <f>IF(J$92=$B104,0,IF(J$92&gt;$B104,'User Input'!J121,-'User Input'!J121))</f>
        <v>0</v>
      </c>
      <c r="K104" s="131">
        <f>IF(K$92=$B104,0,IF(K$92&gt;$B104,'User Input'!K121,-'User Input'!K121))</f>
        <v>0</v>
      </c>
      <c r="L104" s="131">
        <f>IF(L$92=$B104,0,IF(L$92&gt;$B104,'User Input'!L121,-'User Input'!L121))</f>
        <v>0</v>
      </c>
      <c r="M104" s="131">
        <f>IF(M$92=$B104,0,IF(M$92&gt;$B104,'User Input'!M121,-'User Input'!M121))</f>
        <v>0</v>
      </c>
      <c r="N104" s="131">
        <f>IF(N$92=$B104,0,IF(N$92&gt;$B104,'User Input'!N121,-'User Input'!N121))</f>
        <v>0</v>
      </c>
      <c r="O104" s="131">
        <f>IF(O$92=$B104,0,IF(O$92&gt;$B104,'User Input'!O121,-'User Input'!O121))</f>
        <v>0</v>
      </c>
      <c r="P104" s="131">
        <f>IF(P$92=$B104,0,IF(P$92&gt;$B104,'User Input'!P121,-'User Input'!P121))</f>
        <v>0</v>
      </c>
      <c r="Q104" s="131">
        <f>IF(Q$92=$B104,0,IF(Q$92&gt;$B104,'User Input'!Q121,-'User Input'!Q121))</f>
        <v>0</v>
      </c>
      <c r="R104" s="131">
        <f>IF(R$92=$B104,0,IF(R$92&gt;$B104,'User Input'!R121,-'User Input'!R121))</f>
        <v>0</v>
      </c>
      <c r="S104" s="131">
        <f>IF(S$92=$B104,0,IF(S$92&gt;$B104,'User Input'!S121,-'User Input'!S121))</f>
        <v>0</v>
      </c>
      <c r="T104" s="131">
        <f>IF(T$92=$B104,0,IF(T$92&gt;$B104,'User Input'!T121,-'User Input'!T121))</f>
        <v>0</v>
      </c>
      <c r="U104" s="131">
        <f>IF(U$92=$B104,0,IF(U$92&gt;$B104,'User Input'!U121,-'User Input'!U121))</f>
        <v>0</v>
      </c>
      <c r="V104" s="131">
        <f>IF(V$92=$B104,0,IF(V$92&gt;$B104,'User Input'!V121,-'User Input'!V121))</f>
        <v>0</v>
      </c>
      <c r="W104" s="131">
        <f>IF(W$92=$B104,0,IF(W$92&gt;$B104,'User Input'!W121,-'User Input'!W121))</f>
        <v>0</v>
      </c>
      <c r="X104" s="131">
        <f>IF(X$92=$B104,0,IF(X$92&gt;$B104,'User Input'!X121,-'User Input'!X121))</f>
        <v>0</v>
      </c>
      <c r="Y104" s="131">
        <f>IF(Y$92=$B104,0,IF(Y$92&gt;$B104,'User Input'!Y121,-'User Input'!Y121))</f>
        <v>0</v>
      </c>
      <c r="Z104" s="131">
        <f>IF(Z$92=$B104,0,IF(Z$92&gt;$B104,'User Input'!Z121,-'User Input'!Z121))</f>
        <v>0</v>
      </c>
      <c r="AA104" s="131">
        <f>IF(AA$92=$B104,0,IF(AA$92&gt;$B104,'User Input'!AA121,-'User Input'!AA121))</f>
        <v>0</v>
      </c>
      <c r="AB104" s="131">
        <f>IF(AB$92=$B104,0,IF(AB$92&gt;$B104,'User Input'!AB121,-'User Input'!AB121))</f>
        <v>0</v>
      </c>
      <c r="AC104" s="131">
        <f>IF(AC$92=$B104,0,IF(AC$92&gt;$B104,'User Input'!AC121,-'User Input'!AC121))</f>
        <v>0</v>
      </c>
      <c r="AD104" s="131">
        <f>IF(AD$92=$B104,0,IF(AD$92&gt;$B104,'User Input'!AD121,-'User Input'!AD121))</f>
        <v>0</v>
      </c>
      <c r="AE104" s="131">
        <f>IF(AE$92=$B104,0,IF(AE$92&gt;$B104,'User Input'!AE121,-'User Input'!AE121))</f>
        <v>0</v>
      </c>
      <c r="AF104" s="131">
        <f>IF(AF$92=$B104,0,IF(AF$92&gt;$B104,'User Input'!AF121,-'User Input'!AF121))</f>
        <v>0</v>
      </c>
      <c r="AG104" s="131">
        <f>IF(AG$92=$B104,0,IF(AG$92&gt;$B104,'User Input'!AG121,-'User Input'!AG121))</f>
        <v>0</v>
      </c>
      <c r="AH104" s="131">
        <f>IF(AH$92=$B104,0,IF(AH$92&gt;$B104,'User Input'!AH121,-'User Input'!AH121))</f>
        <v>0</v>
      </c>
      <c r="AI104" s="131">
        <f>IF(AI$92=$B104,0,IF(AI$92&gt;$B104,'User Input'!AI121,-'User Input'!AI121))</f>
        <v>0</v>
      </c>
      <c r="AJ104" s="131">
        <f>IF(AJ$92=$B104,0,IF(AJ$92&gt;$B104,'User Input'!AJ121,-'User Input'!AJ121))</f>
        <v>0</v>
      </c>
      <c r="AK104" s="131">
        <f>IF(AK$92=$B104,0,IF(AK$92&gt;$B104,'User Input'!AK121,-'User Input'!AK121))</f>
        <v>0</v>
      </c>
      <c r="AL104" s="131">
        <f>IF(AL$92=$B104,0,IF(AL$92&gt;$B104,'User Input'!AL121,-'User Input'!AL121))</f>
        <v>0</v>
      </c>
      <c r="AM104" s="131">
        <f>IF(AM$92=$B104,0,IF(AM$92&gt;$B104,'User Input'!AM121,-'User Input'!AM121))</f>
        <v>0</v>
      </c>
      <c r="AN104" s="131">
        <f>IF(AN$92=$B104,0,IF(AN$92&gt;$B104,'User Input'!AN121,-'User Input'!AN121))</f>
        <v>0</v>
      </c>
      <c r="AO104" s="131">
        <f>IF(AO$92=$B104,0,IF(AO$92&gt;$B104,'User Input'!AO121,-'User Input'!AO121))</f>
        <v>0</v>
      </c>
      <c r="AP104" s="6"/>
      <c r="AQ104" s="6"/>
      <c r="AR104" s="6"/>
      <c r="AS104" s="6"/>
      <c r="AT104" s="6"/>
      <c r="AU104" s="6"/>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row>
    <row r="105" spans="1:96" ht="15" customHeight="1">
      <c r="A105" s="104"/>
      <c r="B105" s="117" t="s">
        <v>106</v>
      </c>
      <c r="C105" s="44"/>
      <c r="D105" s="131">
        <f>IF(D$92=$B105,0,IF(D$92&gt;$B105,'User Input'!D122,-'User Input'!D122))</f>
        <v>0</v>
      </c>
      <c r="E105" s="131">
        <f>IF(E$92=$B105,0,IF(E$92&gt;$B105,'User Input'!E122,-'User Input'!E122))</f>
        <v>0</v>
      </c>
      <c r="F105" s="131">
        <f>IF(F$92=$B105,0,IF(F$92&gt;$B105,'User Input'!F122,-'User Input'!F122))</f>
        <v>0</v>
      </c>
      <c r="G105" s="131">
        <f>IF(G$92=$B105,0,IF(G$92&gt;$B105,'User Input'!G122,-'User Input'!G122))</f>
        <v>0</v>
      </c>
      <c r="H105" s="131">
        <f>IF(H$92=$B105,0,IF(H$92&gt;$B105,'User Input'!H122,-'User Input'!H122))</f>
        <v>0</v>
      </c>
      <c r="I105" s="131">
        <f>IF(I$92=$B105,0,IF(I$92&gt;$B105,'User Input'!I122,-'User Input'!I122))</f>
        <v>0</v>
      </c>
      <c r="J105" s="131">
        <f>IF(J$92=$B105,0,IF(J$92&gt;$B105,'User Input'!J122,-'User Input'!J122))</f>
        <v>0</v>
      </c>
      <c r="K105" s="131">
        <f>IF(K$92=$B105,0,IF(K$92&gt;$B105,'User Input'!K122,-'User Input'!K122))</f>
        <v>0</v>
      </c>
      <c r="L105" s="131">
        <f>IF(L$92=$B105,0,IF(L$92&gt;$B105,'User Input'!L122,-'User Input'!L122))</f>
        <v>0</v>
      </c>
      <c r="M105" s="131">
        <f>IF(M$92=$B105,0,IF(M$92&gt;$B105,'User Input'!M122,-'User Input'!M122))</f>
        <v>0</v>
      </c>
      <c r="N105" s="131">
        <f>IF(N$92=$B105,0,IF(N$92&gt;$B105,'User Input'!N122,-'User Input'!N122))</f>
        <v>0</v>
      </c>
      <c r="O105" s="131">
        <f>IF(O$92=$B105,0,IF(O$92&gt;$B105,'User Input'!O122,-'User Input'!O122))</f>
        <v>0</v>
      </c>
      <c r="P105" s="131">
        <f>IF(P$92=$B105,0,IF(P$92&gt;$B105,'User Input'!P122,-'User Input'!P122))</f>
        <v>0</v>
      </c>
      <c r="Q105" s="131">
        <f>IF(Q$92=$B105,0,IF(Q$92&gt;$B105,'User Input'!Q122,-'User Input'!Q122))</f>
        <v>0</v>
      </c>
      <c r="R105" s="131">
        <f>IF(R$92=$B105,0,IF(R$92&gt;$B105,'User Input'!R122,-'User Input'!R122))</f>
        <v>0</v>
      </c>
      <c r="S105" s="131">
        <f>IF(S$92=$B105,0,IF(S$92&gt;$B105,'User Input'!S122,-'User Input'!S122))</f>
        <v>0</v>
      </c>
      <c r="T105" s="131">
        <f>IF(T$92=$B105,0,IF(T$92&gt;$B105,'User Input'!T122,-'User Input'!T122))</f>
        <v>0</v>
      </c>
      <c r="U105" s="131">
        <f>IF(U$92=$B105,0,IF(U$92&gt;$B105,'User Input'!U122,-'User Input'!U122))</f>
        <v>0</v>
      </c>
      <c r="V105" s="131">
        <f>IF(V$92=$B105,0,IF(V$92&gt;$B105,'User Input'!V122,-'User Input'!V122))</f>
        <v>0</v>
      </c>
      <c r="W105" s="131">
        <f>IF(W$92=$B105,0,IF(W$92&gt;$B105,'User Input'!W122,-'User Input'!W122))</f>
        <v>0</v>
      </c>
      <c r="X105" s="131">
        <f>IF(X$92=$B105,0,IF(X$92&gt;$B105,'User Input'!X122,-'User Input'!X122))</f>
        <v>0</v>
      </c>
      <c r="Y105" s="131">
        <f>IF(Y$92=$B105,0,IF(Y$92&gt;$B105,'User Input'!Y122,-'User Input'!Y122))</f>
        <v>0</v>
      </c>
      <c r="Z105" s="131">
        <f>IF(Z$92=$B105,0,IF(Z$92&gt;$B105,'User Input'!Z122,-'User Input'!Z122))</f>
        <v>0</v>
      </c>
      <c r="AA105" s="131">
        <f>IF(AA$92=$B105,0,IF(AA$92&gt;$B105,'User Input'!AA122,-'User Input'!AA122))</f>
        <v>0</v>
      </c>
      <c r="AB105" s="131">
        <f>IF(AB$92=$B105,0,IF(AB$92&gt;$B105,'User Input'!AB122,-'User Input'!AB122))</f>
        <v>0</v>
      </c>
      <c r="AC105" s="131">
        <f>IF(AC$92=$B105,0,IF(AC$92&gt;$B105,'User Input'!AC122,-'User Input'!AC122))</f>
        <v>0</v>
      </c>
      <c r="AD105" s="131">
        <f>IF(AD$92=$B105,0,IF(AD$92&gt;$B105,'User Input'!AD122,-'User Input'!AD122))</f>
        <v>0</v>
      </c>
      <c r="AE105" s="131">
        <f>IF(AE$92=$B105,0,IF(AE$92&gt;$B105,'User Input'!AE122,-'User Input'!AE122))</f>
        <v>0</v>
      </c>
      <c r="AF105" s="131">
        <f>IF(AF$92=$B105,0,IF(AF$92&gt;$B105,'User Input'!AF122,-'User Input'!AF122))</f>
        <v>0</v>
      </c>
      <c r="AG105" s="131">
        <f>IF(AG$92=$B105,0,IF(AG$92&gt;$B105,'User Input'!AG122,-'User Input'!AG122))</f>
        <v>0</v>
      </c>
      <c r="AH105" s="131">
        <f>IF(AH$92=$B105,0,IF(AH$92&gt;$B105,'User Input'!AH122,-'User Input'!AH122))</f>
        <v>0</v>
      </c>
      <c r="AI105" s="131">
        <f>IF(AI$92=$B105,0,IF(AI$92&gt;$B105,'User Input'!AI122,-'User Input'!AI122))</f>
        <v>0</v>
      </c>
      <c r="AJ105" s="131">
        <f>IF(AJ$92=$B105,0,IF(AJ$92&gt;$B105,'User Input'!AJ122,-'User Input'!AJ122))</f>
        <v>0</v>
      </c>
      <c r="AK105" s="131">
        <f>IF(AK$92=$B105,0,IF(AK$92&gt;$B105,'User Input'!AK122,-'User Input'!AK122))</f>
        <v>0</v>
      </c>
      <c r="AL105" s="131">
        <f>IF(AL$92=$B105,0,IF(AL$92&gt;$B105,'User Input'!AL122,-'User Input'!AL122))</f>
        <v>0</v>
      </c>
      <c r="AM105" s="131">
        <f>IF(AM$92=$B105,0,IF(AM$92&gt;$B105,'User Input'!AM122,-'User Input'!AM122))</f>
        <v>0</v>
      </c>
      <c r="AN105" s="131">
        <f>IF(AN$92=$B105,0,IF(AN$92&gt;$B105,'User Input'!AN122,-'User Input'!AN122))</f>
        <v>0</v>
      </c>
      <c r="AO105" s="131">
        <f>IF(AO$92=$B105,0,IF(AO$92&gt;$B105,'User Input'!AO122,-'User Input'!AO122))</f>
        <v>0</v>
      </c>
      <c r="AP105" s="6"/>
      <c r="AQ105" s="6"/>
      <c r="AR105" s="6"/>
      <c r="AS105" s="6"/>
      <c r="AT105" s="6"/>
      <c r="AU105" s="6"/>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row>
    <row r="106" spans="1:96" s="21" customFormat="1" ht="15" customHeight="1">
      <c r="A106" s="6"/>
      <c r="B106" s="117" t="s">
        <v>107</v>
      </c>
      <c r="C106" s="44"/>
      <c r="D106" s="131">
        <f>IF(D$92=$B106,0,IF(D$92&gt;$B106,'User Input'!D123,-'User Input'!D123))</f>
        <v>0</v>
      </c>
      <c r="E106" s="131">
        <f>IF(E$92=$B106,0,IF(E$92&gt;$B106,'User Input'!E123,-'User Input'!E123))</f>
        <v>0</v>
      </c>
      <c r="F106" s="131">
        <f>IF(F$92=$B106,0,IF(F$92&gt;$B106,'User Input'!F123,-'User Input'!F123))</f>
        <v>0</v>
      </c>
      <c r="G106" s="131">
        <f>IF(G$92=$B106,0,IF(G$92&gt;$B106,'User Input'!G123,-'User Input'!G123))</f>
        <v>0</v>
      </c>
      <c r="H106" s="131">
        <f>IF(H$92=$B106,0,IF(H$92&gt;$B106,'User Input'!H123,-'User Input'!H123))</f>
        <v>0</v>
      </c>
      <c r="I106" s="131">
        <f>IF(I$92=$B106,0,IF(I$92&gt;$B106,'User Input'!I123,-'User Input'!I123))</f>
        <v>0</v>
      </c>
      <c r="J106" s="131">
        <f>IF(J$92=$B106,0,IF(J$92&gt;$B106,'User Input'!J123,-'User Input'!J123))</f>
        <v>0</v>
      </c>
      <c r="K106" s="131">
        <f>IF(K$92=$B106,0,IF(K$92&gt;$B106,'User Input'!K123,-'User Input'!K123))</f>
        <v>0</v>
      </c>
      <c r="L106" s="131">
        <f>IF(L$92=$B106,0,IF(L$92&gt;$B106,'User Input'!L123,-'User Input'!L123))</f>
        <v>0</v>
      </c>
      <c r="M106" s="131">
        <f>IF(M$92=$B106,0,IF(M$92&gt;$B106,'User Input'!M123,-'User Input'!M123))</f>
        <v>0</v>
      </c>
      <c r="N106" s="131">
        <f>IF(N$92=$B106,0,IF(N$92&gt;$B106,'User Input'!N123,-'User Input'!N123))</f>
        <v>0</v>
      </c>
      <c r="O106" s="131">
        <f>IF(O$92=$B106,0,IF(O$92&gt;$B106,'User Input'!O123,-'User Input'!O123))</f>
        <v>0</v>
      </c>
      <c r="P106" s="131">
        <f>IF(P$92=$B106,0,IF(P$92&gt;$B106,'User Input'!P123,-'User Input'!P123))</f>
        <v>0</v>
      </c>
      <c r="Q106" s="131">
        <f>IF(Q$92=$B106,0,IF(Q$92&gt;$B106,'User Input'!Q123,-'User Input'!Q123))</f>
        <v>0</v>
      </c>
      <c r="R106" s="131">
        <f>IF(R$92=$B106,0,IF(R$92&gt;$B106,'User Input'!R123,-'User Input'!R123))</f>
        <v>0</v>
      </c>
      <c r="S106" s="131">
        <f>IF(S$92=$B106,0,IF(S$92&gt;$B106,'User Input'!S123,-'User Input'!S123))</f>
        <v>0</v>
      </c>
      <c r="T106" s="131">
        <f>IF(T$92=$B106,0,IF(T$92&gt;$B106,'User Input'!T123,-'User Input'!T123))</f>
        <v>0</v>
      </c>
      <c r="U106" s="131">
        <f>IF(U$92=$B106,0,IF(U$92&gt;$B106,'User Input'!U123,-'User Input'!U123))</f>
        <v>0</v>
      </c>
      <c r="V106" s="131">
        <f>IF(V$92=$B106,0,IF(V$92&gt;$B106,'User Input'!V123,-'User Input'!V123))</f>
        <v>0</v>
      </c>
      <c r="W106" s="131">
        <f>IF(W$92=$B106,0,IF(W$92&gt;$B106,'User Input'!W123,-'User Input'!W123))</f>
        <v>0</v>
      </c>
      <c r="X106" s="131">
        <f>IF(X$92=$B106,0,IF(X$92&gt;$B106,'User Input'!X123,-'User Input'!X123))</f>
        <v>0</v>
      </c>
      <c r="Y106" s="131">
        <f>IF(Y$92=$B106,0,IF(Y$92&gt;$B106,'User Input'!Y123,-'User Input'!Y123))</f>
        <v>0</v>
      </c>
      <c r="Z106" s="131">
        <f>IF(Z$92=$B106,0,IF(Z$92&gt;$B106,'User Input'!Z123,-'User Input'!Z123))</f>
        <v>0</v>
      </c>
      <c r="AA106" s="131">
        <f>IF(AA$92=$B106,0,IF(AA$92&gt;$B106,'User Input'!AA123,-'User Input'!AA123))</f>
        <v>0</v>
      </c>
      <c r="AB106" s="131">
        <f>IF(AB$92=$B106,0,IF(AB$92&gt;$B106,'User Input'!AB123,-'User Input'!AB123))</f>
        <v>0</v>
      </c>
      <c r="AC106" s="131">
        <f>IF(AC$92=$B106,0,IF(AC$92&gt;$B106,'User Input'!AC123,-'User Input'!AC123))</f>
        <v>0</v>
      </c>
      <c r="AD106" s="131">
        <f>IF(AD$92=$B106,0,IF(AD$92&gt;$B106,'User Input'!AD123,-'User Input'!AD123))</f>
        <v>0</v>
      </c>
      <c r="AE106" s="131">
        <f>IF(AE$92=$B106,0,IF(AE$92&gt;$B106,'User Input'!AE123,-'User Input'!AE123))</f>
        <v>0</v>
      </c>
      <c r="AF106" s="131">
        <f>IF(AF$92=$B106,0,IF(AF$92&gt;$B106,'User Input'!AF123,-'User Input'!AF123))</f>
        <v>0</v>
      </c>
      <c r="AG106" s="131">
        <f>IF(AG$92=$B106,0,IF(AG$92&gt;$B106,'User Input'!AG123,-'User Input'!AG123))</f>
        <v>0</v>
      </c>
      <c r="AH106" s="131">
        <f>IF(AH$92=$B106,0,IF(AH$92&gt;$B106,'User Input'!AH123,-'User Input'!AH123))</f>
        <v>0</v>
      </c>
      <c r="AI106" s="131">
        <f>IF(AI$92=$B106,0,IF(AI$92&gt;$B106,'User Input'!AI123,-'User Input'!AI123))</f>
        <v>0</v>
      </c>
      <c r="AJ106" s="131">
        <f>IF(AJ$92=$B106,0,IF(AJ$92&gt;$B106,'User Input'!AJ123,-'User Input'!AJ123))</f>
        <v>0</v>
      </c>
      <c r="AK106" s="131">
        <f>IF(AK$92=$B106,0,IF(AK$92&gt;$B106,'User Input'!AK123,-'User Input'!AK123))</f>
        <v>0</v>
      </c>
      <c r="AL106" s="131">
        <f>IF(AL$92=$B106,0,IF(AL$92&gt;$B106,'User Input'!AL123,-'User Input'!AL123))</f>
        <v>0</v>
      </c>
      <c r="AM106" s="131">
        <f>IF(AM$92=$B106,0,IF(AM$92&gt;$B106,'User Input'!AM123,-'User Input'!AM123))</f>
        <v>0</v>
      </c>
      <c r="AN106" s="131">
        <f>IF(AN$92=$B106,0,IF(AN$92&gt;$B106,'User Input'!AN123,-'User Input'!AN123))</f>
        <v>0</v>
      </c>
      <c r="AO106" s="131">
        <f>IF(AO$92=$B106,0,IF(AO$92&gt;$B106,'User Input'!AO123,-'User Input'!AO123))</f>
        <v>0</v>
      </c>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row>
    <row r="107" spans="1:96" s="6" customFormat="1" ht="15" customHeight="1">
      <c r="B107" s="117" t="s">
        <v>108</v>
      </c>
      <c r="C107" s="44"/>
      <c r="D107" s="131">
        <f>IF(D$92=$B107,0,IF(D$92&gt;$B107,'User Input'!D124,-'User Input'!D124))</f>
        <v>0</v>
      </c>
      <c r="E107" s="131">
        <f>IF(E$92=$B107,0,IF(E$92&gt;$B107,'User Input'!E124,-'User Input'!E124))</f>
        <v>0</v>
      </c>
      <c r="F107" s="131">
        <f>IF(F$92=$B107,0,IF(F$92&gt;$B107,'User Input'!F124,-'User Input'!F124))</f>
        <v>0</v>
      </c>
      <c r="G107" s="131">
        <f>IF(G$92=$B107,0,IF(G$92&gt;$B107,'User Input'!G124,-'User Input'!G124))</f>
        <v>0</v>
      </c>
      <c r="H107" s="131">
        <f>IF(H$92=$B107,0,IF(H$92&gt;$B107,'User Input'!H124,-'User Input'!H124))</f>
        <v>0</v>
      </c>
      <c r="I107" s="131">
        <f>IF(I$92=$B107,0,IF(I$92&gt;$B107,'User Input'!I124,-'User Input'!I124))</f>
        <v>0</v>
      </c>
      <c r="J107" s="131">
        <f>IF(J$92=$B107,0,IF(J$92&gt;$B107,'User Input'!J124,-'User Input'!J124))</f>
        <v>0</v>
      </c>
      <c r="K107" s="131">
        <f>IF(K$92=$B107,0,IF(K$92&gt;$B107,'User Input'!K124,-'User Input'!K124))</f>
        <v>0</v>
      </c>
      <c r="L107" s="131">
        <f>IF(L$92=$B107,0,IF(L$92&gt;$B107,'User Input'!L124,-'User Input'!L124))</f>
        <v>0</v>
      </c>
      <c r="M107" s="131">
        <f>IF(M$92=$B107,0,IF(M$92&gt;$B107,'User Input'!M124,-'User Input'!M124))</f>
        <v>0</v>
      </c>
      <c r="N107" s="131">
        <f>IF(N$92=$B107,0,IF(N$92&gt;$B107,'User Input'!N124,-'User Input'!N124))</f>
        <v>0</v>
      </c>
      <c r="O107" s="131">
        <f>IF(O$92=$B107,0,IF(O$92&gt;$B107,'User Input'!O124,-'User Input'!O124))</f>
        <v>0</v>
      </c>
      <c r="P107" s="131">
        <f>IF(P$92=$B107,0,IF(P$92&gt;$B107,'User Input'!P124,-'User Input'!P124))</f>
        <v>0</v>
      </c>
      <c r="Q107" s="131">
        <f>IF(Q$92=$B107,0,IF(Q$92&gt;$B107,'User Input'!Q124,-'User Input'!Q124))</f>
        <v>0</v>
      </c>
      <c r="R107" s="131">
        <f>IF(R$92=$B107,0,IF(R$92&gt;$B107,'User Input'!R124,-'User Input'!R124))</f>
        <v>0</v>
      </c>
      <c r="S107" s="131">
        <f>IF(S$92=$B107,0,IF(S$92&gt;$B107,'User Input'!S124,-'User Input'!S124))</f>
        <v>0</v>
      </c>
      <c r="T107" s="131">
        <f>IF(T$92=$B107,0,IF(T$92&gt;$B107,'User Input'!T124,-'User Input'!T124))</f>
        <v>0</v>
      </c>
      <c r="U107" s="131">
        <f>IF(U$92=$B107,0,IF(U$92&gt;$B107,'User Input'!U124,-'User Input'!U124))</f>
        <v>0</v>
      </c>
      <c r="V107" s="131">
        <f>IF(V$92=$B107,0,IF(V$92&gt;$B107,'User Input'!V124,-'User Input'!V124))</f>
        <v>0</v>
      </c>
      <c r="W107" s="131">
        <f>IF(W$92=$B107,0,IF(W$92&gt;$B107,'User Input'!W124,-'User Input'!W124))</f>
        <v>0</v>
      </c>
      <c r="X107" s="131">
        <f>IF(X$92=$B107,0,IF(X$92&gt;$B107,'User Input'!X124,-'User Input'!X124))</f>
        <v>0</v>
      </c>
      <c r="Y107" s="131">
        <f>IF(Y$92=$B107,0,IF(Y$92&gt;$B107,'User Input'!Y124,-'User Input'!Y124))</f>
        <v>0</v>
      </c>
      <c r="Z107" s="131">
        <f>IF(Z$92=$B107,0,IF(Z$92&gt;$B107,'User Input'!Z124,-'User Input'!Z124))</f>
        <v>0</v>
      </c>
      <c r="AA107" s="131">
        <f>IF(AA$92=$B107,0,IF(AA$92&gt;$B107,'User Input'!AA124,-'User Input'!AA124))</f>
        <v>0</v>
      </c>
      <c r="AB107" s="131">
        <f>IF(AB$92=$B107,0,IF(AB$92&gt;$B107,'User Input'!AB124,-'User Input'!AB124))</f>
        <v>0</v>
      </c>
      <c r="AC107" s="131">
        <f>IF(AC$92=$B107,0,IF(AC$92&gt;$B107,'User Input'!AC124,-'User Input'!AC124))</f>
        <v>0</v>
      </c>
      <c r="AD107" s="131">
        <f>IF(AD$92=$B107,0,IF(AD$92&gt;$B107,'User Input'!AD124,-'User Input'!AD124))</f>
        <v>0</v>
      </c>
      <c r="AE107" s="131">
        <f>IF(AE$92=$B107,0,IF(AE$92&gt;$B107,'User Input'!AE124,-'User Input'!AE124))</f>
        <v>0</v>
      </c>
      <c r="AF107" s="131">
        <f>IF(AF$92=$B107,0,IF(AF$92&gt;$B107,'User Input'!AF124,-'User Input'!AF124))</f>
        <v>0</v>
      </c>
      <c r="AG107" s="131">
        <f>IF(AG$92=$B107,0,IF(AG$92&gt;$B107,'User Input'!AG124,-'User Input'!AG124))</f>
        <v>0</v>
      </c>
      <c r="AH107" s="131">
        <f>IF(AH$92=$B107,0,IF(AH$92&gt;$B107,'User Input'!AH124,-'User Input'!AH124))</f>
        <v>0</v>
      </c>
      <c r="AI107" s="131">
        <f>IF(AI$92=$B107,0,IF(AI$92&gt;$B107,'User Input'!AI124,-'User Input'!AI124))</f>
        <v>0</v>
      </c>
      <c r="AJ107" s="131">
        <f>IF(AJ$92=$B107,0,IF(AJ$92&gt;$B107,'User Input'!AJ124,-'User Input'!AJ124))</f>
        <v>0</v>
      </c>
      <c r="AK107" s="131">
        <f>IF(AK$92=$B107,0,IF(AK$92&gt;$B107,'User Input'!AK124,-'User Input'!AK124))</f>
        <v>0</v>
      </c>
      <c r="AL107" s="131">
        <f>IF(AL$92=$B107,0,IF(AL$92&gt;$B107,'User Input'!AL124,-'User Input'!AL124))</f>
        <v>0</v>
      </c>
      <c r="AM107" s="131">
        <f>IF(AM$92=$B107,0,IF(AM$92&gt;$B107,'User Input'!AM124,-'User Input'!AM124))</f>
        <v>0</v>
      </c>
      <c r="AN107" s="131">
        <f>IF(AN$92=$B107,0,IF(AN$92&gt;$B107,'User Input'!AN124,-'User Input'!AN124))</f>
        <v>0</v>
      </c>
      <c r="AO107" s="131">
        <f>IF(AO$92=$B107,0,IF(AO$92&gt;$B107,'User Input'!AO124,-'User Input'!AO124))</f>
        <v>0</v>
      </c>
    </row>
    <row r="108" spans="1:96" s="6" customFormat="1" ht="15" customHeight="1">
      <c r="B108" s="117" t="s">
        <v>109</v>
      </c>
      <c r="C108" s="44"/>
      <c r="D108" s="131">
        <f>IF(D$92=$B108,0,IF(D$92&gt;$B108,'User Input'!D125,-'User Input'!D125))</f>
        <v>0</v>
      </c>
      <c r="E108" s="131">
        <f>IF(E$92=$B108,0,IF(E$92&gt;$B108,'User Input'!E125,-'User Input'!E125))</f>
        <v>0</v>
      </c>
      <c r="F108" s="131">
        <f>IF(F$92=$B108,0,IF(F$92&gt;$B108,'User Input'!F125,-'User Input'!F125))</f>
        <v>0</v>
      </c>
      <c r="G108" s="131">
        <f>IF(G$92=$B108,0,IF(G$92&gt;$B108,'User Input'!G125,-'User Input'!G125))</f>
        <v>0</v>
      </c>
      <c r="H108" s="131">
        <f>IF(H$92=$B108,0,IF(H$92&gt;$B108,'User Input'!H125,-'User Input'!H125))</f>
        <v>0</v>
      </c>
      <c r="I108" s="131">
        <f>IF(I$92=$B108,0,IF(I$92&gt;$B108,'User Input'!I125,-'User Input'!I125))</f>
        <v>0</v>
      </c>
      <c r="J108" s="131">
        <f>IF(J$92=$B108,0,IF(J$92&gt;$B108,'User Input'!J125,-'User Input'!J125))</f>
        <v>0</v>
      </c>
      <c r="K108" s="131">
        <f>IF(K$92=$B108,0,IF(K$92&gt;$B108,'User Input'!K125,-'User Input'!K125))</f>
        <v>0</v>
      </c>
      <c r="L108" s="131">
        <f>IF(L$92=$B108,0,IF(L$92&gt;$B108,'User Input'!L125,-'User Input'!L125))</f>
        <v>0</v>
      </c>
      <c r="M108" s="131">
        <f>IF(M$92=$B108,0,IF(M$92&gt;$B108,'User Input'!M125,-'User Input'!M125))</f>
        <v>0</v>
      </c>
      <c r="N108" s="131">
        <f>IF(N$92=$B108,0,IF(N$92&gt;$B108,'User Input'!N125,-'User Input'!N125))</f>
        <v>0</v>
      </c>
      <c r="O108" s="131">
        <f>IF(O$92=$B108,0,IF(O$92&gt;$B108,'User Input'!O125,-'User Input'!O125))</f>
        <v>0</v>
      </c>
      <c r="P108" s="131">
        <f>IF(P$92=$B108,0,IF(P$92&gt;$B108,'User Input'!P125,-'User Input'!P125))</f>
        <v>0</v>
      </c>
      <c r="Q108" s="131">
        <f>IF(Q$92=$B108,0,IF(Q$92&gt;$B108,'User Input'!Q125,-'User Input'!Q125))</f>
        <v>0</v>
      </c>
      <c r="R108" s="131">
        <f>IF(R$92=$B108,0,IF(R$92&gt;$B108,'User Input'!R125,-'User Input'!R125))</f>
        <v>0</v>
      </c>
      <c r="S108" s="131">
        <f>IF(S$92=$B108,0,IF(S$92&gt;$B108,'User Input'!S125,-'User Input'!S125))</f>
        <v>0</v>
      </c>
      <c r="T108" s="131">
        <f>IF(T$92=$B108,0,IF(T$92&gt;$B108,'User Input'!T125,-'User Input'!T125))</f>
        <v>0</v>
      </c>
      <c r="U108" s="131">
        <f>IF(U$92=$B108,0,IF(U$92&gt;$B108,'User Input'!U125,-'User Input'!U125))</f>
        <v>0</v>
      </c>
      <c r="V108" s="131">
        <f>IF(V$92=$B108,0,IF(V$92&gt;$B108,'User Input'!V125,-'User Input'!V125))</f>
        <v>0</v>
      </c>
      <c r="W108" s="131">
        <f>IF(W$92=$B108,0,IF(W$92&gt;$B108,'User Input'!W125,-'User Input'!W125))</f>
        <v>0</v>
      </c>
      <c r="X108" s="131">
        <f>IF(X$92=$B108,0,IF(X$92&gt;$B108,'User Input'!X125,-'User Input'!X125))</f>
        <v>0</v>
      </c>
      <c r="Y108" s="131">
        <f>IF(Y$92=$B108,0,IF(Y$92&gt;$B108,'User Input'!Y125,-'User Input'!Y125))</f>
        <v>0</v>
      </c>
      <c r="Z108" s="131">
        <f>IF(Z$92=$B108,0,IF(Z$92&gt;$B108,'User Input'!Z125,-'User Input'!Z125))</f>
        <v>0</v>
      </c>
      <c r="AA108" s="131">
        <f>IF(AA$92=$B108,0,IF(AA$92&gt;$B108,'User Input'!AA125,-'User Input'!AA125))</f>
        <v>0</v>
      </c>
      <c r="AB108" s="131">
        <f>IF(AB$92=$B108,0,IF(AB$92&gt;$B108,'User Input'!AB125,-'User Input'!AB125))</f>
        <v>0</v>
      </c>
      <c r="AC108" s="131">
        <f>IF(AC$92=$B108,0,IF(AC$92&gt;$B108,'User Input'!AC125,-'User Input'!AC125))</f>
        <v>0</v>
      </c>
      <c r="AD108" s="131">
        <f>IF(AD$92=$B108,0,IF(AD$92&gt;$B108,'User Input'!AD125,-'User Input'!AD125))</f>
        <v>0</v>
      </c>
      <c r="AE108" s="131">
        <f>IF(AE$92=$B108,0,IF(AE$92&gt;$B108,'User Input'!AE125,-'User Input'!AE125))</f>
        <v>0</v>
      </c>
      <c r="AF108" s="131">
        <f>IF(AF$92=$B108,0,IF(AF$92&gt;$B108,'User Input'!AF125,-'User Input'!AF125))</f>
        <v>0</v>
      </c>
      <c r="AG108" s="131">
        <f>IF(AG$92=$B108,0,IF(AG$92&gt;$B108,'User Input'!AG125,-'User Input'!AG125))</f>
        <v>0</v>
      </c>
      <c r="AH108" s="131">
        <f>IF(AH$92=$B108,0,IF(AH$92&gt;$B108,'User Input'!AH125,-'User Input'!AH125))</f>
        <v>0</v>
      </c>
      <c r="AI108" s="131">
        <f>IF(AI$92=$B108,0,IF(AI$92&gt;$B108,'User Input'!AI125,-'User Input'!AI125))</f>
        <v>0</v>
      </c>
      <c r="AJ108" s="131">
        <f>IF(AJ$92=$B108,0,IF(AJ$92&gt;$B108,'User Input'!AJ125,-'User Input'!AJ125))</f>
        <v>0</v>
      </c>
      <c r="AK108" s="131">
        <f>IF(AK$92=$B108,0,IF(AK$92&gt;$B108,'User Input'!AK125,-'User Input'!AK125))</f>
        <v>0</v>
      </c>
      <c r="AL108" s="131">
        <f>IF(AL$92=$B108,0,IF(AL$92&gt;$B108,'User Input'!AL125,-'User Input'!AL125))</f>
        <v>0</v>
      </c>
      <c r="AM108" s="131">
        <f>IF(AM$92=$B108,0,IF(AM$92&gt;$B108,'User Input'!AM125,-'User Input'!AM125))</f>
        <v>0</v>
      </c>
      <c r="AN108" s="131">
        <f>IF(AN$92=$B108,0,IF(AN$92&gt;$B108,'User Input'!AN125,-'User Input'!AN125))</f>
        <v>0</v>
      </c>
      <c r="AO108" s="131">
        <f>IF(AO$92=$B108,0,IF(AO$92&gt;$B108,'User Input'!AO125,-'User Input'!AO125))</f>
        <v>0</v>
      </c>
    </row>
    <row r="109" spans="1:96" s="6" customFormat="1" ht="15" customHeight="1">
      <c r="B109" s="117" t="s">
        <v>110</v>
      </c>
      <c r="C109" s="44"/>
      <c r="D109" s="131">
        <f>IF(D$92=$B109,0,IF(D$92&gt;$B109,'User Input'!D126,-'User Input'!D126))</f>
        <v>0</v>
      </c>
      <c r="E109" s="131">
        <f>IF(E$92=$B109,0,IF(E$92&gt;$B109,'User Input'!E126,-'User Input'!E126))</f>
        <v>0</v>
      </c>
      <c r="F109" s="131">
        <f>IF(F$92=$B109,0,IF(F$92&gt;$B109,'User Input'!F126,-'User Input'!F126))</f>
        <v>0</v>
      </c>
      <c r="G109" s="131">
        <f>IF(G$92=$B109,0,IF(G$92&gt;$B109,'User Input'!G126,-'User Input'!G126))</f>
        <v>0</v>
      </c>
      <c r="H109" s="131">
        <f>IF(H$92=$B109,0,IF(H$92&gt;$B109,'User Input'!H126,-'User Input'!H126))</f>
        <v>0</v>
      </c>
      <c r="I109" s="131">
        <f>IF(I$92=$B109,0,IF(I$92&gt;$B109,'User Input'!I126,-'User Input'!I126))</f>
        <v>0</v>
      </c>
      <c r="J109" s="131">
        <f>IF(J$92=$B109,0,IF(J$92&gt;$B109,'User Input'!J126,-'User Input'!J126))</f>
        <v>0</v>
      </c>
      <c r="K109" s="131">
        <f>IF(K$92=$B109,0,IF(K$92&gt;$B109,'User Input'!K126,-'User Input'!K126))</f>
        <v>0</v>
      </c>
      <c r="L109" s="131">
        <f>IF(L$92=$B109,0,IF(L$92&gt;$B109,'User Input'!L126,-'User Input'!L126))</f>
        <v>0</v>
      </c>
      <c r="M109" s="131">
        <f>IF(M$92=$B109,0,IF(M$92&gt;$B109,'User Input'!M126,-'User Input'!M126))</f>
        <v>0</v>
      </c>
      <c r="N109" s="131">
        <f>IF(N$92=$B109,0,IF(N$92&gt;$B109,'User Input'!N126,-'User Input'!N126))</f>
        <v>0</v>
      </c>
      <c r="O109" s="131">
        <f>IF(O$92=$B109,0,IF(O$92&gt;$B109,'User Input'!O126,-'User Input'!O126))</f>
        <v>0</v>
      </c>
      <c r="P109" s="131">
        <f>IF(P$92=$B109,0,IF(P$92&gt;$B109,'User Input'!P126,-'User Input'!P126))</f>
        <v>0</v>
      </c>
      <c r="Q109" s="131">
        <f>IF(Q$92=$B109,0,IF(Q$92&gt;$B109,'User Input'!Q126,-'User Input'!Q126))</f>
        <v>0</v>
      </c>
      <c r="R109" s="131">
        <f>IF(R$92=$B109,0,IF(R$92&gt;$B109,'User Input'!R126,-'User Input'!R126))</f>
        <v>0</v>
      </c>
      <c r="S109" s="131">
        <f>IF(S$92=$B109,0,IF(S$92&gt;$B109,'User Input'!S126,-'User Input'!S126))</f>
        <v>0</v>
      </c>
      <c r="T109" s="131">
        <f>IF(T$92=$B109,0,IF(T$92&gt;$B109,'User Input'!T126,-'User Input'!T126))</f>
        <v>0</v>
      </c>
      <c r="U109" s="131">
        <f>IF(U$92=$B109,0,IF(U$92&gt;$B109,'User Input'!U126,-'User Input'!U126))</f>
        <v>0</v>
      </c>
      <c r="V109" s="131">
        <f>IF(V$92=$B109,0,IF(V$92&gt;$B109,'User Input'!V126,-'User Input'!V126))</f>
        <v>0</v>
      </c>
      <c r="W109" s="131">
        <f>IF(W$92=$B109,0,IF(W$92&gt;$B109,'User Input'!W126,-'User Input'!W126))</f>
        <v>0</v>
      </c>
      <c r="X109" s="131">
        <f>IF(X$92=$B109,0,IF(X$92&gt;$B109,'User Input'!X126,-'User Input'!X126))</f>
        <v>0</v>
      </c>
      <c r="Y109" s="131">
        <f>IF(Y$92=$B109,0,IF(Y$92&gt;$B109,'User Input'!Y126,-'User Input'!Y126))</f>
        <v>0</v>
      </c>
      <c r="Z109" s="131">
        <f>IF(Z$92=$B109,0,IF(Z$92&gt;$B109,'User Input'!Z126,-'User Input'!Z126))</f>
        <v>0</v>
      </c>
      <c r="AA109" s="131">
        <f>IF(AA$92=$B109,0,IF(AA$92&gt;$B109,'User Input'!AA126,-'User Input'!AA126))</f>
        <v>0</v>
      </c>
      <c r="AB109" s="131">
        <f>IF(AB$92=$B109,0,IF(AB$92&gt;$B109,'User Input'!AB126,-'User Input'!AB126))</f>
        <v>0</v>
      </c>
      <c r="AC109" s="131">
        <f>IF(AC$92=$B109,0,IF(AC$92&gt;$B109,'User Input'!AC126,-'User Input'!AC126))</f>
        <v>0</v>
      </c>
      <c r="AD109" s="131">
        <f>IF(AD$92=$B109,0,IF(AD$92&gt;$B109,'User Input'!AD126,-'User Input'!AD126))</f>
        <v>0</v>
      </c>
      <c r="AE109" s="131">
        <f>IF(AE$92=$B109,0,IF(AE$92&gt;$B109,'User Input'!AE126,-'User Input'!AE126))</f>
        <v>0</v>
      </c>
      <c r="AF109" s="131">
        <f>IF(AF$92=$B109,0,IF(AF$92&gt;$B109,'User Input'!AF126,-'User Input'!AF126))</f>
        <v>0</v>
      </c>
      <c r="AG109" s="131">
        <f>IF(AG$92=$B109,0,IF(AG$92&gt;$B109,'User Input'!AG126,-'User Input'!AG126))</f>
        <v>0</v>
      </c>
      <c r="AH109" s="131">
        <f>IF(AH$92=$B109,0,IF(AH$92&gt;$B109,'User Input'!AH126,-'User Input'!AH126))</f>
        <v>0</v>
      </c>
      <c r="AI109" s="131">
        <f>IF(AI$92=$B109,0,IF(AI$92&gt;$B109,'User Input'!AI126,-'User Input'!AI126))</f>
        <v>0</v>
      </c>
      <c r="AJ109" s="131">
        <f>IF(AJ$92=$B109,0,IF(AJ$92&gt;$B109,'User Input'!AJ126,-'User Input'!AJ126))</f>
        <v>0</v>
      </c>
      <c r="AK109" s="131">
        <f>IF(AK$92=$B109,0,IF(AK$92&gt;$B109,'User Input'!AK126,-'User Input'!AK126))</f>
        <v>0</v>
      </c>
      <c r="AL109" s="131">
        <f>IF(AL$92=$B109,0,IF(AL$92&gt;$B109,'User Input'!AL126,-'User Input'!AL126))</f>
        <v>0</v>
      </c>
      <c r="AM109" s="131">
        <f>IF(AM$92=$B109,0,IF(AM$92&gt;$B109,'User Input'!AM126,-'User Input'!AM126))</f>
        <v>0</v>
      </c>
      <c r="AN109" s="131">
        <f>IF(AN$92=$B109,0,IF(AN$92&gt;$B109,'User Input'!AN126,-'User Input'!AN126))</f>
        <v>0</v>
      </c>
      <c r="AO109" s="131">
        <f>IF(AO$92=$B109,0,IF(AO$92&gt;$B109,'User Input'!AO126,-'User Input'!AO126))</f>
        <v>0</v>
      </c>
    </row>
    <row r="110" spans="1:96" s="6" customFormat="1" ht="15" customHeight="1">
      <c r="B110" s="117" t="s">
        <v>111</v>
      </c>
      <c r="C110" s="44"/>
      <c r="D110" s="131">
        <f>IF(D$92=$B110,0,IF(D$92&gt;$B110,'User Input'!D127,-'User Input'!D127))</f>
        <v>0</v>
      </c>
      <c r="E110" s="131">
        <f>IF(E$92=$B110,0,IF(E$92&gt;$B110,'User Input'!E127,-'User Input'!E127))</f>
        <v>0</v>
      </c>
      <c r="F110" s="131">
        <f>IF(F$92=$B110,0,IF(F$92&gt;$B110,'User Input'!F127,-'User Input'!F127))</f>
        <v>0</v>
      </c>
      <c r="G110" s="131">
        <f>IF(G$92=$B110,0,IF(G$92&gt;$B110,'User Input'!G127,-'User Input'!G127))</f>
        <v>0</v>
      </c>
      <c r="H110" s="131">
        <f>IF(H$92=$B110,0,IF(H$92&gt;$B110,'User Input'!H127,-'User Input'!H127))</f>
        <v>0</v>
      </c>
      <c r="I110" s="131">
        <f>IF(I$92=$B110,0,IF(I$92&gt;$B110,'User Input'!I127,-'User Input'!I127))</f>
        <v>0</v>
      </c>
      <c r="J110" s="131">
        <f>IF(J$92=$B110,0,IF(J$92&gt;$B110,'User Input'!J127,-'User Input'!J127))</f>
        <v>0</v>
      </c>
      <c r="K110" s="131">
        <f>IF(K$92=$B110,0,IF(K$92&gt;$B110,'User Input'!K127,-'User Input'!K127))</f>
        <v>0</v>
      </c>
      <c r="L110" s="131">
        <f>IF(L$92=$B110,0,IF(L$92&gt;$B110,'User Input'!L127,-'User Input'!L127))</f>
        <v>0</v>
      </c>
      <c r="M110" s="131">
        <f>IF(M$92=$B110,0,IF(M$92&gt;$B110,'User Input'!M127,-'User Input'!M127))</f>
        <v>0</v>
      </c>
      <c r="N110" s="131">
        <f>IF(N$92=$B110,0,IF(N$92&gt;$B110,'User Input'!N127,-'User Input'!N127))</f>
        <v>0</v>
      </c>
      <c r="O110" s="131">
        <f>IF(O$92=$B110,0,IF(O$92&gt;$B110,'User Input'!O127,-'User Input'!O127))</f>
        <v>0</v>
      </c>
      <c r="P110" s="131">
        <f>IF(P$92=$B110,0,IF(P$92&gt;$B110,'User Input'!P127,-'User Input'!P127))</f>
        <v>0</v>
      </c>
      <c r="Q110" s="131">
        <f>IF(Q$92=$B110,0,IF(Q$92&gt;$B110,'User Input'!Q127,-'User Input'!Q127))</f>
        <v>0</v>
      </c>
      <c r="R110" s="131">
        <f>IF(R$92=$B110,0,IF(R$92&gt;$B110,'User Input'!R127,-'User Input'!R127))</f>
        <v>0</v>
      </c>
      <c r="S110" s="131">
        <f>IF(S$92=$B110,0,IF(S$92&gt;$B110,'User Input'!S127,-'User Input'!S127))</f>
        <v>0</v>
      </c>
      <c r="T110" s="131">
        <f>IF(T$92=$B110,0,IF(T$92&gt;$B110,'User Input'!T127,-'User Input'!T127))</f>
        <v>0</v>
      </c>
      <c r="U110" s="131">
        <f>IF(U$92=$B110,0,IF(U$92&gt;$B110,'User Input'!U127,-'User Input'!U127))</f>
        <v>0</v>
      </c>
      <c r="V110" s="131">
        <f>IF(V$92=$B110,0,IF(V$92&gt;$B110,'User Input'!V127,-'User Input'!V127))</f>
        <v>0</v>
      </c>
      <c r="W110" s="131">
        <f>IF(W$92=$B110,0,IF(W$92&gt;$B110,'User Input'!W127,-'User Input'!W127))</f>
        <v>0</v>
      </c>
      <c r="X110" s="131">
        <f>IF(X$92=$B110,0,IF(X$92&gt;$B110,'User Input'!X127,-'User Input'!X127))</f>
        <v>0</v>
      </c>
      <c r="Y110" s="131">
        <f>IF(Y$92=$B110,0,IF(Y$92&gt;$B110,'User Input'!Y127,-'User Input'!Y127))</f>
        <v>0</v>
      </c>
      <c r="Z110" s="131">
        <f>IF(Z$92=$B110,0,IF(Z$92&gt;$B110,'User Input'!Z127,-'User Input'!Z127))</f>
        <v>0</v>
      </c>
      <c r="AA110" s="131">
        <f>IF(AA$92=$B110,0,IF(AA$92&gt;$B110,'User Input'!AA127,-'User Input'!AA127))</f>
        <v>0</v>
      </c>
      <c r="AB110" s="131">
        <f>IF(AB$92=$B110,0,IF(AB$92&gt;$B110,'User Input'!AB127,-'User Input'!AB127))</f>
        <v>0</v>
      </c>
      <c r="AC110" s="131">
        <f>IF(AC$92=$B110,0,IF(AC$92&gt;$B110,'User Input'!AC127,-'User Input'!AC127))</f>
        <v>0</v>
      </c>
      <c r="AD110" s="131">
        <f>IF(AD$92=$B110,0,IF(AD$92&gt;$B110,'User Input'!AD127,-'User Input'!AD127))</f>
        <v>0</v>
      </c>
      <c r="AE110" s="131">
        <f>IF(AE$92=$B110,0,IF(AE$92&gt;$B110,'User Input'!AE127,-'User Input'!AE127))</f>
        <v>0</v>
      </c>
      <c r="AF110" s="131">
        <f>IF(AF$92=$B110,0,IF(AF$92&gt;$B110,'User Input'!AF127,-'User Input'!AF127))</f>
        <v>0</v>
      </c>
      <c r="AG110" s="131">
        <f>IF(AG$92=$B110,0,IF(AG$92&gt;$B110,'User Input'!AG127,-'User Input'!AG127))</f>
        <v>0</v>
      </c>
      <c r="AH110" s="131">
        <f>IF(AH$92=$B110,0,IF(AH$92&gt;$B110,'User Input'!AH127,-'User Input'!AH127))</f>
        <v>0</v>
      </c>
      <c r="AI110" s="131">
        <f>IF(AI$92=$B110,0,IF(AI$92&gt;$B110,'User Input'!AI127,-'User Input'!AI127))</f>
        <v>0</v>
      </c>
      <c r="AJ110" s="131">
        <f>IF(AJ$92=$B110,0,IF(AJ$92&gt;$B110,'User Input'!AJ127,-'User Input'!AJ127))</f>
        <v>0</v>
      </c>
      <c r="AK110" s="131">
        <f>IF(AK$92=$B110,0,IF(AK$92&gt;$B110,'User Input'!AK127,-'User Input'!AK127))</f>
        <v>0</v>
      </c>
      <c r="AL110" s="131">
        <f>IF(AL$92=$B110,0,IF(AL$92&gt;$B110,'User Input'!AL127,-'User Input'!AL127))</f>
        <v>0</v>
      </c>
      <c r="AM110" s="131">
        <f>IF(AM$92=$B110,0,IF(AM$92&gt;$B110,'User Input'!AM127,-'User Input'!AM127))</f>
        <v>0</v>
      </c>
      <c r="AN110" s="131">
        <f>IF(AN$92=$B110,0,IF(AN$92&gt;$B110,'User Input'!AN127,-'User Input'!AN127))</f>
        <v>0</v>
      </c>
      <c r="AO110" s="131">
        <f>IF(AO$92=$B110,0,IF(AO$92&gt;$B110,'User Input'!AO127,-'User Input'!AO127))</f>
        <v>0</v>
      </c>
    </row>
    <row r="111" spans="1:96" s="6" customFormat="1" ht="15" customHeight="1">
      <c r="B111" s="117" t="s">
        <v>112</v>
      </c>
      <c r="C111" s="44"/>
      <c r="D111" s="131">
        <f>IF(D$92=$B111,0,IF(D$92&gt;$B111,'User Input'!D128,-'User Input'!D128))</f>
        <v>0</v>
      </c>
      <c r="E111" s="131">
        <f>IF(E$92=$B111,0,IF(E$92&gt;$B111,'User Input'!E128,-'User Input'!E128))</f>
        <v>0</v>
      </c>
      <c r="F111" s="131">
        <f>IF(F$92=$B111,0,IF(F$92&gt;$B111,'User Input'!F128,-'User Input'!F128))</f>
        <v>0</v>
      </c>
      <c r="G111" s="131">
        <f>IF(G$92=$B111,0,IF(G$92&gt;$B111,'User Input'!G128,-'User Input'!G128))</f>
        <v>0</v>
      </c>
      <c r="H111" s="131">
        <f>IF(H$92=$B111,0,IF(H$92&gt;$B111,'User Input'!H128,-'User Input'!H128))</f>
        <v>0</v>
      </c>
      <c r="I111" s="131">
        <f>IF(I$92=$B111,0,IF(I$92&gt;$B111,'User Input'!I128,-'User Input'!I128))</f>
        <v>0</v>
      </c>
      <c r="J111" s="131">
        <f>IF(J$92=$B111,0,IF(J$92&gt;$B111,'User Input'!J128,-'User Input'!J128))</f>
        <v>0</v>
      </c>
      <c r="K111" s="131">
        <f>IF(K$92=$B111,0,IF(K$92&gt;$B111,'User Input'!K128,-'User Input'!K128))</f>
        <v>0</v>
      </c>
      <c r="L111" s="131">
        <f>IF(L$92=$B111,0,IF(L$92&gt;$B111,'User Input'!L128,-'User Input'!L128))</f>
        <v>0</v>
      </c>
      <c r="M111" s="131">
        <f>IF(M$92=$B111,0,IF(M$92&gt;$B111,'User Input'!M128,-'User Input'!M128))</f>
        <v>0</v>
      </c>
      <c r="N111" s="131">
        <f>IF(N$92=$B111,0,IF(N$92&gt;$B111,'User Input'!N128,-'User Input'!N128))</f>
        <v>0</v>
      </c>
      <c r="O111" s="131">
        <f>IF(O$92=$B111,0,IF(O$92&gt;$B111,'User Input'!O128,-'User Input'!O128))</f>
        <v>0</v>
      </c>
      <c r="P111" s="131">
        <f>IF(P$92=$B111,0,IF(P$92&gt;$B111,'User Input'!P128,-'User Input'!P128))</f>
        <v>0</v>
      </c>
      <c r="Q111" s="131">
        <f>IF(Q$92=$B111,0,IF(Q$92&gt;$B111,'User Input'!Q128,-'User Input'!Q128))</f>
        <v>0</v>
      </c>
      <c r="R111" s="131">
        <f>IF(R$92=$B111,0,IF(R$92&gt;$B111,'User Input'!R128,-'User Input'!R128))</f>
        <v>0</v>
      </c>
      <c r="S111" s="131">
        <f>IF(S$92=$B111,0,IF(S$92&gt;$B111,'User Input'!S128,-'User Input'!S128))</f>
        <v>0</v>
      </c>
      <c r="T111" s="131">
        <f>IF(T$92=$B111,0,IF(T$92&gt;$B111,'User Input'!T128,-'User Input'!T128))</f>
        <v>0</v>
      </c>
      <c r="U111" s="131">
        <f>IF(U$92=$B111,0,IF(U$92&gt;$B111,'User Input'!U128,-'User Input'!U128))</f>
        <v>0</v>
      </c>
      <c r="V111" s="131">
        <f>IF(V$92=$B111,0,IF(V$92&gt;$B111,'User Input'!V128,-'User Input'!V128))</f>
        <v>0</v>
      </c>
      <c r="W111" s="131">
        <f>IF(W$92=$B111,0,IF(W$92&gt;$B111,'User Input'!W128,-'User Input'!W128))</f>
        <v>0</v>
      </c>
      <c r="X111" s="131">
        <f>IF(X$92=$B111,0,IF(X$92&gt;$B111,'User Input'!X128,-'User Input'!X128))</f>
        <v>0</v>
      </c>
      <c r="Y111" s="131">
        <f>IF(Y$92=$B111,0,IF(Y$92&gt;$B111,'User Input'!Y128,-'User Input'!Y128))</f>
        <v>0</v>
      </c>
      <c r="Z111" s="131">
        <f>IF(Z$92=$B111,0,IF(Z$92&gt;$B111,'User Input'!Z128,-'User Input'!Z128))</f>
        <v>0</v>
      </c>
      <c r="AA111" s="131">
        <f>IF(AA$92=$B111,0,IF(AA$92&gt;$B111,'User Input'!AA128,-'User Input'!AA128))</f>
        <v>0</v>
      </c>
      <c r="AB111" s="131">
        <f>IF(AB$92=$B111,0,IF(AB$92&gt;$B111,'User Input'!AB128,-'User Input'!AB128))</f>
        <v>0</v>
      </c>
      <c r="AC111" s="131">
        <f>IF(AC$92=$B111,0,IF(AC$92&gt;$B111,'User Input'!AC128,-'User Input'!AC128))</f>
        <v>0</v>
      </c>
      <c r="AD111" s="131">
        <f>IF(AD$92=$B111,0,IF(AD$92&gt;$B111,'User Input'!AD128,-'User Input'!AD128))</f>
        <v>0</v>
      </c>
      <c r="AE111" s="131">
        <f>IF(AE$92=$B111,0,IF(AE$92&gt;$B111,'User Input'!AE128,-'User Input'!AE128))</f>
        <v>0</v>
      </c>
      <c r="AF111" s="131">
        <f>IF(AF$92=$B111,0,IF(AF$92&gt;$B111,'User Input'!AF128,-'User Input'!AF128))</f>
        <v>0</v>
      </c>
      <c r="AG111" s="131">
        <f>IF(AG$92=$B111,0,IF(AG$92&gt;$B111,'User Input'!AG128,-'User Input'!AG128))</f>
        <v>0</v>
      </c>
      <c r="AH111" s="131">
        <f>IF(AH$92=$B111,0,IF(AH$92&gt;$B111,'User Input'!AH128,-'User Input'!AH128))</f>
        <v>0</v>
      </c>
      <c r="AI111" s="131">
        <f>IF(AI$92=$B111,0,IF(AI$92&gt;$B111,'User Input'!AI128,-'User Input'!AI128))</f>
        <v>0</v>
      </c>
      <c r="AJ111" s="131">
        <f>IF(AJ$92=$B111,0,IF(AJ$92&gt;$B111,'User Input'!AJ128,-'User Input'!AJ128))</f>
        <v>0</v>
      </c>
      <c r="AK111" s="131">
        <f>IF(AK$92=$B111,0,IF(AK$92&gt;$B111,'User Input'!AK128,-'User Input'!AK128))</f>
        <v>0</v>
      </c>
      <c r="AL111" s="131">
        <f>IF(AL$92=$B111,0,IF(AL$92&gt;$B111,'User Input'!AL128,-'User Input'!AL128))</f>
        <v>0</v>
      </c>
      <c r="AM111" s="131">
        <f>IF(AM$92=$B111,0,IF(AM$92&gt;$B111,'User Input'!AM128,-'User Input'!AM128))</f>
        <v>0</v>
      </c>
      <c r="AN111" s="131">
        <f>IF(AN$92=$B111,0,IF(AN$92&gt;$B111,'User Input'!AN128,-'User Input'!AN128))</f>
        <v>0</v>
      </c>
      <c r="AO111" s="131">
        <f>IF(AO$92=$B111,0,IF(AO$92&gt;$B111,'User Input'!AO128,-'User Input'!AO128))</f>
        <v>0</v>
      </c>
    </row>
    <row r="112" spans="1:96" s="6" customFormat="1" ht="15" customHeight="1">
      <c r="B112" s="117" t="s">
        <v>113</v>
      </c>
      <c r="C112" s="44"/>
      <c r="D112" s="131">
        <f>IF(D$92=$B112,0,IF(D$92&gt;$B112,'User Input'!D129,-'User Input'!D129))</f>
        <v>0</v>
      </c>
      <c r="E112" s="131">
        <f>IF(E$92=$B112,0,IF(E$92&gt;$B112,'User Input'!E129,-'User Input'!E129))</f>
        <v>0</v>
      </c>
      <c r="F112" s="131">
        <f>IF(F$92=$B112,0,IF(F$92&gt;$B112,'User Input'!F129,-'User Input'!F129))</f>
        <v>0</v>
      </c>
      <c r="G112" s="131">
        <f>IF(G$92=$B112,0,IF(G$92&gt;$B112,'User Input'!G129,-'User Input'!G129))</f>
        <v>0</v>
      </c>
      <c r="H112" s="131">
        <f>IF(H$92=$B112,0,IF(H$92&gt;$B112,'User Input'!H129,-'User Input'!H129))</f>
        <v>0</v>
      </c>
      <c r="I112" s="131">
        <f>IF(I$92=$B112,0,IF(I$92&gt;$B112,'User Input'!I129,-'User Input'!I129))</f>
        <v>0</v>
      </c>
      <c r="J112" s="131">
        <f>IF(J$92=$B112,0,IF(J$92&gt;$B112,'User Input'!J129,-'User Input'!J129))</f>
        <v>0</v>
      </c>
      <c r="K112" s="131">
        <f>IF(K$92=$B112,0,IF(K$92&gt;$B112,'User Input'!K129,-'User Input'!K129))</f>
        <v>0</v>
      </c>
      <c r="L112" s="131">
        <f>IF(L$92=$B112,0,IF(L$92&gt;$B112,'User Input'!L129,-'User Input'!L129))</f>
        <v>0</v>
      </c>
      <c r="M112" s="131">
        <f>IF(M$92=$B112,0,IF(M$92&gt;$B112,'User Input'!M129,-'User Input'!M129))</f>
        <v>0</v>
      </c>
      <c r="N112" s="131">
        <f>IF(N$92=$B112,0,IF(N$92&gt;$B112,'User Input'!N129,-'User Input'!N129))</f>
        <v>0</v>
      </c>
      <c r="O112" s="131">
        <f>IF(O$92=$B112,0,IF(O$92&gt;$B112,'User Input'!O129,-'User Input'!O129))</f>
        <v>0</v>
      </c>
      <c r="P112" s="131">
        <f>IF(P$92=$B112,0,IF(P$92&gt;$B112,'User Input'!P129,-'User Input'!P129))</f>
        <v>0</v>
      </c>
      <c r="Q112" s="131">
        <f>IF(Q$92=$B112,0,IF(Q$92&gt;$B112,'User Input'!Q129,-'User Input'!Q129))</f>
        <v>0</v>
      </c>
      <c r="R112" s="131">
        <f>IF(R$92=$B112,0,IF(R$92&gt;$B112,'User Input'!R129,-'User Input'!R129))</f>
        <v>0</v>
      </c>
      <c r="S112" s="131">
        <f>IF(S$92=$B112,0,IF(S$92&gt;$B112,'User Input'!S129,-'User Input'!S129))</f>
        <v>0</v>
      </c>
      <c r="T112" s="131">
        <f>IF(T$92=$B112,0,IF(T$92&gt;$B112,'User Input'!T129,-'User Input'!T129))</f>
        <v>0</v>
      </c>
      <c r="U112" s="131">
        <f>IF(U$92=$B112,0,IF(U$92&gt;$B112,'User Input'!U129,-'User Input'!U129))</f>
        <v>0</v>
      </c>
      <c r="V112" s="131">
        <f>IF(V$92=$B112,0,IF(V$92&gt;$B112,'User Input'!V129,-'User Input'!V129))</f>
        <v>0</v>
      </c>
      <c r="W112" s="131">
        <f>IF(W$92=$B112,0,IF(W$92&gt;$B112,'User Input'!W129,-'User Input'!W129))</f>
        <v>0</v>
      </c>
      <c r="X112" s="131">
        <f>IF(X$92=$B112,0,IF(X$92&gt;$B112,'User Input'!X129,-'User Input'!X129))</f>
        <v>0</v>
      </c>
      <c r="Y112" s="131">
        <f>IF(Y$92=$B112,0,IF(Y$92&gt;$B112,'User Input'!Y129,-'User Input'!Y129))</f>
        <v>0</v>
      </c>
      <c r="Z112" s="131">
        <f>IF(Z$92=$B112,0,IF(Z$92&gt;$B112,'User Input'!Z129,-'User Input'!Z129))</f>
        <v>0</v>
      </c>
      <c r="AA112" s="131">
        <f>IF(AA$92=$B112,0,IF(AA$92&gt;$B112,'User Input'!AA129,-'User Input'!AA129))</f>
        <v>0</v>
      </c>
      <c r="AB112" s="131">
        <f>IF(AB$92=$B112,0,IF(AB$92&gt;$B112,'User Input'!AB129,-'User Input'!AB129))</f>
        <v>0</v>
      </c>
      <c r="AC112" s="131">
        <f>IF(AC$92=$B112,0,IF(AC$92&gt;$B112,'User Input'!AC129,-'User Input'!AC129))</f>
        <v>0</v>
      </c>
      <c r="AD112" s="131">
        <f>IF(AD$92=$B112,0,IF(AD$92&gt;$B112,'User Input'!AD129,-'User Input'!AD129))</f>
        <v>0</v>
      </c>
      <c r="AE112" s="131">
        <f>IF(AE$92=$B112,0,IF(AE$92&gt;$B112,'User Input'!AE129,-'User Input'!AE129))</f>
        <v>0</v>
      </c>
      <c r="AF112" s="131">
        <f>IF(AF$92=$B112,0,IF(AF$92&gt;$B112,'User Input'!AF129,-'User Input'!AF129))</f>
        <v>0</v>
      </c>
      <c r="AG112" s="131">
        <f>IF(AG$92=$B112,0,IF(AG$92&gt;$B112,'User Input'!AG129,-'User Input'!AG129))</f>
        <v>0</v>
      </c>
      <c r="AH112" s="131">
        <f>IF(AH$92=$B112,0,IF(AH$92&gt;$B112,'User Input'!AH129,-'User Input'!AH129))</f>
        <v>0</v>
      </c>
      <c r="AI112" s="131">
        <f>IF(AI$92=$B112,0,IF(AI$92&gt;$B112,'User Input'!AI129,-'User Input'!AI129))</f>
        <v>0</v>
      </c>
      <c r="AJ112" s="131">
        <f>IF(AJ$92=$B112,0,IF(AJ$92&gt;$B112,'User Input'!AJ129,-'User Input'!AJ129))</f>
        <v>0</v>
      </c>
      <c r="AK112" s="131">
        <f>IF(AK$92=$B112,0,IF(AK$92&gt;$B112,'User Input'!AK129,-'User Input'!AK129))</f>
        <v>0</v>
      </c>
      <c r="AL112" s="131">
        <f>IF(AL$92=$B112,0,IF(AL$92&gt;$B112,'User Input'!AL129,-'User Input'!AL129))</f>
        <v>0</v>
      </c>
      <c r="AM112" s="131">
        <f>IF(AM$92=$B112,0,IF(AM$92&gt;$B112,'User Input'!AM129,-'User Input'!AM129))</f>
        <v>0</v>
      </c>
      <c r="AN112" s="131">
        <f>IF(AN$92=$B112,0,IF(AN$92&gt;$B112,'User Input'!AN129,-'User Input'!AN129))</f>
        <v>0</v>
      </c>
      <c r="AO112" s="131">
        <f>IF(AO$92=$B112,0,IF(AO$92&gt;$B112,'User Input'!AO129,-'User Input'!AO129))</f>
        <v>0</v>
      </c>
    </row>
    <row r="113" spans="2:41" s="6" customFormat="1" ht="15" customHeight="1">
      <c r="B113" s="117" t="s">
        <v>114</v>
      </c>
      <c r="C113" s="44"/>
      <c r="D113" s="131">
        <f>IF(D$92=$B113,0,IF(D$92&gt;$B113,'User Input'!D130,-'User Input'!D130))</f>
        <v>0</v>
      </c>
      <c r="E113" s="131">
        <f>IF(E$92=$B113,0,IF(E$92&gt;$B113,'User Input'!E130,-'User Input'!E130))</f>
        <v>0</v>
      </c>
      <c r="F113" s="131">
        <f>IF(F$92=$B113,0,IF(F$92&gt;$B113,'User Input'!F130,-'User Input'!F130))</f>
        <v>0</v>
      </c>
      <c r="G113" s="131">
        <f>IF(G$92=$B113,0,IF(G$92&gt;$B113,'User Input'!G130,-'User Input'!G130))</f>
        <v>0</v>
      </c>
      <c r="H113" s="131">
        <f>IF(H$92=$B113,0,IF(H$92&gt;$B113,'User Input'!H130,-'User Input'!H130))</f>
        <v>0</v>
      </c>
      <c r="I113" s="131">
        <f>IF(I$92=$B113,0,IF(I$92&gt;$B113,'User Input'!I130,-'User Input'!I130))</f>
        <v>0</v>
      </c>
      <c r="J113" s="131">
        <f>IF(J$92=$B113,0,IF(J$92&gt;$B113,'User Input'!J130,-'User Input'!J130))</f>
        <v>0</v>
      </c>
      <c r="K113" s="131">
        <f>IF(K$92=$B113,0,IF(K$92&gt;$B113,'User Input'!K130,-'User Input'!K130))</f>
        <v>0</v>
      </c>
      <c r="L113" s="131">
        <f>IF(L$92=$B113,0,IF(L$92&gt;$B113,'User Input'!L130,-'User Input'!L130))</f>
        <v>0</v>
      </c>
      <c r="M113" s="131">
        <f>IF(M$92=$B113,0,IF(M$92&gt;$B113,'User Input'!M130,-'User Input'!M130))</f>
        <v>0</v>
      </c>
      <c r="N113" s="131">
        <f>IF(N$92=$B113,0,IF(N$92&gt;$B113,'User Input'!N130,-'User Input'!N130))</f>
        <v>0</v>
      </c>
      <c r="O113" s="131">
        <f>IF(O$92=$B113,0,IF(O$92&gt;$B113,'User Input'!O130,-'User Input'!O130))</f>
        <v>0</v>
      </c>
      <c r="P113" s="131">
        <f>IF(P$92=$B113,0,IF(P$92&gt;$B113,'User Input'!P130,-'User Input'!P130))</f>
        <v>0</v>
      </c>
      <c r="Q113" s="131">
        <f>IF(Q$92=$B113,0,IF(Q$92&gt;$B113,'User Input'!Q130,-'User Input'!Q130))</f>
        <v>0</v>
      </c>
      <c r="R113" s="131">
        <f>IF(R$92=$B113,0,IF(R$92&gt;$B113,'User Input'!R130,-'User Input'!R130))</f>
        <v>0</v>
      </c>
      <c r="S113" s="131">
        <f>IF(S$92=$B113,0,IF(S$92&gt;$B113,'User Input'!S130,-'User Input'!S130))</f>
        <v>0</v>
      </c>
      <c r="T113" s="131">
        <f>IF(T$92=$B113,0,IF(T$92&gt;$B113,'User Input'!T130,-'User Input'!T130))</f>
        <v>0</v>
      </c>
      <c r="U113" s="131">
        <f>IF(U$92=$B113,0,IF(U$92&gt;$B113,'User Input'!U130,-'User Input'!U130))</f>
        <v>0</v>
      </c>
      <c r="V113" s="131">
        <f>IF(V$92=$B113,0,IF(V$92&gt;$B113,'User Input'!V130,-'User Input'!V130))</f>
        <v>0</v>
      </c>
      <c r="W113" s="131">
        <f>IF(W$92=$B113,0,IF(W$92&gt;$B113,'User Input'!W130,-'User Input'!W130))</f>
        <v>0</v>
      </c>
      <c r="X113" s="131">
        <f>IF(X$92=$B113,0,IF(X$92&gt;$B113,'User Input'!X130,-'User Input'!X130))</f>
        <v>0</v>
      </c>
      <c r="Y113" s="131">
        <f>IF(Y$92=$B113,0,IF(Y$92&gt;$B113,'User Input'!Y130,-'User Input'!Y130))</f>
        <v>0</v>
      </c>
      <c r="Z113" s="131">
        <f>IF(Z$92=$B113,0,IF(Z$92&gt;$B113,'User Input'!Z130,-'User Input'!Z130))</f>
        <v>0</v>
      </c>
      <c r="AA113" s="131">
        <f>IF(AA$92=$B113,0,IF(AA$92&gt;$B113,'User Input'!AA130,-'User Input'!AA130))</f>
        <v>0</v>
      </c>
      <c r="AB113" s="131">
        <f>IF(AB$92=$B113,0,IF(AB$92&gt;$B113,'User Input'!AB130,-'User Input'!AB130))</f>
        <v>0</v>
      </c>
      <c r="AC113" s="131">
        <f>IF(AC$92=$B113,0,IF(AC$92&gt;$B113,'User Input'!AC130,-'User Input'!AC130))</f>
        <v>0</v>
      </c>
      <c r="AD113" s="131">
        <f>IF(AD$92=$B113,0,IF(AD$92&gt;$B113,'User Input'!AD130,-'User Input'!AD130))</f>
        <v>0</v>
      </c>
      <c r="AE113" s="131">
        <f>IF(AE$92=$B113,0,IF(AE$92&gt;$B113,'User Input'!AE130,-'User Input'!AE130))</f>
        <v>0</v>
      </c>
      <c r="AF113" s="131">
        <f>IF(AF$92=$B113,0,IF(AF$92&gt;$B113,'User Input'!AF130,-'User Input'!AF130))</f>
        <v>0</v>
      </c>
      <c r="AG113" s="131">
        <f>IF(AG$92=$B113,0,IF(AG$92&gt;$B113,'User Input'!AG130,-'User Input'!AG130))</f>
        <v>0</v>
      </c>
      <c r="AH113" s="131">
        <f>IF(AH$92=$B113,0,IF(AH$92&gt;$B113,'User Input'!AH130,-'User Input'!AH130))</f>
        <v>0</v>
      </c>
      <c r="AI113" s="131">
        <f>IF(AI$92=$B113,0,IF(AI$92&gt;$B113,'User Input'!AI130,-'User Input'!AI130))</f>
        <v>0</v>
      </c>
      <c r="AJ113" s="131">
        <f>IF(AJ$92=$B113,0,IF(AJ$92&gt;$B113,'User Input'!AJ130,-'User Input'!AJ130))</f>
        <v>0</v>
      </c>
      <c r="AK113" s="131">
        <f>IF(AK$92=$B113,0,IF(AK$92&gt;$B113,'User Input'!AK130,-'User Input'!AK130))</f>
        <v>0</v>
      </c>
      <c r="AL113" s="131">
        <f>IF(AL$92=$B113,0,IF(AL$92&gt;$B113,'User Input'!AL130,-'User Input'!AL130))</f>
        <v>0</v>
      </c>
      <c r="AM113" s="131">
        <f>IF(AM$92=$B113,0,IF(AM$92&gt;$B113,'User Input'!AM130,-'User Input'!AM130))</f>
        <v>0</v>
      </c>
      <c r="AN113" s="131">
        <f>IF(AN$92=$B113,0,IF(AN$92&gt;$B113,'User Input'!AN130,-'User Input'!AN130))</f>
        <v>0</v>
      </c>
      <c r="AO113" s="131">
        <f>IF(AO$92=$B113,0,IF(AO$92&gt;$B113,'User Input'!AO130,-'User Input'!AO130))</f>
        <v>0</v>
      </c>
    </row>
    <row r="114" spans="2:41" s="6" customFormat="1" ht="15" customHeight="1">
      <c r="B114" s="117" t="s">
        <v>115</v>
      </c>
      <c r="C114" s="44"/>
      <c r="D114" s="131">
        <f>IF(D$92=$B114,0,IF(D$92&gt;$B114,'User Input'!D131,-'User Input'!D131))</f>
        <v>0</v>
      </c>
      <c r="E114" s="131">
        <f>IF(E$92=$B114,0,IF(E$92&gt;$B114,'User Input'!E131,-'User Input'!E131))</f>
        <v>0</v>
      </c>
      <c r="F114" s="131">
        <f>IF(F$92=$B114,0,IF(F$92&gt;$B114,'User Input'!F131,-'User Input'!F131))</f>
        <v>0</v>
      </c>
      <c r="G114" s="131">
        <f>IF(G$92=$B114,0,IF(G$92&gt;$B114,'User Input'!G131,-'User Input'!G131))</f>
        <v>0</v>
      </c>
      <c r="H114" s="131">
        <f>IF(H$92=$B114,0,IF(H$92&gt;$B114,'User Input'!H131,-'User Input'!H131))</f>
        <v>0</v>
      </c>
      <c r="I114" s="131">
        <f>IF(I$92=$B114,0,IF(I$92&gt;$B114,'User Input'!I131,-'User Input'!I131))</f>
        <v>0</v>
      </c>
      <c r="J114" s="131">
        <f>IF(J$92=$B114,0,IF(J$92&gt;$B114,'User Input'!J131,-'User Input'!J131))</f>
        <v>0</v>
      </c>
      <c r="K114" s="131">
        <f>IF(K$92=$B114,0,IF(K$92&gt;$B114,'User Input'!K131,-'User Input'!K131))</f>
        <v>0</v>
      </c>
      <c r="L114" s="131">
        <f>IF(L$92=$B114,0,IF(L$92&gt;$B114,'User Input'!L131,-'User Input'!L131))</f>
        <v>0</v>
      </c>
      <c r="M114" s="131">
        <f>IF(M$92=$B114,0,IF(M$92&gt;$B114,'User Input'!M131,-'User Input'!M131))</f>
        <v>0</v>
      </c>
      <c r="N114" s="131">
        <f>IF(N$92=$B114,0,IF(N$92&gt;$B114,'User Input'!N131,-'User Input'!N131))</f>
        <v>0</v>
      </c>
      <c r="O114" s="131">
        <f>IF(O$92=$B114,0,IF(O$92&gt;$B114,'User Input'!O131,-'User Input'!O131))</f>
        <v>0</v>
      </c>
      <c r="P114" s="131">
        <f>IF(P$92=$B114,0,IF(P$92&gt;$B114,'User Input'!P131,-'User Input'!P131))</f>
        <v>0</v>
      </c>
      <c r="Q114" s="131">
        <f>IF(Q$92=$B114,0,IF(Q$92&gt;$B114,'User Input'!Q131,-'User Input'!Q131))</f>
        <v>0</v>
      </c>
      <c r="R114" s="131">
        <f>IF(R$92=$B114,0,IF(R$92&gt;$B114,'User Input'!R131,-'User Input'!R131))</f>
        <v>0</v>
      </c>
      <c r="S114" s="131">
        <f>IF(S$92=$B114,0,IF(S$92&gt;$B114,'User Input'!S131,-'User Input'!S131))</f>
        <v>0</v>
      </c>
      <c r="T114" s="131">
        <f>IF(T$92=$B114,0,IF(T$92&gt;$B114,'User Input'!T131,-'User Input'!T131))</f>
        <v>0</v>
      </c>
      <c r="U114" s="131">
        <f>IF(U$92=$B114,0,IF(U$92&gt;$B114,'User Input'!U131,-'User Input'!U131))</f>
        <v>0</v>
      </c>
      <c r="V114" s="131">
        <f>IF(V$92=$B114,0,IF(V$92&gt;$B114,'User Input'!V131,-'User Input'!V131))</f>
        <v>0</v>
      </c>
      <c r="W114" s="131">
        <f>IF(W$92=$B114,0,IF(W$92&gt;$B114,'User Input'!W131,-'User Input'!W131))</f>
        <v>0</v>
      </c>
      <c r="X114" s="131">
        <f>IF(X$92=$B114,0,IF(X$92&gt;$B114,'User Input'!X131,-'User Input'!X131))</f>
        <v>0</v>
      </c>
      <c r="Y114" s="131">
        <f>IF(Y$92=$B114,0,IF(Y$92&gt;$B114,'User Input'!Y131,-'User Input'!Y131))</f>
        <v>0</v>
      </c>
      <c r="Z114" s="131">
        <f>IF(Z$92=$B114,0,IF(Z$92&gt;$B114,'User Input'!Z131,-'User Input'!Z131))</f>
        <v>0</v>
      </c>
      <c r="AA114" s="131">
        <f>IF(AA$92=$B114,0,IF(AA$92&gt;$B114,'User Input'!AA131,-'User Input'!AA131))</f>
        <v>0</v>
      </c>
      <c r="AB114" s="131">
        <f>IF(AB$92=$B114,0,IF(AB$92&gt;$B114,'User Input'!AB131,-'User Input'!AB131))</f>
        <v>0</v>
      </c>
      <c r="AC114" s="131">
        <f>IF(AC$92=$B114,0,IF(AC$92&gt;$B114,'User Input'!AC131,-'User Input'!AC131))</f>
        <v>0</v>
      </c>
      <c r="AD114" s="131">
        <f>IF(AD$92=$B114,0,IF(AD$92&gt;$B114,'User Input'!AD131,-'User Input'!AD131))</f>
        <v>0</v>
      </c>
      <c r="AE114" s="131">
        <f>IF(AE$92=$B114,0,IF(AE$92&gt;$B114,'User Input'!AE131,-'User Input'!AE131))</f>
        <v>0</v>
      </c>
      <c r="AF114" s="131">
        <f>IF(AF$92=$B114,0,IF(AF$92&gt;$B114,'User Input'!AF131,-'User Input'!AF131))</f>
        <v>0</v>
      </c>
      <c r="AG114" s="131">
        <f>IF(AG$92=$B114,0,IF(AG$92&gt;$B114,'User Input'!AG131,-'User Input'!AG131))</f>
        <v>0</v>
      </c>
      <c r="AH114" s="131">
        <f>IF(AH$92=$B114,0,IF(AH$92&gt;$B114,'User Input'!AH131,-'User Input'!AH131))</f>
        <v>0</v>
      </c>
      <c r="AI114" s="131">
        <f>IF(AI$92=$B114,0,IF(AI$92&gt;$B114,'User Input'!AI131,-'User Input'!AI131))</f>
        <v>0</v>
      </c>
      <c r="AJ114" s="131">
        <f>IF(AJ$92=$B114,0,IF(AJ$92&gt;$B114,'User Input'!AJ131,-'User Input'!AJ131))</f>
        <v>0</v>
      </c>
      <c r="AK114" s="131">
        <f>IF(AK$92=$B114,0,IF(AK$92&gt;$B114,'User Input'!AK131,-'User Input'!AK131))</f>
        <v>0</v>
      </c>
      <c r="AL114" s="131">
        <f>IF(AL$92=$B114,0,IF(AL$92&gt;$B114,'User Input'!AL131,-'User Input'!AL131))</f>
        <v>0</v>
      </c>
      <c r="AM114" s="131">
        <f>IF(AM$92=$B114,0,IF(AM$92&gt;$B114,'User Input'!AM131,-'User Input'!AM131))</f>
        <v>0</v>
      </c>
      <c r="AN114" s="131">
        <f>IF(AN$92=$B114,0,IF(AN$92&gt;$B114,'User Input'!AN131,-'User Input'!AN131))</f>
        <v>0</v>
      </c>
      <c r="AO114" s="131">
        <f>IF(AO$92=$B114,0,IF(AO$92&gt;$B114,'User Input'!AO131,-'User Input'!AO131))</f>
        <v>0</v>
      </c>
    </row>
    <row r="115" spans="2:41" s="6" customFormat="1" ht="15" customHeight="1">
      <c r="B115" s="117" t="s">
        <v>116</v>
      </c>
      <c r="C115" s="44"/>
      <c r="D115" s="131">
        <f>IF(D$92=$B115,0,IF(D$92&gt;$B115,'User Input'!D132,-'User Input'!D132))</f>
        <v>0</v>
      </c>
      <c r="E115" s="131">
        <f>IF(E$92=$B115,0,IF(E$92&gt;$B115,'User Input'!E132,-'User Input'!E132))</f>
        <v>0</v>
      </c>
      <c r="F115" s="131">
        <f>IF(F$92=$B115,0,IF(F$92&gt;$B115,'User Input'!F132,-'User Input'!F132))</f>
        <v>0</v>
      </c>
      <c r="G115" s="131">
        <f>IF(G$92=$B115,0,IF(G$92&gt;$B115,'User Input'!G132,-'User Input'!G132))</f>
        <v>0</v>
      </c>
      <c r="H115" s="131">
        <f>IF(H$92=$B115,0,IF(H$92&gt;$B115,'User Input'!H132,-'User Input'!H132))</f>
        <v>0</v>
      </c>
      <c r="I115" s="131">
        <f>IF(I$92=$B115,0,IF(I$92&gt;$B115,'User Input'!I132,-'User Input'!I132))</f>
        <v>0</v>
      </c>
      <c r="J115" s="131">
        <f>IF(J$92=$B115,0,IF(J$92&gt;$B115,'User Input'!J132,-'User Input'!J132))</f>
        <v>0</v>
      </c>
      <c r="K115" s="131">
        <f>IF(K$92=$B115,0,IF(K$92&gt;$B115,'User Input'!K132,-'User Input'!K132))</f>
        <v>0</v>
      </c>
      <c r="L115" s="131">
        <f>IF(L$92=$B115,0,IF(L$92&gt;$B115,'User Input'!L132,-'User Input'!L132))</f>
        <v>0</v>
      </c>
      <c r="M115" s="131">
        <f>IF(M$92=$B115,0,IF(M$92&gt;$B115,'User Input'!M132,-'User Input'!M132))</f>
        <v>0</v>
      </c>
      <c r="N115" s="131">
        <f>IF(N$92=$B115,0,IF(N$92&gt;$B115,'User Input'!N132,-'User Input'!N132))</f>
        <v>0</v>
      </c>
      <c r="O115" s="131">
        <f>IF(O$92=$B115,0,IF(O$92&gt;$B115,'User Input'!O132,-'User Input'!O132))</f>
        <v>0</v>
      </c>
      <c r="P115" s="131">
        <f>IF(P$92=$B115,0,IF(P$92&gt;$B115,'User Input'!P132,-'User Input'!P132))</f>
        <v>0</v>
      </c>
      <c r="Q115" s="131">
        <f>IF(Q$92=$B115,0,IF(Q$92&gt;$B115,'User Input'!Q132,-'User Input'!Q132))</f>
        <v>0</v>
      </c>
      <c r="R115" s="131">
        <f>IF(R$92=$B115,0,IF(R$92&gt;$B115,'User Input'!R132,-'User Input'!R132))</f>
        <v>0</v>
      </c>
      <c r="S115" s="131">
        <f>IF(S$92=$B115,0,IF(S$92&gt;$B115,'User Input'!S132,-'User Input'!S132))</f>
        <v>0</v>
      </c>
      <c r="T115" s="131">
        <f>IF(T$92=$B115,0,IF(T$92&gt;$B115,'User Input'!T132,-'User Input'!T132))</f>
        <v>0</v>
      </c>
      <c r="U115" s="131">
        <f>IF(U$92=$B115,0,IF(U$92&gt;$B115,'User Input'!U132,-'User Input'!U132))</f>
        <v>0</v>
      </c>
      <c r="V115" s="131">
        <f>IF(V$92=$B115,0,IF(V$92&gt;$B115,'User Input'!V132,-'User Input'!V132))</f>
        <v>0</v>
      </c>
      <c r="W115" s="131">
        <f>IF(W$92=$B115,0,IF(W$92&gt;$B115,'User Input'!W132,-'User Input'!W132))</f>
        <v>0</v>
      </c>
      <c r="X115" s="131">
        <f>IF(X$92=$B115,0,IF(X$92&gt;$B115,'User Input'!X132,-'User Input'!X132))</f>
        <v>0</v>
      </c>
      <c r="Y115" s="131">
        <f>IF(Y$92=$B115,0,IF(Y$92&gt;$B115,'User Input'!Y132,-'User Input'!Y132))</f>
        <v>0</v>
      </c>
      <c r="Z115" s="131">
        <f>IF(Z$92=$B115,0,IF(Z$92&gt;$B115,'User Input'!Z132,-'User Input'!Z132))</f>
        <v>0</v>
      </c>
      <c r="AA115" s="131">
        <f>IF(AA$92=$B115,0,IF(AA$92&gt;$B115,'User Input'!AA132,-'User Input'!AA132))</f>
        <v>0</v>
      </c>
      <c r="AB115" s="131">
        <f>IF(AB$92=$B115,0,IF(AB$92&gt;$B115,'User Input'!AB132,-'User Input'!AB132))</f>
        <v>0</v>
      </c>
      <c r="AC115" s="131">
        <f>IF(AC$92=$B115,0,IF(AC$92&gt;$B115,'User Input'!AC132,-'User Input'!AC132))</f>
        <v>0</v>
      </c>
      <c r="AD115" s="131">
        <f>IF(AD$92=$B115,0,IF(AD$92&gt;$B115,'User Input'!AD132,-'User Input'!AD132))</f>
        <v>0</v>
      </c>
      <c r="AE115" s="131">
        <f>IF(AE$92=$B115,0,IF(AE$92&gt;$B115,'User Input'!AE132,-'User Input'!AE132))</f>
        <v>0</v>
      </c>
      <c r="AF115" s="131">
        <f>IF(AF$92=$B115,0,IF(AF$92&gt;$B115,'User Input'!AF132,-'User Input'!AF132))</f>
        <v>0</v>
      </c>
      <c r="AG115" s="131">
        <f>IF(AG$92=$B115,0,IF(AG$92&gt;$B115,'User Input'!AG132,-'User Input'!AG132))</f>
        <v>0</v>
      </c>
      <c r="AH115" s="131">
        <f>IF(AH$92=$B115,0,IF(AH$92&gt;$B115,'User Input'!AH132,-'User Input'!AH132))</f>
        <v>0</v>
      </c>
      <c r="AI115" s="131">
        <f>IF(AI$92=$B115,0,IF(AI$92&gt;$B115,'User Input'!AI132,-'User Input'!AI132))</f>
        <v>0</v>
      </c>
      <c r="AJ115" s="131">
        <f>IF(AJ$92=$B115,0,IF(AJ$92&gt;$B115,'User Input'!AJ132,-'User Input'!AJ132))</f>
        <v>0</v>
      </c>
      <c r="AK115" s="131">
        <f>IF(AK$92=$B115,0,IF(AK$92&gt;$B115,'User Input'!AK132,-'User Input'!AK132))</f>
        <v>0</v>
      </c>
      <c r="AL115" s="131">
        <f>IF(AL$92=$B115,0,IF(AL$92&gt;$B115,'User Input'!AL132,-'User Input'!AL132))</f>
        <v>0</v>
      </c>
      <c r="AM115" s="131">
        <f>IF(AM$92=$B115,0,IF(AM$92&gt;$B115,'User Input'!AM132,-'User Input'!AM132))</f>
        <v>0</v>
      </c>
      <c r="AN115" s="131">
        <f>IF(AN$92=$B115,0,IF(AN$92&gt;$B115,'User Input'!AN132,-'User Input'!AN132))</f>
        <v>0</v>
      </c>
      <c r="AO115" s="131">
        <f>IF(AO$92=$B115,0,IF(AO$92&gt;$B115,'User Input'!AO132,-'User Input'!AO132))</f>
        <v>0</v>
      </c>
    </row>
    <row r="116" spans="2:41" s="6" customFormat="1" ht="15" customHeight="1">
      <c r="B116" s="117" t="s">
        <v>117</v>
      </c>
      <c r="C116" s="44"/>
      <c r="D116" s="131">
        <f>IF(D$92=$B116,0,IF(D$92&gt;$B116,'User Input'!D133,-'User Input'!D133))</f>
        <v>0</v>
      </c>
      <c r="E116" s="131">
        <f>IF(E$92=$B116,0,IF(E$92&gt;$B116,'User Input'!E133,-'User Input'!E133))</f>
        <v>0</v>
      </c>
      <c r="F116" s="131">
        <f>IF(F$92=$B116,0,IF(F$92&gt;$B116,'User Input'!F133,-'User Input'!F133))</f>
        <v>0</v>
      </c>
      <c r="G116" s="131">
        <f>IF(G$92=$B116,0,IF(G$92&gt;$B116,'User Input'!G133,-'User Input'!G133))</f>
        <v>0</v>
      </c>
      <c r="H116" s="131">
        <f>IF(H$92=$B116,0,IF(H$92&gt;$B116,'User Input'!H133,-'User Input'!H133))</f>
        <v>0</v>
      </c>
      <c r="I116" s="131">
        <f>IF(I$92=$B116,0,IF(I$92&gt;$B116,'User Input'!I133,-'User Input'!I133))</f>
        <v>0</v>
      </c>
      <c r="J116" s="131">
        <f>IF(J$92=$B116,0,IF(J$92&gt;$B116,'User Input'!J133,-'User Input'!J133))</f>
        <v>0</v>
      </c>
      <c r="K116" s="131">
        <f>IF(K$92=$B116,0,IF(K$92&gt;$B116,'User Input'!K133,-'User Input'!K133))</f>
        <v>0</v>
      </c>
      <c r="L116" s="131">
        <f>IF(L$92=$B116,0,IF(L$92&gt;$B116,'User Input'!L133,-'User Input'!L133))</f>
        <v>0</v>
      </c>
      <c r="M116" s="131">
        <f>IF(M$92=$B116,0,IF(M$92&gt;$B116,'User Input'!M133,-'User Input'!M133))</f>
        <v>0</v>
      </c>
      <c r="N116" s="131">
        <f>IF(N$92=$B116,0,IF(N$92&gt;$B116,'User Input'!N133,-'User Input'!N133))</f>
        <v>0</v>
      </c>
      <c r="O116" s="131">
        <f>IF(O$92=$B116,0,IF(O$92&gt;$B116,'User Input'!O133,-'User Input'!O133))</f>
        <v>0</v>
      </c>
      <c r="P116" s="131">
        <f>IF(P$92=$B116,0,IF(P$92&gt;$B116,'User Input'!P133,-'User Input'!P133))</f>
        <v>0</v>
      </c>
      <c r="Q116" s="131">
        <f>IF(Q$92=$B116,0,IF(Q$92&gt;$B116,'User Input'!Q133,-'User Input'!Q133))</f>
        <v>0</v>
      </c>
      <c r="R116" s="131">
        <f>IF(R$92=$B116,0,IF(R$92&gt;$B116,'User Input'!R133,-'User Input'!R133))</f>
        <v>0</v>
      </c>
      <c r="S116" s="131">
        <f>IF(S$92=$B116,0,IF(S$92&gt;$B116,'User Input'!S133,-'User Input'!S133))</f>
        <v>0</v>
      </c>
      <c r="T116" s="131">
        <f>IF(T$92=$B116,0,IF(T$92&gt;$B116,'User Input'!T133,-'User Input'!T133))</f>
        <v>0</v>
      </c>
      <c r="U116" s="131">
        <f>IF(U$92=$B116,0,IF(U$92&gt;$B116,'User Input'!U133,-'User Input'!U133))</f>
        <v>0</v>
      </c>
      <c r="V116" s="131">
        <f>IF(V$92=$B116,0,IF(V$92&gt;$B116,'User Input'!V133,-'User Input'!V133))</f>
        <v>0</v>
      </c>
      <c r="W116" s="131">
        <f>IF(W$92=$B116,0,IF(W$92&gt;$B116,'User Input'!W133,-'User Input'!W133))</f>
        <v>0</v>
      </c>
      <c r="X116" s="131">
        <f>IF(X$92=$B116,0,IF(X$92&gt;$B116,'User Input'!X133,-'User Input'!X133))</f>
        <v>0</v>
      </c>
      <c r="Y116" s="131">
        <f>IF(Y$92=$B116,0,IF(Y$92&gt;$B116,'User Input'!Y133,-'User Input'!Y133))</f>
        <v>0</v>
      </c>
      <c r="Z116" s="131">
        <f>IF(Z$92=$B116,0,IF(Z$92&gt;$B116,'User Input'!Z133,-'User Input'!Z133))</f>
        <v>0</v>
      </c>
      <c r="AA116" s="131">
        <f>IF(AA$92=$B116,0,IF(AA$92&gt;$B116,'User Input'!AA133,-'User Input'!AA133))</f>
        <v>0</v>
      </c>
      <c r="AB116" s="131">
        <f>IF(AB$92=$B116,0,IF(AB$92&gt;$B116,'User Input'!AB133,-'User Input'!AB133))</f>
        <v>0</v>
      </c>
      <c r="AC116" s="131">
        <f>IF(AC$92=$B116,0,IF(AC$92&gt;$B116,'User Input'!AC133,-'User Input'!AC133))</f>
        <v>0</v>
      </c>
      <c r="AD116" s="131">
        <f>IF(AD$92=$B116,0,IF(AD$92&gt;$B116,'User Input'!AD133,-'User Input'!AD133))</f>
        <v>0</v>
      </c>
      <c r="AE116" s="131">
        <f>IF(AE$92=$B116,0,IF(AE$92&gt;$B116,'User Input'!AE133,-'User Input'!AE133))</f>
        <v>0</v>
      </c>
      <c r="AF116" s="131">
        <f>IF(AF$92=$B116,0,IF(AF$92&gt;$B116,'User Input'!AF133,-'User Input'!AF133))</f>
        <v>0</v>
      </c>
      <c r="AG116" s="131">
        <f>IF(AG$92=$B116,0,IF(AG$92&gt;$B116,'User Input'!AG133,-'User Input'!AG133))</f>
        <v>0</v>
      </c>
      <c r="AH116" s="131">
        <f>IF(AH$92=$B116,0,IF(AH$92&gt;$B116,'User Input'!AH133,-'User Input'!AH133))</f>
        <v>0</v>
      </c>
      <c r="AI116" s="131">
        <f>IF(AI$92=$B116,0,IF(AI$92&gt;$B116,'User Input'!AI133,-'User Input'!AI133))</f>
        <v>0</v>
      </c>
      <c r="AJ116" s="131">
        <f>IF(AJ$92=$B116,0,IF(AJ$92&gt;$B116,'User Input'!AJ133,-'User Input'!AJ133))</f>
        <v>0</v>
      </c>
      <c r="AK116" s="131">
        <f>IF(AK$92=$B116,0,IF(AK$92&gt;$B116,'User Input'!AK133,-'User Input'!AK133))</f>
        <v>0</v>
      </c>
      <c r="AL116" s="131">
        <f>IF(AL$92=$B116,0,IF(AL$92&gt;$B116,'User Input'!AL133,-'User Input'!AL133))</f>
        <v>0</v>
      </c>
      <c r="AM116" s="131">
        <f>IF(AM$92=$B116,0,IF(AM$92&gt;$B116,'User Input'!AM133,-'User Input'!AM133))</f>
        <v>0</v>
      </c>
      <c r="AN116" s="131">
        <f>IF(AN$92=$B116,0,IF(AN$92&gt;$B116,'User Input'!AN133,-'User Input'!AN133))</f>
        <v>0</v>
      </c>
      <c r="AO116" s="131">
        <f>IF(AO$92=$B116,0,IF(AO$92&gt;$B116,'User Input'!AO133,-'User Input'!AO133))</f>
        <v>0</v>
      </c>
    </row>
    <row r="117" spans="2:41" s="6" customFormat="1" ht="15" customHeight="1">
      <c r="B117" s="117" t="s">
        <v>118</v>
      </c>
      <c r="C117" s="44"/>
      <c r="D117" s="131">
        <f>IF(D$92=$B117,0,IF(D$92&gt;$B117,'User Input'!D134,-'User Input'!D134))</f>
        <v>0</v>
      </c>
      <c r="E117" s="131">
        <f>IF(E$92=$B117,0,IF(E$92&gt;$B117,'User Input'!E134,-'User Input'!E134))</f>
        <v>0</v>
      </c>
      <c r="F117" s="131">
        <f>IF(F$92=$B117,0,IF(F$92&gt;$B117,'User Input'!F134,-'User Input'!F134))</f>
        <v>0</v>
      </c>
      <c r="G117" s="131">
        <f>IF(G$92=$B117,0,IF(G$92&gt;$B117,'User Input'!G134,-'User Input'!G134))</f>
        <v>0</v>
      </c>
      <c r="H117" s="131">
        <f>IF(H$92=$B117,0,IF(H$92&gt;$B117,'User Input'!H134,-'User Input'!H134))</f>
        <v>0</v>
      </c>
      <c r="I117" s="131">
        <f>IF(I$92=$B117,0,IF(I$92&gt;$B117,'User Input'!I134,-'User Input'!I134))</f>
        <v>0</v>
      </c>
      <c r="J117" s="131">
        <f>IF(J$92=$B117,0,IF(J$92&gt;$B117,'User Input'!J134,-'User Input'!J134))</f>
        <v>0</v>
      </c>
      <c r="K117" s="131">
        <f>IF(K$92=$B117,0,IF(K$92&gt;$B117,'User Input'!K134,-'User Input'!K134))</f>
        <v>0</v>
      </c>
      <c r="L117" s="131">
        <f>IF(L$92=$B117,0,IF(L$92&gt;$B117,'User Input'!L134,-'User Input'!L134))</f>
        <v>0</v>
      </c>
      <c r="M117" s="131">
        <f>IF(M$92=$B117,0,IF(M$92&gt;$B117,'User Input'!M134,-'User Input'!M134))</f>
        <v>0</v>
      </c>
      <c r="N117" s="131">
        <f>IF(N$92=$B117,0,IF(N$92&gt;$B117,'User Input'!N134,-'User Input'!N134))</f>
        <v>0</v>
      </c>
      <c r="O117" s="131">
        <f>IF(O$92=$B117,0,IF(O$92&gt;$B117,'User Input'!O134,-'User Input'!O134))</f>
        <v>0</v>
      </c>
      <c r="P117" s="131">
        <f>IF(P$92=$B117,0,IF(P$92&gt;$B117,'User Input'!P134,-'User Input'!P134))</f>
        <v>0</v>
      </c>
      <c r="Q117" s="131">
        <f>IF(Q$92=$B117,0,IF(Q$92&gt;$B117,'User Input'!Q134,-'User Input'!Q134))</f>
        <v>0</v>
      </c>
      <c r="R117" s="131">
        <f>IF(R$92=$B117,0,IF(R$92&gt;$B117,'User Input'!R134,-'User Input'!R134))</f>
        <v>0</v>
      </c>
      <c r="S117" s="131">
        <f>IF(S$92=$B117,0,IF(S$92&gt;$B117,'User Input'!S134,-'User Input'!S134))</f>
        <v>0</v>
      </c>
      <c r="T117" s="131">
        <f>IF(T$92=$B117,0,IF(T$92&gt;$B117,'User Input'!T134,-'User Input'!T134))</f>
        <v>0</v>
      </c>
      <c r="U117" s="131">
        <f>IF(U$92=$B117,0,IF(U$92&gt;$B117,'User Input'!U134,-'User Input'!U134))</f>
        <v>0</v>
      </c>
      <c r="V117" s="131">
        <f>IF(V$92=$B117,0,IF(V$92&gt;$B117,'User Input'!V134,-'User Input'!V134))</f>
        <v>0</v>
      </c>
      <c r="W117" s="131">
        <f>IF(W$92=$B117,0,IF(W$92&gt;$B117,'User Input'!W134,-'User Input'!W134))</f>
        <v>0</v>
      </c>
      <c r="X117" s="131">
        <f>IF(X$92=$B117,0,IF(X$92&gt;$B117,'User Input'!X134,-'User Input'!X134))</f>
        <v>0</v>
      </c>
      <c r="Y117" s="131">
        <f>IF(Y$92=$B117,0,IF(Y$92&gt;$B117,'User Input'!Y134,-'User Input'!Y134))</f>
        <v>0</v>
      </c>
      <c r="Z117" s="131">
        <f>IF(Z$92=$B117,0,IF(Z$92&gt;$B117,'User Input'!Z134,-'User Input'!Z134))</f>
        <v>0</v>
      </c>
      <c r="AA117" s="131">
        <f>IF(AA$92=$B117,0,IF(AA$92&gt;$B117,'User Input'!AA134,-'User Input'!AA134))</f>
        <v>0</v>
      </c>
      <c r="AB117" s="131">
        <f>IF(AB$92=$B117,0,IF(AB$92&gt;$B117,'User Input'!AB134,-'User Input'!AB134))</f>
        <v>0</v>
      </c>
      <c r="AC117" s="131">
        <f>IF(AC$92=$B117,0,IF(AC$92&gt;$B117,'User Input'!AC134,-'User Input'!AC134))</f>
        <v>0</v>
      </c>
      <c r="AD117" s="131">
        <f>IF(AD$92=$B117,0,IF(AD$92&gt;$B117,'User Input'!AD134,-'User Input'!AD134))</f>
        <v>0</v>
      </c>
      <c r="AE117" s="131">
        <f>IF(AE$92=$B117,0,IF(AE$92&gt;$B117,'User Input'!AE134,-'User Input'!AE134))</f>
        <v>0</v>
      </c>
      <c r="AF117" s="131">
        <f>IF(AF$92=$B117,0,IF(AF$92&gt;$B117,'User Input'!AF134,-'User Input'!AF134))</f>
        <v>0</v>
      </c>
      <c r="AG117" s="131">
        <f>IF(AG$92=$B117,0,IF(AG$92&gt;$B117,'User Input'!AG134,-'User Input'!AG134))</f>
        <v>0</v>
      </c>
      <c r="AH117" s="131">
        <f>IF(AH$92=$B117,0,IF(AH$92&gt;$B117,'User Input'!AH134,-'User Input'!AH134))</f>
        <v>0</v>
      </c>
      <c r="AI117" s="131">
        <f>IF(AI$92=$B117,0,IF(AI$92&gt;$B117,'User Input'!AI134,-'User Input'!AI134))</f>
        <v>0</v>
      </c>
      <c r="AJ117" s="131">
        <f>IF(AJ$92=$B117,0,IF(AJ$92&gt;$B117,'User Input'!AJ134,-'User Input'!AJ134))</f>
        <v>0</v>
      </c>
      <c r="AK117" s="131">
        <f>IF(AK$92=$B117,0,IF(AK$92&gt;$B117,'User Input'!AK134,-'User Input'!AK134))</f>
        <v>0</v>
      </c>
      <c r="AL117" s="131">
        <f>IF(AL$92=$B117,0,IF(AL$92&gt;$B117,'User Input'!AL134,-'User Input'!AL134))</f>
        <v>0</v>
      </c>
      <c r="AM117" s="131">
        <f>IF(AM$92=$B117,0,IF(AM$92&gt;$B117,'User Input'!AM134,-'User Input'!AM134))</f>
        <v>0</v>
      </c>
      <c r="AN117" s="131">
        <f>IF(AN$92=$B117,0,IF(AN$92&gt;$B117,'User Input'!AN134,-'User Input'!AN134))</f>
        <v>0</v>
      </c>
      <c r="AO117" s="131">
        <f>IF(AO$92=$B117,0,IF(AO$92&gt;$B117,'User Input'!AO134,-'User Input'!AO134))</f>
        <v>0</v>
      </c>
    </row>
    <row r="118" spans="2:41" s="6" customFormat="1" ht="15" customHeight="1">
      <c r="B118" s="117" t="s">
        <v>119</v>
      </c>
      <c r="C118" s="44"/>
      <c r="D118" s="131">
        <f>IF(D$92=$B118,0,IF(D$92&gt;$B118,'User Input'!D135,-'User Input'!D135))</f>
        <v>0</v>
      </c>
      <c r="E118" s="131">
        <f>IF(E$92=$B118,0,IF(E$92&gt;$B118,'User Input'!E135,-'User Input'!E135))</f>
        <v>0</v>
      </c>
      <c r="F118" s="131">
        <f>IF(F$92=$B118,0,IF(F$92&gt;$B118,'User Input'!F135,-'User Input'!F135))</f>
        <v>0</v>
      </c>
      <c r="G118" s="131">
        <f>IF(G$92=$B118,0,IF(G$92&gt;$B118,'User Input'!G135,-'User Input'!G135))</f>
        <v>0</v>
      </c>
      <c r="H118" s="131">
        <f>IF(H$92=$B118,0,IF(H$92&gt;$B118,'User Input'!H135,-'User Input'!H135))</f>
        <v>0</v>
      </c>
      <c r="I118" s="131">
        <f>IF(I$92=$B118,0,IF(I$92&gt;$B118,'User Input'!I135,-'User Input'!I135))</f>
        <v>0</v>
      </c>
      <c r="J118" s="131">
        <f>IF(J$92=$B118,0,IF(J$92&gt;$B118,'User Input'!J135,-'User Input'!J135))</f>
        <v>0</v>
      </c>
      <c r="K118" s="131">
        <f>IF(K$92=$B118,0,IF(K$92&gt;$B118,'User Input'!K135,-'User Input'!K135))</f>
        <v>0</v>
      </c>
      <c r="L118" s="131">
        <f>IF(L$92=$B118,0,IF(L$92&gt;$B118,'User Input'!L135,-'User Input'!L135))</f>
        <v>0</v>
      </c>
      <c r="M118" s="131">
        <f>IF(M$92=$B118,0,IF(M$92&gt;$B118,'User Input'!M135,-'User Input'!M135))</f>
        <v>0</v>
      </c>
      <c r="N118" s="131">
        <f>IF(N$92=$B118,0,IF(N$92&gt;$B118,'User Input'!N135,-'User Input'!N135))</f>
        <v>0</v>
      </c>
      <c r="O118" s="131">
        <f>IF(O$92=$B118,0,IF(O$92&gt;$B118,'User Input'!O135,-'User Input'!O135))</f>
        <v>0</v>
      </c>
      <c r="P118" s="131">
        <f>IF(P$92=$B118,0,IF(P$92&gt;$B118,'User Input'!P135,-'User Input'!P135))</f>
        <v>0</v>
      </c>
      <c r="Q118" s="131">
        <f>IF(Q$92=$B118,0,IF(Q$92&gt;$B118,'User Input'!Q135,-'User Input'!Q135))</f>
        <v>0</v>
      </c>
      <c r="R118" s="131">
        <f>IF(R$92=$B118,0,IF(R$92&gt;$B118,'User Input'!R135,-'User Input'!R135))</f>
        <v>0</v>
      </c>
      <c r="S118" s="131">
        <f>IF(S$92=$B118,0,IF(S$92&gt;$B118,'User Input'!S135,-'User Input'!S135))</f>
        <v>0</v>
      </c>
      <c r="T118" s="131">
        <f>IF(T$92=$B118,0,IF(T$92&gt;$B118,'User Input'!T135,-'User Input'!T135))</f>
        <v>0</v>
      </c>
      <c r="U118" s="131">
        <f>IF(U$92=$B118,0,IF(U$92&gt;$B118,'User Input'!U135,-'User Input'!U135))</f>
        <v>0</v>
      </c>
      <c r="V118" s="131">
        <f>IF(V$92=$B118,0,IF(V$92&gt;$B118,'User Input'!V135,-'User Input'!V135))</f>
        <v>0</v>
      </c>
      <c r="W118" s="131">
        <f>IF(W$92=$B118,0,IF(W$92&gt;$B118,'User Input'!W135,-'User Input'!W135))</f>
        <v>0</v>
      </c>
      <c r="X118" s="131">
        <f>IF(X$92=$B118,0,IF(X$92&gt;$B118,'User Input'!X135,-'User Input'!X135))</f>
        <v>0</v>
      </c>
      <c r="Y118" s="131">
        <f>IF(Y$92=$B118,0,IF(Y$92&gt;$B118,'User Input'!Y135,-'User Input'!Y135))</f>
        <v>0</v>
      </c>
      <c r="Z118" s="131">
        <f>IF(Z$92=$B118,0,IF(Z$92&gt;$B118,'User Input'!Z135,-'User Input'!Z135))</f>
        <v>0</v>
      </c>
      <c r="AA118" s="131">
        <f>IF(AA$92=$B118,0,IF(AA$92&gt;$B118,'User Input'!AA135,-'User Input'!AA135))</f>
        <v>0</v>
      </c>
      <c r="AB118" s="131">
        <f>IF(AB$92=$B118,0,IF(AB$92&gt;$B118,'User Input'!AB135,-'User Input'!AB135))</f>
        <v>0</v>
      </c>
      <c r="AC118" s="131">
        <f>IF(AC$92=$B118,0,IF(AC$92&gt;$B118,'User Input'!AC135,-'User Input'!AC135))</f>
        <v>0</v>
      </c>
      <c r="AD118" s="131">
        <f>IF(AD$92=$B118,0,IF(AD$92&gt;$B118,'User Input'!AD135,-'User Input'!AD135))</f>
        <v>0</v>
      </c>
      <c r="AE118" s="131">
        <f>IF(AE$92=$B118,0,IF(AE$92&gt;$B118,'User Input'!AE135,-'User Input'!AE135))</f>
        <v>0</v>
      </c>
      <c r="AF118" s="131">
        <f>IF(AF$92=$B118,0,IF(AF$92&gt;$B118,'User Input'!AF135,-'User Input'!AF135))</f>
        <v>0</v>
      </c>
      <c r="AG118" s="131">
        <f>IF(AG$92=$B118,0,IF(AG$92&gt;$B118,'User Input'!AG135,-'User Input'!AG135))</f>
        <v>0</v>
      </c>
      <c r="AH118" s="131">
        <f>IF(AH$92=$B118,0,IF(AH$92&gt;$B118,'User Input'!AH135,-'User Input'!AH135))</f>
        <v>0</v>
      </c>
      <c r="AI118" s="131">
        <f>IF(AI$92=$B118,0,IF(AI$92&gt;$B118,'User Input'!AI135,-'User Input'!AI135))</f>
        <v>0</v>
      </c>
      <c r="AJ118" s="131">
        <f>IF(AJ$92=$B118,0,IF(AJ$92&gt;$B118,'User Input'!AJ135,-'User Input'!AJ135))</f>
        <v>0</v>
      </c>
      <c r="AK118" s="131">
        <f>IF(AK$92=$B118,0,IF(AK$92&gt;$B118,'User Input'!AK135,-'User Input'!AK135))</f>
        <v>0</v>
      </c>
      <c r="AL118" s="131">
        <f>IF(AL$92=$B118,0,IF(AL$92&gt;$B118,'User Input'!AL135,-'User Input'!AL135))</f>
        <v>0</v>
      </c>
      <c r="AM118" s="131">
        <f>IF(AM$92=$B118,0,IF(AM$92&gt;$B118,'User Input'!AM135,-'User Input'!AM135))</f>
        <v>0</v>
      </c>
      <c r="AN118" s="131">
        <f>IF(AN$92=$B118,0,IF(AN$92&gt;$B118,'User Input'!AN135,-'User Input'!AN135))</f>
        <v>0</v>
      </c>
      <c r="AO118" s="131">
        <f>IF(AO$92=$B118,0,IF(AO$92&gt;$B118,'User Input'!AO135,-'User Input'!AO135))</f>
        <v>0</v>
      </c>
    </row>
    <row r="119" spans="2:41" s="6" customFormat="1" ht="15" customHeight="1">
      <c r="B119" s="117" t="s">
        <v>120</v>
      </c>
      <c r="C119" s="44"/>
      <c r="D119" s="131">
        <f>IF(D$92=$B119,0,IF(D$92&gt;$B119,'User Input'!D136,-'User Input'!D136))</f>
        <v>0</v>
      </c>
      <c r="E119" s="131">
        <f>IF(E$92=$B119,0,IF(E$92&gt;$B119,'User Input'!E136,-'User Input'!E136))</f>
        <v>0</v>
      </c>
      <c r="F119" s="131">
        <f>IF(F$92=$B119,0,IF(F$92&gt;$B119,'User Input'!F136,-'User Input'!F136))</f>
        <v>0</v>
      </c>
      <c r="G119" s="131">
        <f>IF(G$92=$B119,0,IF(G$92&gt;$B119,'User Input'!G136,-'User Input'!G136))</f>
        <v>0</v>
      </c>
      <c r="H119" s="131">
        <f>IF(H$92=$B119,0,IF(H$92&gt;$B119,'User Input'!H136,-'User Input'!H136))</f>
        <v>0</v>
      </c>
      <c r="I119" s="131">
        <f>IF(I$92=$B119,0,IF(I$92&gt;$B119,'User Input'!I136,-'User Input'!I136))</f>
        <v>0</v>
      </c>
      <c r="J119" s="131">
        <f>IF(J$92=$B119,0,IF(J$92&gt;$B119,'User Input'!J136,-'User Input'!J136))</f>
        <v>0</v>
      </c>
      <c r="K119" s="131">
        <f>IF(K$92=$B119,0,IF(K$92&gt;$B119,'User Input'!K136,-'User Input'!K136))</f>
        <v>0</v>
      </c>
      <c r="L119" s="131">
        <f>IF(L$92=$B119,0,IF(L$92&gt;$B119,'User Input'!L136,-'User Input'!L136))</f>
        <v>0</v>
      </c>
      <c r="M119" s="131">
        <f>IF(M$92=$B119,0,IF(M$92&gt;$B119,'User Input'!M136,-'User Input'!M136))</f>
        <v>0</v>
      </c>
      <c r="N119" s="131">
        <f>IF(N$92=$B119,0,IF(N$92&gt;$B119,'User Input'!N136,-'User Input'!N136))</f>
        <v>0</v>
      </c>
      <c r="O119" s="131">
        <f>IF(O$92=$B119,0,IF(O$92&gt;$B119,'User Input'!O136,-'User Input'!O136))</f>
        <v>0</v>
      </c>
      <c r="P119" s="131">
        <f>IF(P$92=$B119,0,IF(P$92&gt;$B119,'User Input'!P136,-'User Input'!P136))</f>
        <v>0</v>
      </c>
      <c r="Q119" s="131">
        <f>IF(Q$92=$B119,0,IF(Q$92&gt;$B119,'User Input'!Q136,-'User Input'!Q136))</f>
        <v>0</v>
      </c>
      <c r="R119" s="131">
        <f>IF(R$92=$B119,0,IF(R$92&gt;$B119,'User Input'!R136,-'User Input'!R136))</f>
        <v>0</v>
      </c>
      <c r="S119" s="131">
        <f>IF(S$92=$B119,0,IF(S$92&gt;$B119,'User Input'!S136,-'User Input'!S136))</f>
        <v>0</v>
      </c>
      <c r="T119" s="131">
        <f>IF(T$92=$B119,0,IF(T$92&gt;$B119,'User Input'!T136,-'User Input'!T136))</f>
        <v>0</v>
      </c>
      <c r="U119" s="131">
        <f>IF(U$92=$B119,0,IF(U$92&gt;$B119,'User Input'!U136,-'User Input'!U136))</f>
        <v>0</v>
      </c>
      <c r="V119" s="131">
        <f>IF(V$92=$B119,0,IF(V$92&gt;$B119,'User Input'!V136,-'User Input'!V136))</f>
        <v>0</v>
      </c>
      <c r="W119" s="131">
        <f>IF(W$92=$B119,0,IF(W$92&gt;$B119,'User Input'!W136,-'User Input'!W136))</f>
        <v>0</v>
      </c>
      <c r="X119" s="131">
        <f>IF(X$92=$B119,0,IF(X$92&gt;$B119,'User Input'!X136,-'User Input'!X136))</f>
        <v>0</v>
      </c>
      <c r="Y119" s="131">
        <f>IF(Y$92=$B119,0,IF(Y$92&gt;$B119,'User Input'!Y136,-'User Input'!Y136))</f>
        <v>0</v>
      </c>
      <c r="Z119" s="131">
        <f>IF(Z$92=$B119,0,IF(Z$92&gt;$B119,'User Input'!Z136,-'User Input'!Z136))</f>
        <v>0</v>
      </c>
      <c r="AA119" s="131">
        <f>IF(AA$92=$B119,0,IF(AA$92&gt;$B119,'User Input'!AA136,-'User Input'!AA136))</f>
        <v>0</v>
      </c>
      <c r="AB119" s="131">
        <f>IF(AB$92=$B119,0,IF(AB$92&gt;$B119,'User Input'!AB136,-'User Input'!AB136))</f>
        <v>0</v>
      </c>
      <c r="AC119" s="131">
        <f>IF(AC$92=$B119,0,IF(AC$92&gt;$B119,'User Input'!AC136,-'User Input'!AC136))</f>
        <v>0</v>
      </c>
      <c r="AD119" s="131">
        <f>IF(AD$92=$B119,0,IF(AD$92&gt;$B119,'User Input'!AD136,-'User Input'!AD136))</f>
        <v>0</v>
      </c>
      <c r="AE119" s="131">
        <f>IF(AE$92=$B119,0,IF(AE$92&gt;$B119,'User Input'!AE136,-'User Input'!AE136))</f>
        <v>0</v>
      </c>
      <c r="AF119" s="131">
        <f>IF(AF$92=$B119,0,IF(AF$92&gt;$B119,'User Input'!AF136,-'User Input'!AF136))</f>
        <v>0</v>
      </c>
      <c r="AG119" s="131">
        <f>IF(AG$92=$B119,0,IF(AG$92&gt;$B119,'User Input'!AG136,-'User Input'!AG136))</f>
        <v>0</v>
      </c>
      <c r="AH119" s="131">
        <f>IF(AH$92=$B119,0,IF(AH$92&gt;$B119,'User Input'!AH136,-'User Input'!AH136))</f>
        <v>0</v>
      </c>
      <c r="AI119" s="131">
        <f>IF(AI$92=$B119,0,IF(AI$92&gt;$B119,'User Input'!AI136,-'User Input'!AI136))</f>
        <v>0</v>
      </c>
      <c r="AJ119" s="131">
        <f>IF(AJ$92=$B119,0,IF(AJ$92&gt;$B119,'User Input'!AJ136,-'User Input'!AJ136))</f>
        <v>0</v>
      </c>
      <c r="AK119" s="131">
        <f>IF(AK$92=$B119,0,IF(AK$92&gt;$B119,'User Input'!AK136,-'User Input'!AK136))</f>
        <v>0</v>
      </c>
      <c r="AL119" s="131">
        <f>IF(AL$92=$B119,0,IF(AL$92&gt;$B119,'User Input'!AL136,-'User Input'!AL136))</f>
        <v>0</v>
      </c>
      <c r="AM119" s="131">
        <f>IF(AM$92=$B119,0,IF(AM$92&gt;$B119,'User Input'!AM136,-'User Input'!AM136))</f>
        <v>0</v>
      </c>
      <c r="AN119" s="131">
        <f>IF(AN$92=$B119,0,IF(AN$92&gt;$B119,'User Input'!AN136,-'User Input'!AN136))</f>
        <v>0</v>
      </c>
      <c r="AO119" s="131">
        <f>IF(AO$92=$B119,0,IF(AO$92&gt;$B119,'User Input'!AO136,-'User Input'!AO136))</f>
        <v>0</v>
      </c>
    </row>
    <row r="120" spans="2:41" s="6" customFormat="1" ht="15" customHeight="1">
      <c r="B120" s="117" t="s">
        <v>121</v>
      </c>
      <c r="C120" s="44"/>
      <c r="D120" s="131">
        <f>IF(D$92=$B120,0,IF(D$92&gt;$B120,'User Input'!D137,-'User Input'!D137))</f>
        <v>0</v>
      </c>
      <c r="E120" s="131">
        <f>IF(E$92=$B120,0,IF(E$92&gt;$B120,'User Input'!E137,-'User Input'!E137))</f>
        <v>0</v>
      </c>
      <c r="F120" s="131">
        <f>IF(F$92=$B120,0,IF(F$92&gt;$B120,'User Input'!F137,-'User Input'!F137))</f>
        <v>0</v>
      </c>
      <c r="G120" s="131">
        <f>IF(G$92=$B120,0,IF(G$92&gt;$B120,'User Input'!G137,-'User Input'!G137))</f>
        <v>0</v>
      </c>
      <c r="H120" s="131">
        <f>IF(H$92=$B120,0,IF(H$92&gt;$B120,'User Input'!H137,-'User Input'!H137))</f>
        <v>0</v>
      </c>
      <c r="I120" s="131">
        <f>IF(I$92=$B120,0,IF(I$92&gt;$B120,'User Input'!I137,-'User Input'!I137))</f>
        <v>0</v>
      </c>
      <c r="J120" s="131">
        <f>IF(J$92=$B120,0,IF(J$92&gt;$B120,'User Input'!J137,-'User Input'!J137))</f>
        <v>0</v>
      </c>
      <c r="K120" s="131">
        <f>IF(K$92=$B120,0,IF(K$92&gt;$B120,'User Input'!K137,-'User Input'!K137))</f>
        <v>0</v>
      </c>
      <c r="L120" s="131">
        <f>IF(L$92=$B120,0,IF(L$92&gt;$B120,'User Input'!L137,-'User Input'!L137))</f>
        <v>0</v>
      </c>
      <c r="M120" s="131">
        <f>IF(M$92=$B120,0,IF(M$92&gt;$B120,'User Input'!M137,-'User Input'!M137))</f>
        <v>0</v>
      </c>
      <c r="N120" s="131">
        <f>IF(N$92=$B120,0,IF(N$92&gt;$B120,'User Input'!N137,-'User Input'!N137))</f>
        <v>0</v>
      </c>
      <c r="O120" s="131">
        <f>IF(O$92=$B120,0,IF(O$92&gt;$B120,'User Input'!O137,-'User Input'!O137))</f>
        <v>0</v>
      </c>
      <c r="P120" s="131">
        <f>IF(P$92=$B120,0,IF(P$92&gt;$B120,'User Input'!P137,-'User Input'!P137))</f>
        <v>0</v>
      </c>
      <c r="Q120" s="131">
        <f>IF(Q$92=$B120,0,IF(Q$92&gt;$B120,'User Input'!Q137,-'User Input'!Q137))</f>
        <v>0</v>
      </c>
      <c r="R120" s="131">
        <f>IF(R$92=$B120,0,IF(R$92&gt;$B120,'User Input'!R137,-'User Input'!R137))</f>
        <v>0</v>
      </c>
      <c r="S120" s="131">
        <f>IF(S$92=$B120,0,IF(S$92&gt;$B120,'User Input'!S137,-'User Input'!S137))</f>
        <v>0</v>
      </c>
      <c r="T120" s="131">
        <f>IF(T$92=$B120,0,IF(T$92&gt;$B120,'User Input'!T137,-'User Input'!T137))</f>
        <v>0</v>
      </c>
      <c r="U120" s="131">
        <f>IF(U$92=$B120,0,IF(U$92&gt;$B120,'User Input'!U137,-'User Input'!U137))</f>
        <v>0</v>
      </c>
      <c r="V120" s="131">
        <f>IF(V$92=$B120,0,IF(V$92&gt;$B120,'User Input'!V137,-'User Input'!V137))</f>
        <v>0</v>
      </c>
      <c r="W120" s="131">
        <f>IF(W$92=$B120,0,IF(W$92&gt;$B120,'User Input'!W137,-'User Input'!W137))</f>
        <v>0</v>
      </c>
      <c r="X120" s="131">
        <f>IF(X$92=$B120,0,IF(X$92&gt;$B120,'User Input'!X137,-'User Input'!X137))</f>
        <v>0</v>
      </c>
      <c r="Y120" s="131">
        <f>IF(Y$92=$B120,0,IF(Y$92&gt;$B120,'User Input'!Y137,-'User Input'!Y137))</f>
        <v>0</v>
      </c>
      <c r="Z120" s="131">
        <f>IF(Z$92=$B120,0,IF(Z$92&gt;$B120,'User Input'!Z137,-'User Input'!Z137))</f>
        <v>0</v>
      </c>
      <c r="AA120" s="131">
        <f>IF(AA$92=$B120,0,IF(AA$92&gt;$B120,'User Input'!AA137,-'User Input'!AA137))</f>
        <v>0</v>
      </c>
      <c r="AB120" s="131">
        <f>IF(AB$92=$B120,0,IF(AB$92&gt;$B120,'User Input'!AB137,-'User Input'!AB137))</f>
        <v>0</v>
      </c>
      <c r="AC120" s="131">
        <f>IF(AC$92=$B120,0,IF(AC$92&gt;$B120,'User Input'!AC137,-'User Input'!AC137))</f>
        <v>0</v>
      </c>
      <c r="AD120" s="131">
        <f>IF(AD$92=$B120,0,IF(AD$92&gt;$B120,'User Input'!AD137,-'User Input'!AD137))</f>
        <v>0</v>
      </c>
      <c r="AE120" s="131">
        <f>IF(AE$92=$B120,0,IF(AE$92&gt;$B120,'User Input'!AE137,-'User Input'!AE137))</f>
        <v>0</v>
      </c>
      <c r="AF120" s="131">
        <f>IF(AF$92=$B120,0,IF(AF$92&gt;$B120,'User Input'!AF137,-'User Input'!AF137))</f>
        <v>0</v>
      </c>
      <c r="AG120" s="131">
        <f>IF(AG$92=$B120,0,IF(AG$92&gt;$B120,'User Input'!AG137,-'User Input'!AG137))</f>
        <v>0</v>
      </c>
      <c r="AH120" s="131">
        <f>IF(AH$92=$B120,0,IF(AH$92&gt;$B120,'User Input'!AH137,-'User Input'!AH137))</f>
        <v>0</v>
      </c>
      <c r="AI120" s="131">
        <f>IF(AI$92=$B120,0,IF(AI$92&gt;$B120,'User Input'!AI137,-'User Input'!AI137))</f>
        <v>0</v>
      </c>
      <c r="AJ120" s="131">
        <f>IF(AJ$92=$B120,0,IF(AJ$92&gt;$B120,'User Input'!AJ137,-'User Input'!AJ137))</f>
        <v>0</v>
      </c>
      <c r="AK120" s="131">
        <f>IF(AK$92=$B120,0,IF(AK$92&gt;$B120,'User Input'!AK137,-'User Input'!AK137))</f>
        <v>0</v>
      </c>
      <c r="AL120" s="131">
        <f>IF(AL$92=$B120,0,IF(AL$92&gt;$B120,'User Input'!AL137,-'User Input'!AL137))</f>
        <v>0</v>
      </c>
      <c r="AM120" s="131">
        <f>IF(AM$92=$B120,0,IF(AM$92&gt;$B120,'User Input'!AM137,-'User Input'!AM137))</f>
        <v>0</v>
      </c>
      <c r="AN120" s="131">
        <f>IF(AN$92=$B120,0,IF(AN$92&gt;$B120,'User Input'!AN137,-'User Input'!AN137))</f>
        <v>0</v>
      </c>
      <c r="AO120" s="131">
        <f>IF(AO$92=$B120,0,IF(AO$92&gt;$B120,'User Input'!AO137,-'User Input'!AO137))</f>
        <v>0</v>
      </c>
    </row>
    <row r="121" spans="2:41" s="6" customFormat="1" ht="15" customHeight="1">
      <c r="B121" s="117" t="s">
        <v>122</v>
      </c>
      <c r="C121" s="44"/>
      <c r="D121" s="131">
        <f>IF(D$92=$B121,0,IF(D$92&gt;$B121,'User Input'!D138,-'User Input'!D138))</f>
        <v>0</v>
      </c>
      <c r="E121" s="131">
        <f>IF(E$92=$B121,0,IF(E$92&gt;$B121,'User Input'!E138,-'User Input'!E138))</f>
        <v>0</v>
      </c>
      <c r="F121" s="131">
        <f>IF(F$92=$B121,0,IF(F$92&gt;$B121,'User Input'!F138,-'User Input'!F138))</f>
        <v>0</v>
      </c>
      <c r="G121" s="131">
        <f>IF(G$92=$B121,0,IF(G$92&gt;$B121,'User Input'!G138,-'User Input'!G138))</f>
        <v>0</v>
      </c>
      <c r="H121" s="131">
        <f>IF(H$92=$B121,0,IF(H$92&gt;$B121,'User Input'!H138,-'User Input'!H138))</f>
        <v>0</v>
      </c>
      <c r="I121" s="131">
        <f>IF(I$92=$B121,0,IF(I$92&gt;$B121,'User Input'!I138,-'User Input'!I138))</f>
        <v>0</v>
      </c>
      <c r="J121" s="131">
        <f>IF(J$92=$B121,0,IF(J$92&gt;$B121,'User Input'!J138,-'User Input'!J138))</f>
        <v>0</v>
      </c>
      <c r="K121" s="131">
        <f>IF(K$92=$B121,0,IF(K$92&gt;$B121,'User Input'!K138,-'User Input'!K138))</f>
        <v>0</v>
      </c>
      <c r="L121" s="131">
        <f>IF(L$92=$B121,0,IF(L$92&gt;$B121,'User Input'!L138,-'User Input'!L138))</f>
        <v>0</v>
      </c>
      <c r="M121" s="131">
        <f>IF(M$92=$B121,0,IF(M$92&gt;$B121,'User Input'!M138,-'User Input'!M138))</f>
        <v>0</v>
      </c>
      <c r="N121" s="131">
        <f>IF(N$92=$B121,0,IF(N$92&gt;$B121,'User Input'!N138,-'User Input'!N138))</f>
        <v>0</v>
      </c>
      <c r="O121" s="131">
        <f>IF(O$92=$B121,0,IF(O$92&gt;$B121,'User Input'!O138,-'User Input'!O138))</f>
        <v>0</v>
      </c>
      <c r="P121" s="131">
        <f>IF(P$92=$B121,0,IF(P$92&gt;$B121,'User Input'!P138,-'User Input'!P138))</f>
        <v>0</v>
      </c>
      <c r="Q121" s="131">
        <f>IF(Q$92=$B121,0,IF(Q$92&gt;$B121,'User Input'!Q138,-'User Input'!Q138))</f>
        <v>0</v>
      </c>
      <c r="R121" s="131">
        <f>IF(R$92=$B121,0,IF(R$92&gt;$B121,'User Input'!R138,-'User Input'!R138))</f>
        <v>0</v>
      </c>
      <c r="S121" s="131">
        <f>IF(S$92=$B121,0,IF(S$92&gt;$B121,'User Input'!S138,-'User Input'!S138))</f>
        <v>0</v>
      </c>
      <c r="T121" s="131">
        <f>IF(T$92=$B121,0,IF(T$92&gt;$B121,'User Input'!T138,-'User Input'!T138))</f>
        <v>0</v>
      </c>
      <c r="U121" s="131">
        <f>IF(U$92=$B121,0,IF(U$92&gt;$B121,'User Input'!U138,-'User Input'!U138))</f>
        <v>0</v>
      </c>
      <c r="V121" s="131">
        <f>IF(V$92=$B121,0,IF(V$92&gt;$B121,'User Input'!V138,-'User Input'!V138))</f>
        <v>0</v>
      </c>
      <c r="W121" s="131">
        <f>IF(W$92=$B121,0,IF(W$92&gt;$B121,'User Input'!W138,-'User Input'!W138))</f>
        <v>0</v>
      </c>
      <c r="X121" s="131">
        <f>IF(X$92=$B121,0,IF(X$92&gt;$B121,'User Input'!X138,-'User Input'!X138))</f>
        <v>0</v>
      </c>
      <c r="Y121" s="131">
        <f>IF(Y$92=$B121,0,IF(Y$92&gt;$B121,'User Input'!Y138,-'User Input'!Y138))</f>
        <v>0</v>
      </c>
      <c r="Z121" s="131">
        <f>IF(Z$92=$B121,0,IF(Z$92&gt;$B121,'User Input'!Z138,-'User Input'!Z138))</f>
        <v>0</v>
      </c>
      <c r="AA121" s="131">
        <f>IF(AA$92=$B121,0,IF(AA$92&gt;$B121,'User Input'!AA138,-'User Input'!AA138))</f>
        <v>0</v>
      </c>
      <c r="AB121" s="131">
        <f>IF(AB$92=$B121,0,IF(AB$92&gt;$B121,'User Input'!AB138,-'User Input'!AB138))</f>
        <v>0</v>
      </c>
      <c r="AC121" s="131">
        <f>IF(AC$92=$B121,0,IF(AC$92&gt;$B121,'User Input'!AC138,-'User Input'!AC138))</f>
        <v>0</v>
      </c>
      <c r="AD121" s="131">
        <f>IF(AD$92=$B121,0,IF(AD$92&gt;$B121,'User Input'!AD138,-'User Input'!AD138))</f>
        <v>0</v>
      </c>
      <c r="AE121" s="131">
        <f>IF(AE$92=$B121,0,IF(AE$92&gt;$B121,'User Input'!AE138,-'User Input'!AE138))</f>
        <v>0</v>
      </c>
      <c r="AF121" s="131">
        <f>IF(AF$92=$B121,0,IF(AF$92&gt;$B121,'User Input'!AF138,-'User Input'!AF138))</f>
        <v>0</v>
      </c>
      <c r="AG121" s="131">
        <f>IF(AG$92=$B121,0,IF(AG$92&gt;$B121,'User Input'!AG138,-'User Input'!AG138))</f>
        <v>0</v>
      </c>
      <c r="AH121" s="131">
        <f>IF(AH$92=$B121,0,IF(AH$92&gt;$B121,'User Input'!AH138,-'User Input'!AH138))</f>
        <v>0</v>
      </c>
      <c r="AI121" s="131">
        <f>IF(AI$92=$B121,0,IF(AI$92&gt;$B121,'User Input'!AI138,-'User Input'!AI138))</f>
        <v>0</v>
      </c>
      <c r="AJ121" s="131">
        <f>IF(AJ$92=$B121,0,IF(AJ$92&gt;$B121,'User Input'!AJ138,-'User Input'!AJ138))</f>
        <v>0</v>
      </c>
      <c r="AK121" s="131">
        <f>IF(AK$92=$B121,0,IF(AK$92&gt;$B121,'User Input'!AK138,-'User Input'!AK138))</f>
        <v>0</v>
      </c>
      <c r="AL121" s="131">
        <f>IF(AL$92=$B121,0,IF(AL$92&gt;$B121,'User Input'!AL138,-'User Input'!AL138))</f>
        <v>0</v>
      </c>
      <c r="AM121" s="131">
        <f>IF(AM$92=$B121,0,IF(AM$92&gt;$B121,'User Input'!AM138,-'User Input'!AM138))</f>
        <v>0</v>
      </c>
      <c r="AN121" s="131">
        <f>IF(AN$92=$B121,0,IF(AN$92&gt;$B121,'User Input'!AN138,-'User Input'!AN138))</f>
        <v>0</v>
      </c>
      <c r="AO121" s="131">
        <f>IF(AO$92=$B121,0,IF(AO$92&gt;$B121,'User Input'!AO138,-'User Input'!AO138))</f>
        <v>0</v>
      </c>
    </row>
    <row r="122" spans="2:41" s="6" customFormat="1" ht="15" customHeight="1">
      <c r="B122" s="117" t="s">
        <v>123</v>
      </c>
      <c r="C122" s="44"/>
      <c r="D122" s="131">
        <f>IF(D$92=$B122,0,IF(D$92&gt;$B122,'User Input'!D139,-'User Input'!D139))</f>
        <v>0</v>
      </c>
      <c r="E122" s="131">
        <f>IF(E$92=$B122,0,IF(E$92&gt;$B122,'User Input'!E139,-'User Input'!E139))</f>
        <v>0</v>
      </c>
      <c r="F122" s="131">
        <f>IF(F$92=$B122,0,IF(F$92&gt;$B122,'User Input'!F139,-'User Input'!F139))</f>
        <v>0</v>
      </c>
      <c r="G122" s="131">
        <f>IF(G$92=$B122,0,IF(G$92&gt;$B122,'User Input'!G139,-'User Input'!G139))</f>
        <v>0</v>
      </c>
      <c r="H122" s="131">
        <f>IF(H$92=$B122,0,IF(H$92&gt;$B122,'User Input'!H139,-'User Input'!H139))</f>
        <v>0</v>
      </c>
      <c r="I122" s="131">
        <f>IF(I$92=$B122,0,IF(I$92&gt;$B122,'User Input'!I139,-'User Input'!I139))</f>
        <v>0</v>
      </c>
      <c r="J122" s="131">
        <f>IF(J$92=$B122,0,IF(J$92&gt;$B122,'User Input'!J139,-'User Input'!J139))</f>
        <v>0</v>
      </c>
      <c r="K122" s="131">
        <f>IF(K$92=$B122,0,IF(K$92&gt;$B122,'User Input'!K139,-'User Input'!K139))</f>
        <v>0</v>
      </c>
      <c r="L122" s="131">
        <f>IF(L$92=$B122,0,IF(L$92&gt;$B122,'User Input'!L139,-'User Input'!L139))</f>
        <v>0</v>
      </c>
      <c r="M122" s="131">
        <f>IF(M$92=$B122,0,IF(M$92&gt;$B122,'User Input'!M139,-'User Input'!M139))</f>
        <v>0</v>
      </c>
      <c r="N122" s="131">
        <f>IF(N$92=$B122,0,IF(N$92&gt;$B122,'User Input'!N139,-'User Input'!N139))</f>
        <v>0</v>
      </c>
      <c r="O122" s="131">
        <f>IF(O$92=$B122,0,IF(O$92&gt;$B122,'User Input'!O139,-'User Input'!O139))</f>
        <v>0</v>
      </c>
      <c r="P122" s="131">
        <f>IF(P$92=$B122,0,IF(P$92&gt;$B122,'User Input'!P139,-'User Input'!P139))</f>
        <v>0</v>
      </c>
      <c r="Q122" s="131">
        <f>IF(Q$92=$B122,0,IF(Q$92&gt;$B122,'User Input'!Q139,-'User Input'!Q139))</f>
        <v>0</v>
      </c>
      <c r="R122" s="131">
        <f>IF(R$92=$B122,0,IF(R$92&gt;$B122,'User Input'!R139,-'User Input'!R139))</f>
        <v>0</v>
      </c>
      <c r="S122" s="131">
        <f>IF(S$92=$B122,0,IF(S$92&gt;$B122,'User Input'!S139,-'User Input'!S139))</f>
        <v>0</v>
      </c>
      <c r="T122" s="131">
        <f>IF(T$92=$B122,0,IF(T$92&gt;$B122,'User Input'!T139,-'User Input'!T139))</f>
        <v>0</v>
      </c>
      <c r="U122" s="131">
        <f>IF(U$92=$B122,0,IF(U$92&gt;$B122,'User Input'!U139,-'User Input'!U139))</f>
        <v>0</v>
      </c>
      <c r="V122" s="131">
        <f>IF(V$92=$B122,0,IF(V$92&gt;$B122,'User Input'!V139,-'User Input'!V139))</f>
        <v>0</v>
      </c>
      <c r="W122" s="131">
        <f>IF(W$92=$B122,0,IF(W$92&gt;$B122,'User Input'!W139,-'User Input'!W139))</f>
        <v>0</v>
      </c>
      <c r="X122" s="131">
        <f>IF(X$92=$B122,0,IF(X$92&gt;$B122,'User Input'!X139,-'User Input'!X139))</f>
        <v>0</v>
      </c>
      <c r="Y122" s="131">
        <f>IF(Y$92=$B122,0,IF(Y$92&gt;$B122,'User Input'!Y139,-'User Input'!Y139))</f>
        <v>0</v>
      </c>
      <c r="Z122" s="131">
        <f>IF(Z$92=$B122,0,IF(Z$92&gt;$B122,'User Input'!Z139,-'User Input'!Z139))</f>
        <v>0</v>
      </c>
      <c r="AA122" s="131">
        <f>IF(AA$92=$B122,0,IF(AA$92&gt;$B122,'User Input'!AA139,-'User Input'!AA139))</f>
        <v>0</v>
      </c>
      <c r="AB122" s="131">
        <f>IF(AB$92=$B122,0,IF(AB$92&gt;$B122,'User Input'!AB139,-'User Input'!AB139))</f>
        <v>0</v>
      </c>
      <c r="AC122" s="131">
        <f>IF(AC$92=$B122,0,IF(AC$92&gt;$B122,'User Input'!AC139,-'User Input'!AC139))</f>
        <v>0</v>
      </c>
      <c r="AD122" s="131">
        <f>IF(AD$92=$B122,0,IF(AD$92&gt;$B122,'User Input'!AD139,-'User Input'!AD139))</f>
        <v>0</v>
      </c>
      <c r="AE122" s="131">
        <f>IF(AE$92=$B122,0,IF(AE$92&gt;$B122,'User Input'!AE139,-'User Input'!AE139))</f>
        <v>0</v>
      </c>
      <c r="AF122" s="131">
        <f>IF(AF$92=$B122,0,IF(AF$92&gt;$B122,'User Input'!AF139,-'User Input'!AF139))</f>
        <v>0</v>
      </c>
      <c r="AG122" s="131">
        <f>IF(AG$92=$B122,0,IF(AG$92&gt;$B122,'User Input'!AG139,-'User Input'!AG139))</f>
        <v>0</v>
      </c>
      <c r="AH122" s="131">
        <f>IF(AH$92=$B122,0,IF(AH$92&gt;$B122,'User Input'!AH139,-'User Input'!AH139))</f>
        <v>0</v>
      </c>
      <c r="AI122" s="131">
        <f>IF(AI$92=$B122,0,IF(AI$92&gt;$B122,'User Input'!AI139,-'User Input'!AI139))</f>
        <v>0</v>
      </c>
      <c r="AJ122" s="131">
        <f>IF(AJ$92=$B122,0,IF(AJ$92&gt;$B122,'User Input'!AJ139,-'User Input'!AJ139))</f>
        <v>0</v>
      </c>
      <c r="AK122" s="131">
        <f>IF(AK$92=$B122,0,IF(AK$92&gt;$B122,'User Input'!AK139,-'User Input'!AK139))</f>
        <v>0</v>
      </c>
      <c r="AL122" s="131">
        <f>IF(AL$92=$B122,0,IF(AL$92&gt;$B122,'User Input'!AL139,-'User Input'!AL139))</f>
        <v>0</v>
      </c>
      <c r="AM122" s="131">
        <f>IF(AM$92=$B122,0,IF(AM$92&gt;$B122,'User Input'!AM139,-'User Input'!AM139))</f>
        <v>0</v>
      </c>
      <c r="AN122" s="131">
        <f>IF(AN$92=$B122,0,IF(AN$92&gt;$B122,'User Input'!AN139,-'User Input'!AN139))</f>
        <v>0</v>
      </c>
      <c r="AO122" s="131">
        <f>IF(AO$92=$B122,0,IF(AO$92&gt;$B122,'User Input'!AO139,-'User Input'!AO139))</f>
        <v>0</v>
      </c>
    </row>
    <row r="123" spans="2:41" s="6" customFormat="1" ht="15" customHeight="1">
      <c r="B123" s="117" t="s">
        <v>124</v>
      </c>
      <c r="C123" s="44"/>
      <c r="D123" s="131">
        <f>IF(D$92=$B123,0,IF(D$92&gt;$B123,'User Input'!D140,-'User Input'!D140))</f>
        <v>0</v>
      </c>
      <c r="E123" s="131">
        <f>IF(E$92=$B123,0,IF(E$92&gt;$B123,'User Input'!E140,-'User Input'!E140))</f>
        <v>0</v>
      </c>
      <c r="F123" s="131">
        <f>IF(F$92=$B123,0,IF(F$92&gt;$B123,'User Input'!F140,-'User Input'!F140))</f>
        <v>0</v>
      </c>
      <c r="G123" s="131">
        <f>IF(G$92=$B123,0,IF(G$92&gt;$B123,'User Input'!G140,-'User Input'!G140))</f>
        <v>0</v>
      </c>
      <c r="H123" s="131">
        <f>IF(H$92=$B123,0,IF(H$92&gt;$B123,'User Input'!H140,-'User Input'!H140))</f>
        <v>0</v>
      </c>
      <c r="I123" s="131">
        <f>IF(I$92=$B123,0,IF(I$92&gt;$B123,'User Input'!I140,-'User Input'!I140))</f>
        <v>0</v>
      </c>
      <c r="J123" s="131">
        <f>IF(J$92=$B123,0,IF(J$92&gt;$B123,'User Input'!J140,-'User Input'!J140))</f>
        <v>0</v>
      </c>
      <c r="K123" s="131">
        <f>IF(K$92=$B123,0,IF(K$92&gt;$B123,'User Input'!K140,-'User Input'!K140))</f>
        <v>0</v>
      </c>
      <c r="L123" s="131">
        <f>IF(L$92=$B123,0,IF(L$92&gt;$B123,'User Input'!L140,-'User Input'!L140))</f>
        <v>0</v>
      </c>
      <c r="M123" s="131">
        <f>IF(M$92=$B123,0,IF(M$92&gt;$B123,'User Input'!M140,-'User Input'!M140))</f>
        <v>0</v>
      </c>
      <c r="N123" s="131">
        <f>IF(N$92=$B123,0,IF(N$92&gt;$B123,'User Input'!N140,-'User Input'!N140))</f>
        <v>0</v>
      </c>
      <c r="O123" s="131">
        <f>IF(O$92=$B123,0,IF(O$92&gt;$B123,'User Input'!O140,-'User Input'!O140))</f>
        <v>0</v>
      </c>
      <c r="P123" s="131">
        <f>IF(P$92=$B123,0,IF(P$92&gt;$B123,'User Input'!P140,-'User Input'!P140))</f>
        <v>0</v>
      </c>
      <c r="Q123" s="131">
        <f>IF(Q$92=$B123,0,IF(Q$92&gt;$B123,'User Input'!Q140,-'User Input'!Q140))</f>
        <v>0</v>
      </c>
      <c r="R123" s="131">
        <f>IF(R$92=$B123,0,IF(R$92&gt;$B123,'User Input'!R140,-'User Input'!R140))</f>
        <v>0</v>
      </c>
      <c r="S123" s="131">
        <f>IF(S$92=$B123,0,IF(S$92&gt;$B123,'User Input'!S140,-'User Input'!S140))</f>
        <v>0</v>
      </c>
      <c r="T123" s="131">
        <f>IF(T$92=$B123,0,IF(T$92&gt;$B123,'User Input'!T140,-'User Input'!T140))</f>
        <v>0</v>
      </c>
      <c r="U123" s="131">
        <f>IF(U$92=$B123,0,IF(U$92&gt;$B123,'User Input'!U140,-'User Input'!U140))</f>
        <v>0</v>
      </c>
      <c r="V123" s="131">
        <f>IF(V$92=$B123,0,IF(V$92&gt;$B123,'User Input'!V140,-'User Input'!V140))</f>
        <v>0</v>
      </c>
      <c r="W123" s="131">
        <f>IF(W$92=$B123,0,IF(W$92&gt;$B123,'User Input'!W140,-'User Input'!W140))</f>
        <v>0</v>
      </c>
      <c r="X123" s="131">
        <f>IF(X$92=$B123,0,IF(X$92&gt;$B123,'User Input'!X140,-'User Input'!X140))</f>
        <v>0</v>
      </c>
      <c r="Y123" s="131">
        <f>IF(Y$92=$B123,0,IF(Y$92&gt;$B123,'User Input'!Y140,-'User Input'!Y140))</f>
        <v>0</v>
      </c>
      <c r="Z123" s="131">
        <f>IF(Z$92=$B123,0,IF(Z$92&gt;$B123,'User Input'!Z140,-'User Input'!Z140))</f>
        <v>0</v>
      </c>
      <c r="AA123" s="131">
        <f>IF(AA$92=$B123,0,IF(AA$92&gt;$B123,'User Input'!AA140,-'User Input'!AA140))</f>
        <v>0</v>
      </c>
      <c r="AB123" s="131">
        <f>IF(AB$92=$B123,0,IF(AB$92&gt;$B123,'User Input'!AB140,-'User Input'!AB140))</f>
        <v>0</v>
      </c>
      <c r="AC123" s="131">
        <f>IF(AC$92=$B123,0,IF(AC$92&gt;$B123,'User Input'!AC140,-'User Input'!AC140))</f>
        <v>0</v>
      </c>
      <c r="AD123" s="131">
        <f>IF(AD$92=$B123,0,IF(AD$92&gt;$B123,'User Input'!AD140,-'User Input'!AD140))</f>
        <v>0</v>
      </c>
      <c r="AE123" s="131">
        <f>IF(AE$92=$B123,0,IF(AE$92&gt;$B123,'User Input'!AE140,-'User Input'!AE140))</f>
        <v>0</v>
      </c>
      <c r="AF123" s="131">
        <f>IF(AF$92=$B123,0,IF(AF$92&gt;$B123,'User Input'!AF140,-'User Input'!AF140))</f>
        <v>0</v>
      </c>
      <c r="AG123" s="131">
        <f>IF(AG$92=$B123,0,IF(AG$92&gt;$B123,'User Input'!AG140,-'User Input'!AG140))</f>
        <v>0</v>
      </c>
      <c r="AH123" s="131">
        <f>IF(AH$92=$B123,0,IF(AH$92&gt;$B123,'User Input'!AH140,-'User Input'!AH140))</f>
        <v>0</v>
      </c>
      <c r="AI123" s="131">
        <f>IF(AI$92=$B123,0,IF(AI$92&gt;$B123,'User Input'!AI140,-'User Input'!AI140))</f>
        <v>0</v>
      </c>
      <c r="AJ123" s="131">
        <f>IF(AJ$92=$B123,0,IF(AJ$92&gt;$B123,'User Input'!AJ140,-'User Input'!AJ140))</f>
        <v>0</v>
      </c>
      <c r="AK123" s="131">
        <f>IF(AK$92=$B123,0,IF(AK$92&gt;$B123,'User Input'!AK140,-'User Input'!AK140))</f>
        <v>0</v>
      </c>
      <c r="AL123" s="131">
        <f>IF(AL$92=$B123,0,IF(AL$92&gt;$B123,'User Input'!AL140,-'User Input'!AL140))</f>
        <v>0</v>
      </c>
      <c r="AM123" s="131">
        <f>IF(AM$92=$B123,0,IF(AM$92&gt;$B123,'User Input'!AM140,-'User Input'!AM140))</f>
        <v>0</v>
      </c>
      <c r="AN123" s="131">
        <f>IF(AN$92=$B123,0,IF(AN$92&gt;$B123,'User Input'!AN140,-'User Input'!AN140))</f>
        <v>0</v>
      </c>
      <c r="AO123" s="131">
        <f>IF(AO$92=$B123,0,IF(AO$92&gt;$B123,'User Input'!AO140,-'User Input'!AO140))</f>
        <v>0</v>
      </c>
    </row>
    <row r="124" spans="2:41" s="6" customFormat="1" ht="15" customHeight="1">
      <c r="B124" s="117" t="s">
        <v>125</v>
      </c>
      <c r="C124" s="44"/>
      <c r="D124" s="131">
        <f>IF(D$92=$B124,0,IF(D$92&gt;$B124,'User Input'!D141,-'User Input'!D141))</f>
        <v>0</v>
      </c>
      <c r="E124" s="131">
        <f>IF(E$92=$B124,0,IF(E$92&gt;$B124,'User Input'!E141,-'User Input'!E141))</f>
        <v>0</v>
      </c>
      <c r="F124" s="131">
        <f>IF(F$92=$B124,0,IF(F$92&gt;$B124,'User Input'!F141,-'User Input'!F141))</f>
        <v>0</v>
      </c>
      <c r="G124" s="131">
        <f>IF(G$92=$B124,0,IF(G$92&gt;$B124,'User Input'!G141,-'User Input'!G141))</f>
        <v>0</v>
      </c>
      <c r="H124" s="131">
        <f>IF(H$92=$B124,0,IF(H$92&gt;$B124,'User Input'!H141,-'User Input'!H141))</f>
        <v>0</v>
      </c>
      <c r="I124" s="131">
        <f>IF(I$92=$B124,0,IF(I$92&gt;$B124,'User Input'!I141,-'User Input'!I141))</f>
        <v>0</v>
      </c>
      <c r="J124" s="131">
        <f>IF(J$92=$B124,0,IF(J$92&gt;$B124,'User Input'!J141,-'User Input'!J141))</f>
        <v>0</v>
      </c>
      <c r="K124" s="131">
        <f>IF(K$92=$B124,0,IF(K$92&gt;$B124,'User Input'!K141,-'User Input'!K141))</f>
        <v>0</v>
      </c>
      <c r="L124" s="131">
        <f>IF(L$92=$B124,0,IF(L$92&gt;$B124,'User Input'!L141,-'User Input'!L141))</f>
        <v>0</v>
      </c>
      <c r="M124" s="131">
        <f>IF(M$92=$B124,0,IF(M$92&gt;$B124,'User Input'!M141,-'User Input'!M141))</f>
        <v>0</v>
      </c>
      <c r="N124" s="131">
        <f>IF(N$92=$B124,0,IF(N$92&gt;$B124,'User Input'!N141,-'User Input'!N141))</f>
        <v>0</v>
      </c>
      <c r="O124" s="131">
        <f>IF(O$92=$B124,0,IF(O$92&gt;$B124,'User Input'!O141,-'User Input'!O141))</f>
        <v>0</v>
      </c>
      <c r="P124" s="131">
        <f>IF(P$92=$B124,0,IF(P$92&gt;$B124,'User Input'!P141,-'User Input'!P141))</f>
        <v>0</v>
      </c>
      <c r="Q124" s="131">
        <f>IF(Q$92=$B124,0,IF(Q$92&gt;$B124,'User Input'!Q141,-'User Input'!Q141))</f>
        <v>0</v>
      </c>
      <c r="R124" s="131">
        <f>IF(R$92=$B124,0,IF(R$92&gt;$B124,'User Input'!R141,-'User Input'!R141))</f>
        <v>0</v>
      </c>
      <c r="S124" s="131">
        <f>IF(S$92=$B124,0,IF(S$92&gt;$B124,'User Input'!S141,-'User Input'!S141))</f>
        <v>0</v>
      </c>
      <c r="T124" s="131">
        <f>IF(T$92=$B124,0,IF(T$92&gt;$B124,'User Input'!T141,-'User Input'!T141))</f>
        <v>0</v>
      </c>
      <c r="U124" s="131">
        <f>IF(U$92=$B124,0,IF(U$92&gt;$B124,'User Input'!U141,-'User Input'!U141))</f>
        <v>0</v>
      </c>
      <c r="V124" s="131">
        <f>IF(V$92=$B124,0,IF(V$92&gt;$B124,'User Input'!V141,-'User Input'!V141))</f>
        <v>0</v>
      </c>
      <c r="W124" s="131">
        <f>IF(W$92=$B124,0,IF(W$92&gt;$B124,'User Input'!W141,-'User Input'!W141))</f>
        <v>0</v>
      </c>
      <c r="X124" s="131">
        <f>IF(X$92=$B124,0,IF(X$92&gt;$B124,'User Input'!X141,-'User Input'!X141))</f>
        <v>0</v>
      </c>
      <c r="Y124" s="131">
        <f>IF(Y$92=$B124,0,IF(Y$92&gt;$B124,'User Input'!Y141,-'User Input'!Y141))</f>
        <v>0</v>
      </c>
      <c r="Z124" s="131">
        <f>IF(Z$92=$B124,0,IF(Z$92&gt;$B124,'User Input'!Z141,-'User Input'!Z141))</f>
        <v>0</v>
      </c>
      <c r="AA124" s="131">
        <f>IF(AA$92=$B124,0,IF(AA$92&gt;$B124,'User Input'!AA141,-'User Input'!AA141))</f>
        <v>0</v>
      </c>
      <c r="AB124" s="131">
        <f>IF(AB$92=$B124,0,IF(AB$92&gt;$B124,'User Input'!AB141,-'User Input'!AB141))</f>
        <v>0</v>
      </c>
      <c r="AC124" s="131">
        <f>IF(AC$92=$B124,0,IF(AC$92&gt;$B124,'User Input'!AC141,-'User Input'!AC141))</f>
        <v>0</v>
      </c>
      <c r="AD124" s="131">
        <f>IF(AD$92=$B124,0,IF(AD$92&gt;$B124,'User Input'!AD141,-'User Input'!AD141))</f>
        <v>0</v>
      </c>
      <c r="AE124" s="131">
        <f>IF(AE$92=$B124,0,IF(AE$92&gt;$B124,'User Input'!AE141,-'User Input'!AE141))</f>
        <v>0</v>
      </c>
      <c r="AF124" s="131">
        <f>IF(AF$92=$B124,0,IF(AF$92&gt;$B124,'User Input'!AF141,-'User Input'!AF141))</f>
        <v>0</v>
      </c>
      <c r="AG124" s="131">
        <f>IF(AG$92=$B124,0,IF(AG$92&gt;$B124,'User Input'!AG141,-'User Input'!AG141))</f>
        <v>0</v>
      </c>
      <c r="AH124" s="131">
        <f>IF(AH$92=$B124,0,IF(AH$92&gt;$B124,'User Input'!AH141,-'User Input'!AH141))</f>
        <v>0</v>
      </c>
      <c r="AI124" s="131">
        <f>IF(AI$92=$B124,0,IF(AI$92&gt;$B124,'User Input'!AI141,-'User Input'!AI141))</f>
        <v>0</v>
      </c>
      <c r="AJ124" s="131">
        <f>IF(AJ$92=$B124,0,IF(AJ$92&gt;$B124,'User Input'!AJ141,-'User Input'!AJ141))</f>
        <v>0</v>
      </c>
      <c r="AK124" s="131">
        <f>IF(AK$92=$B124,0,IF(AK$92&gt;$B124,'User Input'!AK141,-'User Input'!AK141))</f>
        <v>0</v>
      </c>
      <c r="AL124" s="131">
        <f>IF(AL$92=$B124,0,IF(AL$92&gt;$B124,'User Input'!AL141,-'User Input'!AL141))</f>
        <v>0</v>
      </c>
      <c r="AM124" s="131">
        <f>IF(AM$92=$B124,0,IF(AM$92&gt;$B124,'User Input'!AM141,-'User Input'!AM141))</f>
        <v>0</v>
      </c>
      <c r="AN124" s="131">
        <f>IF(AN$92=$B124,0,IF(AN$92&gt;$B124,'User Input'!AN141,-'User Input'!AN141))</f>
        <v>0</v>
      </c>
      <c r="AO124" s="131">
        <f>IF(AO$92=$B124,0,IF(AO$92&gt;$B124,'User Input'!AO141,-'User Input'!AO141))</f>
        <v>0</v>
      </c>
    </row>
    <row r="125" spans="2:41" s="6" customFormat="1" ht="15" customHeight="1">
      <c r="B125" s="117" t="s">
        <v>126</v>
      </c>
      <c r="C125" s="44"/>
      <c r="D125" s="131">
        <f>IF(D$92=$B125,0,IF(D$92&gt;$B125,'User Input'!D142,-'User Input'!D142))</f>
        <v>0</v>
      </c>
      <c r="E125" s="131">
        <f>IF(E$92=$B125,0,IF(E$92&gt;$B125,'User Input'!E142,-'User Input'!E142))</f>
        <v>0</v>
      </c>
      <c r="F125" s="131">
        <f>IF(F$92=$B125,0,IF(F$92&gt;$B125,'User Input'!F142,-'User Input'!F142))</f>
        <v>0</v>
      </c>
      <c r="G125" s="131">
        <f>IF(G$92=$B125,0,IF(G$92&gt;$B125,'User Input'!G142,-'User Input'!G142))</f>
        <v>0</v>
      </c>
      <c r="H125" s="131">
        <f>IF(H$92=$B125,0,IF(H$92&gt;$B125,'User Input'!H142,-'User Input'!H142))</f>
        <v>0</v>
      </c>
      <c r="I125" s="131">
        <f>IF(I$92=$B125,0,IF(I$92&gt;$B125,'User Input'!I142,-'User Input'!I142))</f>
        <v>0</v>
      </c>
      <c r="J125" s="131">
        <f>IF(J$92=$B125,0,IF(J$92&gt;$B125,'User Input'!J142,-'User Input'!J142))</f>
        <v>0</v>
      </c>
      <c r="K125" s="131">
        <f>IF(K$92=$B125,0,IF(K$92&gt;$B125,'User Input'!K142,-'User Input'!K142))</f>
        <v>0</v>
      </c>
      <c r="L125" s="131">
        <f>IF(L$92=$B125,0,IF(L$92&gt;$B125,'User Input'!L142,-'User Input'!L142))</f>
        <v>0</v>
      </c>
      <c r="M125" s="131">
        <f>IF(M$92=$B125,0,IF(M$92&gt;$B125,'User Input'!M142,-'User Input'!M142))</f>
        <v>0</v>
      </c>
      <c r="N125" s="131">
        <f>IF(N$92=$B125,0,IF(N$92&gt;$B125,'User Input'!N142,-'User Input'!N142))</f>
        <v>0</v>
      </c>
      <c r="O125" s="131">
        <f>IF(O$92=$B125,0,IF(O$92&gt;$B125,'User Input'!O142,-'User Input'!O142))</f>
        <v>0</v>
      </c>
      <c r="P125" s="131">
        <f>IF(P$92=$B125,0,IF(P$92&gt;$B125,'User Input'!P142,-'User Input'!P142))</f>
        <v>0</v>
      </c>
      <c r="Q125" s="131">
        <f>IF(Q$92=$B125,0,IF(Q$92&gt;$B125,'User Input'!Q142,-'User Input'!Q142))</f>
        <v>0</v>
      </c>
      <c r="R125" s="131">
        <f>IF(R$92=$B125,0,IF(R$92&gt;$B125,'User Input'!R142,-'User Input'!R142))</f>
        <v>0</v>
      </c>
      <c r="S125" s="131">
        <f>IF(S$92=$B125,0,IF(S$92&gt;$B125,'User Input'!S142,-'User Input'!S142))</f>
        <v>0</v>
      </c>
      <c r="T125" s="131">
        <f>IF(T$92=$B125,0,IF(T$92&gt;$B125,'User Input'!T142,-'User Input'!T142))</f>
        <v>0</v>
      </c>
      <c r="U125" s="131">
        <f>IF(U$92=$B125,0,IF(U$92&gt;$B125,'User Input'!U142,-'User Input'!U142))</f>
        <v>0</v>
      </c>
      <c r="V125" s="131">
        <f>IF(V$92=$B125,0,IF(V$92&gt;$B125,'User Input'!V142,-'User Input'!V142))</f>
        <v>0</v>
      </c>
      <c r="W125" s="131">
        <f>IF(W$92=$B125,0,IF(W$92&gt;$B125,'User Input'!W142,-'User Input'!W142))</f>
        <v>0</v>
      </c>
      <c r="X125" s="131">
        <f>IF(X$92=$B125,0,IF(X$92&gt;$B125,'User Input'!X142,-'User Input'!X142))</f>
        <v>0</v>
      </c>
      <c r="Y125" s="131">
        <f>IF(Y$92=$B125,0,IF(Y$92&gt;$B125,'User Input'!Y142,-'User Input'!Y142))</f>
        <v>0</v>
      </c>
      <c r="Z125" s="131">
        <f>IF(Z$92=$B125,0,IF(Z$92&gt;$B125,'User Input'!Z142,-'User Input'!Z142))</f>
        <v>0</v>
      </c>
      <c r="AA125" s="131">
        <f>IF(AA$92=$B125,0,IF(AA$92&gt;$B125,'User Input'!AA142,-'User Input'!AA142))</f>
        <v>0</v>
      </c>
      <c r="AB125" s="131">
        <f>IF(AB$92=$B125,0,IF(AB$92&gt;$B125,'User Input'!AB142,-'User Input'!AB142))</f>
        <v>0</v>
      </c>
      <c r="AC125" s="131">
        <f>IF(AC$92=$B125,0,IF(AC$92&gt;$B125,'User Input'!AC142,-'User Input'!AC142))</f>
        <v>0</v>
      </c>
      <c r="AD125" s="131">
        <f>IF(AD$92=$B125,0,IF(AD$92&gt;$B125,'User Input'!AD142,-'User Input'!AD142))</f>
        <v>0</v>
      </c>
      <c r="AE125" s="131">
        <f>IF(AE$92=$B125,0,IF(AE$92&gt;$B125,'User Input'!AE142,-'User Input'!AE142))</f>
        <v>0</v>
      </c>
      <c r="AF125" s="131">
        <f>IF(AF$92=$B125,0,IF(AF$92&gt;$B125,'User Input'!AF142,-'User Input'!AF142))</f>
        <v>0</v>
      </c>
      <c r="AG125" s="131">
        <f>IF(AG$92=$B125,0,IF(AG$92&gt;$B125,'User Input'!AG142,-'User Input'!AG142))</f>
        <v>0</v>
      </c>
      <c r="AH125" s="131">
        <f>IF(AH$92=$B125,0,IF(AH$92&gt;$B125,'User Input'!AH142,-'User Input'!AH142))</f>
        <v>0</v>
      </c>
      <c r="AI125" s="131">
        <f>IF(AI$92=$B125,0,IF(AI$92&gt;$B125,'User Input'!AI142,-'User Input'!AI142))</f>
        <v>0</v>
      </c>
      <c r="AJ125" s="131">
        <f>IF(AJ$92=$B125,0,IF(AJ$92&gt;$B125,'User Input'!AJ142,-'User Input'!AJ142))</f>
        <v>0</v>
      </c>
      <c r="AK125" s="131">
        <f>IF(AK$92=$B125,0,IF(AK$92&gt;$B125,'User Input'!AK142,-'User Input'!AK142))</f>
        <v>0</v>
      </c>
      <c r="AL125" s="131">
        <f>IF(AL$92=$B125,0,IF(AL$92&gt;$B125,'User Input'!AL142,-'User Input'!AL142))</f>
        <v>0</v>
      </c>
      <c r="AM125" s="131">
        <f>IF(AM$92=$B125,0,IF(AM$92&gt;$B125,'User Input'!AM142,-'User Input'!AM142))</f>
        <v>0</v>
      </c>
      <c r="AN125" s="131">
        <f>IF(AN$92=$B125,0,IF(AN$92&gt;$B125,'User Input'!AN142,-'User Input'!AN142))</f>
        <v>0</v>
      </c>
      <c r="AO125" s="131">
        <f>IF(AO$92=$B125,0,IF(AO$92&gt;$B125,'User Input'!AO142,-'User Input'!AO142))</f>
        <v>0</v>
      </c>
    </row>
    <row r="126" spans="2:41" s="6" customFormat="1" ht="15" customHeight="1">
      <c r="B126" s="117" t="s">
        <v>127</v>
      </c>
      <c r="C126" s="44"/>
      <c r="D126" s="131">
        <f>IF(D$92=$B126,0,IF(D$92&gt;$B126,'User Input'!D143,-'User Input'!D143))</f>
        <v>0</v>
      </c>
      <c r="E126" s="131">
        <f>IF(E$92=$B126,0,IF(E$92&gt;$B126,'User Input'!E143,-'User Input'!E143))</f>
        <v>0</v>
      </c>
      <c r="F126" s="131">
        <f>IF(F$92=$B126,0,IF(F$92&gt;$B126,'User Input'!F143,-'User Input'!F143))</f>
        <v>0</v>
      </c>
      <c r="G126" s="131">
        <f>IF(G$92=$B126,0,IF(G$92&gt;$B126,'User Input'!G143,-'User Input'!G143))</f>
        <v>0</v>
      </c>
      <c r="H126" s="131">
        <f>IF(H$92=$B126,0,IF(H$92&gt;$B126,'User Input'!H143,-'User Input'!H143))</f>
        <v>0</v>
      </c>
      <c r="I126" s="131">
        <f>IF(I$92=$B126,0,IF(I$92&gt;$B126,'User Input'!I143,-'User Input'!I143))</f>
        <v>0</v>
      </c>
      <c r="J126" s="131">
        <f>IF(J$92=$B126,0,IF(J$92&gt;$B126,'User Input'!J143,-'User Input'!J143))</f>
        <v>0</v>
      </c>
      <c r="K126" s="131">
        <f>IF(K$92=$B126,0,IF(K$92&gt;$B126,'User Input'!K143,-'User Input'!K143))</f>
        <v>0</v>
      </c>
      <c r="L126" s="131">
        <f>IF(L$92=$B126,0,IF(L$92&gt;$B126,'User Input'!L143,-'User Input'!L143))</f>
        <v>0</v>
      </c>
      <c r="M126" s="131">
        <f>IF(M$92=$B126,0,IF(M$92&gt;$B126,'User Input'!M143,-'User Input'!M143))</f>
        <v>0</v>
      </c>
      <c r="N126" s="131">
        <f>IF(N$92=$B126,0,IF(N$92&gt;$B126,'User Input'!N143,-'User Input'!N143))</f>
        <v>0</v>
      </c>
      <c r="O126" s="131">
        <f>IF(O$92=$B126,0,IF(O$92&gt;$B126,'User Input'!O143,-'User Input'!O143))</f>
        <v>0</v>
      </c>
      <c r="P126" s="131">
        <f>IF(P$92=$B126,0,IF(P$92&gt;$B126,'User Input'!P143,-'User Input'!P143))</f>
        <v>0</v>
      </c>
      <c r="Q126" s="131">
        <f>IF(Q$92=$B126,0,IF(Q$92&gt;$B126,'User Input'!Q143,-'User Input'!Q143))</f>
        <v>0</v>
      </c>
      <c r="R126" s="131">
        <f>IF(R$92=$B126,0,IF(R$92&gt;$B126,'User Input'!R143,-'User Input'!R143))</f>
        <v>0</v>
      </c>
      <c r="S126" s="131">
        <f>IF(S$92=$B126,0,IF(S$92&gt;$B126,'User Input'!S143,-'User Input'!S143))</f>
        <v>0</v>
      </c>
      <c r="T126" s="131">
        <f>IF(T$92=$B126,0,IF(T$92&gt;$B126,'User Input'!T143,-'User Input'!T143))</f>
        <v>0</v>
      </c>
      <c r="U126" s="131">
        <f>IF(U$92=$B126,0,IF(U$92&gt;$B126,'User Input'!U143,-'User Input'!U143))</f>
        <v>0</v>
      </c>
      <c r="V126" s="131">
        <f>IF(V$92=$B126,0,IF(V$92&gt;$B126,'User Input'!V143,-'User Input'!V143))</f>
        <v>0</v>
      </c>
      <c r="W126" s="131">
        <f>IF(W$92=$B126,0,IF(W$92&gt;$B126,'User Input'!W143,-'User Input'!W143))</f>
        <v>0</v>
      </c>
      <c r="X126" s="131">
        <f>IF(X$92=$B126,0,IF(X$92&gt;$B126,'User Input'!X143,-'User Input'!X143))</f>
        <v>0</v>
      </c>
      <c r="Y126" s="131">
        <f>IF(Y$92=$B126,0,IF(Y$92&gt;$B126,'User Input'!Y143,-'User Input'!Y143))</f>
        <v>0</v>
      </c>
      <c r="Z126" s="131">
        <f>IF(Z$92=$B126,0,IF(Z$92&gt;$B126,'User Input'!Z143,-'User Input'!Z143))</f>
        <v>0</v>
      </c>
      <c r="AA126" s="131">
        <f>IF(AA$92=$B126,0,IF(AA$92&gt;$B126,'User Input'!AA143,-'User Input'!AA143))</f>
        <v>0</v>
      </c>
      <c r="AB126" s="131">
        <f>IF(AB$92=$B126,0,IF(AB$92&gt;$B126,'User Input'!AB143,-'User Input'!AB143))</f>
        <v>0</v>
      </c>
      <c r="AC126" s="131">
        <f>IF(AC$92=$B126,0,IF(AC$92&gt;$B126,'User Input'!AC143,-'User Input'!AC143))</f>
        <v>0</v>
      </c>
      <c r="AD126" s="131">
        <f>IF(AD$92=$B126,0,IF(AD$92&gt;$B126,'User Input'!AD143,-'User Input'!AD143))</f>
        <v>0</v>
      </c>
      <c r="AE126" s="131">
        <f>IF(AE$92=$B126,0,IF(AE$92&gt;$B126,'User Input'!AE143,-'User Input'!AE143))</f>
        <v>0</v>
      </c>
      <c r="AF126" s="131">
        <f>IF(AF$92=$B126,0,IF(AF$92&gt;$B126,'User Input'!AF143,-'User Input'!AF143))</f>
        <v>0</v>
      </c>
      <c r="AG126" s="131">
        <f>IF(AG$92=$B126,0,IF(AG$92&gt;$B126,'User Input'!AG143,-'User Input'!AG143))</f>
        <v>0</v>
      </c>
      <c r="AH126" s="131">
        <f>IF(AH$92=$B126,0,IF(AH$92&gt;$B126,'User Input'!AH143,-'User Input'!AH143))</f>
        <v>0</v>
      </c>
      <c r="AI126" s="131">
        <f>IF(AI$92=$B126,0,IF(AI$92&gt;$B126,'User Input'!AI143,-'User Input'!AI143))</f>
        <v>0</v>
      </c>
      <c r="AJ126" s="131">
        <f>IF(AJ$92=$B126,0,IF(AJ$92&gt;$B126,'User Input'!AJ143,-'User Input'!AJ143))</f>
        <v>0</v>
      </c>
      <c r="AK126" s="131">
        <f>IF(AK$92=$B126,0,IF(AK$92&gt;$B126,'User Input'!AK143,-'User Input'!AK143))</f>
        <v>0</v>
      </c>
      <c r="AL126" s="131">
        <f>IF(AL$92=$B126,0,IF(AL$92&gt;$B126,'User Input'!AL143,-'User Input'!AL143))</f>
        <v>0</v>
      </c>
      <c r="AM126" s="131">
        <f>IF(AM$92=$B126,0,IF(AM$92&gt;$B126,'User Input'!AM143,-'User Input'!AM143))</f>
        <v>0</v>
      </c>
      <c r="AN126" s="131">
        <f>IF(AN$92=$B126,0,IF(AN$92&gt;$B126,'User Input'!AN143,-'User Input'!AN143))</f>
        <v>0</v>
      </c>
      <c r="AO126" s="131">
        <f>IF(AO$92=$B126,0,IF(AO$92&gt;$B126,'User Input'!AO143,-'User Input'!AO143))</f>
        <v>0</v>
      </c>
    </row>
    <row r="127" spans="2:41" s="6" customFormat="1" ht="15" customHeight="1">
      <c r="B127" s="117" t="s">
        <v>128</v>
      </c>
      <c r="C127" s="44"/>
      <c r="D127" s="131">
        <f>IF(D$92=$B127,0,IF(D$92&gt;$B127,'User Input'!D144,-'User Input'!D144))</f>
        <v>0</v>
      </c>
      <c r="E127" s="131">
        <f>IF(E$92=$B127,0,IF(E$92&gt;$B127,'User Input'!E144,-'User Input'!E144))</f>
        <v>0</v>
      </c>
      <c r="F127" s="131">
        <f>IF(F$92=$B127,0,IF(F$92&gt;$B127,'User Input'!F144,-'User Input'!F144))</f>
        <v>0</v>
      </c>
      <c r="G127" s="131">
        <f>IF(G$92=$B127,0,IF(G$92&gt;$B127,'User Input'!G144,-'User Input'!G144))</f>
        <v>0</v>
      </c>
      <c r="H127" s="131">
        <f>IF(H$92=$B127,0,IF(H$92&gt;$B127,'User Input'!H144,-'User Input'!H144))</f>
        <v>0</v>
      </c>
      <c r="I127" s="131">
        <f>IF(I$92=$B127,0,IF(I$92&gt;$B127,'User Input'!I144,-'User Input'!I144))</f>
        <v>0</v>
      </c>
      <c r="J127" s="131">
        <f>IF(J$92=$B127,0,IF(J$92&gt;$B127,'User Input'!J144,-'User Input'!J144))</f>
        <v>0</v>
      </c>
      <c r="K127" s="131">
        <f>IF(K$92=$B127,0,IF(K$92&gt;$B127,'User Input'!K144,-'User Input'!K144))</f>
        <v>0</v>
      </c>
      <c r="L127" s="131">
        <f>IF(L$92=$B127,0,IF(L$92&gt;$B127,'User Input'!L144,-'User Input'!L144))</f>
        <v>0</v>
      </c>
      <c r="M127" s="131">
        <f>IF(M$92=$B127,0,IF(M$92&gt;$B127,'User Input'!M144,-'User Input'!M144))</f>
        <v>0</v>
      </c>
      <c r="N127" s="131">
        <f>IF(N$92=$B127,0,IF(N$92&gt;$B127,'User Input'!N144,-'User Input'!N144))</f>
        <v>0</v>
      </c>
      <c r="O127" s="131">
        <f>IF(O$92=$B127,0,IF(O$92&gt;$B127,'User Input'!O144,-'User Input'!O144))</f>
        <v>0</v>
      </c>
      <c r="P127" s="131">
        <f>IF(P$92=$B127,0,IF(P$92&gt;$B127,'User Input'!P144,-'User Input'!P144))</f>
        <v>0</v>
      </c>
      <c r="Q127" s="131">
        <f>IF(Q$92=$B127,0,IF(Q$92&gt;$B127,'User Input'!Q144,-'User Input'!Q144))</f>
        <v>0</v>
      </c>
      <c r="R127" s="131">
        <f>IF(R$92=$B127,0,IF(R$92&gt;$B127,'User Input'!R144,-'User Input'!R144))</f>
        <v>0</v>
      </c>
      <c r="S127" s="131">
        <f>IF(S$92=$B127,0,IF(S$92&gt;$B127,'User Input'!S144,-'User Input'!S144))</f>
        <v>0</v>
      </c>
      <c r="T127" s="131">
        <f>IF(T$92=$B127,0,IF(T$92&gt;$B127,'User Input'!T144,-'User Input'!T144))</f>
        <v>0</v>
      </c>
      <c r="U127" s="131">
        <f>IF(U$92=$B127,0,IF(U$92&gt;$B127,'User Input'!U144,-'User Input'!U144))</f>
        <v>0</v>
      </c>
      <c r="V127" s="131">
        <f>IF(V$92=$B127,0,IF(V$92&gt;$B127,'User Input'!V144,-'User Input'!V144))</f>
        <v>0</v>
      </c>
      <c r="W127" s="131">
        <f>IF(W$92=$B127,0,IF(W$92&gt;$B127,'User Input'!W144,-'User Input'!W144))</f>
        <v>0</v>
      </c>
      <c r="X127" s="131">
        <f>IF(X$92=$B127,0,IF(X$92&gt;$B127,'User Input'!X144,-'User Input'!X144))</f>
        <v>0</v>
      </c>
      <c r="Y127" s="131">
        <f>IF(Y$92=$B127,0,IF(Y$92&gt;$B127,'User Input'!Y144,-'User Input'!Y144))</f>
        <v>0</v>
      </c>
      <c r="Z127" s="131">
        <f>IF(Z$92=$B127,0,IF(Z$92&gt;$B127,'User Input'!Z144,-'User Input'!Z144))</f>
        <v>0</v>
      </c>
      <c r="AA127" s="131">
        <f>IF(AA$92=$B127,0,IF(AA$92&gt;$B127,'User Input'!AA144,-'User Input'!AA144))</f>
        <v>0</v>
      </c>
      <c r="AB127" s="131">
        <f>IF(AB$92=$B127,0,IF(AB$92&gt;$B127,'User Input'!AB144,-'User Input'!AB144))</f>
        <v>0</v>
      </c>
      <c r="AC127" s="131">
        <f>IF(AC$92=$B127,0,IF(AC$92&gt;$B127,'User Input'!AC144,-'User Input'!AC144))</f>
        <v>0</v>
      </c>
      <c r="AD127" s="131">
        <f>IF(AD$92=$B127,0,IF(AD$92&gt;$B127,'User Input'!AD144,-'User Input'!AD144))</f>
        <v>0</v>
      </c>
      <c r="AE127" s="131">
        <f>IF(AE$92=$B127,0,IF(AE$92&gt;$B127,'User Input'!AE144,-'User Input'!AE144))</f>
        <v>0</v>
      </c>
      <c r="AF127" s="131">
        <f>IF(AF$92=$B127,0,IF(AF$92&gt;$B127,'User Input'!AF144,-'User Input'!AF144))</f>
        <v>0</v>
      </c>
      <c r="AG127" s="131">
        <f>IF(AG$92=$B127,0,IF(AG$92&gt;$B127,'User Input'!AG144,-'User Input'!AG144))</f>
        <v>0</v>
      </c>
      <c r="AH127" s="131">
        <f>IF(AH$92=$B127,0,IF(AH$92&gt;$B127,'User Input'!AH144,-'User Input'!AH144))</f>
        <v>0</v>
      </c>
      <c r="AI127" s="131">
        <f>IF(AI$92=$B127,0,IF(AI$92&gt;$B127,'User Input'!AI144,-'User Input'!AI144))</f>
        <v>0</v>
      </c>
      <c r="AJ127" s="131">
        <f>IF(AJ$92=$B127,0,IF(AJ$92&gt;$B127,'User Input'!AJ144,-'User Input'!AJ144))</f>
        <v>0</v>
      </c>
      <c r="AK127" s="131">
        <f>IF(AK$92=$B127,0,IF(AK$92&gt;$B127,'User Input'!AK144,-'User Input'!AK144))</f>
        <v>0</v>
      </c>
      <c r="AL127" s="131">
        <f>IF(AL$92=$B127,0,IF(AL$92&gt;$B127,'User Input'!AL144,-'User Input'!AL144))</f>
        <v>0</v>
      </c>
      <c r="AM127" s="131">
        <f>IF(AM$92=$B127,0,IF(AM$92&gt;$B127,'User Input'!AM144,-'User Input'!AM144))</f>
        <v>0</v>
      </c>
      <c r="AN127" s="131">
        <f>IF(AN$92=$B127,0,IF(AN$92&gt;$B127,'User Input'!AN144,-'User Input'!AN144))</f>
        <v>0</v>
      </c>
      <c r="AO127" s="131">
        <f>IF(AO$92=$B127,0,IF(AO$92&gt;$B127,'User Input'!AO144,-'User Input'!AO144))</f>
        <v>0</v>
      </c>
    </row>
    <row r="128" spans="2:41" s="6" customFormat="1" ht="15" customHeight="1">
      <c r="B128" s="117" t="s">
        <v>129</v>
      </c>
      <c r="C128" s="44"/>
      <c r="D128" s="131">
        <f>IF(D$92=$B128,0,IF(D$92&gt;$B128,'User Input'!D145,-'User Input'!D145))</f>
        <v>0</v>
      </c>
      <c r="E128" s="131">
        <f>IF(E$92=$B128,0,IF(E$92&gt;$B128,'User Input'!E145,-'User Input'!E145))</f>
        <v>0</v>
      </c>
      <c r="F128" s="131">
        <f>IF(F$92=$B128,0,IF(F$92&gt;$B128,'User Input'!F145,-'User Input'!F145))</f>
        <v>0</v>
      </c>
      <c r="G128" s="131">
        <f>IF(G$92=$B128,0,IF(G$92&gt;$B128,'User Input'!G145,-'User Input'!G145))</f>
        <v>0</v>
      </c>
      <c r="H128" s="131">
        <f>IF(H$92=$B128,0,IF(H$92&gt;$B128,'User Input'!H145,-'User Input'!H145))</f>
        <v>0</v>
      </c>
      <c r="I128" s="131">
        <f>IF(I$92=$B128,0,IF(I$92&gt;$B128,'User Input'!I145,-'User Input'!I145))</f>
        <v>0</v>
      </c>
      <c r="J128" s="131">
        <f>IF(J$92=$B128,0,IF(J$92&gt;$B128,'User Input'!J145,-'User Input'!J145))</f>
        <v>0</v>
      </c>
      <c r="K128" s="131">
        <f>IF(K$92=$B128,0,IF(K$92&gt;$B128,'User Input'!K145,-'User Input'!K145))</f>
        <v>0</v>
      </c>
      <c r="L128" s="131">
        <f>IF(L$92=$B128,0,IF(L$92&gt;$B128,'User Input'!L145,-'User Input'!L145))</f>
        <v>0</v>
      </c>
      <c r="M128" s="131">
        <f>IF(M$92=$B128,0,IF(M$92&gt;$B128,'User Input'!M145,-'User Input'!M145))</f>
        <v>0</v>
      </c>
      <c r="N128" s="131">
        <f>IF(N$92=$B128,0,IF(N$92&gt;$B128,'User Input'!N145,-'User Input'!N145))</f>
        <v>0</v>
      </c>
      <c r="O128" s="131">
        <f>IF(O$92=$B128,0,IF(O$92&gt;$B128,'User Input'!O145,-'User Input'!O145))</f>
        <v>0</v>
      </c>
      <c r="P128" s="131">
        <f>IF(P$92=$B128,0,IF(P$92&gt;$B128,'User Input'!P145,-'User Input'!P145))</f>
        <v>0</v>
      </c>
      <c r="Q128" s="131">
        <f>IF(Q$92=$B128,0,IF(Q$92&gt;$B128,'User Input'!Q145,-'User Input'!Q145))</f>
        <v>0</v>
      </c>
      <c r="R128" s="131">
        <f>IF(R$92=$B128,0,IF(R$92&gt;$B128,'User Input'!R145,-'User Input'!R145))</f>
        <v>0</v>
      </c>
      <c r="S128" s="131">
        <f>IF(S$92=$B128,0,IF(S$92&gt;$B128,'User Input'!S145,-'User Input'!S145))</f>
        <v>0</v>
      </c>
      <c r="T128" s="131">
        <f>IF(T$92=$B128,0,IF(T$92&gt;$B128,'User Input'!T145,-'User Input'!T145))</f>
        <v>0</v>
      </c>
      <c r="U128" s="131">
        <f>IF(U$92=$B128,0,IF(U$92&gt;$B128,'User Input'!U145,-'User Input'!U145))</f>
        <v>0</v>
      </c>
      <c r="V128" s="131">
        <f>IF(V$92=$B128,0,IF(V$92&gt;$B128,'User Input'!V145,-'User Input'!V145))</f>
        <v>0</v>
      </c>
      <c r="W128" s="131">
        <f>IF(W$92=$B128,0,IF(W$92&gt;$B128,'User Input'!W145,-'User Input'!W145))</f>
        <v>0</v>
      </c>
      <c r="X128" s="131">
        <f>IF(X$92=$B128,0,IF(X$92&gt;$B128,'User Input'!X145,-'User Input'!X145))</f>
        <v>0</v>
      </c>
      <c r="Y128" s="131">
        <f>IF(Y$92=$B128,0,IF(Y$92&gt;$B128,'User Input'!Y145,-'User Input'!Y145))</f>
        <v>0</v>
      </c>
      <c r="Z128" s="131">
        <f>IF(Z$92=$B128,0,IF(Z$92&gt;$B128,'User Input'!Z145,-'User Input'!Z145))</f>
        <v>0</v>
      </c>
      <c r="AA128" s="131">
        <f>IF(AA$92=$B128,0,IF(AA$92&gt;$B128,'User Input'!AA145,-'User Input'!AA145))</f>
        <v>0</v>
      </c>
      <c r="AB128" s="131">
        <f>IF(AB$92=$B128,0,IF(AB$92&gt;$B128,'User Input'!AB145,-'User Input'!AB145))</f>
        <v>0</v>
      </c>
      <c r="AC128" s="131">
        <f>IF(AC$92=$B128,0,IF(AC$92&gt;$B128,'User Input'!AC145,-'User Input'!AC145))</f>
        <v>0</v>
      </c>
      <c r="AD128" s="131">
        <f>IF(AD$92=$B128,0,IF(AD$92&gt;$B128,'User Input'!AD145,-'User Input'!AD145))</f>
        <v>0</v>
      </c>
      <c r="AE128" s="131">
        <f>IF(AE$92=$B128,0,IF(AE$92&gt;$B128,'User Input'!AE145,-'User Input'!AE145))</f>
        <v>0</v>
      </c>
      <c r="AF128" s="131">
        <f>IF(AF$92=$B128,0,IF(AF$92&gt;$B128,'User Input'!AF145,-'User Input'!AF145))</f>
        <v>0</v>
      </c>
      <c r="AG128" s="131">
        <f>IF(AG$92=$B128,0,IF(AG$92&gt;$B128,'User Input'!AG145,-'User Input'!AG145))</f>
        <v>0</v>
      </c>
      <c r="AH128" s="131">
        <f>IF(AH$92=$B128,0,IF(AH$92&gt;$B128,'User Input'!AH145,-'User Input'!AH145))</f>
        <v>0</v>
      </c>
      <c r="AI128" s="131">
        <f>IF(AI$92=$B128,0,IF(AI$92&gt;$B128,'User Input'!AI145,-'User Input'!AI145))</f>
        <v>0</v>
      </c>
      <c r="AJ128" s="131">
        <f>IF(AJ$92=$B128,0,IF(AJ$92&gt;$B128,'User Input'!AJ145,-'User Input'!AJ145))</f>
        <v>0</v>
      </c>
      <c r="AK128" s="131">
        <f>IF(AK$92=$B128,0,IF(AK$92&gt;$B128,'User Input'!AK145,-'User Input'!AK145))</f>
        <v>0</v>
      </c>
      <c r="AL128" s="131">
        <f>IF(AL$92=$B128,0,IF(AL$92&gt;$B128,'User Input'!AL145,-'User Input'!AL145))</f>
        <v>0</v>
      </c>
      <c r="AM128" s="131">
        <f>IF(AM$92=$B128,0,IF(AM$92&gt;$B128,'User Input'!AM145,-'User Input'!AM145))</f>
        <v>0</v>
      </c>
      <c r="AN128" s="131">
        <f>IF(AN$92=$B128,0,IF(AN$92&gt;$B128,'User Input'!AN145,-'User Input'!AN145))</f>
        <v>0</v>
      </c>
      <c r="AO128" s="131">
        <f>IF(AO$92=$B128,0,IF(AO$92&gt;$B128,'User Input'!AO145,-'User Input'!AO145))</f>
        <v>0</v>
      </c>
    </row>
    <row r="129" spans="1:96" s="6" customFormat="1" ht="15" customHeight="1">
      <c r="B129" s="117" t="s">
        <v>130</v>
      </c>
      <c r="C129" s="44"/>
      <c r="D129" s="131">
        <f>IF(D$92=$B129,0,IF(D$92&gt;$B129,'User Input'!D146,-'User Input'!D146))</f>
        <v>0</v>
      </c>
      <c r="E129" s="131">
        <f>IF(E$92=$B129,0,IF(E$92&gt;$B129,'User Input'!E146,-'User Input'!E146))</f>
        <v>0</v>
      </c>
      <c r="F129" s="131">
        <f>IF(F$92=$B129,0,IF(F$92&gt;$B129,'User Input'!F146,-'User Input'!F146))</f>
        <v>0</v>
      </c>
      <c r="G129" s="131">
        <f>IF(G$92=$B129,0,IF(G$92&gt;$B129,'User Input'!G146,-'User Input'!G146))</f>
        <v>0</v>
      </c>
      <c r="H129" s="131">
        <f>IF(H$92=$B129,0,IF(H$92&gt;$B129,'User Input'!H146,-'User Input'!H146))</f>
        <v>0</v>
      </c>
      <c r="I129" s="131">
        <f>IF(I$92=$B129,0,IF(I$92&gt;$B129,'User Input'!I146,-'User Input'!I146))</f>
        <v>0</v>
      </c>
      <c r="J129" s="131">
        <f>IF(J$92=$B129,0,IF(J$92&gt;$B129,'User Input'!J146,-'User Input'!J146))</f>
        <v>0</v>
      </c>
      <c r="K129" s="131">
        <f>IF(K$92=$B129,0,IF(K$92&gt;$B129,'User Input'!K146,-'User Input'!K146))</f>
        <v>0</v>
      </c>
      <c r="L129" s="131">
        <f>IF(L$92=$B129,0,IF(L$92&gt;$B129,'User Input'!L146,-'User Input'!L146))</f>
        <v>0</v>
      </c>
      <c r="M129" s="131">
        <f>IF(M$92=$B129,0,IF(M$92&gt;$B129,'User Input'!M146,-'User Input'!M146))</f>
        <v>0</v>
      </c>
      <c r="N129" s="131">
        <f>IF(N$92=$B129,0,IF(N$92&gt;$B129,'User Input'!N146,-'User Input'!N146))</f>
        <v>0</v>
      </c>
      <c r="O129" s="131">
        <f>IF(O$92=$B129,0,IF(O$92&gt;$B129,'User Input'!O146,-'User Input'!O146))</f>
        <v>0</v>
      </c>
      <c r="P129" s="131">
        <f>IF(P$92=$B129,0,IF(P$92&gt;$B129,'User Input'!P146,-'User Input'!P146))</f>
        <v>0</v>
      </c>
      <c r="Q129" s="131">
        <f>IF(Q$92=$B129,0,IF(Q$92&gt;$B129,'User Input'!Q146,-'User Input'!Q146))</f>
        <v>0</v>
      </c>
      <c r="R129" s="131">
        <f>IF(R$92=$B129,0,IF(R$92&gt;$B129,'User Input'!R146,-'User Input'!R146))</f>
        <v>0</v>
      </c>
      <c r="S129" s="131">
        <f>IF(S$92=$B129,0,IF(S$92&gt;$B129,'User Input'!S146,-'User Input'!S146))</f>
        <v>0</v>
      </c>
      <c r="T129" s="131">
        <f>IF(T$92=$B129,0,IF(T$92&gt;$B129,'User Input'!T146,-'User Input'!T146))</f>
        <v>0</v>
      </c>
      <c r="U129" s="131">
        <f>IF(U$92=$B129,0,IF(U$92&gt;$B129,'User Input'!U146,-'User Input'!U146))</f>
        <v>0</v>
      </c>
      <c r="V129" s="131">
        <f>IF(V$92=$B129,0,IF(V$92&gt;$B129,'User Input'!V146,-'User Input'!V146))</f>
        <v>0</v>
      </c>
      <c r="W129" s="131">
        <f>IF(W$92=$B129,0,IF(W$92&gt;$B129,'User Input'!W146,-'User Input'!W146))</f>
        <v>0</v>
      </c>
      <c r="X129" s="131">
        <f>IF(X$92=$B129,0,IF(X$92&gt;$B129,'User Input'!X146,-'User Input'!X146))</f>
        <v>0</v>
      </c>
      <c r="Y129" s="131">
        <f>IF(Y$92=$B129,0,IF(Y$92&gt;$B129,'User Input'!Y146,-'User Input'!Y146))</f>
        <v>0</v>
      </c>
      <c r="Z129" s="131">
        <f>IF(Z$92=$B129,0,IF(Z$92&gt;$B129,'User Input'!Z146,-'User Input'!Z146))</f>
        <v>0</v>
      </c>
      <c r="AA129" s="131">
        <f>IF(AA$92=$B129,0,IF(AA$92&gt;$B129,'User Input'!AA146,-'User Input'!AA146))</f>
        <v>0</v>
      </c>
      <c r="AB129" s="131">
        <f>IF(AB$92=$B129,0,IF(AB$92&gt;$B129,'User Input'!AB146,-'User Input'!AB146))</f>
        <v>0</v>
      </c>
      <c r="AC129" s="131">
        <f>IF(AC$92=$B129,0,IF(AC$92&gt;$B129,'User Input'!AC146,-'User Input'!AC146))</f>
        <v>0</v>
      </c>
      <c r="AD129" s="131">
        <f>IF(AD$92=$B129,0,IF(AD$92&gt;$B129,'User Input'!AD146,-'User Input'!AD146))</f>
        <v>0</v>
      </c>
      <c r="AE129" s="131">
        <f>IF(AE$92=$B129,0,IF(AE$92&gt;$B129,'User Input'!AE146,-'User Input'!AE146))</f>
        <v>0</v>
      </c>
      <c r="AF129" s="131">
        <f>IF(AF$92=$B129,0,IF(AF$92&gt;$B129,'User Input'!AF146,-'User Input'!AF146))</f>
        <v>0</v>
      </c>
      <c r="AG129" s="131">
        <f>IF(AG$92=$B129,0,IF(AG$92&gt;$B129,'User Input'!AG146,-'User Input'!AG146))</f>
        <v>0</v>
      </c>
      <c r="AH129" s="131">
        <f>IF(AH$92=$B129,0,IF(AH$92&gt;$B129,'User Input'!AH146,-'User Input'!AH146))</f>
        <v>0</v>
      </c>
      <c r="AI129" s="131">
        <f>IF(AI$92=$B129,0,IF(AI$92&gt;$B129,'User Input'!AI146,-'User Input'!AI146))</f>
        <v>0</v>
      </c>
      <c r="AJ129" s="131">
        <f>IF(AJ$92=$B129,0,IF(AJ$92&gt;$B129,'User Input'!AJ146,-'User Input'!AJ146))</f>
        <v>0</v>
      </c>
      <c r="AK129" s="131">
        <f>IF(AK$92=$B129,0,IF(AK$92&gt;$B129,'User Input'!AK146,-'User Input'!AK146))</f>
        <v>0</v>
      </c>
      <c r="AL129" s="131">
        <f>IF(AL$92=$B129,0,IF(AL$92&gt;$B129,'User Input'!AL146,-'User Input'!AL146))</f>
        <v>0</v>
      </c>
      <c r="AM129" s="131">
        <f>IF(AM$92=$B129,0,IF(AM$92&gt;$B129,'User Input'!AM146,-'User Input'!AM146))</f>
        <v>0</v>
      </c>
      <c r="AN129" s="131">
        <f>IF(AN$92=$B129,0,IF(AN$92&gt;$B129,'User Input'!AN146,-'User Input'!AN146))</f>
        <v>0</v>
      </c>
      <c r="AO129" s="131">
        <f>IF(AO$92=$B129,0,IF(AO$92&gt;$B129,'User Input'!AO146,-'User Input'!AO146))</f>
        <v>0</v>
      </c>
    </row>
    <row r="130" spans="1:96" s="6" customFormat="1" ht="15" customHeight="1">
      <c r="B130" s="117" t="s">
        <v>131</v>
      </c>
      <c r="C130" s="44"/>
      <c r="D130" s="131">
        <f>IF(D$92=$B130,0,IF(D$92&gt;$B130,'User Input'!D147,-'User Input'!D147))</f>
        <v>0</v>
      </c>
      <c r="E130" s="131">
        <f>IF(E$92=$B130,0,IF(E$92&gt;$B130,'User Input'!E147,-'User Input'!E147))</f>
        <v>0</v>
      </c>
      <c r="F130" s="131">
        <f>IF(F$92=$B130,0,IF(F$92&gt;$B130,'User Input'!F147,-'User Input'!F147))</f>
        <v>0</v>
      </c>
      <c r="G130" s="131">
        <f>IF(G$92=$B130,0,IF(G$92&gt;$B130,'User Input'!G147,-'User Input'!G147))</f>
        <v>0</v>
      </c>
      <c r="H130" s="131">
        <f>IF(H$92=$B130,0,IF(H$92&gt;$B130,'User Input'!H147,-'User Input'!H147))</f>
        <v>0</v>
      </c>
      <c r="I130" s="131">
        <f>IF(I$92=$B130,0,IF(I$92&gt;$B130,'User Input'!I147,-'User Input'!I147))</f>
        <v>0</v>
      </c>
      <c r="J130" s="131">
        <f>IF(J$92=$B130,0,IF(J$92&gt;$B130,'User Input'!J147,-'User Input'!J147))</f>
        <v>0</v>
      </c>
      <c r="K130" s="131">
        <f>IF(K$92=$B130,0,IF(K$92&gt;$B130,'User Input'!K147,-'User Input'!K147))</f>
        <v>0</v>
      </c>
      <c r="L130" s="131">
        <f>IF(L$92=$B130,0,IF(L$92&gt;$B130,'User Input'!L147,-'User Input'!L147))</f>
        <v>0</v>
      </c>
      <c r="M130" s="131">
        <f>IF(M$92=$B130,0,IF(M$92&gt;$B130,'User Input'!M147,-'User Input'!M147))</f>
        <v>0</v>
      </c>
      <c r="N130" s="131">
        <f>IF(N$92=$B130,0,IF(N$92&gt;$B130,'User Input'!N147,-'User Input'!N147))</f>
        <v>0</v>
      </c>
      <c r="O130" s="131">
        <f>IF(O$92=$B130,0,IF(O$92&gt;$B130,'User Input'!O147,-'User Input'!O147))</f>
        <v>0</v>
      </c>
      <c r="P130" s="131">
        <f>IF(P$92=$B130,0,IF(P$92&gt;$B130,'User Input'!P147,-'User Input'!P147))</f>
        <v>0</v>
      </c>
      <c r="Q130" s="131">
        <f>IF(Q$92=$B130,0,IF(Q$92&gt;$B130,'User Input'!Q147,-'User Input'!Q147))</f>
        <v>0</v>
      </c>
      <c r="R130" s="131">
        <f>IF(R$92=$B130,0,IF(R$92&gt;$B130,'User Input'!R147,-'User Input'!R147))</f>
        <v>0</v>
      </c>
      <c r="S130" s="131">
        <f>IF(S$92=$B130,0,IF(S$92&gt;$B130,'User Input'!S147,-'User Input'!S147))</f>
        <v>0</v>
      </c>
      <c r="T130" s="131">
        <f>IF(T$92=$B130,0,IF(T$92&gt;$B130,'User Input'!T147,-'User Input'!T147))</f>
        <v>0</v>
      </c>
      <c r="U130" s="131">
        <f>IF(U$92=$B130,0,IF(U$92&gt;$B130,'User Input'!U147,-'User Input'!U147))</f>
        <v>0</v>
      </c>
      <c r="V130" s="131">
        <f>IF(V$92=$B130,0,IF(V$92&gt;$B130,'User Input'!V147,-'User Input'!V147))</f>
        <v>0</v>
      </c>
      <c r="W130" s="131">
        <f>IF(W$92=$B130,0,IF(W$92&gt;$B130,'User Input'!W147,-'User Input'!W147))</f>
        <v>0</v>
      </c>
      <c r="X130" s="131">
        <f>IF(X$92=$B130,0,IF(X$92&gt;$B130,'User Input'!X147,-'User Input'!X147))</f>
        <v>0</v>
      </c>
      <c r="Y130" s="131">
        <f>IF(Y$92=$B130,0,IF(Y$92&gt;$B130,'User Input'!Y147,-'User Input'!Y147))</f>
        <v>0</v>
      </c>
      <c r="Z130" s="131">
        <f>IF(Z$92=$B130,0,IF(Z$92&gt;$B130,'User Input'!Z147,-'User Input'!Z147))</f>
        <v>0</v>
      </c>
      <c r="AA130" s="131">
        <f>IF(AA$92=$B130,0,IF(AA$92&gt;$B130,'User Input'!AA147,-'User Input'!AA147))</f>
        <v>0</v>
      </c>
      <c r="AB130" s="131">
        <f>IF(AB$92=$B130,0,IF(AB$92&gt;$B130,'User Input'!AB147,-'User Input'!AB147))</f>
        <v>0</v>
      </c>
      <c r="AC130" s="131">
        <f>IF(AC$92=$B130,0,IF(AC$92&gt;$B130,'User Input'!AC147,-'User Input'!AC147))</f>
        <v>0</v>
      </c>
      <c r="AD130" s="131">
        <f>IF(AD$92=$B130,0,IF(AD$92&gt;$B130,'User Input'!AD147,-'User Input'!AD147))</f>
        <v>0</v>
      </c>
      <c r="AE130" s="131">
        <f>IF(AE$92=$B130,0,IF(AE$92&gt;$B130,'User Input'!AE147,-'User Input'!AE147))</f>
        <v>0</v>
      </c>
      <c r="AF130" s="131">
        <f>IF(AF$92=$B130,0,IF(AF$92&gt;$B130,'User Input'!AF147,-'User Input'!AF147))</f>
        <v>0</v>
      </c>
      <c r="AG130" s="131">
        <f>IF(AG$92=$B130,0,IF(AG$92&gt;$B130,'User Input'!AG147,-'User Input'!AG147))</f>
        <v>0</v>
      </c>
      <c r="AH130" s="131">
        <f>IF(AH$92=$B130,0,IF(AH$92&gt;$B130,'User Input'!AH147,-'User Input'!AH147))</f>
        <v>0</v>
      </c>
      <c r="AI130" s="131">
        <f>IF(AI$92=$B130,0,IF(AI$92&gt;$B130,'User Input'!AI147,-'User Input'!AI147))</f>
        <v>0</v>
      </c>
      <c r="AJ130" s="131">
        <f>IF(AJ$92=$B130,0,IF(AJ$92&gt;$B130,'User Input'!AJ147,-'User Input'!AJ147))</f>
        <v>0</v>
      </c>
      <c r="AK130" s="131">
        <f>IF(AK$92=$B130,0,IF(AK$92&gt;$B130,'User Input'!AK147,-'User Input'!AK147))</f>
        <v>0</v>
      </c>
      <c r="AL130" s="131">
        <f>IF(AL$92=$B130,0,IF(AL$92&gt;$B130,'User Input'!AL147,-'User Input'!AL147))</f>
        <v>0</v>
      </c>
      <c r="AM130" s="131">
        <f>IF(AM$92=$B130,0,IF(AM$92&gt;$B130,'User Input'!AM147,-'User Input'!AM147))</f>
        <v>0</v>
      </c>
      <c r="AN130" s="131">
        <f>IF(AN$92=$B130,0,IF(AN$92&gt;$B130,'User Input'!AN147,-'User Input'!AN147))</f>
        <v>0</v>
      </c>
      <c r="AO130" s="131">
        <f>IF(AO$92=$B130,0,IF(AO$92&gt;$B130,'User Input'!AO147,-'User Input'!AO147))</f>
        <v>0</v>
      </c>
    </row>
    <row r="131" spans="1:96" ht="14.45">
      <c r="A131" s="55"/>
      <c r="B131" s="117" t="s">
        <v>132</v>
      </c>
      <c r="C131" s="44"/>
      <c r="D131" s="131">
        <f>IF(D$92=$B131,0,IF(D$92&gt;$B131,'User Input'!D148,-'User Input'!D148))</f>
        <v>0</v>
      </c>
      <c r="E131" s="131">
        <f>IF(E$92=$B131,0,IF(E$92&gt;$B131,'User Input'!E148,-'User Input'!E148))</f>
        <v>0</v>
      </c>
      <c r="F131" s="131">
        <f>IF(F$92=$B131,0,IF(F$92&gt;$B131,'User Input'!F148,-'User Input'!F148))</f>
        <v>0</v>
      </c>
      <c r="G131" s="131">
        <f>IF(G$92=$B131,0,IF(G$92&gt;$B131,'User Input'!G148,-'User Input'!G148))</f>
        <v>0</v>
      </c>
      <c r="H131" s="131">
        <f>IF(H$92=$B131,0,IF(H$92&gt;$B131,'User Input'!H148,-'User Input'!H148))</f>
        <v>0</v>
      </c>
      <c r="I131" s="131">
        <f>IF(I$92=$B131,0,IF(I$92&gt;$B131,'User Input'!I148,-'User Input'!I148))</f>
        <v>0</v>
      </c>
      <c r="J131" s="131">
        <f>IF(J$92=$B131,0,IF(J$92&gt;$B131,'User Input'!J148,-'User Input'!J148))</f>
        <v>0</v>
      </c>
      <c r="K131" s="131">
        <f>IF(K$92=$B131,0,IF(K$92&gt;$B131,'User Input'!K148,-'User Input'!K148))</f>
        <v>0</v>
      </c>
      <c r="L131" s="131">
        <f>IF(L$92=$B131,0,IF(L$92&gt;$B131,'User Input'!L148,-'User Input'!L148))</f>
        <v>0</v>
      </c>
      <c r="M131" s="131">
        <f>IF(M$92=$B131,0,IF(M$92&gt;$B131,'User Input'!M148,-'User Input'!M148))</f>
        <v>0</v>
      </c>
      <c r="N131" s="131">
        <f>IF(N$92=$B131,0,IF(N$92&gt;$B131,'User Input'!N148,-'User Input'!N148))</f>
        <v>0</v>
      </c>
      <c r="O131" s="131">
        <f>IF(O$92=$B131,0,IF(O$92&gt;$B131,'User Input'!O148,-'User Input'!O148))</f>
        <v>0</v>
      </c>
      <c r="P131" s="131">
        <f>IF(P$92=$B131,0,IF(P$92&gt;$B131,'User Input'!P148,-'User Input'!P148))</f>
        <v>0</v>
      </c>
      <c r="Q131" s="131">
        <f>IF(Q$92=$B131,0,IF(Q$92&gt;$B131,'User Input'!Q148,-'User Input'!Q148))</f>
        <v>0</v>
      </c>
      <c r="R131" s="131">
        <f>IF(R$92=$B131,0,IF(R$92&gt;$B131,'User Input'!R148,-'User Input'!R148))</f>
        <v>0</v>
      </c>
      <c r="S131" s="131">
        <f>IF(S$92=$B131,0,IF(S$92&gt;$B131,'User Input'!S148,-'User Input'!S148))</f>
        <v>0</v>
      </c>
      <c r="T131" s="131">
        <f>IF(T$92=$B131,0,IF(T$92&gt;$B131,'User Input'!T148,-'User Input'!T148))</f>
        <v>0</v>
      </c>
      <c r="U131" s="131">
        <f>IF(U$92=$B131,0,IF(U$92&gt;$B131,'User Input'!U148,-'User Input'!U148))</f>
        <v>0</v>
      </c>
      <c r="V131" s="131">
        <f>IF(V$92=$B131,0,IF(V$92&gt;$B131,'User Input'!V148,-'User Input'!V148))</f>
        <v>0</v>
      </c>
      <c r="W131" s="131">
        <f>IF(W$92=$B131,0,IF(W$92&gt;$B131,'User Input'!W148,-'User Input'!W148))</f>
        <v>0</v>
      </c>
      <c r="X131" s="131">
        <f>IF(X$92=$B131,0,IF(X$92&gt;$B131,'User Input'!X148,-'User Input'!X148))</f>
        <v>0</v>
      </c>
      <c r="Y131" s="131">
        <f>IF(Y$92=$B131,0,IF(Y$92&gt;$B131,'User Input'!Y148,-'User Input'!Y148))</f>
        <v>0</v>
      </c>
      <c r="Z131" s="131">
        <f>IF(Z$92=$B131,0,IF(Z$92&gt;$B131,'User Input'!Z148,-'User Input'!Z148))</f>
        <v>0</v>
      </c>
      <c r="AA131" s="131">
        <f>IF(AA$92=$B131,0,IF(AA$92&gt;$B131,'User Input'!AA148,-'User Input'!AA148))</f>
        <v>0</v>
      </c>
      <c r="AB131" s="131">
        <f>IF(AB$92=$B131,0,IF(AB$92&gt;$B131,'User Input'!AB148,-'User Input'!AB148))</f>
        <v>0</v>
      </c>
      <c r="AC131" s="131">
        <f>IF(AC$92=$B131,0,IF(AC$92&gt;$B131,'User Input'!AC148,-'User Input'!AC148))</f>
        <v>0</v>
      </c>
      <c r="AD131" s="131">
        <f>IF(AD$92=$B131,0,IF(AD$92&gt;$B131,'User Input'!AD148,-'User Input'!AD148))</f>
        <v>0</v>
      </c>
      <c r="AE131" s="131">
        <f>IF(AE$92=$B131,0,IF(AE$92&gt;$B131,'User Input'!AE148,-'User Input'!AE148))</f>
        <v>0</v>
      </c>
      <c r="AF131" s="131">
        <f>IF(AF$92=$B131,0,IF(AF$92&gt;$B131,'User Input'!AF148,-'User Input'!AF148))</f>
        <v>0</v>
      </c>
      <c r="AG131" s="131">
        <f>IF(AG$92=$B131,0,IF(AG$92&gt;$B131,'User Input'!AG148,-'User Input'!AG148))</f>
        <v>0</v>
      </c>
      <c r="AH131" s="131">
        <f>IF(AH$92=$B131,0,IF(AH$92&gt;$B131,'User Input'!AH148,-'User Input'!AH148))</f>
        <v>0</v>
      </c>
      <c r="AI131" s="131">
        <f>IF(AI$92=$B131,0,IF(AI$92&gt;$B131,'User Input'!AI148,-'User Input'!AI148))</f>
        <v>0</v>
      </c>
      <c r="AJ131" s="131">
        <f>IF(AJ$92=$B131,0,IF(AJ$92&gt;$B131,'User Input'!AJ148,-'User Input'!AJ148))</f>
        <v>0</v>
      </c>
      <c r="AK131" s="131">
        <f>IF(AK$92=$B131,0,IF(AK$92&gt;$B131,'User Input'!AK148,-'User Input'!AK148))</f>
        <v>0</v>
      </c>
      <c r="AL131" s="131">
        <f>IF(AL$92=$B131,0,IF(AL$92&gt;$B131,'User Input'!AL148,-'User Input'!AL148))</f>
        <v>0</v>
      </c>
      <c r="AM131" s="131">
        <f>IF(AM$92=$B131,0,IF(AM$92&gt;$B131,'User Input'!AM148,-'User Input'!AM148))</f>
        <v>0</v>
      </c>
      <c r="AN131" s="131">
        <f>IF(AN$92=$B131,0,IF(AN$92&gt;$B131,'User Input'!AN148,-'User Input'!AN148))</f>
        <v>0</v>
      </c>
      <c r="AO131" s="131">
        <f>IF(AO$92=$B131,0,IF(AO$92&gt;$B131,'User Input'!AO148,-'User Input'!AO148))</f>
        <v>0</v>
      </c>
      <c r="AP131" s="6"/>
      <c r="AQ131" s="6"/>
      <c r="AR131" s="6"/>
      <c r="AS131" s="6"/>
      <c r="AT131" s="6"/>
      <c r="AU131" s="6"/>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3"/>
    </row>
    <row r="132" spans="1:96" ht="15" customHeight="1">
      <c r="A132" s="104"/>
      <c r="B132" s="119"/>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6"/>
      <c r="AQ132" s="6"/>
      <c r="AR132" s="6"/>
      <c r="AS132" s="6"/>
      <c r="AT132" s="6"/>
      <c r="AU132" s="6"/>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row>
    <row r="133" spans="1:96" s="5" customFormat="1" ht="15.6">
      <c r="B133" s="5" t="s">
        <v>196</v>
      </c>
    </row>
    <row r="134" spans="1:96" ht="15" customHeight="1">
      <c r="A134" s="104"/>
      <c r="B134" s="104"/>
      <c r="C134" s="104"/>
      <c r="D134" s="104"/>
      <c r="E134" s="3"/>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6"/>
      <c r="AQ134" s="6"/>
      <c r="AR134" s="6"/>
      <c r="AS134" s="6"/>
      <c r="AT134" s="6"/>
      <c r="AU134" s="6"/>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3"/>
    </row>
    <row r="135" spans="1:96" ht="15" customHeight="1">
      <c r="A135" s="104"/>
      <c r="B135" s="112" t="s">
        <v>134</v>
      </c>
      <c r="C135" s="49" t="s">
        <v>94</v>
      </c>
      <c r="D135" s="71" t="s">
        <v>95</v>
      </c>
      <c r="E135" s="71" t="s">
        <v>96</v>
      </c>
      <c r="F135" s="71" t="s">
        <v>97</v>
      </c>
      <c r="G135" s="71" t="s">
        <v>98</v>
      </c>
      <c r="H135" s="71" t="s">
        <v>99</v>
      </c>
      <c r="I135" s="71" t="s">
        <v>100</v>
      </c>
      <c r="J135" s="71" t="s">
        <v>101</v>
      </c>
      <c r="K135" s="71" t="s">
        <v>102</v>
      </c>
      <c r="L135" s="71" t="s">
        <v>103</v>
      </c>
      <c r="M135" s="71" t="s">
        <v>104</v>
      </c>
      <c r="N135" s="71" t="s">
        <v>105</v>
      </c>
      <c r="O135" s="71" t="s">
        <v>106</v>
      </c>
      <c r="P135" s="71" t="s">
        <v>107</v>
      </c>
      <c r="Q135" s="71" t="s">
        <v>108</v>
      </c>
      <c r="R135" s="71" t="s">
        <v>109</v>
      </c>
      <c r="S135" s="71" t="s">
        <v>110</v>
      </c>
      <c r="T135" s="71" t="s">
        <v>111</v>
      </c>
      <c r="U135" s="71" t="s">
        <v>112</v>
      </c>
      <c r="V135" s="71" t="s">
        <v>113</v>
      </c>
      <c r="W135" s="71" t="s">
        <v>114</v>
      </c>
      <c r="X135" s="71" t="s">
        <v>115</v>
      </c>
      <c r="Y135" s="71" t="s">
        <v>116</v>
      </c>
      <c r="Z135" s="71" t="s">
        <v>117</v>
      </c>
      <c r="AA135" s="71" t="s">
        <v>118</v>
      </c>
      <c r="AB135" s="71" t="s">
        <v>119</v>
      </c>
      <c r="AC135" s="71" t="s">
        <v>120</v>
      </c>
      <c r="AD135" s="71" t="s">
        <v>121</v>
      </c>
      <c r="AE135" s="71" t="s">
        <v>122</v>
      </c>
      <c r="AF135" s="71" t="s">
        <v>123</v>
      </c>
      <c r="AG135" s="71" t="s">
        <v>124</v>
      </c>
      <c r="AH135" s="71" t="s">
        <v>125</v>
      </c>
      <c r="AI135" s="71" t="s">
        <v>126</v>
      </c>
      <c r="AJ135" s="71" t="s">
        <v>127</v>
      </c>
      <c r="AK135" s="71" t="s">
        <v>128</v>
      </c>
      <c r="AL135" s="71" t="s">
        <v>129</v>
      </c>
      <c r="AM135" s="71" t="s">
        <v>130</v>
      </c>
      <c r="AN135" s="71" t="s">
        <v>131</v>
      </c>
      <c r="AO135" s="71" t="s">
        <v>132</v>
      </c>
      <c r="AP135" s="6"/>
      <c r="AQ135" s="6"/>
      <c r="AR135" s="6"/>
      <c r="AS135" s="6"/>
      <c r="AT135" s="6"/>
      <c r="AU135" s="6"/>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3"/>
    </row>
    <row r="136" spans="1:96" ht="15" customHeight="1">
      <c r="A136" s="104"/>
      <c r="B136" s="49" t="s">
        <v>133</v>
      </c>
      <c r="C136" s="44"/>
      <c r="D136" s="130"/>
      <c r="E136" s="130"/>
      <c r="F136" s="130"/>
      <c r="G136" s="130"/>
      <c r="H136" s="130"/>
      <c r="I136" s="130"/>
      <c r="J136" s="130"/>
      <c r="K136" s="130"/>
      <c r="L136" s="130"/>
      <c r="M136" s="130"/>
      <c r="N136" s="130"/>
      <c r="O136" s="130"/>
      <c r="P136" s="130"/>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6"/>
      <c r="AQ136" s="6"/>
      <c r="AR136" s="6"/>
      <c r="AS136" s="6"/>
      <c r="AT136" s="6"/>
      <c r="AU136" s="6"/>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3"/>
    </row>
    <row r="137" spans="1:96" ht="15" customHeight="1">
      <c r="A137" s="104"/>
      <c r="B137" s="69" t="s">
        <v>95</v>
      </c>
      <c r="C137" s="44"/>
      <c r="D137" s="131">
        <f>IF(D$135=$B137,0,IF(D$135&gt;$B137,'User Input'!D152,-'User Input'!D152))</f>
        <v>0</v>
      </c>
      <c r="E137" s="131">
        <f>IF(E$135=$B137,0,IF(E$135&gt;$B137,'User Input'!E152,-'User Input'!E152))</f>
        <v>0</v>
      </c>
      <c r="F137" s="131">
        <f>IF(F$135=$B137,0,IF(F$135&gt;$B137,'User Input'!F152,-'User Input'!F152))</f>
        <v>0</v>
      </c>
      <c r="G137" s="131">
        <f>IF(G$135=$B137,0,IF(G$135&gt;$B137,'User Input'!G152,-'User Input'!G152))</f>
        <v>0</v>
      </c>
      <c r="H137" s="131">
        <f>IF(H$135=$B137,0,IF(H$135&gt;$B137,'User Input'!H152,-'User Input'!H152))</f>
        <v>0</v>
      </c>
      <c r="I137" s="131">
        <f>IF(I$135=$B137,0,IF(I$135&gt;$B137,'User Input'!I152,-'User Input'!I152))</f>
        <v>0</v>
      </c>
      <c r="J137" s="131">
        <f>IF(J$135=$B137,0,IF(J$135&gt;$B137,'User Input'!J152,-'User Input'!J152))</f>
        <v>0</v>
      </c>
      <c r="K137" s="131">
        <f>IF(K$135=$B137,0,IF(K$135&gt;$B137,'User Input'!K152,-'User Input'!K152))</f>
        <v>0</v>
      </c>
      <c r="L137" s="131">
        <f>IF(L$135=$B137,0,IF(L$135&gt;$B137,'User Input'!L152,-'User Input'!L152))</f>
        <v>0</v>
      </c>
      <c r="M137" s="131">
        <f>IF(M$135=$B137,0,IF(M$135&gt;$B137,'User Input'!M152,-'User Input'!M152))</f>
        <v>0</v>
      </c>
      <c r="N137" s="131">
        <f>IF(N$135=$B137,0,IF(N$135&gt;$B137,'User Input'!N152,-'User Input'!N152))</f>
        <v>0</v>
      </c>
      <c r="O137" s="131">
        <f>IF(O$135=$B137,0,IF(O$135&gt;$B137,'User Input'!O152,-'User Input'!O152))</f>
        <v>0</v>
      </c>
      <c r="P137" s="131">
        <f>IF(P$135=$B137,0,IF(P$135&gt;$B137,'User Input'!P152,-'User Input'!P152))</f>
        <v>0</v>
      </c>
      <c r="Q137" s="131">
        <f>IF(Q$135=$B137,0,IF(Q$135&gt;$B137,'User Input'!Q152,-'User Input'!Q152))</f>
        <v>0</v>
      </c>
      <c r="R137" s="131">
        <f>IF(R$135=$B137,0,IF(R$135&gt;$B137,'User Input'!R152,-'User Input'!R152))</f>
        <v>0</v>
      </c>
      <c r="S137" s="131">
        <f>IF(S$135=$B137,0,IF(S$135&gt;$B137,'User Input'!S152,-'User Input'!S152))</f>
        <v>0</v>
      </c>
      <c r="T137" s="131">
        <f>IF(T$135=$B137,0,IF(T$135&gt;$B137,'User Input'!T152,-'User Input'!T152))</f>
        <v>0</v>
      </c>
      <c r="U137" s="131">
        <f>IF(U$135=$B137,0,IF(U$135&gt;$B137,'User Input'!U152,-'User Input'!U152))</f>
        <v>0</v>
      </c>
      <c r="V137" s="131">
        <f>IF(V$135=$B137,0,IF(V$135&gt;$B137,'User Input'!V152,-'User Input'!V152))</f>
        <v>0</v>
      </c>
      <c r="W137" s="131">
        <f>IF(W$135=$B137,0,IF(W$135&gt;$B137,'User Input'!W152,-'User Input'!W152))</f>
        <v>0</v>
      </c>
      <c r="X137" s="131">
        <f>IF(X$135=$B137,0,IF(X$135&gt;$B137,'User Input'!X152,-'User Input'!X152))</f>
        <v>0</v>
      </c>
      <c r="Y137" s="131">
        <f>IF(Y$135=$B137,0,IF(Y$135&gt;$B137,'User Input'!Y152,-'User Input'!Y152))</f>
        <v>0</v>
      </c>
      <c r="Z137" s="131">
        <f>IF(Z$135=$B137,0,IF(Z$135&gt;$B137,'User Input'!Z152,-'User Input'!Z152))</f>
        <v>0</v>
      </c>
      <c r="AA137" s="131">
        <f>IF(AA$135=$B137,0,IF(AA$135&gt;$B137,'User Input'!AA152,-'User Input'!AA152))</f>
        <v>0</v>
      </c>
      <c r="AB137" s="131">
        <f>IF(AB$135=$B137,0,IF(AB$135&gt;$B137,'User Input'!AB152,-'User Input'!AB152))</f>
        <v>0</v>
      </c>
      <c r="AC137" s="131">
        <f>IF(AC$135=$B137,0,IF(AC$135&gt;$B137,'User Input'!AC152,-'User Input'!AC152))</f>
        <v>0</v>
      </c>
      <c r="AD137" s="131">
        <f>IF(AD$135=$B137,0,IF(AD$135&gt;$B137,'User Input'!AD152,-'User Input'!AD152))</f>
        <v>0</v>
      </c>
      <c r="AE137" s="131">
        <f>IF(AE$135=$B137,0,IF(AE$135&gt;$B137,'User Input'!AE152,-'User Input'!AE152))</f>
        <v>0</v>
      </c>
      <c r="AF137" s="131">
        <f>IF(AF$135=$B137,0,IF(AF$135&gt;$B137,'User Input'!AF152,-'User Input'!AF152))</f>
        <v>0</v>
      </c>
      <c r="AG137" s="131">
        <f>IF(AG$135=$B137,0,IF(AG$135&gt;$B137,'User Input'!AG152,-'User Input'!AG152))</f>
        <v>0</v>
      </c>
      <c r="AH137" s="131">
        <f>IF(AH$135=$B137,0,IF(AH$135&gt;$B137,'User Input'!AH152,-'User Input'!AH152))</f>
        <v>0</v>
      </c>
      <c r="AI137" s="131">
        <f>IF(AI$135=$B137,0,IF(AI$135&gt;$B137,'User Input'!AI152,-'User Input'!AI152))</f>
        <v>0</v>
      </c>
      <c r="AJ137" s="131">
        <f>IF(AJ$135=$B137,0,IF(AJ$135&gt;$B137,'User Input'!AJ152,-'User Input'!AJ152))</f>
        <v>0</v>
      </c>
      <c r="AK137" s="131">
        <f>IF(AK$135=$B137,0,IF(AK$135&gt;$B137,'User Input'!AK152,-'User Input'!AK152))</f>
        <v>0</v>
      </c>
      <c r="AL137" s="131">
        <f>IF(AL$135=$B137,0,IF(AL$135&gt;$B137,'User Input'!AL152,-'User Input'!AL152))</f>
        <v>0</v>
      </c>
      <c r="AM137" s="131">
        <f>IF(AM$135=$B137,0,IF(AM$135&gt;$B137,'User Input'!AM152,-'User Input'!AM152))</f>
        <v>0</v>
      </c>
      <c r="AN137" s="131">
        <f>IF(AN$135=$B137,0,IF(AN$135&gt;$B137,'User Input'!AN152,-'User Input'!AN152))</f>
        <v>0</v>
      </c>
      <c r="AO137" s="131">
        <f>IF(AO$135=$B137,0,IF(AO$135&gt;$B137,'User Input'!AO152,-'User Input'!AO152))</f>
        <v>0</v>
      </c>
      <c r="AP137" s="6"/>
      <c r="AQ137" s="6"/>
      <c r="AR137" s="6"/>
      <c r="AS137" s="6"/>
      <c r="AT137" s="6"/>
      <c r="AU137" s="6"/>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3"/>
    </row>
    <row r="138" spans="1:96" ht="15" customHeight="1">
      <c r="A138" s="104"/>
      <c r="B138" s="117" t="s">
        <v>96</v>
      </c>
      <c r="C138" s="44"/>
      <c r="D138" s="131">
        <f>IF(D$135=$B138,0,IF(D$135&gt;$B138,'User Input'!D153,-'User Input'!D153))</f>
        <v>0</v>
      </c>
      <c r="E138" s="131">
        <f>IF(E$135=$B138,0,IF(E$135&gt;$B138,'User Input'!E153,-'User Input'!E153))</f>
        <v>0</v>
      </c>
      <c r="F138" s="131">
        <f>IF(F$135=$B138,0,IF(F$135&gt;$B138,'User Input'!F153,-'User Input'!F153))</f>
        <v>0</v>
      </c>
      <c r="G138" s="131">
        <f>IF(G$135=$B138,0,IF(G$135&gt;$B138,'User Input'!G153,-'User Input'!G153))</f>
        <v>0</v>
      </c>
      <c r="H138" s="131">
        <f>IF(H$135=$B138,0,IF(H$135&gt;$B138,'User Input'!H153,-'User Input'!H153))</f>
        <v>0</v>
      </c>
      <c r="I138" s="131">
        <f>IF(I$135=$B138,0,IF(I$135&gt;$B138,'User Input'!I153,-'User Input'!I153))</f>
        <v>0</v>
      </c>
      <c r="J138" s="131">
        <f>IF(J$135=$B138,0,IF(J$135&gt;$B138,'User Input'!J153,-'User Input'!J153))</f>
        <v>0</v>
      </c>
      <c r="K138" s="131">
        <f>IF(K$135=$B138,0,IF(K$135&gt;$B138,'User Input'!K153,-'User Input'!K153))</f>
        <v>0</v>
      </c>
      <c r="L138" s="131">
        <f>IF(L$135=$B138,0,IF(L$135&gt;$B138,'User Input'!L153,-'User Input'!L153))</f>
        <v>0</v>
      </c>
      <c r="M138" s="131">
        <f>IF(M$135=$B138,0,IF(M$135&gt;$B138,'User Input'!M153,-'User Input'!M153))</f>
        <v>0</v>
      </c>
      <c r="N138" s="131">
        <f>IF(N$135=$B138,0,IF(N$135&gt;$B138,'User Input'!N153,-'User Input'!N153))</f>
        <v>0</v>
      </c>
      <c r="O138" s="131">
        <f>IF(O$135=$B138,0,IF(O$135&gt;$B138,'User Input'!O153,-'User Input'!O153))</f>
        <v>0</v>
      </c>
      <c r="P138" s="131">
        <f>IF(P$135=$B138,0,IF(P$135&gt;$B138,'User Input'!P153,-'User Input'!P153))</f>
        <v>0</v>
      </c>
      <c r="Q138" s="131">
        <f>IF(Q$135=$B138,0,IF(Q$135&gt;$B138,'User Input'!Q153,-'User Input'!Q153))</f>
        <v>0</v>
      </c>
      <c r="R138" s="131">
        <f>IF(R$135=$B138,0,IF(R$135&gt;$B138,'User Input'!R153,-'User Input'!R153))</f>
        <v>0</v>
      </c>
      <c r="S138" s="131">
        <f>IF(S$135=$B138,0,IF(S$135&gt;$B138,'User Input'!S153,-'User Input'!S153))</f>
        <v>0</v>
      </c>
      <c r="T138" s="131">
        <f>IF(T$135=$B138,0,IF(T$135&gt;$B138,'User Input'!T153,-'User Input'!T153))</f>
        <v>0</v>
      </c>
      <c r="U138" s="131">
        <f>IF(U$135=$B138,0,IF(U$135&gt;$B138,'User Input'!U153,-'User Input'!U153))</f>
        <v>0</v>
      </c>
      <c r="V138" s="131">
        <f>IF(V$135=$B138,0,IF(V$135&gt;$B138,'User Input'!V153,-'User Input'!V153))</f>
        <v>0</v>
      </c>
      <c r="W138" s="131">
        <f>IF(W$135=$B138,0,IF(W$135&gt;$B138,'User Input'!W153,-'User Input'!W153))</f>
        <v>0</v>
      </c>
      <c r="X138" s="131">
        <f>IF(X$135=$B138,0,IF(X$135&gt;$B138,'User Input'!X153,-'User Input'!X153))</f>
        <v>0</v>
      </c>
      <c r="Y138" s="131">
        <f>IF(Y$135=$B138,0,IF(Y$135&gt;$B138,'User Input'!Y153,-'User Input'!Y153))</f>
        <v>0</v>
      </c>
      <c r="Z138" s="131">
        <f>IF(Z$135=$B138,0,IF(Z$135&gt;$B138,'User Input'!Z153,-'User Input'!Z153))</f>
        <v>0</v>
      </c>
      <c r="AA138" s="131">
        <f>IF(AA$135=$B138,0,IF(AA$135&gt;$B138,'User Input'!AA153,-'User Input'!AA153))</f>
        <v>0</v>
      </c>
      <c r="AB138" s="131">
        <f>IF(AB$135=$B138,0,IF(AB$135&gt;$B138,'User Input'!AB153,-'User Input'!AB153))</f>
        <v>0</v>
      </c>
      <c r="AC138" s="131">
        <f>IF(AC$135=$B138,0,IF(AC$135&gt;$B138,'User Input'!AC153,-'User Input'!AC153))</f>
        <v>0</v>
      </c>
      <c r="AD138" s="131">
        <f>IF(AD$135=$B138,0,IF(AD$135&gt;$B138,'User Input'!AD153,-'User Input'!AD153))</f>
        <v>0</v>
      </c>
      <c r="AE138" s="131">
        <f>IF(AE$135=$B138,0,IF(AE$135&gt;$B138,'User Input'!AE153,-'User Input'!AE153))</f>
        <v>0</v>
      </c>
      <c r="AF138" s="131">
        <f>IF(AF$135=$B138,0,IF(AF$135&gt;$B138,'User Input'!AF153,-'User Input'!AF153))</f>
        <v>0</v>
      </c>
      <c r="AG138" s="131">
        <f>IF(AG$135=$B138,0,IF(AG$135&gt;$B138,'User Input'!AG153,-'User Input'!AG153))</f>
        <v>0</v>
      </c>
      <c r="AH138" s="131">
        <f>IF(AH$135=$B138,0,IF(AH$135&gt;$B138,'User Input'!AH153,-'User Input'!AH153))</f>
        <v>0</v>
      </c>
      <c r="AI138" s="131">
        <f>IF(AI$135=$B138,0,IF(AI$135&gt;$B138,'User Input'!AI153,-'User Input'!AI153))</f>
        <v>0</v>
      </c>
      <c r="AJ138" s="131">
        <f>IF(AJ$135=$B138,0,IF(AJ$135&gt;$B138,'User Input'!AJ153,-'User Input'!AJ153))</f>
        <v>0</v>
      </c>
      <c r="AK138" s="131">
        <f>IF(AK$135=$B138,0,IF(AK$135&gt;$B138,'User Input'!AK153,-'User Input'!AK153))</f>
        <v>0</v>
      </c>
      <c r="AL138" s="131">
        <f>IF(AL$135=$B138,0,IF(AL$135&gt;$B138,'User Input'!AL153,-'User Input'!AL153))</f>
        <v>0</v>
      </c>
      <c r="AM138" s="131">
        <f>IF(AM$135=$B138,0,IF(AM$135&gt;$B138,'User Input'!AM153,-'User Input'!AM153))</f>
        <v>0</v>
      </c>
      <c r="AN138" s="131">
        <f>IF(AN$135=$B138,0,IF(AN$135&gt;$B138,'User Input'!AN153,-'User Input'!AN153))</f>
        <v>0</v>
      </c>
      <c r="AO138" s="131">
        <f>IF(AO$135=$B138,0,IF(AO$135&gt;$B138,'User Input'!AO153,-'User Input'!AO153))</f>
        <v>0</v>
      </c>
      <c r="AP138" s="6"/>
      <c r="AQ138" s="6"/>
      <c r="AR138" s="6"/>
      <c r="AS138" s="6"/>
      <c r="AT138" s="6"/>
      <c r="AU138" s="6"/>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3"/>
    </row>
    <row r="139" spans="1:96" ht="15" customHeight="1">
      <c r="A139" s="104"/>
      <c r="B139" s="117" t="s">
        <v>97</v>
      </c>
      <c r="C139" s="44"/>
      <c r="D139" s="131">
        <f>IF(D$135=$B139,0,IF(D$135&gt;$B139,'User Input'!D154,-'User Input'!D154))</f>
        <v>0</v>
      </c>
      <c r="E139" s="131">
        <f>IF(E$135=$B139,0,IF(E$135&gt;$B139,'User Input'!E154,-'User Input'!E154))</f>
        <v>0</v>
      </c>
      <c r="F139" s="131">
        <f>IF(F$135=$B139,0,IF(F$135&gt;$B139,'User Input'!F154,-'User Input'!F154))</f>
        <v>0</v>
      </c>
      <c r="G139" s="131">
        <f>IF(G$135=$B139,0,IF(G$135&gt;$B139,'User Input'!G154,-'User Input'!G154))</f>
        <v>0</v>
      </c>
      <c r="H139" s="131">
        <f>IF(H$135=$B139,0,IF(H$135&gt;$B139,'User Input'!H154,-'User Input'!H154))</f>
        <v>0</v>
      </c>
      <c r="I139" s="131">
        <f>IF(I$135=$B139,0,IF(I$135&gt;$B139,'User Input'!I154,-'User Input'!I154))</f>
        <v>0</v>
      </c>
      <c r="J139" s="131">
        <f>IF(J$135=$B139,0,IF(J$135&gt;$B139,'User Input'!J154,-'User Input'!J154))</f>
        <v>0</v>
      </c>
      <c r="K139" s="131">
        <f>IF(K$135=$B139,0,IF(K$135&gt;$B139,'User Input'!K154,-'User Input'!K154))</f>
        <v>0</v>
      </c>
      <c r="L139" s="131">
        <f>IF(L$135=$B139,0,IF(L$135&gt;$B139,'User Input'!L154,-'User Input'!L154))</f>
        <v>0</v>
      </c>
      <c r="M139" s="131">
        <f>IF(M$135=$B139,0,IF(M$135&gt;$B139,'User Input'!M154,-'User Input'!M154))</f>
        <v>0</v>
      </c>
      <c r="N139" s="131">
        <f>IF(N$135=$B139,0,IF(N$135&gt;$B139,'User Input'!N154,-'User Input'!N154))</f>
        <v>0</v>
      </c>
      <c r="O139" s="131">
        <f>IF(O$135=$B139,0,IF(O$135&gt;$B139,'User Input'!O154,-'User Input'!O154))</f>
        <v>0</v>
      </c>
      <c r="P139" s="131">
        <f>IF(P$135=$B139,0,IF(P$135&gt;$B139,'User Input'!P154,-'User Input'!P154))</f>
        <v>0</v>
      </c>
      <c r="Q139" s="131">
        <f>IF(Q$135=$B139,0,IF(Q$135&gt;$B139,'User Input'!Q154,-'User Input'!Q154))</f>
        <v>0</v>
      </c>
      <c r="R139" s="131">
        <f>IF(R$135=$B139,0,IF(R$135&gt;$B139,'User Input'!R154,-'User Input'!R154))</f>
        <v>0</v>
      </c>
      <c r="S139" s="131">
        <f>IF(S$135=$B139,0,IF(S$135&gt;$B139,'User Input'!S154,-'User Input'!S154))</f>
        <v>0</v>
      </c>
      <c r="T139" s="131">
        <f>IF(T$135=$B139,0,IF(T$135&gt;$B139,'User Input'!T154,-'User Input'!T154))</f>
        <v>0</v>
      </c>
      <c r="U139" s="131">
        <f>IF(U$135=$B139,0,IF(U$135&gt;$B139,'User Input'!U154,-'User Input'!U154))</f>
        <v>0</v>
      </c>
      <c r="V139" s="131">
        <f>IF(V$135=$B139,0,IF(V$135&gt;$B139,'User Input'!V154,-'User Input'!V154))</f>
        <v>0</v>
      </c>
      <c r="W139" s="131">
        <f>IF(W$135=$B139,0,IF(W$135&gt;$B139,'User Input'!W154,-'User Input'!W154))</f>
        <v>0</v>
      </c>
      <c r="X139" s="131">
        <f>IF(X$135=$B139,0,IF(X$135&gt;$B139,'User Input'!X154,-'User Input'!X154))</f>
        <v>0</v>
      </c>
      <c r="Y139" s="131">
        <f>IF(Y$135=$B139,0,IF(Y$135&gt;$B139,'User Input'!Y154,-'User Input'!Y154))</f>
        <v>0</v>
      </c>
      <c r="Z139" s="131">
        <f>IF(Z$135=$B139,0,IF(Z$135&gt;$B139,'User Input'!Z154,-'User Input'!Z154))</f>
        <v>0</v>
      </c>
      <c r="AA139" s="131">
        <f>IF(AA$135=$B139,0,IF(AA$135&gt;$B139,'User Input'!AA154,-'User Input'!AA154))</f>
        <v>0</v>
      </c>
      <c r="AB139" s="131">
        <f>IF(AB$135=$B139,0,IF(AB$135&gt;$B139,'User Input'!AB154,-'User Input'!AB154))</f>
        <v>0</v>
      </c>
      <c r="AC139" s="131">
        <f>IF(AC$135=$B139,0,IF(AC$135&gt;$B139,'User Input'!AC154,-'User Input'!AC154))</f>
        <v>0</v>
      </c>
      <c r="AD139" s="131">
        <f>IF(AD$135=$B139,0,IF(AD$135&gt;$B139,'User Input'!AD154,-'User Input'!AD154))</f>
        <v>0</v>
      </c>
      <c r="AE139" s="131">
        <f>IF(AE$135=$B139,0,IF(AE$135&gt;$B139,'User Input'!AE154,-'User Input'!AE154))</f>
        <v>0</v>
      </c>
      <c r="AF139" s="131">
        <f>IF(AF$135=$B139,0,IF(AF$135&gt;$B139,'User Input'!AF154,-'User Input'!AF154))</f>
        <v>0</v>
      </c>
      <c r="AG139" s="131">
        <f>IF(AG$135=$B139,0,IF(AG$135&gt;$B139,'User Input'!AG154,-'User Input'!AG154))</f>
        <v>0</v>
      </c>
      <c r="AH139" s="131">
        <f>IF(AH$135=$B139,0,IF(AH$135&gt;$B139,'User Input'!AH154,-'User Input'!AH154))</f>
        <v>0</v>
      </c>
      <c r="AI139" s="131">
        <f>IF(AI$135=$B139,0,IF(AI$135&gt;$B139,'User Input'!AI154,-'User Input'!AI154))</f>
        <v>0</v>
      </c>
      <c r="AJ139" s="131">
        <f>IF(AJ$135=$B139,0,IF(AJ$135&gt;$B139,'User Input'!AJ154,-'User Input'!AJ154))</f>
        <v>0</v>
      </c>
      <c r="AK139" s="131">
        <f>IF(AK$135=$B139,0,IF(AK$135&gt;$B139,'User Input'!AK154,-'User Input'!AK154))</f>
        <v>0</v>
      </c>
      <c r="AL139" s="131">
        <f>IF(AL$135=$B139,0,IF(AL$135&gt;$B139,'User Input'!AL154,-'User Input'!AL154))</f>
        <v>0</v>
      </c>
      <c r="AM139" s="131">
        <f>IF(AM$135=$B139,0,IF(AM$135&gt;$B139,'User Input'!AM154,-'User Input'!AM154))</f>
        <v>0</v>
      </c>
      <c r="AN139" s="131">
        <f>IF(AN$135=$B139,0,IF(AN$135&gt;$B139,'User Input'!AN154,-'User Input'!AN154))</f>
        <v>0</v>
      </c>
      <c r="AO139" s="131">
        <f>IF(AO$135=$B139,0,IF(AO$135&gt;$B139,'User Input'!AO154,-'User Input'!AO154))</f>
        <v>0</v>
      </c>
      <c r="AP139" s="6"/>
      <c r="AQ139" s="6"/>
      <c r="AR139" s="6"/>
      <c r="AS139" s="6"/>
      <c r="AT139" s="6"/>
      <c r="AU139" s="6"/>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3"/>
    </row>
    <row r="140" spans="1:96" ht="15" customHeight="1">
      <c r="A140" s="104"/>
      <c r="B140" s="117" t="s">
        <v>98</v>
      </c>
      <c r="C140" s="44"/>
      <c r="D140" s="131">
        <f>IF(D$135=$B140,0,IF(D$135&gt;$B140,'User Input'!D155,-'User Input'!D155))</f>
        <v>0</v>
      </c>
      <c r="E140" s="131">
        <f>IF(E$135=$B140,0,IF(E$135&gt;$B140,'User Input'!E155,-'User Input'!E155))</f>
        <v>0</v>
      </c>
      <c r="F140" s="131">
        <f>IF(F$135=$B140,0,IF(F$135&gt;$B140,'User Input'!F155,-'User Input'!F155))</f>
        <v>0</v>
      </c>
      <c r="G140" s="131">
        <f>IF(G$135=$B140,0,IF(G$135&gt;$B140,'User Input'!G155,-'User Input'!G155))</f>
        <v>0</v>
      </c>
      <c r="H140" s="131">
        <f>IF(H$135=$B140,0,IF(H$135&gt;$B140,'User Input'!H155,-'User Input'!H155))</f>
        <v>0</v>
      </c>
      <c r="I140" s="131">
        <f>IF(I$135=$B140,0,IF(I$135&gt;$B140,'User Input'!I155,-'User Input'!I155))</f>
        <v>0</v>
      </c>
      <c r="J140" s="131">
        <f>IF(J$135=$B140,0,IF(J$135&gt;$B140,'User Input'!J155,-'User Input'!J155))</f>
        <v>0</v>
      </c>
      <c r="K140" s="131">
        <f>IF(K$135=$B140,0,IF(K$135&gt;$B140,'User Input'!K155,-'User Input'!K155))</f>
        <v>0</v>
      </c>
      <c r="L140" s="131">
        <f>IF(L$135=$B140,0,IF(L$135&gt;$B140,'User Input'!L155,-'User Input'!L155))</f>
        <v>0</v>
      </c>
      <c r="M140" s="131">
        <f>IF(M$135=$B140,0,IF(M$135&gt;$B140,'User Input'!M155,-'User Input'!M155))</f>
        <v>0</v>
      </c>
      <c r="N140" s="131">
        <f>IF(N$135=$B140,0,IF(N$135&gt;$B140,'User Input'!N155,-'User Input'!N155))</f>
        <v>0</v>
      </c>
      <c r="O140" s="131">
        <f>IF(O$135=$B140,0,IF(O$135&gt;$B140,'User Input'!O155,-'User Input'!O155))</f>
        <v>0</v>
      </c>
      <c r="P140" s="131">
        <f>IF(P$135=$B140,0,IF(P$135&gt;$B140,'User Input'!P155,-'User Input'!P155))</f>
        <v>0</v>
      </c>
      <c r="Q140" s="131">
        <f>IF(Q$135=$B140,0,IF(Q$135&gt;$B140,'User Input'!Q155,-'User Input'!Q155))</f>
        <v>0</v>
      </c>
      <c r="R140" s="131">
        <f>IF(R$135=$B140,0,IF(R$135&gt;$B140,'User Input'!R155,-'User Input'!R155))</f>
        <v>0</v>
      </c>
      <c r="S140" s="131">
        <f>IF(S$135=$B140,0,IF(S$135&gt;$B140,'User Input'!S155,-'User Input'!S155))</f>
        <v>0</v>
      </c>
      <c r="T140" s="131">
        <f>IF(T$135=$B140,0,IF(T$135&gt;$B140,'User Input'!T155,-'User Input'!T155))</f>
        <v>0</v>
      </c>
      <c r="U140" s="131">
        <f>IF(U$135=$B140,0,IF(U$135&gt;$B140,'User Input'!U155,-'User Input'!U155))</f>
        <v>0</v>
      </c>
      <c r="V140" s="131">
        <f>IF(V$135=$B140,0,IF(V$135&gt;$B140,'User Input'!V155,-'User Input'!V155))</f>
        <v>0</v>
      </c>
      <c r="W140" s="131">
        <f>IF(W$135=$B140,0,IF(W$135&gt;$B140,'User Input'!W155,-'User Input'!W155))</f>
        <v>0</v>
      </c>
      <c r="X140" s="131">
        <f>IF(X$135=$B140,0,IF(X$135&gt;$B140,'User Input'!X155,-'User Input'!X155))</f>
        <v>0</v>
      </c>
      <c r="Y140" s="131">
        <f>IF(Y$135=$B140,0,IF(Y$135&gt;$B140,'User Input'!Y155,-'User Input'!Y155))</f>
        <v>0</v>
      </c>
      <c r="Z140" s="131">
        <f>IF(Z$135=$B140,0,IF(Z$135&gt;$B140,'User Input'!Z155,-'User Input'!Z155))</f>
        <v>0</v>
      </c>
      <c r="AA140" s="131">
        <f>IF(AA$135=$B140,0,IF(AA$135&gt;$B140,'User Input'!AA155,-'User Input'!AA155))</f>
        <v>0</v>
      </c>
      <c r="AB140" s="131">
        <f>IF(AB$135=$B140,0,IF(AB$135&gt;$B140,'User Input'!AB155,-'User Input'!AB155))</f>
        <v>0</v>
      </c>
      <c r="AC140" s="131">
        <f>IF(AC$135=$B140,0,IF(AC$135&gt;$B140,'User Input'!AC155,-'User Input'!AC155))</f>
        <v>0</v>
      </c>
      <c r="AD140" s="131">
        <f>IF(AD$135=$B140,0,IF(AD$135&gt;$B140,'User Input'!AD155,-'User Input'!AD155))</f>
        <v>0</v>
      </c>
      <c r="AE140" s="131">
        <f>IF(AE$135=$B140,0,IF(AE$135&gt;$B140,'User Input'!AE155,-'User Input'!AE155))</f>
        <v>0</v>
      </c>
      <c r="AF140" s="131">
        <f>IF(AF$135=$B140,0,IF(AF$135&gt;$B140,'User Input'!AF155,-'User Input'!AF155))</f>
        <v>0</v>
      </c>
      <c r="AG140" s="131">
        <f>IF(AG$135=$B140,0,IF(AG$135&gt;$B140,'User Input'!AG155,-'User Input'!AG155))</f>
        <v>0</v>
      </c>
      <c r="AH140" s="131">
        <f>IF(AH$135=$B140,0,IF(AH$135&gt;$B140,'User Input'!AH155,-'User Input'!AH155))</f>
        <v>0</v>
      </c>
      <c r="AI140" s="131">
        <f>IF(AI$135=$B140,0,IF(AI$135&gt;$B140,'User Input'!AI155,-'User Input'!AI155))</f>
        <v>0</v>
      </c>
      <c r="AJ140" s="131">
        <f>IF(AJ$135=$B140,0,IF(AJ$135&gt;$B140,'User Input'!AJ155,-'User Input'!AJ155))</f>
        <v>0</v>
      </c>
      <c r="AK140" s="131">
        <f>IF(AK$135=$B140,0,IF(AK$135&gt;$B140,'User Input'!AK155,-'User Input'!AK155))</f>
        <v>0</v>
      </c>
      <c r="AL140" s="131">
        <f>IF(AL$135=$B140,0,IF(AL$135&gt;$B140,'User Input'!AL155,-'User Input'!AL155))</f>
        <v>0</v>
      </c>
      <c r="AM140" s="131">
        <f>IF(AM$135=$B140,0,IF(AM$135&gt;$B140,'User Input'!AM155,-'User Input'!AM155))</f>
        <v>0</v>
      </c>
      <c r="AN140" s="131">
        <f>IF(AN$135=$B140,0,IF(AN$135&gt;$B140,'User Input'!AN155,-'User Input'!AN155))</f>
        <v>0</v>
      </c>
      <c r="AO140" s="131">
        <f>IF(AO$135=$B140,0,IF(AO$135&gt;$B140,'User Input'!AO155,-'User Input'!AO155))</f>
        <v>0</v>
      </c>
      <c r="AP140" s="6"/>
      <c r="AQ140" s="6"/>
      <c r="AR140" s="6"/>
      <c r="AS140" s="6"/>
      <c r="AT140" s="6"/>
      <c r="AU140" s="6"/>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3"/>
    </row>
    <row r="141" spans="1:96" ht="15" customHeight="1">
      <c r="A141" s="104"/>
      <c r="B141" s="117" t="s">
        <v>99</v>
      </c>
      <c r="C141" s="44"/>
      <c r="D141" s="131">
        <f>IF(D$135=$B141,0,IF(D$135&gt;$B141,'User Input'!D156,-'User Input'!D156))</f>
        <v>0</v>
      </c>
      <c r="E141" s="131">
        <f>IF(E$135=$B141,0,IF(E$135&gt;$B141,'User Input'!E156,-'User Input'!E156))</f>
        <v>0</v>
      </c>
      <c r="F141" s="131">
        <f>IF(F$135=$B141,0,IF(F$135&gt;$B141,'User Input'!F156,-'User Input'!F156))</f>
        <v>0</v>
      </c>
      <c r="G141" s="131">
        <f>IF(G$135=$B141,0,IF(G$135&gt;$B141,'User Input'!G156,-'User Input'!G156))</f>
        <v>0</v>
      </c>
      <c r="H141" s="131">
        <f>IF(H$135=$B141,0,IF(H$135&gt;$B141,'User Input'!H156,-'User Input'!H156))</f>
        <v>0</v>
      </c>
      <c r="I141" s="131">
        <f>IF(I$135=$B141,0,IF(I$135&gt;$B141,'User Input'!I156,-'User Input'!I156))</f>
        <v>0</v>
      </c>
      <c r="J141" s="131">
        <f>IF(J$135=$B141,0,IF(J$135&gt;$B141,'User Input'!J156,-'User Input'!J156))</f>
        <v>0</v>
      </c>
      <c r="K141" s="131">
        <f>IF(K$135=$B141,0,IF(K$135&gt;$B141,'User Input'!K156,-'User Input'!K156))</f>
        <v>0</v>
      </c>
      <c r="L141" s="131">
        <f>IF(L$135=$B141,0,IF(L$135&gt;$B141,'User Input'!L156,-'User Input'!L156))</f>
        <v>0</v>
      </c>
      <c r="M141" s="131">
        <f>IF(M$135=$B141,0,IF(M$135&gt;$B141,'User Input'!M156,-'User Input'!M156))</f>
        <v>0</v>
      </c>
      <c r="N141" s="131">
        <f>IF(N$135=$B141,0,IF(N$135&gt;$B141,'User Input'!N156,-'User Input'!N156))</f>
        <v>0</v>
      </c>
      <c r="O141" s="131">
        <f>IF(O$135=$B141,0,IF(O$135&gt;$B141,'User Input'!O156,-'User Input'!O156))</f>
        <v>0</v>
      </c>
      <c r="P141" s="131">
        <f>IF(P$135=$B141,0,IF(P$135&gt;$B141,'User Input'!P156,-'User Input'!P156))</f>
        <v>0</v>
      </c>
      <c r="Q141" s="131">
        <f>IF(Q$135=$B141,0,IF(Q$135&gt;$B141,'User Input'!Q156,-'User Input'!Q156))</f>
        <v>0</v>
      </c>
      <c r="R141" s="131">
        <f>IF(R$135=$B141,0,IF(R$135&gt;$B141,'User Input'!R156,-'User Input'!R156))</f>
        <v>0</v>
      </c>
      <c r="S141" s="131">
        <f>IF(S$135=$B141,0,IF(S$135&gt;$B141,'User Input'!S156,-'User Input'!S156))</f>
        <v>0</v>
      </c>
      <c r="T141" s="131">
        <f>IF(T$135=$B141,0,IF(T$135&gt;$B141,'User Input'!T156,-'User Input'!T156))</f>
        <v>0</v>
      </c>
      <c r="U141" s="131">
        <f>IF(U$135=$B141,0,IF(U$135&gt;$B141,'User Input'!U156,-'User Input'!U156))</f>
        <v>0</v>
      </c>
      <c r="V141" s="131">
        <f>IF(V$135=$B141,0,IF(V$135&gt;$B141,'User Input'!V156,-'User Input'!V156))</f>
        <v>0</v>
      </c>
      <c r="W141" s="131">
        <f>IF(W$135=$B141,0,IF(W$135&gt;$B141,'User Input'!W156,-'User Input'!W156))</f>
        <v>0</v>
      </c>
      <c r="X141" s="131">
        <f>IF(X$135=$B141,0,IF(X$135&gt;$B141,'User Input'!X156,-'User Input'!X156))</f>
        <v>0</v>
      </c>
      <c r="Y141" s="131">
        <f>IF(Y$135=$B141,0,IF(Y$135&gt;$B141,'User Input'!Y156,-'User Input'!Y156))</f>
        <v>0</v>
      </c>
      <c r="Z141" s="131">
        <f>IF(Z$135=$B141,0,IF(Z$135&gt;$B141,'User Input'!Z156,-'User Input'!Z156))</f>
        <v>0</v>
      </c>
      <c r="AA141" s="131">
        <f>IF(AA$135=$B141,0,IF(AA$135&gt;$B141,'User Input'!AA156,-'User Input'!AA156))</f>
        <v>0</v>
      </c>
      <c r="AB141" s="131">
        <f>IF(AB$135=$B141,0,IF(AB$135&gt;$B141,'User Input'!AB156,-'User Input'!AB156))</f>
        <v>0</v>
      </c>
      <c r="AC141" s="131">
        <f>IF(AC$135=$B141,0,IF(AC$135&gt;$B141,'User Input'!AC156,-'User Input'!AC156))</f>
        <v>0</v>
      </c>
      <c r="AD141" s="131">
        <f>IF(AD$135=$B141,0,IF(AD$135&gt;$B141,'User Input'!AD156,-'User Input'!AD156))</f>
        <v>0</v>
      </c>
      <c r="AE141" s="131">
        <f>IF(AE$135=$B141,0,IF(AE$135&gt;$B141,'User Input'!AE156,-'User Input'!AE156))</f>
        <v>0</v>
      </c>
      <c r="AF141" s="131">
        <f>IF(AF$135=$B141,0,IF(AF$135&gt;$B141,'User Input'!AF156,-'User Input'!AF156))</f>
        <v>0</v>
      </c>
      <c r="AG141" s="131">
        <f>IF(AG$135=$B141,0,IF(AG$135&gt;$B141,'User Input'!AG156,-'User Input'!AG156))</f>
        <v>0</v>
      </c>
      <c r="AH141" s="131">
        <f>IF(AH$135=$B141,0,IF(AH$135&gt;$B141,'User Input'!AH156,-'User Input'!AH156))</f>
        <v>0</v>
      </c>
      <c r="AI141" s="131">
        <f>IF(AI$135=$B141,0,IF(AI$135&gt;$B141,'User Input'!AI156,-'User Input'!AI156))</f>
        <v>0</v>
      </c>
      <c r="AJ141" s="131">
        <f>IF(AJ$135=$B141,0,IF(AJ$135&gt;$B141,'User Input'!AJ156,-'User Input'!AJ156))</f>
        <v>0</v>
      </c>
      <c r="AK141" s="131">
        <f>IF(AK$135=$B141,0,IF(AK$135&gt;$B141,'User Input'!AK156,-'User Input'!AK156))</f>
        <v>0</v>
      </c>
      <c r="AL141" s="131">
        <f>IF(AL$135=$B141,0,IF(AL$135&gt;$B141,'User Input'!AL156,-'User Input'!AL156))</f>
        <v>0</v>
      </c>
      <c r="AM141" s="131">
        <f>IF(AM$135=$B141,0,IF(AM$135&gt;$B141,'User Input'!AM156,-'User Input'!AM156))</f>
        <v>0</v>
      </c>
      <c r="AN141" s="131">
        <f>IF(AN$135=$B141,0,IF(AN$135&gt;$B141,'User Input'!AN156,-'User Input'!AN156))</f>
        <v>0</v>
      </c>
      <c r="AO141" s="131">
        <f>IF(AO$135=$B141,0,IF(AO$135&gt;$B141,'User Input'!AO156,-'User Input'!AO156))</f>
        <v>0</v>
      </c>
      <c r="AP141" s="6"/>
      <c r="AQ141" s="6"/>
      <c r="AR141" s="6"/>
      <c r="AS141" s="6"/>
      <c r="AT141" s="6"/>
      <c r="AU141" s="6"/>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3"/>
    </row>
    <row r="142" spans="1:96" s="4" customFormat="1" ht="15" customHeight="1">
      <c r="A142" s="50"/>
      <c r="B142" s="117" t="s">
        <v>100</v>
      </c>
      <c r="C142" s="44"/>
      <c r="D142" s="131">
        <f>IF(D$135=$B142,0,IF(D$135&gt;$B142,'User Input'!D157,-'User Input'!D157))</f>
        <v>0</v>
      </c>
      <c r="E142" s="131">
        <f>IF(E$135=$B142,0,IF(E$135&gt;$B142,'User Input'!E157,-'User Input'!E157))</f>
        <v>0</v>
      </c>
      <c r="F142" s="131">
        <f>IF(F$135=$B142,0,IF(F$135&gt;$B142,'User Input'!F157,-'User Input'!F157))</f>
        <v>0</v>
      </c>
      <c r="G142" s="131">
        <f>IF(G$135=$B142,0,IF(G$135&gt;$B142,'User Input'!G157,-'User Input'!G157))</f>
        <v>0</v>
      </c>
      <c r="H142" s="131">
        <f>IF(H$135=$B142,0,IF(H$135&gt;$B142,'User Input'!H157,-'User Input'!H157))</f>
        <v>0</v>
      </c>
      <c r="I142" s="131">
        <f>IF(I$135=$B142,0,IF(I$135&gt;$B142,'User Input'!I157,-'User Input'!I157))</f>
        <v>0</v>
      </c>
      <c r="J142" s="131">
        <f>IF(J$135=$B142,0,IF(J$135&gt;$B142,'User Input'!J157,-'User Input'!J157))</f>
        <v>0</v>
      </c>
      <c r="K142" s="131">
        <f>IF(K$135=$B142,0,IF(K$135&gt;$B142,'User Input'!K157,-'User Input'!K157))</f>
        <v>0</v>
      </c>
      <c r="L142" s="131">
        <f>IF(L$135=$B142,0,IF(L$135&gt;$B142,'User Input'!L157,-'User Input'!L157))</f>
        <v>0</v>
      </c>
      <c r="M142" s="131">
        <f>IF(M$135=$B142,0,IF(M$135&gt;$B142,'User Input'!M157,-'User Input'!M157))</f>
        <v>0</v>
      </c>
      <c r="N142" s="131">
        <f>IF(N$135=$B142,0,IF(N$135&gt;$B142,'User Input'!N157,-'User Input'!N157))</f>
        <v>0</v>
      </c>
      <c r="O142" s="131">
        <f>IF(O$135=$B142,0,IF(O$135&gt;$B142,'User Input'!O157,-'User Input'!O157))</f>
        <v>0</v>
      </c>
      <c r="P142" s="131">
        <f>IF(P$135=$B142,0,IF(P$135&gt;$B142,'User Input'!P157,-'User Input'!P157))</f>
        <v>0</v>
      </c>
      <c r="Q142" s="131">
        <f>IF(Q$135=$B142,0,IF(Q$135&gt;$B142,'User Input'!Q157,-'User Input'!Q157))</f>
        <v>0</v>
      </c>
      <c r="R142" s="131">
        <f>IF(R$135=$B142,0,IF(R$135&gt;$B142,'User Input'!R157,-'User Input'!R157))</f>
        <v>0</v>
      </c>
      <c r="S142" s="131">
        <f>IF(S$135=$B142,0,IF(S$135&gt;$B142,'User Input'!S157,-'User Input'!S157))</f>
        <v>0</v>
      </c>
      <c r="T142" s="131">
        <f>IF(T$135=$B142,0,IF(T$135&gt;$B142,'User Input'!T157,-'User Input'!T157))</f>
        <v>0</v>
      </c>
      <c r="U142" s="131">
        <f>IF(U$135=$B142,0,IF(U$135&gt;$B142,'User Input'!U157,-'User Input'!U157))</f>
        <v>0</v>
      </c>
      <c r="V142" s="131">
        <f>IF(V$135=$B142,0,IF(V$135&gt;$B142,'User Input'!V157,-'User Input'!V157))</f>
        <v>0</v>
      </c>
      <c r="W142" s="131">
        <f>IF(W$135=$B142,0,IF(W$135&gt;$B142,'User Input'!W157,-'User Input'!W157))</f>
        <v>0</v>
      </c>
      <c r="X142" s="131">
        <f>IF(X$135=$B142,0,IF(X$135&gt;$B142,'User Input'!X157,-'User Input'!X157))</f>
        <v>0</v>
      </c>
      <c r="Y142" s="131">
        <f>IF(Y$135=$B142,0,IF(Y$135&gt;$B142,'User Input'!Y157,-'User Input'!Y157))</f>
        <v>0</v>
      </c>
      <c r="Z142" s="131">
        <f>IF(Z$135=$B142,0,IF(Z$135&gt;$B142,'User Input'!Z157,-'User Input'!Z157))</f>
        <v>0</v>
      </c>
      <c r="AA142" s="131">
        <f>IF(AA$135=$B142,0,IF(AA$135&gt;$B142,'User Input'!AA157,-'User Input'!AA157))</f>
        <v>0</v>
      </c>
      <c r="AB142" s="131">
        <f>IF(AB$135=$B142,0,IF(AB$135&gt;$B142,'User Input'!AB157,-'User Input'!AB157))</f>
        <v>0</v>
      </c>
      <c r="AC142" s="131">
        <f>IF(AC$135=$B142,0,IF(AC$135&gt;$B142,'User Input'!AC157,-'User Input'!AC157))</f>
        <v>0</v>
      </c>
      <c r="AD142" s="131">
        <f>IF(AD$135=$B142,0,IF(AD$135&gt;$B142,'User Input'!AD157,-'User Input'!AD157))</f>
        <v>0</v>
      </c>
      <c r="AE142" s="131">
        <f>IF(AE$135=$B142,0,IF(AE$135&gt;$B142,'User Input'!AE157,-'User Input'!AE157))</f>
        <v>0</v>
      </c>
      <c r="AF142" s="131">
        <f>IF(AF$135=$B142,0,IF(AF$135&gt;$B142,'User Input'!AF157,-'User Input'!AF157))</f>
        <v>0</v>
      </c>
      <c r="AG142" s="131">
        <f>IF(AG$135=$B142,0,IF(AG$135&gt;$B142,'User Input'!AG157,-'User Input'!AG157))</f>
        <v>0</v>
      </c>
      <c r="AH142" s="131">
        <f>IF(AH$135=$B142,0,IF(AH$135&gt;$B142,'User Input'!AH157,-'User Input'!AH157))</f>
        <v>0</v>
      </c>
      <c r="AI142" s="131">
        <f>IF(AI$135=$B142,0,IF(AI$135&gt;$B142,'User Input'!AI157,-'User Input'!AI157))</f>
        <v>0</v>
      </c>
      <c r="AJ142" s="131">
        <f>IF(AJ$135=$B142,0,IF(AJ$135&gt;$B142,'User Input'!AJ157,-'User Input'!AJ157))</f>
        <v>0</v>
      </c>
      <c r="AK142" s="131">
        <f>IF(AK$135=$B142,0,IF(AK$135&gt;$B142,'User Input'!AK157,-'User Input'!AK157))</f>
        <v>0</v>
      </c>
      <c r="AL142" s="131">
        <f>IF(AL$135=$B142,0,IF(AL$135&gt;$B142,'User Input'!AL157,-'User Input'!AL157))</f>
        <v>0</v>
      </c>
      <c r="AM142" s="131">
        <f>IF(AM$135=$B142,0,IF(AM$135&gt;$B142,'User Input'!AM157,-'User Input'!AM157))</f>
        <v>0</v>
      </c>
      <c r="AN142" s="131">
        <f>IF(AN$135=$B142,0,IF(AN$135&gt;$B142,'User Input'!AN157,-'User Input'!AN157))</f>
        <v>0</v>
      </c>
      <c r="AO142" s="131">
        <f>IF(AO$135=$B142,0,IF(AO$135&gt;$B142,'User Input'!AO157,-'User Input'!AO157))</f>
        <v>0</v>
      </c>
      <c r="AP142" s="6"/>
      <c r="AQ142" s="6"/>
      <c r="AR142" s="6"/>
      <c r="AS142" s="6"/>
      <c r="AT142" s="6"/>
      <c r="AU142" s="6"/>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row>
    <row r="143" spans="1:96" s="4" customFormat="1" ht="15" customHeight="1">
      <c r="A143" s="51"/>
      <c r="B143" s="117" t="s">
        <v>101</v>
      </c>
      <c r="C143" s="44"/>
      <c r="D143" s="131">
        <f>IF(D$135=$B143,0,IF(D$135&gt;$B143,'User Input'!D158,-'User Input'!D158))</f>
        <v>0</v>
      </c>
      <c r="E143" s="131">
        <f>IF(E$135=$B143,0,IF(E$135&gt;$B143,'User Input'!E158,-'User Input'!E158))</f>
        <v>0</v>
      </c>
      <c r="F143" s="131">
        <f>IF(F$135=$B143,0,IF(F$135&gt;$B143,'User Input'!F158,-'User Input'!F158))</f>
        <v>0</v>
      </c>
      <c r="G143" s="131">
        <f>IF(G$135=$B143,0,IF(G$135&gt;$B143,'User Input'!G158,-'User Input'!G158))</f>
        <v>0</v>
      </c>
      <c r="H143" s="131">
        <f>IF(H$135=$B143,0,IF(H$135&gt;$B143,'User Input'!H158,-'User Input'!H158))</f>
        <v>0</v>
      </c>
      <c r="I143" s="131">
        <f>IF(I$135=$B143,0,IF(I$135&gt;$B143,'User Input'!I158,-'User Input'!I158))</f>
        <v>0</v>
      </c>
      <c r="J143" s="131">
        <f>IF(J$135=$B143,0,IF(J$135&gt;$B143,'User Input'!J158,-'User Input'!J158))</f>
        <v>0</v>
      </c>
      <c r="K143" s="131">
        <f>IF(K$135=$B143,0,IF(K$135&gt;$B143,'User Input'!K158,-'User Input'!K158))</f>
        <v>0</v>
      </c>
      <c r="L143" s="131">
        <f>IF(L$135=$B143,0,IF(L$135&gt;$B143,'User Input'!L158,-'User Input'!L158))</f>
        <v>0</v>
      </c>
      <c r="M143" s="131">
        <f>IF(M$135=$B143,0,IF(M$135&gt;$B143,'User Input'!M158,-'User Input'!M158))</f>
        <v>0</v>
      </c>
      <c r="N143" s="131">
        <f>IF(N$135=$B143,0,IF(N$135&gt;$B143,'User Input'!N158,-'User Input'!N158))</f>
        <v>0</v>
      </c>
      <c r="O143" s="131">
        <f>IF(O$135=$B143,0,IF(O$135&gt;$B143,'User Input'!O158,-'User Input'!O158))</f>
        <v>0</v>
      </c>
      <c r="P143" s="131">
        <f>IF(P$135=$B143,0,IF(P$135&gt;$B143,'User Input'!P158,-'User Input'!P158))</f>
        <v>0</v>
      </c>
      <c r="Q143" s="131">
        <f>IF(Q$135=$B143,0,IF(Q$135&gt;$B143,'User Input'!Q158,-'User Input'!Q158))</f>
        <v>0</v>
      </c>
      <c r="R143" s="131">
        <f>IF(R$135=$B143,0,IF(R$135&gt;$B143,'User Input'!R158,-'User Input'!R158))</f>
        <v>0</v>
      </c>
      <c r="S143" s="131">
        <f>IF(S$135=$B143,0,IF(S$135&gt;$B143,'User Input'!S158,-'User Input'!S158))</f>
        <v>0</v>
      </c>
      <c r="T143" s="131">
        <f>IF(T$135=$B143,0,IF(T$135&gt;$B143,'User Input'!T158,-'User Input'!T158))</f>
        <v>0</v>
      </c>
      <c r="U143" s="131">
        <f>IF(U$135=$B143,0,IF(U$135&gt;$B143,'User Input'!U158,-'User Input'!U158))</f>
        <v>0</v>
      </c>
      <c r="V143" s="131">
        <f>IF(V$135=$B143,0,IF(V$135&gt;$B143,'User Input'!V158,-'User Input'!V158))</f>
        <v>0</v>
      </c>
      <c r="W143" s="131">
        <f>IF(W$135=$B143,0,IF(W$135&gt;$B143,'User Input'!W158,-'User Input'!W158))</f>
        <v>0</v>
      </c>
      <c r="X143" s="131">
        <f>IF(X$135=$B143,0,IF(X$135&gt;$B143,'User Input'!X158,-'User Input'!X158))</f>
        <v>0</v>
      </c>
      <c r="Y143" s="131">
        <f>IF(Y$135=$B143,0,IF(Y$135&gt;$B143,'User Input'!Y158,-'User Input'!Y158))</f>
        <v>0</v>
      </c>
      <c r="Z143" s="131">
        <f>IF(Z$135=$B143,0,IF(Z$135&gt;$B143,'User Input'!Z158,-'User Input'!Z158))</f>
        <v>0</v>
      </c>
      <c r="AA143" s="131">
        <f>IF(AA$135=$B143,0,IF(AA$135&gt;$B143,'User Input'!AA158,-'User Input'!AA158))</f>
        <v>0</v>
      </c>
      <c r="AB143" s="131">
        <f>IF(AB$135=$B143,0,IF(AB$135&gt;$B143,'User Input'!AB158,-'User Input'!AB158))</f>
        <v>0</v>
      </c>
      <c r="AC143" s="131">
        <f>IF(AC$135=$B143,0,IF(AC$135&gt;$B143,'User Input'!AC158,-'User Input'!AC158))</f>
        <v>0</v>
      </c>
      <c r="AD143" s="131">
        <f>IF(AD$135=$B143,0,IF(AD$135&gt;$B143,'User Input'!AD158,-'User Input'!AD158))</f>
        <v>0</v>
      </c>
      <c r="AE143" s="131">
        <f>IF(AE$135=$B143,0,IF(AE$135&gt;$B143,'User Input'!AE158,-'User Input'!AE158))</f>
        <v>0</v>
      </c>
      <c r="AF143" s="131">
        <f>IF(AF$135=$B143,0,IF(AF$135&gt;$B143,'User Input'!AF158,-'User Input'!AF158))</f>
        <v>0</v>
      </c>
      <c r="AG143" s="131">
        <f>IF(AG$135=$B143,0,IF(AG$135&gt;$B143,'User Input'!AG158,-'User Input'!AG158))</f>
        <v>0</v>
      </c>
      <c r="AH143" s="131">
        <f>IF(AH$135=$B143,0,IF(AH$135&gt;$B143,'User Input'!AH158,-'User Input'!AH158))</f>
        <v>0</v>
      </c>
      <c r="AI143" s="131">
        <f>IF(AI$135=$B143,0,IF(AI$135&gt;$B143,'User Input'!AI158,-'User Input'!AI158))</f>
        <v>0</v>
      </c>
      <c r="AJ143" s="131">
        <f>IF(AJ$135=$B143,0,IF(AJ$135&gt;$B143,'User Input'!AJ158,-'User Input'!AJ158))</f>
        <v>0</v>
      </c>
      <c r="AK143" s="131">
        <f>IF(AK$135=$B143,0,IF(AK$135&gt;$B143,'User Input'!AK158,-'User Input'!AK158))</f>
        <v>0</v>
      </c>
      <c r="AL143" s="131">
        <f>IF(AL$135=$B143,0,IF(AL$135&gt;$B143,'User Input'!AL158,-'User Input'!AL158))</f>
        <v>0</v>
      </c>
      <c r="AM143" s="131">
        <f>IF(AM$135=$B143,0,IF(AM$135&gt;$B143,'User Input'!AM158,-'User Input'!AM158))</f>
        <v>0</v>
      </c>
      <c r="AN143" s="131">
        <f>IF(AN$135=$B143,0,IF(AN$135&gt;$B143,'User Input'!AN158,-'User Input'!AN158))</f>
        <v>0</v>
      </c>
      <c r="AO143" s="131">
        <f>IF(AO$135=$B143,0,IF(AO$135&gt;$B143,'User Input'!AO158,-'User Input'!AO158))</f>
        <v>0</v>
      </c>
      <c r="AP143" s="6"/>
      <c r="AQ143" s="6"/>
      <c r="AR143" s="6"/>
      <c r="AS143" s="6"/>
      <c r="AT143" s="6"/>
      <c r="AU143" s="6"/>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row>
    <row r="144" spans="1:96" s="4" customFormat="1" ht="15" customHeight="1">
      <c r="A144" s="52"/>
      <c r="B144" s="117" t="s">
        <v>102</v>
      </c>
      <c r="C144" s="44"/>
      <c r="D144" s="131">
        <f>IF(D$135=$B144,0,IF(D$135&gt;$B144,'User Input'!D159,-'User Input'!D159))</f>
        <v>0</v>
      </c>
      <c r="E144" s="131">
        <f>IF(E$135=$B144,0,IF(E$135&gt;$B144,'User Input'!E159,-'User Input'!E159))</f>
        <v>0</v>
      </c>
      <c r="F144" s="131">
        <f>IF(F$135=$B144,0,IF(F$135&gt;$B144,'User Input'!F159,-'User Input'!F159))</f>
        <v>0</v>
      </c>
      <c r="G144" s="131">
        <f>IF(G$135=$B144,0,IF(G$135&gt;$B144,'User Input'!G159,-'User Input'!G159))</f>
        <v>0</v>
      </c>
      <c r="H144" s="131">
        <f>IF(H$135=$B144,0,IF(H$135&gt;$B144,'User Input'!H159,-'User Input'!H159))</f>
        <v>0</v>
      </c>
      <c r="I144" s="131">
        <f>IF(I$135=$B144,0,IF(I$135&gt;$B144,'User Input'!I159,-'User Input'!I159))</f>
        <v>0</v>
      </c>
      <c r="J144" s="131">
        <f>IF(J$135=$B144,0,IF(J$135&gt;$B144,'User Input'!J159,-'User Input'!J159))</f>
        <v>0</v>
      </c>
      <c r="K144" s="131">
        <f>IF(K$135=$B144,0,IF(K$135&gt;$B144,'User Input'!K159,-'User Input'!K159))</f>
        <v>0</v>
      </c>
      <c r="L144" s="131">
        <f>IF(L$135=$B144,0,IF(L$135&gt;$B144,'User Input'!L159,-'User Input'!L159))</f>
        <v>0</v>
      </c>
      <c r="M144" s="131">
        <f>IF(M$135=$B144,0,IF(M$135&gt;$B144,'User Input'!M159,-'User Input'!M159))</f>
        <v>0</v>
      </c>
      <c r="N144" s="131">
        <f>IF(N$135=$B144,0,IF(N$135&gt;$B144,'User Input'!N159,-'User Input'!N159))</f>
        <v>0</v>
      </c>
      <c r="O144" s="131">
        <f>IF(O$135=$B144,0,IF(O$135&gt;$B144,'User Input'!O159,-'User Input'!O159))</f>
        <v>0</v>
      </c>
      <c r="P144" s="131">
        <f>IF(P$135=$B144,0,IF(P$135&gt;$B144,'User Input'!P159,-'User Input'!P159))</f>
        <v>0</v>
      </c>
      <c r="Q144" s="131">
        <f>IF(Q$135=$B144,0,IF(Q$135&gt;$B144,'User Input'!Q159,-'User Input'!Q159))</f>
        <v>0</v>
      </c>
      <c r="R144" s="131">
        <f>IF(R$135=$B144,0,IF(R$135&gt;$B144,'User Input'!R159,-'User Input'!R159))</f>
        <v>0</v>
      </c>
      <c r="S144" s="131">
        <f>IF(S$135=$B144,0,IF(S$135&gt;$B144,'User Input'!S159,-'User Input'!S159))</f>
        <v>0</v>
      </c>
      <c r="T144" s="131">
        <f>IF(T$135=$B144,0,IF(T$135&gt;$B144,'User Input'!T159,-'User Input'!T159))</f>
        <v>0</v>
      </c>
      <c r="U144" s="131">
        <f>IF(U$135=$B144,0,IF(U$135&gt;$B144,'User Input'!U159,-'User Input'!U159))</f>
        <v>0</v>
      </c>
      <c r="V144" s="131">
        <f>IF(V$135=$B144,0,IF(V$135&gt;$B144,'User Input'!V159,-'User Input'!V159))</f>
        <v>0</v>
      </c>
      <c r="W144" s="131">
        <f>IF(W$135=$B144,0,IF(W$135&gt;$B144,'User Input'!W159,-'User Input'!W159))</f>
        <v>0</v>
      </c>
      <c r="X144" s="131">
        <f>IF(X$135=$B144,0,IF(X$135&gt;$B144,'User Input'!X159,-'User Input'!X159))</f>
        <v>0</v>
      </c>
      <c r="Y144" s="131">
        <f>IF(Y$135=$B144,0,IF(Y$135&gt;$B144,'User Input'!Y159,-'User Input'!Y159))</f>
        <v>0</v>
      </c>
      <c r="Z144" s="131">
        <f>IF(Z$135=$B144,0,IF(Z$135&gt;$B144,'User Input'!Z159,-'User Input'!Z159))</f>
        <v>0</v>
      </c>
      <c r="AA144" s="131">
        <f>IF(AA$135=$B144,0,IF(AA$135&gt;$B144,'User Input'!AA159,-'User Input'!AA159))</f>
        <v>0</v>
      </c>
      <c r="AB144" s="131">
        <f>IF(AB$135=$B144,0,IF(AB$135&gt;$B144,'User Input'!AB159,-'User Input'!AB159))</f>
        <v>0</v>
      </c>
      <c r="AC144" s="131">
        <f>IF(AC$135=$B144,0,IF(AC$135&gt;$B144,'User Input'!AC159,-'User Input'!AC159))</f>
        <v>0</v>
      </c>
      <c r="AD144" s="131">
        <f>IF(AD$135=$B144,0,IF(AD$135&gt;$B144,'User Input'!AD159,-'User Input'!AD159))</f>
        <v>0</v>
      </c>
      <c r="AE144" s="131">
        <f>IF(AE$135=$B144,0,IF(AE$135&gt;$B144,'User Input'!AE159,-'User Input'!AE159))</f>
        <v>0</v>
      </c>
      <c r="AF144" s="131">
        <f>IF(AF$135=$B144,0,IF(AF$135&gt;$B144,'User Input'!AF159,-'User Input'!AF159))</f>
        <v>0</v>
      </c>
      <c r="AG144" s="131">
        <f>IF(AG$135=$B144,0,IF(AG$135&gt;$B144,'User Input'!AG159,-'User Input'!AG159))</f>
        <v>0</v>
      </c>
      <c r="AH144" s="131">
        <f>IF(AH$135=$B144,0,IF(AH$135&gt;$B144,'User Input'!AH159,-'User Input'!AH159))</f>
        <v>0</v>
      </c>
      <c r="AI144" s="131">
        <f>IF(AI$135=$B144,0,IF(AI$135&gt;$B144,'User Input'!AI159,-'User Input'!AI159))</f>
        <v>0</v>
      </c>
      <c r="AJ144" s="131">
        <f>IF(AJ$135=$B144,0,IF(AJ$135&gt;$B144,'User Input'!AJ159,-'User Input'!AJ159))</f>
        <v>0</v>
      </c>
      <c r="AK144" s="131">
        <f>IF(AK$135=$B144,0,IF(AK$135&gt;$B144,'User Input'!AK159,-'User Input'!AK159))</f>
        <v>0</v>
      </c>
      <c r="AL144" s="131">
        <f>IF(AL$135=$B144,0,IF(AL$135&gt;$B144,'User Input'!AL159,-'User Input'!AL159))</f>
        <v>0</v>
      </c>
      <c r="AM144" s="131">
        <f>IF(AM$135=$B144,0,IF(AM$135&gt;$B144,'User Input'!AM159,-'User Input'!AM159))</f>
        <v>0</v>
      </c>
      <c r="AN144" s="131">
        <f>IF(AN$135=$B144,0,IF(AN$135&gt;$B144,'User Input'!AN159,-'User Input'!AN159))</f>
        <v>0</v>
      </c>
      <c r="AO144" s="131">
        <f>IF(AO$135=$B144,0,IF(AO$135&gt;$B144,'User Input'!AO159,-'User Input'!AO159))</f>
        <v>0</v>
      </c>
      <c r="AP144" s="6"/>
      <c r="AQ144" s="6"/>
      <c r="AR144" s="6"/>
      <c r="AS144" s="6"/>
      <c r="AT144" s="6"/>
      <c r="AU144" s="6"/>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row>
    <row r="145" spans="1:95" ht="15" customHeight="1">
      <c r="A145" s="104"/>
      <c r="B145" s="117" t="s">
        <v>103</v>
      </c>
      <c r="C145" s="44"/>
      <c r="D145" s="131">
        <f>IF(D$135=$B145,0,IF(D$135&gt;$B145,'User Input'!D160,-'User Input'!D160))</f>
        <v>0</v>
      </c>
      <c r="E145" s="131">
        <f>IF(E$135=$B145,0,IF(E$135&gt;$B145,'User Input'!E160,-'User Input'!E160))</f>
        <v>0</v>
      </c>
      <c r="F145" s="131">
        <f>IF(F$135=$B145,0,IF(F$135&gt;$B145,'User Input'!F160,-'User Input'!F160))</f>
        <v>0</v>
      </c>
      <c r="G145" s="131">
        <f>IF(G$135=$B145,0,IF(G$135&gt;$B145,'User Input'!G160,-'User Input'!G160))</f>
        <v>0</v>
      </c>
      <c r="H145" s="131">
        <f>IF(H$135=$B145,0,IF(H$135&gt;$B145,'User Input'!H160,-'User Input'!H160))</f>
        <v>0</v>
      </c>
      <c r="I145" s="131">
        <f>IF(I$135=$B145,0,IF(I$135&gt;$B145,'User Input'!I160,-'User Input'!I160))</f>
        <v>0</v>
      </c>
      <c r="J145" s="131">
        <f>IF(J$135=$B145,0,IF(J$135&gt;$B145,'User Input'!J160,-'User Input'!J160))</f>
        <v>0</v>
      </c>
      <c r="K145" s="131">
        <f>IF(K$135=$B145,0,IF(K$135&gt;$B145,'User Input'!K160,-'User Input'!K160))</f>
        <v>0</v>
      </c>
      <c r="L145" s="131">
        <f>IF(L$135=$B145,0,IF(L$135&gt;$B145,'User Input'!L160,-'User Input'!L160))</f>
        <v>0</v>
      </c>
      <c r="M145" s="131">
        <f>IF(M$135=$B145,0,IF(M$135&gt;$B145,'User Input'!M160,-'User Input'!M160))</f>
        <v>0</v>
      </c>
      <c r="N145" s="131">
        <f>IF(N$135=$B145,0,IF(N$135&gt;$B145,'User Input'!N160,-'User Input'!N160))</f>
        <v>0</v>
      </c>
      <c r="O145" s="131">
        <f>IF(O$135=$B145,0,IF(O$135&gt;$B145,'User Input'!O160,-'User Input'!O160))</f>
        <v>0</v>
      </c>
      <c r="P145" s="131">
        <f>IF(P$135=$B145,0,IF(P$135&gt;$B145,'User Input'!P160,-'User Input'!P160))</f>
        <v>0</v>
      </c>
      <c r="Q145" s="131">
        <f>IF(Q$135=$B145,0,IF(Q$135&gt;$B145,'User Input'!Q160,-'User Input'!Q160))</f>
        <v>0</v>
      </c>
      <c r="R145" s="131">
        <f>IF(R$135=$B145,0,IF(R$135&gt;$B145,'User Input'!R160,-'User Input'!R160))</f>
        <v>0</v>
      </c>
      <c r="S145" s="131">
        <f>IF(S$135=$B145,0,IF(S$135&gt;$B145,'User Input'!S160,-'User Input'!S160))</f>
        <v>0</v>
      </c>
      <c r="T145" s="131">
        <f>IF(T$135=$B145,0,IF(T$135&gt;$B145,'User Input'!T160,-'User Input'!T160))</f>
        <v>0</v>
      </c>
      <c r="U145" s="131">
        <f>IF(U$135=$B145,0,IF(U$135&gt;$B145,'User Input'!U160,-'User Input'!U160))</f>
        <v>0</v>
      </c>
      <c r="V145" s="131">
        <f>IF(V$135=$B145,0,IF(V$135&gt;$B145,'User Input'!V160,-'User Input'!V160))</f>
        <v>0</v>
      </c>
      <c r="W145" s="131">
        <f>IF(W$135=$B145,0,IF(W$135&gt;$B145,'User Input'!W160,-'User Input'!W160))</f>
        <v>0</v>
      </c>
      <c r="X145" s="131">
        <f>IF(X$135=$B145,0,IF(X$135&gt;$B145,'User Input'!X160,-'User Input'!X160))</f>
        <v>0</v>
      </c>
      <c r="Y145" s="131">
        <f>IF(Y$135=$B145,0,IF(Y$135&gt;$B145,'User Input'!Y160,-'User Input'!Y160))</f>
        <v>0</v>
      </c>
      <c r="Z145" s="131">
        <f>IF(Z$135=$B145,0,IF(Z$135&gt;$B145,'User Input'!Z160,-'User Input'!Z160))</f>
        <v>0</v>
      </c>
      <c r="AA145" s="131">
        <f>IF(AA$135=$B145,0,IF(AA$135&gt;$B145,'User Input'!AA160,-'User Input'!AA160))</f>
        <v>0</v>
      </c>
      <c r="AB145" s="131">
        <f>IF(AB$135=$B145,0,IF(AB$135&gt;$B145,'User Input'!AB160,-'User Input'!AB160))</f>
        <v>0</v>
      </c>
      <c r="AC145" s="131">
        <f>IF(AC$135=$B145,0,IF(AC$135&gt;$B145,'User Input'!AC160,-'User Input'!AC160))</f>
        <v>0</v>
      </c>
      <c r="AD145" s="131">
        <f>IF(AD$135=$B145,0,IF(AD$135&gt;$B145,'User Input'!AD160,-'User Input'!AD160))</f>
        <v>0</v>
      </c>
      <c r="AE145" s="131">
        <f>IF(AE$135=$B145,0,IF(AE$135&gt;$B145,'User Input'!AE160,-'User Input'!AE160))</f>
        <v>0</v>
      </c>
      <c r="AF145" s="131">
        <f>IF(AF$135=$B145,0,IF(AF$135&gt;$B145,'User Input'!AF160,-'User Input'!AF160))</f>
        <v>0</v>
      </c>
      <c r="AG145" s="131">
        <f>IF(AG$135=$B145,0,IF(AG$135&gt;$B145,'User Input'!AG160,-'User Input'!AG160))</f>
        <v>0</v>
      </c>
      <c r="AH145" s="131">
        <f>IF(AH$135=$B145,0,IF(AH$135&gt;$B145,'User Input'!AH160,-'User Input'!AH160))</f>
        <v>0</v>
      </c>
      <c r="AI145" s="131">
        <f>IF(AI$135=$B145,0,IF(AI$135&gt;$B145,'User Input'!AI160,-'User Input'!AI160))</f>
        <v>0</v>
      </c>
      <c r="AJ145" s="131">
        <f>IF(AJ$135=$B145,0,IF(AJ$135&gt;$B145,'User Input'!AJ160,-'User Input'!AJ160))</f>
        <v>0</v>
      </c>
      <c r="AK145" s="131">
        <f>IF(AK$135=$B145,0,IF(AK$135&gt;$B145,'User Input'!AK160,-'User Input'!AK160))</f>
        <v>0</v>
      </c>
      <c r="AL145" s="131">
        <f>IF(AL$135=$B145,0,IF(AL$135&gt;$B145,'User Input'!AL160,-'User Input'!AL160))</f>
        <v>0</v>
      </c>
      <c r="AM145" s="131">
        <f>IF(AM$135=$B145,0,IF(AM$135&gt;$B145,'User Input'!AM160,-'User Input'!AM160))</f>
        <v>0</v>
      </c>
      <c r="AN145" s="131">
        <f>IF(AN$135=$B145,0,IF(AN$135&gt;$B145,'User Input'!AN160,-'User Input'!AN160))</f>
        <v>0</v>
      </c>
      <c r="AO145" s="131">
        <f>IF(AO$135=$B145,0,IF(AO$135&gt;$B145,'User Input'!AO160,-'User Input'!AO160))</f>
        <v>0</v>
      </c>
      <c r="AP145" s="6"/>
      <c r="AQ145" s="6"/>
      <c r="AR145" s="6"/>
      <c r="AS145" s="6"/>
      <c r="AT145" s="6"/>
      <c r="AU145" s="6"/>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row>
    <row r="146" spans="1:95" ht="15" customHeight="1">
      <c r="A146" s="104"/>
      <c r="B146" s="117" t="s">
        <v>104</v>
      </c>
      <c r="C146" s="44"/>
      <c r="D146" s="131">
        <f>IF(D$135=$B146,0,IF(D$135&gt;$B146,'User Input'!D161,-'User Input'!D161))</f>
        <v>0</v>
      </c>
      <c r="E146" s="131">
        <f>IF(E$135=$B146,0,IF(E$135&gt;$B146,'User Input'!E161,-'User Input'!E161))</f>
        <v>0</v>
      </c>
      <c r="F146" s="131">
        <f>IF(F$135=$B146,0,IF(F$135&gt;$B146,'User Input'!F161,-'User Input'!F161))</f>
        <v>0</v>
      </c>
      <c r="G146" s="131">
        <f>IF(G$135=$B146,0,IF(G$135&gt;$B146,'User Input'!G161,-'User Input'!G161))</f>
        <v>0</v>
      </c>
      <c r="H146" s="131">
        <f>IF(H$135=$B146,0,IF(H$135&gt;$B146,'User Input'!H161,-'User Input'!H161))</f>
        <v>0</v>
      </c>
      <c r="I146" s="131">
        <f>IF(I$135=$B146,0,IF(I$135&gt;$B146,'User Input'!I161,-'User Input'!I161))</f>
        <v>0</v>
      </c>
      <c r="J146" s="131">
        <f>IF(J$135=$B146,0,IF(J$135&gt;$B146,'User Input'!J161,-'User Input'!J161))</f>
        <v>0</v>
      </c>
      <c r="K146" s="131">
        <f>IF(K$135=$B146,0,IF(K$135&gt;$B146,'User Input'!K161,-'User Input'!K161))</f>
        <v>0</v>
      </c>
      <c r="L146" s="131">
        <f>IF(L$135=$B146,0,IF(L$135&gt;$B146,'User Input'!L161,-'User Input'!L161))</f>
        <v>0</v>
      </c>
      <c r="M146" s="131">
        <f>IF(M$135=$B146,0,IF(M$135&gt;$B146,'User Input'!M161,-'User Input'!M161))</f>
        <v>0</v>
      </c>
      <c r="N146" s="131">
        <f>IF(N$135=$B146,0,IF(N$135&gt;$B146,'User Input'!N161,-'User Input'!N161))</f>
        <v>0</v>
      </c>
      <c r="O146" s="131">
        <f>IF(O$135=$B146,0,IF(O$135&gt;$B146,'User Input'!O161,-'User Input'!O161))</f>
        <v>0</v>
      </c>
      <c r="P146" s="131">
        <f>IF(P$135=$B146,0,IF(P$135&gt;$B146,'User Input'!P161,-'User Input'!P161))</f>
        <v>0</v>
      </c>
      <c r="Q146" s="131">
        <f>IF(Q$135=$B146,0,IF(Q$135&gt;$B146,'User Input'!Q161,-'User Input'!Q161))</f>
        <v>0</v>
      </c>
      <c r="R146" s="131">
        <f>IF(R$135=$B146,0,IF(R$135&gt;$B146,'User Input'!R161,-'User Input'!R161))</f>
        <v>0</v>
      </c>
      <c r="S146" s="131">
        <f>IF(S$135=$B146,0,IF(S$135&gt;$B146,'User Input'!S161,-'User Input'!S161))</f>
        <v>0</v>
      </c>
      <c r="T146" s="131">
        <f>IF(T$135=$B146,0,IF(T$135&gt;$B146,'User Input'!T161,-'User Input'!T161))</f>
        <v>0</v>
      </c>
      <c r="U146" s="131">
        <f>IF(U$135=$B146,0,IF(U$135&gt;$B146,'User Input'!U161,-'User Input'!U161))</f>
        <v>0</v>
      </c>
      <c r="V146" s="131">
        <f>IF(V$135=$B146,0,IF(V$135&gt;$B146,'User Input'!V161,-'User Input'!V161))</f>
        <v>0</v>
      </c>
      <c r="W146" s="131">
        <f>IF(W$135=$B146,0,IF(W$135&gt;$B146,'User Input'!W161,-'User Input'!W161))</f>
        <v>0</v>
      </c>
      <c r="X146" s="131">
        <f>IF(X$135=$B146,0,IF(X$135&gt;$B146,'User Input'!X161,-'User Input'!X161))</f>
        <v>0</v>
      </c>
      <c r="Y146" s="131">
        <f>IF(Y$135=$B146,0,IF(Y$135&gt;$B146,'User Input'!Y161,-'User Input'!Y161))</f>
        <v>0</v>
      </c>
      <c r="Z146" s="131">
        <f>IF(Z$135=$B146,0,IF(Z$135&gt;$B146,'User Input'!Z161,-'User Input'!Z161))</f>
        <v>0</v>
      </c>
      <c r="AA146" s="131">
        <f>IF(AA$135=$B146,0,IF(AA$135&gt;$B146,'User Input'!AA161,-'User Input'!AA161))</f>
        <v>0</v>
      </c>
      <c r="AB146" s="131">
        <f>IF(AB$135=$B146,0,IF(AB$135&gt;$B146,'User Input'!AB161,-'User Input'!AB161))</f>
        <v>0</v>
      </c>
      <c r="AC146" s="131">
        <f>IF(AC$135=$B146,0,IF(AC$135&gt;$B146,'User Input'!AC161,-'User Input'!AC161))</f>
        <v>0</v>
      </c>
      <c r="AD146" s="131">
        <f>IF(AD$135=$B146,0,IF(AD$135&gt;$B146,'User Input'!AD161,-'User Input'!AD161))</f>
        <v>0</v>
      </c>
      <c r="AE146" s="131">
        <f>IF(AE$135=$B146,0,IF(AE$135&gt;$B146,'User Input'!AE161,-'User Input'!AE161))</f>
        <v>0</v>
      </c>
      <c r="AF146" s="131">
        <f>IF(AF$135=$B146,0,IF(AF$135&gt;$B146,'User Input'!AF161,-'User Input'!AF161))</f>
        <v>0</v>
      </c>
      <c r="AG146" s="131">
        <f>IF(AG$135=$B146,0,IF(AG$135&gt;$B146,'User Input'!AG161,-'User Input'!AG161))</f>
        <v>0</v>
      </c>
      <c r="AH146" s="131">
        <f>IF(AH$135=$B146,0,IF(AH$135&gt;$B146,'User Input'!AH161,-'User Input'!AH161))</f>
        <v>0</v>
      </c>
      <c r="AI146" s="131">
        <f>IF(AI$135=$B146,0,IF(AI$135&gt;$B146,'User Input'!AI161,-'User Input'!AI161))</f>
        <v>0</v>
      </c>
      <c r="AJ146" s="131">
        <f>IF(AJ$135=$B146,0,IF(AJ$135&gt;$B146,'User Input'!AJ161,-'User Input'!AJ161))</f>
        <v>0</v>
      </c>
      <c r="AK146" s="131">
        <f>IF(AK$135=$B146,0,IF(AK$135&gt;$B146,'User Input'!AK161,-'User Input'!AK161))</f>
        <v>0</v>
      </c>
      <c r="AL146" s="131">
        <f>IF(AL$135=$B146,0,IF(AL$135&gt;$B146,'User Input'!AL161,-'User Input'!AL161))</f>
        <v>0</v>
      </c>
      <c r="AM146" s="131">
        <f>IF(AM$135=$B146,0,IF(AM$135&gt;$B146,'User Input'!AM161,-'User Input'!AM161))</f>
        <v>0</v>
      </c>
      <c r="AN146" s="131">
        <f>IF(AN$135=$B146,0,IF(AN$135&gt;$B146,'User Input'!AN161,-'User Input'!AN161))</f>
        <v>0</v>
      </c>
      <c r="AO146" s="131">
        <f>IF(AO$135=$B146,0,IF(AO$135&gt;$B146,'User Input'!AO161,-'User Input'!AO161))</f>
        <v>0</v>
      </c>
      <c r="AP146" s="6"/>
      <c r="AQ146" s="6"/>
      <c r="AR146" s="6"/>
      <c r="AS146" s="6"/>
      <c r="AT146" s="6"/>
      <c r="AU146" s="6"/>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row>
    <row r="147" spans="1:95" ht="15" customHeight="1">
      <c r="A147" s="104"/>
      <c r="B147" s="117" t="s">
        <v>105</v>
      </c>
      <c r="C147" s="44"/>
      <c r="D147" s="131">
        <f>IF(D$135=$B147,0,IF(D$135&gt;$B147,'User Input'!D162,-'User Input'!D162))</f>
        <v>0</v>
      </c>
      <c r="E147" s="131">
        <f>IF(E$135=$B147,0,IF(E$135&gt;$B147,'User Input'!E162,-'User Input'!E162))</f>
        <v>0</v>
      </c>
      <c r="F147" s="131">
        <f>IF(F$135=$B147,0,IF(F$135&gt;$B147,'User Input'!F162,-'User Input'!F162))</f>
        <v>0</v>
      </c>
      <c r="G147" s="131">
        <f>IF(G$135=$B147,0,IF(G$135&gt;$B147,'User Input'!G162,-'User Input'!G162))</f>
        <v>0</v>
      </c>
      <c r="H147" s="131">
        <f>IF(H$135=$B147,0,IF(H$135&gt;$B147,'User Input'!H162,-'User Input'!H162))</f>
        <v>0</v>
      </c>
      <c r="I147" s="131">
        <f>IF(I$135=$B147,0,IF(I$135&gt;$B147,'User Input'!I162,-'User Input'!I162))</f>
        <v>0</v>
      </c>
      <c r="J147" s="131">
        <f>IF(J$135=$B147,0,IF(J$135&gt;$B147,'User Input'!J162,-'User Input'!J162))</f>
        <v>0</v>
      </c>
      <c r="K147" s="131">
        <f>IF(K$135=$B147,0,IF(K$135&gt;$B147,'User Input'!K162,-'User Input'!K162))</f>
        <v>0</v>
      </c>
      <c r="L147" s="131">
        <f>IF(L$135=$B147,0,IF(L$135&gt;$B147,'User Input'!L162,-'User Input'!L162))</f>
        <v>0</v>
      </c>
      <c r="M147" s="131">
        <f>IF(M$135=$B147,0,IF(M$135&gt;$B147,'User Input'!M162,-'User Input'!M162))</f>
        <v>0</v>
      </c>
      <c r="N147" s="131">
        <f>IF(N$135=$B147,0,IF(N$135&gt;$B147,'User Input'!N162,-'User Input'!N162))</f>
        <v>0</v>
      </c>
      <c r="O147" s="131">
        <f>IF(O$135=$B147,0,IF(O$135&gt;$B147,'User Input'!O162,-'User Input'!O162))</f>
        <v>0</v>
      </c>
      <c r="P147" s="131">
        <f>IF(P$135=$B147,0,IF(P$135&gt;$B147,'User Input'!P162,-'User Input'!P162))</f>
        <v>0</v>
      </c>
      <c r="Q147" s="131">
        <f>IF(Q$135=$B147,0,IF(Q$135&gt;$B147,'User Input'!Q162,-'User Input'!Q162))</f>
        <v>0</v>
      </c>
      <c r="R147" s="131">
        <f>IF(R$135=$B147,0,IF(R$135&gt;$B147,'User Input'!R162,-'User Input'!R162))</f>
        <v>0</v>
      </c>
      <c r="S147" s="131">
        <f>IF(S$135=$B147,0,IF(S$135&gt;$B147,'User Input'!S162,-'User Input'!S162))</f>
        <v>0</v>
      </c>
      <c r="T147" s="131">
        <f>IF(T$135=$B147,0,IF(T$135&gt;$B147,'User Input'!T162,-'User Input'!T162))</f>
        <v>0</v>
      </c>
      <c r="U147" s="131">
        <f>IF(U$135=$B147,0,IF(U$135&gt;$B147,'User Input'!U162,-'User Input'!U162))</f>
        <v>0</v>
      </c>
      <c r="V147" s="131">
        <f>IF(V$135=$B147,0,IF(V$135&gt;$B147,'User Input'!V162,-'User Input'!V162))</f>
        <v>0</v>
      </c>
      <c r="W147" s="131">
        <f>IF(W$135=$B147,0,IF(W$135&gt;$B147,'User Input'!W162,-'User Input'!W162))</f>
        <v>0</v>
      </c>
      <c r="X147" s="131">
        <f>IF(X$135=$B147,0,IF(X$135&gt;$B147,'User Input'!X162,-'User Input'!X162))</f>
        <v>0</v>
      </c>
      <c r="Y147" s="131">
        <f>IF(Y$135=$B147,0,IF(Y$135&gt;$B147,'User Input'!Y162,-'User Input'!Y162))</f>
        <v>0</v>
      </c>
      <c r="Z147" s="131">
        <f>IF(Z$135=$B147,0,IF(Z$135&gt;$B147,'User Input'!Z162,-'User Input'!Z162))</f>
        <v>0</v>
      </c>
      <c r="AA147" s="131">
        <f>IF(AA$135=$B147,0,IF(AA$135&gt;$B147,'User Input'!AA162,-'User Input'!AA162))</f>
        <v>0</v>
      </c>
      <c r="AB147" s="131">
        <f>IF(AB$135=$B147,0,IF(AB$135&gt;$B147,'User Input'!AB162,-'User Input'!AB162))</f>
        <v>0</v>
      </c>
      <c r="AC147" s="131">
        <f>IF(AC$135=$B147,0,IF(AC$135&gt;$B147,'User Input'!AC162,-'User Input'!AC162))</f>
        <v>0</v>
      </c>
      <c r="AD147" s="131">
        <f>IF(AD$135=$B147,0,IF(AD$135&gt;$B147,'User Input'!AD162,-'User Input'!AD162))</f>
        <v>0</v>
      </c>
      <c r="AE147" s="131">
        <f>IF(AE$135=$B147,0,IF(AE$135&gt;$B147,'User Input'!AE162,-'User Input'!AE162))</f>
        <v>0</v>
      </c>
      <c r="AF147" s="131">
        <f>IF(AF$135=$B147,0,IF(AF$135&gt;$B147,'User Input'!AF162,-'User Input'!AF162))</f>
        <v>0</v>
      </c>
      <c r="AG147" s="131">
        <f>IF(AG$135=$B147,0,IF(AG$135&gt;$B147,'User Input'!AG162,-'User Input'!AG162))</f>
        <v>0</v>
      </c>
      <c r="AH147" s="131">
        <f>IF(AH$135=$B147,0,IF(AH$135&gt;$B147,'User Input'!AH162,-'User Input'!AH162))</f>
        <v>0</v>
      </c>
      <c r="AI147" s="131">
        <f>IF(AI$135=$B147,0,IF(AI$135&gt;$B147,'User Input'!AI162,-'User Input'!AI162))</f>
        <v>0</v>
      </c>
      <c r="AJ147" s="131">
        <f>IF(AJ$135=$B147,0,IF(AJ$135&gt;$B147,'User Input'!AJ162,-'User Input'!AJ162))</f>
        <v>0</v>
      </c>
      <c r="AK147" s="131">
        <f>IF(AK$135=$B147,0,IF(AK$135&gt;$B147,'User Input'!AK162,-'User Input'!AK162))</f>
        <v>0</v>
      </c>
      <c r="AL147" s="131">
        <f>IF(AL$135=$B147,0,IF(AL$135&gt;$B147,'User Input'!AL162,-'User Input'!AL162))</f>
        <v>0</v>
      </c>
      <c r="AM147" s="131">
        <f>IF(AM$135=$B147,0,IF(AM$135&gt;$B147,'User Input'!AM162,-'User Input'!AM162))</f>
        <v>0</v>
      </c>
      <c r="AN147" s="131">
        <f>IF(AN$135=$B147,0,IF(AN$135&gt;$B147,'User Input'!AN162,-'User Input'!AN162))</f>
        <v>0</v>
      </c>
      <c r="AO147" s="131">
        <f>IF(AO$135=$B147,0,IF(AO$135&gt;$B147,'User Input'!AO162,-'User Input'!AO162))</f>
        <v>0</v>
      </c>
      <c r="AP147" s="6"/>
      <c r="AQ147" s="6"/>
      <c r="AR147" s="6"/>
      <c r="AS147" s="6"/>
      <c r="AT147" s="6"/>
      <c r="AU147" s="6"/>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row>
    <row r="148" spans="1:95" ht="15" customHeight="1">
      <c r="A148" s="104"/>
      <c r="B148" s="117" t="s">
        <v>106</v>
      </c>
      <c r="C148" s="44"/>
      <c r="D148" s="131">
        <f>IF(D$135=$B148,0,IF(D$135&gt;$B148,'User Input'!D163,-'User Input'!D163))</f>
        <v>0</v>
      </c>
      <c r="E148" s="131">
        <f>IF(E$135=$B148,0,IF(E$135&gt;$B148,'User Input'!E163,-'User Input'!E163))</f>
        <v>0</v>
      </c>
      <c r="F148" s="131">
        <f>IF(F$135=$B148,0,IF(F$135&gt;$B148,'User Input'!F163,-'User Input'!F163))</f>
        <v>0</v>
      </c>
      <c r="G148" s="131">
        <f>IF(G$135=$B148,0,IF(G$135&gt;$B148,'User Input'!G163,-'User Input'!G163))</f>
        <v>0</v>
      </c>
      <c r="H148" s="131">
        <f>IF(H$135=$B148,0,IF(H$135&gt;$B148,'User Input'!H163,-'User Input'!H163))</f>
        <v>0</v>
      </c>
      <c r="I148" s="131">
        <f>IF(I$135=$B148,0,IF(I$135&gt;$B148,'User Input'!I163,-'User Input'!I163))</f>
        <v>0</v>
      </c>
      <c r="J148" s="131">
        <f>IF(J$135=$B148,0,IF(J$135&gt;$B148,'User Input'!J163,-'User Input'!J163))</f>
        <v>0</v>
      </c>
      <c r="K148" s="131">
        <f>IF(K$135=$B148,0,IF(K$135&gt;$B148,'User Input'!K163,-'User Input'!K163))</f>
        <v>0</v>
      </c>
      <c r="L148" s="131">
        <f>IF(L$135=$B148,0,IF(L$135&gt;$B148,'User Input'!L163,-'User Input'!L163))</f>
        <v>0</v>
      </c>
      <c r="M148" s="131">
        <f>IF(M$135=$B148,0,IF(M$135&gt;$B148,'User Input'!M163,-'User Input'!M163))</f>
        <v>0</v>
      </c>
      <c r="N148" s="131">
        <f>IF(N$135=$B148,0,IF(N$135&gt;$B148,'User Input'!N163,-'User Input'!N163))</f>
        <v>0</v>
      </c>
      <c r="O148" s="131">
        <f>IF(O$135=$B148,0,IF(O$135&gt;$B148,'User Input'!O163,-'User Input'!O163))</f>
        <v>0</v>
      </c>
      <c r="P148" s="131">
        <f>IF(P$135=$B148,0,IF(P$135&gt;$B148,'User Input'!P163,-'User Input'!P163))</f>
        <v>0</v>
      </c>
      <c r="Q148" s="131">
        <f>IF(Q$135=$B148,0,IF(Q$135&gt;$B148,'User Input'!Q163,-'User Input'!Q163))</f>
        <v>0</v>
      </c>
      <c r="R148" s="131">
        <f>IF(R$135=$B148,0,IF(R$135&gt;$B148,'User Input'!R163,-'User Input'!R163))</f>
        <v>0</v>
      </c>
      <c r="S148" s="131">
        <f>IF(S$135=$B148,0,IF(S$135&gt;$B148,'User Input'!S163,-'User Input'!S163))</f>
        <v>0</v>
      </c>
      <c r="T148" s="131">
        <f>IF(T$135=$B148,0,IF(T$135&gt;$B148,'User Input'!T163,-'User Input'!T163))</f>
        <v>0</v>
      </c>
      <c r="U148" s="131">
        <f>IF(U$135=$B148,0,IF(U$135&gt;$B148,'User Input'!U163,-'User Input'!U163))</f>
        <v>0</v>
      </c>
      <c r="V148" s="131">
        <f>IF(V$135=$B148,0,IF(V$135&gt;$B148,'User Input'!V163,-'User Input'!V163))</f>
        <v>0</v>
      </c>
      <c r="W148" s="131">
        <f>IF(W$135=$B148,0,IF(W$135&gt;$B148,'User Input'!W163,-'User Input'!W163))</f>
        <v>0</v>
      </c>
      <c r="X148" s="131">
        <f>IF(X$135=$B148,0,IF(X$135&gt;$B148,'User Input'!X163,-'User Input'!X163))</f>
        <v>0</v>
      </c>
      <c r="Y148" s="131">
        <f>IF(Y$135=$B148,0,IF(Y$135&gt;$B148,'User Input'!Y163,-'User Input'!Y163))</f>
        <v>0</v>
      </c>
      <c r="Z148" s="131">
        <f>IF(Z$135=$B148,0,IF(Z$135&gt;$B148,'User Input'!Z163,-'User Input'!Z163))</f>
        <v>0</v>
      </c>
      <c r="AA148" s="131">
        <f>IF(AA$135=$B148,0,IF(AA$135&gt;$B148,'User Input'!AA163,-'User Input'!AA163))</f>
        <v>0</v>
      </c>
      <c r="AB148" s="131">
        <f>IF(AB$135=$B148,0,IF(AB$135&gt;$B148,'User Input'!AB163,-'User Input'!AB163))</f>
        <v>0</v>
      </c>
      <c r="AC148" s="131">
        <f>IF(AC$135=$B148,0,IF(AC$135&gt;$B148,'User Input'!AC163,-'User Input'!AC163))</f>
        <v>0</v>
      </c>
      <c r="AD148" s="131">
        <f>IF(AD$135=$B148,0,IF(AD$135&gt;$B148,'User Input'!AD163,-'User Input'!AD163))</f>
        <v>0</v>
      </c>
      <c r="AE148" s="131">
        <f>IF(AE$135=$B148,0,IF(AE$135&gt;$B148,'User Input'!AE163,-'User Input'!AE163))</f>
        <v>0</v>
      </c>
      <c r="AF148" s="131">
        <f>IF(AF$135=$B148,0,IF(AF$135&gt;$B148,'User Input'!AF163,-'User Input'!AF163))</f>
        <v>0</v>
      </c>
      <c r="AG148" s="131">
        <f>IF(AG$135=$B148,0,IF(AG$135&gt;$B148,'User Input'!AG163,-'User Input'!AG163))</f>
        <v>0</v>
      </c>
      <c r="AH148" s="131">
        <f>IF(AH$135=$B148,0,IF(AH$135&gt;$B148,'User Input'!AH163,-'User Input'!AH163))</f>
        <v>0</v>
      </c>
      <c r="AI148" s="131">
        <f>IF(AI$135=$B148,0,IF(AI$135&gt;$B148,'User Input'!AI163,-'User Input'!AI163))</f>
        <v>0</v>
      </c>
      <c r="AJ148" s="131">
        <f>IF(AJ$135=$B148,0,IF(AJ$135&gt;$B148,'User Input'!AJ163,-'User Input'!AJ163))</f>
        <v>0</v>
      </c>
      <c r="AK148" s="131">
        <f>IF(AK$135=$B148,0,IF(AK$135&gt;$B148,'User Input'!AK163,-'User Input'!AK163))</f>
        <v>0</v>
      </c>
      <c r="AL148" s="131">
        <f>IF(AL$135=$B148,0,IF(AL$135&gt;$B148,'User Input'!AL163,-'User Input'!AL163))</f>
        <v>0</v>
      </c>
      <c r="AM148" s="131">
        <f>IF(AM$135=$B148,0,IF(AM$135&gt;$B148,'User Input'!AM163,-'User Input'!AM163))</f>
        <v>0</v>
      </c>
      <c r="AN148" s="131">
        <f>IF(AN$135=$B148,0,IF(AN$135&gt;$B148,'User Input'!AN163,-'User Input'!AN163))</f>
        <v>0</v>
      </c>
      <c r="AO148" s="131">
        <f>IF(AO$135=$B148,0,IF(AO$135&gt;$B148,'User Input'!AO163,-'User Input'!AO163))</f>
        <v>0</v>
      </c>
      <c r="AP148" s="6"/>
      <c r="AQ148" s="6"/>
      <c r="AR148" s="6"/>
      <c r="AS148" s="6"/>
      <c r="AT148" s="6"/>
      <c r="AU148" s="6"/>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row>
    <row r="149" spans="1:95" s="21" customFormat="1" ht="15" customHeight="1">
      <c r="A149" s="6"/>
      <c r="B149" s="117" t="s">
        <v>107</v>
      </c>
      <c r="C149" s="44"/>
      <c r="D149" s="131">
        <f>IF(D$135=$B149,0,IF(D$135&gt;$B149,'User Input'!D164,-'User Input'!D164))</f>
        <v>0</v>
      </c>
      <c r="E149" s="131">
        <f>IF(E$135=$B149,0,IF(E$135&gt;$B149,'User Input'!E164,-'User Input'!E164))</f>
        <v>0</v>
      </c>
      <c r="F149" s="131">
        <f>IF(F$135=$B149,0,IF(F$135&gt;$B149,'User Input'!F164,-'User Input'!F164))</f>
        <v>0</v>
      </c>
      <c r="G149" s="131">
        <f>IF(G$135=$B149,0,IF(G$135&gt;$B149,'User Input'!G164,-'User Input'!G164))</f>
        <v>0</v>
      </c>
      <c r="H149" s="131">
        <f>IF(H$135=$B149,0,IF(H$135&gt;$B149,'User Input'!H164,-'User Input'!H164))</f>
        <v>0</v>
      </c>
      <c r="I149" s="131">
        <f>IF(I$135=$B149,0,IF(I$135&gt;$B149,'User Input'!I164,-'User Input'!I164))</f>
        <v>0</v>
      </c>
      <c r="J149" s="131">
        <f>IF(J$135=$B149,0,IF(J$135&gt;$B149,'User Input'!J164,-'User Input'!J164))</f>
        <v>0</v>
      </c>
      <c r="K149" s="131">
        <f>IF(K$135=$B149,0,IF(K$135&gt;$B149,'User Input'!K164,-'User Input'!K164))</f>
        <v>0</v>
      </c>
      <c r="L149" s="131">
        <f>IF(L$135=$B149,0,IF(L$135&gt;$B149,'User Input'!L164,-'User Input'!L164))</f>
        <v>0</v>
      </c>
      <c r="M149" s="131">
        <f>IF(M$135=$B149,0,IF(M$135&gt;$B149,'User Input'!M164,-'User Input'!M164))</f>
        <v>0</v>
      </c>
      <c r="N149" s="131">
        <f>IF(N$135=$B149,0,IF(N$135&gt;$B149,'User Input'!N164,-'User Input'!N164))</f>
        <v>0</v>
      </c>
      <c r="O149" s="131">
        <f>IF(O$135=$B149,0,IF(O$135&gt;$B149,'User Input'!O164,-'User Input'!O164))</f>
        <v>0</v>
      </c>
      <c r="P149" s="131">
        <f>IF(P$135=$B149,0,IF(P$135&gt;$B149,'User Input'!P164,-'User Input'!P164))</f>
        <v>0</v>
      </c>
      <c r="Q149" s="131">
        <f>IF(Q$135=$B149,0,IF(Q$135&gt;$B149,'User Input'!Q164,-'User Input'!Q164))</f>
        <v>0</v>
      </c>
      <c r="R149" s="131">
        <f>IF(R$135=$B149,0,IF(R$135&gt;$B149,'User Input'!R164,-'User Input'!R164))</f>
        <v>0</v>
      </c>
      <c r="S149" s="131">
        <f>IF(S$135=$B149,0,IF(S$135&gt;$B149,'User Input'!S164,-'User Input'!S164))</f>
        <v>0</v>
      </c>
      <c r="T149" s="131">
        <f>IF(T$135=$B149,0,IF(T$135&gt;$B149,'User Input'!T164,-'User Input'!T164))</f>
        <v>0</v>
      </c>
      <c r="U149" s="131">
        <f>IF(U$135=$B149,0,IF(U$135&gt;$B149,'User Input'!U164,-'User Input'!U164))</f>
        <v>0</v>
      </c>
      <c r="V149" s="131">
        <f>IF(V$135=$B149,0,IF(V$135&gt;$B149,'User Input'!V164,-'User Input'!V164))</f>
        <v>0</v>
      </c>
      <c r="W149" s="131">
        <f>IF(W$135=$B149,0,IF(W$135&gt;$B149,'User Input'!W164,-'User Input'!W164))</f>
        <v>0</v>
      </c>
      <c r="X149" s="131">
        <f>IF(X$135=$B149,0,IF(X$135&gt;$B149,'User Input'!X164,-'User Input'!X164))</f>
        <v>0</v>
      </c>
      <c r="Y149" s="131">
        <f>IF(Y$135=$B149,0,IF(Y$135&gt;$B149,'User Input'!Y164,-'User Input'!Y164))</f>
        <v>0</v>
      </c>
      <c r="Z149" s="131">
        <f>IF(Z$135=$B149,0,IF(Z$135&gt;$B149,'User Input'!Z164,-'User Input'!Z164))</f>
        <v>0</v>
      </c>
      <c r="AA149" s="131">
        <f>IF(AA$135=$B149,0,IF(AA$135&gt;$B149,'User Input'!AA164,-'User Input'!AA164))</f>
        <v>0</v>
      </c>
      <c r="AB149" s="131">
        <f>IF(AB$135=$B149,0,IF(AB$135&gt;$B149,'User Input'!AB164,-'User Input'!AB164))</f>
        <v>0</v>
      </c>
      <c r="AC149" s="131">
        <f>IF(AC$135=$B149,0,IF(AC$135&gt;$B149,'User Input'!AC164,-'User Input'!AC164))</f>
        <v>0</v>
      </c>
      <c r="AD149" s="131">
        <f>IF(AD$135=$B149,0,IF(AD$135&gt;$B149,'User Input'!AD164,-'User Input'!AD164))</f>
        <v>0</v>
      </c>
      <c r="AE149" s="131">
        <f>IF(AE$135=$B149,0,IF(AE$135&gt;$B149,'User Input'!AE164,-'User Input'!AE164))</f>
        <v>0</v>
      </c>
      <c r="AF149" s="131">
        <f>IF(AF$135=$B149,0,IF(AF$135&gt;$B149,'User Input'!AF164,-'User Input'!AF164))</f>
        <v>0</v>
      </c>
      <c r="AG149" s="131">
        <f>IF(AG$135=$B149,0,IF(AG$135&gt;$B149,'User Input'!AG164,-'User Input'!AG164))</f>
        <v>0</v>
      </c>
      <c r="AH149" s="131">
        <f>IF(AH$135=$B149,0,IF(AH$135&gt;$B149,'User Input'!AH164,-'User Input'!AH164))</f>
        <v>0</v>
      </c>
      <c r="AI149" s="131">
        <f>IF(AI$135=$B149,0,IF(AI$135&gt;$B149,'User Input'!AI164,-'User Input'!AI164))</f>
        <v>0</v>
      </c>
      <c r="AJ149" s="131">
        <f>IF(AJ$135=$B149,0,IF(AJ$135&gt;$B149,'User Input'!AJ164,-'User Input'!AJ164))</f>
        <v>0</v>
      </c>
      <c r="AK149" s="131">
        <f>IF(AK$135=$B149,0,IF(AK$135&gt;$B149,'User Input'!AK164,-'User Input'!AK164))</f>
        <v>0</v>
      </c>
      <c r="AL149" s="131">
        <f>IF(AL$135=$B149,0,IF(AL$135&gt;$B149,'User Input'!AL164,-'User Input'!AL164))</f>
        <v>0</v>
      </c>
      <c r="AM149" s="131">
        <f>IF(AM$135=$B149,0,IF(AM$135&gt;$B149,'User Input'!AM164,-'User Input'!AM164))</f>
        <v>0</v>
      </c>
      <c r="AN149" s="131">
        <f>IF(AN$135=$B149,0,IF(AN$135&gt;$B149,'User Input'!AN164,-'User Input'!AN164))</f>
        <v>0</v>
      </c>
      <c r="AO149" s="131">
        <f>IF(AO$135=$B149,0,IF(AO$135&gt;$B149,'User Input'!AO164,-'User Input'!AO164))</f>
        <v>0</v>
      </c>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row>
    <row r="150" spans="1:95" s="6" customFormat="1" ht="15" customHeight="1">
      <c r="B150" s="117" t="s">
        <v>108</v>
      </c>
      <c r="C150" s="44"/>
      <c r="D150" s="131">
        <f>IF(D$135=$B150,0,IF(D$135&gt;$B150,'User Input'!D165,-'User Input'!D165))</f>
        <v>0</v>
      </c>
      <c r="E150" s="131">
        <f>IF(E$135=$B150,0,IF(E$135&gt;$B150,'User Input'!E165,-'User Input'!E165))</f>
        <v>0</v>
      </c>
      <c r="F150" s="131">
        <f>IF(F$135=$B150,0,IF(F$135&gt;$B150,'User Input'!F165,-'User Input'!F165))</f>
        <v>0</v>
      </c>
      <c r="G150" s="131">
        <f>IF(G$135=$B150,0,IF(G$135&gt;$B150,'User Input'!G165,-'User Input'!G165))</f>
        <v>0</v>
      </c>
      <c r="H150" s="131">
        <f>IF(H$135=$B150,0,IF(H$135&gt;$B150,'User Input'!H165,-'User Input'!H165))</f>
        <v>0</v>
      </c>
      <c r="I150" s="131">
        <f>IF(I$135=$B150,0,IF(I$135&gt;$B150,'User Input'!I165,-'User Input'!I165))</f>
        <v>0</v>
      </c>
      <c r="J150" s="131">
        <f>IF(J$135=$B150,0,IF(J$135&gt;$B150,'User Input'!J165,-'User Input'!J165))</f>
        <v>0</v>
      </c>
      <c r="K150" s="131">
        <f>IF(K$135=$B150,0,IF(K$135&gt;$B150,'User Input'!K165,-'User Input'!K165))</f>
        <v>0</v>
      </c>
      <c r="L150" s="131">
        <f>IF(L$135=$B150,0,IF(L$135&gt;$B150,'User Input'!L165,-'User Input'!L165))</f>
        <v>0</v>
      </c>
      <c r="M150" s="131">
        <f>IF(M$135=$B150,0,IF(M$135&gt;$B150,'User Input'!M165,-'User Input'!M165))</f>
        <v>0</v>
      </c>
      <c r="N150" s="131">
        <f>IF(N$135=$B150,0,IF(N$135&gt;$B150,'User Input'!N165,-'User Input'!N165))</f>
        <v>0</v>
      </c>
      <c r="O150" s="131">
        <f>IF(O$135=$B150,0,IF(O$135&gt;$B150,'User Input'!O165,-'User Input'!O165))</f>
        <v>0</v>
      </c>
      <c r="P150" s="131">
        <f>IF(P$135=$B150,0,IF(P$135&gt;$B150,'User Input'!P165,-'User Input'!P165))</f>
        <v>0</v>
      </c>
      <c r="Q150" s="131">
        <f>IF(Q$135=$B150,0,IF(Q$135&gt;$B150,'User Input'!Q165,-'User Input'!Q165))</f>
        <v>0</v>
      </c>
      <c r="R150" s="131">
        <f>IF(R$135=$B150,0,IF(R$135&gt;$B150,'User Input'!R165,-'User Input'!R165))</f>
        <v>0</v>
      </c>
      <c r="S150" s="131">
        <f>IF(S$135=$B150,0,IF(S$135&gt;$B150,'User Input'!S165,-'User Input'!S165))</f>
        <v>0</v>
      </c>
      <c r="T150" s="131">
        <f>IF(T$135=$B150,0,IF(T$135&gt;$B150,'User Input'!T165,-'User Input'!T165))</f>
        <v>0</v>
      </c>
      <c r="U150" s="131">
        <f>IF(U$135=$B150,0,IF(U$135&gt;$B150,'User Input'!U165,-'User Input'!U165))</f>
        <v>0</v>
      </c>
      <c r="V150" s="131">
        <f>IF(V$135=$B150,0,IF(V$135&gt;$B150,'User Input'!V165,-'User Input'!V165))</f>
        <v>0</v>
      </c>
      <c r="W150" s="131">
        <f>IF(W$135=$B150,0,IF(W$135&gt;$B150,'User Input'!W165,-'User Input'!W165))</f>
        <v>0</v>
      </c>
      <c r="X150" s="131">
        <f>IF(X$135=$B150,0,IF(X$135&gt;$B150,'User Input'!X165,-'User Input'!X165))</f>
        <v>0</v>
      </c>
      <c r="Y150" s="131">
        <f>IF(Y$135=$B150,0,IF(Y$135&gt;$B150,'User Input'!Y165,-'User Input'!Y165))</f>
        <v>0</v>
      </c>
      <c r="Z150" s="131">
        <f>IF(Z$135=$B150,0,IF(Z$135&gt;$B150,'User Input'!Z165,-'User Input'!Z165))</f>
        <v>0</v>
      </c>
      <c r="AA150" s="131">
        <f>IF(AA$135=$B150,0,IF(AA$135&gt;$B150,'User Input'!AA165,-'User Input'!AA165))</f>
        <v>0</v>
      </c>
      <c r="AB150" s="131">
        <f>IF(AB$135=$B150,0,IF(AB$135&gt;$B150,'User Input'!AB165,-'User Input'!AB165))</f>
        <v>0</v>
      </c>
      <c r="AC150" s="131">
        <f>IF(AC$135=$B150,0,IF(AC$135&gt;$B150,'User Input'!AC165,-'User Input'!AC165))</f>
        <v>0</v>
      </c>
      <c r="AD150" s="131">
        <f>IF(AD$135=$B150,0,IF(AD$135&gt;$B150,'User Input'!AD165,-'User Input'!AD165))</f>
        <v>0</v>
      </c>
      <c r="AE150" s="131">
        <f>IF(AE$135=$B150,0,IF(AE$135&gt;$B150,'User Input'!AE165,-'User Input'!AE165))</f>
        <v>0</v>
      </c>
      <c r="AF150" s="131">
        <f>IF(AF$135=$B150,0,IF(AF$135&gt;$B150,'User Input'!AF165,-'User Input'!AF165))</f>
        <v>0</v>
      </c>
      <c r="AG150" s="131">
        <f>IF(AG$135=$B150,0,IF(AG$135&gt;$B150,'User Input'!AG165,-'User Input'!AG165))</f>
        <v>0</v>
      </c>
      <c r="AH150" s="131">
        <f>IF(AH$135=$B150,0,IF(AH$135&gt;$B150,'User Input'!AH165,-'User Input'!AH165))</f>
        <v>0</v>
      </c>
      <c r="AI150" s="131">
        <f>IF(AI$135=$B150,0,IF(AI$135&gt;$B150,'User Input'!AI165,-'User Input'!AI165))</f>
        <v>0</v>
      </c>
      <c r="AJ150" s="131">
        <f>IF(AJ$135=$B150,0,IF(AJ$135&gt;$B150,'User Input'!AJ165,-'User Input'!AJ165))</f>
        <v>0</v>
      </c>
      <c r="AK150" s="131">
        <f>IF(AK$135=$B150,0,IF(AK$135&gt;$B150,'User Input'!AK165,-'User Input'!AK165))</f>
        <v>0</v>
      </c>
      <c r="AL150" s="131">
        <f>IF(AL$135=$B150,0,IF(AL$135&gt;$B150,'User Input'!AL165,-'User Input'!AL165))</f>
        <v>0</v>
      </c>
      <c r="AM150" s="131">
        <f>IF(AM$135=$B150,0,IF(AM$135&gt;$B150,'User Input'!AM165,-'User Input'!AM165))</f>
        <v>0</v>
      </c>
      <c r="AN150" s="131">
        <f>IF(AN$135=$B150,0,IF(AN$135&gt;$B150,'User Input'!AN165,-'User Input'!AN165))</f>
        <v>0</v>
      </c>
      <c r="AO150" s="131">
        <f>IF(AO$135=$B150,0,IF(AO$135&gt;$B150,'User Input'!AO165,-'User Input'!AO165))</f>
        <v>0</v>
      </c>
    </row>
    <row r="151" spans="1:95" s="6" customFormat="1" ht="15" customHeight="1">
      <c r="B151" s="117" t="s">
        <v>109</v>
      </c>
      <c r="C151" s="44"/>
      <c r="D151" s="131">
        <f>IF(D$135=$B151,0,IF(D$135&gt;$B151,'User Input'!D166,-'User Input'!D166))</f>
        <v>0</v>
      </c>
      <c r="E151" s="131">
        <f>IF(E$135=$B151,0,IF(E$135&gt;$B151,'User Input'!E166,-'User Input'!E166))</f>
        <v>0</v>
      </c>
      <c r="F151" s="131">
        <f>IF(F$135=$B151,0,IF(F$135&gt;$B151,'User Input'!F166,-'User Input'!F166))</f>
        <v>0</v>
      </c>
      <c r="G151" s="131">
        <f>IF(G$135=$B151,0,IF(G$135&gt;$B151,'User Input'!G166,-'User Input'!G166))</f>
        <v>0</v>
      </c>
      <c r="H151" s="131">
        <f>IF(H$135=$B151,0,IF(H$135&gt;$B151,'User Input'!H166,-'User Input'!H166))</f>
        <v>0</v>
      </c>
      <c r="I151" s="131">
        <f>IF(I$135=$B151,0,IF(I$135&gt;$B151,'User Input'!I166,-'User Input'!I166))</f>
        <v>0</v>
      </c>
      <c r="J151" s="131">
        <f>IF(J$135=$B151,0,IF(J$135&gt;$B151,'User Input'!J166,-'User Input'!J166))</f>
        <v>0</v>
      </c>
      <c r="K151" s="131">
        <f>IF(K$135=$B151,0,IF(K$135&gt;$B151,'User Input'!K166,-'User Input'!K166))</f>
        <v>0</v>
      </c>
      <c r="L151" s="131">
        <f>IF(L$135=$B151,0,IF(L$135&gt;$B151,'User Input'!L166,-'User Input'!L166))</f>
        <v>0</v>
      </c>
      <c r="M151" s="131">
        <f>IF(M$135=$B151,0,IF(M$135&gt;$B151,'User Input'!M166,-'User Input'!M166))</f>
        <v>0</v>
      </c>
      <c r="N151" s="131">
        <f>IF(N$135=$B151,0,IF(N$135&gt;$B151,'User Input'!N166,-'User Input'!N166))</f>
        <v>0</v>
      </c>
      <c r="O151" s="131">
        <f>IF(O$135=$B151,0,IF(O$135&gt;$B151,'User Input'!O166,-'User Input'!O166))</f>
        <v>0</v>
      </c>
      <c r="P151" s="131">
        <f>IF(P$135=$B151,0,IF(P$135&gt;$B151,'User Input'!P166,-'User Input'!P166))</f>
        <v>0</v>
      </c>
      <c r="Q151" s="131">
        <f>IF(Q$135=$B151,0,IF(Q$135&gt;$B151,'User Input'!Q166,-'User Input'!Q166))</f>
        <v>0</v>
      </c>
      <c r="R151" s="131">
        <f>IF(R$135=$B151,0,IF(R$135&gt;$B151,'User Input'!R166,-'User Input'!R166))</f>
        <v>0</v>
      </c>
      <c r="S151" s="131">
        <f>IF(S$135=$B151,0,IF(S$135&gt;$B151,'User Input'!S166,-'User Input'!S166))</f>
        <v>0</v>
      </c>
      <c r="T151" s="131">
        <f>IF(T$135=$B151,0,IF(T$135&gt;$B151,'User Input'!T166,-'User Input'!T166))</f>
        <v>0</v>
      </c>
      <c r="U151" s="131">
        <f>IF(U$135=$B151,0,IF(U$135&gt;$B151,'User Input'!U166,-'User Input'!U166))</f>
        <v>0</v>
      </c>
      <c r="V151" s="131">
        <f>IF(V$135=$B151,0,IF(V$135&gt;$B151,'User Input'!V166,-'User Input'!V166))</f>
        <v>0</v>
      </c>
      <c r="W151" s="131">
        <f>IF(W$135=$B151,0,IF(W$135&gt;$B151,'User Input'!W166,-'User Input'!W166))</f>
        <v>0</v>
      </c>
      <c r="X151" s="131">
        <f>IF(X$135=$B151,0,IF(X$135&gt;$B151,'User Input'!X166,-'User Input'!X166))</f>
        <v>0</v>
      </c>
      <c r="Y151" s="131">
        <f>IF(Y$135=$B151,0,IF(Y$135&gt;$B151,'User Input'!Y166,-'User Input'!Y166))</f>
        <v>0</v>
      </c>
      <c r="Z151" s="131">
        <f>IF(Z$135=$B151,0,IF(Z$135&gt;$B151,'User Input'!Z166,-'User Input'!Z166))</f>
        <v>0</v>
      </c>
      <c r="AA151" s="131">
        <f>IF(AA$135=$B151,0,IF(AA$135&gt;$B151,'User Input'!AA166,-'User Input'!AA166))</f>
        <v>0</v>
      </c>
      <c r="AB151" s="131">
        <f>IF(AB$135=$B151,0,IF(AB$135&gt;$B151,'User Input'!AB166,-'User Input'!AB166))</f>
        <v>0</v>
      </c>
      <c r="AC151" s="131">
        <f>IF(AC$135=$B151,0,IF(AC$135&gt;$B151,'User Input'!AC166,-'User Input'!AC166))</f>
        <v>0</v>
      </c>
      <c r="AD151" s="131">
        <f>IF(AD$135=$B151,0,IF(AD$135&gt;$B151,'User Input'!AD166,-'User Input'!AD166))</f>
        <v>0</v>
      </c>
      <c r="AE151" s="131">
        <f>IF(AE$135=$B151,0,IF(AE$135&gt;$B151,'User Input'!AE166,-'User Input'!AE166))</f>
        <v>0</v>
      </c>
      <c r="AF151" s="131">
        <f>IF(AF$135=$B151,0,IF(AF$135&gt;$B151,'User Input'!AF166,-'User Input'!AF166))</f>
        <v>0</v>
      </c>
      <c r="AG151" s="131">
        <f>IF(AG$135=$B151,0,IF(AG$135&gt;$B151,'User Input'!AG166,-'User Input'!AG166))</f>
        <v>0</v>
      </c>
      <c r="AH151" s="131">
        <f>IF(AH$135=$B151,0,IF(AH$135&gt;$B151,'User Input'!AH166,-'User Input'!AH166))</f>
        <v>0</v>
      </c>
      <c r="AI151" s="131">
        <f>IF(AI$135=$B151,0,IF(AI$135&gt;$B151,'User Input'!AI166,-'User Input'!AI166))</f>
        <v>0</v>
      </c>
      <c r="AJ151" s="131">
        <f>IF(AJ$135=$B151,0,IF(AJ$135&gt;$B151,'User Input'!AJ166,-'User Input'!AJ166))</f>
        <v>0</v>
      </c>
      <c r="AK151" s="131">
        <f>IF(AK$135=$B151,0,IF(AK$135&gt;$B151,'User Input'!AK166,-'User Input'!AK166))</f>
        <v>0</v>
      </c>
      <c r="AL151" s="131">
        <f>IF(AL$135=$B151,0,IF(AL$135&gt;$B151,'User Input'!AL166,-'User Input'!AL166))</f>
        <v>0</v>
      </c>
      <c r="AM151" s="131">
        <f>IF(AM$135=$B151,0,IF(AM$135&gt;$B151,'User Input'!AM166,-'User Input'!AM166))</f>
        <v>0</v>
      </c>
      <c r="AN151" s="131">
        <f>IF(AN$135=$B151,0,IF(AN$135&gt;$B151,'User Input'!AN166,-'User Input'!AN166))</f>
        <v>0</v>
      </c>
      <c r="AO151" s="131">
        <f>IF(AO$135=$B151,0,IF(AO$135&gt;$B151,'User Input'!AO166,-'User Input'!AO166))</f>
        <v>0</v>
      </c>
    </row>
    <row r="152" spans="1:95" s="6" customFormat="1" ht="15" customHeight="1">
      <c r="B152" s="117" t="s">
        <v>110</v>
      </c>
      <c r="C152" s="44"/>
      <c r="D152" s="131">
        <f>IF(D$135=$B152,0,IF(D$135&gt;$B152,'User Input'!D167,-'User Input'!D167))</f>
        <v>0</v>
      </c>
      <c r="E152" s="131">
        <f>IF(E$135=$B152,0,IF(E$135&gt;$B152,'User Input'!E167,-'User Input'!E167))</f>
        <v>0</v>
      </c>
      <c r="F152" s="131">
        <f>IF(F$135=$B152,0,IF(F$135&gt;$B152,'User Input'!F167,-'User Input'!F167))</f>
        <v>0</v>
      </c>
      <c r="G152" s="131">
        <f>IF(G$135=$B152,0,IF(G$135&gt;$B152,'User Input'!G167,-'User Input'!G167))</f>
        <v>0</v>
      </c>
      <c r="H152" s="131">
        <f>IF(H$135=$B152,0,IF(H$135&gt;$B152,'User Input'!H167,-'User Input'!H167))</f>
        <v>0</v>
      </c>
      <c r="I152" s="131">
        <f>IF(I$135=$B152,0,IF(I$135&gt;$B152,'User Input'!I167,-'User Input'!I167))</f>
        <v>0</v>
      </c>
      <c r="J152" s="131">
        <f>IF(J$135=$B152,0,IF(J$135&gt;$B152,'User Input'!J167,-'User Input'!J167))</f>
        <v>0</v>
      </c>
      <c r="K152" s="131">
        <f>IF(K$135=$B152,0,IF(K$135&gt;$B152,'User Input'!K167,-'User Input'!K167))</f>
        <v>0</v>
      </c>
      <c r="L152" s="131">
        <f>IF(L$135=$B152,0,IF(L$135&gt;$B152,'User Input'!L167,-'User Input'!L167))</f>
        <v>0</v>
      </c>
      <c r="M152" s="131">
        <f>IF(M$135=$B152,0,IF(M$135&gt;$B152,'User Input'!M167,-'User Input'!M167))</f>
        <v>0</v>
      </c>
      <c r="N152" s="131">
        <f>IF(N$135=$B152,0,IF(N$135&gt;$B152,'User Input'!N167,-'User Input'!N167))</f>
        <v>0</v>
      </c>
      <c r="O152" s="131">
        <f>IF(O$135=$B152,0,IF(O$135&gt;$B152,'User Input'!O167,-'User Input'!O167))</f>
        <v>0</v>
      </c>
      <c r="P152" s="131">
        <f>IF(P$135=$B152,0,IF(P$135&gt;$B152,'User Input'!P167,-'User Input'!P167))</f>
        <v>0</v>
      </c>
      <c r="Q152" s="131">
        <f>IF(Q$135=$B152,0,IF(Q$135&gt;$B152,'User Input'!Q167,-'User Input'!Q167))</f>
        <v>0</v>
      </c>
      <c r="R152" s="131">
        <f>IF(R$135=$B152,0,IF(R$135&gt;$B152,'User Input'!R167,-'User Input'!R167))</f>
        <v>0</v>
      </c>
      <c r="S152" s="131">
        <f>IF(S$135=$B152,0,IF(S$135&gt;$B152,'User Input'!S167,-'User Input'!S167))</f>
        <v>0</v>
      </c>
      <c r="T152" s="131">
        <f>IF(T$135=$B152,0,IF(T$135&gt;$B152,'User Input'!T167,-'User Input'!T167))</f>
        <v>0</v>
      </c>
      <c r="U152" s="131">
        <f>IF(U$135=$B152,0,IF(U$135&gt;$B152,'User Input'!U167,-'User Input'!U167))</f>
        <v>0</v>
      </c>
      <c r="V152" s="131">
        <f>IF(V$135=$B152,0,IF(V$135&gt;$B152,'User Input'!V167,-'User Input'!V167))</f>
        <v>0</v>
      </c>
      <c r="W152" s="131">
        <f>IF(W$135=$B152,0,IF(W$135&gt;$B152,'User Input'!W167,-'User Input'!W167))</f>
        <v>0</v>
      </c>
      <c r="X152" s="131">
        <f>IF(X$135=$B152,0,IF(X$135&gt;$B152,'User Input'!X167,-'User Input'!X167))</f>
        <v>0</v>
      </c>
      <c r="Y152" s="131">
        <f>IF(Y$135=$B152,0,IF(Y$135&gt;$B152,'User Input'!Y167,-'User Input'!Y167))</f>
        <v>0</v>
      </c>
      <c r="Z152" s="131">
        <f>IF(Z$135=$B152,0,IF(Z$135&gt;$B152,'User Input'!Z167,-'User Input'!Z167))</f>
        <v>0</v>
      </c>
      <c r="AA152" s="131">
        <f>IF(AA$135=$B152,0,IF(AA$135&gt;$B152,'User Input'!AA167,-'User Input'!AA167))</f>
        <v>0</v>
      </c>
      <c r="AB152" s="131">
        <f>IF(AB$135=$B152,0,IF(AB$135&gt;$B152,'User Input'!AB167,-'User Input'!AB167))</f>
        <v>0</v>
      </c>
      <c r="AC152" s="131">
        <f>IF(AC$135=$B152,0,IF(AC$135&gt;$B152,'User Input'!AC167,-'User Input'!AC167))</f>
        <v>0</v>
      </c>
      <c r="AD152" s="131">
        <f>IF(AD$135=$B152,0,IF(AD$135&gt;$B152,'User Input'!AD167,-'User Input'!AD167))</f>
        <v>0</v>
      </c>
      <c r="AE152" s="131">
        <f>IF(AE$135=$B152,0,IF(AE$135&gt;$B152,'User Input'!AE167,-'User Input'!AE167))</f>
        <v>0</v>
      </c>
      <c r="AF152" s="131">
        <f>IF(AF$135=$B152,0,IF(AF$135&gt;$B152,'User Input'!AF167,-'User Input'!AF167))</f>
        <v>0</v>
      </c>
      <c r="AG152" s="131">
        <f>IF(AG$135=$B152,0,IF(AG$135&gt;$B152,'User Input'!AG167,-'User Input'!AG167))</f>
        <v>0</v>
      </c>
      <c r="AH152" s="131">
        <f>IF(AH$135=$B152,0,IF(AH$135&gt;$B152,'User Input'!AH167,-'User Input'!AH167))</f>
        <v>0</v>
      </c>
      <c r="AI152" s="131">
        <f>IF(AI$135=$B152,0,IF(AI$135&gt;$B152,'User Input'!AI167,-'User Input'!AI167))</f>
        <v>0</v>
      </c>
      <c r="AJ152" s="131">
        <f>IF(AJ$135=$B152,0,IF(AJ$135&gt;$B152,'User Input'!AJ167,-'User Input'!AJ167))</f>
        <v>0</v>
      </c>
      <c r="AK152" s="131">
        <f>IF(AK$135=$B152,0,IF(AK$135&gt;$B152,'User Input'!AK167,-'User Input'!AK167))</f>
        <v>0</v>
      </c>
      <c r="AL152" s="131">
        <f>IF(AL$135=$B152,0,IF(AL$135&gt;$B152,'User Input'!AL167,-'User Input'!AL167))</f>
        <v>0</v>
      </c>
      <c r="AM152" s="131">
        <f>IF(AM$135=$B152,0,IF(AM$135&gt;$B152,'User Input'!AM167,-'User Input'!AM167))</f>
        <v>0</v>
      </c>
      <c r="AN152" s="131">
        <f>IF(AN$135=$B152,0,IF(AN$135&gt;$B152,'User Input'!AN167,-'User Input'!AN167))</f>
        <v>0</v>
      </c>
      <c r="AO152" s="131">
        <f>IF(AO$135=$B152,0,IF(AO$135&gt;$B152,'User Input'!AO167,-'User Input'!AO167))</f>
        <v>0</v>
      </c>
    </row>
    <row r="153" spans="1:95" s="6" customFormat="1" ht="15" customHeight="1">
      <c r="B153" s="117" t="s">
        <v>111</v>
      </c>
      <c r="C153" s="44"/>
      <c r="D153" s="131">
        <f>IF(D$135=$B153,0,IF(D$135&gt;$B153,'User Input'!D168,-'User Input'!D168))</f>
        <v>0</v>
      </c>
      <c r="E153" s="131">
        <f>IF(E$135=$B153,0,IF(E$135&gt;$B153,'User Input'!E168,-'User Input'!E168))</f>
        <v>0</v>
      </c>
      <c r="F153" s="131">
        <f>IF(F$135=$B153,0,IF(F$135&gt;$B153,'User Input'!F168,-'User Input'!F168))</f>
        <v>0</v>
      </c>
      <c r="G153" s="131">
        <f>IF(G$135=$B153,0,IF(G$135&gt;$B153,'User Input'!G168,-'User Input'!G168))</f>
        <v>0</v>
      </c>
      <c r="H153" s="131">
        <f>IF(H$135=$B153,0,IF(H$135&gt;$B153,'User Input'!H168,-'User Input'!H168))</f>
        <v>0</v>
      </c>
      <c r="I153" s="131">
        <f>IF(I$135=$B153,0,IF(I$135&gt;$B153,'User Input'!I168,-'User Input'!I168))</f>
        <v>0</v>
      </c>
      <c r="J153" s="131">
        <f>IF(J$135=$B153,0,IF(J$135&gt;$B153,'User Input'!J168,-'User Input'!J168))</f>
        <v>0</v>
      </c>
      <c r="K153" s="131">
        <f>IF(K$135=$B153,0,IF(K$135&gt;$B153,'User Input'!K168,-'User Input'!K168))</f>
        <v>0</v>
      </c>
      <c r="L153" s="131">
        <f>IF(L$135=$B153,0,IF(L$135&gt;$B153,'User Input'!L168,-'User Input'!L168))</f>
        <v>0</v>
      </c>
      <c r="M153" s="131">
        <f>IF(M$135=$B153,0,IF(M$135&gt;$B153,'User Input'!M168,-'User Input'!M168))</f>
        <v>0</v>
      </c>
      <c r="N153" s="131">
        <f>IF(N$135=$B153,0,IF(N$135&gt;$B153,'User Input'!N168,-'User Input'!N168))</f>
        <v>0</v>
      </c>
      <c r="O153" s="131">
        <f>IF(O$135=$B153,0,IF(O$135&gt;$B153,'User Input'!O168,-'User Input'!O168))</f>
        <v>0</v>
      </c>
      <c r="P153" s="131">
        <f>IF(P$135=$B153,0,IF(P$135&gt;$B153,'User Input'!P168,-'User Input'!P168))</f>
        <v>0</v>
      </c>
      <c r="Q153" s="131">
        <f>IF(Q$135=$B153,0,IF(Q$135&gt;$B153,'User Input'!Q168,-'User Input'!Q168))</f>
        <v>0</v>
      </c>
      <c r="R153" s="131">
        <f>IF(R$135=$B153,0,IF(R$135&gt;$B153,'User Input'!R168,-'User Input'!R168))</f>
        <v>0</v>
      </c>
      <c r="S153" s="131">
        <f>IF(S$135=$B153,0,IF(S$135&gt;$B153,'User Input'!S168,-'User Input'!S168))</f>
        <v>0</v>
      </c>
      <c r="T153" s="131">
        <f>IF(T$135=$B153,0,IF(T$135&gt;$B153,'User Input'!T168,-'User Input'!T168))</f>
        <v>0</v>
      </c>
      <c r="U153" s="131">
        <f>IF(U$135=$B153,0,IF(U$135&gt;$B153,'User Input'!U168,-'User Input'!U168))</f>
        <v>0</v>
      </c>
      <c r="V153" s="131">
        <f>IF(V$135=$B153,0,IF(V$135&gt;$B153,'User Input'!V168,-'User Input'!V168))</f>
        <v>0</v>
      </c>
      <c r="W153" s="131">
        <f>IF(W$135=$B153,0,IF(W$135&gt;$B153,'User Input'!W168,-'User Input'!W168))</f>
        <v>0</v>
      </c>
      <c r="X153" s="131">
        <f>IF(X$135=$B153,0,IF(X$135&gt;$B153,'User Input'!X168,-'User Input'!X168))</f>
        <v>0</v>
      </c>
      <c r="Y153" s="131">
        <f>IF(Y$135=$B153,0,IF(Y$135&gt;$B153,'User Input'!Y168,-'User Input'!Y168))</f>
        <v>0</v>
      </c>
      <c r="Z153" s="131">
        <f>IF(Z$135=$B153,0,IF(Z$135&gt;$B153,'User Input'!Z168,-'User Input'!Z168))</f>
        <v>0</v>
      </c>
      <c r="AA153" s="131">
        <f>IF(AA$135=$B153,0,IF(AA$135&gt;$B153,'User Input'!AA168,-'User Input'!AA168))</f>
        <v>0</v>
      </c>
      <c r="AB153" s="131">
        <f>IF(AB$135=$B153,0,IF(AB$135&gt;$B153,'User Input'!AB168,-'User Input'!AB168))</f>
        <v>0</v>
      </c>
      <c r="AC153" s="131">
        <f>IF(AC$135=$B153,0,IF(AC$135&gt;$B153,'User Input'!AC168,-'User Input'!AC168))</f>
        <v>0</v>
      </c>
      <c r="AD153" s="131">
        <f>IF(AD$135=$B153,0,IF(AD$135&gt;$B153,'User Input'!AD168,-'User Input'!AD168))</f>
        <v>0</v>
      </c>
      <c r="AE153" s="131">
        <f>IF(AE$135=$B153,0,IF(AE$135&gt;$B153,'User Input'!AE168,-'User Input'!AE168))</f>
        <v>0</v>
      </c>
      <c r="AF153" s="131">
        <f>IF(AF$135=$B153,0,IF(AF$135&gt;$B153,'User Input'!AF168,-'User Input'!AF168))</f>
        <v>0</v>
      </c>
      <c r="AG153" s="131">
        <f>IF(AG$135=$B153,0,IF(AG$135&gt;$B153,'User Input'!AG168,-'User Input'!AG168))</f>
        <v>0</v>
      </c>
      <c r="AH153" s="131">
        <f>IF(AH$135=$B153,0,IF(AH$135&gt;$B153,'User Input'!AH168,-'User Input'!AH168))</f>
        <v>0</v>
      </c>
      <c r="AI153" s="131">
        <f>IF(AI$135=$B153,0,IF(AI$135&gt;$B153,'User Input'!AI168,-'User Input'!AI168))</f>
        <v>0</v>
      </c>
      <c r="AJ153" s="131">
        <f>IF(AJ$135=$B153,0,IF(AJ$135&gt;$B153,'User Input'!AJ168,-'User Input'!AJ168))</f>
        <v>0</v>
      </c>
      <c r="AK153" s="131">
        <f>IF(AK$135=$B153,0,IF(AK$135&gt;$B153,'User Input'!AK168,-'User Input'!AK168))</f>
        <v>0</v>
      </c>
      <c r="AL153" s="131">
        <f>IF(AL$135=$B153,0,IF(AL$135&gt;$B153,'User Input'!AL168,-'User Input'!AL168))</f>
        <v>0</v>
      </c>
      <c r="AM153" s="131">
        <f>IF(AM$135=$B153,0,IF(AM$135&gt;$B153,'User Input'!AM168,-'User Input'!AM168))</f>
        <v>0</v>
      </c>
      <c r="AN153" s="131">
        <f>IF(AN$135=$B153,0,IF(AN$135&gt;$B153,'User Input'!AN168,-'User Input'!AN168))</f>
        <v>0</v>
      </c>
      <c r="AO153" s="131">
        <f>IF(AO$135=$B153,0,IF(AO$135&gt;$B153,'User Input'!AO168,-'User Input'!AO168))</f>
        <v>0</v>
      </c>
    </row>
    <row r="154" spans="1:95" s="6" customFormat="1" ht="15" customHeight="1">
      <c r="B154" s="117" t="s">
        <v>112</v>
      </c>
      <c r="C154" s="44"/>
      <c r="D154" s="131">
        <f>IF(D$135=$B154,0,IF(D$135&gt;$B154,'User Input'!D169,-'User Input'!D169))</f>
        <v>0</v>
      </c>
      <c r="E154" s="131">
        <f>IF(E$135=$B154,0,IF(E$135&gt;$B154,'User Input'!E169,-'User Input'!E169))</f>
        <v>0</v>
      </c>
      <c r="F154" s="131">
        <f>IF(F$135=$B154,0,IF(F$135&gt;$B154,'User Input'!F169,-'User Input'!F169))</f>
        <v>0</v>
      </c>
      <c r="G154" s="131">
        <f>IF(G$135=$B154,0,IF(G$135&gt;$B154,'User Input'!G169,-'User Input'!G169))</f>
        <v>0</v>
      </c>
      <c r="H154" s="131">
        <f>IF(H$135=$B154,0,IF(H$135&gt;$B154,'User Input'!H169,-'User Input'!H169))</f>
        <v>0</v>
      </c>
      <c r="I154" s="131">
        <f>IF(I$135=$B154,0,IF(I$135&gt;$B154,'User Input'!I169,-'User Input'!I169))</f>
        <v>0</v>
      </c>
      <c r="J154" s="131">
        <f>IF(J$135=$B154,0,IF(J$135&gt;$B154,'User Input'!J169,-'User Input'!J169))</f>
        <v>0</v>
      </c>
      <c r="K154" s="131">
        <f>IF(K$135=$B154,0,IF(K$135&gt;$B154,'User Input'!K169,-'User Input'!K169))</f>
        <v>0</v>
      </c>
      <c r="L154" s="131">
        <f>IF(L$135=$B154,0,IF(L$135&gt;$B154,'User Input'!L169,-'User Input'!L169))</f>
        <v>0</v>
      </c>
      <c r="M154" s="131">
        <f>IF(M$135=$B154,0,IF(M$135&gt;$B154,'User Input'!M169,-'User Input'!M169))</f>
        <v>0</v>
      </c>
      <c r="N154" s="131">
        <f>IF(N$135=$B154,0,IF(N$135&gt;$B154,'User Input'!N169,-'User Input'!N169))</f>
        <v>0</v>
      </c>
      <c r="O154" s="131">
        <f>IF(O$135=$B154,0,IF(O$135&gt;$B154,'User Input'!O169,-'User Input'!O169))</f>
        <v>0</v>
      </c>
      <c r="P154" s="131">
        <f>IF(P$135=$B154,0,IF(P$135&gt;$B154,'User Input'!P169,-'User Input'!P169))</f>
        <v>0</v>
      </c>
      <c r="Q154" s="131">
        <f>IF(Q$135=$B154,0,IF(Q$135&gt;$B154,'User Input'!Q169,-'User Input'!Q169))</f>
        <v>0</v>
      </c>
      <c r="R154" s="131">
        <f>IF(R$135=$B154,0,IF(R$135&gt;$B154,'User Input'!R169,-'User Input'!R169))</f>
        <v>0</v>
      </c>
      <c r="S154" s="131">
        <f>IF(S$135=$B154,0,IF(S$135&gt;$B154,'User Input'!S169,-'User Input'!S169))</f>
        <v>0</v>
      </c>
      <c r="T154" s="131">
        <f>IF(T$135=$B154,0,IF(T$135&gt;$B154,'User Input'!T169,-'User Input'!T169))</f>
        <v>0</v>
      </c>
      <c r="U154" s="131">
        <f>IF(U$135=$B154,0,IF(U$135&gt;$B154,'User Input'!U169,-'User Input'!U169))</f>
        <v>0</v>
      </c>
      <c r="V154" s="131">
        <f>IF(V$135=$B154,0,IF(V$135&gt;$B154,'User Input'!V169,-'User Input'!V169))</f>
        <v>0</v>
      </c>
      <c r="W154" s="131">
        <f>IF(W$135=$B154,0,IF(W$135&gt;$B154,'User Input'!W169,-'User Input'!W169))</f>
        <v>0</v>
      </c>
      <c r="X154" s="131">
        <f>IF(X$135=$B154,0,IF(X$135&gt;$B154,'User Input'!X169,-'User Input'!X169))</f>
        <v>0</v>
      </c>
      <c r="Y154" s="131">
        <f>IF(Y$135=$B154,0,IF(Y$135&gt;$B154,'User Input'!Y169,-'User Input'!Y169))</f>
        <v>0</v>
      </c>
      <c r="Z154" s="131">
        <f>IF(Z$135=$B154,0,IF(Z$135&gt;$B154,'User Input'!Z169,-'User Input'!Z169))</f>
        <v>0</v>
      </c>
      <c r="AA154" s="131">
        <f>IF(AA$135=$B154,0,IF(AA$135&gt;$B154,'User Input'!AA169,-'User Input'!AA169))</f>
        <v>0</v>
      </c>
      <c r="AB154" s="131">
        <f>IF(AB$135=$B154,0,IF(AB$135&gt;$B154,'User Input'!AB169,-'User Input'!AB169))</f>
        <v>0</v>
      </c>
      <c r="AC154" s="131">
        <f>IF(AC$135=$B154,0,IF(AC$135&gt;$B154,'User Input'!AC169,-'User Input'!AC169))</f>
        <v>0</v>
      </c>
      <c r="AD154" s="131">
        <f>IF(AD$135=$B154,0,IF(AD$135&gt;$B154,'User Input'!AD169,-'User Input'!AD169))</f>
        <v>0</v>
      </c>
      <c r="AE154" s="131">
        <f>IF(AE$135=$B154,0,IF(AE$135&gt;$B154,'User Input'!AE169,-'User Input'!AE169))</f>
        <v>0</v>
      </c>
      <c r="AF154" s="131">
        <f>IF(AF$135=$B154,0,IF(AF$135&gt;$B154,'User Input'!AF169,-'User Input'!AF169))</f>
        <v>0</v>
      </c>
      <c r="AG154" s="131">
        <f>IF(AG$135=$B154,0,IF(AG$135&gt;$B154,'User Input'!AG169,-'User Input'!AG169))</f>
        <v>0</v>
      </c>
      <c r="AH154" s="131">
        <f>IF(AH$135=$B154,0,IF(AH$135&gt;$B154,'User Input'!AH169,-'User Input'!AH169))</f>
        <v>0</v>
      </c>
      <c r="AI154" s="131">
        <f>IF(AI$135=$B154,0,IF(AI$135&gt;$B154,'User Input'!AI169,-'User Input'!AI169))</f>
        <v>0</v>
      </c>
      <c r="AJ154" s="131">
        <f>IF(AJ$135=$B154,0,IF(AJ$135&gt;$B154,'User Input'!AJ169,-'User Input'!AJ169))</f>
        <v>0</v>
      </c>
      <c r="AK154" s="131">
        <f>IF(AK$135=$B154,0,IF(AK$135&gt;$B154,'User Input'!AK169,-'User Input'!AK169))</f>
        <v>0</v>
      </c>
      <c r="AL154" s="131">
        <f>IF(AL$135=$B154,0,IF(AL$135&gt;$B154,'User Input'!AL169,-'User Input'!AL169))</f>
        <v>0</v>
      </c>
      <c r="AM154" s="131">
        <f>IF(AM$135=$B154,0,IF(AM$135&gt;$B154,'User Input'!AM169,-'User Input'!AM169))</f>
        <v>0</v>
      </c>
      <c r="AN154" s="131">
        <f>IF(AN$135=$B154,0,IF(AN$135&gt;$B154,'User Input'!AN169,-'User Input'!AN169))</f>
        <v>0</v>
      </c>
      <c r="AO154" s="131">
        <f>IF(AO$135=$B154,0,IF(AO$135&gt;$B154,'User Input'!AO169,-'User Input'!AO169))</f>
        <v>0</v>
      </c>
    </row>
    <row r="155" spans="1:95" s="6" customFormat="1" ht="15" customHeight="1">
      <c r="B155" s="117" t="s">
        <v>113</v>
      </c>
      <c r="C155" s="44"/>
      <c r="D155" s="131">
        <f>IF(D$135=$B155,0,IF(D$135&gt;$B155,'User Input'!D170,-'User Input'!D170))</f>
        <v>0</v>
      </c>
      <c r="E155" s="131">
        <f>IF(E$135=$B155,0,IF(E$135&gt;$B155,'User Input'!E170,-'User Input'!E170))</f>
        <v>0</v>
      </c>
      <c r="F155" s="131">
        <f>IF(F$135=$B155,0,IF(F$135&gt;$B155,'User Input'!F170,-'User Input'!F170))</f>
        <v>0</v>
      </c>
      <c r="G155" s="131">
        <f>IF(G$135=$B155,0,IF(G$135&gt;$B155,'User Input'!G170,-'User Input'!G170))</f>
        <v>0</v>
      </c>
      <c r="H155" s="131">
        <f>IF(H$135=$B155,0,IF(H$135&gt;$B155,'User Input'!H170,-'User Input'!H170))</f>
        <v>0</v>
      </c>
      <c r="I155" s="131">
        <f>IF(I$135=$B155,0,IF(I$135&gt;$B155,'User Input'!I170,-'User Input'!I170))</f>
        <v>0</v>
      </c>
      <c r="J155" s="131">
        <f>IF(J$135=$B155,0,IF(J$135&gt;$B155,'User Input'!J170,-'User Input'!J170))</f>
        <v>0</v>
      </c>
      <c r="K155" s="131">
        <f>IF(K$135=$B155,0,IF(K$135&gt;$B155,'User Input'!K170,-'User Input'!K170))</f>
        <v>0</v>
      </c>
      <c r="L155" s="131">
        <f>IF(L$135=$B155,0,IF(L$135&gt;$B155,'User Input'!L170,-'User Input'!L170))</f>
        <v>0</v>
      </c>
      <c r="M155" s="131">
        <f>IF(M$135=$B155,0,IF(M$135&gt;$B155,'User Input'!M170,-'User Input'!M170))</f>
        <v>0</v>
      </c>
      <c r="N155" s="131">
        <f>IF(N$135=$B155,0,IF(N$135&gt;$B155,'User Input'!N170,-'User Input'!N170))</f>
        <v>0</v>
      </c>
      <c r="O155" s="131">
        <f>IF(O$135=$B155,0,IF(O$135&gt;$B155,'User Input'!O170,-'User Input'!O170))</f>
        <v>0</v>
      </c>
      <c r="P155" s="131">
        <f>IF(P$135=$B155,0,IF(P$135&gt;$B155,'User Input'!P170,-'User Input'!P170))</f>
        <v>0</v>
      </c>
      <c r="Q155" s="131">
        <f>IF(Q$135=$B155,0,IF(Q$135&gt;$B155,'User Input'!Q170,-'User Input'!Q170))</f>
        <v>0</v>
      </c>
      <c r="R155" s="131">
        <f>IF(R$135=$B155,0,IF(R$135&gt;$B155,'User Input'!R170,-'User Input'!R170))</f>
        <v>0</v>
      </c>
      <c r="S155" s="131">
        <f>IF(S$135=$B155,0,IF(S$135&gt;$B155,'User Input'!S170,-'User Input'!S170))</f>
        <v>0</v>
      </c>
      <c r="T155" s="131">
        <f>IF(T$135=$B155,0,IF(T$135&gt;$B155,'User Input'!T170,-'User Input'!T170))</f>
        <v>0</v>
      </c>
      <c r="U155" s="131">
        <f>IF(U$135=$B155,0,IF(U$135&gt;$B155,'User Input'!U170,-'User Input'!U170))</f>
        <v>0</v>
      </c>
      <c r="V155" s="131">
        <f>IF(V$135=$B155,0,IF(V$135&gt;$B155,'User Input'!V170,-'User Input'!V170))</f>
        <v>0</v>
      </c>
      <c r="W155" s="131">
        <f>IF(W$135=$B155,0,IF(W$135&gt;$B155,'User Input'!W170,-'User Input'!W170))</f>
        <v>0</v>
      </c>
      <c r="X155" s="131">
        <f>IF(X$135=$B155,0,IF(X$135&gt;$B155,'User Input'!X170,-'User Input'!X170))</f>
        <v>0</v>
      </c>
      <c r="Y155" s="131">
        <f>IF(Y$135=$B155,0,IF(Y$135&gt;$B155,'User Input'!Y170,-'User Input'!Y170))</f>
        <v>0</v>
      </c>
      <c r="Z155" s="131">
        <f>IF(Z$135=$B155,0,IF(Z$135&gt;$B155,'User Input'!Z170,-'User Input'!Z170))</f>
        <v>0</v>
      </c>
      <c r="AA155" s="131">
        <f>IF(AA$135=$B155,0,IF(AA$135&gt;$B155,'User Input'!AA170,-'User Input'!AA170))</f>
        <v>0</v>
      </c>
      <c r="AB155" s="131">
        <f>IF(AB$135=$B155,0,IF(AB$135&gt;$B155,'User Input'!AB170,-'User Input'!AB170))</f>
        <v>0</v>
      </c>
      <c r="AC155" s="131">
        <f>IF(AC$135=$B155,0,IF(AC$135&gt;$B155,'User Input'!AC170,-'User Input'!AC170))</f>
        <v>0</v>
      </c>
      <c r="AD155" s="131">
        <f>IF(AD$135=$B155,0,IF(AD$135&gt;$B155,'User Input'!AD170,-'User Input'!AD170))</f>
        <v>0</v>
      </c>
      <c r="AE155" s="131">
        <f>IF(AE$135=$B155,0,IF(AE$135&gt;$B155,'User Input'!AE170,-'User Input'!AE170))</f>
        <v>0</v>
      </c>
      <c r="AF155" s="131">
        <f>IF(AF$135=$B155,0,IF(AF$135&gt;$B155,'User Input'!AF170,-'User Input'!AF170))</f>
        <v>0</v>
      </c>
      <c r="AG155" s="131">
        <f>IF(AG$135=$B155,0,IF(AG$135&gt;$B155,'User Input'!AG170,-'User Input'!AG170))</f>
        <v>0</v>
      </c>
      <c r="AH155" s="131">
        <f>IF(AH$135=$B155,0,IF(AH$135&gt;$B155,'User Input'!AH170,-'User Input'!AH170))</f>
        <v>0</v>
      </c>
      <c r="AI155" s="131">
        <f>IF(AI$135=$B155,0,IF(AI$135&gt;$B155,'User Input'!AI170,-'User Input'!AI170))</f>
        <v>0</v>
      </c>
      <c r="AJ155" s="131">
        <f>IF(AJ$135=$B155,0,IF(AJ$135&gt;$B155,'User Input'!AJ170,-'User Input'!AJ170))</f>
        <v>0</v>
      </c>
      <c r="AK155" s="131">
        <f>IF(AK$135=$B155,0,IF(AK$135&gt;$B155,'User Input'!AK170,-'User Input'!AK170))</f>
        <v>0</v>
      </c>
      <c r="AL155" s="131">
        <f>IF(AL$135=$B155,0,IF(AL$135&gt;$B155,'User Input'!AL170,-'User Input'!AL170))</f>
        <v>0</v>
      </c>
      <c r="AM155" s="131">
        <f>IF(AM$135=$B155,0,IF(AM$135&gt;$B155,'User Input'!AM170,-'User Input'!AM170))</f>
        <v>0</v>
      </c>
      <c r="AN155" s="131">
        <f>IF(AN$135=$B155,0,IF(AN$135&gt;$B155,'User Input'!AN170,-'User Input'!AN170))</f>
        <v>0</v>
      </c>
      <c r="AO155" s="131">
        <f>IF(AO$135=$B155,0,IF(AO$135&gt;$B155,'User Input'!AO170,-'User Input'!AO170))</f>
        <v>0</v>
      </c>
    </row>
    <row r="156" spans="1:95" s="6" customFormat="1" ht="15" customHeight="1">
      <c r="B156" s="117" t="s">
        <v>114</v>
      </c>
      <c r="C156" s="44"/>
      <c r="D156" s="131">
        <f>IF(D$135=$B156,0,IF(D$135&gt;$B156,'User Input'!D171,-'User Input'!D171))</f>
        <v>0</v>
      </c>
      <c r="E156" s="131">
        <f>IF(E$135=$B156,0,IF(E$135&gt;$B156,'User Input'!E171,-'User Input'!E171))</f>
        <v>0</v>
      </c>
      <c r="F156" s="131">
        <f>IF(F$135=$B156,0,IF(F$135&gt;$B156,'User Input'!F171,-'User Input'!F171))</f>
        <v>0</v>
      </c>
      <c r="G156" s="131">
        <f>IF(G$135=$B156,0,IF(G$135&gt;$B156,'User Input'!G171,-'User Input'!G171))</f>
        <v>0</v>
      </c>
      <c r="H156" s="131">
        <f>IF(H$135=$B156,0,IF(H$135&gt;$B156,'User Input'!H171,-'User Input'!H171))</f>
        <v>0</v>
      </c>
      <c r="I156" s="131">
        <f>IF(I$135=$B156,0,IF(I$135&gt;$B156,'User Input'!I171,-'User Input'!I171))</f>
        <v>0</v>
      </c>
      <c r="J156" s="131">
        <f>IF(J$135=$B156,0,IF(J$135&gt;$B156,'User Input'!J171,-'User Input'!J171))</f>
        <v>0</v>
      </c>
      <c r="K156" s="131">
        <f>IF(K$135=$B156,0,IF(K$135&gt;$B156,'User Input'!K171,-'User Input'!K171))</f>
        <v>0</v>
      </c>
      <c r="L156" s="131">
        <f>IF(L$135=$B156,0,IF(L$135&gt;$B156,'User Input'!L171,-'User Input'!L171))</f>
        <v>0</v>
      </c>
      <c r="M156" s="131">
        <f>IF(M$135=$B156,0,IF(M$135&gt;$B156,'User Input'!M171,-'User Input'!M171))</f>
        <v>0</v>
      </c>
      <c r="N156" s="131">
        <f>IF(N$135=$B156,0,IF(N$135&gt;$B156,'User Input'!N171,-'User Input'!N171))</f>
        <v>0</v>
      </c>
      <c r="O156" s="131">
        <f>IF(O$135=$B156,0,IF(O$135&gt;$B156,'User Input'!O171,-'User Input'!O171))</f>
        <v>0</v>
      </c>
      <c r="P156" s="131">
        <f>IF(P$135=$B156,0,IF(P$135&gt;$B156,'User Input'!P171,-'User Input'!P171))</f>
        <v>0</v>
      </c>
      <c r="Q156" s="131">
        <f>IF(Q$135=$B156,0,IF(Q$135&gt;$B156,'User Input'!Q171,-'User Input'!Q171))</f>
        <v>0</v>
      </c>
      <c r="R156" s="131">
        <f>IF(R$135=$B156,0,IF(R$135&gt;$B156,'User Input'!R171,-'User Input'!R171))</f>
        <v>0</v>
      </c>
      <c r="S156" s="131">
        <f>IF(S$135=$B156,0,IF(S$135&gt;$B156,'User Input'!S171,-'User Input'!S171))</f>
        <v>0</v>
      </c>
      <c r="T156" s="131">
        <f>IF(T$135=$B156,0,IF(T$135&gt;$B156,'User Input'!T171,-'User Input'!T171))</f>
        <v>0</v>
      </c>
      <c r="U156" s="131">
        <f>IF(U$135=$B156,0,IF(U$135&gt;$B156,'User Input'!U171,-'User Input'!U171))</f>
        <v>0</v>
      </c>
      <c r="V156" s="131">
        <f>IF(V$135=$B156,0,IF(V$135&gt;$B156,'User Input'!V171,-'User Input'!V171))</f>
        <v>0</v>
      </c>
      <c r="W156" s="131">
        <f>IF(W$135=$B156,0,IF(W$135&gt;$B156,'User Input'!W171,-'User Input'!W171))</f>
        <v>0</v>
      </c>
      <c r="X156" s="131">
        <f>IF(X$135=$B156,0,IF(X$135&gt;$B156,'User Input'!X171,-'User Input'!X171))</f>
        <v>0</v>
      </c>
      <c r="Y156" s="131">
        <f>IF(Y$135=$B156,0,IF(Y$135&gt;$B156,'User Input'!Y171,-'User Input'!Y171))</f>
        <v>0</v>
      </c>
      <c r="Z156" s="131">
        <f>IF(Z$135=$B156,0,IF(Z$135&gt;$B156,'User Input'!Z171,-'User Input'!Z171))</f>
        <v>0</v>
      </c>
      <c r="AA156" s="131">
        <f>IF(AA$135=$B156,0,IF(AA$135&gt;$B156,'User Input'!AA171,-'User Input'!AA171))</f>
        <v>0</v>
      </c>
      <c r="AB156" s="131">
        <f>IF(AB$135=$B156,0,IF(AB$135&gt;$B156,'User Input'!AB171,-'User Input'!AB171))</f>
        <v>0</v>
      </c>
      <c r="AC156" s="131">
        <f>IF(AC$135=$B156,0,IF(AC$135&gt;$B156,'User Input'!AC171,-'User Input'!AC171))</f>
        <v>0</v>
      </c>
      <c r="AD156" s="131">
        <f>IF(AD$135=$B156,0,IF(AD$135&gt;$B156,'User Input'!AD171,-'User Input'!AD171))</f>
        <v>0</v>
      </c>
      <c r="AE156" s="131">
        <f>IF(AE$135=$B156,0,IF(AE$135&gt;$B156,'User Input'!AE171,-'User Input'!AE171))</f>
        <v>0</v>
      </c>
      <c r="AF156" s="131">
        <f>IF(AF$135=$B156,0,IF(AF$135&gt;$B156,'User Input'!AF171,-'User Input'!AF171))</f>
        <v>0</v>
      </c>
      <c r="AG156" s="131">
        <f>IF(AG$135=$B156,0,IF(AG$135&gt;$B156,'User Input'!AG171,-'User Input'!AG171))</f>
        <v>0</v>
      </c>
      <c r="AH156" s="131">
        <f>IF(AH$135=$B156,0,IF(AH$135&gt;$B156,'User Input'!AH171,-'User Input'!AH171))</f>
        <v>0</v>
      </c>
      <c r="AI156" s="131">
        <f>IF(AI$135=$B156,0,IF(AI$135&gt;$B156,'User Input'!AI171,-'User Input'!AI171))</f>
        <v>0</v>
      </c>
      <c r="AJ156" s="131">
        <f>IF(AJ$135=$B156,0,IF(AJ$135&gt;$B156,'User Input'!AJ171,-'User Input'!AJ171))</f>
        <v>0</v>
      </c>
      <c r="AK156" s="131">
        <f>IF(AK$135=$B156,0,IF(AK$135&gt;$B156,'User Input'!AK171,-'User Input'!AK171))</f>
        <v>0</v>
      </c>
      <c r="AL156" s="131">
        <f>IF(AL$135=$B156,0,IF(AL$135&gt;$B156,'User Input'!AL171,-'User Input'!AL171))</f>
        <v>0</v>
      </c>
      <c r="AM156" s="131">
        <f>IF(AM$135=$B156,0,IF(AM$135&gt;$B156,'User Input'!AM171,-'User Input'!AM171))</f>
        <v>0</v>
      </c>
      <c r="AN156" s="131">
        <f>IF(AN$135=$B156,0,IF(AN$135&gt;$B156,'User Input'!AN171,-'User Input'!AN171))</f>
        <v>0</v>
      </c>
      <c r="AO156" s="131">
        <f>IF(AO$135=$B156,0,IF(AO$135&gt;$B156,'User Input'!AO171,-'User Input'!AO171))</f>
        <v>0</v>
      </c>
    </row>
    <row r="157" spans="1:95" s="6" customFormat="1" ht="15" customHeight="1">
      <c r="B157" s="117" t="s">
        <v>115</v>
      </c>
      <c r="C157" s="44"/>
      <c r="D157" s="131">
        <f>IF(D$135=$B157,0,IF(D$135&gt;$B157,'User Input'!D172,-'User Input'!D172))</f>
        <v>0</v>
      </c>
      <c r="E157" s="131">
        <f>IF(E$135=$B157,0,IF(E$135&gt;$B157,'User Input'!E172,-'User Input'!E172))</f>
        <v>0</v>
      </c>
      <c r="F157" s="131">
        <f>IF(F$135=$B157,0,IF(F$135&gt;$B157,'User Input'!F172,-'User Input'!F172))</f>
        <v>0</v>
      </c>
      <c r="G157" s="131">
        <f>IF(G$135=$B157,0,IF(G$135&gt;$B157,'User Input'!G172,-'User Input'!G172))</f>
        <v>0</v>
      </c>
      <c r="H157" s="131">
        <f>IF(H$135=$B157,0,IF(H$135&gt;$B157,'User Input'!H172,-'User Input'!H172))</f>
        <v>0</v>
      </c>
      <c r="I157" s="131">
        <f>IF(I$135=$B157,0,IF(I$135&gt;$B157,'User Input'!I172,-'User Input'!I172))</f>
        <v>0</v>
      </c>
      <c r="J157" s="131">
        <f>IF(J$135=$B157,0,IF(J$135&gt;$B157,'User Input'!J172,-'User Input'!J172))</f>
        <v>0</v>
      </c>
      <c r="K157" s="131">
        <f>IF(K$135=$B157,0,IF(K$135&gt;$B157,'User Input'!K172,-'User Input'!K172))</f>
        <v>0</v>
      </c>
      <c r="L157" s="131">
        <f>IF(L$135=$B157,0,IF(L$135&gt;$B157,'User Input'!L172,-'User Input'!L172))</f>
        <v>0</v>
      </c>
      <c r="M157" s="131">
        <f>IF(M$135=$B157,0,IF(M$135&gt;$B157,'User Input'!M172,-'User Input'!M172))</f>
        <v>0</v>
      </c>
      <c r="N157" s="131">
        <f>IF(N$135=$B157,0,IF(N$135&gt;$B157,'User Input'!N172,-'User Input'!N172))</f>
        <v>0</v>
      </c>
      <c r="O157" s="131">
        <f>IF(O$135=$B157,0,IF(O$135&gt;$B157,'User Input'!O172,-'User Input'!O172))</f>
        <v>0</v>
      </c>
      <c r="P157" s="131">
        <f>IF(P$135=$B157,0,IF(P$135&gt;$B157,'User Input'!P172,-'User Input'!P172))</f>
        <v>0</v>
      </c>
      <c r="Q157" s="131">
        <f>IF(Q$135=$B157,0,IF(Q$135&gt;$B157,'User Input'!Q172,-'User Input'!Q172))</f>
        <v>0</v>
      </c>
      <c r="R157" s="131">
        <f>IF(R$135=$B157,0,IF(R$135&gt;$B157,'User Input'!R172,-'User Input'!R172))</f>
        <v>0</v>
      </c>
      <c r="S157" s="131">
        <f>IF(S$135=$B157,0,IF(S$135&gt;$B157,'User Input'!S172,-'User Input'!S172))</f>
        <v>0</v>
      </c>
      <c r="T157" s="131">
        <f>IF(T$135=$B157,0,IF(T$135&gt;$B157,'User Input'!T172,-'User Input'!T172))</f>
        <v>0</v>
      </c>
      <c r="U157" s="131">
        <f>IF(U$135=$B157,0,IF(U$135&gt;$B157,'User Input'!U172,-'User Input'!U172))</f>
        <v>0</v>
      </c>
      <c r="V157" s="131">
        <f>IF(V$135=$B157,0,IF(V$135&gt;$B157,'User Input'!V172,-'User Input'!V172))</f>
        <v>0</v>
      </c>
      <c r="W157" s="131">
        <f>IF(W$135=$B157,0,IF(W$135&gt;$B157,'User Input'!W172,-'User Input'!W172))</f>
        <v>0</v>
      </c>
      <c r="X157" s="131">
        <f>IF(X$135=$B157,0,IF(X$135&gt;$B157,'User Input'!X172,-'User Input'!X172))</f>
        <v>0</v>
      </c>
      <c r="Y157" s="131">
        <f>IF(Y$135=$B157,0,IF(Y$135&gt;$B157,'User Input'!Y172,-'User Input'!Y172))</f>
        <v>0</v>
      </c>
      <c r="Z157" s="131">
        <f>IF(Z$135=$B157,0,IF(Z$135&gt;$B157,'User Input'!Z172,-'User Input'!Z172))</f>
        <v>0</v>
      </c>
      <c r="AA157" s="131">
        <f>IF(AA$135=$B157,0,IF(AA$135&gt;$B157,'User Input'!AA172,-'User Input'!AA172))</f>
        <v>0</v>
      </c>
      <c r="AB157" s="131">
        <f>IF(AB$135=$B157,0,IF(AB$135&gt;$B157,'User Input'!AB172,-'User Input'!AB172))</f>
        <v>0</v>
      </c>
      <c r="AC157" s="131">
        <f>IF(AC$135=$B157,0,IF(AC$135&gt;$B157,'User Input'!AC172,-'User Input'!AC172))</f>
        <v>0</v>
      </c>
      <c r="AD157" s="131">
        <f>IF(AD$135=$B157,0,IF(AD$135&gt;$B157,'User Input'!AD172,-'User Input'!AD172))</f>
        <v>0</v>
      </c>
      <c r="AE157" s="131">
        <f>IF(AE$135=$B157,0,IF(AE$135&gt;$B157,'User Input'!AE172,-'User Input'!AE172))</f>
        <v>0</v>
      </c>
      <c r="AF157" s="131">
        <f>IF(AF$135=$B157,0,IF(AF$135&gt;$B157,'User Input'!AF172,-'User Input'!AF172))</f>
        <v>0</v>
      </c>
      <c r="AG157" s="131">
        <f>IF(AG$135=$B157,0,IF(AG$135&gt;$B157,'User Input'!AG172,-'User Input'!AG172))</f>
        <v>0</v>
      </c>
      <c r="AH157" s="131">
        <f>IF(AH$135=$B157,0,IF(AH$135&gt;$B157,'User Input'!AH172,-'User Input'!AH172))</f>
        <v>0</v>
      </c>
      <c r="AI157" s="131">
        <f>IF(AI$135=$B157,0,IF(AI$135&gt;$B157,'User Input'!AI172,-'User Input'!AI172))</f>
        <v>0</v>
      </c>
      <c r="AJ157" s="131">
        <f>IF(AJ$135=$B157,0,IF(AJ$135&gt;$B157,'User Input'!AJ172,-'User Input'!AJ172))</f>
        <v>0</v>
      </c>
      <c r="AK157" s="131">
        <f>IF(AK$135=$B157,0,IF(AK$135&gt;$B157,'User Input'!AK172,-'User Input'!AK172))</f>
        <v>0</v>
      </c>
      <c r="AL157" s="131">
        <f>IF(AL$135=$B157,0,IF(AL$135&gt;$B157,'User Input'!AL172,-'User Input'!AL172))</f>
        <v>0</v>
      </c>
      <c r="AM157" s="131">
        <f>IF(AM$135=$B157,0,IF(AM$135&gt;$B157,'User Input'!AM172,-'User Input'!AM172))</f>
        <v>0</v>
      </c>
      <c r="AN157" s="131">
        <f>IF(AN$135=$B157,0,IF(AN$135&gt;$B157,'User Input'!AN172,-'User Input'!AN172))</f>
        <v>0</v>
      </c>
      <c r="AO157" s="131">
        <f>IF(AO$135=$B157,0,IF(AO$135&gt;$B157,'User Input'!AO172,-'User Input'!AO172))</f>
        <v>0</v>
      </c>
    </row>
    <row r="158" spans="1:95" s="6" customFormat="1" ht="15" customHeight="1">
      <c r="B158" s="117" t="s">
        <v>116</v>
      </c>
      <c r="C158" s="44"/>
      <c r="D158" s="131">
        <f>IF(D$135=$B158,0,IF(D$135&gt;$B158,'User Input'!D173,-'User Input'!D173))</f>
        <v>0</v>
      </c>
      <c r="E158" s="131">
        <f>IF(E$135=$B158,0,IF(E$135&gt;$B158,'User Input'!E173,-'User Input'!E173))</f>
        <v>0</v>
      </c>
      <c r="F158" s="131">
        <f>IF(F$135=$B158,0,IF(F$135&gt;$B158,'User Input'!F173,-'User Input'!F173))</f>
        <v>0</v>
      </c>
      <c r="G158" s="131">
        <f>IF(G$135=$B158,0,IF(G$135&gt;$B158,'User Input'!G173,-'User Input'!G173))</f>
        <v>0</v>
      </c>
      <c r="H158" s="131">
        <f>IF(H$135=$B158,0,IF(H$135&gt;$B158,'User Input'!H173,-'User Input'!H173))</f>
        <v>0</v>
      </c>
      <c r="I158" s="131">
        <f>IF(I$135=$B158,0,IF(I$135&gt;$B158,'User Input'!I173,-'User Input'!I173))</f>
        <v>0</v>
      </c>
      <c r="J158" s="131">
        <f>IF(J$135=$B158,0,IF(J$135&gt;$B158,'User Input'!J173,-'User Input'!J173))</f>
        <v>0</v>
      </c>
      <c r="K158" s="131">
        <f>IF(K$135=$B158,0,IF(K$135&gt;$B158,'User Input'!K173,-'User Input'!K173))</f>
        <v>0</v>
      </c>
      <c r="L158" s="131">
        <f>IF(L$135=$B158,0,IF(L$135&gt;$B158,'User Input'!L173,-'User Input'!L173))</f>
        <v>0</v>
      </c>
      <c r="M158" s="131">
        <f>IF(M$135=$B158,0,IF(M$135&gt;$B158,'User Input'!M173,-'User Input'!M173))</f>
        <v>0</v>
      </c>
      <c r="N158" s="131">
        <f>IF(N$135=$B158,0,IF(N$135&gt;$B158,'User Input'!N173,-'User Input'!N173))</f>
        <v>0</v>
      </c>
      <c r="O158" s="131">
        <f>IF(O$135=$B158,0,IF(O$135&gt;$B158,'User Input'!O173,-'User Input'!O173))</f>
        <v>0</v>
      </c>
      <c r="P158" s="131">
        <f>IF(P$135=$B158,0,IF(P$135&gt;$B158,'User Input'!P173,-'User Input'!P173))</f>
        <v>0</v>
      </c>
      <c r="Q158" s="131">
        <f>IF(Q$135=$B158,0,IF(Q$135&gt;$B158,'User Input'!Q173,-'User Input'!Q173))</f>
        <v>0</v>
      </c>
      <c r="R158" s="131">
        <f>IF(R$135=$B158,0,IF(R$135&gt;$B158,'User Input'!R173,-'User Input'!R173))</f>
        <v>0</v>
      </c>
      <c r="S158" s="131">
        <f>IF(S$135=$B158,0,IF(S$135&gt;$B158,'User Input'!S173,-'User Input'!S173))</f>
        <v>0</v>
      </c>
      <c r="T158" s="131">
        <f>IF(T$135=$B158,0,IF(T$135&gt;$B158,'User Input'!T173,-'User Input'!T173))</f>
        <v>0</v>
      </c>
      <c r="U158" s="131">
        <f>IF(U$135=$B158,0,IF(U$135&gt;$B158,'User Input'!U173,-'User Input'!U173))</f>
        <v>0</v>
      </c>
      <c r="V158" s="131">
        <f>IF(V$135=$B158,0,IF(V$135&gt;$B158,'User Input'!V173,-'User Input'!V173))</f>
        <v>0</v>
      </c>
      <c r="W158" s="131">
        <f>IF(W$135=$B158,0,IF(W$135&gt;$B158,'User Input'!W173,-'User Input'!W173))</f>
        <v>0</v>
      </c>
      <c r="X158" s="131">
        <f>IF(X$135=$B158,0,IF(X$135&gt;$B158,'User Input'!X173,-'User Input'!X173))</f>
        <v>0</v>
      </c>
      <c r="Y158" s="131">
        <f>IF(Y$135=$B158,0,IF(Y$135&gt;$B158,'User Input'!Y173,-'User Input'!Y173))</f>
        <v>0</v>
      </c>
      <c r="Z158" s="131">
        <f>IF(Z$135=$B158,0,IF(Z$135&gt;$B158,'User Input'!Z173,-'User Input'!Z173))</f>
        <v>0</v>
      </c>
      <c r="AA158" s="131">
        <f>IF(AA$135=$B158,0,IF(AA$135&gt;$B158,'User Input'!AA173,-'User Input'!AA173))</f>
        <v>0</v>
      </c>
      <c r="AB158" s="131">
        <f>IF(AB$135=$B158,0,IF(AB$135&gt;$B158,'User Input'!AB173,-'User Input'!AB173))</f>
        <v>0</v>
      </c>
      <c r="AC158" s="131">
        <f>IF(AC$135=$B158,0,IF(AC$135&gt;$B158,'User Input'!AC173,-'User Input'!AC173))</f>
        <v>0</v>
      </c>
      <c r="AD158" s="131">
        <f>IF(AD$135=$B158,0,IF(AD$135&gt;$B158,'User Input'!AD173,-'User Input'!AD173))</f>
        <v>0</v>
      </c>
      <c r="AE158" s="131">
        <f>IF(AE$135=$B158,0,IF(AE$135&gt;$B158,'User Input'!AE173,-'User Input'!AE173))</f>
        <v>0</v>
      </c>
      <c r="AF158" s="131">
        <f>IF(AF$135=$B158,0,IF(AF$135&gt;$B158,'User Input'!AF173,-'User Input'!AF173))</f>
        <v>0</v>
      </c>
      <c r="AG158" s="131">
        <f>IF(AG$135=$B158,0,IF(AG$135&gt;$B158,'User Input'!AG173,-'User Input'!AG173))</f>
        <v>0</v>
      </c>
      <c r="AH158" s="131">
        <f>IF(AH$135=$B158,0,IF(AH$135&gt;$B158,'User Input'!AH173,-'User Input'!AH173))</f>
        <v>0</v>
      </c>
      <c r="AI158" s="131">
        <f>IF(AI$135=$B158,0,IF(AI$135&gt;$B158,'User Input'!AI173,-'User Input'!AI173))</f>
        <v>0</v>
      </c>
      <c r="AJ158" s="131">
        <f>IF(AJ$135=$B158,0,IF(AJ$135&gt;$B158,'User Input'!AJ173,-'User Input'!AJ173))</f>
        <v>0</v>
      </c>
      <c r="AK158" s="131">
        <f>IF(AK$135=$B158,0,IF(AK$135&gt;$B158,'User Input'!AK173,-'User Input'!AK173))</f>
        <v>0</v>
      </c>
      <c r="AL158" s="131">
        <f>IF(AL$135=$B158,0,IF(AL$135&gt;$B158,'User Input'!AL173,-'User Input'!AL173))</f>
        <v>0</v>
      </c>
      <c r="AM158" s="131">
        <f>IF(AM$135=$B158,0,IF(AM$135&gt;$B158,'User Input'!AM173,-'User Input'!AM173))</f>
        <v>0</v>
      </c>
      <c r="AN158" s="131">
        <f>IF(AN$135=$B158,0,IF(AN$135&gt;$B158,'User Input'!AN173,-'User Input'!AN173))</f>
        <v>0</v>
      </c>
      <c r="AO158" s="131">
        <f>IF(AO$135=$B158,0,IF(AO$135&gt;$B158,'User Input'!AO173,-'User Input'!AO173))</f>
        <v>0</v>
      </c>
    </row>
    <row r="159" spans="1:95" s="6" customFormat="1" ht="15" customHeight="1">
      <c r="B159" s="117" t="s">
        <v>117</v>
      </c>
      <c r="C159" s="44"/>
      <c r="D159" s="131">
        <f>IF(D$135=$B159,0,IF(D$135&gt;$B159,'User Input'!D174,-'User Input'!D174))</f>
        <v>0</v>
      </c>
      <c r="E159" s="131">
        <f>IF(E$135=$B159,0,IF(E$135&gt;$B159,'User Input'!E174,-'User Input'!E174))</f>
        <v>0</v>
      </c>
      <c r="F159" s="131">
        <f>IF(F$135=$B159,0,IF(F$135&gt;$B159,'User Input'!F174,-'User Input'!F174))</f>
        <v>0</v>
      </c>
      <c r="G159" s="131">
        <f>IF(G$135=$B159,0,IF(G$135&gt;$B159,'User Input'!G174,-'User Input'!G174))</f>
        <v>0</v>
      </c>
      <c r="H159" s="131">
        <f>IF(H$135=$B159,0,IF(H$135&gt;$B159,'User Input'!H174,-'User Input'!H174))</f>
        <v>0</v>
      </c>
      <c r="I159" s="131">
        <f>IF(I$135=$B159,0,IF(I$135&gt;$B159,'User Input'!I174,-'User Input'!I174))</f>
        <v>0</v>
      </c>
      <c r="J159" s="131">
        <f>IF(J$135=$B159,0,IF(J$135&gt;$B159,'User Input'!J174,-'User Input'!J174))</f>
        <v>0</v>
      </c>
      <c r="K159" s="131">
        <f>IF(K$135=$B159,0,IF(K$135&gt;$B159,'User Input'!K174,-'User Input'!K174))</f>
        <v>0</v>
      </c>
      <c r="L159" s="131">
        <f>IF(L$135=$B159,0,IF(L$135&gt;$B159,'User Input'!L174,-'User Input'!L174))</f>
        <v>0</v>
      </c>
      <c r="M159" s="131">
        <f>IF(M$135=$B159,0,IF(M$135&gt;$B159,'User Input'!M174,-'User Input'!M174))</f>
        <v>0</v>
      </c>
      <c r="N159" s="131">
        <f>IF(N$135=$B159,0,IF(N$135&gt;$B159,'User Input'!N174,-'User Input'!N174))</f>
        <v>0</v>
      </c>
      <c r="O159" s="131">
        <f>IF(O$135=$B159,0,IF(O$135&gt;$B159,'User Input'!O174,-'User Input'!O174))</f>
        <v>0</v>
      </c>
      <c r="P159" s="131">
        <f>IF(P$135=$B159,0,IF(P$135&gt;$B159,'User Input'!P174,-'User Input'!P174))</f>
        <v>0</v>
      </c>
      <c r="Q159" s="131">
        <f>IF(Q$135=$B159,0,IF(Q$135&gt;$B159,'User Input'!Q174,-'User Input'!Q174))</f>
        <v>0</v>
      </c>
      <c r="R159" s="131">
        <f>IF(R$135=$B159,0,IF(R$135&gt;$B159,'User Input'!R174,-'User Input'!R174))</f>
        <v>0</v>
      </c>
      <c r="S159" s="131">
        <f>IF(S$135=$B159,0,IF(S$135&gt;$B159,'User Input'!S174,-'User Input'!S174))</f>
        <v>0</v>
      </c>
      <c r="T159" s="131">
        <f>IF(T$135=$B159,0,IF(T$135&gt;$B159,'User Input'!T174,-'User Input'!T174))</f>
        <v>0</v>
      </c>
      <c r="U159" s="131">
        <f>IF(U$135=$B159,0,IF(U$135&gt;$B159,'User Input'!U174,-'User Input'!U174))</f>
        <v>0</v>
      </c>
      <c r="V159" s="131">
        <f>IF(V$135=$B159,0,IF(V$135&gt;$B159,'User Input'!V174,-'User Input'!V174))</f>
        <v>0</v>
      </c>
      <c r="W159" s="131">
        <f>IF(W$135=$B159,0,IF(W$135&gt;$B159,'User Input'!W174,-'User Input'!W174))</f>
        <v>0</v>
      </c>
      <c r="X159" s="131">
        <f>IF(X$135=$B159,0,IF(X$135&gt;$B159,'User Input'!X174,-'User Input'!X174))</f>
        <v>0</v>
      </c>
      <c r="Y159" s="131">
        <f>IF(Y$135=$B159,0,IF(Y$135&gt;$B159,'User Input'!Y174,-'User Input'!Y174))</f>
        <v>0</v>
      </c>
      <c r="Z159" s="131">
        <f>IF(Z$135=$B159,0,IF(Z$135&gt;$B159,'User Input'!Z174,-'User Input'!Z174))</f>
        <v>0</v>
      </c>
      <c r="AA159" s="131">
        <f>IF(AA$135=$B159,0,IF(AA$135&gt;$B159,'User Input'!AA174,-'User Input'!AA174))</f>
        <v>0</v>
      </c>
      <c r="AB159" s="131">
        <f>IF(AB$135=$B159,0,IF(AB$135&gt;$B159,'User Input'!AB174,-'User Input'!AB174))</f>
        <v>0</v>
      </c>
      <c r="AC159" s="131">
        <f>IF(AC$135=$B159,0,IF(AC$135&gt;$B159,'User Input'!AC174,-'User Input'!AC174))</f>
        <v>0</v>
      </c>
      <c r="AD159" s="131">
        <f>IF(AD$135=$B159,0,IF(AD$135&gt;$B159,'User Input'!AD174,-'User Input'!AD174))</f>
        <v>0</v>
      </c>
      <c r="AE159" s="131">
        <f>IF(AE$135=$B159,0,IF(AE$135&gt;$B159,'User Input'!AE174,-'User Input'!AE174))</f>
        <v>0</v>
      </c>
      <c r="AF159" s="131">
        <f>IF(AF$135=$B159,0,IF(AF$135&gt;$B159,'User Input'!AF174,-'User Input'!AF174))</f>
        <v>0</v>
      </c>
      <c r="AG159" s="131">
        <f>IF(AG$135=$B159,0,IF(AG$135&gt;$B159,'User Input'!AG174,-'User Input'!AG174))</f>
        <v>0</v>
      </c>
      <c r="AH159" s="131">
        <f>IF(AH$135=$B159,0,IF(AH$135&gt;$B159,'User Input'!AH174,-'User Input'!AH174))</f>
        <v>0</v>
      </c>
      <c r="AI159" s="131">
        <f>IF(AI$135=$B159,0,IF(AI$135&gt;$B159,'User Input'!AI174,-'User Input'!AI174))</f>
        <v>0</v>
      </c>
      <c r="AJ159" s="131">
        <f>IF(AJ$135=$B159,0,IF(AJ$135&gt;$B159,'User Input'!AJ174,-'User Input'!AJ174))</f>
        <v>0</v>
      </c>
      <c r="AK159" s="131">
        <f>IF(AK$135=$B159,0,IF(AK$135&gt;$B159,'User Input'!AK174,-'User Input'!AK174))</f>
        <v>0</v>
      </c>
      <c r="AL159" s="131">
        <f>IF(AL$135=$B159,0,IF(AL$135&gt;$B159,'User Input'!AL174,-'User Input'!AL174))</f>
        <v>0</v>
      </c>
      <c r="AM159" s="131">
        <f>IF(AM$135=$B159,0,IF(AM$135&gt;$B159,'User Input'!AM174,-'User Input'!AM174))</f>
        <v>0</v>
      </c>
      <c r="AN159" s="131">
        <f>IF(AN$135=$B159,0,IF(AN$135&gt;$B159,'User Input'!AN174,-'User Input'!AN174))</f>
        <v>0</v>
      </c>
      <c r="AO159" s="131">
        <f>IF(AO$135=$B159,0,IF(AO$135&gt;$B159,'User Input'!AO174,-'User Input'!AO174))</f>
        <v>0</v>
      </c>
    </row>
    <row r="160" spans="1:95" s="6" customFormat="1" ht="15" customHeight="1">
      <c r="B160" s="117" t="s">
        <v>118</v>
      </c>
      <c r="C160" s="44"/>
      <c r="D160" s="131">
        <f>IF(D$135=$B160,0,IF(D$135&gt;$B160,'User Input'!D175,-'User Input'!D175))</f>
        <v>0</v>
      </c>
      <c r="E160" s="131">
        <f>IF(E$135=$B160,0,IF(E$135&gt;$B160,'User Input'!E175,-'User Input'!E175))</f>
        <v>0</v>
      </c>
      <c r="F160" s="131">
        <f>IF(F$135=$B160,0,IF(F$135&gt;$B160,'User Input'!F175,-'User Input'!F175))</f>
        <v>0</v>
      </c>
      <c r="G160" s="131">
        <f>IF(G$135=$B160,0,IF(G$135&gt;$B160,'User Input'!G175,-'User Input'!G175))</f>
        <v>0</v>
      </c>
      <c r="H160" s="131">
        <f>IF(H$135=$B160,0,IF(H$135&gt;$B160,'User Input'!H175,-'User Input'!H175))</f>
        <v>0</v>
      </c>
      <c r="I160" s="131">
        <f>IF(I$135=$B160,0,IF(I$135&gt;$B160,'User Input'!I175,-'User Input'!I175))</f>
        <v>0</v>
      </c>
      <c r="J160" s="131">
        <f>IF(J$135=$B160,0,IF(J$135&gt;$B160,'User Input'!J175,-'User Input'!J175))</f>
        <v>0</v>
      </c>
      <c r="K160" s="131">
        <f>IF(K$135=$B160,0,IF(K$135&gt;$B160,'User Input'!K175,-'User Input'!K175))</f>
        <v>0</v>
      </c>
      <c r="L160" s="131">
        <f>IF(L$135=$B160,0,IF(L$135&gt;$B160,'User Input'!L175,-'User Input'!L175))</f>
        <v>0</v>
      </c>
      <c r="M160" s="131">
        <f>IF(M$135=$B160,0,IF(M$135&gt;$B160,'User Input'!M175,-'User Input'!M175))</f>
        <v>0</v>
      </c>
      <c r="N160" s="131">
        <f>IF(N$135=$B160,0,IF(N$135&gt;$B160,'User Input'!N175,-'User Input'!N175))</f>
        <v>0</v>
      </c>
      <c r="O160" s="131">
        <f>IF(O$135=$B160,0,IF(O$135&gt;$B160,'User Input'!O175,-'User Input'!O175))</f>
        <v>0</v>
      </c>
      <c r="P160" s="131">
        <f>IF(P$135=$B160,0,IF(P$135&gt;$B160,'User Input'!P175,-'User Input'!P175))</f>
        <v>0</v>
      </c>
      <c r="Q160" s="131">
        <f>IF(Q$135=$B160,0,IF(Q$135&gt;$B160,'User Input'!Q175,-'User Input'!Q175))</f>
        <v>0</v>
      </c>
      <c r="R160" s="131">
        <f>IF(R$135=$B160,0,IF(R$135&gt;$B160,'User Input'!R175,-'User Input'!R175))</f>
        <v>0</v>
      </c>
      <c r="S160" s="131">
        <f>IF(S$135=$B160,0,IF(S$135&gt;$B160,'User Input'!S175,-'User Input'!S175))</f>
        <v>0</v>
      </c>
      <c r="T160" s="131">
        <f>IF(T$135=$B160,0,IF(T$135&gt;$B160,'User Input'!T175,-'User Input'!T175))</f>
        <v>0</v>
      </c>
      <c r="U160" s="131">
        <f>IF(U$135=$B160,0,IF(U$135&gt;$B160,'User Input'!U175,-'User Input'!U175))</f>
        <v>0</v>
      </c>
      <c r="V160" s="131">
        <f>IF(V$135=$B160,0,IF(V$135&gt;$B160,'User Input'!V175,-'User Input'!V175))</f>
        <v>0</v>
      </c>
      <c r="W160" s="131">
        <f>IF(W$135=$B160,0,IF(W$135&gt;$B160,'User Input'!W175,-'User Input'!W175))</f>
        <v>0</v>
      </c>
      <c r="X160" s="131">
        <f>IF(X$135=$B160,0,IF(X$135&gt;$B160,'User Input'!X175,-'User Input'!X175))</f>
        <v>0</v>
      </c>
      <c r="Y160" s="131">
        <f>IF(Y$135=$B160,0,IF(Y$135&gt;$B160,'User Input'!Y175,-'User Input'!Y175))</f>
        <v>0</v>
      </c>
      <c r="Z160" s="131">
        <f>IF(Z$135=$B160,0,IF(Z$135&gt;$B160,'User Input'!Z175,-'User Input'!Z175))</f>
        <v>0</v>
      </c>
      <c r="AA160" s="131">
        <f>IF(AA$135=$B160,0,IF(AA$135&gt;$B160,'User Input'!AA175,-'User Input'!AA175))</f>
        <v>0</v>
      </c>
      <c r="AB160" s="131">
        <f>IF(AB$135=$B160,0,IF(AB$135&gt;$B160,'User Input'!AB175,-'User Input'!AB175))</f>
        <v>0</v>
      </c>
      <c r="AC160" s="131">
        <f>IF(AC$135=$B160,0,IF(AC$135&gt;$B160,'User Input'!AC175,-'User Input'!AC175))</f>
        <v>0</v>
      </c>
      <c r="AD160" s="131">
        <f>IF(AD$135=$B160,0,IF(AD$135&gt;$B160,'User Input'!AD175,-'User Input'!AD175))</f>
        <v>0</v>
      </c>
      <c r="AE160" s="131">
        <f>IF(AE$135=$B160,0,IF(AE$135&gt;$B160,'User Input'!AE175,-'User Input'!AE175))</f>
        <v>0</v>
      </c>
      <c r="AF160" s="131">
        <f>IF(AF$135=$B160,0,IF(AF$135&gt;$B160,'User Input'!AF175,-'User Input'!AF175))</f>
        <v>0</v>
      </c>
      <c r="AG160" s="131">
        <f>IF(AG$135=$B160,0,IF(AG$135&gt;$B160,'User Input'!AG175,-'User Input'!AG175))</f>
        <v>0</v>
      </c>
      <c r="AH160" s="131">
        <f>IF(AH$135=$B160,0,IF(AH$135&gt;$B160,'User Input'!AH175,-'User Input'!AH175))</f>
        <v>0</v>
      </c>
      <c r="AI160" s="131">
        <f>IF(AI$135=$B160,0,IF(AI$135&gt;$B160,'User Input'!AI175,-'User Input'!AI175))</f>
        <v>0</v>
      </c>
      <c r="AJ160" s="131">
        <f>IF(AJ$135=$B160,0,IF(AJ$135&gt;$B160,'User Input'!AJ175,-'User Input'!AJ175))</f>
        <v>0</v>
      </c>
      <c r="AK160" s="131">
        <f>IF(AK$135=$B160,0,IF(AK$135&gt;$B160,'User Input'!AK175,-'User Input'!AK175))</f>
        <v>0</v>
      </c>
      <c r="AL160" s="131">
        <f>IF(AL$135=$B160,0,IF(AL$135&gt;$B160,'User Input'!AL175,-'User Input'!AL175))</f>
        <v>0</v>
      </c>
      <c r="AM160" s="131">
        <f>IF(AM$135=$B160,0,IF(AM$135&gt;$B160,'User Input'!AM175,-'User Input'!AM175))</f>
        <v>0</v>
      </c>
      <c r="AN160" s="131">
        <f>IF(AN$135=$B160,0,IF(AN$135&gt;$B160,'User Input'!AN175,-'User Input'!AN175))</f>
        <v>0</v>
      </c>
      <c r="AO160" s="131">
        <f>IF(AO$135=$B160,0,IF(AO$135&gt;$B160,'User Input'!AO175,-'User Input'!AO175))</f>
        <v>0</v>
      </c>
    </row>
    <row r="161" spans="1:95" s="6" customFormat="1" ht="15" customHeight="1">
      <c r="B161" s="117" t="s">
        <v>119</v>
      </c>
      <c r="C161" s="44"/>
      <c r="D161" s="131">
        <f>IF(D$135=$B161,0,IF(D$135&gt;$B161,'User Input'!D176,-'User Input'!D176))</f>
        <v>0</v>
      </c>
      <c r="E161" s="131">
        <f>IF(E$135=$B161,0,IF(E$135&gt;$B161,'User Input'!E176,-'User Input'!E176))</f>
        <v>0</v>
      </c>
      <c r="F161" s="131">
        <f>IF(F$135=$B161,0,IF(F$135&gt;$B161,'User Input'!F176,-'User Input'!F176))</f>
        <v>0</v>
      </c>
      <c r="G161" s="131">
        <f>IF(G$135=$B161,0,IF(G$135&gt;$B161,'User Input'!G176,-'User Input'!G176))</f>
        <v>0</v>
      </c>
      <c r="H161" s="131">
        <f>IF(H$135=$B161,0,IF(H$135&gt;$B161,'User Input'!H176,-'User Input'!H176))</f>
        <v>0</v>
      </c>
      <c r="I161" s="131">
        <f>IF(I$135=$B161,0,IF(I$135&gt;$B161,'User Input'!I176,-'User Input'!I176))</f>
        <v>0</v>
      </c>
      <c r="J161" s="131">
        <f>IF(J$135=$B161,0,IF(J$135&gt;$B161,'User Input'!J176,-'User Input'!J176))</f>
        <v>0</v>
      </c>
      <c r="K161" s="131">
        <f>IF(K$135=$B161,0,IF(K$135&gt;$B161,'User Input'!K176,-'User Input'!K176))</f>
        <v>0</v>
      </c>
      <c r="L161" s="131">
        <f>IF(L$135=$B161,0,IF(L$135&gt;$B161,'User Input'!L176,-'User Input'!L176))</f>
        <v>0</v>
      </c>
      <c r="M161" s="131">
        <f>IF(M$135=$B161,0,IF(M$135&gt;$B161,'User Input'!M176,-'User Input'!M176))</f>
        <v>0</v>
      </c>
      <c r="N161" s="131">
        <f>IF(N$135=$B161,0,IF(N$135&gt;$B161,'User Input'!N176,-'User Input'!N176))</f>
        <v>0</v>
      </c>
      <c r="O161" s="131">
        <f>IF(O$135=$B161,0,IF(O$135&gt;$B161,'User Input'!O176,-'User Input'!O176))</f>
        <v>0</v>
      </c>
      <c r="P161" s="131">
        <f>IF(P$135=$B161,0,IF(P$135&gt;$B161,'User Input'!P176,-'User Input'!P176))</f>
        <v>0</v>
      </c>
      <c r="Q161" s="131">
        <f>IF(Q$135=$B161,0,IF(Q$135&gt;$B161,'User Input'!Q176,-'User Input'!Q176))</f>
        <v>0</v>
      </c>
      <c r="R161" s="131">
        <f>IF(R$135=$B161,0,IF(R$135&gt;$B161,'User Input'!R176,-'User Input'!R176))</f>
        <v>0</v>
      </c>
      <c r="S161" s="131">
        <f>IF(S$135=$B161,0,IF(S$135&gt;$B161,'User Input'!S176,-'User Input'!S176))</f>
        <v>0</v>
      </c>
      <c r="T161" s="131">
        <f>IF(T$135=$B161,0,IF(T$135&gt;$B161,'User Input'!T176,-'User Input'!T176))</f>
        <v>0</v>
      </c>
      <c r="U161" s="131">
        <f>IF(U$135=$B161,0,IF(U$135&gt;$B161,'User Input'!U176,-'User Input'!U176))</f>
        <v>0</v>
      </c>
      <c r="V161" s="131">
        <f>IF(V$135=$B161,0,IF(V$135&gt;$B161,'User Input'!V176,-'User Input'!V176))</f>
        <v>0</v>
      </c>
      <c r="W161" s="131">
        <f>IF(W$135=$B161,0,IF(W$135&gt;$B161,'User Input'!W176,-'User Input'!W176))</f>
        <v>0</v>
      </c>
      <c r="X161" s="131">
        <f>IF(X$135=$B161,0,IF(X$135&gt;$B161,'User Input'!X176,-'User Input'!X176))</f>
        <v>0</v>
      </c>
      <c r="Y161" s="131">
        <f>IF(Y$135=$B161,0,IF(Y$135&gt;$B161,'User Input'!Y176,-'User Input'!Y176))</f>
        <v>0</v>
      </c>
      <c r="Z161" s="131">
        <f>IF(Z$135=$B161,0,IF(Z$135&gt;$B161,'User Input'!Z176,-'User Input'!Z176))</f>
        <v>0</v>
      </c>
      <c r="AA161" s="131">
        <f>IF(AA$135=$B161,0,IF(AA$135&gt;$B161,'User Input'!AA176,-'User Input'!AA176))</f>
        <v>0</v>
      </c>
      <c r="AB161" s="131">
        <f>IF(AB$135=$B161,0,IF(AB$135&gt;$B161,'User Input'!AB176,-'User Input'!AB176))</f>
        <v>0</v>
      </c>
      <c r="AC161" s="131">
        <f>IF(AC$135=$B161,0,IF(AC$135&gt;$B161,'User Input'!AC176,-'User Input'!AC176))</f>
        <v>0</v>
      </c>
      <c r="AD161" s="131">
        <f>IF(AD$135=$B161,0,IF(AD$135&gt;$B161,'User Input'!AD176,-'User Input'!AD176))</f>
        <v>0</v>
      </c>
      <c r="AE161" s="131">
        <f>IF(AE$135=$B161,0,IF(AE$135&gt;$B161,'User Input'!AE176,-'User Input'!AE176))</f>
        <v>0</v>
      </c>
      <c r="AF161" s="131">
        <f>IF(AF$135=$B161,0,IF(AF$135&gt;$B161,'User Input'!AF176,-'User Input'!AF176))</f>
        <v>0</v>
      </c>
      <c r="AG161" s="131">
        <f>IF(AG$135=$B161,0,IF(AG$135&gt;$B161,'User Input'!AG176,-'User Input'!AG176))</f>
        <v>0</v>
      </c>
      <c r="AH161" s="131">
        <f>IF(AH$135=$B161,0,IF(AH$135&gt;$B161,'User Input'!AH176,-'User Input'!AH176))</f>
        <v>0</v>
      </c>
      <c r="AI161" s="131">
        <f>IF(AI$135=$B161,0,IF(AI$135&gt;$B161,'User Input'!AI176,-'User Input'!AI176))</f>
        <v>0</v>
      </c>
      <c r="AJ161" s="131">
        <f>IF(AJ$135=$B161,0,IF(AJ$135&gt;$B161,'User Input'!AJ176,-'User Input'!AJ176))</f>
        <v>0</v>
      </c>
      <c r="AK161" s="131">
        <f>IF(AK$135=$B161,0,IF(AK$135&gt;$B161,'User Input'!AK176,-'User Input'!AK176))</f>
        <v>0</v>
      </c>
      <c r="AL161" s="131">
        <f>IF(AL$135=$B161,0,IF(AL$135&gt;$B161,'User Input'!AL176,-'User Input'!AL176))</f>
        <v>0</v>
      </c>
      <c r="AM161" s="131">
        <f>IF(AM$135=$B161,0,IF(AM$135&gt;$B161,'User Input'!AM176,-'User Input'!AM176))</f>
        <v>0</v>
      </c>
      <c r="AN161" s="131">
        <f>IF(AN$135=$B161,0,IF(AN$135&gt;$B161,'User Input'!AN176,-'User Input'!AN176))</f>
        <v>0</v>
      </c>
      <c r="AO161" s="131">
        <f>IF(AO$135=$B161,0,IF(AO$135&gt;$B161,'User Input'!AO176,-'User Input'!AO176))</f>
        <v>0</v>
      </c>
    </row>
    <row r="162" spans="1:95" s="6" customFormat="1" ht="15" customHeight="1">
      <c r="B162" s="117" t="s">
        <v>120</v>
      </c>
      <c r="C162" s="44"/>
      <c r="D162" s="131">
        <f>IF(D$135=$B162,0,IF(D$135&gt;$B162,'User Input'!D177,-'User Input'!D177))</f>
        <v>0</v>
      </c>
      <c r="E162" s="131">
        <f>IF(E$135=$B162,0,IF(E$135&gt;$B162,'User Input'!E177,-'User Input'!E177))</f>
        <v>0</v>
      </c>
      <c r="F162" s="131">
        <f>IF(F$135=$B162,0,IF(F$135&gt;$B162,'User Input'!F177,-'User Input'!F177))</f>
        <v>0</v>
      </c>
      <c r="G162" s="131">
        <f>IF(G$135=$B162,0,IF(G$135&gt;$B162,'User Input'!G177,-'User Input'!G177))</f>
        <v>0</v>
      </c>
      <c r="H162" s="131">
        <f>IF(H$135=$B162,0,IF(H$135&gt;$B162,'User Input'!H177,-'User Input'!H177))</f>
        <v>0</v>
      </c>
      <c r="I162" s="131">
        <f>IF(I$135=$B162,0,IF(I$135&gt;$B162,'User Input'!I177,-'User Input'!I177))</f>
        <v>0</v>
      </c>
      <c r="J162" s="131">
        <f>IF(J$135=$B162,0,IF(J$135&gt;$B162,'User Input'!J177,-'User Input'!J177))</f>
        <v>0</v>
      </c>
      <c r="K162" s="131">
        <f>IF(K$135=$B162,0,IF(K$135&gt;$B162,'User Input'!K177,-'User Input'!K177))</f>
        <v>0</v>
      </c>
      <c r="L162" s="131">
        <f>IF(L$135=$B162,0,IF(L$135&gt;$B162,'User Input'!L177,-'User Input'!L177))</f>
        <v>0</v>
      </c>
      <c r="M162" s="131">
        <f>IF(M$135=$B162,0,IF(M$135&gt;$B162,'User Input'!M177,-'User Input'!M177))</f>
        <v>0</v>
      </c>
      <c r="N162" s="131">
        <f>IF(N$135=$B162,0,IF(N$135&gt;$B162,'User Input'!N177,-'User Input'!N177))</f>
        <v>0</v>
      </c>
      <c r="O162" s="131">
        <f>IF(O$135=$B162,0,IF(O$135&gt;$B162,'User Input'!O177,-'User Input'!O177))</f>
        <v>0</v>
      </c>
      <c r="P162" s="131">
        <f>IF(P$135=$B162,0,IF(P$135&gt;$B162,'User Input'!P177,-'User Input'!P177))</f>
        <v>0</v>
      </c>
      <c r="Q162" s="131">
        <f>IF(Q$135=$B162,0,IF(Q$135&gt;$B162,'User Input'!Q177,-'User Input'!Q177))</f>
        <v>0</v>
      </c>
      <c r="R162" s="131">
        <f>IF(R$135=$B162,0,IF(R$135&gt;$B162,'User Input'!R177,-'User Input'!R177))</f>
        <v>0</v>
      </c>
      <c r="S162" s="131">
        <f>IF(S$135=$B162,0,IF(S$135&gt;$B162,'User Input'!S177,-'User Input'!S177))</f>
        <v>0</v>
      </c>
      <c r="T162" s="131">
        <f>IF(T$135=$B162,0,IF(T$135&gt;$B162,'User Input'!T177,-'User Input'!T177))</f>
        <v>0</v>
      </c>
      <c r="U162" s="131">
        <f>IF(U$135=$B162,0,IF(U$135&gt;$B162,'User Input'!U177,-'User Input'!U177))</f>
        <v>0</v>
      </c>
      <c r="V162" s="131">
        <f>IF(V$135=$B162,0,IF(V$135&gt;$B162,'User Input'!V177,-'User Input'!V177))</f>
        <v>0</v>
      </c>
      <c r="W162" s="131">
        <f>IF(W$135=$B162,0,IF(W$135&gt;$B162,'User Input'!W177,-'User Input'!W177))</f>
        <v>0</v>
      </c>
      <c r="X162" s="131">
        <f>IF(X$135=$B162,0,IF(X$135&gt;$B162,'User Input'!X177,-'User Input'!X177))</f>
        <v>0</v>
      </c>
      <c r="Y162" s="131">
        <f>IF(Y$135=$B162,0,IF(Y$135&gt;$B162,'User Input'!Y177,-'User Input'!Y177))</f>
        <v>0</v>
      </c>
      <c r="Z162" s="131">
        <f>IF(Z$135=$B162,0,IF(Z$135&gt;$B162,'User Input'!Z177,-'User Input'!Z177))</f>
        <v>0</v>
      </c>
      <c r="AA162" s="131">
        <f>IF(AA$135=$B162,0,IF(AA$135&gt;$B162,'User Input'!AA177,-'User Input'!AA177))</f>
        <v>0</v>
      </c>
      <c r="AB162" s="131">
        <f>IF(AB$135=$B162,0,IF(AB$135&gt;$B162,'User Input'!AB177,-'User Input'!AB177))</f>
        <v>0</v>
      </c>
      <c r="AC162" s="131">
        <f>IF(AC$135=$B162,0,IF(AC$135&gt;$B162,'User Input'!AC177,-'User Input'!AC177))</f>
        <v>0</v>
      </c>
      <c r="AD162" s="131">
        <f>IF(AD$135=$B162,0,IF(AD$135&gt;$B162,'User Input'!AD177,-'User Input'!AD177))</f>
        <v>0</v>
      </c>
      <c r="AE162" s="131">
        <f>IF(AE$135=$B162,0,IF(AE$135&gt;$B162,'User Input'!AE177,-'User Input'!AE177))</f>
        <v>0</v>
      </c>
      <c r="AF162" s="131">
        <f>IF(AF$135=$B162,0,IF(AF$135&gt;$B162,'User Input'!AF177,-'User Input'!AF177))</f>
        <v>0</v>
      </c>
      <c r="AG162" s="131">
        <f>IF(AG$135=$B162,0,IF(AG$135&gt;$B162,'User Input'!AG177,-'User Input'!AG177))</f>
        <v>0</v>
      </c>
      <c r="AH162" s="131">
        <f>IF(AH$135=$B162,0,IF(AH$135&gt;$B162,'User Input'!AH177,-'User Input'!AH177))</f>
        <v>0</v>
      </c>
      <c r="AI162" s="131">
        <f>IF(AI$135=$B162,0,IF(AI$135&gt;$B162,'User Input'!AI177,-'User Input'!AI177))</f>
        <v>0</v>
      </c>
      <c r="AJ162" s="131">
        <f>IF(AJ$135=$B162,0,IF(AJ$135&gt;$B162,'User Input'!AJ177,-'User Input'!AJ177))</f>
        <v>0</v>
      </c>
      <c r="AK162" s="131">
        <f>IF(AK$135=$B162,0,IF(AK$135&gt;$B162,'User Input'!AK177,-'User Input'!AK177))</f>
        <v>0</v>
      </c>
      <c r="AL162" s="131">
        <f>IF(AL$135=$B162,0,IF(AL$135&gt;$B162,'User Input'!AL177,-'User Input'!AL177))</f>
        <v>0</v>
      </c>
      <c r="AM162" s="131">
        <f>IF(AM$135=$B162,0,IF(AM$135&gt;$B162,'User Input'!AM177,-'User Input'!AM177))</f>
        <v>0</v>
      </c>
      <c r="AN162" s="131">
        <f>IF(AN$135=$B162,0,IF(AN$135&gt;$B162,'User Input'!AN177,-'User Input'!AN177))</f>
        <v>0</v>
      </c>
      <c r="AO162" s="131">
        <f>IF(AO$135=$B162,0,IF(AO$135&gt;$B162,'User Input'!AO177,-'User Input'!AO177))</f>
        <v>0</v>
      </c>
    </row>
    <row r="163" spans="1:95" s="6" customFormat="1" ht="15" customHeight="1">
      <c r="B163" s="117" t="s">
        <v>121</v>
      </c>
      <c r="C163" s="44"/>
      <c r="D163" s="131">
        <f>IF(D$135=$B163,0,IF(D$135&gt;$B163,'User Input'!D178,-'User Input'!D178))</f>
        <v>0</v>
      </c>
      <c r="E163" s="131">
        <f>IF(E$135=$B163,0,IF(E$135&gt;$B163,'User Input'!E178,-'User Input'!E178))</f>
        <v>0</v>
      </c>
      <c r="F163" s="131">
        <f>IF(F$135=$B163,0,IF(F$135&gt;$B163,'User Input'!F178,-'User Input'!F178))</f>
        <v>0</v>
      </c>
      <c r="G163" s="131">
        <f>IF(G$135=$B163,0,IF(G$135&gt;$B163,'User Input'!G178,-'User Input'!G178))</f>
        <v>0</v>
      </c>
      <c r="H163" s="131">
        <f>IF(H$135=$B163,0,IF(H$135&gt;$B163,'User Input'!H178,-'User Input'!H178))</f>
        <v>0</v>
      </c>
      <c r="I163" s="131">
        <f>IF(I$135=$B163,0,IF(I$135&gt;$B163,'User Input'!I178,-'User Input'!I178))</f>
        <v>0</v>
      </c>
      <c r="J163" s="131">
        <f>IF(J$135=$B163,0,IF(J$135&gt;$B163,'User Input'!J178,-'User Input'!J178))</f>
        <v>0</v>
      </c>
      <c r="K163" s="131">
        <f>IF(K$135=$B163,0,IF(K$135&gt;$B163,'User Input'!K178,-'User Input'!K178))</f>
        <v>0</v>
      </c>
      <c r="L163" s="131">
        <f>IF(L$135=$B163,0,IF(L$135&gt;$B163,'User Input'!L178,-'User Input'!L178))</f>
        <v>0</v>
      </c>
      <c r="M163" s="131">
        <f>IF(M$135=$B163,0,IF(M$135&gt;$B163,'User Input'!M178,-'User Input'!M178))</f>
        <v>0</v>
      </c>
      <c r="N163" s="131">
        <f>IF(N$135=$B163,0,IF(N$135&gt;$B163,'User Input'!N178,-'User Input'!N178))</f>
        <v>0</v>
      </c>
      <c r="O163" s="131">
        <f>IF(O$135=$B163,0,IF(O$135&gt;$B163,'User Input'!O178,-'User Input'!O178))</f>
        <v>0</v>
      </c>
      <c r="P163" s="131">
        <f>IF(P$135=$B163,0,IF(P$135&gt;$B163,'User Input'!P178,-'User Input'!P178))</f>
        <v>0</v>
      </c>
      <c r="Q163" s="131">
        <f>IF(Q$135=$B163,0,IF(Q$135&gt;$B163,'User Input'!Q178,-'User Input'!Q178))</f>
        <v>0</v>
      </c>
      <c r="R163" s="131">
        <f>IF(R$135=$B163,0,IF(R$135&gt;$B163,'User Input'!R178,-'User Input'!R178))</f>
        <v>0</v>
      </c>
      <c r="S163" s="131">
        <f>IF(S$135=$B163,0,IF(S$135&gt;$B163,'User Input'!S178,-'User Input'!S178))</f>
        <v>0</v>
      </c>
      <c r="T163" s="131">
        <f>IF(T$135=$B163,0,IF(T$135&gt;$B163,'User Input'!T178,-'User Input'!T178))</f>
        <v>0</v>
      </c>
      <c r="U163" s="131">
        <f>IF(U$135=$B163,0,IF(U$135&gt;$B163,'User Input'!U178,-'User Input'!U178))</f>
        <v>0</v>
      </c>
      <c r="V163" s="131">
        <f>IF(V$135=$B163,0,IF(V$135&gt;$B163,'User Input'!V178,-'User Input'!V178))</f>
        <v>0</v>
      </c>
      <c r="W163" s="131">
        <f>IF(W$135=$B163,0,IF(W$135&gt;$B163,'User Input'!W178,-'User Input'!W178))</f>
        <v>0</v>
      </c>
      <c r="X163" s="131">
        <f>IF(X$135=$B163,0,IF(X$135&gt;$B163,'User Input'!X178,-'User Input'!X178))</f>
        <v>0</v>
      </c>
      <c r="Y163" s="131">
        <f>IF(Y$135=$B163,0,IF(Y$135&gt;$B163,'User Input'!Y178,-'User Input'!Y178))</f>
        <v>0</v>
      </c>
      <c r="Z163" s="131">
        <f>IF(Z$135=$B163,0,IF(Z$135&gt;$B163,'User Input'!Z178,-'User Input'!Z178))</f>
        <v>0</v>
      </c>
      <c r="AA163" s="131">
        <f>IF(AA$135=$B163,0,IF(AA$135&gt;$B163,'User Input'!AA178,-'User Input'!AA178))</f>
        <v>0</v>
      </c>
      <c r="AB163" s="131">
        <f>IF(AB$135=$B163,0,IF(AB$135&gt;$B163,'User Input'!AB178,-'User Input'!AB178))</f>
        <v>0</v>
      </c>
      <c r="AC163" s="131">
        <f>IF(AC$135=$B163,0,IF(AC$135&gt;$B163,'User Input'!AC178,-'User Input'!AC178))</f>
        <v>0</v>
      </c>
      <c r="AD163" s="131">
        <f>IF(AD$135=$B163,0,IF(AD$135&gt;$B163,'User Input'!AD178,-'User Input'!AD178))</f>
        <v>0</v>
      </c>
      <c r="AE163" s="131">
        <f>IF(AE$135=$B163,0,IF(AE$135&gt;$B163,'User Input'!AE178,-'User Input'!AE178))</f>
        <v>0</v>
      </c>
      <c r="AF163" s="131">
        <f>IF(AF$135=$B163,0,IF(AF$135&gt;$B163,'User Input'!AF178,-'User Input'!AF178))</f>
        <v>0</v>
      </c>
      <c r="AG163" s="131">
        <f>IF(AG$135=$B163,0,IF(AG$135&gt;$B163,'User Input'!AG178,-'User Input'!AG178))</f>
        <v>0</v>
      </c>
      <c r="AH163" s="131">
        <f>IF(AH$135=$B163,0,IF(AH$135&gt;$B163,'User Input'!AH178,-'User Input'!AH178))</f>
        <v>0</v>
      </c>
      <c r="AI163" s="131">
        <f>IF(AI$135=$B163,0,IF(AI$135&gt;$B163,'User Input'!AI178,-'User Input'!AI178))</f>
        <v>0</v>
      </c>
      <c r="AJ163" s="131">
        <f>IF(AJ$135=$B163,0,IF(AJ$135&gt;$B163,'User Input'!AJ178,-'User Input'!AJ178))</f>
        <v>0</v>
      </c>
      <c r="AK163" s="131">
        <f>IF(AK$135=$B163,0,IF(AK$135&gt;$B163,'User Input'!AK178,-'User Input'!AK178))</f>
        <v>0</v>
      </c>
      <c r="AL163" s="131">
        <f>IF(AL$135=$B163,0,IF(AL$135&gt;$B163,'User Input'!AL178,-'User Input'!AL178))</f>
        <v>0</v>
      </c>
      <c r="AM163" s="131">
        <f>IF(AM$135=$B163,0,IF(AM$135&gt;$B163,'User Input'!AM178,-'User Input'!AM178))</f>
        <v>0</v>
      </c>
      <c r="AN163" s="131">
        <f>IF(AN$135=$B163,0,IF(AN$135&gt;$B163,'User Input'!AN178,-'User Input'!AN178))</f>
        <v>0</v>
      </c>
      <c r="AO163" s="131">
        <f>IF(AO$135=$B163,0,IF(AO$135&gt;$B163,'User Input'!AO178,-'User Input'!AO178))</f>
        <v>0</v>
      </c>
    </row>
    <row r="164" spans="1:95" s="6" customFormat="1" ht="15" customHeight="1">
      <c r="B164" s="117" t="s">
        <v>122</v>
      </c>
      <c r="C164" s="44"/>
      <c r="D164" s="131">
        <f>IF(D$135=$B164,0,IF(D$135&gt;$B164,'User Input'!D179,-'User Input'!D179))</f>
        <v>0</v>
      </c>
      <c r="E164" s="131">
        <f>IF(E$135=$B164,0,IF(E$135&gt;$B164,'User Input'!E179,-'User Input'!E179))</f>
        <v>0</v>
      </c>
      <c r="F164" s="131">
        <f>IF(F$135=$B164,0,IF(F$135&gt;$B164,'User Input'!F179,-'User Input'!F179))</f>
        <v>0</v>
      </c>
      <c r="G164" s="131">
        <f>IF(G$135=$B164,0,IF(G$135&gt;$B164,'User Input'!G179,-'User Input'!G179))</f>
        <v>0</v>
      </c>
      <c r="H164" s="131">
        <f>IF(H$135=$B164,0,IF(H$135&gt;$B164,'User Input'!H179,-'User Input'!H179))</f>
        <v>0</v>
      </c>
      <c r="I164" s="131">
        <f>IF(I$135=$B164,0,IF(I$135&gt;$B164,'User Input'!I179,-'User Input'!I179))</f>
        <v>0</v>
      </c>
      <c r="J164" s="131">
        <f>IF(J$135=$B164,0,IF(J$135&gt;$B164,'User Input'!J179,-'User Input'!J179))</f>
        <v>0</v>
      </c>
      <c r="K164" s="131">
        <f>IF(K$135=$B164,0,IF(K$135&gt;$B164,'User Input'!K179,-'User Input'!K179))</f>
        <v>0</v>
      </c>
      <c r="L164" s="131">
        <f>IF(L$135=$B164,0,IF(L$135&gt;$B164,'User Input'!L179,-'User Input'!L179))</f>
        <v>0</v>
      </c>
      <c r="M164" s="131">
        <f>IF(M$135=$B164,0,IF(M$135&gt;$B164,'User Input'!M179,-'User Input'!M179))</f>
        <v>0</v>
      </c>
      <c r="N164" s="131">
        <f>IF(N$135=$B164,0,IF(N$135&gt;$B164,'User Input'!N179,-'User Input'!N179))</f>
        <v>0</v>
      </c>
      <c r="O164" s="131">
        <f>IF(O$135=$B164,0,IF(O$135&gt;$B164,'User Input'!O179,-'User Input'!O179))</f>
        <v>0</v>
      </c>
      <c r="P164" s="131">
        <f>IF(P$135=$B164,0,IF(P$135&gt;$B164,'User Input'!P179,-'User Input'!P179))</f>
        <v>0</v>
      </c>
      <c r="Q164" s="131">
        <f>IF(Q$135=$B164,0,IF(Q$135&gt;$B164,'User Input'!Q179,-'User Input'!Q179))</f>
        <v>0</v>
      </c>
      <c r="R164" s="131">
        <f>IF(R$135=$B164,0,IF(R$135&gt;$B164,'User Input'!R179,-'User Input'!R179))</f>
        <v>0</v>
      </c>
      <c r="S164" s="131">
        <f>IF(S$135=$B164,0,IF(S$135&gt;$B164,'User Input'!S179,-'User Input'!S179))</f>
        <v>0</v>
      </c>
      <c r="T164" s="131">
        <f>IF(T$135=$B164,0,IF(T$135&gt;$B164,'User Input'!T179,-'User Input'!T179))</f>
        <v>0</v>
      </c>
      <c r="U164" s="131">
        <f>IF(U$135=$B164,0,IF(U$135&gt;$B164,'User Input'!U179,-'User Input'!U179))</f>
        <v>0</v>
      </c>
      <c r="V164" s="131">
        <f>IF(V$135=$B164,0,IF(V$135&gt;$B164,'User Input'!V179,-'User Input'!V179))</f>
        <v>0</v>
      </c>
      <c r="W164" s="131">
        <f>IF(W$135=$B164,0,IF(W$135&gt;$B164,'User Input'!W179,-'User Input'!W179))</f>
        <v>0</v>
      </c>
      <c r="X164" s="131">
        <f>IF(X$135=$B164,0,IF(X$135&gt;$B164,'User Input'!X179,-'User Input'!X179))</f>
        <v>0</v>
      </c>
      <c r="Y164" s="131">
        <f>IF(Y$135=$B164,0,IF(Y$135&gt;$B164,'User Input'!Y179,-'User Input'!Y179))</f>
        <v>0</v>
      </c>
      <c r="Z164" s="131">
        <f>IF(Z$135=$B164,0,IF(Z$135&gt;$B164,'User Input'!Z179,-'User Input'!Z179))</f>
        <v>0</v>
      </c>
      <c r="AA164" s="131">
        <f>IF(AA$135=$B164,0,IF(AA$135&gt;$B164,'User Input'!AA179,-'User Input'!AA179))</f>
        <v>0</v>
      </c>
      <c r="AB164" s="131">
        <f>IF(AB$135=$B164,0,IF(AB$135&gt;$B164,'User Input'!AB179,-'User Input'!AB179))</f>
        <v>0</v>
      </c>
      <c r="AC164" s="131">
        <f>IF(AC$135=$B164,0,IF(AC$135&gt;$B164,'User Input'!AC179,-'User Input'!AC179))</f>
        <v>0</v>
      </c>
      <c r="AD164" s="131">
        <f>IF(AD$135=$B164,0,IF(AD$135&gt;$B164,'User Input'!AD179,-'User Input'!AD179))</f>
        <v>0</v>
      </c>
      <c r="AE164" s="131">
        <f>IF(AE$135=$B164,0,IF(AE$135&gt;$B164,'User Input'!AE179,-'User Input'!AE179))</f>
        <v>0</v>
      </c>
      <c r="AF164" s="131">
        <f>IF(AF$135=$B164,0,IF(AF$135&gt;$B164,'User Input'!AF179,-'User Input'!AF179))</f>
        <v>0</v>
      </c>
      <c r="AG164" s="131">
        <f>IF(AG$135=$B164,0,IF(AG$135&gt;$B164,'User Input'!AG179,-'User Input'!AG179))</f>
        <v>0</v>
      </c>
      <c r="AH164" s="131">
        <f>IF(AH$135=$B164,0,IF(AH$135&gt;$B164,'User Input'!AH179,-'User Input'!AH179))</f>
        <v>0</v>
      </c>
      <c r="AI164" s="131">
        <f>IF(AI$135=$B164,0,IF(AI$135&gt;$B164,'User Input'!AI179,-'User Input'!AI179))</f>
        <v>0</v>
      </c>
      <c r="AJ164" s="131">
        <f>IF(AJ$135=$B164,0,IF(AJ$135&gt;$B164,'User Input'!AJ179,-'User Input'!AJ179))</f>
        <v>0</v>
      </c>
      <c r="AK164" s="131">
        <f>IF(AK$135=$B164,0,IF(AK$135&gt;$B164,'User Input'!AK179,-'User Input'!AK179))</f>
        <v>0</v>
      </c>
      <c r="AL164" s="131">
        <f>IF(AL$135=$B164,0,IF(AL$135&gt;$B164,'User Input'!AL179,-'User Input'!AL179))</f>
        <v>0</v>
      </c>
      <c r="AM164" s="131">
        <f>IF(AM$135=$B164,0,IF(AM$135&gt;$B164,'User Input'!AM179,-'User Input'!AM179))</f>
        <v>0</v>
      </c>
      <c r="AN164" s="131">
        <f>IF(AN$135=$B164,0,IF(AN$135&gt;$B164,'User Input'!AN179,-'User Input'!AN179))</f>
        <v>0</v>
      </c>
      <c r="AO164" s="131">
        <f>IF(AO$135=$B164,0,IF(AO$135&gt;$B164,'User Input'!AO179,-'User Input'!AO179))</f>
        <v>0</v>
      </c>
    </row>
    <row r="165" spans="1:95" s="6" customFormat="1" ht="15" customHeight="1">
      <c r="B165" s="117" t="s">
        <v>123</v>
      </c>
      <c r="C165" s="44"/>
      <c r="D165" s="131">
        <f>IF(D$135=$B165,0,IF(D$135&gt;$B165,'User Input'!D180,-'User Input'!D180))</f>
        <v>0</v>
      </c>
      <c r="E165" s="131">
        <f>IF(E$135=$B165,0,IF(E$135&gt;$B165,'User Input'!E180,-'User Input'!E180))</f>
        <v>0</v>
      </c>
      <c r="F165" s="131">
        <f>IF(F$135=$B165,0,IF(F$135&gt;$B165,'User Input'!F180,-'User Input'!F180))</f>
        <v>0</v>
      </c>
      <c r="G165" s="131">
        <f>IF(G$135=$B165,0,IF(G$135&gt;$B165,'User Input'!G180,-'User Input'!G180))</f>
        <v>0</v>
      </c>
      <c r="H165" s="131">
        <f>IF(H$135=$B165,0,IF(H$135&gt;$B165,'User Input'!H180,-'User Input'!H180))</f>
        <v>0</v>
      </c>
      <c r="I165" s="131">
        <f>IF(I$135=$B165,0,IF(I$135&gt;$B165,'User Input'!I180,-'User Input'!I180))</f>
        <v>0</v>
      </c>
      <c r="J165" s="131">
        <f>IF(J$135=$B165,0,IF(J$135&gt;$B165,'User Input'!J180,-'User Input'!J180))</f>
        <v>0</v>
      </c>
      <c r="K165" s="131">
        <f>IF(K$135=$B165,0,IF(K$135&gt;$B165,'User Input'!K180,-'User Input'!K180))</f>
        <v>0</v>
      </c>
      <c r="L165" s="131">
        <f>IF(L$135=$B165,0,IF(L$135&gt;$B165,'User Input'!L180,-'User Input'!L180))</f>
        <v>0</v>
      </c>
      <c r="M165" s="131">
        <f>IF(M$135=$B165,0,IF(M$135&gt;$B165,'User Input'!M180,-'User Input'!M180))</f>
        <v>0</v>
      </c>
      <c r="N165" s="131">
        <f>IF(N$135=$B165,0,IF(N$135&gt;$B165,'User Input'!N180,-'User Input'!N180))</f>
        <v>0</v>
      </c>
      <c r="O165" s="131">
        <f>IF(O$135=$B165,0,IF(O$135&gt;$B165,'User Input'!O180,-'User Input'!O180))</f>
        <v>0</v>
      </c>
      <c r="P165" s="131">
        <f>IF(P$135=$B165,0,IF(P$135&gt;$B165,'User Input'!P180,-'User Input'!P180))</f>
        <v>0</v>
      </c>
      <c r="Q165" s="131">
        <f>IF(Q$135=$B165,0,IF(Q$135&gt;$B165,'User Input'!Q180,-'User Input'!Q180))</f>
        <v>0</v>
      </c>
      <c r="R165" s="131">
        <f>IF(R$135=$B165,0,IF(R$135&gt;$B165,'User Input'!R180,-'User Input'!R180))</f>
        <v>0</v>
      </c>
      <c r="S165" s="131">
        <f>IF(S$135=$B165,0,IF(S$135&gt;$B165,'User Input'!S180,-'User Input'!S180))</f>
        <v>0</v>
      </c>
      <c r="T165" s="131">
        <f>IF(T$135=$B165,0,IF(T$135&gt;$B165,'User Input'!T180,-'User Input'!T180))</f>
        <v>0</v>
      </c>
      <c r="U165" s="131">
        <f>IF(U$135=$B165,0,IF(U$135&gt;$B165,'User Input'!U180,-'User Input'!U180))</f>
        <v>0</v>
      </c>
      <c r="V165" s="131">
        <f>IF(V$135=$B165,0,IF(V$135&gt;$B165,'User Input'!V180,-'User Input'!V180))</f>
        <v>0</v>
      </c>
      <c r="W165" s="131">
        <f>IF(W$135=$B165,0,IF(W$135&gt;$B165,'User Input'!W180,-'User Input'!W180))</f>
        <v>0</v>
      </c>
      <c r="X165" s="131">
        <f>IF(X$135=$B165,0,IF(X$135&gt;$B165,'User Input'!X180,-'User Input'!X180))</f>
        <v>0</v>
      </c>
      <c r="Y165" s="131">
        <f>IF(Y$135=$B165,0,IF(Y$135&gt;$B165,'User Input'!Y180,-'User Input'!Y180))</f>
        <v>0</v>
      </c>
      <c r="Z165" s="131">
        <f>IF(Z$135=$B165,0,IF(Z$135&gt;$B165,'User Input'!Z180,-'User Input'!Z180))</f>
        <v>0</v>
      </c>
      <c r="AA165" s="131">
        <f>IF(AA$135=$B165,0,IF(AA$135&gt;$B165,'User Input'!AA180,-'User Input'!AA180))</f>
        <v>0</v>
      </c>
      <c r="AB165" s="131">
        <f>IF(AB$135=$B165,0,IF(AB$135&gt;$B165,'User Input'!AB180,-'User Input'!AB180))</f>
        <v>0</v>
      </c>
      <c r="AC165" s="131">
        <f>IF(AC$135=$B165,0,IF(AC$135&gt;$B165,'User Input'!AC180,-'User Input'!AC180))</f>
        <v>0</v>
      </c>
      <c r="AD165" s="131">
        <f>IF(AD$135=$B165,0,IF(AD$135&gt;$B165,'User Input'!AD180,-'User Input'!AD180))</f>
        <v>0</v>
      </c>
      <c r="AE165" s="131">
        <f>IF(AE$135=$B165,0,IF(AE$135&gt;$B165,'User Input'!AE180,-'User Input'!AE180))</f>
        <v>0</v>
      </c>
      <c r="AF165" s="131">
        <f>IF(AF$135=$B165,0,IF(AF$135&gt;$B165,'User Input'!AF180,-'User Input'!AF180))</f>
        <v>0</v>
      </c>
      <c r="AG165" s="131">
        <f>IF(AG$135=$B165,0,IF(AG$135&gt;$B165,'User Input'!AG180,-'User Input'!AG180))</f>
        <v>0</v>
      </c>
      <c r="AH165" s="131">
        <f>IF(AH$135=$B165,0,IF(AH$135&gt;$B165,'User Input'!AH180,-'User Input'!AH180))</f>
        <v>0</v>
      </c>
      <c r="AI165" s="131">
        <f>IF(AI$135=$B165,0,IF(AI$135&gt;$B165,'User Input'!AI180,-'User Input'!AI180))</f>
        <v>0</v>
      </c>
      <c r="AJ165" s="131">
        <f>IF(AJ$135=$B165,0,IF(AJ$135&gt;$B165,'User Input'!AJ180,-'User Input'!AJ180))</f>
        <v>0</v>
      </c>
      <c r="AK165" s="131">
        <f>IF(AK$135=$B165,0,IF(AK$135&gt;$B165,'User Input'!AK180,-'User Input'!AK180))</f>
        <v>0</v>
      </c>
      <c r="AL165" s="131">
        <f>IF(AL$135=$B165,0,IF(AL$135&gt;$B165,'User Input'!AL180,-'User Input'!AL180))</f>
        <v>0</v>
      </c>
      <c r="AM165" s="131">
        <f>IF(AM$135=$B165,0,IF(AM$135&gt;$B165,'User Input'!AM180,-'User Input'!AM180))</f>
        <v>0</v>
      </c>
      <c r="AN165" s="131">
        <f>IF(AN$135=$B165,0,IF(AN$135&gt;$B165,'User Input'!AN180,-'User Input'!AN180))</f>
        <v>0</v>
      </c>
      <c r="AO165" s="131">
        <f>IF(AO$135=$B165,0,IF(AO$135&gt;$B165,'User Input'!AO180,-'User Input'!AO180))</f>
        <v>0</v>
      </c>
    </row>
    <row r="166" spans="1:95" s="6" customFormat="1" ht="15" customHeight="1">
      <c r="B166" s="117" t="s">
        <v>124</v>
      </c>
      <c r="C166" s="44"/>
      <c r="D166" s="131">
        <f>IF(D$135=$B166,0,IF(D$135&gt;$B166,'User Input'!D181,-'User Input'!D181))</f>
        <v>0</v>
      </c>
      <c r="E166" s="131">
        <f>IF(E$135=$B166,0,IF(E$135&gt;$B166,'User Input'!E181,-'User Input'!E181))</f>
        <v>0</v>
      </c>
      <c r="F166" s="131">
        <f>IF(F$135=$B166,0,IF(F$135&gt;$B166,'User Input'!F181,-'User Input'!F181))</f>
        <v>0</v>
      </c>
      <c r="G166" s="131">
        <f>IF(G$135=$B166,0,IF(G$135&gt;$B166,'User Input'!G181,-'User Input'!G181))</f>
        <v>0</v>
      </c>
      <c r="H166" s="131">
        <f>IF(H$135=$B166,0,IF(H$135&gt;$B166,'User Input'!H181,-'User Input'!H181))</f>
        <v>0</v>
      </c>
      <c r="I166" s="131">
        <f>IF(I$135=$B166,0,IF(I$135&gt;$B166,'User Input'!I181,-'User Input'!I181))</f>
        <v>0</v>
      </c>
      <c r="J166" s="131">
        <f>IF(J$135=$B166,0,IF(J$135&gt;$B166,'User Input'!J181,-'User Input'!J181))</f>
        <v>0</v>
      </c>
      <c r="K166" s="131">
        <f>IF(K$135=$B166,0,IF(K$135&gt;$B166,'User Input'!K181,-'User Input'!K181))</f>
        <v>0</v>
      </c>
      <c r="L166" s="131">
        <f>IF(L$135=$B166,0,IF(L$135&gt;$B166,'User Input'!L181,-'User Input'!L181))</f>
        <v>0</v>
      </c>
      <c r="M166" s="131">
        <f>IF(M$135=$B166,0,IF(M$135&gt;$B166,'User Input'!M181,-'User Input'!M181))</f>
        <v>0</v>
      </c>
      <c r="N166" s="131">
        <f>IF(N$135=$B166,0,IF(N$135&gt;$B166,'User Input'!N181,-'User Input'!N181))</f>
        <v>0</v>
      </c>
      <c r="O166" s="131">
        <f>IF(O$135=$B166,0,IF(O$135&gt;$B166,'User Input'!O181,-'User Input'!O181))</f>
        <v>0</v>
      </c>
      <c r="P166" s="131">
        <f>IF(P$135=$B166,0,IF(P$135&gt;$B166,'User Input'!P181,-'User Input'!P181))</f>
        <v>0</v>
      </c>
      <c r="Q166" s="131">
        <f>IF(Q$135=$B166,0,IF(Q$135&gt;$B166,'User Input'!Q181,-'User Input'!Q181))</f>
        <v>0</v>
      </c>
      <c r="R166" s="131">
        <f>IF(R$135=$B166,0,IF(R$135&gt;$B166,'User Input'!R181,-'User Input'!R181))</f>
        <v>0</v>
      </c>
      <c r="S166" s="131">
        <f>IF(S$135=$B166,0,IF(S$135&gt;$B166,'User Input'!S181,-'User Input'!S181))</f>
        <v>0</v>
      </c>
      <c r="T166" s="131">
        <f>IF(T$135=$B166,0,IF(T$135&gt;$B166,'User Input'!T181,-'User Input'!T181))</f>
        <v>0</v>
      </c>
      <c r="U166" s="131">
        <f>IF(U$135=$B166,0,IF(U$135&gt;$B166,'User Input'!U181,-'User Input'!U181))</f>
        <v>0</v>
      </c>
      <c r="V166" s="131">
        <f>IF(V$135=$B166,0,IF(V$135&gt;$B166,'User Input'!V181,-'User Input'!V181))</f>
        <v>0</v>
      </c>
      <c r="W166" s="131">
        <f>IF(W$135=$B166,0,IF(W$135&gt;$B166,'User Input'!W181,-'User Input'!W181))</f>
        <v>0</v>
      </c>
      <c r="X166" s="131">
        <f>IF(X$135=$B166,0,IF(X$135&gt;$B166,'User Input'!X181,-'User Input'!X181))</f>
        <v>0</v>
      </c>
      <c r="Y166" s="131">
        <f>IF(Y$135=$B166,0,IF(Y$135&gt;$B166,'User Input'!Y181,-'User Input'!Y181))</f>
        <v>0</v>
      </c>
      <c r="Z166" s="131">
        <f>IF(Z$135=$B166,0,IF(Z$135&gt;$B166,'User Input'!Z181,-'User Input'!Z181))</f>
        <v>0</v>
      </c>
      <c r="AA166" s="131">
        <f>IF(AA$135=$B166,0,IF(AA$135&gt;$B166,'User Input'!AA181,-'User Input'!AA181))</f>
        <v>0</v>
      </c>
      <c r="AB166" s="131">
        <f>IF(AB$135=$B166,0,IF(AB$135&gt;$B166,'User Input'!AB181,-'User Input'!AB181))</f>
        <v>0</v>
      </c>
      <c r="AC166" s="131">
        <f>IF(AC$135=$B166,0,IF(AC$135&gt;$B166,'User Input'!AC181,-'User Input'!AC181))</f>
        <v>0</v>
      </c>
      <c r="AD166" s="131">
        <f>IF(AD$135=$B166,0,IF(AD$135&gt;$B166,'User Input'!AD181,-'User Input'!AD181))</f>
        <v>0</v>
      </c>
      <c r="AE166" s="131">
        <f>IF(AE$135=$B166,0,IF(AE$135&gt;$B166,'User Input'!AE181,-'User Input'!AE181))</f>
        <v>0</v>
      </c>
      <c r="AF166" s="131">
        <f>IF(AF$135=$B166,0,IF(AF$135&gt;$B166,'User Input'!AF181,-'User Input'!AF181))</f>
        <v>0</v>
      </c>
      <c r="AG166" s="131">
        <f>IF(AG$135=$B166,0,IF(AG$135&gt;$B166,'User Input'!AG181,-'User Input'!AG181))</f>
        <v>0</v>
      </c>
      <c r="AH166" s="131">
        <f>IF(AH$135=$B166,0,IF(AH$135&gt;$B166,'User Input'!AH181,-'User Input'!AH181))</f>
        <v>0</v>
      </c>
      <c r="AI166" s="131">
        <f>IF(AI$135=$B166,0,IF(AI$135&gt;$B166,'User Input'!AI181,-'User Input'!AI181))</f>
        <v>0</v>
      </c>
      <c r="AJ166" s="131">
        <f>IF(AJ$135=$B166,0,IF(AJ$135&gt;$B166,'User Input'!AJ181,-'User Input'!AJ181))</f>
        <v>0</v>
      </c>
      <c r="AK166" s="131">
        <f>IF(AK$135=$B166,0,IF(AK$135&gt;$B166,'User Input'!AK181,-'User Input'!AK181))</f>
        <v>0</v>
      </c>
      <c r="AL166" s="131">
        <f>IF(AL$135=$B166,0,IF(AL$135&gt;$B166,'User Input'!AL181,-'User Input'!AL181))</f>
        <v>0</v>
      </c>
      <c r="AM166" s="131">
        <f>IF(AM$135=$B166,0,IF(AM$135&gt;$B166,'User Input'!AM181,-'User Input'!AM181))</f>
        <v>0</v>
      </c>
      <c r="AN166" s="131">
        <f>IF(AN$135=$B166,0,IF(AN$135&gt;$B166,'User Input'!AN181,-'User Input'!AN181))</f>
        <v>0</v>
      </c>
      <c r="AO166" s="131">
        <f>IF(AO$135=$B166,0,IF(AO$135&gt;$B166,'User Input'!AO181,-'User Input'!AO181))</f>
        <v>0</v>
      </c>
    </row>
    <row r="167" spans="1:95" s="6" customFormat="1" ht="15" customHeight="1">
      <c r="B167" s="117" t="s">
        <v>125</v>
      </c>
      <c r="C167" s="44"/>
      <c r="D167" s="131">
        <f>IF(D$135=$B167,0,IF(D$135&gt;$B167,'User Input'!D182,-'User Input'!D182))</f>
        <v>0</v>
      </c>
      <c r="E167" s="131">
        <f>IF(E$135=$B167,0,IF(E$135&gt;$B167,'User Input'!E182,-'User Input'!E182))</f>
        <v>0</v>
      </c>
      <c r="F167" s="131">
        <f>IF(F$135=$B167,0,IF(F$135&gt;$B167,'User Input'!F182,-'User Input'!F182))</f>
        <v>0</v>
      </c>
      <c r="G167" s="131">
        <f>IF(G$135=$B167,0,IF(G$135&gt;$B167,'User Input'!G182,-'User Input'!G182))</f>
        <v>0</v>
      </c>
      <c r="H167" s="131">
        <f>IF(H$135=$B167,0,IF(H$135&gt;$B167,'User Input'!H182,-'User Input'!H182))</f>
        <v>0</v>
      </c>
      <c r="I167" s="131">
        <f>IF(I$135=$B167,0,IF(I$135&gt;$B167,'User Input'!I182,-'User Input'!I182))</f>
        <v>0</v>
      </c>
      <c r="J167" s="131">
        <f>IF(J$135=$B167,0,IF(J$135&gt;$B167,'User Input'!J182,-'User Input'!J182))</f>
        <v>0</v>
      </c>
      <c r="K167" s="131">
        <f>IF(K$135=$B167,0,IF(K$135&gt;$B167,'User Input'!K182,-'User Input'!K182))</f>
        <v>0</v>
      </c>
      <c r="L167" s="131">
        <f>IF(L$135=$B167,0,IF(L$135&gt;$B167,'User Input'!L182,-'User Input'!L182))</f>
        <v>0</v>
      </c>
      <c r="M167" s="131">
        <f>IF(M$135=$B167,0,IF(M$135&gt;$B167,'User Input'!M182,-'User Input'!M182))</f>
        <v>0</v>
      </c>
      <c r="N167" s="131">
        <f>IF(N$135=$B167,0,IF(N$135&gt;$B167,'User Input'!N182,-'User Input'!N182))</f>
        <v>0</v>
      </c>
      <c r="O167" s="131">
        <f>IF(O$135=$B167,0,IF(O$135&gt;$B167,'User Input'!O182,-'User Input'!O182))</f>
        <v>0</v>
      </c>
      <c r="P167" s="131">
        <f>IF(P$135=$B167,0,IF(P$135&gt;$B167,'User Input'!P182,-'User Input'!P182))</f>
        <v>0</v>
      </c>
      <c r="Q167" s="131">
        <f>IF(Q$135=$B167,0,IF(Q$135&gt;$B167,'User Input'!Q182,-'User Input'!Q182))</f>
        <v>0</v>
      </c>
      <c r="R167" s="131">
        <f>IF(R$135=$B167,0,IF(R$135&gt;$B167,'User Input'!R182,-'User Input'!R182))</f>
        <v>0</v>
      </c>
      <c r="S167" s="131">
        <f>IF(S$135=$B167,0,IF(S$135&gt;$B167,'User Input'!S182,-'User Input'!S182))</f>
        <v>0</v>
      </c>
      <c r="T167" s="131">
        <f>IF(T$135=$B167,0,IF(T$135&gt;$B167,'User Input'!T182,-'User Input'!T182))</f>
        <v>0</v>
      </c>
      <c r="U167" s="131">
        <f>IF(U$135=$B167,0,IF(U$135&gt;$B167,'User Input'!U182,-'User Input'!U182))</f>
        <v>0</v>
      </c>
      <c r="V167" s="131">
        <f>IF(V$135=$B167,0,IF(V$135&gt;$B167,'User Input'!V182,-'User Input'!V182))</f>
        <v>0</v>
      </c>
      <c r="W167" s="131">
        <f>IF(W$135=$B167,0,IF(W$135&gt;$B167,'User Input'!W182,-'User Input'!W182))</f>
        <v>0</v>
      </c>
      <c r="X167" s="131">
        <f>IF(X$135=$B167,0,IF(X$135&gt;$B167,'User Input'!X182,-'User Input'!X182))</f>
        <v>0</v>
      </c>
      <c r="Y167" s="131">
        <f>IF(Y$135=$B167,0,IF(Y$135&gt;$B167,'User Input'!Y182,-'User Input'!Y182))</f>
        <v>0</v>
      </c>
      <c r="Z167" s="131">
        <f>IF(Z$135=$B167,0,IF(Z$135&gt;$B167,'User Input'!Z182,-'User Input'!Z182))</f>
        <v>0</v>
      </c>
      <c r="AA167" s="131">
        <f>IF(AA$135=$B167,0,IF(AA$135&gt;$B167,'User Input'!AA182,-'User Input'!AA182))</f>
        <v>0</v>
      </c>
      <c r="AB167" s="131">
        <f>IF(AB$135=$B167,0,IF(AB$135&gt;$B167,'User Input'!AB182,-'User Input'!AB182))</f>
        <v>0</v>
      </c>
      <c r="AC167" s="131">
        <f>IF(AC$135=$B167,0,IF(AC$135&gt;$B167,'User Input'!AC182,-'User Input'!AC182))</f>
        <v>0</v>
      </c>
      <c r="AD167" s="131">
        <f>IF(AD$135=$B167,0,IF(AD$135&gt;$B167,'User Input'!AD182,-'User Input'!AD182))</f>
        <v>0</v>
      </c>
      <c r="AE167" s="131">
        <f>IF(AE$135=$B167,0,IF(AE$135&gt;$B167,'User Input'!AE182,-'User Input'!AE182))</f>
        <v>0</v>
      </c>
      <c r="AF167" s="131">
        <f>IF(AF$135=$B167,0,IF(AF$135&gt;$B167,'User Input'!AF182,-'User Input'!AF182))</f>
        <v>0</v>
      </c>
      <c r="AG167" s="131">
        <f>IF(AG$135=$B167,0,IF(AG$135&gt;$B167,'User Input'!AG182,-'User Input'!AG182))</f>
        <v>0</v>
      </c>
      <c r="AH167" s="131">
        <f>IF(AH$135=$B167,0,IF(AH$135&gt;$B167,'User Input'!AH182,-'User Input'!AH182))</f>
        <v>0</v>
      </c>
      <c r="AI167" s="131">
        <f>IF(AI$135=$B167,0,IF(AI$135&gt;$B167,'User Input'!AI182,-'User Input'!AI182))</f>
        <v>0</v>
      </c>
      <c r="AJ167" s="131">
        <f>IF(AJ$135=$B167,0,IF(AJ$135&gt;$B167,'User Input'!AJ182,-'User Input'!AJ182))</f>
        <v>0</v>
      </c>
      <c r="AK167" s="131">
        <f>IF(AK$135=$B167,0,IF(AK$135&gt;$B167,'User Input'!AK182,-'User Input'!AK182))</f>
        <v>0</v>
      </c>
      <c r="AL167" s="131">
        <f>IF(AL$135=$B167,0,IF(AL$135&gt;$B167,'User Input'!AL182,-'User Input'!AL182))</f>
        <v>0</v>
      </c>
      <c r="AM167" s="131">
        <f>IF(AM$135=$B167,0,IF(AM$135&gt;$B167,'User Input'!AM182,-'User Input'!AM182))</f>
        <v>0</v>
      </c>
      <c r="AN167" s="131">
        <f>IF(AN$135=$B167,0,IF(AN$135&gt;$B167,'User Input'!AN182,-'User Input'!AN182))</f>
        <v>0</v>
      </c>
      <c r="AO167" s="131">
        <f>IF(AO$135=$B167,0,IF(AO$135&gt;$B167,'User Input'!AO182,-'User Input'!AO182))</f>
        <v>0</v>
      </c>
    </row>
    <row r="168" spans="1:95" s="6" customFormat="1" ht="15" customHeight="1">
      <c r="B168" s="117" t="s">
        <v>126</v>
      </c>
      <c r="C168" s="44"/>
      <c r="D168" s="131">
        <f>IF(D$135=$B168,0,IF(D$135&gt;$B168,'User Input'!D183,-'User Input'!D183))</f>
        <v>0</v>
      </c>
      <c r="E168" s="131">
        <f>IF(E$135=$B168,0,IF(E$135&gt;$B168,'User Input'!E183,-'User Input'!E183))</f>
        <v>0</v>
      </c>
      <c r="F168" s="131">
        <f>IF(F$135=$B168,0,IF(F$135&gt;$B168,'User Input'!F183,-'User Input'!F183))</f>
        <v>0</v>
      </c>
      <c r="G168" s="131">
        <f>IF(G$135=$B168,0,IF(G$135&gt;$B168,'User Input'!G183,-'User Input'!G183))</f>
        <v>0</v>
      </c>
      <c r="H168" s="131">
        <f>IF(H$135=$B168,0,IF(H$135&gt;$B168,'User Input'!H183,-'User Input'!H183))</f>
        <v>0</v>
      </c>
      <c r="I168" s="131">
        <f>IF(I$135=$B168,0,IF(I$135&gt;$B168,'User Input'!I183,-'User Input'!I183))</f>
        <v>0</v>
      </c>
      <c r="J168" s="131">
        <f>IF(J$135=$B168,0,IF(J$135&gt;$B168,'User Input'!J183,-'User Input'!J183))</f>
        <v>0</v>
      </c>
      <c r="K168" s="131">
        <f>IF(K$135=$B168,0,IF(K$135&gt;$B168,'User Input'!K183,-'User Input'!K183))</f>
        <v>0</v>
      </c>
      <c r="L168" s="131">
        <f>IF(L$135=$B168,0,IF(L$135&gt;$B168,'User Input'!L183,-'User Input'!L183))</f>
        <v>0</v>
      </c>
      <c r="M168" s="131">
        <f>IF(M$135=$B168,0,IF(M$135&gt;$B168,'User Input'!M183,-'User Input'!M183))</f>
        <v>0</v>
      </c>
      <c r="N168" s="131">
        <f>IF(N$135=$B168,0,IF(N$135&gt;$B168,'User Input'!N183,-'User Input'!N183))</f>
        <v>0</v>
      </c>
      <c r="O168" s="131">
        <f>IF(O$135=$B168,0,IF(O$135&gt;$B168,'User Input'!O183,-'User Input'!O183))</f>
        <v>0</v>
      </c>
      <c r="P168" s="131">
        <f>IF(P$135=$B168,0,IF(P$135&gt;$B168,'User Input'!P183,-'User Input'!P183))</f>
        <v>0</v>
      </c>
      <c r="Q168" s="131">
        <f>IF(Q$135=$B168,0,IF(Q$135&gt;$B168,'User Input'!Q183,-'User Input'!Q183))</f>
        <v>0</v>
      </c>
      <c r="R168" s="131">
        <f>IF(R$135=$B168,0,IF(R$135&gt;$B168,'User Input'!R183,-'User Input'!R183))</f>
        <v>0</v>
      </c>
      <c r="S168" s="131">
        <f>IF(S$135=$B168,0,IF(S$135&gt;$B168,'User Input'!S183,-'User Input'!S183))</f>
        <v>0</v>
      </c>
      <c r="T168" s="131">
        <f>IF(T$135=$B168,0,IF(T$135&gt;$B168,'User Input'!T183,-'User Input'!T183))</f>
        <v>0</v>
      </c>
      <c r="U168" s="131">
        <f>IF(U$135=$B168,0,IF(U$135&gt;$B168,'User Input'!U183,-'User Input'!U183))</f>
        <v>0</v>
      </c>
      <c r="V168" s="131">
        <f>IF(V$135=$B168,0,IF(V$135&gt;$B168,'User Input'!V183,-'User Input'!V183))</f>
        <v>0</v>
      </c>
      <c r="W168" s="131">
        <f>IF(W$135=$B168,0,IF(W$135&gt;$B168,'User Input'!W183,-'User Input'!W183))</f>
        <v>0</v>
      </c>
      <c r="X168" s="131">
        <f>IF(X$135=$B168,0,IF(X$135&gt;$B168,'User Input'!X183,-'User Input'!X183))</f>
        <v>0</v>
      </c>
      <c r="Y168" s="131">
        <f>IF(Y$135=$B168,0,IF(Y$135&gt;$B168,'User Input'!Y183,-'User Input'!Y183))</f>
        <v>0</v>
      </c>
      <c r="Z168" s="131">
        <f>IF(Z$135=$B168,0,IF(Z$135&gt;$B168,'User Input'!Z183,-'User Input'!Z183))</f>
        <v>0</v>
      </c>
      <c r="AA168" s="131">
        <f>IF(AA$135=$B168,0,IF(AA$135&gt;$B168,'User Input'!AA183,-'User Input'!AA183))</f>
        <v>0</v>
      </c>
      <c r="AB168" s="131">
        <f>IF(AB$135=$B168,0,IF(AB$135&gt;$B168,'User Input'!AB183,-'User Input'!AB183))</f>
        <v>0</v>
      </c>
      <c r="AC168" s="131">
        <f>IF(AC$135=$B168,0,IF(AC$135&gt;$B168,'User Input'!AC183,-'User Input'!AC183))</f>
        <v>0</v>
      </c>
      <c r="AD168" s="131">
        <f>IF(AD$135=$B168,0,IF(AD$135&gt;$B168,'User Input'!AD183,-'User Input'!AD183))</f>
        <v>0</v>
      </c>
      <c r="AE168" s="131">
        <f>IF(AE$135=$B168,0,IF(AE$135&gt;$B168,'User Input'!AE183,-'User Input'!AE183))</f>
        <v>0</v>
      </c>
      <c r="AF168" s="131">
        <f>IF(AF$135=$B168,0,IF(AF$135&gt;$B168,'User Input'!AF183,-'User Input'!AF183))</f>
        <v>0</v>
      </c>
      <c r="AG168" s="131">
        <f>IF(AG$135=$B168,0,IF(AG$135&gt;$B168,'User Input'!AG183,-'User Input'!AG183))</f>
        <v>0</v>
      </c>
      <c r="AH168" s="131">
        <f>IF(AH$135=$B168,0,IF(AH$135&gt;$B168,'User Input'!AH183,-'User Input'!AH183))</f>
        <v>0</v>
      </c>
      <c r="AI168" s="131">
        <f>IF(AI$135=$B168,0,IF(AI$135&gt;$B168,'User Input'!AI183,-'User Input'!AI183))</f>
        <v>0</v>
      </c>
      <c r="AJ168" s="131">
        <f>IF(AJ$135=$B168,0,IF(AJ$135&gt;$B168,'User Input'!AJ183,-'User Input'!AJ183))</f>
        <v>0</v>
      </c>
      <c r="AK168" s="131">
        <f>IF(AK$135=$B168,0,IF(AK$135&gt;$B168,'User Input'!AK183,-'User Input'!AK183))</f>
        <v>0</v>
      </c>
      <c r="AL168" s="131">
        <f>IF(AL$135=$B168,0,IF(AL$135&gt;$B168,'User Input'!AL183,-'User Input'!AL183))</f>
        <v>0</v>
      </c>
      <c r="AM168" s="131">
        <f>IF(AM$135=$B168,0,IF(AM$135&gt;$B168,'User Input'!AM183,-'User Input'!AM183))</f>
        <v>0</v>
      </c>
      <c r="AN168" s="131">
        <f>IF(AN$135=$B168,0,IF(AN$135&gt;$B168,'User Input'!AN183,-'User Input'!AN183))</f>
        <v>0</v>
      </c>
      <c r="AO168" s="131">
        <f>IF(AO$135=$B168,0,IF(AO$135&gt;$B168,'User Input'!AO183,-'User Input'!AO183))</f>
        <v>0</v>
      </c>
    </row>
    <row r="169" spans="1:95" s="6" customFormat="1" ht="15" customHeight="1">
      <c r="B169" s="117" t="s">
        <v>127</v>
      </c>
      <c r="C169" s="44"/>
      <c r="D169" s="131">
        <f>IF(D$135=$B169,0,IF(D$135&gt;$B169,'User Input'!D184,-'User Input'!D184))</f>
        <v>0</v>
      </c>
      <c r="E169" s="131">
        <f>IF(E$135=$B169,0,IF(E$135&gt;$B169,'User Input'!E184,-'User Input'!E184))</f>
        <v>0</v>
      </c>
      <c r="F169" s="131">
        <f>IF(F$135=$B169,0,IF(F$135&gt;$B169,'User Input'!F184,-'User Input'!F184))</f>
        <v>0</v>
      </c>
      <c r="G169" s="131">
        <f>IF(G$135=$B169,0,IF(G$135&gt;$B169,'User Input'!G184,-'User Input'!G184))</f>
        <v>0</v>
      </c>
      <c r="H169" s="131">
        <f>IF(H$135=$B169,0,IF(H$135&gt;$B169,'User Input'!H184,-'User Input'!H184))</f>
        <v>0</v>
      </c>
      <c r="I169" s="131">
        <f>IF(I$135=$B169,0,IF(I$135&gt;$B169,'User Input'!I184,-'User Input'!I184))</f>
        <v>0</v>
      </c>
      <c r="J169" s="131">
        <f>IF(J$135=$B169,0,IF(J$135&gt;$B169,'User Input'!J184,-'User Input'!J184))</f>
        <v>0</v>
      </c>
      <c r="K169" s="131">
        <f>IF(K$135=$B169,0,IF(K$135&gt;$B169,'User Input'!K184,-'User Input'!K184))</f>
        <v>0</v>
      </c>
      <c r="L169" s="131">
        <f>IF(L$135=$B169,0,IF(L$135&gt;$B169,'User Input'!L184,-'User Input'!L184))</f>
        <v>0</v>
      </c>
      <c r="M169" s="131">
        <f>IF(M$135=$B169,0,IF(M$135&gt;$B169,'User Input'!M184,-'User Input'!M184))</f>
        <v>0</v>
      </c>
      <c r="N169" s="131">
        <f>IF(N$135=$B169,0,IF(N$135&gt;$B169,'User Input'!N184,-'User Input'!N184))</f>
        <v>0</v>
      </c>
      <c r="O169" s="131">
        <f>IF(O$135=$B169,0,IF(O$135&gt;$B169,'User Input'!O184,-'User Input'!O184))</f>
        <v>0</v>
      </c>
      <c r="P169" s="131">
        <f>IF(P$135=$B169,0,IF(P$135&gt;$B169,'User Input'!P184,-'User Input'!P184))</f>
        <v>0</v>
      </c>
      <c r="Q169" s="131">
        <f>IF(Q$135=$B169,0,IF(Q$135&gt;$B169,'User Input'!Q184,-'User Input'!Q184))</f>
        <v>0</v>
      </c>
      <c r="R169" s="131">
        <f>IF(R$135=$B169,0,IF(R$135&gt;$B169,'User Input'!R184,-'User Input'!R184))</f>
        <v>0</v>
      </c>
      <c r="S169" s="131">
        <f>IF(S$135=$B169,0,IF(S$135&gt;$B169,'User Input'!S184,-'User Input'!S184))</f>
        <v>0</v>
      </c>
      <c r="T169" s="131">
        <f>IF(T$135=$B169,0,IF(T$135&gt;$B169,'User Input'!T184,-'User Input'!T184))</f>
        <v>0</v>
      </c>
      <c r="U169" s="131">
        <f>IF(U$135=$B169,0,IF(U$135&gt;$B169,'User Input'!U184,-'User Input'!U184))</f>
        <v>0</v>
      </c>
      <c r="V169" s="131">
        <f>IF(V$135=$B169,0,IF(V$135&gt;$B169,'User Input'!V184,-'User Input'!V184))</f>
        <v>0</v>
      </c>
      <c r="W169" s="131">
        <f>IF(W$135=$B169,0,IF(W$135&gt;$B169,'User Input'!W184,-'User Input'!W184))</f>
        <v>0</v>
      </c>
      <c r="X169" s="131">
        <f>IF(X$135=$B169,0,IF(X$135&gt;$B169,'User Input'!X184,-'User Input'!X184))</f>
        <v>0</v>
      </c>
      <c r="Y169" s="131">
        <f>IF(Y$135=$B169,0,IF(Y$135&gt;$B169,'User Input'!Y184,-'User Input'!Y184))</f>
        <v>0</v>
      </c>
      <c r="Z169" s="131">
        <f>IF(Z$135=$B169,0,IF(Z$135&gt;$B169,'User Input'!Z184,-'User Input'!Z184))</f>
        <v>0</v>
      </c>
      <c r="AA169" s="131">
        <f>IF(AA$135=$B169,0,IF(AA$135&gt;$B169,'User Input'!AA184,-'User Input'!AA184))</f>
        <v>0</v>
      </c>
      <c r="AB169" s="131">
        <f>IF(AB$135=$B169,0,IF(AB$135&gt;$B169,'User Input'!AB184,-'User Input'!AB184))</f>
        <v>0</v>
      </c>
      <c r="AC169" s="131">
        <f>IF(AC$135=$B169,0,IF(AC$135&gt;$B169,'User Input'!AC184,-'User Input'!AC184))</f>
        <v>0</v>
      </c>
      <c r="AD169" s="131">
        <f>IF(AD$135=$B169,0,IF(AD$135&gt;$B169,'User Input'!AD184,-'User Input'!AD184))</f>
        <v>0</v>
      </c>
      <c r="AE169" s="131">
        <f>IF(AE$135=$B169,0,IF(AE$135&gt;$B169,'User Input'!AE184,-'User Input'!AE184))</f>
        <v>0</v>
      </c>
      <c r="AF169" s="131">
        <f>IF(AF$135=$B169,0,IF(AF$135&gt;$B169,'User Input'!AF184,-'User Input'!AF184))</f>
        <v>0</v>
      </c>
      <c r="AG169" s="131">
        <f>IF(AG$135=$B169,0,IF(AG$135&gt;$B169,'User Input'!AG184,-'User Input'!AG184))</f>
        <v>0</v>
      </c>
      <c r="AH169" s="131">
        <f>IF(AH$135=$B169,0,IF(AH$135&gt;$B169,'User Input'!AH184,-'User Input'!AH184))</f>
        <v>0</v>
      </c>
      <c r="AI169" s="131">
        <f>IF(AI$135=$B169,0,IF(AI$135&gt;$B169,'User Input'!AI184,-'User Input'!AI184))</f>
        <v>0</v>
      </c>
      <c r="AJ169" s="131">
        <f>IF(AJ$135=$B169,0,IF(AJ$135&gt;$B169,'User Input'!AJ184,-'User Input'!AJ184))</f>
        <v>0</v>
      </c>
      <c r="AK169" s="131">
        <f>IF(AK$135=$B169,0,IF(AK$135&gt;$B169,'User Input'!AK184,-'User Input'!AK184))</f>
        <v>0</v>
      </c>
      <c r="AL169" s="131">
        <f>IF(AL$135=$B169,0,IF(AL$135&gt;$B169,'User Input'!AL184,-'User Input'!AL184))</f>
        <v>0</v>
      </c>
      <c r="AM169" s="131">
        <f>IF(AM$135=$B169,0,IF(AM$135&gt;$B169,'User Input'!AM184,-'User Input'!AM184))</f>
        <v>0</v>
      </c>
      <c r="AN169" s="131">
        <f>IF(AN$135=$B169,0,IF(AN$135&gt;$B169,'User Input'!AN184,-'User Input'!AN184))</f>
        <v>0</v>
      </c>
      <c r="AO169" s="131">
        <f>IF(AO$135=$B169,0,IF(AO$135&gt;$B169,'User Input'!AO184,-'User Input'!AO184))</f>
        <v>0</v>
      </c>
    </row>
    <row r="170" spans="1:95" s="6" customFormat="1" ht="15" customHeight="1">
      <c r="B170" s="117" t="s">
        <v>128</v>
      </c>
      <c r="C170" s="44"/>
      <c r="D170" s="131">
        <f>IF(D$135=$B170,0,IF(D$135&gt;$B170,'User Input'!D185,-'User Input'!D185))</f>
        <v>0</v>
      </c>
      <c r="E170" s="131">
        <f>IF(E$135=$B170,0,IF(E$135&gt;$B170,'User Input'!E185,-'User Input'!E185))</f>
        <v>0</v>
      </c>
      <c r="F170" s="131">
        <f>IF(F$135=$B170,0,IF(F$135&gt;$B170,'User Input'!F185,-'User Input'!F185))</f>
        <v>0</v>
      </c>
      <c r="G170" s="131">
        <f>IF(G$135=$B170,0,IF(G$135&gt;$B170,'User Input'!G185,-'User Input'!G185))</f>
        <v>0</v>
      </c>
      <c r="H170" s="131">
        <f>IF(H$135=$B170,0,IF(H$135&gt;$B170,'User Input'!H185,-'User Input'!H185))</f>
        <v>0</v>
      </c>
      <c r="I170" s="131">
        <f>IF(I$135=$B170,0,IF(I$135&gt;$B170,'User Input'!I185,-'User Input'!I185))</f>
        <v>0</v>
      </c>
      <c r="J170" s="131">
        <f>IF(J$135=$B170,0,IF(J$135&gt;$B170,'User Input'!J185,-'User Input'!J185))</f>
        <v>0</v>
      </c>
      <c r="K170" s="131">
        <f>IF(K$135=$B170,0,IF(K$135&gt;$B170,'User Input'!K185,-'User Input'!K185))</f>
        <v>0</v>
      </c>
      <c r="L170" s="131">
        <f>IF(L$135=$B170,0,IF(L$135&gt;$B170,'User Input'!L185,-'User Input'!L185))</f>
        <v>0</v>
      </c>
      <c r="M170" s="131">
        <f>IF(M$135=$B170,0,IF(M$135&gt;$B170,'User Input'!M185,-'User Input'!M185))</f>
        <v>0</v>
      </c>
      <c r="N170" s="131">
        <f>IF(N$135=$B170,0,IF(N$135&gt;$B170,'User Input'!N185,-'User Input'!N185))</f>
        <v>0</v>
      </c>
      <c r="O170" s="131">
        <f>IF(O$135=$B170,0,IF(O$135&gt;$B170,'User Input'!O185,-'User Input'!O185))</f>
        <v>0</v>
      </c>
      <c r="P170" s="131">
        <f>IF(P$135=$B170,0,IF(P$135&gt;$B170,'User Input'!P185,-'User Input'!P185))</f>
        <v>0</v>
      </c>
      <c r="Q170" s="131">
        <f>IF(Q$135=$B170,0,IF(Q$135&gt;$B170,'User Input'!Q185,-'User Input'!Q185))</f>
        <v>0</v>
      </c>
      <c r="R170" s="131">
        <f>IF(R$135=$B170,0,IF(R$135&gt;$B170,'User Input'!R185,-'User Input'!R185))</f>
        <v>0</v>
      </c>
      <c r="S170" s="131">
        <f>IF(S$135=$B170,0,IF(S$135&gt;$B170,'User Input'!S185,-'User Input'!S185))</f>
        <v>0</v>
      </c>
      <c r="T170" s="131">
        <f>IF(T$135=$B170,0,IF(T$135&gt;$B170,'User Input'!T185,-'User Input'!T185))</f>
        <v>0</v>
      </c>
      <c r="U170" s="131">
        <f>IF(U$135=$B170,0,IF(U$135&gt;$B170,'User Input'!U185,-'User Input'!U185))</f>
        <v>0</v>
      </c>
      <c r="V170" s="131">
        <f>IF(V$135=$B170,0,IF(V$135&gt;$B170,'User Input'!V185,-'User Input'!V185))</f>
        <v>0</v>
      </c>
      <c r="W170" s="131">
        <f>IF(W$135=$B170,0,IF(W$135&gt;$B170,'User Input'!W185,-'User Input'!W185))</f>
        <v>0</v>
      </c>
      <c r="X170" s="131">
        <f>IF(X$135=$B170,0,IF(X$135&gt;$B170,'User Input'!X185,-'User Input'!X185))</f>
        <v>0</v>
      </c>
      <c r="Y170" s="131">
        <f>IF(Y$135=$B170,0,IF(Y$135&gt;$B170,'User Input'!Y185,-'User Input'!Y185))</f>
        <v>0</v>
      </c>
      <c r="Z170" s="131">
        <f>IF(Z$135=$B170,0,IF(Z$135&gt;$B170,'User Input'!Z185,-'User Input'!Z185))</f>
        <v>0</v>
      </c>
      <c r="AA170" s="131">
        <f>IF(AA$135=$B170,0,IF(AA$135&gt;$B170,'User Input'!AA185,-'User Input'!AA185))</f>
        <v>0</v>
      </c>
      <c r="AB170" s="131">
        <f>IF(AB$135=$B170,0,IF(AB$135&gt;$B170,'User Input'!AB185,-'User Input'!AB185))</f>
        <v>0</v>
      </c>
      <c r="AC170" s="131">
        <f>IF(AC$135=$B170,0,IF(AC$135&gt;$B170,'User Input'!AC185,-'User Input'!AC185))</f>
        <v>0</v>
      </c>
      <c r="AD170" s="131">
        <f>IF(AD$135=$B170,0,IF(AD$135&gt;$B170,'User Input'!AD185,-'User Input'!AD185))</f>
        <v>0</v>
      </c>
      <c r="AE170" s="131">
        <f>IF(AE$135=$B170,0,IF(AE$135&gt;$B170,'User Input'!AE185,-'User Input'!AE185))</f>
        <v>0</v>
      </c>
      <c r="AF170" s="131">
        <f>IF(AF$135=$B170,0,IF(AF$135&gt;$B170,'User Input'!AF185,-'User Input'!AF185))</f>
        <v>0</v>
      </c>
      <c r="AG170" s="131">
        <f>IF(AG$135=$B170,0,IF(AG$135&gt;$B170,'User Input'!AG185,-'User Input'!AG185))</f>
        <v>0</v>
      </c>
      <c r="AH170" s="131">
        <f>IF(AH$135=$B170,0,IF(AH$135&gt;$B170,'User Input'!AH185,-'User Input'!AH185))</f>
        <v>0</v>
      </c>
      <c r="AI170" s="131">
        <f>IF(AI$135=$B170,0,IF(AI$135&gt;$B170,'User Input'!AI185,-'User Input'!AI185))</f>
        <v>0</v>
      </c>
      <c r="AJ170" s="131">
        <f>IF(AJ$135=$B170,0,IF(AJ$135&gt;$B170,'User Input'!AJ185,-'User Input'!AJ185))</f>
        <v>0</v>
      </c>
      <c r="AK170" s="131">
        <f>IF(AK$135=$B170,0,IF(AK$135&gt;$B170,'User Input'!AK185,-'User Input'!AK185))</f>
        <v>0</v>
      </c>
      <c r="AL170" s="131">
        <f>IF(AL$135=$B170,0,IF(AL$135&gt;$B170,'User Input'!AL185,-'User Input'!AL185))</f>
        <v>0</v>
      </c>
      <c r="AM170" s="131">
        <f>IF(AM$135=$B170,0,IF(AM$135&gt;$B170,'User Input'!AM185,-'User Input'!AM185))</f>
        <v>0</v>
      </c>
      <c r="AN170" s="131">
        <f>IF(AN$135=$B170,0,IF(AN$135&gt;$B170,'User Input'!AN185,-'User Input'!AN185))</f>
        <v>0</v>
      </c>
      <c r="AO170" s="131">
        <f>IF(AO$135=$B170,0,IF(AO$135&gt;$B170,'User Input'!AO185,-'User Input'!AO185))</f>
        <v>0</v>
      </c>
    </row>
    <row r="171" spans="1:95" s="6" customFormat="1" ht="15" customHeight="1">
      <c r="B171" s="117" t="s">
        <v>129</v>
      </c>
      <c r="C171" s="44"/>
      <c r="D171" s="131">
        <f>IF(D$135=$B171,0,IF(D$135&gt;$B171,'User Input'!D186,-'User Input'!D186))</f>
        <v>0</v>
      </c>
      <c r="E171" s="131">
        <f>IF(E$135=$B171,0,IF(E$135&gt;$B171,'User Input'!E186,-'User Input'!E186))</f>
        <v>0</v>
      </c>
      <c r="F171" s="131">
        <f>IF(F$135=$B171,0,IF(F$135&gt;$B171,'User Input'!F186,-'User Input'!F186))</f>
        <v>0</v>
      </c>
      <c r="G171" s="131">
        <f>IF(G$135=$B171,0,IF(G$135&gt;$B171,'User Input'!G186,-'User Input'!G186))</f>
        <v>0</v>
      </c>
      <c r="H171" s="131">
        <f>IF(H$135=$B171,0,IF(H$135&gt;$B171,'User Input'!H186,-'User Input'!H186))</f>
        <v>0</v>
      </c>
      <c r="I171" s="131">
        <f>IF(I$135=$B171,0,IF(I$135&gt;$B171,'User Input'!I186,-'User Input'!I186))</f>
        <v>0</v>
      </c>
      <c r="J171" s="131">
        <f>IF(J$135=$B171,0,IF(J$135&gt;$B171,'User Input'!J186,-'User Input'!J186))</f>
        <v>0</v>
      </c>
      <c r="K171" s="131">
        <f>IF(K$135=$B171,0,IF(K$135&gt;$B171,'User Input'!K186,-'User Input'!K186))</f>
        <v>0</v>
      </c>
      <c r="L171" s="131">
        <f>IF(L$135=$B171,0,IF(L$135&gt;$B171,'User Input'!L186,-'User Input'!L186))</f>
        <v>0</v>
      </c>
      <c r="M171" s="131">
        <f>IF(M$135=$B171,0,IF(M$135&gt;$B171,'User Input'!M186,-'User Input'!M186))</f>
        <v>0</v>
      </c>
      <c r="N171" s="131">
        <f>IF(N$135=$B171,0,IF(N$135&gt;$B171,'User Input'!N186,-'User Input'!N186))</f>
        <v>0</v>
      </c>
      <c r="O171" s="131">
        <f>IF(O$135=$B171,0,IF(O$135&gt;$B171,'User Input'!O186,-'User Input'!O186))</f>
        <v>0</v>
      </c>
      <c r="P171" s="131">
        <f>IF(P$135=$B171,0,IF(P$135&gt;$B171,'User Input'!P186,-'User Input'!P186))</f>
        <v>0</v>
      </c>
      <c r="Q171" s="131">
        <f>IF(Q$135=$B171,0,IF(Q$135&gt;$B171,'User Input'!Q186,-'User Input'!Q186))</f>
        <v>0</v>
      </c>
      <c r="R171" s="131">
        <f>IF(R$135=$B171,0,IF(R$135&gt;$B171,'User Input'!R186,-'User Input'!R186))</f>
        <v>0</v>
      </c>
      <c r="S171" s="131">
        <f>IF(S$135=$B171,0,IF(S$135&gt;$B171,'User Input'!S186,-'User Input'!S186))</f>
        <v>0</v>
      </c>
      <c r="T171" s="131">
        <f>IF(T$135=$B171,0,IF(T$135&gt;$B171,'User Input'!T186,-'User Input'!T186))</f>
        <v>0</v>
      </c>
      <c r="U171" s="131">
        <f>IF(U$135=$B171,0,IF(U$135&gt;$B171,'User Input'!U186,-'User Input'!U186))</f>
        <v>0</v>
      </c>
      <c r="V171" s="131">
        <f>IF(V$135=$B171,0,IF(V$135&gt;$B171,'User Input'!V186,-'User Input'!V186))</f>
        <v>0</v>
      </c>
      <c r="W171" s="131">
        <f>IF(W$135=$B171,0,IF(W$135&gt;$B171,'User Input'!W186,-'User Input'!W186))</f>
        <v>0</v>
      </c>
      <c r="X171" s="131">
        <f>IF(X$135=$B171,0,IF(X$135&gt;$B171,'User Input'!X186,-'User Input'!X186))</f>
        <v>0</v>
      </c>
      <c r="Y171" s="131">
        <f>IF(Y$135=$B171,0,IF(Y$135&gt;$B171,'User Input'!Y186,-'User Input'!Y186))</f>
        <v>0</v>
      </c>
      <c r="Z171" s="131">
        <f>IF(Z$135=$B171,0,IF(Z$135&gt;$B171,'User Input'!Z186,-'User Input'!Z186))</f>
        <v>0</v>
      </c>
      <c r="AA171" s="131">
        <f>IF(AA$135=$B171,0,IF(AA$135&gt;$B171,'User Input'!AA186,-'User Input'!AA186))</f>
        <v>0</v>
      </c>
      <c r="AB171" s="131">
        <f>IF(AB$135=$B171,0,IF(AB$135&gt;$B171,'User Input'!AB186,-'User Input'!AB186))</f>
        <v>0</v>
      </c>
      <c r="AC171" s="131">
        <f>IF(AC$135=$B171,0,IF(AC$135&gt;$B171,'User Input'!AC186,-'User Input'!AC186))</f>
        <v>0</v>
      </c>
      <c r="AD171" s="131">
        <f>IF(AD$135=$B171,0,IF(AD$135&gt;$B171,'User Input'!AD186,-'User Input'!AD186))</f>
        <v>0</v>
      </c>
      <c r="AE171" s="131">
        <f>IF(AE$135=$B171,0,IF(AE$135&gt;$B171,'User Input'!AE186,-'User Input'!AE186))</f>
        <v>0</v>
      </c>
      <c r="AF171" s="131">
        <f>IF(AF$135=$B171,0,IF(AF$135&gt;$B171,'User Input'!AF186,-'User Input'!AF186))</f>
        <v>0</v>
      </c>
      <c r="AG171" s="131">
        <f>IF(AG$135=$B171,0,IF(AG$135&gt;$B171,'User Input'!AG186,-'User Input'!AG186))</f>
        <v>0</v>
      </c>
      <c r="AH171" s="131">
        <f>IF(AH$135=$B171,0,IF(AH$135&gt;$B171,'User Input'!AH186,-'User Input'!AH186))</f>
        <v>0</v>
      </c>
      <c r="AI171" s="131">
        <f>IF(AI$135=$B171,0,IF(AI$135&gt;$B171,'User Input'!AI186,-'User Input'!AI186))</f>
        <v>0</v>
      </c>
      <c r="AJ171" s="131">
        <f>IF(AJ$135=$B171,0,IF(AJ$135&gt;$B171,'User Input'!AJ186,-'User Input'!AJ186))</f>
        <v>0</v>
      </c>
      <c r="AK171" s="131">
        <f>IF(AK$135=$B171,0,IF(AK$135&gt;$B171,'User Input'!AK186,-'User Input'!AK186))</f>
        <v>0</v>
      </c>
      <c r="AL171" s="131">
        <f>IF(AL$135=$B171,0,IF(AL$135&gt;$B171,'User Input'!AL186,-'User Input'!AL186))</f>
        <v>0</v>
      </c>
      <c r="AM171" s="131">
        <f>IF(AM$135=$B171,0,IF(AM$135&gt;$B171,'User Input'!AM186,-'User Input'!AM186))</f>
        <v>0</v>
      </c>
      <c r="AN171" s="131">
        <f>IF(AN$135=$B171,0,IF(AN$135&gt;$B171,'User Input'!AN186,-'User Input'!AN186))</f>
        <v>0</v>
      </c>
      <c r="AO171" s="131">
        <f>IF(AO$135=$B171,0,IF(AO$135&gt;$B171,'User Input'!AO186,-'User Input'!AO186))</f>
        <v>0</v>
      </c>
    </row>
    <row r="172" spans="1:95" s="6" customFormat="1" ht="15" customHeight="1">
      <c r="B172" s="117" t="s">
        <v>130</v>
      </c>
      <c r="C172" s="44"/>
      <c r="D172" s="131">
        <f>IF(D$135=$B172,0,IF(D$135&gt;$B172,'User Input'!D187,-'User Input'!D187))</f>
        <v>0</v>
      </c>
      <c r="E172" s="131">
        <f>IF(E$135=$B172,0,IF(E$135&gt;$B172,'User Input'!E187,-'User Input'!E187))</f>
        <v>0</v>
      </c>
      <c r="F172" s="131">
        <f>IF(F$135=$B172,0,IF(F$135&gt;$B172,'User Input'!F187,-'User Input'!F187))</f>
        <v>0</v>
      </c>
      <c r="G172" s="131">
        <f>IF(G$135=$B172,0,IF(G$135&gt;$B172,'User Input'!G187,-'User Input'!G187))</f>
        <v>0</v>
      </c>
      <c r="H172" s="131">
        <f>IF(H$135=$B172,0,IF(H$135&gt;$B172,'User Input'!H187,-'User Input'!H187))</f>
        <v>0</v>
      </c>
      <c r="I172" s="131">
        <f>IF(I$135=$B172,0,IF(I$135&gt;$B172,'User Input'!I187,-'User Input'!I187))</f>
        <v>0</v>
      </c>
      <c r="J172" s="131">
        <f>IF(J$135=$B172,0,IF(J$135&gt;$B172,'User Input'!J187,-'User Input'!J187))</f>
        <v>0</v>
      </c>
      <c r="K172" s="131">
        <f>IF(K$135=$B172,0,IF(K$135&gt;$B172,'User Input'!K187,-'User Input'!K187))</f>
        <v>0</v>
      </c>
      <c r="L172" s="131">
        <f>IF(L$135=$B172,0,IF(L$135&gt;$B172,'User Input'!L187,-'User Input'!L187))</f>
        <v>0</v>
      </c>
      <c r="M172" s="131">
        <f>IF(M$135=$B172,0,IF(M$135&gt;$B172,'User Input'!M187,-'User Input'!M187))</f>
        <v>0</v>
      </c>
      <c r="N172" s="131">
        <f>IF(N$135=$B172,0,IF(N$135&gt;$B172,'User Input'!N187,-'User Input'!N187))</f>
        <v>0</v>
      </c>
      <c r="O172" s="131">
        <f>IF(O$135=$B172,0,IF(O$135&gt;$B172,'User Input'!O187,-'User Input'!O187))</f>
        <v>0</v>
      </c>
      <c r="P172" s="131">
        <f>IF(P$135=$B172,0,IF(P$135&gt;$B172,'User Input'!P187,-'User Input'!P187))</f>
        <v>0</v>
      </c>
      <c r="Q172" s="131">
        <f>IF(Q$135=$B172,0,IF(Q$135&gt;$B172,'User Input'!Q187,-'User Input'!Q187))</f>
        <v>0</v>
      </c>
      <c r="R172" s="131">
        <f>IF(R$135=$B172,0,IF(R$135&gt;$B172,'User Input'!R187,-'User Input'!R187))</f>
        <v>0</v>
      </c>
      <c r="S172" s="131">
        <f>IF(S$135=$B172,0,IF(S$135&gt;$B172,'User Input'!S187,-'User Input'!S187))</f>
        <v>0</v>
      </c>
      <c r="T172" s="131">
        <f>IF(T$135=$B172,0,IF(T$135&gt;$B172,'User Input'!T187,-'User Input'!T187))</f>
        <v>0</v>
      </c>
      <c r="U172" s="131">
        <f>IF(U$135=$B172,0,IF(U$135&gt;$B172,'User Input'!U187,-'User Input'!U187))</f>
        <v>0</v>
      </c>
      <c r="V172" s="131">
        <f>IF(V$135=$B172,0,IF(V$135&gt;$B172,'User Input'!V187,-'User Input'!V187))</f>
        <v>0</v>
      </c>
      <c r="W172" s="131">
        <f>IF(W$135=$B172,0,IF(W$135&gt;$B172,'User Input'!W187,-'User Input'!W187))</f>
        <v>0</v>
      </c>
      <c r="X172" s="131">
        <f>IF(X$135=$B172,0,IF(X$135&gt;$B172,'User Input'!X187,-'User Input'!X187))</f>
        <v>0</v>
      </c>
      <c r="Y172" s="131">
        <f>IF(Y$135=$B172,0,IF(Y$135&gt;$B172,'User Input'!Y187,-'User Input'!Y187))</f>
        <v>0</v>
      </c>
      <c r="Z172" s="131">
        <f>IF(Z$135=$B172,0,IF(Z$135&gt;$B172,'User Input'!Z187,-'User Input'!Z187))</f>
        <v>0</v>
      </c>
      <c r="AA172" s="131">
        <f>IF(AA$135=$B172,0,IF(AA$135&gt;$B172,'User Input'!AA187,-'User Input'!AA187))</f>
        <v>0</v>
      </c>
      <c r="AB172" s="131">
        <f>IF(AB$135=$B172,0,IF(AB$135&gt;$B172,'User Input'!AB187,-'User Input'!AB187))</f>
        <v>0</v>
      </c>
      <c r="AC172" s="131">
        <f>IF(AC$135=$B172,0,IF(AC$135&gt;$B172,'User Input'!AC187,-'User Input'!AC187))</f>
        <v>0</v>
      </c>
      <c r="AD172" s="131">
        <f>IF(AD$135=$B172,0,IF(AD$135&gt;$B172,'User Input'!AD187,-'User Input'!AD187))</f>
        <v>0</v>
      </c>
      <c r="AE172" s="131">
        <f>IF(AE$135=$B172,0,IF(AE$135&gt;$B172,'User Input'!AE187,-'User Input'!AE187))</f>
        <v>0</v>
      </c>
      <c r="AF172" s="131">
        <f>IF(AF$135=$B172,0,IF(AF$135&gt;$B172,'User Input'!AF187,-'User Input'!AF187))</f>
        <v>0</v>
      </c>
      <c r="AG172" s="131">
        <f>IF(AG$135=$B172,0,IF(AG$135&gt;$B172,'User Input'!AG187,-'User Input'!AG187))</f>
        <v>0</v>
      </c>
      <c r="AH172" s="131">
        <f>IF(AH$135=$B172,0,IF(AH$135&gt;$B172,'User Input'!AH187,-'User Input'!AH187))</f>
        <v>0</v>
      </c>
      <c r="AI172" s="131">
        <f>IF(AI$135=$B172,0,IF(AI$135&gt;$B172,'User Input'!AI187,-'User Input'!AI187))</f>
        <v>0</v>
      </c>
      <c r="AJ172" s="131">
        <f>IF(AJ$135=$B172,0,IF(AJ$135&gt;$B172,'User Input'!AJ187,-'User Input'!AJ187))</f>
        <v>0</v>
      </c>
      <c r="AK172" s="131">
        <f>IF(AK$135=$B172,0,IF(AK$135&gt;$B172,'User Input'!AK187,-'User Input'!AK187))</f>
        <v>0</v>
      </c>
      <c r="AL172" s="131">
        <f>IF(AL$135=$B172,0,IF(AL$135&gt;$B172,'User Input'!AL187,-'User Input'!AL187))</f>
        <v>0</v>
      </c>
      <c r="AM172" s="131">
        <f>IF(AM$135=$B172,0,IF(AM$135&gt;$B172,'User Input'!AM187,-'User Input'!AM187))</f>
        <v>0</v>
      </c>
      <c r="AN172" s="131">
        <f>IF(AN$135=$B172,0,IF(AN$135&gt;$B172,'User Input'!AN187,-'User Input'!AN187))</f>
        <v>0</v>
      </c>
      <c r="AO172" s="131">
        <f>IF(AO$135=$B172,0,IF(AO$135&gt;$B172,'User Input'!AO187,-'User Input'!AO187))</f>
        <v>0</v>
      </c>
    </row>
    <row r="173" spans="1:95" s="6" customFormat="1" ht="15" customHeight="1">
      <c r="B173" s="117" t="s">
        <v>131</v>
      </c>
      <c r="C173" s="44"/>
      <c r="D173" s="131">
        <f>IF(D$135=$B173,0,IF(D$135&gt;$B173,'User Input'!D188,-'User Input'!D188))</f>
        <v>0</v>
      </c>
      <c r="E173" s="131">
        <f>IF(E$135=$B173,0,IF(E$135&gt;$B173,'User Input'!E188,-'User Input'!E188))</f>
        <v>0</v>
      </c>
      <c r="F173" s="131">
        <f>IF(F$135=$B173,0,IF(F$135&gt;$B173,'User Input'!F188,-'User Input'!F188))</f>
        <v>0</v>
      </c>
      <c r="G173" s="131">
        <f>IF(G$135=$B173,0,IF(G$135&gt;$B173,'User Input'!G188,-'User Input'!G188))</f>
        <v>0</v>
      </c>
      <c r="H173" s="131">
        <f>IF(H$135=$B173,0,IF(H$135&gt;$B173,'User Input'!H188,-'User Input'!H188))</f>
        <v>0</v>
      </c>
      <c r="I173" s="131">
        <f>IF(I$135=$B173,0,IF(I$135&gt;$B173,'User Input'!I188,-'User Input'!I188))</f>
        <v>0</v>
      </c>
      <c r="J173" s="131">
        <f>IF(J$135=$B173,0,IF(J$135&gt;$B173,'User Input'!J188,-'User Input'!J188))</f>
        <v>0</v>
      </c>
      <c r="K173" s="131">
        <f>IF(K$135=$B173,0,IF(K$135&gt;$B173,'User Input'!K188,-'User Input'!K188))</f>
        <v>0</v>
      </c>
      <c r="L173" s="131">
        <f>IF(L$135=$B173,0,IF(L$135&gt;$B173,'User Input'!L188,-'User Input'!L188))</f>
        <v>0</v>
      </c>
      <c r="M173" s="131">
        <f>IF(M$135=$B173,0,IF(M$135&gt;$B173,'User Input'!M188,-'User Input'!M188))</f>
        <v>0</v>
      </c>
      <c r="N173" s="131">
        <f>IF(N$135=$B173,0,IF(N$135&gt;$B173,'User Input'!N188,-'User Input'!N188))</f>
        <v>0</v>
      </c>
      <c r="O173" s="131">
        <f>IF(O$135=$B173,0,IF(O$135&gt;$B173,'User Input'!O188,-'User Input'!O188))</f>
        <v>0</v>
      </c>
      <c r="P173" s="131">
        <f>IF(P$135=$B173,0,IF(P$135&gt;$B173,'User Input'!P188,-'User Input'!P188))</f>
        <v>0</v>
      </c>
      <c r="Q173" s="131">
        <f>IF(Q$135=$B173,0,IF(Q$135&gt;$B173,'User Input'!Q188,-'User Input'!Q188))</f>
        <v>0</v>
      </c>
      <c r="R173" s="131">
        <f>IF(R$135=$B173,0,IF(R$135&gt;$B173,'User Input'!R188,-'User Input'!R188))</f>
        <v>0</v>
      </c>
      <c r="S173" s="131">
        <f>IF(S$135=$B173,0,IF(S$135&gt;$B173,'User Input'!S188,-'User Input'!S188))</f>
        <v>0</v>
      </c>
      <c r="T173" s="131">
        <f>IF(T$135=$B173,0,IF(T$135&gt;$B173,'User Input'!T188,-'User Input'!T188))</f>
        <v>0</v>
      </c>
      <c r="U173" s="131">
        <f>IF(U$135=$B173,0,IF(U$135&gt;$B173,'User Input'!U188,-'User Input'!U188))</f>
        <v>0</v>
      </c>
      <c r="V173" s="131">
        <f>IF(V$135=$B173,0,IF(V$135&gt;$B173,'User Input'!V188,-'User Input'!V188))</f>
        <v>0</v>
      </c>
      <c r="W173" s="131">
        <f>IF(W$135=$B173,0,IF(W$135&gt;$B173,'User Input'!W188,-'User Input'!W188))</f>
        <v>0</v>
      </c>
      <c r="X173" s="131">
        <f>IF(X$135=$B173,0,IF(X$135&gt;$B173,'User Input'!X188,-'User Input'!X188))</f>
        <v>0</v>
      </c>
      <c r="Y173" s="131">
        <f>IF(Y$135=$B173,0,IF(Y$135&gt;$B173,'User Input'!Y188,-'User Input'!Y188))</f>
        <v>0</v>
      </c>
      <c r="Z173" s="131">
        <f>IF(Z$135=$B173,0,IF(Z$135&gt;$B173,'User Input'!Z188,-'User Input'!Z188))</f>
        <v>0</v>
      </c>
      <c r="AA173" s="131">
        <f>IF(AA$135=$B173,0,IF(AA$135&gt;$B173,'User Input'!AA188,-'User Input'!AA188))</f>
        <v>0</v>
      </c>
      <c r="AB173" s="131">
        <f>IF(AB$135=$B173,0,IF(AB$135&gt;$B173,'User Input'!AB188,-'User Input'!AB188))</f>
        <v>0</v>
      </c>
      <c r="AC173" s="131">
        <f>IF(AC$135=$B173,0,IF(AC$135&gt;$B173,'User Input'!AC188,-'User Input'!AC188))</f>
        <v>0</v>
      </c>
      <c r="AD173" s="131">
        <f>IF(AD$135=$B173,0,IF(AD$135&gt;$B173,'User Input'!AD188,-'User Input'!AD188))</f>
        <v>0</v>
      </c>
      <c r="AE173" s="131">
        <f>IF(AE$135=$B173,0,IF(AE$135&gt;$B173,'User Input'!AE188,-'User Input'!AE188))</f>
        <v>0</v>
      </c>
      <c r="AF173" s="131">
        <f>IF(AF$135=$B173,0,IF(AF$135&gt;$B173,'User Input'!AF188,-'User Input'!AF188))</f>
        <v>0</v>
      </c>
      <c r="AG173" s="131">
        <f>IF(AG$135=$B173,0,IF(AG$135&gt;$B173,'User Input'!AG188,-'User Input'!AG188))</f>
        <v>0</v>
      </c>
      <c r="AH173" s="131">
        <f>IF(AH$135=$B173,0,IF(AH$135&gt;$B173,'User Input'!AH188,-'User Input'!AH188))</f>
        <v>0</v>
      </c>
      <c r="AI173" s="131">
        <f>IF(AI$135=$B173,0,IF(AI$135&gt;$B173,'User Input'!AI188,-'User Input'!AI188))</f>
        <v>0</v>
      </c>
      <c r="AJ173" s="131">
        <f>IF(AJ$135=$B173,0,IF(AJ$135&gt;$B173,'User Input'!AJ188,-'User Input'!AJ188))</f>
        <v>0</v>
      </c>
      <c r="AK173" s="131">
        <f>IF(AK$135=$B173,0,IF(AK$135&gt;$B173,'User Input'!AK188,-'User Input'!AK188))</f>
        <v>0</v>
      </c>
      <c r="AL173" s="131">
        <f>IF(AL$135=$B173,0,IF(AL$135&gt;$B173,'User Input'!AL188,-'User Input'!AL188))</f>
        <v>0</v>
      </c>
      <c r="AM173" s="131">
        <f>IF(AM$135=$B173,0,IF(AM$135&gt;$B173,'User Input'!AM188,-'User Input'!AM188))</f>
        <v>0</v>
      </c>
      <c r="AN173" s="131">
        <f>IF(AN$135=$B173,0,IF(AN$135&gt;$B173,'User Input'!AN188,-'User Input'!AN188))</f>
        <v>0</v>
      </c>
      <c r="AO173" s="131">
        <f>IF(AO$135=$B173,0,IF(AO$135&gt;$B173,'User Input'!AO188,-'User Input'!AO188))</f>
        <v>0</v>
      </c>
    </row>
    <row r="174" spans="1:95" ht="14.45">
      <c r="A174" s="55"/>
      <c r="B174" s="117" t="s">
        <v>132</v>
      </c>
      <c r="C174" s="74"/>
      <c r="D174" s="131">
        <f>IF(D$135=$B174,0,IF(D$135&gt;$B174,'User Input'!D189,-'User Input'!D189))</f>
        <v>0</v>
      </c>
      <c r="E174" s="131">
        <f>IF(E$135=$B174,0,IF(E$135&gt;$B174,'User Input'!E189,-'User Input'!E189))</f>
        <v>0</v>
      </c>
      <c r="F174" s="131">
        <f>IF(F$135=$B174,0,IF(F$135&gt;$B174,'User Input'!F189,-'User Input'!F189))</f>
        <v>0</v>
      </c>
      <c r="G174" s="131">
        <f>IF(G$135=$B174,0,IF(G$135&gt;$B174,'User Input'!G189,-'User Input'!G189))</f>
        <v>0</v>
      </c>
      <c r="H174" s="131">
        <f>IF(H$135=$B174,0,IF(H$135&gt;$B174,'User Input'!H189,-'User Input'!H189))</f>
        <v>0</v>
      </c>
      <c r="I174" s="131">
        <f>IF(I$135=$B174,0,IF(I$135&gt;$B174,'User Input'!I189,-'User Input'!I189))</f>
        <v>0</v>
      </c>
      <c r="J174" s="131">
        <f>IF(J$135=$B174,0,IF(J$135&gt;$B174,'User Input'!J189,-'User Input'!J189))</f>
        <v>0</v>
      </c>
      <c r="K174" s="131">
        <f>IF(K$135=$B174,0,IF(K$135&gt;$B174,'User Input'!K189,-'User Input'!K189))</f>
        <v>0</v>
      </c>
      <c r="L174" s="131">
        <f>IF(L$135=$B174,0,IF(L$135&gt;$B174,'User Input'!L189,-'User Input'!L189))</f>
        <v>0</v>
      </c>
      <c r="M174" s="131">
        <f>IF(M$135=$B174,0,IF(M$135&gt;$B174,'User Input'!M189,-'User Input'!M189))</f>
        <v>0</v>
      </c>
      <c r="N174" s="131">
        <f>IF(N$135=$B174,0,IF(N$135&gt;$B174,'User Input'!N189,-'User Input'!N189))</f>
        <v>0</v>
      </c>
      <c r="O174" s="131">
        <f>IF(O$135=$B174,0,IF(O$135&gt;$B174,'User Input'!O189,-'User Input'!O189))</f>
        <v>0</v>
      </c>
      <c r="P174" s="131">
        <f>IF(P$135=$B174,0,IF(P$135&gt;$B174,'User Input'!P189,-'User Input'!P189))</f>
        <v>0</v>
      </c>
      <c r="Q174" s="131">
        <f>IF(Q$135=$B174,0,IF(Q$135&gt;$B174,'User Input'!Q189,-'User Input'!Q189))</f>
        <v>0</v>
      </c>
      <c r="R174" s="131">
        <f>IF(R$135=$B174,0,IF(R$135&gt;$B174,'User Input'!R189,-'User Input'!R189))</f>
        <v>0</v>
      </c>
      <c r="S174" s="131">
        <f>IF(S$135=$B174,0,IF(S$135&gt;$B174,'User Input'!S189,-'User Input'!S189))</f>
        <v>0</v>
      </c>
      <c r="T174" s="131">
        <f>IF(T$135=$B174,0,IF(T$135&gt;$B174,'User Input'!T189,-'User Input'!T189))</f>
        <v>0</v>
      </c>
      <c r="U174" s="131">
        <f>IF(U$135=$B174,0,IF(U$135&gt;$B174,'User Input'!U189,-'User Input'!U189))</f>
        <v>0</v>
      </c>
      <c r="V174" s="131">
        <f>IF(V$135=$B174,0,IF(V$135&gt;$B174,'User Input'!V189,-'User Input'!V189))</f>
        <v>0</v>
      </c>
      <c r="W174" s="131">
        <f>IF(W$135=$B174,0,IF(W$135&gt;$B174,'User Input'!W189,-'User Input'!W189))</f>
        <v>0</v>
      </c>
      <c r="X174" s="131">
        <f>IF(X$135=$B174,0,IF(X$135&gt;$B174,'User Input'!X189,-'User Input'!X189))</f>
        <v>0</v>
      </c>
      <c r="Y174" s="131">
        <f>IF(Y$135=$B174,0,IF(Y$135&gt;$B174,'User Input'!Y189,-'User Input'!Y189))</f>
        <v>0</v>
      </c>
      <c r="Z174" s="131">
        <f>IF(Z$135=$B174,0,IF(Z$135&gt;$B174,'User Input'!Z189,-'User Input'!Z189))</f>
        <v>0</v>
      </c>
      <c r="AA174" s="131">
        <f>IF(AA$135=$B174,0,IF(AA$135&gt;$B174,'User Input'!AA189,-'User Input'!AA189))</f>
        <v>0</v>
      </c>
      <c r="AB174" s="131">
        <f>IF(AB$135=$B174,0,IF(AB$135&gt;$B174,'User Input'!AB189,-'User Input'!AB189))</f>
        <v>0</v>
      </c>
      <c r="AC174" s="131">
        <f>IF(AC$135=$B174,0,IF(AC$135&gt;$B174,'User Input'!AC189,-'User Input'!AC189))</f>
        <v>0</v>
      </c>
      <c r="AD174" s="131">
        <f>IF(AD$135=$B174,0,IF(AD$135&gt;$B174,'User Input'!AD189,-'User Input'!AD189))</f>
        <v>0</v>
      </c>
      <c r="AE174" s="131">
        <f>IF(AE$135=$B174,0,IF(AE$135&gt;$B174,'User Input'!AE189,-'User Input'!AE189))</f>
        <v>0</v>
      </c>
      <c r="AF174" s="131">
        <f>IF(AF$135=$B174,0,IF(AF$135&gt;$B174,'User Input'!AF189,-'User Input'!AF189))</f>
        <v>0</v>
      </c>
      <c r="AG174" s="131">
        <f>IF(AG$135=$B174,0,IF(AG$135&gt;$B174,'User Input'!AG189,-'User Input'!AG189))</f>
        <v>0</v>
      </c>
      <c r="AH174" s="131">
        <f>IF(AH$135=$B174,0,IF(AH$135&gt;$B174,'User Input'!AH189,-'User Input'!AH189))</f>
        <v>0</v>
      </c>
      <c r="AI174" s="131">
        <f>IF(AI$135=$B174,0,IF(AI$135&gt;$B174,'User Input'!AI189,-'User Input'!AI189))</f>
        <v>0</v>
      </c>
      <c r="AJ174" s="131">
        <f>IF(AJ$135=$B174,0,IF(AJ$135&gt;$B174,'User Input'!AJ189,-'User Input'!AJ189))</f>
        <v>0</v>
      </c>
      <c r="AK174" s="131">
        <f>IF(AK$135=$B174,0,IF(AK$135&gt;$B174,'User Input'!AK189,-'User Input'!AK189))</f>
        <v>0</v>
      </c>
      <c r="AL174" s="131">
        <f>IF(AL$135=$B174,0,IF(AL$135&gt;$B174,'User Input'!AL189,-'User Input'!AL189))</f>
        <v>0</v>
      </c>
      <c r="AM174" s="131">
        <f>IF(AM$135=$B174,0,IF(AM$135&gt;$B174,'User Input'!AM189,-'User Input'!AM189))</f>
        <v>0</v>
      </c>
      <c r="AN174" s="131">
        <f>IF(AN$135=$B174,0,IF(AN$135&gt;$B174,'User Input'!AN189,-'User Input'!AN189))</f>
        <v>0</v>
      </c>
      <c r="AO174" s="131">
        <f>IF(AO$135=$B174,0,IF(AO$135&gt;$B174,'User Input'!AO189,-'User Input'!AO189))</f>
        <v>0</v>
      </c>
      <c r="AP174" s="6"/>
      <c r="AQ174" s="6"/>
      <c r="AR174" s="6"/>
      <c r="AS174" s="6"/>
      <c r="AT174" s="6"/>
      <c r="AU174" s="6"/>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3"/>
    </row>
    <row r="175" spans="1:95" s="6" customFormat="1" ht="15" customHeight="1">
      <c r="B175" s="119"/>
      <c r="C175" s="50"/>
      <c r="D175" s="133"/>
      <c r="E175" s="133"/>
      <c r="F175" s="133"/>
      <c r="G175" s="133"/>
      <c r="H175" s="133"/>
      <c r="I175" s="133"/>
      <c r="J175" s="133"/>
      <c r="K175" s="133"/>
      <c r="L175" s="133"/>
      <c r="M175" s="133"/>
      <c r="N175" s="133"/>
      <c r="O175" s="133"/>
      <c r="P175" s="133"/>
      <c r="Q175" s="133"/>
      <c r="R175" s="16"/>
    </row>
    <row r="176" spans="1:95" s="6" customFormat="1" ht="15" customHeight="1">
      <c r="B176" s="134" t="s">
        <v>197</v>
      </c>
      <c r="C176" s="50"/>
      <c r="D176" s="133">
        <f>SUM(D138:D150)</f>
        <v>0</v>
      </c>
      <c r="E176" s="133">
        <f>SUM(E139:E150)</f>
        <v>0</v>
      </c>
      <c r="F176" s="133">
        <f>SUM(F140:F150)</f>
        <v>0</v>
      </c>
      <c r="G176" s="133">
        <f>SUM(G141:G150)</f>
        <v>0</v>
      </c>
      <c r="H176" s="133">
        <f>SUM(H142:H150)</f>
        <v>0</v>
      </c>
      <c r="I176" s="133">
        <f>SUM(I143:I150)</f>
        <v>0</v>
      </c>
      <c r="J176" s="133">
        <f>SUM(J144:J150)</f>
        <v>0</v>
      </c>
      <c r="K176" s="133">
        <f>SUM(K145:K150)</f>
        <v>0</v>
      </c>
      <c r="L176" s="133">
        <f>SUM(L146:L150)</f>
        <v>0</v>
      </c>
      <c r="M176" s="133">
        <f>SUM(M147:M150)</f>
        <v>0</v>
      </c>
      <c r="N176" s="133">
        <f>SUM(N148:N150)</f>
        <v>0</v>
      </c>
      <c r="O176" s="133">
        <f>SUM(O149:O150)</f>
        <v>0</v>
      </c>
      <c r="P176" s="133">
        <f>SUM(P150)</f>
        <v>0</v>
      </c>
      <c r="Q176" s="133">
        <f>SUM(Q148:Q150)</f>
        <v>0</v>
      </c>
      <c r="R176" s="16" t="s">
        <v>198</v>
      </c>
    </row>
    <row r="177" spans="1:95" s="6" customFormat="1" ht="15" customHeight="1">
      <c r="B177" s="119"/>
      <c r="C177" s="50"/>
      <c r="D177" s="133"/>
      <c r="E177" s="133"/>
      <c r="F177" s="133"/>
      <c r="G177" s="133"/>
      <c r="H177" s="133"/>
      <c r="I177" s="133"/>
      <c r="J177" s="133"/>
      <c r="K177" s="133"/>
      <c r="L177" s="133"/>
      <c r="M177" s="133"/>
      <c r="N177" s="133"/>
      <c r="O177" s="133"/>
      <c r="P177" s="133"/>
      <c r="Q177" s="133"/>
      <c r="R177" s="16"/>
    </row>
    <row r="178" spans="1:95" s="6" customFormat="1" ht="15" customHeight="1">
      <c r="B178" s="134" t="s">
        <v>199</v>
      </c>
      <c r="C178" s="50"/>
      <c r="D178" s="133">
        <f>SUMIF($D$94:$AN$130,"&gt;0",$D$94:$AN$130)</f>
        <v>0</v>
      </c>
      <c r="E178" s="16" t="s">
        <v>200</v>
      </c>
      <c r="F178" s="133"/>
      <c r="G178" s="133"/>
      <c r="H178" s="133"/>
      <c r="I178" s="135"/>
      <c r="J178" s="133"/>
      <c r="K178" s="133"/>
      <c r="L178" s="133"/>
      <c r="M178" s="133"/>
      <c r="N178" s="133"/>
      <c r="O178" s="133"/>
      <c r="P178" s="133"/>
      <c r="Q178" s="133"/>
      <c r="R178" s="16"/>
    </row>
    <row r="179" spans="1:95" s="6" customFormat="1" ht="15" customHeight="1">
      <c r="B179" s="134" t="s">
        <v>201</v>
      </c>
      <c r="C179" s="50"/>
      <c r="D179" s="133">
        <f>-SUMIF($D$94:$AN$130,"&lt;0",$D$94:$AN$130)</f>
        <v>0</v>
      </c>
      <c r="E179" s="16" t="s">
        <v>202</v>
      </c>
      <c r="F179" s="133"/>
      <c r="G179" s="133"/>
      <c r="H179" s="133"/>
      <c r="I179" s="133"/>
      <c r="J179" s="133"/>
      <c r="K179" s="133"/>
      <c r="L179" s="133"/>
      <c r="M179" s="133"/>
      <c r="N179" s="133"/>
      <c r="O179" s="133"/>
      <c r="P179" s="133"/>
      <c r="Q179" s="133"/>
      <c r="R179" s="16"/>
    </row>
    <row r="180" spans="1:95" s="6" customFormat="1" ht="15" customHeight="1">
      <c r="B180" s="134" t="s">
        <v>203</v>
      </c>
      <c r="C180" s="50"/>
      <c r="D180" s="136" t="str">
        <f>IF(C198=0,"n/a",SUMIF($D$137:$AN$173,"&gt;0",$D$137:$AN$173))</f>
        <v>n/a</v>
      </c>
      <c r="E180" s="16" t="s">
        <v>204</v>
      </c>
      <c r="F180" s="133"/>
      <c r="G180" s="133"/>
      <c r="H180" s="133"/>
      <c r="I180" s="133"/>
      <c r="J180" s="133"/>
      <c r="K180" s="133"/>
      <c r="L180" s="133"/>
      <c r="M180" s="133"/>
      <c r="N180" s="133"/>
      <c r="O180" s="133"/>
      <c r="P180" s="133"/>
      <c r="Q180" s="133"/>
      <c r="R180" s="16"/>
    </row>
    <row r="181" spans="1:95" s="6" customFormat="1" ht="15" customHeight="1">
      <c r="B181" s="134" t="s">
        <v>205</v>
      </c>
      <c r="C181" s="50"/>
      <c r="D181" s="136" t="str">
        <f>IF(C198=0,"n/a",-SUMIF($D$137:$AN$173,"&lt;0",$D$137:$AN$173))</f>
        <v>n/a</v>
      </c>
      <c r="E181" s="16" t="s">
        <v>206</v>
      </c>
      <c r="F181" s="133"/>
      <c r="G181" s="133"/>
      <c r="H181" s="133"/>
      <c r="I181" s="133"/>
      <c r="J181" s="133"/>
      <c r="K181" s="133"/>
      <c r="L181" s="133"/>
      <c r="M181" s="133"/>
      <c r="N181" s="133"/>
      <c r="O181" s="133"/>
      <c r="P181" s="133"/>
      <c r="Q181" s="133"/>
      <c r="R181" s="16"/>
    </row>
    <row r="182" spans="1:95" ht="1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row>
    <row r="183" spans="1:95" s="2" customFormat="1" ht="18.600000000000001">
      <c r="B183" s="2" t="s">
        <v>207</v>
      </c>
    </row>
    <row r="184" spans="1:95" s="4" customFormat="1" ht="15"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50"/>
      <c r="BL184" s="50"/>
      <c r="BM184" s="50"/>
      <c r="BN184" s="50"/>
      <c r="BO184" s="50"/>
      <c r="BP184" s="50"/>
      <c r="BQ184" s="50"/>
      <c r="BR184" s="50"/>
      <c r="BS184" s="50"/>
      <c r="BT184" s="50"/>
      <c r="BU184" s="50"/>
      <c r="BV184" s="50"/>
      <c r="BW184" s="50"/>
      <c r="BX184" s="50"/>
      <c r="BY184" s="50"/>
      <c r="BZ184" s="50"/>
      <c r="CA184" s="50"/>
      <c r="CB184" s="50"/>
      <c r="CC184" s="50"/>
      <c r="CD184" s="50"/>
      <c r="CE184" s="50"/>
      <c r="CF184" s="50"/>
      <c r="CG184" s="50"/>
      <c r="CH184" s="50"/>
      <c r="CI184" s="50"/>
      <c r="CJ184" s="50"/>
      <c r="CK184" s="50"/>
      <c r="CL184" s="50"/>
      <c r="CM184" s="50"/>
      <c r="CN184" s="50"/>
      <c r="CO184" s="50"/>
      <c r="CP184" s="50"/>
      <c r="CQ184" s="50"/>
    </row>
    <row r="185" spans="1:95" s="4" customFormat="1" ht="15" customHeight="1">
      <c r="A185" s="50"/>
      <c r="B185" s="104" t="s">
        <v>208</v>
      </c>
      <c r="C185" s="11" t="str">
        <f>Scheme_type_in</f>
        <v>road</v>
      </c>
      <c r="D185" s="3" t="s">
        <v>209</v>
      </c>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50"/>
      <c r="BL185" s="50"/>
      <c r="BM185" s="50"/>
      <c r="BN185" s="50"/>
      <c r="BO185" s="50"/>
      <c r="BP185" s="50"/>
      <c r="BQ185" s="50"/>
      <c r="BR185" s="50"/>
      <c r="BS185" s="50"/>
      <c r="BT185" s="50"/>
      <c r="BU185" s="50"/>
      <c r="BV185" s="50"/>
      <c r="BW185" s="50"/>
      <c r="BX185" s="50"/>
      <c r="BY185" s="50"/>
      <c r="BZ185" s="50"/>
      <c r="CA185" s="50"/>
      <c r="CB185" s="50"/>
      <c r="CC185" s="50"/>
      <c r="CD185" s="50"/>
      <c r="CE185" s="50"/>
      <c r="CF185" s="50"/>
      <c r="CG185" s="50"/>
      <c r="CH185" s="50"/>
      <c r="CI185" s="50"/>
      <c r="CJ185" s="50"/>
      <c r="CK185" s="50"/>
      <c r="CL185" s="50"/>
      <c r="CM185" s="50"/>
      <c r="CN185" s="50"/>
      <c r="CO185" s="50"/>
      <c r="CP185" s="50"/>
      <c r="CQ185" s="50"/>
    </row>
    <row r="186" spans="1:95" s="4" customFormat="1" ht="15" customHeight="1">
      <c r="A186" s="50"/>
      <c r="B186" s="104"/>
      <c r="C186" s="11"/>
      <c r="D186" s="3"/>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row>
    <row r="187" spans="1:95" s="4" customFormat="1" ht="15" customHeight="1">
      <c r="A187" s="50"/>
      <c r="B187" s="104" t="s">
        <v>140</v>
      </c>
      <c r="C187" s="11">
        <f>(Scheme_type="Road")*1</f>
        <v>1</v>
      </c>
      <c r="D187" s="3" t="s">
        <v>210</v>
      </c>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50"/>
      <c r="BL187" s="50"/>
      <c r="BM187" s="50"/>
      <c r="BN187" s="50"/>
      <c r="BO187" s="50"/>
      <c r="BP187" s="50"/>
      <c r="BQ187" s="50"/>
      <c r="BR187" s="50"/>
      <c r="BS187" s="50"/>
      <c r="BT187" s="50"/>
      <c r="BU187" s="50"/>
      <c r="BV187" s="50"/>
      <c r="BW187" s="50"/>
      <c r="BX187" s="50"/>
      <c r="BY187" s="50"/>
      <c r="BZ187" s="50"/>
      <c r="CA187" s="50"/>
      <c r="CB187" s="50"/>
      <c r="CC187" s="50"/>
      <c r="CD187" s="50"/>
      <c r="CE187" s="50"/>
      <c r="CF187" s="50"/>
      <c r="CG187" s="50"/>
      <c r="CH187" s="50"/>
      <c r="CI187" s="50"/>
      <c r="CJ187" s="50"/>
      <c r="CK187" s="50"/>
      <c r="CL187" s="50"/>
      <c r="CM187" s="50"/>
      <c r="CN187" s="50"/>
      <c r="CO187" s="50"/>
      <c r="CP187" s="50"/>
      <c r="CQ187" s="50"/>
    </row>
    <row r="188" spans="1:95" s="4" customFormat="1" ht="15" customHeight="1">
      <c r="A188" s="50"/>
      <c r="B188" s="104" t="s">
        <v>155</v>
      </c>
      <c r="C188" s="11">
        <f>(Scheme_type="Rail")*1</f>
        <v>0</v>
      </c>
      <c r="D188" s="3" t="s">
        <v>211</v>
      </c>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50"/>
      <c r="BL188" s="50"/>
      <c r="BM188" s="50"/>
      <c r="BN188" s="50"/>
      <c r="BO188" s="50"/>
      <c r="BP188" s="50"/>
      <c r="BQ188" s="50"/>
      <c r="BR188" s="50"/>
      <c r="BS188" s="50"/>
      <c r="BT188" s="50"/>
      <c r="BU188" s="50"/>
      <c r="BV188" s="50"/>
      <c r="BW188" s="50"/>
      <c r="BX188" s="50"/>
      <c r="BY188" s="50"/>
      <c r="BZ188" s="50"/>
      <c r="CA188" s="50"/>
      <c r="CB188" s="50"/>
      <c r="CC188" s="50"/>
      <c r="CD188" s="50"/>
      <c r="CE188" s="50"/>
      <c r="CF188" s="50"/>
      <c r="CG188" s="50"/>
      <c r="CH188" s="50"/>
      <c r="CI188" s="50"/>
      <c r="CJ188" s="50"/>
      <c r="CK188" s="50"/>
      <c r="CL188" s="50"/>
      <c r="CM188" s="50"/>
      <c r="CN188" s="50"/>
      <c r="CO188" s="50"/>
      <c r="CP188" s="50"/>
      <c r="CQ188" s="50"/>
    </row>
    <row r="189" spans="1:95" s="4" customFormat="1" ht="15" customHeight="1">
      <c r="A189" s="50"/>
      <c r="B189" s="104" t="s">
        <v>161</v>
      </c>
      <c r="C189" s="11">
        <f>(Scheme_type="Aviation")*1</f>
        <v>0</v>
      </c>
      <c r="D189" s="3" t="s">
        <v>212</v>
      </c>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c r="BW189" s="50"/>
      <c r="BX189" s="50"/>
      <c r="BY189" s="50"/>
      <c r="BZ189" s="50"/>
      <c r="CA189" s="50"/>
      <c r="CB189" s="50"/>
      <c r="CC189" s="50"/>
      <c r="CD189" s="50"/>
      <c r="CE189" s="50"/>
      <c r="CF189" s="50"/>
      <c r="CG189" s="50"/>
      <c r="CH189" s="50"/>
      <c r="CI189" s="50"/>
      <c r="CJ189" s="50"/>
      <c r="CK189" s="50"/>
      <c r="CL189" s="50"/>
      <c r="CM189" s="50"/>
      <c r="CN189" s="50"/>
      <c r="CO189" s="50"/>
      <c r="CP189" s="50"/>
      <c r="CQ189" s="50"/>
    </row>
    <row r="190" spans="1:95" s="4" customFormat="1" ht="15" customHeight="1">
      <c r="A190" s="50"/>
      <c r="B190" s="104"/>
      <c r="C190" s="11"/>
      <c r="D190" s="3"/>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c r="BO190" s="50"/>
      <c r="BP190" s="50"/>
      <c r="BQ190" s="50"/>
      <c r="BR190" s="50"/>
      <c r="BS190" s="50"/>
      <c r="BT190" s="50"/>
      <c r="BU190" s="50"/>
      <c r="BV190" s="50"/>
      <c r="BW190" s="50"/>
      <c r="BX190" s="50"/>
      <c r="BY190" s="50"/>
      <c r="BZ190" s="50"/>
      <c r="CA190" s="50"/>
      <c r="CB190" s="50"/>
      <c r="CC190" s="50"/>
      <c r="CD190" s="50"/>
      <c r="CE190" s="50"/>
      <c r="CF190" s="50"/>
      <c r="CG190" s="50"/>
      <c r="CH190" s="50"/>
      <c r="CI190" s="50"/>
      <c r="CJ190" s="50"/>
      <c r="CK190" s="50"/>
      <c r="CL190" s="50"/>
      <c r="CM190" s="50"/>
      <c r="CN190" s="50"/>
      <c r="CO190" s="50"/>
      <c r="CP190" s="50"/>
      <c r="CQ190" s="50"/>
    </row>
    <row r="191" spans="1:95" ht="15" customHeight="1">
      <c r="A191" s="104"/>
      <c r="B191" s="104" t="s">
        <v>213</v>
      </c>
      <c r="C191" s="66" t="str">
        <f>Night_noise_impact_in</f>
        <v>yes</v>
      </c>
      <c r="D191" s="3" t="s">
        <v>214</v>
      </c>
      <c r="E191" s="3"/>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row>
    <row r="192" spans="1:95" ht="15" customHeight="1">
      <c r="A192" s="104"/>
      <c r="B192" s="104"/>
      <c r="C192" s="66"/>
      <c r="D192" s="3"/>
      <c r="E192" s="3"/>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row>
    <row r="193" spans="1:95" ht="15" customHeight="1">
      <c r="A193" s="104"/>
      <c r="B193" s="104" t="s">
        <v>215</v>
      </c>
      <c r="C193" s="11">
        <f>(Night_noise_impact="yes")*1</f>
        <v>1</v>
      </c>
      <c r="D193" s="3" t="s">
        <v>216</v>
      </c>
      <c r="E193" s="3"/>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row>
    <row r="194" spans="1:95" ht="15" customHeight="1">
      <c r="A194" s="104"/>
      <c r="B194" s="104" t="s">
        <v>217</v>
      </c>
      <c r="C194" s="11">
        <f>(Night_noise_impact="no")*1</f>
        <v>0</v>
      </c>
      <c r="D194" s="3" t="s">
        <v>218</v>
      </c>
      <c r="E194" s="3"/>
      <c r="F194" s="104"/>
      <c r="G194" s="104"/>
      <c r="H194" s="104"/>
      <c r="I194" s="125"/>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row>
    <row r="195" spans="1:95" ht="15" customHeight="1">
      <c r="A195" s="104"/>
      <c r="B195" s="104"/>
      <c r="C195" s="11"/>
      <c r="D195" s="3"/>
      <c r="E195" s="3"/>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row>
    <row r="196" spans="1:95" ht="15" customHeight="1">
      <c r="A196" s="104"/>
      <c r="B196" s="104" t="s">
        <v>219</v>
      </c>
      <c r="C196" s="66" t="str">
        <f>Night_noise_modelling_in</f>
        <v>no</v>
      </c>
      <c r="D196" s="3" t="s">
        <v>220</v>
      </c>
      <c r="E196" s="3"/>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row>
    <row r="197" spans="1:95" ht="15" customHeight="1">
      <c r="A197" s="104"/>
      <c r="B197" s="104"/>
      <c r="C197" s="102"/>
      <c r="D197" s="3"/>
      <c r="E197" s="3"/>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row>
    <row r="198" spans="1:95" ht="15" customHeight="1">
      <c r="A198" s="104"/>
      <c r="B198" s="104" t="s">
        <v>221</v>
      </c>
      <c r="C198" s="11">
        <f>(Night_noise_modelling="yes")*1</f>
        <v>0</v>
      </c>
      <c r="D198" s="3" t="s">
        <v>222</v>
      </c>
      <c r="E198" s="3"/>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row>
    <row r="199" spans="1:95" ht="15" customHeight="1">
      <c r="A199" s="104"/>
      <c r="B199" s="104" t="s">
        <v>223</v>
      </c>
      <c r="C199" s="11">
        <f>(Night_noise_modelling="no")*1</f>
        <v>1</v>
      </c>
      <c r="D199" s="3" t="s">
        <v>224</v>
      </c>
      <c r="E199" s="3"/>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row>
    <row r="200" spans="1:95" s="4" customFormat="1" ht="15"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c r="CJ200" s="50"/>
      <c r="CK200" s="50"/>
      <c r="CL200" s="50"/>
      <c r="CM200" s="50"/>
      <c r="CN200" s="50"/>
      <c r="CO200" s="50"/>
      <c r="CP200" s="50"/>
      <c r="CQ200" s="50"/>
    </row>
    <row r="201" spans="1:95" s="7" customFormat="1" ht="15.6">
      <c r="B201" s="8" t="s">
        <v>143</v>
      </c>
      <c r="C201" s="9"/>
      <c r="D201" s="10"/>
      <c r="E201" s="10"/>
    </row>
    <row r="202" spans="1:95" ht="15" customHeight="1">
      <c r="A202" s="104"/>
      <c r="B202" s="104"/>
      <c r="C202" s="66"/>
      <c r="D202" s="3"/>
      <c r="E202" s="3"/>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5"/>
      <c r="AQ202" s="15"/>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row>
    <row r="203" spans="1:95" ht="15" customHeight="1">
      <c r="A203" s="104"/>
      <c r="B203" s="137" t="s">
        <v>225</v>
      </c>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5"/>
      <c r="AQ203" s="15"/>
      <c r="AR203" s="17"/>
      <c r="AS203" s="3"/>
      <c r="AT203" s="3"/>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row>
    <row r="204" spans="1:95" ht="15" customHeight="1">
      <c r="A204" s="104"/>
      <c r="B204" s="137"/>
      <c r="C204" s="65" t="s">
        <v>226</v>
      </c>
      <c r="D204" s="12" t="s">
        <v>95</v>
      </c>
      <c r="E204" s="13" t="s">
        <v>96</v>
      </c>
      <c r="F204" s="98" t="s">
        <v>97</v>
      </c>
      <c r="G204" s="98" t="s">
        <v>98</v>
      </c>
      <c r="H204" s="98" t="s">
        <v>99</v>
      </c>
      <c r="I204" s="98" t="s">
        <v>100</v>
      </c>
      <c r="J204" s="98" t="s">
        <v>101</v>
      </c>
      <c r="K204" s="98" t="s">
        <v>102</v>
      </c>
      <c r="L204" s="98" t="s">
        <v>103</v>
      </c>
      <c r="M204" s="98" t="s">
        <v>104</v>
      </c>
      <c r="N204" s="98" t="s">
        <v>105</v>
      </c>
      <c r="O204" s="98" t="s">
        <v>106</v>
      </c>
      <c r="P204" s="98" t="s">
        <v>107</v>
      </c>
      <c r="Q204" s="98" t="s">
        <v>108</v>
      </c>
      <c r="R204" s="98" t="s">
        <v>109</v>
      </c>
      <c r="S204" s="98" t="s">
        <v>110</v>
      </c>
      <c r="T204" s="98" t="s">
        <v>111</v>
      </c>
      <c r="U204" s="98" t="s">
        <v>112</v>
      </c>
      <c r="V204" s="98" t="s">
        <v>113</v>
      </c>
      <c r="W204" s="98" t="s">
        <v>114</v>
      </c>
      <c r="X204" s="98" t="s">
        <v>115</v>
      </c>
      <c r="Y204" s="98" t="s">
        <v>116</v>
      </c>
      <c r="Z204" s="98" t="s">
        <v>117</v>
      </c>
      <c r="AA204" s="98" t="s">
        <v>118</v>
      </c>
      <c r="AB204" s="98" t="s">
        <v>119</v>
      </c>
      <c r="AC204" s="98" t="s">
        <v>120</v>
      </c>
      <c r="AD204" s="98" t="s">
        <v>121</v>
      </c>
      <c r="AE204" s="98" t="s">
        <v>122</v>
      </c>
      <c r="AF204" s="98" t="s">
        <v>123</v>
      </c>
      <c r="AG204" s="98" t="s">
        <v>124</v>
      </c>
      <c r="AH204" s="98" t="s">
        <v>125</v>
      </c>
      <c r="AI204" s="98" t="s">
        <v>126</v>
      </c>
      <c r="AJ204" s="98" t="s">
        <v>127</v>
      </c>
      <c r="AK204" s="98" t="s">
        <v>128</v>
      </c>
      <c r="AL204" s="98" t="s">
        <v>129</v>
      </c>
      <c r="AM204" s="98" t="s">
        <v>130</v>
      </c>
      <c r="AN204" s="98" t="s">
        <v>131</v>
      </c>
      <c r="AO204" s="98" t="s">
        <v>132</v>
      </c>
      <c r="AP204" s="15"/>
      <c r="AQ204" s="15"/>
      <c r="AR204" s="17"/>
      <c r="AS204" s="3"/>
      <c r="AT204" s="3"/>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row>
    <row r="205" spans="1:95" ht="15" customHeight="1">
      <c r="A205" s="104"/>
      <c r="B205" s="104" t="s">
        <v>227</v>
      </c>
      <c r="C205" s="104">
        <f>Road_mask*Night_impact_mask*Night_modelling_mask</f>
        <v>0</v>
      </c>
      <c r="D205" s="123">
        <v>0</v>
      </c>
      <c r="E205" s="123">
        <v>0</v>
      </c>
      <c r="F205" s="123">
        <v>0</v>
      </c>
      <c r="G205" s="123">
        <v>0</v>
      </c>
      <c r="H205" s="123">
        <v>0</v>
      </c>
      <c r="I205" s="123">
        <v>0</v>
      </c>
      <c r="J205" s="123">
        <f t="shared" ref="J205:AN205" si="0">Sleep_disturbance_values_road_1dB_night_in</f>
        <v>60.633735830317114</v>
      </c>
      <c r="K205" s="123">
        <f t="shared" si="0"/>
        <v>64.630618740482319</v>
      </c>
      <c r="L205" s="123">
        <f t="shared" si="0"/>
        <v>68.627501650645129</v>
      </c>
      <c r="M205" s="123">
        <f t="shared" si="0"/>
        <v>72.624384560812729</v>
      </c>
      <c r="N205" s="123">
        <f t="shared" si="0"/>
        <v>76.621267470977443</v>
      </c>
      <c r="O205" s="123">
        <f t="shared" si="0"/>
        <v>80.618150381142158</v>
      </c>
      <c r="P205" s="123">
        <f t="shared" si="0"/>
        <v>84.615033291307824</v>
      </c>
      <c r="Q205" s="123">
        <f t="shared" si="0"/>
        <v>88.611916201470635</v>
      </c>
      <c r="R205" s="123">
        <f t="shared" si="0"/>
        <v>92.608799111637268</v>
      </c>
      <c r="S205" s="123">
        <f t="shared" si="0"/>
        <v>96.605682021802934</v>
      </c>
      <c r="T205" s="123">
        <f t="shared" si="0"/>
        <v>100.60256493196765</v>
      </c>
      <c r="U205" s="123">
        <f t="shared" si="0"/>
        <v>104.59944784213044</v>
      </c>
      <c r="V205" s="123">
        <f t="shared" si="0"/>
        <v>108.59633075229804</v>
      </c>
      <c r="W205" s="123">
        <f t="shared" si="0"/>
        <v>112.59321366246276</v>
      </c>
      <c r="X205" s="123">
        <f t="shared" si="0"/>
        <v>116.59009657262747</v>
      </c>
      <c r="Y205" s="123">
        <f t="shared" si="0"/>
        <v>120.58697948279317</v>
      </c>
      <c r="Z205" s="123">
        <f t="shared" si="0"/>
        <v>120.58697948279317</v>
      </c>
      <c r="AA205" s="123">
        <f t="shared" si="0"/>
        <v>120.58697948279317</v>
      </c>
      <c r="AB205" s="123">
        <f t="shared" si="0"/>
        <v>120.58697948279317</v>
      </c>
      <c r="AC205" s="123">
        <f t="shared" si="0"/>
        <v>120.58697948279317</v>
      </c>
      <c r="AD205" s="123">
        <f t="shared" si="0"/>
        <v>120.58697948279317</v>
      </c>
      <c r="AE205" s="123">
        <f t="shared" si="0"/>
        <v>120.58697948279317</v>
      </c>
      <c r="AF205" s="123">
        <f t="shared" si="0"/>
        <v>120.58697948279317</v>
      </c>
      <c r="AG205" s="123">
        <f t="shared" si="0"/>
        <v>120.58697948279317</v>
      </c>
      <c r="AH205" s="123">
        <f t="shared" si="0"/>
        <v>120.58697948279317</v>
      </c>
      <c r="AI205" s="123">
        <f t="shared" si="0"/>
        <v>120.58697948279317</v>
      </c>
      <c r="AJ205" s="123">
        <f t="shared" si="0"/>
        <v>120.58697948279317</v>
      </c>
      <c r="AK205" s="123">
        <f t="shared" si="0"/>
        <v>120.58697948279317</v>
      </c>
      <c r="AL205" s="123">
        <f t="shared" si="0"/>
        <v>120.58697948279317</v>
      </c>
      <c r="AM205" s="123">
        <f t="shared" si="0"/>
        <v>120.58697948279317</v>
      </c>
      <c r="AN205" s="123">
        <f t="shared" si="0"/>
        <v>120.58697948279317</v>
      </c>
      <c r="AO205" s="123">
        <f>Sleep_disturbance_values_road_1dB_night_in</f>
        <v>120.58697948279317</v>
      </c>
      <c r="AP205" s="15"/>
      <c r="AQ205" s="15"/>
      <c r="AR205" s="17"/>
      <c r="AS205" s="3"/>
      <c r="AT205" s="3"/>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row>
    <row r="206" spans="1:95" ht="15" customHeight="1">
      <c r="A206" s="104"/>
      <c r="B206" s="104" t="s">
        <v>228</v>
      </c>
      <c r="C206" s="102">
        <f>Rail_mask*Night_impact_mask*Night_modelling_mask</f>
        <v>0</v>
      </c>
      <c r="D206" s="123">
        <v>0</v>
      </c>
      <c r="E206" s="123">
        <v>0</v>
      </c>
      <c r="F206" s="123">
        <v>0</v>
      </c>
      <c r="G206" s="123">
        <v>0</v>
      </c>
      <c r="H206" s="123">
        <v>0</v>
      </c>
      <c r="I206" s="123">
        <v>0</v>
      </c>
      <c r="J206" s="123">
        <f t="shared" ref="J206:AO206" si="1">Sleep_disturbance_values_rail_1dB_night_in</f>
        <v>29.128023873239005</v>
      </c>
      <c r="K206" s="123">
        <f t="shared" si="1"/>
        <v>31.16950040676123</v>
      </c>
      <c r="L206" s="123">
        <f t="shared" si="1"/>
        <v>33.210976940284894</v>
      </c>
      <c r="M206" s="123">
        <f t="shared" si="1"/>
        <v>35.252453473807599</v>
      </c>
      <c r="N206" s="123">
        <f t="shared" si="1"/>
        <v>37.293930007330289</v>
      </c>
      <c r="O206" s="123">
        <f t="shared" si="1"/>
        <v>39.335406540853953</v>
      </c>
      <c r="P206" s="123">
        <f t="shared" si="1"/>
        <v>41.376883074377126</v>
      </c>
      <c r="Q206" s="123">
        <f t="shared" si="1"/>
        <v>43.418359607899838</v>
      </c>
      <c r="R206" s="123">
        <f t="shared" si="1"/>
        <v>45.459836141423018</v>
      </c>
      <c r="S206" s="123">
        <f t="shared" si="1"/>
        <v>47.501312674946675</v>
      </c>
      <c r="T206" s="123">
        <f t="shared" si="1"/>
        <v>49.54278920846842</v>
      </c>
      <c r="U206" s="123">
        <f t="shared" si="1"/>
        <v>51.58426574199256</v>
      </c>
      <c r="V206" s="123">
        <f t="shared" si="1"/>
        <v>53.625742275514781</v>
      </c>
      <c r="W206" s="123">
        <f t="shared" si="1"/>
        <v>55.667218809038907</v>
      </c>
      <c r="X206" s="123">
        <f t="shared" si="1"/>
        <v>57.708695342562109</v>
      </c>
      <c r="Y206" s="123">
        <f t="shared" si="1"/>
        <v>59.75017187608384</v>
      </c>
      <c r="Z206" s="123">
        <f t="shared" si="1"/>
        <v>59.75017187608384</v>
      </c>
      <c r="AA206" s="123">
        <f t="shared" si="1"/>
        <v>59.75017187608384</v>
      </c>
      <c r="AB206" s="123">
        <f t="shared" si="1"/>
        <v>59.75017187608384</v>
      </c>
      <c r="AC206" s="123">
        <f t="shared" si="1"/>
        <v>59.75017187608384</v>
      </c>
      <c r="AD206" s="123">
        <f t="shared" si="1"/>
        <v>59.75017187608384</v>
      </c>
      <c r="AE206" s="123">
        <f t="shared" si="1"/>
        <v>59.75017187608384</v>
      </c>
      <c r="AF206" s="123">
        <f t="shared" si="1"/>
        <v>59.75017187608384</v>
      </c>
      <c r="AG206" s="123">
        <f t="shared" si="1"/>
        <v>59.75017187608384</v>
      </c>
      <c r="AH206" s="123">
        <f t="shared" si="1"/>
        <v>59.75017187608384</v>
      </c>
      <c r="AI206" s="123">
        <f t="shared" si="1"/>
        <v>59.75017187608384</v>
      </c>
      <c r="AJ206" s="123">
        <f t="shared" si="1"/>
        <v>59.75017187608384</v>
      </c>
      <c r="AK206" s="123">
        <f t="shared" si="1"/>
        <v>59.75017187608384</v>
      </c>
      <c r="AL206" s="123">
        <f t="shared" si="1"/>
        <v>59.75017187608384</v>
      </c>
      <c r="AM206" s="123">
        <f t="shared" si="1"/>
        <v>59.75017187608384</v>
      </c>
      <c r="AN206" s="123">
        <f t="shared" si="1"/>
        <v>59.75017187608384</v>
      </c>
      <c r="AO206" s="123">
        <f t="shared" si="1"/>
        <v>59.75017187608384</v>
      </c>
      <c r="AP206" s="15"/>
      <c r="AQ206" s="15"/>
      <c r="AR206" s="17"/>
      <c r="AS206" s="3"/>
      <c r="AT206" s="3"/>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row>
    <row r="207" spans="1:95" ht="15" customHeight="1">
      <c r="A207" s="104"/>
      <c r="B207" s="104" t="s">
        <v>229</v>
      </c>
      <c r="C207" s="102">
        <f>Aviation_mask*Night_impact_mask*Night_modelling_mask</f>
        <v>0</v>
      </c>
      <c r="D207" s="123">
        <v>0</v>
      </c>
      <c r="E207" s="123">
        <v>0</v>
      </c>
      <c r="F207" s="123">
        <v>0</v>
      </c>
      <c r="G207" s="123">
        <v>0</v>
      </c>
      <c r="H207" s="123">
        <v>0</v>
      </c>
      <c r="I207" s="123">
        <v>0</v>
      </c>
      <c r="J207" s="123">
        <f t="shared" ref="J207:AO207" si="2">Sleep_disturbance_values_aviation_1dB_night_in</f>
        <v>72.73197225691284</v>
      </c>
      <c r="K207" s="123">
        <f t="shared" si="2"/>
        <v>76.718096397468798</v>
      </c>
      <c r="L207" s="123">
        <f t="shared" si="2"/>
        <v>80.704220538022838</v>
      </c>
      <c r="M207" s="123">
        <f t="shared" si="2"/>
        <v>84.690344678578782</v>
      </c>
      <c r="N207" s="123">
        <f t="shared" si="2"/>
        <v>88.676468819132836</v>
      </c>
      <c r="O207" s="123">
        <f t="shared" si="2"/>
        <v>92.662592959687828</v>
      </c>
      <c r="P207" s="123">
        <f t="shared" si="2"/>
        <v>96.648717100242806</v>
      </c>
      <c r="Q207" s="123">
        <f t="shared" si="2"/>
        <v>100.63484124079781</v>
      </c>
      <c r="R207" s="123">
        <f t="shared" si="2"/>
        <v>104.62096538135278</v>
      </c>
      <c r="S207" s="123">
        <f t="shared" si="2"/>
        <v>108.60708952190681</v>
      </c>
      <c r="T207" s="123">
        <f t="shared" si="2"/>
        <v>112.59321366246371</v>
      </c>
      <c r="U207" s="123">
        <f t="shared" si="2"/>
        <v>116.5793378030168</v>
      </c>
      <c r="V207" s="123">
        <f t="shared" si="2"/>
        <v>120.56546194357276</v>
      </c>
      <c r="W207" s="123">
        <f t="shared" si="2"/>
        <v>124.55158608412681</v>
      </c>
      <c r="X207" s="123">
        <f t="shared" si="2"/>
        <v>128.5377102246818</v>
      </c>
      <c r="Y207" s="123">
        <f t="shared" si="2"/>
        <v>132.52383436523775</v>
      </c>
      <c r="Z207" s="123">
        <f t="shared" si="2"/>
        <v>132.52383436523775</v>
      </c>
      <c r="AA207" s="123">
        <f t="shared" si="2"/>
        <v>132.52383436523775</v>
      </c>
      <c r="AB207" s="123">
        <f t="shared" si="2"/>
        <v>132.52383436523775</v>
      </c>
      <c r="AC207" s="123">
        <f t="shared" si="2"/>
        <v>132.52383436523775</v>
      </c>
      <c r="AD207" s="123">
        <f t="shared" si="2"/>
        <v>132.52383436523775</v>
      </c>
      <c r="AE207" s="123">
        <f t="shared" si="2"/>
        <v>132.52383436523775</v>
      </c>
      <c r="AF207" s="123">
        <f t="shared" si="2"/>
        <v>132.52383436523775</v>
      </c>
      <c r="AG207" s="123">
        <f t="shared" si="2"/>
        <v>132.52383436523775</v>
      </c>
      <c r="AH207" s="123">
        <f t="shared" si="2"/>
        <v>132.52383436523775</v>
      </c>
      <c r="AI207" s="123">
        <f t="shared" si="2"/>
        <v>132.52383436523775</v>
      </c>
      <c r="AJ207" s="123">
        <f t="shared" si="2"/>
        <v>132.52383436523775</v>
      </c>
      <c r="AK207" s="123">
        <f t="shared" si="2"/>
        <v>132.52383436523775</v>
      </c>
      <c r="AL207" s="123">
        <f t="shared" si="2"/>
        <v>132.52383436523775</v>
      </c>
      <c r="AM207" s="123">
        <f t="shared" si="2"/>
        <v>132.52383436523775</v>
      </c>
      <c r="AN207" s="123">
        <f t="shared" si="2"/>
        <v>132.52383436523775</v>
      </c>
      <c r="AO207" s="123">
        <f t="shared" si="2"/>
        <v>132.52383436523775</v>
      </c>
      <c r="AP207" s="15"/>
      <c r="AQ207" s="15"/>
      <c r="AR207" s="17"/>
      <c r="AS207" s="3"/>
      <c r="AT207" s="3"/>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row>
    <row r="208" spans="1:95" ht="15" customHeight="1">
      <c r="A208" s="104"/>
      <c r="B208" s="104" t="s">
        <v>230</v>
      </c>
      <c r="C208" s="104">
        <f>Road_mask*Night_impact_mask*Non_night_modelling_mask</f>
        <v>1</v>
      </c>
      <c r="D208" s="123">
        <v>0</v>
      </c>
      <c r="E208" s="123">
        <v>0</v>
      </c>
      <c r="F208" s="123">
        <v>0</v>
      </c>
      <c r="G208" s="123">
        <v>0</v>
      </c>
      <c r="H208" s="123">
        <v>0</v>
      </c>
      <c r="I208" s="123">
        <v>0</v>
      </c>
      <c r="J208" s="123">
        <f t="shared" ref="J208:AO208" si="3">Sleep_disturbance_values_road_1dB_16hr_in</f>
        <v>0</v>
      </c>
      <c r="K208" s="123">
        <f t="shared" si="3"/>
        <v>0</v>
      </c>
      <c r="L208" s="123">
        <f t="shared" si="3"/>
        <v>35.793006335329174</v>
      </c>
      <c r="M208" s="123">
        <f t="shared" si="3"/>
        <v>39.030481492564789</v>
      </c>
      <c r="N208" s="123">
        <f t="shared" si="3"/>
        <v>42.267956649796119</v>
      </c>
      <c r="O208" s="123">
        <f t="shared" si="3"/>
        <v>45.505431807031265</v>
      </c>
      <c r="P208" s="123">
        <f t="shared" si="3"/>
        <v>48.742906964264492</v>
      </c>
      <c r="Q208" s="123">
        <f t="shared" si="3"/>
        <v>51.980382121497712</v>
      </c>
      <c r="R208" s="123">
        <f t="shared" si="3"/>
        <v>55.217857278731429</v>
      </c>
      <c r="S208" s="123">
        <f t="shared" si="3"/>
        <v>58.455332435965126</v>
      </c>
      <c r="T208" s="123">
        <f t="shared" si="3"/>
        <v>61.692807593200278</v>
      </c>
      <c r="U208" s="123">
        <f t="shared" si="3"/>
        <v>64.930282750431616</v>
      </c>
      <c r="V208" s="123">
        <f t="shared" si="3"/>
        <v>68.167757907667692</v>
      </c>
      <c r="W208" s="123">
        <f t="shared" si="3"/>
        <v>71.405233064900941</v>
      </c>
      <c r="X208" s="123">
        <f t="shared" si="3"/>
        <v>74.642708222135127</v>
      </c>
      <c r="Y208" s="123">
        <f t="shared" si="3"/>
        <v>77.880183379366443</v>
      </c>
      <c r="Z208" s="123">
        <f t="shared" si="3"/>
        <v>81.117658536601596</v>
      </c>
      <c r="AA208" s="123">
        <f t="shared" si="3"/>
        <v>84.355133693834816</v>
      </c>
      <c r="AB208" s="123">
        <f t="shared" si="3"/>
        <v>87.59260885106805</v>
      </c>
      <c r="AC208" s="123">
        <f t="shared" si="3"/>
        <v>90.830084008303203</v>
      </c>
      <c r="AD208" s="123">
        <f t="shared" si="3"/>
        <v>94.067559165536423</v>
      </c>
      <c r="AE208" s="123">
        <f t="shared" si="3"/>
        <v>97.305034322769643</v>
      </c>
      <c r="AF208" s="123">
        <f t="shared" si="3"/>
        <v>100.54250948000291</v>
      </c>
      <c r="AG208" s="123">
        <f t="shared" si="3"/>
        <v>103.77998463723898</v>
      </c>
      <c r="AH208" s="123">
        <f t="shared" si="3"/>
        <v>107.01745979447031</v>
      </c>
      <c r="AI208" s="123">
        <f t="shared" si="3"/>
        <v>107.01745979447031</v>
      </c>
      <c r="AJ208" s="123">
        <f t="shared" si="3"/>
        <v>107.01745979447031</v>
      </c>
      <c r="AK208" s="123">
        <f t="shared" si="3"/>
        <v>107.01745979447031</v>
      </c>
      <c r="AL208" s="123">
        <f t="shared" si="3"/>
        <v>107.01745979447031</v>
      </c>
      <c r="AM208" s="123">
        <f t="shared" si="3"/>
        <v>107.01745979447031</v>
      </c>
      <c r="AN208" s="123">
        <f t="shared" si="3"/>
        <v>107.01745979447031</v>
      </c>
      <c r="AO208" s="123">
        <f t="shared" si="3"/>
        <v>107.01745979447031</v>
      </c>
      <c r="AP208" s="15"/>
      <c r="AQ208" s="15"/>
      <c r="AR208" s="17"/>
      <c r="AS208" s="3"/>
      <c r="AT208" s="3"/>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row>
    <row r="209" spans="1:95" ht="15" customHeight="1">
      <c r="A209" s="104"/>
      <c r="B209" s="104"/>
      <c r="C209" s="102"/>
      <c r="D209" s="3"/>
      <c r="E209" s="3"/>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5"/>
      <c r="AQ209" s="15"/>
      <c r="AR209" s="17"/>
      <c r="AS209" s="3"/>
      <c r="AT209" s="3"/>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row>
    <row r="210" spans="1:95" ht="15" customHeight="1">
      <c r="A210" s="104"/>
      <c r="B210" s="137" t="str">
        <f>IF(Night_modelling_mask=1,("Noise change in the interval, (dB Lnight)"),("Noise change in the interval, (dB Leq, 16hr)"))</f>
        <v>Noise change in the interval, (dB Leq, 16hr)</v>
      </c>
      <c r="C210" s="104"/>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7"/>
      <c r="AS210" s="3"/>
      <c r="AT210" s="3"/>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row>
    <row r="211" spans="1:95" ht="15" customHeight="1">
      <c r="A211" s="104"/>
      <c r="B211" s="137"/>
      <c r="C211" s="104"/>
      <c r="D211" s="12" t="s">
        <v>95</v>
      </c>
      <c r="E211" s="13" t="s">
        <v>96</v>
      </c>
      <c r="F211" s="98" t="s">
        <v>97</v>
      </c>
      <c r="G211" s="98" t="s">
        <v>98</v>
      </c>
      <c r="H211" s="98" t="s">
        <v>99</v>
      </c>
      <c r="I211" s="98" t="s">
        <v>100</v>
      </c>
      <c r="J211" s="98" t="s">
        <v>101</v>
      </c>
      <c r="K211" s="98" t="s">
        <v>102</v>
      </c>
      <c r="L211" s="98" t="s">
        <v>103</v>
      </c>
      <c r="M211" s="98" t="s">
        <v>104</v>
      </c>
      <c r="N211" s="98" t="s">
        <v>105</v>
      </c>
      <c r="O211" s="98" t="s">
        <v>106</v>
      </c>
      <c r="P211" s="98" t="s">
        <v>107</v>
      </c>
      <c r="Q211" s="98" t="s">
        <v>108</v>
      </c>
      <c r="R211" s="98" t="s">
        <v>109</v>
      </c>
      <c r="S211" s="98" t="s">
        <v>110</v>
      </c>
      <c r="T211" s="98" t="s">
        <v>111</v>
      </c>
      <c r="U211" s="98" t="s">
        <v>112</v>
      </c>
      <c r="V211" s="98" t="s">
        <v>113</v>
      </c>
      <c r="W211" s="98" t="s">
        <v>114</v>
      </c>
      <c r="X211" s="98" t="s">
        <v>115</v>
      </c>
      <c r="Y211" s="98" t="s">
        <v>116</v>
      </c>
      <c r="Z211" s="98" t="s">
        <v>117</v>
      </c>
      <c r="AA211" s="98" t="s">
        <v>118</v>
      </c>
      <c r="AB211" s="98" t="s">
        <v>119</v>
      </c>
      <c r="AC211" s="98" t="s">
        <v>120</v>
      </c>
      <c r="AD211" s="98" t="s">
        <v>121</v>
      </c>
      <c r="AE211" s="98" t="s">
        <v>122</v>
      </c>
      <c r="AF211" s="98" t="s">
        <v>123</v>
      </c>
      <c r="AG211" s="98" t="s">
        <v>124</v>
      </c>
      <c r="AH211" s="98" t="s">
        <v>125</v>
      </c>
      <c r="AI211" s="98" t="s">
        <v>126</v>
      </c>
      <c r="AJ211" s="98" t="s">
        <v>127</v>
      </c>
      <c r="AK211" s="98" t="s">
        <v>128</v>
      </c>
      <c r="AL211" s="98" t="s">
        <v>129</v>
      </c>
      <c r="AM211" s="98" t="s">
        <v>130</v>
      </c>
      <c r="AN211" s="98" t="s">
        <v>131</v>
      </c>
      <c r="AO211" s="98" t="s">
        <v>132</v>
      </c>
      <c r="AP211" s="15"/>
      <c r="AQ211" s="15"/>
      <c r="AR211" s="17"/>
      <c r="AS211" s="3"/>
      <c r="AT211" s="3"/>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row>
    <row r="212" spans="1:95" ht="15" customHeight="1">
      <c r="A212" s="104"/>
      <c r="B212" s="104" t="s">
        <v>231</v>
      </c>
      <c r="C212" s="104"/>
      <c r="D212" s="123">
        <v>0</v>
      </c>
      <c r="E212" s="123">
        <v>0</v>
      </c>
      <c r="F212" s="123">
        <v>0</v>
      </c>
      <c r="G212" s="123">
        <v>0</v>
      </c>
      <c r="H212" s="123">
        <v>0</v>
      </c>
      <c r="I212" s="123">
        <v>0</v>
      </c>
      <c r="J212" s="123">
        <f t="shared" ref="J212:AO212" si="4">Sleep_disturbance_values_road_1dB_night*Road_Lnight_mask+Sleep_disturbance_values_rail_1dB_night*Rail_Lnight_mask+Sleep_disturbance_values_aviation_1dB_night*Aviation_Lnight_mask+Sleep_disturbance_values_road_1dB_16hr*Road_L16h_mask</f>
        <v>0</v>
      </c>
      <c r="K212" s="123">
        <f>Sleep_disturbance_values_road_1dB_night*Road_Lnight_mask+Sleep_disturbance_values_rail_1dB_night*Rail_Lnight_mask+Sleep_disturbance_values_aviation_1dB_night*Aviation_Lnight_mask+Sleep_disturbance_values_road_1dB_16hr*Road_L16h_mask</f>
        <v>0</v>
      </c>
      <c r="L212" s="123">
        <f t="shared" si="4"/>
        <v>35.793006335329174</v>
      </c>
      <c r="M212" s="123">
        <f t="shared" si="4"/>
        <v>39.030481492564789</v>
      </c>
      <c r="N212" s="123">
        <f t="shared" si="4"/>
        <v>42.267956649796119</v>
      </c>
      <c r="O212" s="123">
        <f>Sleep_disturbance_values_road_1dB_night*Road_Lnight_mask+Sleep_disturbance_values_rail_1dB_night*Rail_Lnight_mask+Sleep_disturbance_values_aviation_1dB_night*Aviation_Lnight_mask+Sleep_disturbance_values_road_1dB_16hr*Road_L16h_mask</f>
        <v>45.505431807031265</v>
      </c>
      <c r="P212" s="123">
        <f t="shared" si="4"/>
        <v>48.742906964264492</v>
      </c>
      <c r="Q212" s="123">
        <f t="shared" si="4"/>
        <v>51.980382121497712</v>
      </c>
      <c r="R212" s="123">
        <f t="shared" si="4"/>
        <v>55.217857278731429</v>
      </c>
      <c r="S212" s="123">
        <f t="shared" si="4"/>
        <v>58.455332435965126</v>
      </c>
      <c r="T212" s="123">
        <f t="shared" si="4"/>
        <v>61.692807593200278</v>
      </c>
      <c r="U212" s="123">
        <f t="shared" si="4"/>
        <v>64.930282750431616</v>
      </c>
      <c r="V212" s="123">
        <f t="shared" si="4"/>
        <v>68.167757907667692</v>
      </c>
      <c r="W212" s="123">
        <f t="shared" si="4"/>
        <v>71.405233064900941</v>
      </c>
      <c r="X212" s="123">
        <f t="shared" si="4"/>
        <v>74.642708222135127</v>
      </c>
      <c r="Y212" s="123">
        <f t="shared" si="4"/>
        <v>77.880183379366443</v>
      </c>
      <c r="Z212" s="123">
        <f t="shared" si="4"/>
        <v>81.117658536601596</v>
      </c>
      <c r="AA212" s="123">
        <f t="shared" si="4"/>
        <v>84.355133693834816</v>
      </c>
      <c r="AB212" s="123">
        <f t="shared" si="4"/>
        <v>87.59260885106805</v>
      </c>
      <c r="AC212" s="123">
        <f t="shared" si="4"/>
        <v>90.830084008303203</v>
      </c>
      <c r="AD212" s="123">
        <f t="shared" si="4"/>
        <v>94.067559165536423</v>
      </c>
      <c r="AE212" s="123">
        <f t="shared" si="4"/>
        <v>97.305034322769643</v>
      </c>
      <c r="AF212" s="123">
        <f t="shared" si="4"/>
        <v>100.54250948000291</v>
      </c>
      <c r="AG212" s="123">
        <f t="shared" si="4"/>
        <v>103.77998463723898</v>
      </c>
      <c r="AH212" s="123">
        <f t="shared" si="4"/>
        <v>107.01745979447031</v>
      </c>
      <c r="AI212" s="123">
        <f t="shared" si="4"/>
        <v>107.01745979447031</v>
      </c>
      <c r="AJ212" s="123">
        <f t="shared" si="4"/>
        <v>107.01745979447031</v>
      </c>
      <c r="AK212" s="123">
        <f t="shared" si="4"/>
        <v>107.01745979447031</v>
      </c>
      <c r="AL212" s="123">
        <f t="shared" si="4"/>
        <v>107.01745979447031</v>
      </c>
      <c r="AM212" s="123">
        <f t="shared" si="4"/>
        <v>107.01745979447031</v>
      </c>
      <c r="AN212" s="123">
        <f t="shared" si="4"/>
        <v>107.01745979447031</v>
      </c>
      <c r="AO212" s="123">
        <f t="shared" si="4"/>
        <v>107.01745979447031</v>
      </c>
      <c r="AP212" s="15"/>
      <c r="AQ212" s="15"/>
      <c r="AR212" s="17"/>
      <c r="AS212" s="3"/>
      <c r="AT212" s="3"/>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row>
    <row r="213" spans="1:95" ht="15" customHeight="1">
      <c r="A213" s="104"/>
      <c r="B213" s="104"/>
      <c r="C213" s="10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5"/>
      <c r="AQ213" s="15"/>
      <c r="AR213" s="17"/>
      <c r="AS213" s="3"/>
      <c r="AT213" s="3"/>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row>
    <row r="214" spans="1:95" s="15" customFormat="1" ht="15" customHeight="1">
      <c r="A214" s="17"/>
      <c r="B214" s="119"/>
      <c r="C214" s="49" t="s">
        <v>94</v>
      </c>
      <c r="D214" s="71" t="s">
        <v>95</v>
      </c>
      <c r="E214" s="71" t="s">
        <v>96</v>
      </c>
      <c r="F214" s="71" t="s">
        <v>97</v>
      </c>
      <c r="G214" s="71" t="s">
        <v>98</v>
      </c>
      <c r="H214" s="71" t="s">
        <v>99</v>
      </c>
      <c r="I214" s="71" t="s">
        <v>100</v>
      </c>
      <c r="J214" s="71" t="s">
        <v>101</v>
      </c>
      <c r="K214" s="71" t="s">
        <v>102</v>
      </c>
      <c r="L214" s="71" t="s">
        <v>103</v>
      </c>
      <c r="M214" s="71" t="s">
        <v>104</v>
      </c>
      <c r="N214" s="71" t="s">
        <v>105</v>
      </c>
      <c r="O214" s="71" t="s">
        <v>106</v>
      </c>
      <c r="P214" s="71" t="s">
        <v>107</v>
      </c>
      <c r="Q214" s="71" t="s">
        <v>108</v>
      </c>
      <c r="R214" s="71" t="s">
        <v>109</v>
      </c>
      <c r="S214" s="71" t="s">
        <v>110</v>
      </c>
      <c r="T214" s="71" t="s">
        <v>111</v>
      </c>
      <c r="U214" s="71" t="s">
        <v>112</v>
      </c>
      <c r="V214" s="71" t="s">
        <v>113</v>
      </c>
      <c r="W214" s="71" t="s">
        <v>114</v>
      </c>
      <c r="X214" s="71" t="s">
        <v>115</v>
      </c>
      <c r="Y214" s="71" t="s">
        <v>116</v>
      </c>
      <c r="Z214" s="71" t="s">
        <v>117</v>
      </c>
      <c r="AA214" s="71" t="s">
        <v>118</v>
      </c>
      <c r="AB214" s="71" t="s">
        <v>119</v>
      </c>
      <c r="AC214" s="71" t="s">
        <v>120</v>
      </c>
      <c r="AD214" s="71" t="s">
        <v>121</v>
      </c>
      <c r="AE214" s="71" t="s">
        <v>122</v>
      </c>
      <c r="AF214" s="71" t="s">
        <v>123</v>
      </c>
      <c r="AG214" s="71" t="s">
        <v>124</v>
      </c>
      <c r="AH214" s="71" t="s">
        <v>125</v>
      </c>
      <c r="AI214" s="71" t="s">
        <v>126</v>
      </c>
      <c r="AJ214" s="71" t="s">
        <v>127</v>
      </c>
      <c r="AK214" s="71" t="s">
        <v>128</v>
      </c>
      <c r="AL214" s="71" t="s">
        <v>129</v>
      </c>
      <c r="AM214" s="71" t="s">
        <v>130</v>
      </c>
      <c r="AN214" s="71" t="s">
        <v>131</v>
      </c>
      <c r="AO214" s="71" t="s">
        <v>132</v>
      </c>
      <c r="AR214" s="17"/>
      <c r="AS214" s="3"/>
      <c r="AT214" s="3"/>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row>
    <row r="215" spans="1:95" s="15" customFormat="1" ht="15" customHeight="1">
      <c r="A215" s="17"/>
      <c r="B215" s="49" t="s">
        <v>133</v>
      </c>
      <c r="C215" s="138"/>
      <c r="D215" s="138"/>
      <c r="E215" s="138"/>
      <c r="F215" s="138"/>
      <c r="G215" s="138"/>
      <c r="H215" s="138"/>
      <c r="I215" s="138"/>
      <c r="J215" s="138"/>
      <c r="K215" s="138"/>
      <c r="L215" s="138"/>
      <c r="M215" s="138"/>
      <c r="N215" s="138"/>
      <c r="O215" s="138"/>
      <c r="P215" s="138"/>
      <c r="Q215" s="139"/>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Q215" s="17">
        <f>0.5*C212+0.5*D212</f>
        <v>0</v>
      </c>
      <c r="AR215" s="17">
        <f t="shared" ref="AR215:CB215" si="5">0.5*D212+0.5*E212</f>
        <v>0</v>
      </c>
      <c r="AS215" s="17">
        <f t="shared" si="5"/>
        <v>0</v>
      </c>
      <c r="AT215" s="17">
        <f t="shared" si="5"/>
        <v>0</v>
      </c>
      <c r="AU215" s="17">
        <f t="shared" si="5"/>
        <v>0</v>
      </c>
      <c r="AV215" s="17">
        <f t="shared" si="5"/>
        <v>0</v>
      </c>
      <c r="AW215" s="17">
        <f t="shared" si="5"/>
        <v>0</v>
      </c>
      <c r="AX215" s="17">
        <f t="shared" si="5"/>
        <v>0</v>
      </c>
      <c r="AY215" s="17">
        <f t="shared" si="5"/>
        <v>17.896503167664587</v>
      </c>
      <c r="AZ215" s="17">
        <f t="shared" si="5"/>
        <v>37.411743913946978</v>
      </c>
      <c r="BA215" s="17">
        <f t="shared" si="5"/>
        <v>40.649219071180454</v>
      </c>
      <c r="BB215" s="17">
        <f t="shared" si="5"/>
        <v>43.886694228413688</v>
      </c>
      <c r="BC215" s="17">
        <f t="shared" si="5"/>
        <v>47.124169385647875</v>
      </c>
      <c r="BD215" s="17">
        <f t="shared" si="5"/>
        <v>50.361644542881102</v>
      </c>
      <c r="BE215" s="17">
        <f t="shared" si="5"/>
        <v>53.599119700114571</v>
      </c>
      <c r="BF215" s="17">
        <f t="shared" si="5"/>
        <v>56.836594857348274</v>
      </c>
      <c r="BG215" s="17">
        <f t="shared" si="5"/>
        <v>60.074070014582702</v>
      </c>
      <c r="BH215" s="17">
        <f t="shared" si="5"/>
        <v>63.311545171815951</v>
      </c>
      <c r="BI215" s="17">
        <f t="shared" si="5"/>
        <v>66.549020329049654</v>
      </c>
      <c r="BJ215" s="17">
        <f t="shared" si="5"/>
        <v>69.786495486284309</v>
      </c>
      <c r="BK215" s="17">
        <f t="shared" si="5"/>
        <v>73.023970643518027</v>
      </c>
      <c r="BL215" s="17">
        <f t="shared" si="5"/>
        <v>76.261445800750778</v>
      </c>
      <c r="BM215" s="17">
        <f t="shared" si="5"/>
        <v>79.498920957984012</v>
      </c>
      <c r="BN215" s="17">
        <f t="shared" si="5"/>
        <v>82.736396115218213</v>
      </c>
      <c r="BO215" s="17">
        <f t="shared" si="5"/>
        <v>85.973871272451433</v>
      </c>
      <c r="BP215" s="17">
        <f t="shared" si="5"/>
        <v>89.211346429685619</v>
      </c>
      <c r="BQ215" s="17">
        <f t="shared" si="5"/>
        <v>92.44882158691982</v>
      </c>
      <c r="BR215" s="17">
        <f t="shared" si="5"/>
        <v>95.686296744153026</v>
      </c>
      <c r="BS215" s="17">
        <f t="shared" si="5"/>
        <v>98.923771901386274</v>
      </c>
      <c r="BT215" s="17">
        <f t="shared" si="5"/>
        <v>102.16124705862094</v>
      </c>
      <c r="BU215" s="17">
        <f t="shared" si="5"/>
        <v>105.39872221585465</v>
      </c>
      <c r="BV215" s="17">
        <f t="shared" si="5"/>
        <v>107.01745979447031</v>
      </c>
      <c r="BW215" s="17">
        <f t="shared" si="5"/>
        <v>107.01745979447031</v>
      </c>
      <c r="BX215" s="17">
        <f t="shared" si="5"/>
        <v>107.01745979447031</v>
      </c>
      <c r="BY215" s="17">
        <f t="shared" si="5"/>
        <v>107.01745979447031</v>
      </c>
      <c r="BZ215" s="17">
        <f t="shared" si="5"/>
        <v>107.01745979447031</v>
      </c>
      <c r="CA215" s="17">
        <f t="shared" si="5"/>
        <v>107.01745979447031</v>
      </c>
      <c r="CB215" s="17">
        <f t="shared" si="5"/>
        <v>107.01745979447031</v>
      </c>
      <c r="CC215" s="17"/>
      <c r="CD215" s="17"/>
      <c r="CE215" s="17"/>
      <c r="CF215" s="17"/>
      <c r="CG215" s="17"/>
      <c r="CH215" s="17"/>
      <c r="CI215" s="17"/>
      <c r="CJ215" s="17"/>
      <c r="CK215" s="17"/>
      <c r="CL215" s="17"/>
      <c r="CM215" s="17"/>
      <c r="CN215" s="17"/>
      <c r="CO215" s="17"/>
      <c r="CP215" s="17"/>
      <c r="CQ215" s="17"/>
    </row>
    <row r="216" spans="1:95" s="15" customFormat="1" ht="15" customHeight="1">
      <c r="A216" s="17"/>
      <c r="B216" s="69" t="s">
        <v>95</v>
      </c>
      <c r="C216" s="130"/>
      <c r="D216" s="140">
        <f>IF(D$214=$B216,0,IF(D$214&gt;$B216,-0.5*D$212-0.5*C$212+C216,0.5*HLOOKUP($B216,$D$211:$AO$212,2,FALSE)+0.5*HLOOKUP($B215,$D$211:$AO$212,2,FALSE)+D215))</f>
        <v>0</v>
      </c>
      <c r="E216" s="140">
        <f t="shared" ref="E216:AO216" si="6">IF(E$214=$B216,0,IF(E$214&gt;$B216,-0.5*E$212-0.5*D$212+D216,0.5*HLOOKUP($B216,$D$211:$AO$212,2,FALSE)+0.5*HLOOKUP($B215,$D$211:$AO$212,2,FALSE)+E215))</f>
        <v>0</v>
      </c>
      <c r="F216" s="140">
        <f t="shared" si="6"/>
        <v>0</v>
      </c>
      <c r="G216" s="140">
        <f t="shared" si="6"/>
        <v>0</v>
      </c>
      <c r="H216" s="140">
        <f t="shared" si="6"/>
        <v>0</v>
      </c>
      <c r="I216" s="140">
        <f t="shared" si="6"/>
        <v>0</v>
      </c>
      <c r="J216" s="140">
        <f t="shared" si="6"/>
        <v>0</v>
      </c>
      <c r="K216" s="140">
        <f t="shared" si="6"/>
        <v>0</v>
      </c>
      <c r="L216" s="140">
        <f t="shared" si="6"/>
        <v>-17.896503167664587</v>
      </c>
      <c r="M216" s="140">
        <f t="shared" si="6"/>
        <v>-55.308247081611569</v>
      </c>
      <c r="N216" s="140">
        <f t="shared" si="6"/>
        <v>-95.957466152792023</v>
      </c>
      <c r="O216" s="140">
        <f t="shared" si="6"/>
        <v>-139.84416038120571</v>
      </c>
      <c r="P216" s="140">
        <f t="shared" si="6"/>
        <v>-186.96832976685357</v>
      </c>
      <c r="Q216" s="140">
        <f t="shared" si="6"/>
        <v>-237.32997430973467</v>
      </c>
      <c r="R216" s="140">
        <f t="shared" si="6"/>
        <v>-290.92909400984922</v>
      </c>
      <c r="S216" s="140">
        <f t="shared" si="6"/>
        <v>-347.76568886719747</v>
      </c>
      <c r="T216" s="140">
        <f t="shared" si="6"/>
        <v>-407.8397588817802</v>
      </c>
      <c r="U216" s="140">
        <f t="shared" si="6"/>
        <v>-471.15130405359616</v>
      </c>
      <c r="V216" s="140">
        <f t="shared" si="6"/>
        <v>-537.70032438264582</v>
      </c>
      <c r="W216" s="140">
        <f t="shared" si="6"/>
        <v>-607.48681986893007</v>
      </c>
      <c r="X216" s="140">
        <f t="shared" si="6"/>
        <v>-680.51079051244812</v>
      </c>
      <c r="Y216" s="140">
        <f t="shared" si="6"/>
        <v>-756.77223631319885</v>
      </c>
      <c r="Z216" s="140">
        <f t="shared" si="6"/>
        <v>-836.2711572711828</v>
      </c>
      <c r="AA216" s="140">
        <f t="shared" si="6"/>
        <v>-919.00755338640101</v>
      </c>
      <c r="AB216" s="140">
        <f t="shared" si="6"/>
        <v>-1004.9814246588525</v>
      </c>
      <c r="AC216" s="140">
        <f t="shared" si="6"/>
        <v>-1094.1927710885382</v>
      </c>
      <c r="AD216" s="140">
        <f t="shared" si="6"/>
        <v>-1186.641592675458</v>
      </c>
      <c r="AE216" s="140">
        <f t="shared" si="6"/>
        <v>-1282.327889419611</v>
      </c>
      <c r="AF216" s="140">
        <f t="shared" si="6"/>
        <v>-1381.2516613209973</v>
      </c>
      <c r="AG216" s="140">
        <f t="shared" si="6"/>
        <v>-1483.4129083796183</v>
      </c>
      <c r="AH216" s="140">
        <f t="shared" si="6"/>
        <v>-1588.8116305954729</v>
      </c>
      <c r="AI216" s="140">
        <f t="shared" si="6"/>
        <v>-1695.8290903899433</v>
      </c>
      <c r="AJ216" s="140">
        <f t="shared" si="6"/>
        <v>-1802.8465501844137</v>
      </c>
      <c r="AK216" s="140">
        <f t="shared" si="6"/>
        <v>-1909.864009978884</v>
      </c>
      <c r="AL216" s="140">
        <f t="shared" si="6"/>
        <v>-2016.8814697733544</v>
      </c>
      <c r="AM216" s="140">
        <f t="shared" si="6"/>
        <v>-2123.8989295678248</v>
      </c>
      <c r="AN216" s="140">
        <f t="shared" si="6"/>
        <v>-2230.9163893622949</v>
      </c>
      <c r="AO216" s="140">
        <f t="shared" si="6"/>
        <v>-2337.9338491567651</v>
      </c>
      <c r="AQ216" s="17">
        <f>SUM($AQ215:AQ215)</f>
        <v>0</v>
      </c>
      <c r="AR216" s="17">
        <f>SUM($AQ215:AR215)</f>
        <v>0</v>
      </c>
      <c r="AS216" s="17">
        <f>SUM($AQ215:AS215)</f>
        <v>0</v>
      </c>
      <c r="AT216" s="17">
        <f>SUM($AQ215:AT215)</f>
        <v>0</v>
      </c>
      <c r="AU216" s="17">
        <f>SUM($AQ215:AU215)</f>
        <v>0</v>
      </c>
      <c r="AV216" s="17">
        <f>SUM($AQ215:AV215)</f>
        <v>0</v>
      </c>
      <c r="AW216" s="17">
        <f>SUM($AQ215:AW215)</f>
        <v>0</v>
      </c>
      <c r="AX216" s="17">
        <f>SUM($AQ215:AX215)</f>
        <v>0</v>
      </c>
      <c r="AY216" s="17">
        <f>SUM($AQ215:AY215)</f>
        <v>17.896503167664587</v>
      </c>
      <c r="AZ216" s="17">
        <f>SUM($AQ215:AZ215)</f>
        <v>55.308247081611569</v>
      </c>
      <c r="BA216" s="17">
        <f>SUM($AQ215:BA215)</f>
        <v>95.957466152792023</v>
      </c>
      <c r="BB216" s="17">
        <f>SUM($AQ215:BB215)</f>
        <v>139.84416038120571</v>
      </c>
      <c r="BC216" s="17">
        <f>SUM($AQ215:BC215)</f>
        <v>186.96832976685357</v>
      </c>
      <c r="BD216" s="17">
        <f>SUM($AQ215:BD215)</f>
        <v>237.32997430973467</v>
      </c>
      <c r="BE216" s="17">
        <f>SUM($AQ215:BE215)</f>
        <v>290.92909400984922</v>
      </c>
      <c r="BF216" s="17">
        <f>SUM($AQ215:BF215)</f>
        <v>347.76568886719747</v>
      </c>
      <c r="BG216" s="17">
        <f>SUM($AQ215:BG215)</f>
        <v>407.8397588817802</v>
      </c>
      <c r="BH216" s="17">
        <f>SUM($AQ215:BH215)</f>
        <v>471.15130405359616</v>
      </c>
      <c r="BI216" s="17">
        <f>SUM($AQ215:BI215)</f>
        <v>537.70032438264582</v>
      </c>
      <c r="BJ216" s="17">
        <f>SUM($AQ215:BJ215)</f>
        <v>607.48681986893007</v>
      </c>
      <c r="BK216" s="17">
        <f>SUM($AQ215:BK215)</f>
        <v>680.51079051244812</v>
      </c>
      <c r="BL216" s="17">
        <f>SUM($AQ215:BL215)</f>
        <v>756.77223631319885</v>
      </c>
      <c r="BM216" s="17">
        <f>SUM($AQ215:BM215)</f>
        <v>836.2711572711828</v>
      </c>
      <c r="BN216" s="17">
        <f>SUM($AQ215:BN215)</f>
        <v>919.00755338640101</v>
      </c>
      <c r="BO216" s="17">
        <f>SUM($AQ215:BO215)</f>
        <v>1004.9814246588525</v>
      </c>
      <c r="BP216" s="17">
        <f>SUM($AQ215:BP215)</f>
        <v>1094.1927710885382</v>
      </c>
      <c r="BQ216" s="17">
        <f>SUM($AQ215:BQ215)</f>
        <v>1186.641592675458</v>
      </c>
      <c r="BR216" s="17">
        <f>SUM($AQ215:BR215)</f>
        <v>1282.327889419611</v>
      </c>
      <c r="BS216" s="17">
        <f>SUM($AQ215:BS215)</f>
        <v>1381.2516613209973</v>
      </c>
      <c r="BT216" s="17">
        <f>SUM($AQ215:BT215)</f>
        <v>1483.4129083796183</v>
      </c>
      <c r="BU216" s="17">
        <f>SUM($AQ215:BU215)</f>
        <v>1588.8116305954729</v>
      </c>
      <c r="BV216" s="17">
        <f>SUM($AQ215:BV215)</f>
        <v>1695.8290903899433</v>
      </c>
      <c r="BW216" s="17">
        <f>SUM($AQ215:BW215)</f>
        <v>1802.8465501844137</v>
      </c>
      <c r="BX216" s="17">
        <f>SUM($AQ215:BX215)</f>
        <v>1909.864009978884</v>
      </c>
      <c r="BY216" s="17">
        <f>SUM($AQ215:BY215)</f>
        <v>2016.8814697733544</v>
      </c>
      <c r="BZ216" s="17">
        <f>SUM($AQ215:BZ215)</f>
        <v>2123.8989295678248</v>
      </c>
      <c r="CA216" s="17">
        <f>SUM($AQ215:CA215)</f>
        <v>2230.9163893622949</v>
      </c>
      <c r="CB216" s="17">
        <f>SUM($AQ215:CB215)</f>
        <v>2337.9338491567651</v>
      </c>
    </row>
    <row r="217" spans="1:95" s="15" customFormat="1" ht="15" customHeight="1">
      <c r="A217" s="17"/>
      <c r="B217" s="117" t="s">
        <v>96</v>
      </c>
      <c r="C217" s="141"/>
      <c r="D217" s="140">
        <f t="shared" ref="D217:AO223" si="7">IF(D$214=$B217,0,IF(D$214&gt;$B217,-0.5*D$212-0.5*C$212+C217,0.5*HLOOKUP($B217,$D$211:$AO$212,2,FALSE)+0.5*HLOOKUP($B216,$D$211:$AO$212,2,FALSE)+D216))</f>
        <v>0</v>
      </c>
      <c r="E217" s="140">
        <f t="shared" si="7"/>
        <v>0</v>
      </c>
      <c r="F217" s="140">
        <f t="shared" si="7"/>
        <v>0</v>
      </c>
      <c r="G217" s="140">
        <f t="shared" si="7"/>
        <v>0</v>
      </c>
      <c r="H217" s="140">
        <f t="shared" si="7"/>
        <v>0</v>
      </c>
      <c r="I217" s="140">
        <f t="shared" si="7"/>
        <v>0</v>
      </c>
      <c r="J217" s="140">
        <f t="shared" si="7"/>
        <v>0</v>
      </c>
      <c r="K217" s="140">
        <f t="shared" si="7"/>
        <v>0</v>
      </c>
      <c r="L217" s="140">
        <f t="shared" si="7"/>
        <v>-17.896503167664587</v>
      </c>
      <c r="M217" s="140">
        <f t="shared" si="7"/>
        <v>-55.308247081611569</v>
      </c>
      <c r="N217" s="140">
        <f t="shared" si="7"/>
        <v>-95.957466152792023</v>
      </c>
      <c r="O217" s="140">
        <f t="shared" si="7"/>
        <v>-139.84416038120571</v>
      </c>
      <c r="P217" s="140">
        <f t="shared" si="7"/>
        <v>-186.96832976685357</v>
      </c>
      <c r="Q217" s="140">
        <f t="shared" si="7"/>
        <v>-237.32997430973467</v>
      </c>
      <c r="R217" s="140">
        <f t="shared" si="7"/>
        <v>-290.92909400984922</v>
      </c>
      <c r="S217" s="140">
        <f t="shared" si="7"/>
        <v>-347.76568886719747</v>
      </c>
      <c r="T217" s="140">
        <f t="shared" si="7"/>
        <v>-407.8397588817802</v>
      </c>
      <c r="U217" s="140">
        <f t="shared" si="7"/>
        <v>-471.15130405359616</v>
      </c>
      <c r="V217" s="140">
        <f t="shared" si="7"/>
        <v>-537.70032438264582</v>
      </c>
      <c r="W217" s="140">
        <f t="shared" si="7"/>
        <v>-607.48681986893007</v>
      </c>
      <c r="X217" s="140">
        <f t="shared" si="7"/>
        <v>-680.51079051244812</v>
      </c>
      <c r="Y217" s="140">
        <f t="shared" si="7"/>
        <v>-756.77223631319885</v>
      </c>
      <c r="Z217" s="140">
        <f t="shared" si="7"/>
        <v>-836.2711572711828</v>
      </c>
      <c r="AA217" s="140">
        <f t="shared" si="7"/>
        <v>-919.00755338640101</v>
      </c>
      <c r="AB217" s="140">
        <f t="shared" si="7"/>
        <v>-1004.9814246588525</v>
      </c>
      <c r="AC217" s="140">
        <f t="shared" si="7"/>
        <v>-1094.1927710885382</v>
      </c>
      <c r="AD217" s="140">
        <f t="shared" si="7"/>
        <v>-1186.641592675458</v>
      </c>
      <c r="AE217" s="140">
        <f t="shared" si="7"/>
        <v>-1282.327889419611</v>
      </c>
      <c r="AF217" s="140">
        <f t="shared" si="7"/>
        <v>-1381.2516613209973</v>
      </c>
      <c r="AG217" s="140">
        <f t="shared" si="7"/>
        <v>-1483.4129083796183</v>
      </c>
      <c r="AH217" s="140">
        <f t="shared" si="7"/>
        <v>-1588.8116305954729</v>
      </c>
      <c r="AI217" s="140">
        <f t="shared" si="7"/>
        <v>-1695.8290903899433</v>
      </c>
      <c r="AJ217" s="140">
        <f t="shared" si="7"/>
        <v>-1802.8465501844137</v>
      </c>
      <c r="AK217" s="140">
        <f t="shared" si="7"/>
        <v>-1909.864009978884</v>
      </c>
      <c r="AL217" s="140">
        <f t="shared" si="7"/>
        <v>-2016.8814697733544</v>
      </c>
      <c r="AM217" s="140">
        <f t="shared" si="7"/>
        <v>-2123.8989295678248</v>
      </c>
      <c r="AN217" s="140">
        <f t="shared" si="7"/>
        <v>-2230.9163893622949</v>
      </c>
      <c r="AO217" s="140">
        <f t="shared" si="7"/>
        <v>-2337.9338491567651</v>
      </c>
      <c r="AP217" s="100">
        <f>COUNTIF(AQ217:CB217,TRUE)</f>
        <v>38</v>
      </c>
      <c r="AQ217" s="99" t="b">
        <f>AQ216=-D216</f>
        <v>1</v>
      </c>
      <c r="AR217" s="99" t="b">
        <f t="shared" ref="AR217:CB217" si="8">AR216=-E216</f>
        <v>1</v>
      </c>
      <c r="AS217" s="99" t="b">
        <f t="shared" si="8"/>
        <v>1</v>
      </c>
      <c r="AT217" s="99" t="b">
        <f t="shared" si="8"/>
        <v>1</v>
      </c>
      <c r="AU217" s="99" t="b">
        <f t="shared" si="8"/>
        <v>1</v>
      </c>
      <c r="AV217" s="99" t="b">
        <f t="shared" si="8"/>
        <v>1</v>
      </c>
      <c r="AW217" s="99" t="b">
        <f t="shared" si="8"/>
        <v>1</v>
      </c>
      <c r="AX217" s="99" t="b">
        <f t="shared" si="8"/>
        <v>1</v>
      </c>
      <c r="AY217" s="99" t="b">
        <f t="shared" si="8"/>
        <v>1</v>
      </c>
      <c r="AZ217" s="99" t="b">
        <f t="shared" si="8"/>
        <v>1</v>
      </c>
      <c r="BA217" s="99" t="b">
        <f t="shared" si="8"/>
        <v>1</v>
      </c>
      <c r="BB217" s="99" t="b">
        <f t="shared" si="8"/>
        <v>1</v>
      </c>
      <c r="BC217" s="99" t="b">
        <f t="shared" si="8"/>
        <v>1</v>
      </c>
      <c r="BD217" s="99" t="b">
        <f t="shared" si="8"/>
        <v>1</v>
      </c>
      <c r="BE217" s="99" t="b">
        <f t="shared" si="8"/>
        <v>1</v>
      </c>
      <c r="BF217" s="99" t="b">
        <f t="shared" si="8"/>
        <v>1</v>
      </c>
      <c r="BG217" s="99" t="b">
        <f t="shared" si="8"/>
        <v>1</v>
      </c>
      <c r="BH217" s="99" t="b">
        <f t="shared" si="8"/>
        <v>1</v>
      </c>
      <c r="BI217" s="99" t="b">
        <f t="shared" si="8"/>
        <v>1</v>
      </c>
      <c r="BJ217" s="99" t="b">
        <f t="shared" si="8"/>
        <v>1</v>
      </c>
      <c r="BK217" s="99" t="b">
        <f t="shared" si="8"/>
        <v>1</v>
      </c>
      <c r="BL217" s="99" t="b">
        <f t="shared" si="8"/>
        <v>1</v>
      </c>
      <c r="BM217" s="99" t="b">
        <f t="shared" si="8"/>
        <v>1</v>
      </c>
      <c r="BN217" s="99" t="b">
        <f t="shared" si="8"/>
        <v>1</v>
      </c>
      <c r="BO217" s="99" t="b">
        <f t="shared" si="8"/>
        <v>1</v>
      </c>
      <c r="BP217" s="99" t="b">
        <f t="shared" si="8"/>
        <v>1</v>
      </c>
      <c r="BQ217" s="99" t="b">
        <f t="shared" si="8"/>
        <v>1</v>
      </c>
      <c r="BR217" s="99" t="b">
        <f t="shared" si="8"/>
        <v>1</v>
      </c>
      <c r="BS217" s="99" t="b">
        <f t="shared" si="8"/>
        <v>1</v>
      </c>
      <c r="BT217" s="99" t="b">
        <f t="shared" si="8"/>
        <v>1</v>
      </c>
      <c r="BU217" s="99" t="b">
        <f t="shared" si="8"/>
        <v>1</v>
      </c>
      <c r="BV217" s="99" t="b">
        <f t="shared" si="8"/>
        <v>1</v>
      </c>
      <c r="BW217" s="99" t="b">
        <f t="shared" si="8"/>
        <v>1</v>
      </c>
      <c r="BX217" s="99" t="b">
        <f t="shared" si="8"/>
        <v>1</v>
      </c>
      <c r="BY217" s="99" t="b">
        <f t="shared" si="8"/>
        <v>1</v>
      </c>
      <c r="BZ217" s="99" t="b">
        <f t="shared" si="8"/>
        <v>1</v>
      </c>
      <c r="CA217" s="99" t="b">
        <f t="shared" si="8"/>
        <v>1</v>
      </c>
      <c r="CB217" s="99" t="b">
        <f t="shared" si="8"/>
        <v>1</v>
      </c>
    </row>
    <row r="218" spans="1:95" s="15" customFormat="1" ht="15" customHeight="1">
      <c r="A218" s="17"/>
      <c r="B218" s="117" t="s">
        <v>97</v>
      </c>
      <c r="C218" s="141"/>
      <c r="D218" s="140">
        <f t="shared" si="7"/>
        <v>0</v>
      </c>
      <c r="E218" s="140">
        <f t="shared" si="7"/>
        <v>0</v>
      </c>
      <c r="F218" s="140">
        <f t="shared" si="7"/>
        <v>0</v>
      </c>
      <c r="G218" s="140">
        <f t="shared" si="7"/>
        <v>0</v>
      </c>
      <c r="H218" s="140">
        <f t="shared" si="7"/>
        <v>0</v>
      </c>
      <c r="I218" s="140">
        <f t="shared" si="7"/>
        <v>0</v>
      </c>
      <c r="J218" s="140">
        <f t="shared" si="7"/>
        <v>0</v>
      </c>
      <c r="K218" s="140">
        <f t="shared" si="7"/>
        <v>0</v>
      </c>
      <c r="L218" s="140">
        <f t="shared" si="7"/>
        <v>-17.896503167664587</v>
      </c>
      <c r="M218" s="140">
        <f t="shared" si="7"/>
        <v>-55.308247081611569</v>
      </c>
      <c r="N218" s="140">
        <f t="shared" si="7"/>
        <v>-95.957466152792023</v>
      </c>
      <c r="O218" s="140">
        <f t="shared" si="7"/>
        <v>-139.84416038120571</v>
      </c>
      <c r="P218" s="140">
        <f t="shared" si="7"/>
        <v>-186.96832976685357</v>
      </c>
      <c r="Q218" s="140">
        <f t="shared" si="7"/>
        <v>-237.32997430973467</v>
      </c>
      <c r="R218" s="140">
        <f t="shared" si="7"/>
        <v>-290.92909400984922</v>
      </c>
      <c r="S218" s="140">
        <f t="shared" si="7"/>
        <v>-347.76568886719747</v>
      </c>
      <c r="T218" s="140">
        <f t="shared" si="7"/>
        <v>-407.8397588817802</v>
      </c>
      <c r="U218" s="140">
        <f t="shared" si="7"/>
        <v>-471.15130405359616</v>
      </c>
      <c r="V218" s="140">
        <f t="shared" si="7"/>
        <v>-537.70032438264582</v>
      </c>
      <c r="W218" s="140">
        <f t="shared" si="7"/>
        <v>-607.48681986893007</v>
      </c>
      <c r="X218" s="140">
        <f t="shared" si="7"/>
        <v>-680.51079051244812</v>
      </c>
      <c r="Y218" s="140">
        <f t="shared" si="7"/>
        <v>-756.77223631319885</v>
      </c>
      <c r="Z218" s="140">
        <f t="shared" si="7"/>
        <v>-836.2711572711828</v>
      </c>
      <c r="AA218" s="140">
        <f t="shared" si="7"/>
        <v>-919.00755338640101</v>
      </c>
      <c r="AB218" s="140">
        <f t="shared" si="7"/>
        <v>-1004.9814246588525</v>
      </c>
      <c r="AC218" s="140">
        <f t="shared" si="7"/>
        <v>-1094.1927710885382</v>
      </c>
      <c r="AD218" s="140">
        <f t="shared" si="7"/>
        <v>-1186.641592675458</v>
      </c>
      <c r="AE218" s="140">
        <f t="shared" si="7"/>
        <v>-1282.327889419611</v>
      </c>
      <c r="AF218" s="140">
        <f t="shared" si="7"/>
        <v>-1381.2516613209973</v>
      </c>
      <c r="AG218" s="140">
        <f t="shared" si="7"/>
        <v>-1483.4129083796183</v>
      </c>
      <c r="AH218" s="140">
        <f t="shared" si="7"/>
        <v>-1588.8116305954729</v>
      </c>
      <c r="AI218" s="140">
        <f t="shared" si="7"/>
        <v>-1695.8290903899433</v>
      </c>
      <c r="AJ218" s="140">
        <f t="shared" si="7"/>
        <v>-1802.8465501844137</v>
      </c>
      <c r="AK218" s="140">
        <f t="shared" si="7"/>
        <v>-1909.864009978884</v>
      </c>
      <c r="AL218" s="140">
        <f t="shared" si="7"/>
        <v>-2016.8814697733544</v>
      </c>
      <c r="AM218" s="140">
        <f t="shared" si="7"/>
        <v>-2123.8989295678248</v>
      </c>
      <c r="AN218" s="140">
        <f t="shared" si="7"/>
        <v>-2230.9163893622949</v>
      </c>
      <c r="AO218" s="140">
        <f t="shared" si="7"/>
        <v>-2337.9338491567651</v>
      </c>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row>
    <row r="219" spans="1:95" s="15" customFormat="1" ht="15" customHeight="1">
      <c r="A219" s="17"/>
      <c r="B219" s="117" t="s">
        <v>98</v>
      </c>
      <c r="C219" s="141"/>
      <c r="D219" s="140">
        <f t="shared" si="7"/>
        <v>0</v>
      </c>
      <c r="E219" s="140">
        <f t="shared" si="7"/>
        <v>0</v>
      </c>
      <c r="F219" s="140">
        <f t="shared" si="7"/>
        <v>0</v>
      </c>
      <c r="G219" s="140">
        <f t="shared" si="7"/>
        <v>0</v>
      </c>
      <c r="H219" s="140">
        <f t="shared" si="7"/>
        <v>0</v>
      </c>
      <c r="I219" s="140">
        <f t="shared" si="7"/>
        <v>0</v>
      </c>
      <c r="J219" s="140">
        <f t="shared" si="7"/>
        <v>0</v>
      </c>
      <c r="K219" s="140">
        <f t="shared" si="7"/>
        <v>0</v>
      </c>
      <c r="L219" s="140">
        <f t="shared" si="7"/>
        <v>-17.896503167664587</v>
      </c>
      <c r="M219" s="140">
        <f t="shared" si="7"/>
        <v>-55.308247081611569</v>
      </c>
      <c r="N219" s="140">
        <f t="shared" si="7"/>
        <v>-95.957466152792023</v>
      </c>
      <c r="O219" s="140">
        <f t="shared" si="7"/>
        <v>-139.84416038120571</v>
      </c>
      <c r="P219" s="140">
        <f t="shared" si="7"/>
        <v>-186.96832976685357</v>
      </c>
      <c r="Q219" s="140">
        <f t="shared" si="7"/>
        <v>-237.32997430973467</v>
      </c>
      <c r="R219" s="140">
        <f t="shared" si="7"/>
        <v>-290.92909400984922</v>
      </c>
      <c r="S219" s="140">
        <f t="shared" si="7"/>
        <v>-347.76568886719747</v>
      </c>
      <c r="T219" s="140">
        <f t="shared" si="7"/>
        <v>-407.8397588817802</v>
      </c>
      <c r="U219" s="140">
        <f t="shared" si="7"/>
        <v>-471.15130405359616</v>
      </c>
      <c r="V219" s="140">
        <f t="shared" si="7"/>
        <v>-537.70032438264582</v>
      </c>
      <c r="W219" s="140">
        <f t="shared" si="7"/>
        <v>-607.48681986893007</v>
      </c>
      <c r="X219" s="140">
        <f t="shared" si="7"/>
        <v>-680.51079051244812</v>
      </c>
      <c r="Y219" s="140">
        <f t="shared" si="7"/>
        <v>-756.77223631319885</v>
      </c>
      <c r="Z219" s="140">
        <f t="shared" si="7"/>
        <v>-836.2711572711828</v>
      </c>
      <c r="AA219" s="140">
        <f t="shared" si="7"/>
        <v>-919.00755338640101</v>
      </c>
      <c r="AB219" s="140">
        <f t="shared" si="7"/>
        <v>-1004.9814246588525</v>
      </c>
      <c r="AC219" s="140">
        <f t="shared" si="7"/>
        <v>-1094.1927710885382</v>
      </c>
      <c r="AD219" s="140">
        <f t="shared" si="7"/>
        <v>-1186.641592675458</v>
      </c>
      <c r="AE219" s="140">
        <f t="shared" si="7"/>
        <v>-1282.327889419611</v>
      </c>
      <c r="AF219" s="140">
        <f t="shared" si="7"/>
        <v>-1381.2516613209973</v>
      </c>
      <c r="AG219" s="140">
        <f t="shared" si="7"/>
        <v>-1483.4129083796183</v>
      </c>
      <c r="AH219" s="140">
        <f t="shared" si="7"/>
        <v>-1588.8116305954729</v>
      </c>
      <c r="AI219" s="140">
        <f t="shared" si="7"/>
        <v>-1695.8290903899433</v>
      </c>
      <c r="AJ219" s="140">
        <f t="shared" si="7"/>
        <v>-1802.8465501844137</v>
      </c>
      <c r="AK219" s="140">
        <f t="shared" si="7"/>
        <v>-1909.864009978884</v>
      </c>
      <c r="AL219" s="140">
        <f t="shared" si="7"/>
        <v>-2016.8814697733544</v>
      </c>
      <c r="AM219" s="140">
        <f t="shared" si="7"/>
        <v>-2123.8989295678248</v>
      </c>
      <c r="AN219" s="140">
        <f t="shared" si="7"/>
        <v>-2230.9163893622949</v>
      </c>
      <c r="AO219" s="140">
        <f t="shared" si="7"/>
        <v>-2337.9338491567651</v>
      </c>
      <c r="AP219" s="17"/>
      <c r="AQ219" s="17">
        <v>0</v>
      </c>
      <c r="AR219" s="17">
        <v>0</v>
      </c>
      <c r="AS219" s="17">
        <v>0</v>
      </c>
      <c r="AT219" s="17">
        <v>0</v>
      </c>
      <c r="AU219" s="17">
        <v>0</v>
      </c>
      <c r="AV219" s="17">
        <v>0</v>
      </c>
      <c r="AW219" s="17">
        <v>0</v>
      </c>
      <c r="AX219" s="17">
        <v>0</v>
      </c>
      <c r="AY219" s="17">
        <v>11.388726365510045</v>
      </c>
      <c r="AZ219" s="17">
        <v>35.196288675353088</v>
      </c>
      <c r="BA219" s="17">
        <v>61.064070142840663</v>
      </c>
      <c r="BB219" s="17">
        <v>88.992070767972621</v>
      </c>
      <c r="BC219" s="17">
        <v>118.98029055074956</v>
      </c>
      <c r="BD219" s="17">
        <v>151.02872949117088</v>
      </c>
      <c r="BE219" s="17">
        <v>185.13738758923671</v>
      </c>
      <c r="BF219" s="17">
        <v>221.30626484494724</v>
      </c>
      <c r="BG219" s="17">
        <v>259.53536125830288</v>
      </c>
      <c r="BH219" s="17">
        <v>299.82467682930292</v>
      </c>
      <c r="BI219" s="17">
        <v>342.17421155794767</v>
      </c>
      <c r="BJ219" s="17">
        <v>386.58396544423772</v>
      </c>
      <c r="BK219" s="17">
        <v>433.05393848817243</v>
      </c>
      <c r="BL219" s="17">
        <v>481.58413068975119</v>
      </c>
      <c r="BM219" s="17">
        <v>532.17454204897433</v>
      </c>
      <c r="BN219" s="17">
        <v>584.82517256584242</v>
      </c>
      <c r="BO219" s="17">
        <v>639.5360222403549</v>
      </c>
      <c r="BP219" s="17">
        <v>696.30709107251243</v>
      </c>
      <c r="BQ219" s="17">
        <v>755.13837906231493</v>
      </c>
      <c r="BR219" s="17">
        <v>816.0298862097618</v>
      </c>
      <c r="BS219" s="17">
        <v>878.98161251485305</v>
      </c>
      <c r="BT219" s="17">
        <v>943.9935579775896</v>
      </c>
      <c r="BU219" s="17">
        <v>1011.0657225979709</v>
      </c>
      <c r="BV219" s="17">
        <v>1079.1679967971736</v>
      </c>
      <c r="BW219" s="17">
        <v>1147.2702709963764</v>
      </c>
      <c r="BX219" s="17">
        <v>1215.3725451955793</v>
      </c>
      <c r="BY219" s="17">
        <v>1283.4748193947821</v>
      </c>
      <c r="BZ219" s="17">
        <v>1351.577093593985</v>
      </c>
      <c r="CA219" s="17">
        <v>1419.6793677931878</v>
      </c>
      <c r="CB219" s="17">
        <v>1487.7816419923906</v>
      </c>
    </row>
    <row r="220" spans="1:95" s="15" customFormat="1" ht="15" customHeight="1">
      <c r="A220" s="17"/>
      <c r="B220" s="117" t="s">
        <v>99</v>
      </c>
      <c r="C220" s="141"/>
      <c r="D220" s="140">
        <f t="shared" si="7"/>
        <v>0</v>
      </c>
      <c r="E220" s="140">
        <f t="shared" si="7"/>
        <v>0</v>
      </c>
      <c r="F220" s="140">
        <f t="shared" si="7"/>
        <v>0</v>
      </c>
      <c r="G220" s="140">
        <f t="shared" si="7"/>
        <v>0</v>
      </c>
      <c r="H220" s="140">
        <f t="shared" si="7"/>
        <v>0</v>
      </c>
      <c r="I220" s="140">
        <f t="shared" si="7"/>
        <v>0</v>
      </c>
      <c r="J220" s="140">
        <f t="shared" si="7"/>
        <v>0</v>
      </c>
      <c r="K220" s="140">
        <f t="shared" si="7"/>
        <v>0</v>
      </c>
      <c r="L220" s="140">
        <f t="shared" si="7"/>
        <v>-17.896503167664587</v>
      </c>
      <c r="M220" s="140">
        <f t="shared" si="7"/>
        <v>-55.308247081611569</v>
      </c>
      <c r="N220" s="140">
        <f t="shared" si="7"/>
        <v>-95.957466152792023</v>
      </c>
      <c r="O220" s="140">
        <f t="shared" si="7"/>
        <v>-139.84416038120571</v>
      </c>
      <c r="P220" s="140">
        <f t="shared" si="7"/>
        <v>-186.96832976685357</v>
      </c>
      <c r="Q220" s="140">
        <f t="shared" si="7"/>
        <v>-237.32997430973467</v>
      </c>
      <c r="R220" s="140">
        <f t="shared" si="7"/>
        <v>-290.92909400984922</v>
      </c>
      <c r="S220" s="140">
        <f t="shared" si="7"/>
        <v>-347.76568886719747</v>
      </c>
      <c r="T220" s="140">
        <f t="shared" si="7"/>
        <v>-407.8397588817802</v>
      </c>
      <c r="U220" s="140">
        <f t="shared" si="7"/>
        <v>-471.15130405359616</v>
      </c>
      <c r="V220" s="140">
        <f t="shared" si="7"/>
        <v>-537.70032438264582</v>
      </c>
      <c r="W220" s="140">
        <f t="shared" si="7"/>
        <v>-607.48681986893007</v>
      </c>
      <c r="X220" s="140">
        <f t="shared" si="7"/>
        <v>-680.51079051244812</v>
      </c>
      <c r="Y220" s="140">
        <f t="shared" si="7"/>
        <v>-756.77223631319885</v>
      </c>
      <c r="Z220" s="140">
        <f t="shared" si="7"/>
        <v>-836.2711572711828</v>
      </c>
      <c r="AA220" s="140">
        <f t="shared" si="7"/>
        <v>-919.00755338640101</v>
      </c>
      <c r="AB220" s="140">
        <f t="shared" si="7"/>
        <v>-1004.9814246588525</v>
      </c>
      <c r="AC220" s="140">
        <f t="shared" si="7"/>
        <v>-1094.1927710885382</v>
      </c>
      <c r="AD220" s="140">
        <f t="shared" si="7"/>
        <v>-1186.641592675458</v>
      </c>
      <c r="AE220" s="140">
        <f t="shared" si="7"/>
        <v>-1282.327889419611</v>
      </c>
      <c r="AF220" s="140">
        <f t="shared" si="7"/>
        <v>-1381.2516613209973</v>
      </c>
      <c r="AG220" s="140">
        <f t="shared" si="7"/>
        <v>-1483.4129083796183</v>
      </c>
      <c r="AH220" s="140">
        <f t="shared" si="7"/>
        <v>-1588.8116305954729</v>
      </c>
      <c r="AI220" s="140">
        <f t="shared" si="7"/>
        <v>-1695.8290903899433</v>
      </c>
      <c r="AJ220" s="140">
        <f t="shared" si="7"/>
        <v>-1802.8465501844137</v>
      </c>
      <c r="AK220" s="140">
        <f t="shared" si="7"/>
        <v>-1909.864009978884</v>
      </c>
      <c r="AL220" s="140">
        <f t="shared" si="7"/>
        <v>-2016.8814697733544</v>
      </c>
      <c r="AM220" s="140">
        <f t="shared" si="7"/>
        <v>-2123.8989295678248</v>
      </c>
      <c r="AN220" s="140">
        <f t="shared" si="7"/>
        <v>-2230.9163893622949</v>
      </c>
      <c r="AO220" s="140">
        <f t="shared" si="7"/>
        <v>-2337.9338491567651</v>
      </c>
      <c r="AP220" s="17"/>
      <c r="AQ220" s="17" t="b">
        <f t="shared" ref="AQ220:CB220" si="9">AQ219=AQ216</f>
        <v>1</v>
      </c>
      <c r="AR220" s="17" t="b">
        <f t="shared" si="9"/>
        <v>1</v>
      </c>
      <c r="AS220" s="17" t="b">
        <f t="shared" si="9"/>
        <v>1</v>
      </c>
      <c r="AT220" s="17" t="b">
        <f t="shared" si="9"/>
        <v>1</v>
      </c>
      <c r="AU220" s="17" t="b">
        <f t="shared" si="9"/>
        <v>1</v>
      </c>
      <c r="AV220" s="17" t="b">
        <f t="shared" si="9"/>
        <v>1</v>
      </c>
      <c r="AW220" s="17" t="b">
        <f t="shared" si="9"/>
        <v>1</v>
      </c>
      <c r="AX220" s="17" t="b">
        <f t="shared" si="9"/>
        <v>1</v>
      </c>
      <c r="AY220" s="17" t="b">
        <f t="shared" si="9"/>
        <v>0</v>
      </c>
      <c r="AZ220" s="17" t="b">
        <f t="shared" si="9"/>
        <v>0</v>
      </c>
      <c r="BA220" s="17" t="b">
        <f t="shared" si="9"/>
        <v>0</v>
      </c>
      <c r="BB220" s="17" t="b">
        <f t="shared" si="9"/>
        <v>0</v>
      </c>
      <c r="BC220" s="17" t="b">
        <f t="shared" si="9"/>
        <v>0</v>
      </c>
      <c r="BD220" s="17" t="b">
        <f t="shared" si="9"/>
        <v>0</v>
      </c>
      <c r="BE220" s="17" t="b">
        <f t="shared" si="9"/>
        <v>0</v>
      </c>
      <c r="BF220" s="17" t="b">
        <f t="shared" si="9"/>
        <v>0</v>
      </c>
      <c r="BG220" s="17" t="b">
        <f t="shared" si="9"/>
        <v>0</v>
      </c>
      <c r="BH220" s="17" t="b">
        <f t="shared" si="9"/>
        <v>0</v>
      </c>
      <c r="BI220" s="17" t="b">
        <f t="shared" si="9"/>
        <v>0</v>
      </c>
      <c r="BJ220" s="17" t="b">
        <f t="shared" si="9"/>
        <v>0</v>
      </c>
      <c r="BK220" s="17" t="b">
        <f t="shared" si="9"/>
        <v>0</v>
      </c>
      <c r="BL220" s="17" t="b">
        <f t="shared" si="9"/>
        <v>0</v>
      </c>
      <c r="BM220" s="17" t="b">
        <f t="shared" si="9"/>
        <v>0</v>
      </c>
      <c r="BN220" s="17" t="b">
        <f t="shared" si="9"/>
        <v>0</v>
      </c>
      <c r="BO220" s="17" t="b">
        <f t="shared" si="9"/>
        <v>0</v>
      </c>
      <c r="BP220" s="17" t="b">
        <f t="shared" si="9"/>
        <v>0</v>
      </c>
      <c r="BQ220" s="17" t="b">
        <f t="shared" si="9"/>
        <v>0</v>
      </c>
      <c r="BR220" s="17" t="b">
        <f t="shared" si="9"/>
        <v>0</v>
      </c>
      <c r="BS220" s="17" t="b">
        <f t="shared" si="9"/>
        <v>0</v>
      </c>
      <c r="BT220" s="17" t="b">
        <f t="shared" si="9"/>
        <v>0</v>
      </c>
      <c r="BU220" s="17" t="b">
        <f t="shared" si="9"/>
        <v>0</v>
      </c>
      <c r="BV220" s="17" t="b">
        <f t="shared" si="9"/>
        <v>0</v>
      </c>
      <c r="BW220" s="17" t="b">
        <f t="shared" si="9"/>
        <v>0</v>
      </c>
      <c r="BX220" s="17" t="b">
        <f t="shared" si="9"/>
        <v>0</v>
      </c>
      <c r="BY220" s="17" t="b">
        <f t="shared" si="9"/>
        <v>0</v>
      </c>
      <c r="BZ220" s="17" t="b">
        <f t="shared" si="9"/>
        <v>0</v>
      </c>
      <c r="CA220" s="17" t="b">
        <f t="shared" si="9"/>
        <v>0</v>
      </c>
      <c r="CB220" s="17" t="b">
        <f t="shared" si="9"/>
        <v>0</v>
      </c>
    </row>
    <row r="221" spans="1:95" s="15" customFormat="1" ht="15" customHeight="1">
      <c r="A221" s="17"/>
      <c r="B221" s="117" t="s">
        <v>100</v>
      </c>
      <c r="C221" s="141"/>
      <c r="D221" s="140">
        <f t="shared" si="7"/>
        <v>0</v>
      </c>
      <c r="E221" s="140">
        <f t="shared" si="7"/>
        <v>0</v>
      </c>
      <c r="F221" s="140">
        <f t="shared" si="7"/>
        <v>0</v>
      </c>
      <c r="G221" s="140">
        <f t="shared" si="7"/>
        <v>0</v>
      </c>
      <c r="H221" s="140">
        <f t="shared" si="7"/>
        <v>0</v>
      </c>
      <c r="I221" s="140">
        <f t="shared" si="7"/>
        <v>0</v>
      </c>
      <c r="J221" s="140">
        <f t="shared" si="7"/>
        <v>0</v>
      </c>
      <c r="K221" s="140">
        <f t="shared" si="7"/>
        <v>0</v>
      </c>
      <c r="L221" s="140">
        <f t="shared" si="7"/>
        <v>-17.896503167664587</v>
      </c>
      <c r="M221" s="140">
        <f t="shared" si="7"/>
        <v>-55.308247081611569</v>
      </c>
      <c r="N221" s="140">
        <f t="shared" si="7"/>
        <v>-95.957466152792023</v>
      </c>
      <c r="O221" s="140">
        <f t="shared" si="7"/>
        <v>-139.84416038120571</v>
      </c>
      <c r="P221" s="140">
        <f t="shared" si="7"/>
        <v>-186.96832976685357</v>
      </c>
      <c r="Q221" s="140">
        <f t="shared" si="7"/>
        <v>-237.32997430973467</v>
      </c>
      <c r="R221" s="140">
        <f t="shared" si="7"/>
        <v>-290.92909400984922</v>
      </c>
      <c r="S221" s="140">
        <f t="shared" si="7"/>
        <v>-347.76568886719747</v>
      </c>
      <c r="T221" s="140">
        <f t="shared" si="7"/>
        <v>-407.8397588817802</v>
      </c>
      <c r="U221" s="140">
        <f t="shared" si="7"/>
        <v>-471.15130405359616</v>
      </c>
      <c r="V221" s="140">
        <f t="shared" si="7"/>
        <v>-537.70032438264582</v>
      </c>
      <c r="W221" s="140">
        <f t="shared" si="7"/>
        <v>-607.48681986893007</v>
      </c>
      <c r="X221" s="140">
        <f t="shared" si="7"/>
        <v>-680.51079051244812</v>
      </c>
      <c r="Y221" s="140">
        <f t="shared" si="7"/>
        <v>-756.77223631319885</v>
      </c>
      <c r="Z221" s="140">
        <f t="shared" si="7"/>
        <v>-836.2711572711828</v>
      </c>
      <c r="AA221" s="140">
        <f t="shared" si="7"/>
        <v>-919.00755338640101</v>
      </c>
      <c r="AB221" s="140">
        <f t="shared" si="7"/>
        <v>-1004.9814246588525</v>
      </c>
      <c r="AC221" s="140">
        <f t="shared" si="7"/>
        <v>-1094.1927710885382</v>
      </c>
      <c r="AD221" s="140">
        <f t="shared" si="7"/>
        <v>-1186.641592675458</v>
      </c>
      <c r="AE221" s="140">
        <f t="shared" si="7"/>
        <v>-1282.327889419611</v>
      </c>
      <c r="AF221" s="140">
        <f t="shared" si="7"/>
        <v>-1381.2516613209973</v>
      </c>
      <c r="AG221" s="140">
        <f t="shared" si="7"/>
        <v>-1483.4129083796183</v>
      </c>
      <c r="AH221" s="140">
        <f t="shared" si="7"/>
        <v>-1588.8116305954729</v>
      </c>
      <c r="AI221" s="140">
        <f t="shared" si="7"/>
        <v>-1695.8290903899433</v>
      </c>
      <c r="AJ221" s="140">
        <f t="shared" si="7"/>
        <v>-1802.8465501844137</v>
      </c>
      <c r="AK221" s="140">
        <f t="shared" si="7"/>
        <v>-1909.864009978884</v>
      </c>
      <c r="AL221" s="140">
        <f t="shared" si="7"/>
        <v>-2016.8814697733544</v>
      </c>
      <c r="AM221" s="140">
        <f t="shared" si="7"/>
        <v>-2123.8989295678248</v>
      </c>
      <c r="AN221" s="140">
        <f t="shared" si="7"/>
        <v>-2230.9163893622949</v>
      </c>
      <c r="AO221" s="140">
        <f t="shared" si="7"/>
        <v>-2337.9338491567651</v>
      </c>
      <c r="AP221" s="17"/>
      <c r="AQ221" s="17"/>
      <c r="AR221" s="17"/>
      <c r="AS221" s="17"/>
      <c r="AT221" s="17"/>
      <c r="AU221" s="17"/>
      <c r="AV221" s="17"/>
      <c r="AW221" s="17"/>
      <c r="AX221" s="17"/>
      <c r="AY221" s="17"/>
      <c r="AZ221" s="17"/>
      <c r="BA221" s="17"/>
      <c r="BB221" s="17"/>
      <c r="BC221" s="17"/>
    </row>
    <row r="222" spans="1:95" s="15" customFormat="1" ht="15" customHeight="1">
      <c r="A222" s="17"/>
      <c r="B222" s="117" t="s">
        <v>101</v>
      </c>
      <c r="C222" s="141"/>
      <c r="D222" s="140">
        <f t="shared" si="7"/>
        <v>0</v>
      </c>
      <c r="E222" s="140">
        <f t="shared" si="7"/>
        <v>0</v>
      </c>
      <c r="F222" s="140">
        <f t="shared" si="7"/>
        <v>0</v>
      </c>
      <c r="G222" s="140">
        <f t="shared" si="7"/>
        <v>0</v>
      </c>
      <c r="H222" s="140">
        <f t="shared" si="7"/>
        <v>0</v>
      </c>
      <c r="I222" s="140">
        <f t="shared" si="7"/>
        <v>0</v>
      </c>
      <c r="J222" s="140">
        <f t="shared" si="7"/>
        <v>0</v>
      </c>
      <c r="K222" s="140">
        <f t="shared" si="7"/>
        <v>0</v>
      </c>
      <c r="L222" s="140">
        <f t="shared" si="7"/>
        <v>-17.896503167664587</v>
      </c>
      <c r="M222" s="140">
        <f t="shared" si="7"/>
        <v>-55.308247081611569</v>
      </c>
      <c r="N222" s="140">
        <f t="shared" si="7"/>
        <v>-95.957466152792023</v>
      </c>
      <c r="O222" s="140">
        <f t="shared" si="7"/>
        <v>-139.84416038120571</v>
      </c>
      <c r="P222" s="140">
        <f t="shared" si="7"/>
        <v>-186.96832976685357</v>
      </c>
      <c r="Q222" s="140">
        <f t="shared" si="7"/>
        <v>-237.32997430973467</v>
      </c>
      <c r="R222" s="140">
        <f t="shared" si="7"/>
        <v>-290.92909400984922</v>
      </c>
      <c r="S222" s="140">
        <f t="shared" si="7"/>
        <v>-347.76568886719747</v>
      </c>
      <c r="T222" s="140">
        <f t="shared" si="7"/>
        <v>-407.8397588817802</v>
      </c>
      <c r="U222" s="140">
        <f t="shared" si="7"/>
        <v>-471.15130405359616</v>
      </c>
      <c r="V222" s="140">
        <f t="shared" si="7"/>
        <v>-537.70032438264582</v>
      </c>
      <c r="W222" s="140">
        <f t="shared" si="7"/>
        <v>-607.48681986893007</v>
      </c>
      <c r="X222" s="140">
        <f t="shared" si="7"/>
        <v>-680.51079051244812</v>
      </c>
      <c r="Y222" s="140">
        <f t="shared" si="7"/>
        <v>-756.77223631319885</v>
      </c>
      <c r="Z222" s="140">
        <f t="shared" si="7"/>
        <v>-836.2711572711828</v>
      </c>
      <c r="AA222" s="140">
        <f t="shared" si="7"/>
        <v>-919.00755338640101</v>
      </c>
      <c r="AB222" s="140">
        <f t="shared" si="7"/>
        <v>-1004.9814246588525</v>
      </c>
      <c r="AC222" s="140">
        <f t="shared" si="7"/>
        <v>-1094.1927710885382</v>
      </c>
      <c r="AD222" s="140">
        <f t="shared" si="7"/>
        <v>-1186.641592675458</v>
      </c>
      <c r="AE222" s="140">
        <f t="shared" si="7"/>
        <v>-1282.327889419611</v>
      </c>
      <c r="AF222" s="140">
        <f t="shared" si="7"/>
        <v>-1381.2516613209973</v>
      </c>
      <c r="AG222" s="140">
        <f t="shared" si="7"/>
        <v>-1483.4129083796183</v>
      </c>
      <c r="AH222" s="140">
        <f t="shared" si="7"/>
        <v>-1588.8116305954729</v>
      </c>
      <c r="AI222" s="140">
        <f t="shared" si="7"/>
        <v>-1695.8290903899433</v>
      </c>
      <c r="AJ222" s="140">
        <f t="shared" si="7"/>
        <v>-1802.8465501844137</v>
      </c>
      <c r="AK222" s="140">
        <f t="shared" si="7"/>
        <v>-1909.864009978884</v>
      </c>
      <c r="AL222" s="140">
        <f t="shared" si="7"/>
        <v>-2016.8814697733544</v>
      </c>
      <c r="AM222" s="140">
        <f t="shared" si="7"/>
        <v>-2123.8989295678248</v>
      </c>
      <c r="AN222" s="140">
        <f t="shared" si="7"/>
        <v>-2230.9163893622949</v>
      </c>
      <c r="AO222" s="140">
        <f t="shared" si="7"/>
        <v>-2337.9338491567651</v>
      </c>
      <c r="AP222" s="17"/>
      <c r="BL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row>
    <row r="223" spans="1:95" s="15" customFormat="1" ht="15" customHeight="1">
      <c r="A223" s="17"/>
      <c r="B223" s="117" t="s">
        <v>102</v>
      </c>
      <c r="C223" s="141"/>
      <c r="D223" s="140">
        <f t="shared" si="7"/>
        <v>0</v>
      </c>
      <c r="E223" s="140">
        <f t="shared" si="7"/>
        <v>0</v>
      </c>
      <c r="F223" s="140">
        <f t="shared" si="7"/>
        <v>0</v>
      </c>
      <c r="G223" s="140">
        <f t="shared" si="7"/>
        <v>0</v>
      </c>
      <c r="H223" s="140">
        <f t="shared" si="7"/>
        <v>0</v>
      </c>
      <c r="I223" s="140">
        <f t="shared" si="7"/>
        <v>0</v>
      </c>
      <c r="J223" s="140">
        <f t="shared" si="7"/>
        <v>0</v>
      </c>
      <c r="K223" s="140">
        <f t="shared" si="7"/>
        <v>0</v>
      </c>
      <c r="L223" s="140">
        <f t="shared" si="7"/>
        <v>-17.896503167664587</v>
      </c>
      <c r="M223" s="140">
        <f t="shared" si="7"/>
        <v>-55.308247081611569</v>
      </c>
      <c r="N223" s="140">
        <f t="shared" si="7"/>
        <v>-95.957466152792023</v>
      </c>
      <c r="O223" s="140">
        <f t="shared" si="7"/>
        <v>-139.84416038120571</v>
      </c>
      <c r="P223" s="140">
        <f t="shared" si="7"/>
        <v>-186.96832976685357</v>
      </c>
      <c r="Q223" s="140">
        <f t="shared" si="7"/>
        <v>-237.32997430973467</v>
      </c>
      <c r="R223" s="140">
        <f t="shared" si="7"/>
        <v>-290.92909400984922</v>
      </c>
      <c r="S223" s="140">
        <f t="shared" si="7"/>
        <v>-347.76568886719747</v>
      </c>
      <c r="T223" s="140">
        <f t="shared" si="7"/>
        <v>-407.8397588817802</v>
      </c>
      <c r="U223" s="140">
        <f t="shared" si="7"/>
        <v>-471.15130405359616</v>
      </c>
      <c r="V223" s="140">
        <f t="shared" si="7"/>
        <v>-537.70032438264582</v>
      </c>
      <c r="W223" s="140">
        <f t="shared" si="7"/>
        <v>-607.48681986893007</v>
      </c>
      <c r="X223" s="140">
        <f t="shared" si="7"/>
        <v>-680.51079051244812</v>
      </c>
      <c r="Y223" s="140">
        <f t="shared" si="7"/>
        <v>-756.77223631319885</v>
      </c>
      <c r="Z223" s="140">
        <f t="shared" si="7"/>
        <v>-836.2711572711828</v>
      </c>
      <c r="AA223" s="140">
        <f t="shared" si="7"/>
        <v>-919.00755338640101</v>
      </c>
      <c r="AB223" s="140">
        <f t="shared" si="7"/>
        <v>-1004.9814246588525</v>
      </c>
      <c r="AC223" s="140">
        <f t="shared" si="7"/>
        <v>-1094.1927710885382</v>
      </c>
      <c r="AD223" s="140">
        <f t="shared" si="7"/>
        <v>-1186.641592675458</v>
      </c>
      <c r="AE223" s="140">
        <f t="shared" ref="AE223:AO223" si="10">IF(AE$214=$B223,0,IF(AE$214&gt;$B223,-0.5*AE$212-0.5*AD$212+AD223,0.5*HLOOKUP($B223,$D$211:$AO$212,2,FALSE)+0.5*HLOOKUP($B222,$D$211:$AO$212,2,FALSE)+AE222))</f>
        <v>-1282.327889419611</v>
      </c>
      <c r="AF223" s="140">
        <f t="shared" si="10"/>
        <v>-1381.2516613209973</v>
      </c>
      <c r="AG223" s="140">
        <f t="shared" si="10"/>
        <v>-1483.4129083796183</v>
      </c>
      <c r="AH223" s="140">
        <f t="shared" si="10"/>
        <v>-1588.8116305954729</v>
      </c>
      <c r="AI223" s="140">
        <f t="shared" si="10"/>
        <v>-1695.8290903899433</v>
      </c>
      <c r="AJ223" s="140">
        <f t="shared" si="10"/>
        <v>-1802.8465501844137</v>
      </c>
      <c r="AK223" s="140">
        <f t="shared" si="10"/>
        <v>-1909.864009978884</v>
      </c>
      <c r="AL223" s="140">
        <f t="shared" si="10"/>
        <v>-2016.8814697733544</v>
      </c>
      <c r="AM223" s="140">
        <f t="shared" si="10"/>
        <v>-2123.8989295678248</v>
      </c>
      <c r="AN223" s="140">
        <f t="shared" si="10"/>
        <v>-2230.9163893622949</v>
      </c>
      <c r="AO223" s="140">
        <f t="shared" si="10"/>
        <v>-2337.9338491567651</v>
      </c>
      <c r="AP223" s="17"/>
      <c r="BL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row>
    <row r="224" spans="1:95" ht="15" customHeight="1">
      <c r="A224" s="104"/>
      <c r="B224" s="117" t="s">
        <v>103</v>
      </c>
      <c r="C224" s="141"/>
      <c r="D224" s="140">
        <f t="shared" ref="D224:AO230" si="11">IF(D$214=$B224,0,IF(D$214&gt;$B224,-0.5*D$212-0.5*C$212+C224,0.5*HLOOKUP($B224,$D$211:$AO$212,2,FALSE)+0.5*HLOOKUP($B223,$D$211:$AO$212,2,FALSE)+D223))</f>
        <v>17.896503167664587</v>
      </c>
      <c r="E224" s="140">
        <f t="shared" si="11"/>
        <v>17.896503167664587</v>
      </c>
      <c r="F224" s="140">
        <f t="shared" si="11"/>
        <v>17.896503167664587</v>
      </c>
      <c r="G224" s="140">
        <f t="shared" si="11"/>
        <v>17.896503167664587</v>
      </c>
      <c r="H224" s="140">
        <f t="shared" si="11"/>
        <v>17.896503167664587</v>
      </c>
      <c r="I224" s="140">
        <f t="shared" si="11"/>
        <v>17.896503167664587</v>
      </c>
      <c r="J224" s="140">
        <f t="shared" si="11"/>
        <v>17.896503167664587</v>
      </c>
      <c r="K224" s="140">
        <f t="shared" si="11"/>
        <v>17.896503167664587</v>
      </c>
      <c r="L224" s="140">
        <f t="shared" si="11"/>
        <v>0</v>
      </c>
      <c r="M224" s="140">
        <f t="shared" si="11"/>
        <v>-37.411743913946978</v>
      </c>
      <c r="N224" s="140">
        <f t="shared" si="11"/>
        <v>-78.060962985127432</v>
      </c>
      <c r="O224" s="140">
        <f t="shared" si="11"/>
        <v>-121.94765721354112</v>
      </c>
      <c r="P224" s="140">
        <f t="shared" si="11"/>
        <v>-169.071826599189</v>
      </c>
      <c r="Q224" s="140">
        <f t="shared" si="11"/>
        <v>-219.43347114207009</v>
      </c>
      <c r="R224" s="140">
        <f t="shared" si="11"/>
        <v>-273.03259084218467</v>
      </c>
      <c r="S224" s="140">
        <f t="shared" si="11"/>
        <v>-329.86918569953298</v>
      </c>
      <c r="T224" s="140">
        <f t="shared" si="11"/>
        <v>-389.94325571411571</v>
      </c>
      <c r="U224" s="140">
        <f t="shared" si="11"/>
        <v>-453.25480088593167</v>
      </c>
      <c r="V224" s="140">
        <f t="shared" si="11"/>
        <v>-519.80382121498133</v>
      </c>
      <c r="W224" s="140">
        <f t="shared" si="11"/>
        <v>-589.59031670126569</v>
      </c>
      <c r="X224" s="140">
        <f t="shared" si="11"/>
        <v>-662.61428734478375</v>
      </c>
      <c r="Y224" s="140">
        <f t="shared" si="11"/>
        <v>-738.87573314553447</v>
      </c>
      <c r="Z224" s="140">
        <f t="shared" si="11"/>
        <v>-818.37465410351842</v>
      </c>
      <c r="AA224" s="140">
        <f t="shared" si="11"/>
        <v>-901.11105021873664</v>
      </c>
      <c r="AB224" s="140">
        <f t="shared" si="11"/>
        <v>-987.08492149118808</v>
      </c>
      <c r="AC224" s="140">
        <f t="shared" si="11"/>
        <v>-1076.2962679208738</v>
      </c>
      <c r="AD224" s="140">
        <f t="shared" si="11"/>
        <v>-1168.7450895077936</v>
      </c>
      <c r="AE224" s="140">
        <f t="shared" si="11"/>
        <v>-1264.4313862519466</v>
      </c>
      <c r="AF224" s="140">
        <f t="shared" si="11"/>
        <v>-1363.3551581533329</v>
      </c>
      <c r="AG224" s="140">
        <f t="shared" si="11"/>
        <v>-1465.516405211954</v>
      </c>
      <c r="AH224" s="140">
        <f t="shared" si="11"/>
        <v>-1570.9151274278086</v>
      </c>
      <c r="AI224" s="140">
        <f t="shared" si="11"/>
        <v>-1677.9325872222789</v>
      </c>
      <c r="AJ224" s="140">
        <f t="shared" si="11"/>
        <v>-1784.9500470167493</v>
      </c>
      <c r="AK224" s="140">
        <f t="shared" si="11"/>
        <v>-1891.9675068112197</v>
      </c>
      <c r="AL224" s="140">
        <f t="shared" si="11"/>
        <v>-1998.98496660569</v>
      </c>
      <c r="AM224" s="140">
        <f t="shared" si="11"/>
        <v>-2106.0024264001604</v>
      </c>
      <c r="AN224" s="140">
        <f t="shared" si="11"/>
        <v>-2213.0198861946305</v>
      </c>
      <c r="AO224" s="140">
        <f t="shared" si="11"/>
        <v>-2320.0373459891007</v>
      </c>
      <c r="AP224" s="104"/>
      <c r="BL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row>
    <row r="225" spans="1:96" ht="15" customHeight="1">
      <c r="A225" s="104"/>
      <c r="B225" s="117" t="s">
        <v>104</v>
      </c>
      <c r="C225" s="141"/>
      <c r="D225" s="140">
        <f t="shared" si="11"/>
        <v>55.308247081611569</v>
      </c>
      <c r="E225" s="140">
        <f t="shared" si="11"/>
        <v>55.308247081611569</v>
      </c>
      <c r="F225" s="140">
        <f t="shared" si="11"/>
        <v>55.308247081611569</v>
      </c>
      <c r="G225" s="140">
        <f t="shared" si="11"/>
        <v>55.308247081611569</v>
      </c>
      <c r="H225" s="140">
        <f t="shared" si="11"/>
        <v>55.308247081611569</v>
      </c>
      <c r="I225" s="140">
        <f t="shared" si="11"/>
        <v>55.308247081611569</v>
      </c>
      <c r="J225" s="140">
        <f t="shared" si="11"/>
        <v>55.308247081611569</v>
      </c>
      <c r="K225" s="140">
        <f t="shared" si="11"/>
        <v>55.308247081611569</v>
      </c>
      <c r="L225" s="140">
        <f t="shared" si="11"/>
        <v>37.411743913946978</v>
      </c>
      <c r="M225" s="140">
        <f t="shared" si="11"/>
        <v>0</v>
      </c>
      <c r="N225" s="140">
        <f t="shared" si="11"/>
        <v>-40.649219071180454</v>
      </c>
      <c r="O225" s="140">
        <f t="shared" si="11"/>
        <v>-84.535913299594142</v>
      </c>
      <c r="P225" s="140">
        <f t="shared" si="11"/>
        <v>-131.660082685242</v>
      </c>
      <c r="Q225" s="140">
        <f t="shared" si="11"/>
        <v>-182.0217272281231</v>
      </c>
      <c r="R225" s="140">
        <f t="shared" si="11"/>
        <v>-235.62084692823765</v>
      </c>
      <c r="S225" s="140">
        <f t="shared" si="11"/>
        <v>-292.45744178558596</v>
      </c>
      <c r="T225" s="140">
        <f t="shared" si="11"/>
        <v>-352.53151180016869</v>
      </c>
      <c r="U225" s="140">
        <f t="shared" si="11"/>
        <v>-415.84305697198465</v>
      </c>
      <c r="V225" s="140">
        <f t="shared" si="11"/>
        <v>-482.39207730103431</v>
      </c>
      <c r="W225" s="140">
        <f t="shared" si="11"/>
        <v>-552.17857278731867</v>
      </c>
      <c r="X225" s="140">
        <f t="shared" si="11"/>
        <v>-625.20254343083673</v>
      </c>
      <c r="Y225" s="140">
        <f t="shared" si="11"/>
        <v>-701.46398923158745</v>
      </c>
      <c r="Z225" s="140">
        <f t="shared" si="11"/>
        <v>-780.9629101895714</v>
      </c>
      <c r="AA225" s="140">
        <f t="shared" si="11"/>
        <v>-863.69930630478962</v>
      </c>
      <c r="AB225" s="140">
        <f t="shared" si="11"/>
        <v>-949.67317757724106</v>
      </c>
      <c r="AC225" s="140">
        <f t="shared" si="11"/>
        <v>-1038.8845240069268</v>
      </c>
      <c r="AD225" s="140">
        <f t="shared" si="11"/>
        <v>-1131.3333455938466</v>
      </c>
      <c r="AE225" s="140">
        <f t="shared" si="11"/>
        <v>-1227.0196423379996</v>
      </c>
      <c r="AF225" s="140">
        <f t="shared" si="11"/>
        <v>-1325.9434142393859</v>
      </c>
      <c r="AG225" s="140">
        <f t="shared" si="11"/>
        <v>-1428.1046612980069</v>
      </c>
      <c r="AH225" s="140">
        <f t="shared" si="11"/>
        <v>-1533.5033835138615</v>
      </c>
      <c r="AI225" s="140">
        <f t="shared" si="11"/>
        <v>-1640.5208433083319</v>
      </c>
      <c r="AJ225" s="140">
        <f t="shared" si="11"/>
        <v>-1747.5383031028023</v>
      </c>
      <c r="AK225" s="140">
        <f t="shared" si="11"/>
        <v>-1854.5557628972726</v>
      </c>
      <c r="AL225" s="140">
        <f t="shared" si="11"/>
        <v>-1961.573222691743</v>
      </c>
      <c r="AM225" s="140">
        <f t="shared" si="11"/>
        <v>-2068.5906824862132</v>
      </c>
      <c r="AN225" s="140">
        <f t="shared" si="11"/>
        <v>-2175.6081422806833</v>
      </c>
      <c r="AO225" s="140">
        <f t="shared" si="11"/>
        <v>-2282.6256020751534</v>
      </c>
      <c r="AP225" s="104"/>
      <c r="BL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row>
    <row r="226" spans="1:96" ht="15" customHeight="1">
      <c r="A226" s="104"/>
      <c r="B226" s="117" t="s">
        <v>105</v>
      </c>
      <c r="C226" s="141"/>
      <c r="D226" s="140">
        <f t="shared" si="11"/>
        <v>95.957466152792023</v>
      </c>
      <c r="E226" s="140">
        <f t="shared" si="11"/>
        <v>95.957466152792023</v>
      </c>
      <c r="F226" s="140">
        <f t="shared" si="11"/>
        <v>95.957466152792023</v>
      </c>
      <c r="G226" s="140">
        <f t="shared" si="11"/>
        <v>95.957466152792023</v>
      </c>
      <c r="H226" s="140">
        <f t="shared" si="11"/>
        <v>95.957466152792023</v>
      </c>
      <c r="I226" s="140">
        <f t="shared" si="11"/>
        <v>95.957466152792023</v>
      </c>
      <c r="J226" s="140">
        <f t="shared" si="11"/>
        <v>95.957466152792023</v>
      </c>
      <c r="K226" s="140">
        <f t="shared" si="11"/>
        <v>95.957466152792023</v>
      </c>
      <c r="L226" s="140">
        <f t="shared" si="11"/>
        <v>78.060962985127432</v>
      </c>
      <c r="M226" s="140">
        <f t="shared" si="11"/>
        <v>40.649219071180454</v>
      </c>
      <c r="N226" s="140">
        <f t="shared" si="11"/>
        <v>0</v>
      </c>
      <c r="O226" s="140">
        <f t="shared" si="11"/>
        <v>-43.886694228413688</v>
      </c>
      <c r="P226" s="140">
        <f t="shared" si="11"/>
        <v>-91.010863614061563</v>
      </c>
      <c r="Q226" s="140">
        <f t="shared" si="11"/>
        <v>-141.37250815694267</v>
      </c>
      <c r="R226" s="140">
        <f t="shared" si="11"/>
        <v>-194.97162785705723</v>
      </c>
      <c r="S226" s="140">
        <f t="shared" si="11"/>
        <v>-251.8082227144055</v>
      </c>
      <c r="T226" s="140">
        <f t="shared" si="11"/>
        <v>-311.8822927289882</v>
      </c>
      <c r="U226" s="140">
        <f t="shared" si="11"/>
        <v>-375.19383790080417</v>
      </c>
      <c r="V226" s="140">
        <f t="shared" si="11"/>
        <v>-441.74285822985382</v>
      </c>
      <c r="W226" s="140">
        <f t="shared" si="11"/>
        <v>-511.52935371613813</v>
      </c>
      <c r="X226" s="140">
        <f t="shared" si="11"/>
        <v>-584.55332435965613</v>
      </c>
      <c r="Y226" s="140">
        <f t="shared" si="11"/>
        <v>-660.81477016040685</v>
      </c>
      <c r="Z226" s="140">
        <f t="shared" si="11"/>
        <v>-740.31369111839081</v>
      </c>
      <c r="AA226" s="140">
        <f t="shared" si="11"/>
        <v>-823.05008723360902</v>
      </c>
      <c r="AB226" s="140">
        <f t="shared" si="11"/>
        <v>-909.02395850606047</v>
      </c>
      <c r="AC226" s="140">
        <f t="shared" si="11"/>
        <v>-998.23530493574606</v>
      </c>
      <c r="AD226" s="140">
        <f t="shared" si="11"/>
        <v>-1090.6841265226658</v>
      </c>
      <c r="AE226" s="140">
        <f t="shared" si="11"/>
        <v>-1186.3704232668188</v>
      </c>
      <c r="AF226" s="140">
        <f t="shared" si="11"/>
        <v>-1285.2941951682051</v>
      </c>
      <c r="AG226" s="140">
        <f t="shared" si="11"/>
        <v>-1387.4554422268261</v>
      </c>
      <c r="AH226" s="140">
        <f t="shared" si="11"/>
        <v>-1492.8541644426807</v>
      </c>
      <c r="AI226" s="140">
        <f t="shared" si="11"/>
        <v>-1599.8716242371511</v>
      </c>
      <c r="AJ226" s="140">
        <f t="shared" si="11"/>
        <v>-1706.8890840316215</v>
      </c>
      <c r="AK226" s="140">
        <f t="shared" si="11"/>
        <v>-1813.9065438260918</v>
      </c>
      <c r="AL226" s="140">
        <f t="shared" si="11"/>
        <v>-1920.9240036205622</v>
      </c>
      <c r="AM226" s="140">
        <f t="shared" si="11"/>
        <v>-2027.9414634150326</v>
      </c>
      <c r="AN226" s="140">
        <f t="shared" si="11"/>
        <v>-2134.9589232095027</v>
      </c>
      <c r="AO226" s="140">
        <f t="shared" si="11"/>
        <v>-2241.9763830039728</v>
      </c>
      <c r="AP226" s="104"/>
      <c r="BL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row>
    <row r="227" spans="1:96" ht="15" customHeight="1">
      <c r="A227" s="104"/>
      <c r="B227" s="117" t="s">
        <v>106</v>
      </c>
      <c r="C227" s="141"/>
      <c r="D227" s="140">
        <f t="shared" si="11"/>
        <v>139.84416038120571</v>
      </c>
      <c r="E227" s="140">
        <f t="shared" si="11"/>
        <v>139.84416038120571</v>
      </c>
      <c r="F227" s="140">
        <f t="shared" si="11"/>
        <v>139.84416038120571</v>
      </c>
      <c r="G227" s="140">
        <f t="shared" si="11"/>
        <v>139.84416038120571</v>
      </c>
      <c r="H227" s="140">
        <f t="shared" si="11"/>
        <v>139.84416038120571</v>
      </c>
      <c r="I227" s="140">
        <f t="shared" si="11"/>
        <v>139.84416038120571</v>
      </c>
      <c r="J227" s="140">
        <f t="shared" si="11"/>
        <v>139.84416038120571</v>
      </c>
      <c r="K227" s="140">
        <f t="shared" si="11"/>
        <v>139.84416038120571</v>
      </c>
      <c r="L227" s="140">
        <f t="shared" si="11"/>
        <v>121.94765721354112</v>
      </c>
      <c r="M227" s="140">
        <f t="shared" si="11"/>
        <v>84.535913299594142</v>
      </c>
      <c r="N227" s="140">
        <f t="shared" si="11"/>
        <v>43.886694228413688</v>
      </c>
      <c r="O227" s="140">
        <f t="shared" si="11"/>
        <v>0</v>
      </c>
      <c r="P227" s="140">
        <f t="shared" si="11"/>
        <v>-47.124169385647875</v>
      </c>
      <c r="Q227" s="140">
        <f t="shared" si="11"/>
        <v>-97.485813928528984</v>
      </c>
      <c r="R227" s="140">
        <f t="shared" si="11"/>
        <v>-151.08493362864357</v>
      </c>
      <c r="S227" s="140">
        <f t="shared" si="11"/>
        <v>-207.92152848599184</v>
      </c>
      <c r="T227" s="140">
        <f t="shared" si="11"/>
        <v>-267.99559850057454</v>
      </c>
      <c r="U227" s="140">
        <f t="shared" si="11"/>
        <v>-331.30714367239051</v>
      </c>
      <c r="V227" s="140">
        <f t="shared" si="11"/>
        <v>-397.85616400144016</v>
      </c>
      <c r="W227" s="140">
        <f t="shared" si="11"/>
        <v>-467.64265948772447</v>
      </c>
      <c r="X227" s="140">
        <f t="shared" si="11"/>
        <v>-540.66663013124253</v>
      </c>
      <c r="Y227" s="140">
        <f t="shared" si="11"/>
        <v>-616.92807593199336</v>
      </c>
      <c r="Z227" s="140">
        <f t="shared" si="11"/>
        <v>-696.42699688997732</v>
      </c>
      <c r="AA227" s="140">
        <f t="shared" si="11"/>
        <v>-779.16339300519553</v>
      </c>
      <c r="AB227" s="140">
        <f t="shared" si="11"/>
        <v>-865.13726427764698</v>
      </c>
      <c r="AC227" s="140">
        <f t="shared" si="11"/>
        <v>-954.34861070733257</v>
      </c>
      <c r="AD227" s="140">
        <f t="shared" si="11"/>
        <v>-1046.7974322942523</v>
      </c>
      <c r="AE227" s="140">
        <f t="shared" si="11"/>
        <v>-1142.4837290384053</v>
      </c>
      <c r="AF227" s="140">
        <f t="shared" si="11"/>
        <v>-1241.4075009397916</v>
      </c>
      <c r="AG227" s="140">
        <f t="shared" si="11"/>
        <v>-1343.5687479984126</v>
      </c>
      <c r="AH227" s="140">
        <f t="shared" si="11"/>
        <v>-1448.9674702142672</v>
      </c>
      <c r="AI227" s="140">
        <f t="shared" si="11"/>
        <v>-1555.9849300087376</v>
      </c>
      <c r="AJ227" s="140">
        <f t="shared" si="11"/>
        <v>-1663.002389803208</v>
      </c>
      <c r="AK227" s="140">
        <f t="shared" si="11"/>
        <v>-1770.0198495976783</v>
      </c>
      <c r="AL227" s="140">
        <f t="shared" si="11"/>
        <v>-1877.0373093921487</v>
      </c>
      <c r="AM227" s="140">
        <f t="shared" si="11"/>
        <v>-1984.0547691866191</v>
      </c>
      <c r="AN227" s="140">
        <f t="shared" si="11"/>
        <v>-2091.0722289810892</v>
      </c>
      <c r="AO227" s="140">
        <f t="shared" si="11"/>
        <v>-2198.0896887755594</v>
      </c>
      <c r="AP227" s="104"/>
      <c r="BL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3"/>
    </row>
    <row r="228" spans="1:96" ht="15" customHeight="1">
      <c r="A228" s="104"/>
      <c r="B228" s="117" t="s">
        <v>107</v>
      </c>
      <c r="C228" s="141"/>
      <c r="D228" s="140">
        <f t="shared" si="11"/>
        <v>186.96832976685357</v>
      </c>
      <c r="E228" s="140">
        <f t="shared" si="11"/>
        <v>186.96832976685357</v>
      </c>
      <c r="F228" s="140">
        <f t="shared" si="11"/>
        <v>186.96832976685357</v>
      </c>
      <c r="G228" s="140">
        <f t="shared" si="11"/>
        <v>186.96832976685357</v>
      </c>
      <c r="H228" s="140">
        <f t="shared" si="11"/>
        <v>186.96832976685357</v>
      </c>
      <c r="I228" s="140">
        <f t="shared" si="11"/>
        <v>186.96832976685357</v>
      </c>
      <c r="J228" s="140">
        <f t="shared" si="11"/>
        <v>186.96832976685357</v>
      </c>
      <c r="K228" s="140">
        <f t="shared" si="11"/>
        <v>186.96832976685357</v>
      </c>
      <c r="L228" s="140">
        <f t="shared" si="11"/>
        <v>169.071826599189</v>
      </c>
      <c r="M228" s="140">
        <f t="shared" si="11"/>
        <v>131.660082685242</v>
      </c>
      <c r="N228" s="140">
        <f t="shared" si="11"/>
        <v>91.010863614061563</v>
      </c>
      <c r="O228" s="140">
        <f t="shared" si="11"/>
        <v>47.124169385647875</v>
      </c>
      <c r="P228" s="140">
        <f t="shared" si="11"/>
        <v>0</v>
      </c>
      <c r="Q228" s="140">
        <f t="shared" si="11"/>
        <v>-50.361644542881102</v>
      </c>
      <c r="R228" s="140">
        <f t="shared" si="11"/>
        <v>-103.96076424299568</v>
      </c>
      <c r="S228" s="140">
        <f t="shared" si="11"/>
        <v>-160.79735910034395</v>
      </c>
      <c r="T228" s="140">
        <f t="shared" si="11"/>
        <v>-220.87142911492666</v>
      </c>
      <c r="U228" s="140">
        <f t="shared" si="11"/>
        <v>-284.18297428674259</v>
      </c>
      <c r="V228" s="140">
        <f t="shared" si="11"/>
        <v>-350.73199461579225</v>
      </c>
      <c r="W228" s="140">
        <f t="shared" si="11"/>
        <v>-420.51849010207656</v>
      </c>
      <c r="X228" s="140">
        <f t="shared" si="11"/>
        <v>-493.54246074559455</v>
      </c>
      <c r="Y228" s="140">
        <f t="shared" si="11"/>
        <v>-569.80390654634539</v>
      </c>
      <c r="Z228" s="140">
        <f t="shared" si="11"/>
        <v>-649.30282750432934</v>
      </c>
      <c r="AA228" s="140">
        <f t="shared" si="11"/>
        <v>-732.03922361954756</v>
      </c>
      <c r="AB228" s="140">
        <f t="shared" si="11"/>
        <v>-818.013094891999</v>
      </c>
      <c r="AC228" s="140">
        <f t="shared" si="11"/>
        <v>-907.22444132168459</v>
      </c>
      <c r="AD228" s="140">
        <f t="shared" si="11"/>
        <v>-999.67326290860444</v>
      </c>
      <c r="AE228" s="140">
        <f t="shared" si="11"/>
        <v>-1095.3595596527575</v>
      </c>
      <c r="AF228" s="140">
        <f t="shared" si="11"/>
        <v>-1194.2833315541438</v>
      </c>
      <c r="AG228" s="140">
        <f t="shared" si="11"/>
        <v>-1296.4445786127649</v>
      </c>
      <c r="AH228" s="140">
        <f t="shared" si="11"/>
        <v>-1401.8433008286195</v>
      </c>
      <c r="AI228" s="140">
        <f t="shared" si="11"/>
        <v>-1508.8607606230898</v>
      </c>
      <c r="AJ228" s="140">
        <f t="shared" si="11"/>
        <v>-1615.8782204175602</v>
      </c>
      <c r="AK228" s="140">
        <f t="shared" si="11"/>
        <v>-1722.8956802120306</v>
      </c>
      <c r="AL228" s="140">
        <f t="shared" si="11"/>
        <v>-1829.913140006501</v>
      </c>
      <c r="AM228" s="140">
        <f t="shared" si="11"/>
        <v>-1936.9305998009713</v>
      </c>
      <c r="AN228" s="140">
        <f t="shared" si="11"/>
        <v>-2043.9480595954417</v>
      </c>
      <c r="AO228" s="140">
        <f t="shared" si="11"/>
        <v>-2150.9655193899121</v>
      </c>
      <c r="AP228" s="104"/>
      <c r="BL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row>
    <row r="229" spans="1:96" ht="15" customHeight="1">
      <c r="A229" s="104"/>
      <c r="B229" s="117" t="s">
        <v>108</v>
      </c>
      <c r="C229" s="141"/>
      <c r="D229" s="140">
        <f t="shared" si="11"/>
        <v>237.32997430973467</v>
      </c>
      <c r="E229" s="140">
        <f t="shared" si="11"/>
        <v>237.32997430973467</v>
      </c>
      <c r="F229" s="140">
        <f t="shared" si="11"/>
        <v>237.32997430973467</v>
      </c>
      <c r="G229" s="140">
        <f t="shared" si="11"/>
        <v>237.32997430973467</v>
      </c>
      <c r="H229" s="140">
        <f t="shared" si="11"/>
        <v>237.32997430973467</v>
      </c>
      <c r="I229" s="140">
        <f t="shared" si="11"/>
        <v>237.32997430973467</v>
      </c>
      <c r="J229" s="140">
        <f t="shared" si="11"/>
        <v>237.32997430973467</v>
      </c>
      <c r="K229" s="140">
        <f t="shared" si="11"/>
        <v>237.32997430973467</v>
      </c>
      <c r="L229" s="140">
        <f t="shared" si="11"/>
        <v>219.43347114207009</v>
      </c>
      <c r="M229" s="140">
        <f t="shared" si="11"/>
        <v>182.0217272281231</v>
      </c>
      <c r="N229" s="140">
        <f t="shared" si="11"/>
        <v>141.37250815694267</v>
      </c>
      <c r="O229" s="140">
        <f t="shared" si="11"/>
        <v>97.485813928528984</v>
      </c>
      <c r="P229" s="140">
        <f t="shared" si="11"/>
        <v>50.361644542881102</v>
      </c>
      <c r="Q229" s="140">
        <f t="shared" si="11"/>
        <v>0</v>
      </c>
      <c r="R229" s="140">
        <f t="shared" si="11"/>
        <v>-53.599119700114571</v>
      </c>
      <c r="S229" s="140">
        <f t="shared" si="11"/>
        <v>-110.43571455746284</v>
      </c>
      <c r="T229" s="140">
        <f t="shared" si="11"/>
        <v>-170.50978457204553</v>
      </c>
      <c r="U229" s="140">
        <f t="shared" si="11"/>
        <v>-233.8213297438615</v>
      </c>
      <c r="V229" s="140">
        <f t="shared" si="11"/>
        <v>-300.37035007291115</v>
      </c>
      <c r="W229" s="140">
        <f t="shared" si="11"/>
        <v>-370.15684555919546</v>
      </c>
      <c r="X229" s="140">
        <f t="shared" si="11"/>
        <v>-443.18081620271346</v>
      </c>
      <c r="Y229" s="140">
        <f t="shared" si="11"/>
        <v>-519.44226200346429</v>
      </c>
      <c r="Z229" s="140">
        <f t="shared" si="11"/>
        <v>-598.94118296144825</v>
      </c>
      <c r="AA229" s="140">
        <f t="shared" si="11"/>
        <v>-681.67757907666646</v>
      </c>
      <c r="AB229" s="140">
        <f t="shared" si="11"/>
        <v>-767.65145034911791</v>
      </c>
      <c r="AC229" s="140">
        <f t="shared" si="11"/>
        <v>-856.8627967788035</v>
      </c>
      <c r="AD229" s="140">
        <f t="shared" si="11"/>
        <v>-949.31161836572335</v>
      </c>
      <c r="AE229" s="140">
        <f t="shared" si="11"/>
        <v>-1044.9979151098764</v>
      </c>
      <c r="AF229" s="140">
        <f t="shared" si="11"/>
        <v>-1143.9216870112627</v>
      </c>
      <c r="AG229" s="140">
        <f t="shared" si="11"/>
        <v>-1246.0829340698838</v>
      </c>
      <c r="AH229" s="140">
        <f t="shared" si="11"/>
        <v>-1351.4816562857384</v>
      </c>
      <c r="AI229" s="140">
        <f t="shared" si="11"/>
        <v>-1458.4991160802088</v>
      </c>
      <c r="AJ229" s="140">
        <f t="shared" si="11"/>
        <v>-1565.5165758746791</v>
      </c>
      <c r="AK229" s="140">
        <f t="shared" si="11"/>
        <v>-1672.5340356691495</v>
      </c>
      <c r="AL229" s="140">
        <f t="shared" si="11"/>
        <v>-1779.5514954636199</v>
      </c>
      <c r="AM229" s="140">
        <f t="shared" si="11"/>
        <v>-1886.5689552580902</v>
      </c>
      <c r="AN229" s="140">
        <f t="shared" si="11"/>
        <v>-1993.5864150525606</v>
      </c>
      <c r="AO229" s="140">
        <f t="shared" si="11"/>
        <v>-2100.603874847031</v>
      </c>
      <c r="AP229" s="104"/>
      <c r="AQ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3"/>
    </row>
    <row r="230" spans="1:96" ht="15" customHeight="1">
      <c r="A230" s="104"/>
      <c r="B230" s="117" t="s">
        <v>109</v>
      </c>
      <c r="C230" s="141"/>
      <c r="D230" s="140">
        <f t="shared" si="11"/>
        <v>290.92909400984922</v>
      </c>
      <c r="E230" s="140">
        <f t="shared" si="11"/>
        <v>290.92909400984922</v>
      </c>
      <c r="F230" s="140">
        <f t="shared" si="11"/>
        <v>290.92909400984922</v>
      </c>
      <c r="G230" s="140">
        <f t="shared" si="11"/>
        <v>290.92909400984922</v>
      </c>
      <c r="H230" s="140">
        <f t="shared" si="11"/>
        <v>290.92909400984922</v>
      </c>
      <c r="I230" s="140">
        <f t="shared" si="11"/>
        <v>290.92909400984922</v>
      </c>
      <c r="J230" s="140">
        <f t="shared" si="11"/>
        <v>290.92909400984922</v>
      </c>
      <c r="K230" s="140">
        <f t="shared" si="11"/>
        <v>290.92909400984922</v>
      </c>
      <c r="L230" s="140">
        <f t="shared" si="11"/>
        <v>273.03259084218467</v>
      </c>
      <c r="M230" s="140">
        <f t="shared" si="11"/>
        <v>235.62084692823765</v>
      </c>
      <c r="N230" s="140">
        <f t="shared" si="11"/>
        <v>194.97162785705723</v>
      </c>
      <c r="O230" s="140">
        <f t="shared" si="11"/>
        <v>151.08493362864357</v>
      </c>
      <c r="P230" s="140">
        <f t="shared" si="11"/>
        <v>103.96076424299568</v>
      </c>
      <c r="Q230" s="140">
        <f t="shared" si="11"/>
        <v>53.599119700114571</v>
      </c>
      <c r="R230" s="140">
        <f t="shared" si="11"/>
        <v>0</v>
      </c>
      <c r="S230" s="140">
        <f t="shared" si="11"/>
        <v>-56.836594857348274</v>
      </c>
      <c r="T230" s="140">
        <f t="shared" si="11"/>
        <v>-116.91066487193098</v>
      </c>
      <c r="U230" s="140">
        <f t="shared" si="11"/>
        <v>-180.22221004374694</v>
      </c>
      <c r="V230" s="140">
        <f t="shared" si="11"/>
        <v>-246.77123037279659</v>
      </c>
      <c r="W230" s="140">
        <f t="shared" si="11"/>
        <v>-316.5577258590809</v>
      </c>
      <c r="X230" s="140">
        <f t="shared" si="11"/>
        <v>-389.5816965025989</v>
      </c>
      <c r="Y230" s="140">
        <f t="shared" si="11"/>
        <v>-465.84314230334968</v>
      </c>
      <c r="Z230" s="140">
        <f t="shared" si="11"/>
        <v>-545.34206326133369</v>
      </c>
      <c r="AA230" s="140">
        <f t="shared" si="11"/>
        <v>-628.0784593765519</v>
      </c>
      <c r="AB230" s="140">
        <f t="shared" si="11"/>
        <v>-714.05233064900335</v>
      </c>
      <c r="AC230" s="140">
        <f t="shared" si="11"/>
        <v>-803.26367707868894</v>
      </c>
      <c r="AD230" s="140">
        <f t="shared" si="11"/>
        <v>-895.71249866560879</v>
      </c>
      <c r="AE230" s="140">
        <f t="shared" ref="AE230:AO230" si="12">IF(AE$214=$B230,0,IF(AE$214&gt;$B230,-0.5*AE$212-0.5*AD$212+AD230,0.5*HLOOKUP($B230,$D$211:$AO$212,2,FALSE)+0.5*HLOOKUP($B229,$D$211:$AO$212,2,FALSE)+AE229))</f>
        <v>-991.39879540976176</v>
      </c>
      <c r="AF230" s="140">
        <f t="shared" si="12"/>
        <v>-1090.3225673111481</v>
      </c>
      <c r="AG230" s="140">
        <f t="shared" si="12"/>
        <v>-1192.4838143697691</v>
      </c>
      <c r="AH230" s="140">
        <f t="shared" si="12"/>
        <v>-1297.8825365856237</v>
      </c>
      <c r="AI230" s="140">
        <f t="shared" si="12"/>
        <v>-1404.8999963800941</v>
      </c>
      <c r="AJ230" s="140">
        <f t="shared" si="12"/>
        <v>-1511.9174561745644</v>
      </c>
      <c r="AK230" s="140">
        <f t="shared" si="12"/>
        <v>-1618.9349159690348</v>
      </c>
      <c r="AL230" s="140">
        <f t="shared" si="12"/>
        <v>-1725.9523757635052</v>
      </c>
      <c r="AM230" s="140">
        <f t="shared" si="12"/>
        <v>-1832.9698355579756</v>
      </c>
      <c r="AN230" s="140">
        <f t="shared" si="12"/>
        <v>-1939.9872953524459</v>
      </c>
      <c r="AO230" s="140">
        <f t="shared" si="12"/>
        <v>-2047.0047551469163</v>
      </c>
      <c r="AP230" s="104"/>
      <c r="AQ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3"/>
    </row>
    <row r="231" spans="1:96" ht="15" customHeight="1">
      <c r="A231" s="104"/>
      <c r="B231" s="117" t="s">
        <v>110</v>
      </c>
      <c r="C231" s="141"/>
      <c r="D231" s="140">
        <f t="shared" ref="D231:AO237" si="13">IF(D$214=$B231,0,IF(D$214&gt;$B231,-0.5*D$212-0.5*C$212+C231,0.5*HLOOKUP($B231,$D$211:$AO$212,2,FALSE)+0.5*HLOOKUP($B230,$D$211:$AO$212,2,FALSE)+D230))</f>
        <v>347.76568886719747</v>
      </c>
      <c r="E231" s="140">
        <f t="shared" si="13"/>
        <v>347.76568886719747</v>
      </c>
      <c r="F231" s="140">
        <f t="shared" si="13"/>
        <v>347.76568886719747</v>
      </c>
      <c r="G231" s="140">
        <f t="shared" si="13"/>
        <v>347.76568886719747</v>
      </c>
      <c r="H231" s="140">
        <f t="shared" si="13"/>
        <v>347.76568886719747</v>
      </c>
      <c r="I231" s="140">
        <f t="shared" si="13"/>
        <v>347.76568886719747</v>
      </c>
      <c r="J231" s="140">
        <f t="shared" si="13"/>
        <v>347.76568886719747</v>
      </c>
      <c r="K231" s="140">
        <f t="shared" si="13"/>
        <v>347.76568886719747</v>
      </c>
      <c r="L231" s="140">
        <f t="shared" si="13"/>
        <v>329.86918569953298</v>
      </c>
      <c r="M231" s="140">
        <f t="shared" si="13"/>
        <v>292.45744178558596</v>
      </c>
      <c r="N231" s="140">
        <f t="shared" si="13"/>
        <v>251.8082227144055</v>
      </c>
      <c r="O231" s="140">
        <f t="shared" si="13"/>
        <v>207.92152848599184</v>
      </c>
      <c r="P231" s="140">
        <f t="shared" si="13"/>
        <v>160.79735910034395</v>
      </c>
      <c r="Q231" s="140">
        <f t="shared" si="13"/>
        <v>110.43571455746284</v>
      </c>
      <c r="R231" s="140">
        <f t="shared" si="13"/>
        <v>56.836594857348274</v>
      </c>
      <c r="S231" s="140">
        <f t="shared" si="13"/>
        <v>0</v>
      </c>
      <c r="T231" s="140">
        <f t="shared" si="13"/>
        <v>-60.074070014582702</v>
      </c>
      <c r="U231" s="140">
        <f t="shared" si="13"/>
        <v>-123.38561518639865</v>
      </c>
      <c r="V231" s="140">
        <f t="shared" si="13"/>
        <v>-189.93463551544829</v>
      </c>
      <c r="W231" s="140">
        <f t="shared" si="13"/>
        <v>-259.7211310017326</v>
      </c>
      <c r="X231" s="140">
        <f t="shared" si="13"/>
        <v>-332.74510164525066</v>
      </c>
      <c r="Y231" s="140">
        <f t="shared" si="13"/>
        <v>-409.00654744600143</v>
      </c>
      <c r="Z231" s="140">
        <f t="shared" si="13"/>
        <v>-488.50546840398545</v>
      </c>
      <c r="AA231" s="140">
        <f t="shared" si="13"/>
        <v>-571.24186451920366</v>
      </c>
      <c r="AB231" s="140">
        <f t="shared" si="13"/>
        <v>-657.21573579165511</v>
      </c>
      <c r="AC231" s="140">
        <f t="shared" si="13"/>
        <v>-746.4270822213407</v>
      </c>
      <c r="AD231" s="140">
        <f t="shared" si="13"/>
        <v>-838.87590380826055</v>
      </c>
      <c r="AE231" s="140">
        <f t="shared" si="13"/>
        <v>-934.56220055241351</v>
      </c>
      <c r="AF231" s="140">
        <f t="shared" si="13"/>
        <v>-1033.4859724537998</v>
      </c>
      <c r="AG231" s="140">
        <f t="shared" si="13"/>
        <v>-1135.6472195124209</v>
      </c>
      <c r="AH231" s="140">
        <f t="shared" si="13"/>
        <v>-1241.0459417282755</v>
      </c>
      <c r="AI231" s="140">
        <f t="shared" si="13"/>
        <v>-1348.0634015227458</v>
      </c>
      <c r="AJ231" s="140">
        <f t="shared" si="13"/>
        <v>-1455.0808613172162</v>
      </c>
      <c r="AK231" s="140">
        <f t="shared" si="13"/>
        <v>-1562.0983211116866</v>
      </c>
      <c r="AL231" s="140">
        <f t="shared" si="13"/>
        <v>-1669.1157809061569</v>
      </c>
      <c r="AM231" s="140">
        <f t="shared" si="13"/>
        <v>-1776.1332407006273</v>
      </c>
      <c r="AN231" s="140">
        <f t="shared" si="13"/>
        <v>-1883.1507004950977</v>
      </c>
      <c r="AO231" s="140">
        <f t="shared" si="13"/>
        <v>-1990.168160289568</v>
      </c>
      <c r="AP231" s="104"/>
      <c r="AQ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3"/>
    </row>
    <row r="232" spans="1:96" ht="15" customHeight="1">
      <c r="A232" s="104"/>
      <c r="B232" s="117" t="s">
        <v>111</v>
      </c>
      <c r="C232" s="141"/>
      <c r="D232" s="140">
        <f t="shared" si="13"/>
        <v>407.8397588817802</v>
      </c>
      <c r="E232" s="140">
        <f t="shared" si="13"/>
        <v>407.8397588817802</v>
      </c>
      <c r="F232" s="140">
        <f t="shared" si="13"/>
        <v>407.8397588817802</v>
      </c>
      <c r="G232" s="140">
        <f t="shared" si="13"/>
        <v>407.8397588817802</v>
      </c>
      <c r="H232" s="140">
        <f t="shared" si="13"/>
        <v>407.8397588817802</v>
      </c>
      <c r="I232" s="140">
        <f t="shared" si="13"/>
        <v>407.8397588817802</v>
      </c>
      <c r="J232" s="140">
        <f t="shared" si="13"/>
        <v>407.8397588817802</v>
      </c>
      <c r="K232" s="140">
        <f t="shared" si="13"/>
        <v>407.8397588817802</v>
      </c>
      <c r="L232" s="140">
        <f t="shared" si="13"/>
        <v>389.94325571411571</v>
      </c>
      <c r="M232" s="140">
        <f t="shared" si="13"/>
        <v>352.53151180016869</v>
      </c>
      <c r="N232" s="140">
        <f t="shared" si="13"/>
        <v>311.8822927289882</v>
      </c>
      <c r="O232" s="140">
        <f t="shared" si="13"/>
        <v>267.99559850057454</v>
      </c>
      <c r="P232" s="140">
        <f t="shared" si="13"/>
        <v>220.87142911492666</v>
      </c>
      <c r="Q232" s="140">
        <f t="shared" si="13"/>
        <v>170.50978457204553</v>
      </c>
      <c r="R232" s="140">
        <f t="shared" si="13"/>
        <v>116.91066487193098</v>
      </c>
      <c r="S232" s="140">
        <f t="shared" si="13"/>
        <v>60.074070014582702</v>
      </c>
      <c r="T232" s="140">
        <f t="shared" si="13"/>
        <v>0</v>
      </c>
      <c r="U232" s="140">
        <f t="shared" si="13"/>
        <v>-63.311545171815951</v>
      </c>
      <c r="V232" s="140">
        <f t="shared" si="13"/>
        <v>-129.86056550086562</v>
      </c>
      <c r="W232" s="140">
        <f t="shared" si="13"/>
        <v>-199.64706098714993</v>
      </c>
      <c r="X232" s="140">
        <f t="shared" si="13"/>
        <v>-272.67103163066793</v>
      </c>
      <c r="Y232" s="140">
        <f t="shared" si="13"/>
        <v>-348.9324774314187</v>
      </c>
      <c r="Z232" s="140">
        <f t="shared" si="13"/>
        <v>-428.43139838940272</v>
      </c>
      <c r="AA232" s="140">
        <f t="shared" si="13"/>
        <v>-511.16779450462093</v>
      </c>
      <c r="AB232" s="140">
        <f t="shared" si="13"/>
        <v>-597.14166577707238</v>
      </c>
      <c r="AC232" s="140">
        <f t="shared" si="13"/>
        <v>-686.35301220675797</v>
      </c>
      <c r="AD232" s="140">
        <f t="shared" si="13"/>
        <v>-778.80183379367782</v>
      </c>
      <c r="AE232" s="140">
        <f t="shared" si="13"/>
        <v>-874.48813053783078</v>
      </c>
      <c r="AF232" s="140">
        <f t="shared" si="13"/>
        <v>-973.4119024392171</v>
      </c>
      <c r="AG232" s="140">
        <f t="shared" si="13"/>
        <v>-1075.5731494978381</v>
      </c>
      <c r="AH232" s="140">
        <f t="shared" si="13"/>
        <v>-1180.9718717136927</v>
      </c>
      <c r="AI232" s="140">
        <f t="shared" si="13"/>
        <v>-1287.9893315081631</v>
      </c>
      <c r="AJ232" s="140">
        <f t="shared" si="13"/>
        <v>-1395.0067913026335</v>
      </c>
      <c r="AK232" s="140">
        <f t="shared" si="13"/>
        <v>-1502.0242510971038</v>
      </c>
      <c r="AL232" s="140">
        <f t="shared" si="13"/>
        <v>-1609.0417108915742</v>
      </c>
      <c r="AM232" s="140">
        <f t="shared" si="13"/>
        <v>-1716.0591706860446</v>
      </c>
      <c r="AN232" s="140">
        <f t="shared" si="13"/>
        <v>-1823.076630480515</v>
      </c>
      <c r="AO232" s="140">
        <f t="shared" si="13"/>
        <v>-1930.0940902749853</v>
      </c>
      <c r="AP232" s="104"/>
      <c r="AQ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3"/>
    </row>
    <row r="233" spans="1:96" ht="15" customHeight="1">
      <c r="A233" s="104"/>
      <c r="B233" s="117" t="s">
        <v>112</v>
      </c>
      <c r="C233" s="141"/>
      <c r="D233" s="140">
        <f t="shared" si="13"/>
        <v>471.15130405359616</v>
      </c>
      <c r="E233" s="140">
        <f t="shared" si="13"/>
        <v>471.15130405359616</v>
      </c>
      <c r="F233" s="140">
        <f t="shared" si="13"/>
        <v>471.15130405359616</v>
      </c>
      <c r="G233" s="140">
        <f t="shared" si="13"/>
        <v>471.15130405359616</v>
      </c>
      <c r="H233" s="140">
        <f t="shared" si="13"/>
        <v>471.15130405359616</v>
      </c>
      <c r="I233" s="140">
        <f t="shared" si="13"/>
        <v>471.15130405359616</v>
      </c>
      <c r="J233" s="140">
        <f t="shared" si="13"/>
        <v>471.15130405359616</v>
      </c>
      <c r="K233" s="140">
        <f t="shared" si="13"/>
        <v>471.15130405359616</v>
      </c>
      <c r="L233" s="140">
        <f t="shared" si="13"/>
        <v>453.25480088593167</v>
      </c>
      <c r="M233" s="140">
        <f t="shared" si="13"/>
        <v>415.84305697198465</v>
      </c>
      <c r="N233" s="140">
        <f t="shared" si="13"/>
        <v>375.19383790080417</v>
      </c>
      <c r="O233" s="140">
        <f t="shared" si="13"/>
        <v>331.30714367239051</v>
      </c>
      <c r="P233" s="140">
        <f t="shared" si="13"/>
        <v>284.18297428674259</v>
      </c>
      <c r="Q233" s="140">
        <f t="shared" si="13"/>
        <v>233.8213297438615</v>
      </c>
      <c r="R233" s="140">
        <f t="shared" si="13"/>
        <v>180.22221004374694</v>
      </c>
      <c r="S233" s="140">
        <f t="shared" si="13"/>
        <v>123.38561518639865</v>
      </c>
      <c r="T233" s="140">
        <f t="shared" si="13"/>
        <v>63.311545171815951</v>
      </c>
      <c r="U233" s="140">
        <f t="shared" si="13"/>
        <v>0</v>
      </c>
      <c r="V233" s="140">
        <f t="shared" si="13"/>
        <v>-66.549020329049654</v>
      </c>
      <c r="W233" s="140">
        <f t="shared" si="13"/>
        <v>-136.33551581533396</v>
      </c>
      <c r="X233" s="140">
        <f t="shared" si="13"/>
        <v>-209.35948645885199</v>
      </c>
      <c r="Y233" s="140">
        <f t="shared" si="13"/>
        <v>-285.6209322596028</v>
      </c>
      <c r="Z233" s="140">
        <f t="shared" si="13"/>
        <v>-365.11985321758681</v>
      </c>
      <c r="AA233" s="140">
        <f t="shared" si="13"/>
        <v>-447.85624933280502</v>
      </c>
      <c r="AB233" s="140">
        <f t="shared" si="13"/>
        <v>-533.83012060525641</v>
      </c>
      <c r="AC233" s="140">
        <f t="shared" si="13"/>
        <v>-623.041467034942</v>
      </c>
      <c r="AD233" s="140">
        <f t="shared" si="13"/>
        <v>-715.49028862186185</v>
      </c>
      <c r="AE233" s="140">
        <f t="shared" si="13"/>
        <v>-811.17658536601493</v>
      </c>
      <c r="AF233" s="140">
        <f t="shared" si="13"/>
        <v>-910.10035726740125</v>
      </c>
      <c r="AG233" s="140">
        <f t="shared" si="13"/>
        <v>-1012.2616043260222</v>
      </c>
      <c r="AH233" s="140">
        <f t="shared" si="13"/>
        <v>-1117.6603265418769</v>
      </c>
      <c r="AI233" s="140">
        <f t="shared" si="13"/>
        <v>-1224.6777863363473</v>
      </c>
      <c r="AJ233" s="140">
        <f t="shared" si="13"/>
        <v>-1331.6952461308176</v>
      </c>
      <c r="AK233" s="140">
        <f t="shared" si="13"/>
        <v>-1438.712705925288</v>
      </c>
      <c r="AL233" s="140">
        <f t="shared" si="13"/>
        <v>-1545.7301657197584</v>
      </c>
      <c r="AM233" s="140">
        <f t="shared" si="13"/>
        <v>-1652.7476255142287</v>
      </c>
      <c r="AN233" s="140">
        <f t="shared" si="13"/>
        <v>-1759.7650853086991</v>
      </c>
      <c r="AO233" s="140">
        <f t="shared" si="13"/>
        <v>-1866.7825451031695</v>
      </c>
      <c r="AP233" s="104"/>
      <c r="AQ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3"/>
    </row>
    <row r="234" spans="1:96" ht="15" customHeight="1">
      <c r="A234" s="104"/>
      <c r="B234" s="117" t="s">
        <v>113</v>
      </c>
      <c r="C234" s="141"/>
      <c r="D234" s="140">
        <f t="shared" si="13"/>
        <v>537.70032438264582</v>
      </c>
      <c r="E234" s="140">
        <f t="shared" si="13"/>
        <v>537.70032438264582</v>
      </c>
      <c r="F234" s="140">
        <f t="shared" si="13"/>
        <v>537.70032438264582</v>
      </c>
      <c r="G234" s="140">
        <f t="shared" si="13"/>
        <v>537.70032438264582</v>
      </c>
      <c r="H234" s="140">
        <f t="shared" si="13"/>
        <v>537.70032438264582</v>
      </c>
      <c r="I234" s="140">
        <f t="shared" si="13"/>
        <v>537.70032438264582</v>
      </c>
      <c r="J234" s="140">
        <f t="shared" si="13"/>
        <v>537.70032438264582</v>
      </c>
      <c r="K234" s="140">
        <f t="shared" si="13"/>
        <v>537.70032438264582</v>
      </c>
      <c r="L234" s="140">
        <f t="shared" si="13"/>
        <v>519.80382121498133</v>
      </c>
      <c r="M234" s="140">
        <f t="shared" si="13"/>
        <v>482.39207730103431</v>
      </c>
      <c r="N234" s="140">
        <f t="shared" si="13"/>
        <v>441.74285822985382</v>
      </c>
      <c r="O234" s="140">
        <f t="shared" si="13"/>
        <v>397.85616400144016</v>
      </c>
      <c r="P234" s="140">
        <f t="shared" si="13"/>
        <v>350.73199461579225</v>
      </c>
      <c r="Q234" s="140">
        <f t="shared" si="13"/>
        <v>300.37035007291115</v>
      </c>
      <c r="R234" s="140">
        <f t="shared" si="13"/>
        <v>246.77123037279659</v>
      </c>
      <c r="S234" s="140">
        <f t="shared" si="13"/>
        <v>189.93463551544829</v>
      </c>
      <c r="T234" s="140">
        <f t="shared" si="13"/>
        <v>129.86056550086562</v>
      </c>
      <c r="U234" s="140">
        <f t="shared" si="13"/>
        <v>66.549020329049654</v>
      </c>
      <c r="V234" s="140">
        <f t="shared" si="13"/>
        <v>0</v>
      </c>
      <c r="W234" s="140">
        <f t="shared" si="13"/>
        <v>-69.786495486284309</v>
      </c>
      <c r="X234" s="140">
        <f t="shared" si="13"/>
        <v>-142.81046612980234</v>
      </c>
      <c r="Y234" s="140">
        <f t="shared" si="13"/>
        <v>-219.07191193055311</v>
      </c>
      <c r="Z234" s="140">
        <f t="shared" si="13"/>
        <v>-298.5708328885371</v>
      </c>
      <c r="AA234" s="140">
        <f t="shared" si="13"/>
        <v>-381.30722900375531</v>
      </c>
      <c r="AB234" s="140">
        <f t="shared" si="13"/>
        <v>-467.28110027620676</v>
      </c>
      <c r="AC234" s="140">
        <f t="shared" si="13"/>
        <v>-556.49244670589235</v>
      </c>
      <c r="AD234" s="140">
        <f t="shared" si="13"/>
        <v>-648.9412682928122</v>
      </c>
      <c r="AE234" s="140">
        <f t="shared" si="13"/>
        <v>-744.62756503696528</v>
      </c>
      <c r="AF234" s="140">
        <f t="shared" si="13"/>
        <v>-843.5513369383516</v>
      </c>
      <c r="AG234" s="140">
        <f t="shared" si="13"/>
        <v>-945.71258399697251</v>
      </c>
      <c r="AH234" s="140">
        <f t="shared" si="13"/>
        <v>-1051.1113062128272</v>
      </c>
      <c r="AI234" s="140">
        <f t="shared" si="13"/>
        <v>-1158.1287660072976</v>
      </c>
      <c r="AJ234" s="140">
        <f t="shared" si="13"/>
        <v>-1265.146225801768</v>
      </c>
      <c r="AK234" s="140">
        <f t="shared" si="13"/>
        <v>-1372.1636855962383</v>
      </c>
      <c r="AL234" s="140">
        <f t="shared" si="13"/>
        <v>-1479.1811453907087</v>
      </c>
      <c r="AM234" s="140">
        <f t="shared" si="13"/>
        <v>-1586.1986051851791</v>
      </c>
      <c r="AN234" s="140">
        <f t="shared" si="13"/>
        <v>-1693.2160649796494</v>
      </c>
      <c r="AO234" s="140">
        <f t="shared" si="13"/>
        <v>-1800.2335247741198</v>
      </c>
      <c r="AP234" s="104"/>
      <c r="AQ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3"/>
    </row>
    <row r="235" spans="1:96" ht="15" customHeight="1">
      <c r="A235" s="104"/>
      <c r="B235" s="117" t="s">
        <v>114</v>
      </c>
      <c r="C235" s="141"/>
      <c r="D235" s="140">
        <f t="shared" si="13"/>
        <v>607.48681986893007</v>
      </c>
      <c r="E235" s="140">
        <f t="shared" si="13"/>
        <v>607.48681986893007</v>
      </c>
      <c r="F235" s="140">
        <f t="shared" si="13"/>
        <v>607.48681986893007</v>
      </c>
      <c r="G235" s="140">
        <f t="shared" si="13"/>
        <v>607.48681986893007</v>
      </c>
      <c r="H235" s="140">
        <f t="shared" si="13"/>
        <v>607.48681986893007</v>
      </c>
      <c r="I235" s="140">
        <f t="shared" si="13"/>
        <v>607.48681986893007</v>
      </c>
      <c r="J235" s="140">
        <f t="shared" si="13"/>
        <v>607.48681986893007</v>
      </c>
      <c r="K235" s="140">
        <f t="shared" si="13"/>
        <v>607.48681986893007</v>
      </c>
      <c r="L235" s="140">
        <f t="shared" si="13"/>
        <v>589.59031670126569</v>
      </c>
      <c r="M235" s="140">
        <f t="shared" si="13"/>
        <v>552.17857278731867</v>
      </c>
      <c r="N235" s="140">
        <f t="shared" si="13"/>
        <v>511.52935371613813</v>
      </c>
      <c r="O235" s="140">
        <f t="shared" si="13"/>
        <v>467.64265948772447</v>
      </c>
      <c r="P235" s="140">
        <f t="shared" si="13"/>
        <v>420.51849010207656</v>
      </c>
      <c r="Q235" s="140">
        <f t="shared" si="13"/>
        <v>370.15684555919546</v>
      </c>
      <c r="R235" s="140">
        <f t="shared" si="13"/>
        <v>316.5577258590809</v>
      </c>
      <c r="S235" s="140">
        <f t="shared" si="13"/>
        <v>259.7211310017326</v>
      </c>
      <c r="T235" s="140">
        <f t="shared" si="13"/>
        <v>199.64706098714993</v>
      </c>
      <c r="U235" s="140">
        <f t="shared" si="13"/>
        <v>136.33551581533396</v>
      </c>
      <c r="V235" s="140">
        <f t="shared" si="13"/>
        <v>69.786495486284309</v>
      </c>
      <c r="W235" s="140">
        <f t="shared" si="13"/>
        <v>0</v>
      </c>
      <c r="X235" s="140">
        <f t="shared" si="13"/>
        <v>-73.023970643518027</v>
      </c>
      <c r="Y235" s="140">
        <f t="shared" si="13"/>
        <v>-149.2854164442688</v>
      </c>
      <c r="Z235" s="140">
        <f t="shared" si="13"/>
        <v>-228.78433740225282</v>
      </c>
      <c r="AA235" s="140">
        <f t="shared" si="13"/>
        <v>-311.52073351747106</v>
      </c>
      <c r="AB235" s="140">
        <f t="shared" si="13"/>
        <v>-397.49460478992251</v>
      </c>
      <c r="AC235" s="140">
        <f t="shared" si="13"/>
        <v>-486.7059512196081</v>
      </c>
      <c r="AD235" s="140">
        <f t="shared" si="13"/>
        <v>-579.15477280652794</v>
      </c>
      <c r="AE235" s="140">
        <f t="shared" si="13"/>
        <v>-674.84106955068091</v>
      </c>
      <c r="AF235" s="140">
        <f t="shared" si="13"/>
        <v>-773.76484145206723</v>
      </c>
      <c r="AG235" s="140">
        <f t="shared" si="13"/>
        <v>-875.92608851068815</v>
      </c>
      <c r="AH235" s="140">
        <f t="shared" si="13"/>
        <v>-981.32481072654275</v>
      </c>
      <c r="AI235" s="140">
        <f t="shared" si="13"/>
        <v>-1088.342270521013</v>
      </c>
      <c r="AJ235" s="140">
        <f t="shared" si="13"/>
        <v>-1195.3597303154834</v>
      </c>
      <c r="AK235" s="140">
        <f t="shared" si="13"/>
        <v>-1302.3771901099537</v>
      </c>
      <c r="AL235" s="140">
        <f t="shared" si="13"/>
        <v>-1409.3946499044241</v>
      </c>
      <c r="AM235" s="140">
        <f t="shared" si="13"/>
        <v>-1516.4121096988945</v>
      </c>
      <c r="AN235" s="140">
        <f t="shared" si="13"/>
        <v>-1623.4295694933649</v>
      </c>
      <c r="AO235" s="140">
        <f t="shared" si="13"/>
        <v>-1730.4470292878352</v>
      </c>
      <c r="AP235" s="104"/>
      <c r="AQ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3"/>
    </row>
    <row r="236" spans="1:96" ht="15" customHeight="1">
      <c r="A236" s="104"/>
      <c r="B236" s="117" t="s">
        <v>115</v>
      </c>
      <c r="C236" s="141"/>
      <c r="D236" s="140">
        <f t="shared" si="13"/>
        <v>680.51079051244812</v>
      </c>
      <c r="E236" s="140">
        <f t="shared" si="13"/>
        <v>680.51079051244812</v>
      </c>
      <c r="F236" s="140">
        <f t="shared" si="13"/>
        <v>680.51079051244812</v>
      </c>
      <c r="G236" s="140">
        <f t="shared" si="13"/>
        <v>680.51079051244812</v>
      </c>
      <c r="H236" s="140">
        <f t="shared" si="13"/>
        <v>680.51079051244812</v>
      </c>
      <c r="I236" s="140">
        <f t="shared" si="13"/>
        <v>680.51079051244812</v>
      </c>
      <c r="J236" s="140">
        <f t="shared" si="13"/>
        <v>680.51079051244812</v>
      </c>
      <c r="K236" s="140">
        <f t="shared" si="13"/>
        <v>680.51079051244812</v>
      </c>
      <c r="L236" s="140">
        <f t="shared" si="13"/>
        <v>662.61428734478375</v>
      </c>
      <c r="M236" s="140">
        <f t="shared" si="13"/>
        <v>625.20254343083673</v>
      </c>
      <c r="N236" s="140">
        <f t="shared" si="13"/>
        <v>584.55332435965613</v>
      </c>
      <c r="O236" s="140">
        <f t="shared" si="13"/>
        <v>540.66663013124253</v>
      </c>
      <c r="P236" s="140">
        <f t="shared" si="13"/>
        <v>493.54246074559455</v>
      </c>
      <c r="Q236" s="140">
        <f t="shared" si="13"/>
        <v>443.18081620271346</v>
      </c>
      <c r="R236" s="140">
        <f t="shared" si="13"/>
        <v>389.5816965025989</v>
      </c>
      <c r="S236" s="140">
        <f t="shared" si="13"/>
        <v>332.74510164525066</v>
      </c>
      <c r="T236" s="140">
        <f t="shared" si="13"/>
        <v>272.67103163066793</v>
      </c>
      <c r="U236" s="140">
        <f t="shared" si="13"/>
        <v>209.35948645885199</v>
      </c>
      <c r="V236" s="140">
        <f t="shared" si="13"/>
        <v>142.81046612980234</v>
      </c>
      <c r="W236" s="140">
        <f t="shared" si="13"/>
        <v>73.023970643518027</v>
      </c>
      <c r="X236" s="140">
        <f t="shared" si="13"/>
        <v>0</v>
      </c>
      <c r="Y236" s="140">
        <f t="shared" si="13"/>
        <v>-76.261445800750778</v>
      </c>
      <c r="Z236" s="140">
        <f t="shared" si="13"/>
        <v>-155.76036675873479</v>
      </c>
      <c r="AA236" s="140">
        <f t="shared" si="13"/>
        <v>-238.496762873953</v>
      </c>
      <c r="AB236" s="140">
        <f t="shared" si="13"/>
        <v>-324.47063414640445</v>
      </c>
      <c r="AC236" s="140">
        <f t="shared" si="13"/>
        <v>-413.68198057609004</v>
      </c>
      <c r="AD236" s="140">
        <f t="shared" si="13"/>
        <v>-506.13080216300989</v>
      </c>
      <c r="AE236" s="140">
        <f t="shared" si="13"/>
        <v>-601.81709890716297</v>
      </c>
      <c r="AF236" s="140">
        <f t="shared" si="13"/>
        <v>-700.74087080854929</v>
      </c>
      <c r="AG236" s="140">
        <f t="shared" si="13"/>
        <v>-802.9021178671702</v>
      </c>
      <c r="AH236" s="140">
        <f t="shared" si="13"/>
        <v>-908.30084008302481</v>
      </c>
      <c r="AI236" s="140">
        <f t="shared" si="13"/>
        <v>-1015.3182998774951</v>
      </c>
      <c r="AJ236" s="140">
        <f t="shared" si="13"/>
        <v>-1122.3357596719654</v>
      </c>
      <c r="AK236" s="140">
        <f t="shared" si="13"/>
        <v>-1229.3532194664358</v>
      </c>
      <c r="AL236" s="140">
        <f t="shared" si="13"/>
        <v>-1336.3706792609062</v>
      </c>
      <c r="AM236" s="140">
        <f t="shared" si="13"/>
        <v>-1443.3881390553765</v>
      </c>
      <c r="AN236" s="140">
        <f t="shared" si="13"/>
        <v>-1550.4055988498469</v>
      </c>
      <c r="AO236" s="140">
        <f t="shared" si="13"/>
        <v>-1657.4230586443173</v>
      </c>
      <c r="AP236" s="104"/>
      <c r="AQ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3"/>
    </row>
    <row r="237" spans="1:96" ht="15" customHeight="1">
      <c r="A237" s="104"/>
      <c r="B237" s="117" t="s">
        <v>116</v>
      </c>
      <c r="C237" s="141"/>
      <c r="D237" s="140">
        <f t="shared" si="13"/>
        <v>756.77223631319885</v>
      </c>
      <c r="E237" s="140">
        <f t="shared" si="13"/>
        <v>756.77223631319885</v>
      </c>
      <c r="F237" s="140">
        <f t="shared" si="13"/>
        <v>756.77223631319885</v>
      </c>
      <c r="G237" s="140">
        <f t="shared" si="13"/>
        <v>756.77223631319885</v>
      </c>
      <c r="H237" s="140">
        <f t="shared" si="13"/>
        <v>756.77223631319885</v>
      </c>
      <c r="I237" s="140">
        <f t="shared" si="13"/>
        <v>756.77223631319885</v>
      </c>
      <c r="J237" s="140">
        <f t="shared" si="13"/>
        <v>756.77223631319885</v>
      </c>
      <c r="K237" s="140">
        <f t="shared" si="13"/>
        <v>756.77223631319885</v>
      </c>
      <c r="L237" s="140">
        <f t="shared" si="13"/>
        <v>738.87573314553447</v>
      </c>
      <c r="M237" s="140">
        <f t="shared" si="13"/>
        <v>701.46398923158745</v>
      </c>
      <c r="N237" s="140">
        <f t="shared" si="13"/>
        <v>660.81477016040685</v>
      </c>
      <c r="O237" s="140">
        <f t="shared" si="13"/>
        <v>616.92807593199336</v>
      </c>
      <c r="P237" s="140">
        <f t="shared" si="13"/>
        <v>569.80390654634539</v>
      </c>
      <c r="Q237" s="140">
        <f t="shared" si="13"/>
        <v>519.44226200346429</v>
      </c>
      <c r="R237" s="140">
        <f t="shared" si="13"/>
        <v>465.84314230334968</v>
      </c>
      <c r="S237" s="140">
        <f t="shared" si="13"/>
        <v>409.00654744600143</v>
      </c>
      <c r="T237" s="140">
        <f t="shared" si="13"/>
        <v>348.9324774314187</v>
      </c>
      <c r="U237" s="140">
        <f t="shared" si="13"/>
        <v>285.6209322596028</v>
      </c>
      <c r="V237" s="140">
        <f t="shared" si="13"/>
        <v>219.07191193055311</v>
      </c>
      <c r="W237" s="140">
        <f t="shared" si="13"/>
        <v>149.2854164442688</v>
      </c>
      <c r="X237" s="140">
        <f t="shared" si="13"/>
        <v>76.261445800750778</v>
      </c>
      <c r="Y237" s="140">
        <f t="shared" si="13"/>
        <v>0</v>
      </c>
      <c r="Z237" s="140">
        <f t="shared" si="13"/>
        <v>-79.498920957984012</v>
      </c>
      <c r="AA237" s="140">
        <f t="shared" si="13"/>
        <v>-162.23531707320222</v>
      </c>
      <c r="AB237" s="140">
        <f t="shared" si="13"/>
        <v>-248.20918834565367</v>
      </c>
      <c r="AC237" s="140">
        <f t="shared" si="13"/>
        <v>-337.42053477533932</v>
      </c>
      <c r="AD237" s="140">
        <f t="shared" si="13"/>
        <v>-429.86935636225917</v>
      </c>
      <c r="AE237" s="140">
        <f t="shared" ref="AE237:AO237" si="14">IF(AE$214=$B237,0,IF(AE$214&gt;$B237,-0.5*AE$212-0.5*AD$212+AD237,0.5*HLOOKUP($B237,$D$211:$AO$212,2,FALSE)+0.5*HLOOKUP($B236,$D$211:$AO$212,2,FALSE)+AE236))</f>
        <v>-525.55565310641214</v>
      </c>
      <c r="AF237" s="140">
        <f t="shared" si="14"/>
        <v>-624.47942500779845</v>
      </c>
      <c r="AG237" s="140">
        <f t="shared" si="14"/>
        <v>-726.64067206641937</v>
      </c>
      <c r="AH237" s="140">
        <f t="shared" si="14"/>
        <v>-832.03939428227397</v>
      </c>
      <c r="AI237" s="140">
        <f t="shared" si="14"/>
        <v>-939.05685407674423</v>
      </c>
      <c r="AJ237" s="140">
        <f t="shared" si="14"/>
        <v>-1046.0743138712146</v>
      </c>
      <c r="AK237" s="140">
        <f t="shared" si="14"/>
        <v>-1153.091773665685</v>
      </c>
      <c r="AL237" s="140">
        <f t="shared" si="14"/>
        <v>-1260.1092334601553</v>
      </c>
      <c r="AM237" s="140">
        <f t="shared" si="14"/>
        <v>-1367.1266932546257</v>
      </c>
      <c r="AN237" s="140">
        <f t="shared" si="14"/>
        <v>-1474.1441530490961</v>
      </c>
      <c r="AO237" s="140">
        <f t="shared" si="14"/>
        <v>-1581.1616128435664</v>
      </c>
      <c r="AP237" s="104"/>
      <c r="AQ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3"/>
    </row>
    <row r="238" spans="1:96" ht="15" customHeight="1">
      <c r="A238" s="104"/>
      <c r="B238" s="117" t="s">
        <v>117</v>
      </c>
      <c r="C238" s="141"/>
      <c r="D238" s="140">
        <f t="shared" ref="D238:AO244" si="15">IF(D$214=$B238,0,IF(D$214&gt;$B238,-0.5*D$212-0.5*C$212+C238,0.5*HLOOKUP($B238,$D$211:$AO$212,2,FALSE)+0.5*HLOOKUP($B237,$D$211:$AO$212,2,FALSE)+D237))</f>
        <v>836.2711572711828</v>
      </c>
      <c r="E238" s="140">
        <f t="shared" si="15"/>
        <v>836.2711572711828</v>
      </c>
      <c r="F238" s="140">
        <f t="shared" si="15"/>
        <v>836.2711572711828</v>
      </c>
      <c r="G238" s="140">
        <f t="shared" si="15"/>
        <v>836.2711572711828</v>
      </c>
      <c r="H238" s="140">
        <f t="shared" si="15"/>
        <v>836.2711572711828</v>
      </c>
      <c r="I238" s="140">
        <f t="shared" si="15"/>
        <v>836.2711572711828</v>
      </c>
      <c r="J238" s="140">
        <f t="shared" si="15"/>
        <v>836.2711572711828</v>
      </c>
      <c r="K238" s="140">
        <f t="shared" si="15"/>
        <v>836.2711572711828</v>
      </c>
      <c r="L238" s="140">
        <f t="shared" si="15"/>
        <v>818.37465410351842</v>
      </c>
      <c r="M238" s="140">
        <f t="shared" si="15"/>
        <v>780.9629101895714</v>
      </c>
      <c r="N238" s="140">
        <f t="shared" si="15"/>
        <v>740.31369111839081</v>
      </c>
      <c r="O238" s="140">
        <f t="shared" si="15"/>
        <v>696.42699688997732</v>
      </c>
      <c r="P238" s="140">
        <f t="shared" si="15"/>
        <v>649.30282750432934</v>
      </c>
      <c r="Q238" s="140">
        <f t="shared" si="15"/>
        <v>598.94118296144825</v>
      </c>
      <c r="R238" s="140">
        <f t="shared" si="15"/>
        <v>545.34206326133369</v>
      </c>
      <c r="S238" s="140">
        <f t="shared" si="15"/>
        <v>488.50546840398545</v>
      </c>
      <c r="T238" s="140">
        <f t="shared" si="15"/>
        <v>428.43139838940272</v>
      </c>
      <c r="U238" s="140">
        <f t="shared" si="15"/>
        <v>365.11985321758681</v>
      </c>
      <c r="V238" s="140">
        <f t="shared" si="15"/>
        <v>298.5708328885371</v>
      </c>
      <c r="W238" s="140">
        <f t="shared" si="15"/>
        <v>228.78433740225282</v>
      </c>
      <c r="X238" s="140">
        <f t="shared" si="15"/>
        <v>155.76036675873479</v>
      </c>
      <c r="Y238" s="140">
        <f t="shared" si="15"/>
        <v>79.498920957984012</v>
      </c>
      <c r="Z238" s="140">
        <f t="shared" si="15"/>
        <v>0</v>
      </c>
      <c r="AA238" s="140">
        <f t="shared" si="15"/>
        <v>-82.736396115218213</v>
      </c>
      <c r="AB238" s="140">
        <f t="shared" si="15"/>
        <v>-168.71026738766966</v>
      </c>
      <c r="AC238" s="140">
        <f t="shared" si="15"/>
        <v>-257.92161381735525</v>
      </c>
      <c r="AD238" s="140">
        <f t="shared" si="15"/>
        <v>-350.3704354042751</v>
      </c>
      <c r="AE238" s="140">
        <f t="shared" si="15"/>
        <v>-446.05673214842813</v>
      </c>
      <c r="AF238" s="140">
        <f t="shared" si="15"/>
        <v>-544.98050404981439</v>
      </c>
      <c r="AG238" s="140">
        <f t="shared" si="15"/>
        <v>-647.1417511084353</v>
      </c>
      <c r="AH238" s="140">
        <f t="shared" si="15"/>
        <v>-752.54047332428991</v>
      </c>
      <c r="AI238" s="140">
        <f t="shared" si="15"/>
        <v>-859.55793311876027</v>
      </c>
      <c r="AJ238" s="140">
        <f t="shared" si="15"/>
        <v>-966.57539291323064</v>
      </c>
      <c r="AK238" s="140">
        <f t="shared" si="15"/>
        <v>-1073.592852707701</v>
      </c>
      <c r="AL238" s="140">
        <f t="shared" si="15"/>
        <v>-1180.6103125021714</v>
      </c>
      <c r="AM238" s="140">
        <f t="shared" si="15"/>
        <v>-1287.6277722966418</v>
      </c>
      <c r="AN238" s="140">
        <f t="shared" si="15"/>
        <v>-1394.6452320911121</v>
      </c>
      <c r="AO238" s="140">
        <f t="shared" si="15"/>
        <v>-1501.6626918855825</v>
      </c>
      <c r="AP238" s="104"/>
      <c r="AQ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3"/>
    </row>
    <row r="239" spans="1:96" ht="15" customHeight="1">
      <c r="A239" s="104"/>
      <c r="B239" s="117" t="s">
        <v>118</v>
      </c>
      <c r="C239" s="141"/>
      <c r="D239" s="140">
        <f t="shared" si="15"/>
        <v>919.00755338640101</v>
      </c>
      <c r="E239" s="140">
        <f t="shared" si="15"/>
        <v>919.00755338640101</v>
      </c>
      <c r="F239" s="140">
        <f t="shared" si="15"/>
        <v>919.00755338640101</v>
      </c>
      <c r="G239" s="140">
        <f t="shared" si="15"/>
        <v>919.00755338640101</v>
      </c>
      <c r="H239" s="140">
        <f t="shared" si="15"/>
        <v>919.00755338640101</v>
      </c>
      <c r="I239" s="140">
        <f t="shared" si="15"/>
        <v>919.00755338640101</v>
      </c>
      <c r="J239" s="140">
        <f t="shared" si="15"/>
        <v>919.00755338640101</v>
      </c>
      <c r="K239" s="140">
        <f t="shared" si="15"/>
        <v>919.00755338640101</v>
      </c>
      <c r="L239" s="140">
        <f t="shared" si="15"/>
        <v>901.11105021873664</v>
      </c>
      <c r="M239" s="140">
        <f t="shared" si="15"/>
        <v>863.69930630478962</v>
      </c>
      <c r="N239" s="140">
        <f t="shared" si="15"/>
        <v>823.05008723360902</v>
      </c>
      <c r="O239" s="140">
        <f t="shared" si="15"/>
        <v>779.16339300519553</v>
      </c>
      <c r="P239" s="140">
        <f t="shared" si="15"/>
        <v>732.03922361954756</v>
      </c>
      <c r="Q239" s="140">
        <f t="shared" si="15"/>
        <v>681.67757907666646</v>
      </c>
      <c r="R239" s="140">
        <f t="shared" si="15"/>
        <v>628.0784593765519</v>
      </c>
      <c r="S239" s="140">
        <f t="shared" si="15"/>
        <v>571.24186451920366</v>
      </c>
      <c r="T239" s="140">
        <f t="shared" si="15"/>
        <v>511.16779450462093</v>
      </c>
      <c r="U239" s="140">
        <f t="shared" si="15"/>
        <v>447.85624933280502</v>
      </c>
      <c r="V239" s="140">
        <f t="shared" si="15"/>
        <v>381.30722900375531</v>
      </c>
      <c r="W239" s="140">
        <f t="shared" si="15"/>
        <v>311.52073351747106</v>
      </c>
      <c r="X239" s="140">
        <f t="shared" si="15"/>
        <v>238.496762873953</v>
      </c>
      <c r="Y239" s="140">
        <f t="shared" si="15"/>
        <v>162.23531707320222</v>
      </c>
      <c r="Z239" s="140">
        <f t="shared" si="15"/>
        <v>82.736396115218213</v>
      </c>
      <c r="AA239" s="140">
        <f t="shared" si="15"/>
        <v>0</v>
      </c>
      <c r="AB239" s="140">
        <f t="shared" si="15"/>
        <v>-85.973871272451433</v>
      </c>
      <c r="AC239" s="140">
        <f t="shared" si="15"/>
        <v>-175.18521770213704</v>
      </c>
      <c r="AD239" s="140">
        <f t="shared" si="15"/>
        <v>-267.63403928905689</v>
      </c>
      <c r="AE239" s="140">
        <f t="shared" si="15"/>
        <v>-363.32033603320991</v>
      </c>
      <c r="AF239" s="140">
        <f t="shared" si="15"/>
        <v>-462.24410793459617</v>
      </c>
      <c r="AG239" s="140">
        <f t="shared" si="15"/>
        <v>-564.40535499321709</v>
      </c>
      <c r="AH239" s="140">
        <f t="shared" si="15"/>
        <v>-669.80407720907169</v>
      </c>
      <c r="AI239" s="140">
        <f t="shared" si="15"/>
        <v>-776.82153700354206</v>
      </c>
      <c r="AJ239" s="140">
        <f t="shared" si="15"/>
        <v>-883.83899679801243</v>
      </c>
      <c r="AK239" s="140">
        <f t="shared" si="15"/>
        <v>-990.8564565924828</v>
      </c>
      <c r="AL239" s="140">
        <f t="shared" si="15"/>
        <v>-1097.8739163869532</v>
      </c>
      <c r="AM239" s="140">
        <f t="shared" si="15"/>
        <v>-1204.8913761814235</v>
      </c>
      <c r="AN239" s="140">
        <f t="shared" si="15"/>
        <v>-1311.9088359758939</v>
      </c>
      <c r="AO239" s="140">
        <f t="shared" si="15"/>
        <v>-1418.9262957703643</v>
      </c>
      <c r="AP239" s="104"/>
      <c r="AQ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3"/>
    </row>
    <row r="240" spans="1:96" ht="15" customHeight="1">
      <c r="A240" s="104"/>
      <c r="B240" s="117" t="s">
        <v>119</v>
      </c>
      <c r="C240" s="141"/>
      <c r="D240" s="140">
        <f t="shared" si="15"/>
        <v>1004.9814246588525</v>
      </c>
      <c r="E240" s="140">
        <f t="shared" si="15"/>
        <v>1004.9814246588525</v>
      </c>
      <c r="F240" s="140">
        <f t="shared" si="15"/>
        <v>1004.9814246588525</v>
      </c>
      <c r="G240" s="140">
        <f t="shared" si="15"/>
        <v>1004.9814246588525</v>
      </c>
      <c r="H240" s="140">
        <f t="shared" si="15"/>
        <v>1004.9814246588525</v>
      </c>
      <c r="I240" s="140">
        <f t="shared" si="15"/>
        <v>1004.9814246588525</v>
      </c>
      <c r="J240" s="140">
        <f t="shared" si="15"/>
        <v>1004.9814246588525</v>
      </c>
      <c r="K240" s="140">
        <f t="shared" si="15"/>
        <v>1004.9814246588525</v>
      </c>
      <c r="L240" s="140">
        <f t="shared" si="15"/>
        <v>987.08492149118808</v>
      </c>
      <c r="M240" s="140">
        <f t="shared" si="15"/>
        <v>949.67317757724106</v>
      </c>
      <c r="N240" s="140">
        <f t="shared" si="15"/>
        <v>909.02395850606047</v>
      </c>
      <c r="O240" s="140">
        <f t="shared" si="15"/>
        <v>865.13726427764698</v>
      </c>
      <c r="P240" s="140">
        <f t="shared" si="15"/>
        <v>818.013094891999</v>
      </c>
      <c r="Q240" s="140">
        <f t="shared" si="15"/>
        <v>767.65145034911791</v>
      </c>
      <c r="R240" s="140">
        <f t="shared" si="15"/>
        <v>714.05233064900335</v>
      </c>
      <c r="S240" s="140">
        <f t="shared" si="15"/>
        <v>657.21573579165511</v>
      </c>
      <c r="T240" s="140">
        <f t="shared" si="15"/>
        <v>597.14166577707238</v>
      </c>
      <c r="U240" s="140">
        <f t="shared" si="15"/>
        <v>533.83012060525641</v>
      </c>
      <c r="V240" s="140">
        <f t="shared" si="15"/>
        <v>467.28110027620676</v>
      </c>
      <c r="W240" s="140">
        <f t="shared" si="15"/>
        <v>397.49460478992251</v>
      </c>
      <c r="X240" s="140">
        <f t="shared" si="15"/>
        <v>324.47063414640445</v>
      </c>
      <c r="Y240" s="140">
        <f t="shared" si="15"/>
        <v>248.20918834565367</v>
      </c>
      <c r="Z240" s="140">
        <f t="shared" si="15"/>
        <v>168.71026738766966</v>
      </c>
      <c r="AA240" s="140">
        <f t="shared" si="15"/>
        <v>85.973871272451433</v>
      </c>
      <c r="AB240" s="140">
        <f t="shared" si="15"/>
        <v>0</v>
      </c>
      <c r="AC240" s="140">
        <f t="shared" si="15"/>
        <v>-89.211346429685619</v>
      </c>
      <c r="AD240" s="140">
        <f t="shared" si="15"/>
        <v>-181.66016801660544</v>
      </c>
      <c r="AE240" s="140">
        <f t="shared" si="15"/>
        <v>-277.34646476075847</v>
      </c>
      <c r="AF240" s="140">
        <f t="shared" si="15"/>
        <v>-376.27023666214473</v>
      </c>
      <c r="AG240" s="140">
        <f t="shared" si="15"/>
        <v>-478.43148372076564</v>
      </c>
      <c r="AH240" s="140">
        <f t="shared" si="15"/>
        <v>-583.83020593662025</v>
      </c>
      <c r="AI240" s="140">
        <f t="shared" si="15"/>
        <v>-690.8476657310905</v>
      </c>
      <c r="AJ240" s="140">
        <f t="shared" si="15"/>
        <v>-797.86512552556087</v>
      </c>
      <c r="AK240" s="140">
        <f t="shared" si="15"/>
        <v>-904.88258532003124</v>
      </c>
      <c r="AL240" s="140">
        <f t="shared" si="15"/>
        <v>-1011.9000451145016</v>
      </c>
      <c r="AM240" s="140">
        <f t="shared" si="15"/>
        <v>-1118.917504908972</v>
      </c>
      <c r="AN240" s="140">
        <f t="shared" si="15"/>
        <v>-1225.9349647034423</v>
      </c>
      <c r="AO240" s="140">
        <f t="shared" si="15"/>
        <v>-1332.9524244979127</v>
      </c>
      <c r="AP240" s="104"/>
      <c r="AQ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3"/>
    </row>
    <row r="241" spans="1:96" ht="15" customHeight="1">
      <c r="A241" s="104"/>
      <c r="B241" s="117" t="s">
        <v>120</v>
      </c>
      <c r="C241" s="141"/>
      <c r="D241" s="140">
        <f t="shared" si="15"/>
        <v>1094.1927710885382</v>
      </c>
      <c r="E241" s="140">
        <f t="shared" si="15"/>
        <v>1094.1927710885382</v>
      </c>
      <c r="F241" s="140">
        <f t="shared" si="15"/>
        <v>1094.1927710885382</v>
      </c>
      <c r="G241" s="140">
        <f t="shared" si="15"/>
        <v>1094.1927710885382</v>
      </c>
      <c r="H241" s="140">
        <f t="shared" si="15"/>
        <v>1094.1927710885382</v>
      </c>
      <c r="I241" s="140">
        <f t="shared" si="15"/>
        <v>1094.1927710885382</v>
      </c>
      <c r="J241" s="140">
        <f t="shared" si="15"/>
        <v>1094.1927710885382</v>
      </c>
      <c r="K241" s="140">
        <f t="shared" si="15"/>
        <v>1094.1927710885382</v>
      </c>
      <c r="L241" s="140">
        <f t="shared" si="15"/>
        <v>1076.2962679208738</v>
      </c>
      <c r="M241" s="140">
        <f t="shared" si="15"/>
        <v>1038.8845240069268</v>
      </c>
      <c r="N241" s="140">
        <f t="shared" si="15"/>
        <v>998.23530493574606</v>
      </c>
      <c r="O241" s="140">
        <f t="shared" si="15"/>
        <v>954.34861070733257</v>
      </c>
      <c r="P241" s="140">
        <f t="shared" si="15"/>
        <v>907.22444132168459</v>
      </c>
      <c r="Q241" s="140">
        <f t="shared" si="15"/>
        <v>856.8627967788035</v>
      </c>
      <c r="R241" s="140">
        <f t="shared" si="15"/>
        <v>803.26367707868894</v>
      </c>
      <c r="S241" s="140">
        <f t="shared" si="15"/>
        <v>746.4270822213407</v>
      </c>
      <c r="T241" s="140">
        <f t="shared" si="15"/>
        <v>686.35301220675797</v>
      </c>
      <c r="U241" s="140">
        <f t="shared" si="15"/>
        <v>623.041467034942</v>
      </c>
      <c r="V241" s="140">
        <f t="shared" si="15"/>
        <v>556.49244670589235</v>
      </c>
      <c r="W241" s="140">
        <f t="shared" si="15"/>
        <v>486.7059512196081</v>
      </c>
      <c r="X241" s="140">
        <f t="shared" si="15"/>
        <v>413.68198057609004</v>
      </c>
      <c r="Y241" s="140">
        <f t="shared" si="15"/>
        <v>337.42053477533932</v>
      </c>
      <c r="Z241" s="140">
        <f t="shared" si="15"/>
        <v>257.92161381735525</v>
      </c>
      <c r="AA241" s="140">
        <f t="shared" si="15"/>
        <v>175.18521770213704</v>
      </c>
      <c r="AB241" s="140">
        <f t="shared" si="15"/>
        <v>89.211346429685619</v>
      </c>
      <c r="AC241" s="140">
        <f t="shared" si="15"/>
        <v>0</v>
      </c>
      <c r="AD241" s="140">
        <f t="shared" si="15"/>
        <v>-92.44882158691982</v>
      </c>
      <c r="AE241" s="140">
        <f t="shared" si="15"/>
        <v>-188.13511833107285</v>
      </c>
      <c r="AF241" s="140">
        <f t="shared" si="15"/>
        <v>-287.05889023245913</v>
      </c>
      <c r="AG241" s="140">
        <f t="shared" si="15"/>
        <v>-389.22013729108005</v>
      </c>
      <c r="AH241" s="140">
        <f t="shared" si="15"/>
        <v>-494.61885950693471</v>
      </c>
      <c r="AI241" s="140">
        <f t="shared" si="15"/>
        <v>-601.63631930140502</v>
      </c>
      <c r="AJ241" s="140">
        <f t="shared" si="15"/>
        <v>-708.65377909587528</v>
      </c>
      <c r="AK241" s="140">
        <f t="shared" si="15"/>
        <v>-815.67123889034565</v>
      </c>
      <c r="AL241" s="140">
        <f t="shared" si="15"/>
        <v>-922.68869868481602</v>
      </c>
      <c r="AM241" s="140">
        <f t="shared" si="15"/>
        <v>-1029.7061584792864</v>
      </c>
      <c r="AN241" s="140">
        <f t="shared" si="15"/>
        <v>-1136.7236182737568</v>
      </c>
      <c r="AO241" s="140">
        <f t="shared" si="15"/>
        <v>-1243.7410780682271</v>
      </c>
      <c r="AP241" s="104"/>
      <c r="AQ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3"/>
    </row>
    <row r="242" spans="1:96" ht="15" customHeight="1">
      <c r="A242" s="104"/>
      <c r="B242" s="117" t="s">
        <v>121</v>
      </c>
      <c r="C242" s="141"/>
      <c r="D242" s="140">
        <f t="shared" si="15"/>
        <v>1186.641592675458</v>
      </c>
      <c r="E242" s="140">
        <f t="shared" si="15"/>
        <v>1186.641592675458</v>
      </c>
      <c r="F242" s="140">
        <f t="shared" si="15"/>
        <v>1186.641592675458</v>
      </c>
      <c r="G242" s="140">
        <f t="shared" si="15"/>
        <v>1186.641592675458</v>
      </c>
      <c r="H242" s="140">
        <f t="shared" si="15"/>
        <v>1186.641592675458</v>
      </c>
      <c r="I242" s="140">
        <f t="shared" si="15"/>
        <v>1186.641592675458</v>
      </c>
      <c r="J242" s="140">
        <f t="shared" si="15"/>
        <v>1186.641592675458</v>
      </c>
      <c r="K242" s="140">
        <f t="shared" si="15"/>
        <v>1186.641592675458</v>
      </c>
      <c r="L242" s="140">
        <f t="shared" si="15"/>
        <v>1168.7450895077936</v>
      </c>
      <c r="M242" s="140">
        <f t="shared" si="15"/>
        <v>1131.3333455938466</v>
      </c>
      <c r="N242" s="140">
        <f t="shared" si="15"/>
        <v>1090.6841265226658</v>
      </c>
      <c r="O242" s="140">
        <f t="shared" si="15"/>
        <v>1046.7974322942523</v>
      </c>
      <c r="P242" s="140">
        <f t="shared" si="15"/>
        <v>999.67326290860444</v>
      </c>
      <c r="Q242" s="140">
        <f t="shared" si="15"/>
        <v>949.31161836572335</v>
      </c>
      <c r="R242" s="140">
        <f t="shared" si="15"/>
        <v>895.71249866560879</v>
      </c>
      <c r="S242" s="140">
        <f t="shared" si="15"/>
        <v>838.87590380826055</v>
      </c>
      <c r="T242" s="140">
        <f t="shared" si="15"/>
        <v>778.80183379367782</v>
      </c>
      <c r="U242" s="140">
        <f t="shared" si="15"/>
        <v>715.49028862186185</v>
      </c>
      <c r="V242" s="140">
        <f t="shared" si="15"/>
        <v>648.9412682928122</v>
      </c>
      <c r="W242" s="140">
        <f t="shared" si="15"/>
        <v>579.15477280652794</v>
      </c>
      <c r="X242" s="140">
        <f t="shared" si="15"/>
        <v>506.13080216300989</v>
      </c>
      <c r="Y242" s="140">
        <f t="shared" si="15"/>
        <v>429.86935636225917</v>
      </c>
      <c r="Z242" s="140">
        <f t="shared" si="15"/>
        <v>350.3704354042751</v>
      </c>
      <c r="AA242" s="140">
        <f t="shared" si="15"/>
        <v>267.63403928905689</v>
      </c>
      <c r="AB242" s="140">
        <f t="shared" si="15"/>
        <v>181.66016801660544</v>
      </c>
      <c r="AC242" s="140">
        <f t="shared" si="15"/>
        <v>92.44882158691982</v>
      </c>
      <c r="AD242" s="140">
        <f t="shared" si="15"/>
        <v>0</v>
      </c>
      <c r="AE242" s="140">
        <f t="shared" si="15"/>
        <v>-95.686296744153026</v>
      </c>
      <c r="AF242" s="140">
        <f t="shared" si="15"/>
        <v>-194.61006864553929</v>
      </c>
      <c r="AG242" s="140">
        <f t="shared" si="15"/>
        <v>-296.7713157041602</v>
      </c>
      <c r="AH242" s="140">
        <f t="shared" si="15"/>
        <v>-402.17003792001486</v>
      </c>
      <c r="AI242" s="140">
        <f t="shared" si="15"/>
        <v>-509.18749771448518</v>
      </c>
      <c r="AJ242" s="140">
        <f t="shared" si="15"/>
        <v>-616.20495750895543</v>
      </c>
      <c r="AK242" s="140">
        <f t="shared" si="15"/>
        <v>-723.2224173034258</v>
      </c>
      <c r="AL242" s="140">
        <f t="shared" si="15"/>
        <v>-830.23987709789617</v>
      </c>
      <c r="AM242" s="140">
        <f t="shared" si="15"/>
        <v>-937.25733689236654</v>
      </c>
      <c r="AN242" s="140">
        <f t="shared" si="15"/>
        <v>-1044.2747966868369</v>
      </c>
      <c r="AO242" s="140">
        <f t="shared" si="15"/>
        <v>-1151.2922564813073</v>
      </c>
      <c r="AP242" s="104"/>
      <c r="AQ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3"/>
    </row>
    <row r="243" spans="1:96" ht="15" customHeight="1">
      <c r="A243" s="104"/>
      <c r="B243" s="117" t="s">
        <v>122</v>
      </c>
      <c r="C243" s="141"/>
      <c r="D243" s="140">
        <f t="shared" si="15"/>
        <v>1282.327889419611</v>
      </c>
      <c r="E243" s="140">
        <f t="shared" si="15"/>
        <v>1282.327889419611</v>
      </c>
      <c r="F243" s="140">
        <f t="shared" si="15"/>
        <v>1282.327889419611</v>
      </c>
      <c r="G243" s="140">
        <f t="shared" si="15"/>
        <v>1282.327889419611</v>
      </c>
      <c r="H243" s="140">
        <f t="shared" si="15"/>
        <v>1282.327889419611</v>
      </c>
      <c r="I243" s="140">
        <f t="shared" si="15"/>
        <v>1282.327889419611</v>
      </c>
      <c r="J243" s="140">
        <f t="shared" si="15"/>
        <v>1282.327889419611</v>
      </c>
      <c r="K243" s="140">
        <f t="shared" si="15"/>
        <v>1282.327889419611</v>
      </c>
      <c r="L243" s="140">
        <f t="shared" si="15"/>
        <v>1264.4313862519466</v>
      </c>
      <c r="M243" s="140">
        <f t="shared" si="15"/>
        <v>1227.0196423379996</v>
      </c>
      <c r="N243" s="140">
        <f t="shared" si="15"/>
        <v>1186.3704232668188</v>
      </c>
      <c r="O243" s="140">
        <f t="shared" si="15"/>
        <v>1142.4837290384053</v>
      </c>
      <c r="P243" s="140">
        <f t="shared" si="15"/>
        <v>1095.3595596527575</v>
      </c>
      <c r="Q243" s="140">
        <f t="shared" si="15"/>
        <v>1044.9979151098764</v>
      </c>
      <c r="R243" s="140">
        <f t="shared" si="15"/>
        <v>991.39879540976176</v>
      </c>
      <c r="S243" s="140">
        <f t="shared" si="15"/>
        <v>934.56220055241351</v>
      </c>
      <c r="T243" s="140">
        <f t="shared" si="15"/>
        <v>874.48813053783078</v>
      </c>
      <c r="U243" s="140">
        <f t="shared" si="15"/>
        <v>811.17658536601493</v>
      </c>
      <c r="V243" s="140">
        <f t="shared" si="15"/>
        <v>744.62756503696528</v>
      </c>
      <c r="W243" s="140">
        <f t="shared" si="15"/>
        <v>674.84106955068091</v>
      </c>
      <c r="X243" s="140">
        <f t="shared" si="15"/>
        <v>601.81709890716297</v>
      </c>
      <c r="Y243" s="140">
        <f t="shared" si="15"/>
        <v>525.55565310641214</v>
      </c>
      <c r="Z243" s="140">
        <f t="shared" si="15"/>
        <v>446.05673214842813</v>
      </c>
      <c r="AA243" s="140">
        <f t="shared" si="15"/>
        <v>363.32033603320991</v>
      </c>
      <c r="AB243" s="140">
        <f t="shared" si="15"/>
        <v>277.34646476075847</v>
      </c>
      <c r="AC243" s="140">
        <f t="shared" si="15"/>
        <v>188.13511833107285</v>
      </c>
      <c r="AD243" s="140">
        <f t="shared" si="15"/>
        <v>95.686296744153026</v>
      </c>
      <c r="AE243" s="140">
        <f t="shared" si="15"/>
        <v>0</v>
      </c>
      <c r="AF243" s="140">
        <f t="shared" si="15"/>
        <v>-98.923771901386274</v>
      </c>
      <c r="AG243" s="140">
        <f t="shared" si="15"/>
        <v>-201.08501896000723</v>
      </c>
      <c r="AH243" s="140">
        <f t="shared" si="15"/>
        <v>-306.48374117586189</v>
      </c>
      <c r="AI243" s="140">
        <f t="shared" si="15"/>
        <v>-413.50120097033221</v>
      </c>
      <c r="AJ243" s="140">
        <f t="shared" si="15"/>
        <v>-520.51866076480246</v>
      </c>
      <c r="AK243" s="140">
        <f t="shared" si="15"/>
        <v>-627.53612055927283</v>
      </c>
      <c r="AL243" s="140">
        <f t="shared" si="15"/>
        <v>-734.5535803537432</v>
      </c>
      <c r="AM243" s="140">
        <f t="shared" si="15"/>
        <v>-841.57104014821357</v>
      </c>
      <c r="AN243" s="140">
        <f t="shared" si="15"/>
        <v>-948.58849994268394</v>
      </c>
      <c r="AO243" s="140">
        <f t="shared" si="15"/>
        <v>-1055.6059597371543</v>
      </c>
      <c r="AP243" s="104"/>
      <c r="AQ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3"/>
    </row>
    <row r="244" spans="1:96" ht="15" customHeight="1">
      <c r="A244" s="104"/>
      <c r="B244" s="117" t="s">
        <v>123</v>
      </c>
      <c r="C244" s="141"/>
      <c r="D244" s="140">
        <f t="shared" si="15"/>
        <v>1381.2516613209973</v>
      </c>
      <c r="E244" s="140">
        <f t="shared" si="15"/>
        <v>1381.2516613209973</v>
      </c>
      <c r="F244" s="140">
        <f t="shared" si="15"/>
        <v>1381.2516613209973</v>
      </c>
      <c r="G244" s="140">
        <f t="shared" si="15"/>
        <v>1381.2516613209973</v>
      </c>
      <c r="H244" s="140">
        <f t="shared" si="15"/>
        <v>1381.2516613209973</v>
      </c>
      <c r="I244" s="140">
        <f t="shared" si="15"/>
        <v>1381.2516613209973</v>
      </c>
      <c r="J244" s="140">
        <f t="shared" si="15"/>
        <v>1381.2516613209973</v>
      </c>
      <c r="K244" s="140">
        <f t="shared" si="15"/>
        <v>1381.2516613209973</v>
      </c>
      <c r="L244" s="140">
        <f t="shared" si="15"/>
        <v>1363.3551581533329</v>
      </c>
      <c r="M244" s="140">
        <f t="shared" si="15"/>
        <v>1325.9434142393859</v>
      </c>
      <c r="N244" s="140">
        <f t="shared" si="15"/>
        <v>1285.2941951682051</v>
      </c>
      <c r="O244" s="140">
        <f t="shared" si="15"/>
        <v>1241.4075009397916</v>
      </c>
      <c r="P244" s="140">
        <f t="shared" si="15"/>
        <v>1194.2833315541438</v>
      </c>
      <c r="Q244" s="140">
        <f t="shared" si="15"/>
        <v>1143.9216870112627</v>
      </c>
      <c r="R244" s="140">
        <f t="shared" si="15"/>
        <v>1090.3225673111481</v>
      </c>
      <c r="S244" s="140">
        <f t="shared" si="15"/>
        <v>1033.4859724537998</v>
      </c>
      <c r="T244" s="140">
        <f t="shared" si="15"/>
        <v>973.4119024392171</v>
      </c>
      <c r="U244" s="140">
        <f t="shared" si="15"/>
        <v>910.10035726740125</v>
      </c>
      <c r="V244" s="140">
        <f t="shared" si="15"/>
        <v>843.5513369383516</v>
      </c>
      <c r="W244" s="140">
        <f t="shared" si="15"/>
        <v>773.76484145206723</v>
      </c>
      <c r="X244" s="140">
        <f t="shared" si="15"/>
        <v>700.74087080854929</v>
      </c>
      <c r="Y244" s="140">
        <f t="shared" si="15"/>
        <v>624.47942500779845</v>
      </c>
      <c r="Z244" s="140">
        <f t="shared" si="15"/>
        <v>544.98050404981439</v>
      </c>
      <c r="AA244" s="140">
        <f t="shared" si="15"/>
        <v>462.24410793459617</v>
      </c>
      <c r="AB244" s="140">
        <f t="shared" si="15"/>
        <v>376.27023666214473</v>
      </c>
      <c r="AC244" s="140">
        <f t="shared" si="15"/>
        <v>287.05889023245913</v>
      </c>
      <c r="AD244" s="140">
        <f t="shared" si="15"/>
        <v>194.61006864553929</v>
      </c>
      <c r="AE244" s="140">
        <f t="shared" ref="AE244:AO244" si="16">IF(AE$214=$B244,0,IF(AE$214&gt;$B244,-0.5*AE$212-0.5*AD$212+AD244,0.5*HLOOKUP($B244,$D$211:$AO$212,2,FALSE)+0.5*HLOOKUP($B243,$D$211:$AO$212,2,FALSE)+AE243))</f>
        <v>98.923771901386274</v>
      </c>
      <c r="AF244" s="140">
        <f t="shared" si="16"/>
        <v>0</v>
      </c>
      <c r="AG244" s="140">
        <f t="shared" si="16"/>
        <v>-102.16124705862094</v>
      </c>
      <c r="AH244" s="140">
        <f t="shared" si="16"/>
        <v>-207.55996927447558</v>
      </c>
      <c r="AI244" s="140">
        <f t="shared" si="16"/>
        <v>-314.57742906894589</v>
      </c>
      <c r="AJ244" s="140">
        <f t="shared" si="16"/>
        <v>-421.5948888634162</v>
      </c>
      <c r="AK244" s="140">
        <f t="shared" si="16"/>
        <v>-528.61234865788651</v>
      </c>
      <c r="AL244" s="140">
        <f t="shared" si="16"/>
        <v>-635.62980845235688</v>
      </c>
      <c r="AM244" s="140">
        <f t="shared" si="16"/>
        <v>-742.64726824682725</v>
      </c>
      <c r="AN244" s="140">
        <f t="shared" si="16"/>
        <v>-849.66472804129762</v>
      </c>
      <c r="AO244" s="140">
        <f t="shared" si="16"/>
        <v>-956.68218783576799</v>
      </c>
      <c r="AP244" s="104"/>
      <c r="AQ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3"/>
    </row>
    <row r="245" spans="1:96" ht="15" customHeight="1">
      <c r="A245" s="104"/>
      <c r="B245" s="117" t="s">
        <v>124</v>
      </c>
      <c r="C245" s="141"/>
      <c r="D245" s="140">
        <f t="shared" ref="D245:AO251" si="17">IF(D$214=$B245,0,IF(D$214&gt;$B245,-0.5*D$212-0.5*C$212+C245,0.5*HLOOKUP($B245,$D$211:$AO$212,2,FALSE)+0.5*HLOOKUP($B244,$D$211:$AO$212,2,FALSE)+D244))</f>
        <v>1483.4129083796183</v>
      </c>
      <c r="E245" s="140">
        <f t="shared" si="17"/>
        <v>1483.4129083796183</v>
      </c>
      <c r="F245" s="140">
        <f t="shared" si="17"/>
        <v>1483.4129083796183</v>
      </c>
      <c r="G245" s="140">
        <f t="shared" si="17"/>
        <v>1483.4129083796183</v>
      </c>
      <c r="H245" s="140">
        <f t="shared" si="17"/>
        <v>1483.4129083796183</v>
      </c>
      <c r="I245" s="140">
        <f t="shared" si="17"/>
        <v>1483.4129083796183</v>
      </c>
      <c r="J245" s="140">
        <f t="shared" si="17"/>
        <v>1483.4129083796183</v>
      </c>
      <c r="K245" s="140">
        <f t="shared" si="17"/>
        <v>1483.4129083796183</v>
      </c>
      <c r="L245" s="140">
        <f t="shared" si="17"/>
        <v>1465.516405211954</v>
      </c>
      <c r="M245" s="140">
        <f t="shared" si="17"/>
        <v>1428.1046612980069</v>
      </c>
      <c r="N245" s="140">
        <f t="shared" si="17"/>
        <v>1387.4554422268261</v>
      </c>
      <c r="O245" s="140">
        <f t="shared" si="17"/>
        <v>1343.5687479984126</v>
      </c>
      <c r="P245" s="140">
        <f t="shared" si="17"/>
        <v>1296.4445786127649</v>
      </c>
      <c r="Q245" s="140">
        <f t="shared" si="17"/>
        <v>1246.0829340698838</v>
      </c>
      <c r="R245" s="140">
        <f t="shared" si="17"/>
        <v>1192.4838143697691</v>
      </c>
      <c r="S245" s="140">
        <f t="shared" si="17"/>
        <v>1135.6472195124209</v>
      </c>
      <c r="T245" s="140">
        <f t="shared" si="17"/>
        <v>1075.5731494978381</v>
      </c>
      <c r="U245" s="140">
        <f t="shared" si="17"/>
        <v>1012.2616043260222</v>
      </c>
      <c r="V245" s="140">
        <f t="shared" si="17"/>
        <v>945.71258399697251</v>
      </c>
      <c r="W245" s="140">
        <f t="shared" si="17"/>
        <v>875.92608851068815</v>
      </c>
      <c r="X245" s="140">
        <f t="shared" si="17"/>
        <v>802.9021178671702</v>
      </c>
      <c r="Y245" s="140">
        <f t="shared" si="17"/>
        <v>726.64067206641937</v>
      </c>
      <c r="Z245" s="140">
        <f t="shared" si="17"/>
        <v>647.1417511084353</v>
      </c>
      <c r="AA245" s="140">
        <f t="shared" si="17"/>
        <v>564.40535499321709</v>
      </c>
      <c r="AB245" s="140">
        <f t="shared" si="17"/>
        <v>478.43148372076564</v>
      </c>
      <c r="AC245" s="140">
        <f t="shared" si="17"/>
        <v>389.22013729108005</v>
      </c>
      <c r="AD245" s="140">
        <f t="shared" si="17"/>
        <v>296.7713157041602</v>
      </c>
      <c r="AE245" s="140">
        <f t="shared" si="17"/>
        <v>201.08501896000723</v>
      </c>
      <c r="AF245" s="140">
        <f t="shared" si="17"/>
        <v>102.16124705862094</v>
      </c>
      <c r="AG245" s="140">
        <f t="shared" si="17"/>
        <v>0</v>
      </c>
      <c r="AH245" s="140">
        <f t="shared" si="17"/>
        <v>-105.39872221585465</v>
      </c>
      <c r="AI245" s="140">
        <f t="shared" si="17"/>
        <v>-212.41618201032497</v>
      </c>
      <c r="AJ245" s="140">
        <f t="shared" si="17"/>
        <v>-319.43364180479529</v>
      </c>
      <c r="AK245" s="140">
        <f t="shared" si="17"/>
        <v>-426.4511015992656</v>
      </c>
      <c r="AL245" s="140">
        <f t="shared" si="17"/>
        <v>-533.46856139373585</v>
      </c>
      <c r="AM245" s="140">
        <f t="shared" si="17"/>
        <v>-640.48602118820622</v>
      </c>
      <c r="AN245" s="140">
        <f t="shared" si="17"/>
        <v>-747.50348098267659</v>
      </c>
      <c r="AO245" s="140">
        <f t="shared" si="17"/>
        <v>-854.52094077714696</v>
      </c>
      <c r="AP245" s="104"/>
      <c r="AQ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3"/>
    </row>
    <row r="246" spans="1:96" ht="15" customHeight="1">
      <c r="A246" s="104"/>
      <c r="B246" s="117" t="s">
        <v>125</v>
      </c>
      <c r="C246" s="141"/>
      <c r="D246" s="140">
        <f t="shared" si="17"/>
        <v>1588.8116305954729</v>
      </c>
      <c r="E246" s="140">
        <f t="shared" si="17"/>
        <v>1588.8116305954729</v>
      </c>
      <c r="F246" s="140">
        <f t="shared" si="17"/>
        <v>1588.8116305954729</v>
      </c>
      <c r="G246" s="140">
        <f t="shared" si="17"/>
        <v>1588.8116305954729</v>
      </c>
      <c r="H246" s="140">
        <f t="shared" si="17"/>
        <v>1588.8116305954729</v>
      </c>
      <c r="I246" s="140">
        <f t="shared" si="17"/>
        <v>1588.8116305954729</v>
      </c>
      <c r="J246" s="140">
        <f t="shared" si="17"/>
        <v>1588.8116305954729</v>
      </c>
      <c r="K246" s="140">
        <f t="shared" si="17"/>
        <v>1588.8116305954729</v>
      </c>
      <c r="L246" s="140">
        <f t="shared" si="17"/>
        <v>1570.9151274278086</v>
      </c>
      <c r="M246" s="140">
        <f t="shared" si="17"/>
        <v>1533.5033835138615</v>
      </c>
      <c r="N246" s="140">
        <f t="shared" si="17"/>
        <v>1492.8541644426807</v>
      </c>
      <c r="O246" s="140">
        <f t="shared" si="17"/>
        <v>1448.9674702142672</v>
      </c>
      <c r="P246" s="140">
        <f t="shared" si="17"/>
        <v>1401.8433008286195</v>
      </c>
      <c r="Q246" s="140">
        <f t="shared" si="17"/>
        <v>1351.4816562857384</v>
      </c>
      <c r="R246" s="140">
        <f t="shared" si="17"/>
        <v>1297.8825365856237</v>
      </c>
      <c r="S246" s="140">
        <f t="shared" si="17"/>
        <v>1241.0459417282755</v>
      </c>
      <c r="T246" s="140">
        <f t="shared" si="17"/>
        <v>1180.9718717136927</v>
      </c>
      <c r="U246" s="140">
        <f t="shared" si="17"/>
        <v>1117.6603265418769</v>
      </c>
      <c r="V246" s="140">
        <f t="shared" si="17"/>
        <v>1051.1113062128272</v>
      </c>
      <c r="W246" s="140">
        <f t="shared" si="17"/>
        <v>981.32481072654275</v>
      </c>
      <c r="X246" s="140">
        <f t="shared" si="17"/>
        <v>908.30084008302481</v>
      </c>
      <c r="Y246" s="140">
        <f t="shared" si="17"/>
        <v>832.03939428227397</v>
      </c>
      <c r="Z246" s="140">
        <f t="shared" si="17"/>
        <v>752.54047332428991</v>
      </c>
      <c r="AA246" s="140">
        <f t="shared" si="17"/>
        <v>669.80407720907169</v>
      </c>
      <c r="AB246" s="140">
        <f t="shared" si="17"/>
        <v>583.83020593662025</v>
      </c>
      <c r="AC246" s="140">
        <f t="shared" si="17"/>
        <v>494.61885950693471</v>
      </c>
      <c r="AD246" s="140">
        <f t="shared" si="17"/>
        <v>402.17003792001486</v>
      </c>
      <c r="AE246" s="140">
        <f t="shared" si="17"/>
        <v>306.48374117586189</v>
      </c>
      <c r="AF246" s="140">
        <f t="shared" si="17"/>
        <v>207.55996927447558</v>
      </c>
      <c r="AG246" s="140">
        <f t="shared" si="17"/>
        <v>105.39872221585465</v>
      </c>
      <c r="AH246" s="140">
        <f t="shared" si="17"/>
        <v>0</v>
      </c>
      <c r="AI246" s="140">
        <f t="shared" si="17"/>
        <v>-107.01745979447031</v>
      </c>
      <c r="AJ246" s="140">
        <f t="shared" si="17"/>
        <v>-214.03491958894062</v>
      </c>
      <c r="AK246" s="140">
        <f t="shared" si="17"/>
        <v>-321.05237938341094</v>
      </c>
      <c r="AL246" s="140">
        <f t="shared" si="17"/>
        <v>-428.06983917788125</v>
      </c>
      <c r="AM246" s="140">
        <f t="shared" si="17"/>
        <v>-535.08729897235162</v>
      </c>
      <c r="AN246" s="140">
        <f t="shared" si="17"/>
        <v>-642.10475876682199</v>
      </c>
      <c r="AO246" s="140">
        <f t="shared" si="17"/>
        <v>-749.12221856129236</v>
      </c>
      <c r="AP246" s="104"/>
      <c r="AQ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3"/>
    </row>
    <row r="247" spans="1:96" ht="15" customHeight="1">
      <c r="A247" s="104"/>
      <c r="B247" s="117" t="s">
        <v>126</v>
      </c>
      <c r="C247" s="141"/>
      <c r="D247" s="140">
        <f t="shared" si="17"/>
        <v>1695.8290903899433</v>
      </c>
      <c r="E247" s="140">
        <f t="shared" si="17"/>
        <v>1695.8290903899433</v>
      </c>
      <c r="F247" s="140">
        <f t="shared" si="17"/>
        <v>1695.8290903899433</v>
      </c>
      <c r="G247" s="140">
        <f t="shared" si="17"/>
        <v>1695.8290903899433</v>
      </c>
      <c r="H247" s="140">
        <f t="shared" si="17"/>
        <v>1695.8290903899433</v>
      </c>
      <c r="I247" s="140">
        <f t="shared" si="17"/>
        <v>1695.8290903899433</v>
      </c>
      <c r="J247" s="140">
        <f t="shared" si="17"/>
        <v>1695.8290903899433</v>
      </c>
      <c r="K247" s="140">
        <f t="shared" si="17"/>
        <v>1695.8290903899433</v>
      </c>
      <c r="L247" s="140">
        <f t="shared" si="17"/>
        <v>1677.9325872222789</v>
      </c>
      <c r="M247" s="140">
        <f t="shared" si="17"/>
        <v>1640.5208433083319</v>
      </c>
      <c r="N247" s="140">
        <f t="shared" si="17"/>
        <v>1599.8716242371511</v>
      </c>
      <c r="O247" s="140">
        <f t="shared" si="17"/>
        <v>1555.9849300087376</v>
      </c>
      <c r="P247" s="140">
        <f t="shared" si="17"/>
        <v>1508.8607606230898</v>
      </c>
      <c r="Q247" s="140">
        <f t="shared" si="17"/>
        <v>1458.4991160802088</v>
      </c>
      <c r="R247" s="140">
        <f t="shared" si="17"/>
        <v>1404.8999963800941</v>
      </c>
      <c r="S247" s="140">
        <f t="shared" si="17"/>
        <v>1348.0634015227458</v>
      </c>
      <c r="T247" s="140">
        <f t="shared" si="17"/>
        <v>1287.9893315081631</v>
      </c>
      <c r="U247" s="140">
        <f t="shared" si="17"/>
        <v>1224.6777863363473</v>
      </c>
      <c r="V247" s="140">
        <f t="shared" si="17"/>
        <v>1158.1287660072976</v>
      </c>
      <c r="W247" s="140">
        <f t="shared" si="17"/>
        <v>1088.342270521013</v>
      </c>
      <c r="X247" s="140">
        <f t="shared" si="17"/>
        <v>1015.3182998774951</v>
      </c>
      <c r="Y247" s="140">
        <f t="shared" si="17"/>
        <v>939.05685407674423</v>
      </c>
      <c r="Z247" s="140">
        <f t="shared" si="17"/>
        <v>859.55793311876027</v>
      </c>
      <c r="AA247" s="140">
        <f t="shared" si="17"/>
        <v>776.82153700354206</v>
      </c>
      <c r="AB247" s="140">
        <f t="shared" si="17"/>
        <v>690.8476657310905</v>
      </c>
      <c r="AC247" s="140">
        <f t="shared" si="17"/>
        <v>601.63631930140502</v>
      </c>
      <c r="AD247" s="140">
        <f t="shared" si="17"/>
        <v>509.18749771448518</v>
      </c>
      <c r="AE247" s="140">
        <f t="shared" si="17"/>
        <v>413.50120097033221</v>
      </c>
      <c r="AF247" s="140">
        <f t="shared" si="17"/>
        <v>314.57742906894589</v>
      </c>
      <c r="AG247" s="140">
        <f t="shared" si="17"/>
        <v>212.41618201032497</v>
      </c>
      <c r="AH247" s="140">
        <f t="shared" si="17"/>
        <v>107.01745979447031</v>
      </c>
      <c r="AI247" s="140">
        <f t="shared" si="17"/>
        <v>0</v>
      </c>
      <c r="AJ247" s="140">
        <f t="shared" si="17"/>
        <v>-107.01745979447031</v>
      </c>
      <c r="AK247" s="140">
        <f t="shared" si="17"/>
        <v>-214.03491958894062</v>
      </c>
      <c r="AL247" s="140">
        <f t="shared" si="17"/>
        <v>-321.05237938341094</v>
      </c>
      <c r="AM247" s="140">
        <f t="shared" si="17"/>
        <v>-428.06983917788125</v>
      </c>
      <c r="AN247" s="140">
        <f t="shared" si="17"/>
        <v>-535.08729897235162</v>
      </c>
      <c r="AO247" s="140">
        <f t="shared" si="17"/>
        <v>-642.10475876682199</v>
      </c>
      <c r="AP247" s="104"/>
      <c r="AQ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3"/>
    </row>
    <row r="248" spans="1:96" ht="15" customHeight="1">
      <c r="A248" s="104"/>
      <c r="B248" s="117" t="s">
        <v>127</v>
      </c>
      <c r="C248" s="141"/>
      <c r="D248" s="140">
        <f t="shared" si="17"/>
        <v>1802.8465501844137</v>
      </c>
      <c r="E248" s="140">
        <f t="shared" si="17"/>
        <v>1802.8465501844137</v>
      </c>
      <c r="F248" s="140">
        <f t="shared" si="17"/>
        <v>1802.8465501844137</v>
      </c>
      <c r="G248" s="140">
        <f t="shared" si="17"/>
        <v>1802.8465501844137</v>
      </c>
      <c r="H248" s="140">
        <f t="shared" si="17"/>
        <v>1802.8465501844137</v>
      </c>
      <c r="I248" s="140">
        <f t="shared" si="17"/>
        <v>1802.8465501844137</v>
      </c>
      <c r="J248" s="140">
        <f t="shared" si="17"/>
        <v>1802.8465501844137</v>
      </c>
      <c r="K248" s="140">
        <f t="shared" si="17"/>
        <v>1802.8465501844137</v>
      </c>
      <c r="L248" s="140">
        <f t="shared" si="17"/>
        <v>1784.9500470167493</v>
      </c>
      <c r="M248" s="140">
        <f t="shared" si="17"/>
        <v>1747.5383031028023</v>
      </c>
      <c r="N248" s="140">
        <f t="shared" si="17"/>
        <v>1706.8890840316215</v>
      </c>
      <c r="O248" s="140">
        <f t="shared" si="17"/>
        <v>1663.002389803208</v>
      </c>
      <c r="P248" s="140">
        <f t="shared" si="17"/>
        <v>1615.8782204175602</v>
      </c>
      <c r="Q248" s="140">
        <f t="shared" si="17"/>
        <v>1565.5165758746791</v>
      </c>
      <c r="R248" s="140">
        <f t="shared" si="17"/>
        <v>1511.9174561745644</v>
      </c>
      <c r="S248" s="140">
        <f t="shared" si="17"/>
        <v>1455.0808613172162</v>
      </c>
      <c r="T248" s="140">
        <f t="shared" si="17"/>
        <v>1395.0067913026335</v>
      </c>
      <c r="U248" s="140">
        <f t="shared" si="17"/>
        <v>1331.6952461308176</v>
      </c>
      <c r="V248" s="140">
        <f t="shared" si="17"/>
        <v>1265.146225801768</v>
      </c>
      <c r="W248" s="140">
        <f t="shared" si="17"/>
        <v>1195.3597303154834</v>
      </c>
      <c r="X248" s="140">
        <f t="shared" si="17"/>
        <v>1122.3357596719654</v>
      </c>
      <c r="Y248" s="140">
        <f t="shared" si="17"/>
        <v>1046.0743138712146</v>
      </c>
      <c r="Z248" s="140">
        <f t="shared" si="17"/>
        <v>966.57539291323064</v>
      </c>
      <c r="AA248" s="140">
        <f t="shared" si="17"/>
        <v>883.83899679801243</v>
      </c>
      <c r="AB248" s="140">
        <f t="shared" si="17"/>
        <v>797.86512552556087</v>
      </c>
      <c r="AC248" s="140">
        <f t="shared" si="17"/>
        <v>708.65377909587528</v>
      </c>
      <c r="AD248" s="140">
        <f t="shared" si="17"/>
        <v>616.20495750895543</v>
      </c>
      <c r="AE248" s="140">
        <f t="shared" si="17"/>
        <v>520.51866076480246</v>
      </c>
      <c r="AF248" s="140">
        <f t="shared" si="17"/>
        <v>421.5948888634162</v>
      </c>
      <c r="AG248" s="140">
        <f t="shared" si="17"/>
        <v>319.43364180479529</v>
      </c>
      <c r="AH248" s="140">
        <f t="shared" si="17"/>
        <v>214.03491958894062</v>
      </c>
      <c r="AI248" s="140">
        <f t="shared" si="17"/>
        <v>107.01745979447031</v>
      </c>
      <c r="AJ248" s="140">
        <f t="shared" si="17"/>
        <v>0</v>
      </c>
      <c r="AK248" s="140">
        <f t="shared" si="17"/>
        <v>-107.01745979447031</v>
      </c>
      <c r="AL248" s="140">
        <f t="shared" si="17"/>
        <v>-214.03491958894062</v>
      </c>
      <c r="AM248" s="140">
        <f t="shared" si="17"/>
        <v>-321.05237938341094</v>
      </c>
      <c r="AN248" s="140">
        <f t="shared" si="17"/>
        <v>-428.06983917788125</v>
      </c>
      <c r="AO248" s="140">
        <f t="shared" si="17"/>
        <v>-535.08729897235162</v>
      </c>
      <c r="AP248" s="104"/>
      <c r="AQ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3"/>
    </row>
    <row r="249" spans="1:96" ht="15" customHeight="1">
      <c r="A249" s="104"/>
      <c r="B249" s="117" t="s">
        <v>128</v>
      </c>
      <c r="C249" s="141"/>
      <c r="D249" s="140">
        <f t="shared" si="17"/>
        <v>1909.864009978884</v>
      </c>
      <c r="E249" s="140">
        <f t="shared" si="17"/>
        <v>1909.864009978884</v>
      </c>
      <c r="F249" s="140">
        <f t="shared" si="17"/>
        <v>1909.864009978884</v>
      </c>
      <c r="G249" s="140">
        <f t="shared" si="17"/>
        <v>1909.864009978884</v>
      </c>
      <c r="H249" s="140">
        <f t="shared" si="17"/>
        <v>1909.864009978884</v>
      </c>
      <c r="I249" s="140">
        <f t="shared" si="17"/>
        <v>1909.864009978884</v>
      </c>
      <c r="J249" s="140">
        <f t="shared" si="17"/>
        <v>1909.864009978884</v>
      </c>
      <c r="K249" s="140">
        <f t="shared" si="17"/>
        <v>1909.864009978884</v>
      </c>
      <c r="L249" s="140">
        <f t="shared" si="17"/>
        <v>1891.9675068112197</v>
      </c>
      <c r="M249" s="140">
        <f t="shared" si="17"/>
        <v>1854.5557628972726</v>
      </c>
      <c r="N249" s="140">
        <f t="shared" si="17"/>
        <v>1813.9065438260918</v>
      </c>
      <c r="O249" s="140">
        <f t="shared" si="17"/>
        <v>1770.0198495976783</v>
      </c>
      <c r="P249" s="140">
        <f t="shared" si="17"/>
        <v>1722.8956802120306</v>
      </c>
      <c r="Q249" s="140">
        <f t="shared" si="17"/>
        <v>1672.5340356691495</v>
      </c>
      <c r="R249" s="140">
        <f t="shared" si="17"/>
        <v>1618.9349159690348</v>
      </c>
      <c r="S249" s="140">
        <f t="shared" si="17"/>
        <v>1562.0983211116866</v>
      </c>
      <c r="T249" s="140">
        <f t="shared" si="17"/>
        <v>1502.0242510971038</v>
      </c>
      <c r="U249" s="140">
        <f t="shared" si="17"/>
        <v>1438.712705925288</v>
      </c>
      <c r="V249" s="140">
        <f t="shared" si="17"/>
        <v>1372.1636855962383</v>
      </c>
      <c r="W249" s="140">
        <f t="shared" si="17"/>
        <v>1302.3771901099537</v>
      </c>
      <c r="X249" s="140">
        <f t="shared" si="17"/>
        <v>1229.3532194664358</v>
      </c>
      <c r="Y249" s="140">
        <f t="shared" si="17"/>
        <v>1153.091773665685</v>
      </c>
      <c r="Z249" s="140">
        <f t="shared" si="17"/>
        <v>1073.592852707701</v>
      </c>
      <c r="AA249" s="140">
        <f t="shared" si="17"/>
        <v>990.8564565924828</v>
      </c>
      <c r="AB249" s="140">
        <f t="shared" si="17"/>
        <v>904.88258532003124</v>
      </c>
      <c r="AC249" s="140">
        <f t="shared" si="17"/>
        <v>815.67123889034565</v>
      </c>
      <c r="AD249" s="140">
        <f t="shared" si="17"/>
        <v>723.2224173034258</v>
      </c>
      <c r="AE249" s="140">
        <f t="shared" si="17"/>
        <v>627.53612055927283</v>
      </c>
      <c r="AF249" s="140">
        <f t="shared" si="17"/>
        <v>528.61234865788651</v>
      </c>
      <c r="AG249" s="140">
        <f t="shared" si="17"/>
        <v>426.4511015992656</v>
      </c>
      <c r="AH249" s="140">
        <f t="shared" si="17"/>
        <v>321.05237938341094</v>
      </c>
      <c r="AI249" s="140">
        <f t="shared" si="17"/>
        <v>214.03491958894062</v>
      </c>
      <c r="AJ249" s="140">
        <f t="shared" si="17"/>
        <v>107.01745979447031</v>
      </c>
      <c r="AK249" s="140">
        <f t="shared" si="17"/>
        <v>0</v>
      </c>
      <c r="AL249" s="140">
        <f t="shared" si="17"/>
        <v>-107.01745979447031</v>
      </c>
      <c r="AM249" s="140">
        <f t="shared" si="17"/>
        <v>-214.03491958894062</v>
      </c>
      <c r="AN249" s="140">
        <f t="shared" si="17"/>
        <v>-321.05237938341094</v>
      </c>
      <c r="AO249" s="140">
        <f t="shared" si="17"/>
        <v>-428.06983917788125</v>
      </c>
      <c r="AP249" s="104"/>
      <c r="AQ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3"/>
    </row>
    <row r="250" spans="1:96" ht="15" customHeight="1">
      <c r="A250" s="104"/>
      <c r="B250" s="117" t="s">
        <v>129</v>
      </c>
      <c r="C250" s="141"/>
      <c r="D250" s="140">
        <f t="shared" si="17"/>
        <v>2016.8814697733544</v>
      </c>
      <c r="E250" s="140">
        <f t="shared" si="17"/>
        <v>2016.8814697733544</v>
      </c>
      <c r="F250" s="140">
        <f t="shared" si="17"/>
        <v>2016.8814697733544</v>
      </c>
      <c r="G250" s="140">
        <f t="shared" si="17"/>
        <v>2016.8814697733544</v>
      </c>
      <c r="H250" s="140">
        <f t="shared" si="17"/>
        <v>2016.8814697733544</v>
      </c>
      <c r="I250" s="140">
        <f t="shared" si="17"/>
        <v>2016.8814697733544</v>
      </c>
      <c r="J250" s="140">
        <f t="shared" si="17"/>
        <v>2016.8814697733544</v>
      </c>
      <c r="K250" s="140">
        <f t="shared" si="17"/>
        <v>2016.8814697733544</v>
      </c>
      <c r="L250" s="140">
        <f t="shared" si="17"/>
        <v>1998.98496660569</v>
      </c>
      <c r="M250" s="140">
        <f t="shared" si="17"/>
        <v>1961.573222691743</v>
      </c>
      <c r="N250" s="140">
        <f t="shared" si="17"/>
        <v>1920.9240036205622</v>
      </c>
      <c r="O250" s="140">
        <f t="shared" si="17"/>
        <v>1877.0373093921487</v>
      </c>
      <c r="P250" s="140">
        <f t="shared" si="17"/>
        <v>1829.913140006501</v>
      </c>
      <c r="Q250" s="140">
        <f t="shared" si="17"/>
        <v>1779.5514954636199</v>
      </c>
      <c r="R250" s="140">
        <f t="shared" si="17"/>
        <v>1725.9523757635052</v>
      </c>
      <c r="S250" s="140">
        <f t="shared" si="17"/>
        <v>1669.1157809061569</v>
      </c>
      <c r="T250" s="140">
        <f t="shared" si="17"/>
        <v>1609.0417108915742</v>
      </c>
      <c r="U250" s="140">
        <f t="shared" si="17"/>
        <v>1545.7301657197584</v>
      </c>
      <c r="V250" s="140">
        <f t="shared" si="17"/>
        <v>1479.1811453907087</v>
      </c>
      <c r="W250" s="140">
        <f t="shared" si="17"/>
        <v>1409.3946499044241</v>
      </c>
      <c r="X250" s="140">
        <f t="shared" si="17"/>
        <v>1336.3706792609062</v>
      </c>
      <c r="Y250" s="140">
        <f t="shared" si="17"/>
        <v>1260.1092334601553</v>
      </c>
      <c r="Z250" s="140">
        <f t="shared" si="17"/>
        <v>1180.6103125021714</v>
      </c>
      <c r="AA250" s="140">
        <f t="shared" si="17"/>
        <v>1097.8739163869532</v>
      </c>
      <c r="AB250" s="140">
        <f t="shared" si="17"/>
        <v>1011.9000451145016</v>
      </c>
      <c r="AC250" s="140">
        <f t="shared" si="17"/>
        <v>922.68869868481602</v>
      </c>
      <c r="AD250" s="140">
        <f t="shared" si="17"/>
        <v>830.23987709789617</v>
      </c>
      <c r="AE250" s="140">
        <f t="shared" si="17"/>
        <v>734.5535803537432</v>
      </c>
      <c r="AF250" s="140">
        <f t="shared" si="17"/>
        <v>635.62980845235688</v>
      </c>
      <c r="AG250" s="140">
        <f t="shared" si="17"/>
        <v>533.46856139373585</v>
      </c>
      <c r="AH250" s="140">
        <f t="shared" si="17"/>
        <v>428.06983917788125</v>
      </c>
      <c r="AI250" s="140">
        <f t="shared" si="17"/>
        <v>321.05237938341094</v>
      </c>
      <c r="AJ250" s="140">
        <f t="shared" si="17"/>
        <v>214.03491958894062</v>
      </c>
      <c r="AK250" s="140">
        <f t="shared" si="17"/>
        <v>107.01745979447031</v>
      </c>
      <c r="AL250" s="140">
        <f t="shared" si="17"/>
        <v>0</v>
      </c>
      <c r="AM250" s="140">
        <f t="shared" si="17"/>
        <v>-107.01745979447031</v>
      </c>
      <c r="AN250" s="140">
        <f t="shared" si="17"/>
        <v>-214.03491958894062</v>
      </c>
      <c r="AO250" s="140">
        <f t="shared" si="17"/>
        <v>-321.05237938341094</v>
      </c>
      <c r="AP250" s="104"/>
      <c r="AQ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3"/>
    </row>
    <row r="251" spans="1:96" ht="15" customHeight="1">
      <c r="A251" s="104"/>
      <c r="B251" s="117" t="s">
        <v>130</v>
      </c>
      <c r="C251" s="141"/>
      <c r="D251" s="140">
        <f t="shared" si="17"/>
        <v>2123.8989295678248</v>
      </c>
      <c r="E251" s="140">
        <f t="shared" si="17"/>
        <v>2123.8989295678248</v>
      </c>
      <c r="F251" s="140">
        <f t="shared" si="17"/>
        <v>2123.8989295678248</v>
      </c>
      <c r="G251" s="140">
        <f t="shared" si="17"/>
        <v>2123.8989295678248</v>
      </c>
      <c r="H251" s="140">
        <f t="shared" si="17"/>
        <v>2123.8989295678248</v>
      </c>
      <c r="I251" s="140">
        <f t="shared" si="17"/>
        <v>2123.8989295678248</v>
      </c>
      <c r="J251" s="140">
        <f t="shared" si="17"/>
        <v>2123.8989295678248</v>
      </c>
      <c r="K251" s="140">
        <f t="shared" si="17"/>
        <v>2123.8989295678248</v>
      </c>
      <c r="L251" s="140">
        <f t="shared" si="17"/>
        <v>2106.0024264001604</v>
      </c>
      <c r="M251" s="140">
        <f t="shared" si="17"/>
        <v>2068.5906824862132</v>
      </c>
      <c r="N251" s="140">
        <f t="shared" si="17"/>
        <v>2027.9414634150326</v>
      </c>
      <c r="O251" s="140">
        <f t="shared" si="17"/>
        <v>1984.0547691866191</v>
      </c>
      <c r="P251" s="140">
        <f t="shared" si="17"/>
        <v>1936.9305998009713</v>
      </c>
      <c r="Q251" s="140">
        <f t="shared" si="17"/>
        <v>1886.5689552580902</v>
      </c>
      <c r="R251" s="140">
        <f t="shared" si="17"/>
        <v>1832.9698355579756</v>
      </c>
      <c r="S251" s="140">
        <f t="shared" si="17"/>
        <v>1776.1332407006273</v>
      </c>
      <c r="T251" s="140">
        <f t="shared" si="17"/>
        <v>1716.0591706860446</v>
      </c>
      <c r="U251" s="140">
        <f t="shared" si="17"/>
        <v>1652.7476255142287</v>
      </c>
      <c r="V251" s="140">
        <f t="shared" si="17"/>
        <v>1586.1986051851791</v>
      </c>
      <c r="W251" s="140">
        <f t="shared" si="17"/>
        <v>1516.4121096988945</v>
      </c>
      <c r="X251" s="140">
        <f t="shared" si="17"/>
        <v>1443.3881390553765</v>
      </c>
      <c r="Y251" s="140">
        <f t="shared" si="17"/>
        <v>1367.1266932546257</v>
      </c>
      <c r="Z251" s="140">
        <f t="shared" si="17"/>
        <v>1287.6277722966418</v>
      </c>
      <c r="AA251" s="140">
        <f t="shared" si="17"/>
        <v>1204.8913761814235</v>
      </c>
      <c r="AB251" s="140">
        <f t="shared" si="17"/>
        <v>1118.917504908972</v>
      </c>
      <c r="AC251" s="140">
        <f t="shared" si="17"/>
        <v>1029.7061584792864</v>
      </c>
      <c r="AD251" s="140">
        <f t="shared" si="17"/>
        <v>937.25733689236654</v>
      </c>
      <c r="AE251" s="140">
        <f t="shared" ref="AE251:AO251" si="18">IF(AE$214=$B251,0,IF(AE$214&gt;$B251,-0.5*AE$212-0.5*AD$212+AD251,0.5*HLOOKUP($B251,$D$211:$AO$212,2,FALSE)+0.5*HLOOKUP($B250,$D$211:$AO$212,2,FALSE)+AE250))</f>
        <v>841.57104014821357</v>
      </c>
      <c r="AF251" s="140">
        <f t="shared" si="18"/>
        <v>742.64726824682725</v>
      </c>
      <c r="AG251" s="140">
        <f t="shared" si="18"/>
        <v>640.48602118820622</v>
      </c>
      <c r="AH251" s="140">
        <f t="shared" si="18"/>
        <v>535.08729897235162</v>
      </c>
      <c r="AI251" s="140">
        <f t="shared" si="18"/>
        <v>428.06983917788125</v>
      </c>
      <c r="AJ251" s="140">
        <f t="shared" si="18"/>
        <v>321.05237938341094</v>
      </c>
      <c r="AK251" s="140">
        <f t="shared" si="18"/>
        <v>214.03491958894062</v>
      </c>
      <c r="AL251" s="140">
        <f t="shared" si="18"/>
        <v>107.01745979447031</v>
      </c>
      <c r="AM251" s="140">
        <f t="shared" si="18"/>
        <v>0</v>
      </c>
      <c r="AN251" s="140">
        <f t="shared" si="18"/>
        <v>-107.01745979447031</v>
      </c>
      <c r="AO251" s="140">
        <f t="shared" si="18"/>
        <v>-214.03491958894062</v>
      </c>
      <c r="AP251" s="104"/>
      <c r="AQ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3"/>
    </row>
    <row r="252" spans="1:96" ht="15" customHeight="1">
      <c r="A252" s="104"/>
      <c r="B252" s="117" t="s">
        <v>131</v>
      </c>
      <c r="C252" s="141"/>
      <c r="D252" s="140">
        <f t="shared" ref="D252:AO252" si="19">IF(D$214=$B252,0,IF(D$214&gt;$B252,-0.5*D$212-0.5*C$212+C252,0.5*HLOOKUP($B252,$D$211:$AO$212,2,FALSE)+0.5*HLOOKUP($B251,$D$211:$AO$212,2,FALSE)+D251))</f>
        <v>2230.9163893622949</v>
      </c>
      <c r="E252" s="140">
        <f t="shared" si="19"/>
        <v>2230.9163893622949</v>
      </c>
      <c r="F252" s="140">
        <f t="shared" si="19"/>
        <v>2230.9163893622949</v>
      </c>
      <c r="G252" s="140">
        <f t="shared" si="19"/>
        <v>2230.9163893622949</v>
      </c>
      <c r="H252" s="140">
        <f t="shared" si="19"/>
        <v>2230.9163893622949</v>
      </c>
      <c r="I252" s="140">
        <f t="shared" si="19"/>
        <v>2230.9163893622949</v>
      </c>
      <c r="J252" s="140">
        <f t="shared" si="19"/>
        <v>2230.9163893622949</v>
      </c>
      <c r="K252" s="140">
        <f t="shared" si="19"/>
        <v>2230.9163893622949</v>
      </c>
      <c r="L252" s="140">
        <f t="shared" si="19"/>
        <v>2213.0198861946305</v>
      </c>
      <c r="M252" s="140">
        <f t="shared" si="19"/>
        <v>2175.6081422806833</v>
      </c>
      <c r="N252" s="140">
        <f t="shared" si="19"/>
        <v>2134.9589232095027</v>
      </c>
      <c r="O252" s="140">
        <f t="shared" si="19"/>
        <v>2091.0722289810892</v>
      </c>
      <c r="P252" s="140">
        <f t="shared" si="19"/>
        <v>2043.9480595954417</v>
      </c>
      <c r="Q252" s="140">
        <f t="shared" si="19"/>
        <v>1993.5864150525606</v>
      </c>
      <c r="R252" s="140">
        <f t="shared" si="19"/>
        <v>1939.9872953524459</v>
      </c>
      <c r="S252" s="140">
        <f t="shared" si="19"/>
        <v>1883.1507004950977</v>
      </c>
      <c r="T252" s="140">
        <f t="shared" si="19"/>
        <v>1823.076630480515</v>
      </c>
      <c r="U252" s="140">
        <f t="shared" si="19"/>
        <v>1759.7650853086991</v>
      </c>
      <c r="V252" s="140">
        <f t="shared" si="19"/>
        <v>1693.2160649796494</v>
      </c>
      <c r="W252" s="140">
        <f t="shared" si="19"/>
        <v>1623.4295694933649</v>
      </c>
      <c r="X252" s="140">
        <f t="shared" si="19"/>
        <v>1550.4055988498469</v>
      </c>
      <c r="Y252" s="140">
        <f t="shared" si="19"/>
        <v>1474.1441530490961</v>
      </c>
      <c r="Z252" s="140">
        <f t="shared" si="19"/>
        <v>1394.6452320911121</v>
      </c>
      <c r="AA252" s="140">
        <f t="shared" si="19"/>
        <v>1311.9088359758939</v>
      </c>
      <c r="AB252" s="140">
        <f t="shared" si="19"/>
        <v>1225.9349647034423</v>
      </c>
      <c r="AC252" s="140">
        <f t="shared" si="19"/>
        <v>1136.7236182737568</v>
      </c>
      <c r="AD252" s="140">
        <f t="shared" si="19"/>
        <v>1044.2747966868369</v>
      </c>
      <c r="AE252" s="140">
        <f t="shared" si="19"/>
        <v>948.58849994268394</v>
      </c>
      <c r="AF252" s="140">
        <f t="shared" si="19"/>
        <v>849.66472804129762</v>
      </c>
      <c r="AG252" s="140">
        <f t="shared" si="19"/>
        <v>747.50348098267659</v>
      </c>
      <c r="AH252" s="140">
        <f t="shared" si="19"/>
        <v>642.10475876682199</v>
      </c>
      <c r="AI252" s="140">
        <f t="shared" si="19"/>
        <v>535.08729897235162</v>
      </c>
      <c r="AJ252" s="140">
        <f t="shared" si="19"/>
        <v>428.06983917788125</v>
      </c>
      <c r="AK252" s="140">
        <f t="shared" si="19"/>
        <v>321.05237938341094</v>
      </c>
      <c r="AL252" s="140">
        <f t="shared" si="19"/>
        <v>214.03491958894062</v>
      </c>
      <c r="AM252" s="140">
        <f t="shared" si="19"/>
        <v>107.01745979447031</v>
      </c>
      <c r="AN252" s="140">
        <f t="shared" si="19"/>
        <v>0</v>
      </c>
      <c r="AO252" s="140">
        <f t="shared" si="19"/>
        <v>-107.01745979447031</v>
      </c>
      <c r="AP252" s="104"/>
      <c r="AQ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3"/>
    </row>
    <row r="253" spans="1:96" ht="15" customHeight="1">
      <c r="A253" s="104"/>
      <c r="B253" s="117" t="s">
        <v>132</v>
      </c>
      <c r="C253" s="141"/>
      <c r="D253" s="140">
        <f t="shared" ref="D253:AO253" si="20">IF(D$214=$B253,0,IF(D$214&gt;$B253,-0.5*D$212-0.5*C$212+C253,0.5*HLOOKUP($B253,$D$211:$AO$212,2,FALSE)+0.5*HLOOKUP($B252,$D$211:$AO$212,2,FALSE)+D252))</f>
        <v>2337.9338491567651</v>
      </c>
      <c r="E253" s="140">
        <f t="shared" si="20"/>
        <v>2337.9338491567651</v>
      </c>
      <c r="F253" s="140">
        <f t="shared" si="20"/>
        <v>2337.9338491567651</v>
      </c>
      <c r="G253" s="140">
        <f t="shared" si="20"/>
        <v>2337.9338491567651</v>
      </c>
      <c r="H253" s="140">
        <f t="shared" si="20"/>
        <v>2337.9338491567651</v>
      </c>
      <c r="I253" s="140">
        <f t="shared" si="20"/>
        <v>2337.9338491567651</v>
      </c>
      <c r="J253" s="140">
        <f t="shared" si="20"/>
        <v>2337.9338491567651</v>
      </c>
      <c r="K253" s="140">
        <f t="shared" si="20"/>
        <v>2337.9338491567651</v>
      </c>
      <c r="L253" s="140">
        <f t="shared" si="20"/>
        <v>2320.0373459891007</v>
      </c>
      <c r="M253" s="140">
        <f t="shared" si="20"/>
        <v>2282.6256020751534</v>
      </c>
      <c r="N253" s="140">
        <f t="shared" si="20"/>
        <v>2241.9763830039728</v>
      </c>
      <c r="O253" s="140">
        <f t="shared" si="20"/>
        <v>2198.0896887755594</v>
      </c>
      <c r="P253" s="140">
        <f t="shared" si="20"/>
        <v>2150.9655193899121</v>
      </c>
      <c r="Q253" s="140">
        <f t="shared" si="20"/>
        <v>2100.603874847031</v>
      </c>
      <c r="R253" s="140">
        <f t="shared" si="20"/>
        <v>2047.0047551469163</v>
      </c>
      <c r="S253" s="140">
        <f t="shared" si="20"/>
        <v>1990.168160289568</v>
      </c>
      <c r="T253" s="140">
        <f t="shared" si="20"/>
        <v>1930.0940902749853</v>
      </c>
      <c r="U253" s="140">
        <f t="shared" si="20"/>
        <v>1866.7825451031695</v>
      </c>
      <c r="V253" s="140">
        <f t="shared" si="20"/>
        <v>1800.2335247741198</v>
      </c>
      <c r="W253" s="140">
        <f t="shared" si="20"/>
        <v>1730.4470292878352</v>
      </c>
      <c r="X253" s="140">
        <f t="shared" si="20"/>
        <v>1657.4230586443173</v>
      </c>
      <c r="Y253" s="140">
        <f t="shared" si="20"/>
        <v>1581.1616128435664</v>
      </c>
      <c r="Z253" s="140">
        <f t="shared" si="20"/>
        <v>1501.6626918855825</v>
      </c>
      <c r="AA253" s="140">
        <f t="shared" si="20"/>
        <v>1418.9262957703643</v>
      </c>
      <c r="AB253" s="140">
        <f t="shared" si="20"/>
        <v>1332.9524244979127</v>
      </c>
      <c r="AC253" s="140">
        <f t="shared" si="20"/>
        <v>1243.7410780682271</v>
      </c>
      <c r="AD253" s="140">
        <f t="shared" si="20"/>
        <v>1151.2922564813073</v>
      </c>
      <c r="AE253" s="140">
        <f t="shared" si="20"/>
        <v>1055.6059597371543</v>
      </c>
      <c r="AF253" s="140">
        <f t="shared" si="20"/>
        <v>956.68218783576799</v>
      </c>
      <c r="AG253" s="140">
        <f t="shared" si="20"/>
        <v>854.52094077714696</v>
      </c>
      <c r="AH253" s="140">
        <f t="shared" si="20"/>
        <v>749.12221856129236</v>
      </c>
      <c r="AI253" s="140">
        <f t="shared" si="20"/>
        <v>642.10475876682199</v>
      </c>
      <c r="AJ253" s="140">
        <f t="shared" si="20"/>
        <v>535.08729897235162</v>
      </c>
      <c r="AK253" s="140">
        <f t="shared" si="20"/>
        <v>428.06983917788125</v>
      </c>
      <c r="AL253" s="140">
        <f t="shared" si="20"/>
        <v>321.05237938341094</v>
      </c>
      <c r="AM253" s="140">
        <f t="shared" si="20"/>
        <v>214.03491958894062</v>
      </c>
      <c r="AN253" s="140">
        <f t="shared" si="20"/>
        <v>107.01745979447031</v>
      </c>
      <c r="AO253" s="140">
        <f t="shared" si="20"/>
        <v>0</v>
      </c>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3"/>
    </row>
    <row r="254" spans="1:96" ht="1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3"/>
    </row>
    <row r="255" spans="1:96" s="7" customFormat="1" ht="15.6">
      <c r="B255" s="8" t="s">
        <v>145</v>
      </c>
      <c r="C255" s="9"/>
      <c r="D255" s="10"/>
      <c r="E255" s="10"/>
    </row>
    <row r="256" spans="1:96" ht="15" customHeight="1">
      <c r="A256" s="104"/>
      <c r="B256" s="104"/>
      <c r="C256" s="102"/>
      <c r="D256" s="3"/>
      <c r="E256" s="3"/>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row>
    <row r="257" spans="1:95" ht="15" customHeight="1">
      <c r="A257" s="104"/>
      <c r="B257" s="137" t="s">
        <v>141</v>
      </c>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3"/>
      <c r="AQ257" s="3"/>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row>
    <row r="258" spans="1:95" ht="15" customHeight="1">
      <c r="A258" s="104"/>
      <c r="B258" s="137"/>
      <c r="C258" s="65" t="s">
        <v>226</v>
      </c>
      <c r="D258" s="12" t="s">
        <v>95</v>
      </c>
      <c r="E258" s="13" t="s">
        <v>96</v>
      </c>
      <c r="F258" s="98" t="s">
        <v>97</v>
      </c>
      <c r="G258" s="98" t="s">
        <v>98</v>
      </c>
      <c r="H258" s="98" t="s">
        <v>99</v>
      </c>
      <c r="I258" s="98" t="s">
        <v>100</v>
      </c>
      <c r="J258" s="98" t="s">
        <v>101</v>
      </c>
      <c r="K258" s="98" t="s">
        <v>102</v>
      </c>
      <c r="L258" s="98" t="s">
        <v>103</v>
      </c>
      <c r="M258" s="98" t="s">
        <v>104</v>
      </c>
      <c r="N258" s="98" t="s">
        <v>105</v>
      </c>
      <c r="O258" s="98" t="s">
        <v>106</v>
      </c>
      <c r="P258" s="98" t="s">
        <v>107</v>
      </c>
      <c r="Q258" s="98" t="s">
        <v>108</v>
      </c>
      <c r="R258" s="98" t="s">
        <v>109</v>
      </c>
      <c r="S258" s="98" t="s">
        <v>110</v>
      </c>
      <c r="T258" s="98" t="s">
        <v>111</v>
      </c>
      <c r="U258" s="98" t="s">
        <v>112</v>
      </c>
      <c r="V258" s="98" t="s">
        <v>113</v>
      </c>
      <c r="W258" s="98" t="s">
        <v>114</v>
      </c>
      <c r="X258" s="98" t="s">
        <v>115</v>
      </c>
      <c r="Y258" s="98" t="s">
        <v>116</v>
      </c>
      <c r="Z258" s="98" t="s">
        <v>117</v>
      </c>
      <c r="AA258" s="98" t="s">
        <v>118</v>
      </c>
      <c r="AB258" s="98" t="s">
        <v>119</v>
      </c>
      <c r="AC258" s="98" t="s">
        <v>120</v>
      </c>
      <c r="AD258" s="98" t="s">
        <v>121</v>
      </c>
      <c r="AE258" s="98" t="s">
        <v>122</v>
      </c>
      <c r="AF258" s="98" t="s">
        <v>123</v>
      </c>
      <c r="AG258" s="98" t="s">
        <v>124</v>
      </c>
      <c r="AH258" s="98" t="s">
        <v>125</v>
      </c>
      <c r="AI258" s="98" t="s">
        <v>126</v>
      </c>
      <c r="AJ258" s="98" t="s">
        <v>127</v>
      </c>
      <c r="AK258" s="98" t="s">
        <v>128</v>
      </c>
      <c r="AL258" s="98" t="s">
        <v>129</v>
      </c>
      <c r="AM258" s="98" t="s">
        <v>130</v>
      </c>
      <c r="AN258" s="98" t="s">
        <v>131</v>
      </c>
      <c r="AO258" s="98" t="s">
        <v>132</v>
      </c>
      <c r="AP258" s="3"/>
      <c r="AQ258" s="3"/>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row>
    <row r="259" spans="1:95" ht="15" customHeight="1">
      <c r="A259" s="104"/>
      <c r="B259" s="104" t="s">
        <v>232</v>
      </c>
      <c r="C259" s="104">
        <f>Road_mask</f>
        <v>1</v>
      </c>
      <c r="D259" s="123">
        <v>0</v>
      </c>
      <c r="E259" s="123">
        <v>0</v>
      </c>
      <c r="F259" s="123">
        <v>0</v>
      </c>
      <c r="G259" s="123">
        <v>0</v>
      </c>
      <c r="H259" s="123">
        <v>0</v>
      </c>
      <c r="I259" s="123">
        <v>0</v>
      </c>
      <c r="J259" s="123">
        <f t="shared" ref="J259:AO259" si="21">Amenity_values_road_1dB_in</f>
        <v>18.977173711142761</v>
      </c>
      <c r="K259" s="123">
        <f t="shared" si="21"/>
        <v>20.15356654120118</v>
      </c>
      <c r="L259" s="123">
        <f t="shared" si="21"/>
        <v>21.507112346037218</v>
      </c>
      <c r="M259" s="123">
        <f t="shared" si="21"/>
        <v>23.037811125650592</v>
      </c>
      <c r="N259" s="123">
        <f t="shared" si="21"/>
        <v>24.745662880041444</v>
      </c>
      <c r="O259" s="123">
        <f t="shared" si="21"/>
        <v>26.630667609209318</v>
      </c>
      <c r="P259" s="123">
        <f t="shared" si="21"/>
        <v>28.692825313155193</v>
      </c>
      <c r="Q259" s="123">
        <f t="shared" si="21"/>
        <v>30.93213599187829</v>
      </c>
      <c r="R259" s="123">
        <f t="shared" si="21"/>
        <v>33.348599645378705</v>
      </c>
      <c r="S259" s="123">
        <f t="shared" si="21"/>
        <v>35.942216273656349</v>
      </c>
      <c r="T259" s="123">
        <f t="shared" si="21"/>
        <v>38.712985876711841</v>
      </c>
      <c r="U259" s="123">
        <f t="shared" si="21"/>
        <v>41.66090845454471</v>
      </c>
      <c r="V259" s="123">
        <f t="shared" si="21"/>
        <v>44.785984007154397</v>
      </c>
      <c r="W259" s="123">
        <f t="shared" si="21"/>
        <v>48.088212534542421</v>
      </c>
      <c r="X259" s="123">
        <f t="shared" si="21"/>
        <v>51.567594036707277</v>
      </c>
      <c r="Y259" s="123">
        <f t="shared" si="21"/>
        <v>55.224128513649632</v>
      </c>
      <c r="Z259" s="123">
        <f t="shared" si="21"/>
        <v>59.057815965369493</v>
      </c>
      <c r="AA259" s="123">
        <f t="shared" si="21"/>
        <v>63.068656391866874</v>
      </c>
      <c r="AB259" s="123">
        <f t="shared" si="21"/>
        <v>67.256649793141492</v>
      </c>
      <c r="AC259" s="123">
        <f t="shared" si="21"/>
        <v>71.621796169193615</v>
      </c>
      <c r="AD259" s="123">
        <f t="shared" si="21"/>
        <v>76.164095520021732</v>
      </c>
      <c r="AE259" s="123">
        <f t="shared" si="21"/>
        <v>80.883547845629977</v>
      </c>
      <c r="AF259" s="123">
        <f t="shared" si="21"/>
        <v>85.780153146014499</v>
      </c>
      <c r="AG259" s="123">
        <f t="shared" si="21"/>
        <v>90.853911421175695</v>
      </c>
      <c r="AH259" s="123">
        <f t="shared" si="21"/>
        <v>96.104822671115755</v>
      </c>
      <c r="AI259" s="123">
        <f t="shared" si="21"/>
        <v>101.53288689583169</v>
      </c>
      <c r="AJ259" s="123">
        <f t="shared" si="21"/>
        <v>101.53288689583169</v>
      </c>
      <c r="AK259" s="123">
        <f t="shared" si="21"/>
        <v>101.53288689583169</v>
      </c>
      <c r="AL259" s="123">
        <f t="shared" si="21"/>
        <v>101.53288689583169</v>
      </c>
      <c r="AM259" s="123">
        <f t="shared" si="21"/>
        <v>101.53288689583169</v>
      </c>
      <c r="AN259" s="123">
        <f t="shared" si="21"/>
        <v>101.53288689583169</v>
      </c>
      <c r="AO259" s="123">
        <f t="shared" si="21"/>
        <v>101.53288689583169</v>
      </c>
      <c r="AP259" s="3"/>
      <c r="AQ259" s="3"/>
      <c r="AR259" s="3"/>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row>
    <row r="260" spans="1:95" ht="15" customHeight="1">
      <c r="A260" s="104"/>
      <c r="B260" s="104" t="s">
        <v>233</v>
      </c>
      <c r="C260" s="102">
        <f>Rail_mask</f>
        <v>0</v>
      </c>
      <c r="D260" s="123">
        <v>0</v>
      </c>
      <c r="E260" s="123">
        <v>0</v>
      </c>
      <c r="F260" s="123">
        <v>0</v>
      </c>
      <c r="G260" s="123">
        <v>0</v>
      </c>
      <c r="H260" s="123">
        <v>0</v>
      </c>
      <c r="I260" s="123">
        <v>0</v>
      </c>
      <c r="J260" s="123">
        <f t="shared" ref="J260:AO260" si="22">Amenity_values_rail_1dB_in</f>
        <v>7.4204501998946135</v>
      </c>
      <c r="K260" s="123">
        <f t="shared" si="22"/>
        <v>8.3191379102645993</v>
      </c>
      <c r="L260" s="123">
        <f t="shared" si="22"/>
        <v>9.384717191794099</v>
      </c>
      <c r="M260" s="123">
        <f t="shared" si="22"/>
        <v>10.617188044483084</v>
      </c>
      <c r="N260" s="123">
        <f t="shared" si="22"/>
        <v>12.016550468331546</v>
      </c>
      <c r="O260" s="123">
        <f t="shared" si="22"/>
        <v>13.582804463339542</v>
      </c>
      <c r="P260" s="123">
        <f t="shared" si="22"/>
        <v>15.315950029507013</v>
      </c>
      <c r="Q260" s="123">
        <f t="shared" si="22"/>
        <v>17.215987166833969</v>
      </c>
      <c r="R260" s="123">
        <f t="shared" si="22"/>
        <v>19.282915875320466</v>
      </c>
      <c r="S260" s="123">
        <f t="shared" si="22"/>
        <v>21.516736154966402</v>
      </c>
      <c r="T260" s="123">
        <f t="shared" si="22"/>
        <v>23.917448005771845</v>
      </c>
      <c r="U260" s="123">
        <f t="shared" si="22"/>
        <v>26.485051427736874</v>
      </c>
      <c r="V260" s="123">
        <f t="shared" si="22"/>
        <v>29.219546420861295</v>
      </c>
      <c r="W260" s="123">
        <f t="shared" si="22"/>
        <v>32.120932985145274</v>
      </c>
      <c r="X260" s="123">
        <f t="shared" si="22"/>
        <v>35.189211120588666</v>
      </c>
      <c r="Y260" s="123">
        <f t="shared" si="22"/>
        <v>38.424380827191712</v>
      </c>
      <c r="Z260" s="123">
        <f t="shared" si="22"/>
        <v>41.826442104954054</v>
      </c>
      <c r="AA260" s="123">
        <f t="shared" si="22"/>
        <v>45.395394953876071</v>
      </c>
      <c r="AB260" s="123">
        <f t="shared" si="22"/>
        <v>49.131239373957392</v>
      </c>
      <c r="AC260" s="123">
        <f t="shared" si="22"/>
        <v>53.033975365198465</v>
      </c>
      <c r="AD260" s="123">
        <f t="shared" si="22"/>
        <v>57.103602927598907</v>
      </c>
      <c r="AE260" s="123">
        <f t="shared" si="22"/>
        <v>61.340122061158894</v>
      </c>
      <c r="AF260" s="123">
        <f t="shared" si="22"/>
        <v>65.743532765878157</v>
      </c>
      <c r="AG260" s="123">
        <f t="shared" si="22"/>
        <v>70.313835041757045</v>
      </c>
      <c r="AH260" s="123">
        <f t="shared" si="22"/>
        <v>75.051028888795429</v>
      </c>
      <c r="AI260" s="123">
        <f t="shared" si="22"/>
        <v>79.955114306993835</v>
      </c>
      <c r="AJ260" s="123">
        <f t="shared" si="22"/>
        <v>79.955114306993835</v>
      </c>
      <c r="AK260" s="123">
        <f t="shared" si="22"/>
        <v>79.955114306993835</v>
      </c>
      <c r="AL260" s="123">
        <f t="shared" si="22"/>
        <v>79.955114306993835</v>
      </c>
      <c r="AM260" s="123">
        <f t="shared" si="22"/>
        <v>79.955114306993835</v>
      </c>
      <c r="AN260" s="123">
        <f t="shared" si="22"/>
        <v>79.955114306993835</v>
      </c>
      <c r="AO260" s="123">
        <f t="shared" si="22"/>
        <v>79.955114306993835</v>
      </c>
      <c r="AP260" s="3"/>
      <c r="AQ260" s="3"/>
      <c r="AR260" s="3"/>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row>
    <row r="261" spans="1:95" ht="15" customHeight="1">
      <c r="A261" s="104"/>
      <c r="B261" s="104" t="s">
        <v>234</v>
      </c>
      <c r="C261" s="102">
        <f>Aviation_mask</f>
        <v>0</v>
      </c>
      <c r="D261" s="123">
        <v>0</v>
      </c>
      <c r="E261" s="123">
        <v>0</v>
      </c>
      <c r="F261" s="123">
        <v>0</v>
      </c>
      <c r="G261" s="123">
        <v>0</v>
      </c>
      <c r="H261" s="123">
        <v>0</v>
      </c>
      <c r="I261" s="123">
        <v>0</v>
      </c>
      <c r="J261" s="123">
        <f t="shared" ref="J261:AO261" si="23">Amenity_values_aviation_1dB_in</f>
        <v>36.210105773751344</v>
      </c>
      <c r="K261" s="123">
        <f t="shared" si="23"/>
        <v>39.040912503942195</v>
      </c>
      <c r="L261" s="123">
        <f t="shared" si="23"/>
        <v>41.850511393780842</v>
      </c>
      <c r="M261" s="123">
        <f t="shared" si="23"/>
        <v>44.638902443267263</v>
      </c>
      <c r="N261" s="123">
        <f>Amenity_values_aviation_1dB_in</f>
        <v>47.406085652401487</v>
      </c>
      <c r="O261" s="123">
        <f t="shared" si="23"/>
        <v>50.152061021183471</v>
      </c>
      <c r="P261" s="123">
        <f t="shared" si="23"/>
        <v>52.876828549613357</v>
      </c>
      <c r="Q261" s="123">
        <f t="shared" si="23"/>
        <v>55.580388237690855</v>
      </c>
      <c r="R261" s="123">
        <f t="shared" si="23"/>
        <v>58.262740085416354</v>
      </c>
      <c r="S261" s="123">
        <f t="shared" si="23"/>
        <v>60.923884092789493</v>
      </c>
      <c r="T261" s="123">
        <f t="shared" si="23"/>
        <v>63.563820259810512</v>
      </c>
      <c r="U261" s="123">
        <f t="shared" si="23"/>
        <v>66.182548586479285</v>
      </c>
      <c r="V261" s="123">
        <f t="shared" si="23"/>
        <v>68.780069072795797</v>
      </c>
      <c r="W261" s="123">
        <f t="shared" si="23"/>
        <v>71.356381718760048</v>
      </c>
      <c r="X261" s="123">
        <f t="shared" si="23"/>
        <v>73.911486524372492</v>
      </c>
      <c r="Y261" s="123">
        <f t="shared" si="23"/>
        <v>76.445383489632405</v>
      </c>
      <c r="Z261" s="123">
        <f t="shared" si="23"/>
        <v>78.958072614539901</v>
      </c>
      <c r="AA261" s="123">
        <f t="shared" si="23"/>
        <v>81.449553899095577</v>
      </c>
      <c r="AB261" s="123">
        <f t="shared" si="23"/>
        <v>83.919827343299005</v>
      </c>
      <c r="AC261" s="123">
        <f t="shared" si="23"/>
        <v>86.368892947150044</v>
      </c>
      <c r="AD261" s="123">
        <f t="shared" si="23"/>
        <v>88.796750710648851</v>
      </c>
      <c r="AE261" s="123">
        <f t="shared" si="23"/>
        <v>91.203400633795653</v>
      </c>
      <c r="AF261" s="123">
        <f t="shared" si="23"/>
        <v>93.588842716590477</v>
      </c>
      <c r="AG261" s="123">
        <f t="shared" si="23"/>
        <v>95.953076959032515</v>
      </c>
      <c r="AH261" s="123">
        <f t="shared" si="23"/>
        <v>98.296103361122306</v>
      </c>
      <c r="AI261" s="123">
        <f t="shared" si="23"/>
        <v>100.61792192286069</v>
      </c>
      <c r="AJ261" s="123">
        <f t="shared" si="23"/>
        <v>100.61792192286069</v>
      </c>
      <c r="AK261" s="123">
        <f t="shared" si="23"/>
        <v>100.61792192286069</v>
      </c>
      <c r="AL261" s="123">
        <f t="shared" si="23"/>
        <v>100.61792192286069</v>
      </c>
      <c r="AM261" s="123">
        <f t="shared" si="23"/>
        <v>100.61792192286069</v>
      </c>
      <c r="AN261" s="123">
        <f t="shared" si="23"/>
        <v>100.61792192286069</v>
      </c>
      <c r="AO261" s="123">
        <f t="shared" si="23"/>
        <v>100.61792192286069</v>
      </c>
      <c r="AP261" s="3"/>
      <c r="AQ261" s="3"/>
      <c r="AR261" s="3"/>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row>
    <row r="262" spans="1:95" ht="15" customHeight="1">
      <c r="A262" s="10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3"/>
      <c r="AQ262" s="3"/>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row>
    <row r="263" spans="1:95" ht="15" customHeight="1">
      <c r="A263" s="104"/>
      <c r="B263" s="137" t="s">
        <v>141</v>
      </c>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3"/>
      <c r="AQ263" s="3"/>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row>
    <row r="264" spans="1:95" ht="15" customHeight="1">
      <c r="A264" s="104"/>
      <c r="B264" s="137"/>
      <c r="C264" s="104"/>
      <c r="D264" s="12" t="s">
        <v>95</v>
      </c>
      <c r="E264" s="13" t="s">
        <v>96</v>
      </c>
      <c r="F264" s="98" t="s">
        <v>97</v>
      </c>
      <c r="G264" s="98" t="s">
        <v>98</v>
      </c>
      <c r="H264" s="98" t="s">
        <v>99</v>
      </c>
      <c r="I264" s="98" t="s">
        <v>100</v>
      </c>
      <c r="J264" s="98" t="s">
        <v>101</v>
      </c>
      <c r="K264" s="98" t="s">
        <v>102</v>
      </c>
      <c r="L264" s="98" t="s">
        <v>103</v>
      </c>
      <c r="M264" s="98" t="s">
        <v>104</v>
      </c>
      <c r="N264" s="98" t="s">
        <v>105</v>
      </c>
      <c r="O264" s="98" t="s">
        <v>106</v>
      </c>
      <c r="P264" s="98" t="s">
        <v>107</v>
      </c>
      <c r="Q264" s="98" t="s">
        <v>108</v>
      </c>
      <c r="R264" s="98" t="s">
        <v>109</v>
      </c>
      <c r="S264" s="98" t="s">
        <v>110</v>
      </c>
      <c r="T264" s="98" t="s">
        <v>111</v>
      </c>
      <c r="U264" s="98" t="s">
        <v>112</v>
      </c>
      <c r="V264" s="98" t="s">
        <v>113</v>
      </c>
      <c r="W264" s="98" t="s">
        <v>114</v>
      </c>
      <c r="X264" s="98" t="s">
        <v>115</v>
      </c>
      <c r="Y264" s="98" t="s">
        <v>116</v>
      </c>
      <c r="Z264" s="98" t="s">
        <v>117</v>
      </c>
      <c r="AA264" s="98" t="s">
        <v>118</v>
      </c>
      <c r="AB264" s="98" t="s">
        <v>119</v>
      </c>
      <c r="AC264" s="98" t="s">
        <v>120</v>
      </c>
      <c r="AD264" s="98" t="s">
        <v>121</v>
      </c>
      <c r="AE264" s="98" t="s">
        <v>122</v>
      </c>
      <c r="AF264" s="98" t="s">
        <v>123</v>
      </c>
      <c r="AG264" s="98" t="s">
        <v>124</v>
      </c>
      <c r="AH264" s="98" t="s">
        <v>125</v>
      </c>
      <c r="AI264" s="98" t="s">
        <v>126</v>
      </c>
      <c r="AJ264" s="98" t="s">
        <v>127</v>
      </c>
      <c r="AK264" s="98" t="s">
        <v>128</v>
      </c>
      <c r="AL264" s="98" t="s">
        <v>129</v>
      </c>
      <c r="AM264" s="98" t="s">
        <v>130</v>
      </c>
      <c r="AN264" s="98" t="s">
        <v>131</v>
      </c>
      <c r="AO264" s="98" t="s">
        <v>132</v>
      </c>
      <c r="AP264" s="3"/>
      <c r="AQ264" s="3"/>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row>
    <row r="265" spans="1:95" ht="15" customHeight="1">
      <c r="A265" s="104"/>
      <c r="B265" s="104" t="s">
        <v>231</v>
      </c>
      <c r="C265" s="104"/>
      <c r="D265" s="123">
        <v>0</v>
      </c>
      <c r="E265" s="123">
        <v>0</v>
      </c>
      <c r="F265" s="123">
        <v>0</v>
      </c>
      <c r="G265" s="123">
        <v>0</v>
      </c>
      <c r="H265" s="123">
        <v>0</v>
      </c>
      <c r="I265" s="123">
        <v>0</v>
      </c>
      <c r="J265" s="123">
        <f t="shared" ref="J265:AO265" si="24">Amenity_values_road_1dB*Road_mask +Amenity_values_rail_1dB*Rail_mask +Amenity_values_aviation_1dB*Aviation_mask</f>
        <v>18.977173711142761</v>
      </c>
      <c r="K265" s="123">
        <f t="shared" si="24"/>
        <v>20.15356654120118</v>
      </c>
      <c r="L265" s="123">
        <f t="shared" si="24"/>
        <v>21.507112346037218</v>
      </c>
      <c r="M265" s="123">
        <f t="shared" si="24"/>
        <v>23.037811125650592</v>
      </c>
      <c r="N265" s="123">
        <f t="shared" si="24"/>
        <v>24.745662880041444</v>
      </c>
      <c r="O265" s="123">
        <f t="shared" si="24"/>
        <v>26.630667609209318</v>
      </c>
      <c r="P265" s="123">
        <f t="shared" si="24"/>
        <v>28.692825313155193</v>
      </c>
      <c r="Q265" s="123">
        <f t="shared" si="24"/>
        <v>30.93213599187829</v>
      </c>
      <c r="R265" s="123">
        <f t="shared" si="24"/>
        <v>33.348599645378705</v>
      </c>
      <c r="S265" s="123">
        <f t="shared" si="24"/>
        <v>35.942216273656349</v>
      </c>
      <c r="T265" s="123">
        <f t="shared" si="24"/>
        <v>38.712985876711841</v>
      </c>
      <c r="U265" s="123">
        <f t="shared" si="24"/>
        <v>41.66090845454471</v>
      </c>
      <c r="V265" s="123">
        <f t="shared" si="24"/>
        <v>44.785984007154397</v>
      </c>
      <c r="W265" s="123">
        <f t="shared" si="24"/>
        <v>48.088212534542421</v>
      </c>
      <c r="X265" s="123">
        <f t="shared" si="24"/>
        <v>51.567594036707277</v>
      </c>
      <c r="Y265" s="123">
        <f t="shared" si="24"/>
        <v>55.224128513649632</v>
      </c>
      <c r="Z265" s="123">
        <f t="shared" si="24"/>
        <v>59.057815965369493</v>
      </c>
      <c r="AA265" s="123">
        <f t="shared" si="24"/>
        <v>63.068656391866874</v>
      </c>
      <c r="AB265" s="123">
        <f t="shared" si="24"/>
        <v>67.256649793141492</v>
      </c>
      <c r="AC265" s="123">
        <f t="shared" si="24"/>
        <v>71.621796169193615</v>
      </c>
      <c r="AD265" s="123">
        <f t="shared" si="24"/>
        <v>76.164095520021732</v>
      </c>
      <c r="AE265" s="123">
        <f t="shared" si="24"/>
        <v>80.883547845629977</v>
      </c>
      <c r="AF265" s="123">
        <f t="shared" si="24"/>
        <v>85.780153146014499</v>
      </c>
      <c r="AG265" s="123">
        <f t="shared" si="24"/>
        <v>90.853911421175695</v>
      </c>
      <c r="AH265" s="123">
        <f t="shared" si="24"/>
        <v>96.104822671115755</v>
      </c>
      <c r="AI265" s="123">
        <f t="shared" si="24"/>
        <v>101.53288689583169</v>
      </c>
      <c r="AJ265" s="123">
        <f t="shared" si="24"/>
        <v>101.53288689583169</v>
      </c>
      <c r="AK265" s="123">
        <f t="shared" si="24"/>
        <v>101.53288689583169</v>
      </c>
      <c r="AL265" s="123">
        <f t="shared" si="24"/>
        <v>101.53288689583169</v>
      </c>
      <c r="AM265" s="123">
        <f t="shared" si="24"/>
        <v>101.53288689583169</v>
      </c>
      <c r="AN265" s="123">
        <f t="shared" si="24"/>
        <v>101.53288689583169</v>
      </c>
      <c r="AO265" s="123">
        <f t="shared" si="24"/>
        <v>101.53288689583169</v>
      </c>
      <c r="AP265" s="3"/>
      <c r="AQ265" s="3"/>
      <c r="AR265" s="3"/>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row>
    <row r="266" spans="1:95" ht="15" customHeight="1">
      <c r="A266" s="10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3"/>
      <c r="AQ266" s="3"/>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row>
    <row r="267" spans="1:95" s="15" customFormat="1" ht="15" customHeight="1">
      <c r="A267" s="17"/>
      <c r="B267" s="119"/>
      <c r="C267" s="49" t="s">
        <v>94</v>
      </c>
      <c r="D267" s="71" t="s">
        <v>95</v>
      </c>
      <c r="E267" s="113" t="s">
        <v>96</v>
      </c>
      <c r="F267" s="113" t="s">
        <v>97</v>
      </c>
      <c r="G267" s="113" t="s">
        <v>98</v>
      </c>
      <c r="H267" s="113" t="s">
        <v>99</v>
      </c>
      <c r="I267" s="113" t="s">
        <v>100</v>
      </c>
      <c r="J267" s="113" t="s">
        <v>101</v>
      </c>
      <c r="K267" s="113" t="s">
        <v>102</v>
      </c>
      <c r="L267" s="113" t="s">
        <v>103</v>
      </c>
      <c r="M267" s="113" t="s">
        <v>104</v>
      </c>
      <c r="N267" s="113" t="s">
        <v>105</v>
      </c>
      <c r="O267" s="113" t="s">
        <v>106</v>
      </c>
      <c r="P267" s="113" t="s">
        <v>107</v>
      </c>
      <c r="Q267" s="113" t="s">
        <v>108</v>
      </c>
      <c r="R267" s="113" t="s">
        <v>109</v>
      </c>
      <c r="S267" s="113" t="s">
        <v>110</v>
      </c>
      <c r="T267" s="113" t="s">
        <v>111</v>
      </c>
      <c r="U267" s="113" t="s">
        <v>112</v>
      </c>
      <c r="V267" s="113" t="s">
        <v>113</v>
      </c>
      <c r="W267" s="113" t="s">
        <v>114</v>
      </c>
      <c r="X267" s="113" t="s">
        <v>115</v>
      </c>
      <c r="Y267" s="113" t="s">
        <v>116</v>
      </c>
      <c r="Z267" s="113" t="s">
        <v>117</v>
      </c>
      <c r="AA267" s="113" t="s">
        <v>118</v>
      </c>
      <c r="AB267" s="113" t="s">
        <v>119</v>
      </c>
      <c r="AC267" s="113" t="s">
        <v>120</v>
      </c>
      <c r="AD267" s="113" t="s">
        <v>121</v>
      </c>
      <c r="AE267" s="113" t="s">
        <v>122</v>
      </c>
      <c r="AF267" s="113" t="s">
        <v>123</v>
      </c>
      <c r="AG267" s="113" t="s">
        <v>124</v>
      </c>
      <c r="AH267" s="113" t="s">
        <v>125</v>
      </c>
      <c r="AI267" s="113" t="s">
        <v>126</v>
      </c>
      <c r="AJ267" s="113" t="s">
        <v>127</v>
      </c>
      <c r="AK267" s="113" t="s">
        <v>128</v>
      </c>
      <c r="AL267" s="113" t="s">
        <v>129</v>
      </c>
      <c r="AM267" s="113" t="s">
        <v>130</v>
      </c>
      <c r="AN267" s="113" t="s">
        <v>131</v>
      </c>
      <c r="AO267" s="113" t="s">
        <v>132</v>
      </c>
      <c r="AP267" s="3"/>
      <c r="AQ267" s="3"/>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row>
    <row r="268" spans="1:95" s="15" customFormat="1" ht="15" customHeight="1">
      <c r="A268" s="17"/>
      <c r="B268" s="49" t="s">
        <v>133</v>
      </c>
      <c r="C268" s="138"/>
      <c r="D268" s="138"/>
      <c r="E268" s="138"/>
      <c r="F268" s="138"/>
      <c r="G268" s="138"/>
      <c r="H268" s="138"/>
      <c r="I268" s="138"/>
      <c r="J268" s="138"/>
      <c r="K268" s="138"/>
      <c r="L268" s="138"/>
      <c r="M268" s="138"/>
      <c r="N268" s="138"/>
      <c r="O268" s="138"/>
      <c r="P268" s="138"/>
      <c r="Q268" s="139"/>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Q268" s="17">
        <f>0.5*C265+0.5*D265</f>
        <v>0</v>
      </c>
      <c r="AR268" s="17">
        <f>0.5*D265+0.5*E265</f>
        <v>0</v>
      </c>
      <c r="AS268" s="17">
        <f t="shared" ref="AS268:CB268" si="25">0.5*E265+0.5*F265</f>
        <v>0</v>
      </c>
      <c r="AT268" s="17">
        <f t="shared" si="25"/>
        <v>0</v>
      </c>
      <c r="AU268" s="17">
        <f t="shared" si="25"/>
        <v>0</v>
      </c>
      <c r="AV268" s="17">
        <f t="shared" si="25"/>
        <v>0</v>
      </c>
      <c r="AW268" s="17">
        <f t="shared" si="25"/>
        <v>9.4885868555713806</v>
      </c>
      <c r="AX268" s="17">
        <f t="shared" si="25"/>
        <v>19.56537012617197</v>
      </c>
      <c r="AY268" s="17">
        <f t="shared" si="25"/>
        <v>20.830339443619199</v>
      </c>
      <c r="AZ268" s="17">
        <f t="shared" si="25"/>
        <v>22.272461735843905</v>
      </c>
      <c r="BA268" s="17">
        <f t="shared" si="25"/>
        <v>23.891737002846018</v>
      </c>
      <c r="BB268" s="17">
        <f t="shared" si="25"/>
        <v>25.688165244625381</v>
      </c>
      <c r="BC268" s="17">
        <f t="shared" si="25"/>
        <v>27.661746461182254</v>
      </c>
      <c r="BD268" s="17">
        <f t="shared" si="25"/>
        <v>29.81248065251674</v>
      </c>
      <c r="BE268" s="17">
        <f t="shared" si="25"/>
        <v>32.140367818628498</v>
      </c>
      <c r="BF268" s="17">
        <f t="shared" si="25"/>
        <v>34.645407959517527</v>
      </c>
      <c r="BG268" s="17">
        <f t="shared" si="25"/>
        <v>37.327601075184091</v>
      </c>
      <c r="BH268" s="17">
        <f t="shared" si="25"/>
        <v>40.186947165628276</v>
      </c>
      <c r="BI268" s="17">
        <f t="shared" si="25"/>
        <v>43.223446230849554</v>
      </c>
      <c r="BJ268" s="17">
        <f t="shared" si="25"/>
        <v>46.437098270848409</v>
      </c>
      <c r="BK268" s="17">
        <f t="shared" si="25"/>
        <v>49.827903285624849</v>
      </c>
      <c r="BL268" s="17">
        <f t="shared" si="25"/>
        <v>53.395861275178454</v>
      </c>
      <c r="BM268" s="17">
        <f t="shared" si="25"/>
        <v>57.140972239509566</v>
      </c>
      <c r="BN268" s="17">
        <f t="shared" si="25"/>
        <v>61.063236178618183</v>
      </c>
      <c r="BO268" s="17">
        <f t="shared" si="25"/>
        <v>65.162653092504186</v>
      </c>
      <c r="BP268" s="17">
        <f t="shared" si="25"/>
        <v>69.439222981167546</v>
      </c>
      <c r="BQ268" s="17">
        <f t="shared" si="25"/>
        <v>73.892945844607681</v>
      </c>
      <c r="BR268" s="17">
        <f t="shared" si="25"/>
        <v>78.523821682825854</v>
      </c>
      <c r="BS268" s="17">
        <f t="shared" si="25"/>
        <v>83.331850495822238</v>
      </c>
      <c r="BT268" s="17">
        <f t="shared" si="25"/>
        <v>88.317032283595097</v>
      </c>
      <c r="BU268" s="17">
        <f t="shared" si="25"/>
        <v>93.479367046145725</v>
      </c>
      <c r="BV268" s="17">
        <f t="shared" si="25"/>
        <v>98.818854783473725</v>
      </c>
      <c r="BW268" s="17">
        <f t="shared" si="25"/>
        <v>101.53288689583169</v>
      </c>
      <c r="BX268" s="17">
        <f t="shared" si="25"/>
        <v>101.53288689583169</v>
      </c>
      <c r="BY268" s="17">
        <f t="shared" si="25"/>
        <v>101.53288689583169</v>
      </c>
      <c r="BZ268" s="17">
        <f t="shared" si="25"/>
        <v>101.53288689583169</v>
      </c>
      <c r="CA268" s="17">
        <f t="shared" si="25"/>
        <v>101.53288689583169</v>
      </c>
      <c r="CB268" s="17">
        <f t="shared" si="25"/>
        <v>101.53288689583169</v>
      </c>
      <c r="CC268" s="17"/>
      <c r="CD268" s="17"/>
      <c r="CE268" s="17"/>
      <c r="CF268" s="17"/>
      <c r="CG268" s="17"/>
      <c r="CH268" s="17"/>
      <c r="CI268" s="17"/>
      <c r="CJ268" s="17"/>
      <c r="CK268" s="17"/>
      <c r="CL268" s="17"/>
      <c r="CM268" s="17"/>
      <c r="CN268" s="17"/>
      <c r="CO268" s="17"/>
      <c r="CP268" s="17"/>
      <c r="CQ268" s="17"/>
    </row>
    <row r="269" spans="1:95" s="15" customFormat="1" ht="15" customHeight="1">
      <c r="A269" s="17"/>
      <c r="B269" s="69" t="s">
        <v>95</v>
      </c>
      <c r="C269" s="130"/>
      <c r="D269" s="140">
        <f>IF(D$267=$B269,0,IF(D$267&gt;$B269,-0.5*D$265-0.5*C$265+C269,0.5*HLOOKUP($B269,$D$264:$AO$265,2,FALSE)+0.5*HLOOKUP($B268,$D$264:$AO$265,2,FALSE)+D268))</f>
        <v>0</v>
      </c>
      <c r="E269" s="140">
        <f t="shared" ref="E269:AO269" si="26">IF(E$267=$B269,0,IF(E$267&gt;$B269,-0.5*E$265-0.5*D$265+D269,0.5*HLOOKUP($B269,$D$264:$AO$265,2,FALSE)+0.5*HLOOKUP($B268,$D$264:$AO$265,2,FALSE)+E268))</f>
        <v>0</v>
      </c>
      <c r="F269" s="140">
        <f t="shared" si="26"/>
        <v>0</v>
      </c>
      <c r="G269" s="140">
        <f t="shared" si="26"/>
        <v>0</v>
      </c>
      <c r="H269" s="140">
        <f t="shared" si="26"/>
        <v>0</v>
      </c>
      <c r="I269" s="140">
        <f t="shared" si="26"/>
        <v>0</v>
      </c>
      <c r="J269" s="140">
        <f t="shared" si="26"/>
        <v>-9.4885868555713806</v>
      </c>
      <c r="K269" s="140">
        <f t="shared" si="26"/>
        <v>-29.053956981743351</v>
      </c>
      <c r="L269" s="140">
        <f t="shared" si="26"/>
        <v>-49.88429642536255</v>
      </c>
      <c r="M269" s="140">
        <f t="shared" si="26"/>
        <v>-72.156758161206454</v>
      </c>
      <c r="N269" s="140">
        <f t="shared" si="26"/>
        <v>-96.048495164052468</v>
      </c>
      <c r="O269" s="140">
        <f t="shared" si="26"/>
        <v>-121.73666040867785</v>
      </c>
      <c r="P269" s="140">
        <f t="shared" si="26"/>
        <v>-149.39840686986011</v>
      </c>
      <c r="Q269" s="140">
        <f t="shared" si="26"/>
        <v>-179.21088752237685</v>
      </c>
      <c r="R269" s="140">
        <f t="shared" si="26"/>
        <v>-211.35125534100536</v>
      </c>
      <c r="S269" s="140">
        <f t="shared" si="26"/>
        <v>-245.99666330052287</v>
      </c>
      <c r="T269" s="140">
        <f t="shared" si="26"/>
        <v>-283.32426437570695</v>
      </c>
      <c r="U269" s="140">
        <f t="shared" si="26"/>
        <v>-323.51121154133523</v>
      </c>
      <c r="V269" s="140">
        <f t="shared" si="26"/>
        <v>-366.73465777218479</v>
      </c>
      <c r="W269" s="140">
        <f t="shared" si="26"/>
        <v>-413.17175604303321</v>
      </c>
      <c r="X269" s="140">
        <f t="shared" si="26"/>
        <v>-462.99965932865808</v>
      </c>
      <c r="Y269" s="140">
        <f t="shared" si="26"/>
        <v>-516.39552060383653</v>
      </c>
      <c r="Z269" s="140">
        <f t="shared" si="26"/>
        <v>-573.53649284334608</v>
      </c>
      <c r="AA269" s="140">
        <f t="shared" si="26"/>
        <v>-634.59972902196432</v>
      </c>
      <c r="AB269" s="140">
        <f t="shared" si="26"/>
        <v>-699.76238211446855</v>
      </c>
      <c r="AC269" s="140">
        <f t="shared" si="26"/>
        <v>-769.20160509563607</v>
      </c>
      <c r="AD269" s="140">
        <f t="shared" si="26"/>
        <v>-843.09455094024372</v>
      </c>
      <c r="AE269" s="140">
        <f t="shared" si="26"/>
        <v>-921.6183726230696</v>
      </c>
      <c r="AF269" s="140">
        <f t="shared" si="26"/>
        <v>-1004.9502231188918</v>
      </c>
      <c r="AG269" s="140">
        <f t="shared" si="26"/>
        <v>-1093.2672554024869</v>
      </c>
      <c r="AH269" s="140">
        <f t="shared" si="26"/>
        <v>-1186.7466224486325</v>
      </c>
      <c r="AI269" s="140">
        <f t="shared" si="26"/>
        <v>-1285.5654772321061</v>
      </c>
      <c r="AJ269" s="140">
        <f t="shared" si="26"/>
        <v>-1387.0983641279379</v>
      </c>
      <c r="AK269" s="140">
        <f t="shared" si="26"/>
        <v>-1488.6312510237697</v>
      </c>
      <c r="AL269" s="140">
        <f t="shared" si="26"/>
        <v>-1590.1641379196014</v>
      </c>
      <c r="AM269" s="140">
        <f t="shared" si="26"/>
        <v>-1691.6970248154332</v>
      </c>
      <c r="AN269" s="140">
        <f t="shared" si="26"/>
        <v>-1793.229911711265</v>
      </c>
      <c r="AO269" s="140">
        <f t="shared" si="26"/>
        <v>-1894.7627986070968</v>
      </c>
      <c r="AQ269" s="17">
        <f>SUM($AQ268:AQ268)</f>
        <v>0</v>
      </c>
      <c r="AR269" s="17">
        <f>SUM($AQ268:AR268)</f>
        <v>0</v>
      </c>
      <c r="AS269" s="17">
        <f>SUM($AQ268:AS268)</f>
        <v>0</v>
      </c>
      <c r="AT269" s="17">
        <f>SUM($AQ268:AT268)</f>
        <v>0</v>
      </c>
      <c r="AU269" s="17">
        <f>SUM($AQ268:AU268)</f>
        <v>0</v>
      </c>
      <c r="AV269" s="17">
        <f>SUM($AQ268:AV268)</f>
        <v>0</v>
      </c>
      <c r="AW269" s="17">
        <f>SUM($AQ268:AW268)</f>
        <v>9.4885868555713806</v>
      </c>
      <c r="AX269" s="17">
        <f>SUM($AQ268:AX268)</f>
        <v>29.053956981743351</v>
      </c>
      <c r="AY269" s="17">
        <f>SUM($AQ268:AY268)</f>
        <v>49.88429642536255</v>
      </c>
      <c r="AZ269" s="17">
        <f>SUM($AQ268:AZ268)</f>
        <v>72.156758161206454</v>
      </c>
      <c r="BA269" s="17">
        <f>SUM($AQ268:BA268)</f>
        <v>96.048495164052468</v>
      </c>
      <c r="BB269" s="17">
        <f>SUM($AQ268:BB268)</f>
        <v>121.73666040867785</v>
      </c>
      <c r="BC269" s="17">
        <f>SUM($AQ268:BC268)</f>
        <v>149.39840686986011</v>
      </c>
      <c r="BD269" s="17">
        <f>SUM($AQ268:BD268)</f>
        <v>179.21088752237685</v>
      </c>
      <c r="BE269" s="17">
        <f>SUM($AQ268:BE268)</f>
        <v>211.35125534100536</v>
      </c>
      <c r="BF269" s="17">
        <f>SUM($AQ268:BF268)</f>
        <v>245.99666330052287</v>
      </c>
      <c r="BG269" s="17">
        <f>SUM($AQ268:BG268)</f>
        <v>283.32426437570695</v>
      </c>
      <c r="BH269" s="17">
        <f>SUM($AQ268:BH268)</f>
        <v>323.51121154133523</v>
      </c>
      <c r="BI269" s="17">
        <f>SUM($AQ268:BI268)</f>
        <v>366.73465777218479</v>
      </c>
      <c r="BJ269" s="17">
        <f>SUM($AQ268:BJ268)</f>
        <v>413.17175604303321</v>
      </c>
      <c r="BK269" s="17">
        <f>SUM($AQ268:BK268)</f>
        <v>462.99965932865808</v>
      </c>
      <c r="BL269" s="17">
        <f>SUM($AQ268:BL268)</f>
        <v>516.39552060383653</v>
      </c>
      <c r="BM269" s="17">
        <f>SUM($AQ268:BM268)</f>
        <v>573.53649284334608</v>
      </c>
      <c r="BN269" s="17">
        <f>SUM($AQ268:BN268)</f>
        <v>634.59972902196432</v>
      </c>
      <c r="BO269" s="17">
        <f>SUM($AQ268:BO268)</f>
        <v>699.76238211446855</v>
      </c>
      <c r="BP269" s="17">
        <f>SUM($AQ268:BP268)</f>
        <v>769.20160509563607</v>
      </c>
      <c r="BQ269" s="17">
        <f>SUM($AQ268:BQ268)</f>
        <v>843.09455094024372</v>
      </c>
      <c r="BR269" s="17">
        <f>SUM($AQ268:BR268)</f>
        <v>921.6183726230696</v>
      </c>
      <c r="BS269" s="17">
        <f>SUM($AQ268:BS268)</f>
        <v>1004.9502231188918</v>
      </c>
      <c r="BT269" s="17">
        <f>SUM($AQ268:BT268)</f>
        <v>1093.2672554024869</v>
      </c>
      <c r="BU269" s="17">
        <f>SUM($AQ268:BU268)</f>
        <v>1186.7466224486325</v>
      </c>
      <c r="BV269" s="17">
        <f>SUM($AQ268:BV268)</f>
        <v>1285.5654772321061</v>
      </c>
      <c r="BW269" s="17">
        <f>SUM($AQ268:BW268)</f>
        <v>1387.0983641279379</v>
      </c>
      <c r="BX269" s="17">
        <f>SUM($AQ268:BX268)</f>
        <v>1488.6312510237697</v>
      </c>
      <c r="BY269" s="17">
        <f>SUM($AQ268:BY268)</f>
        <v>1590.1641379196014</v>
      </c>
      <c r="BZ269" s="17">
        <f>SUM($AQ268:BZ268)</f>
        <v>1691.6970248154332</v>
      </c>
      <c r="CA269" s="17">
        <f>SUM($AQ268:CA268)</f>
        <v>1793.229911711265</v>
      </c>
      <c r="CB269" s="17">
        <f>SUM($AQ268:CB268)</f>
        <v>1894.7627986070968</v>
      </c>
      <c r="CC269" s="17"/>
      <c r="CD269" s="17"/>
      <c r="CE269" s="17"/>
      <c r="CF269" s="17"/>
      <c r="CG269" s="17"/>
      <c r="CH269" s="17"/>
      <c r="CI269" s="17"/>
      <c r="CJ269" s="17"/>
      <c r="CK269" s="17"/>
      <c r="CL269" s="17"/>
      <c r="CM269" s="17"/>
      <c r="CN269" s="17"/>
      <c r="CO269" s="17"/>
      <c r="CP269" s="17"/>
      <c r="CQ269" s="17"/>
    </row>
    <row r="270" spans="1:95" s="15" customFormat="1" ht="15" customHeight="1">
      <c r="A270" s="17"/>
      <c r="B270" s="117" t="s">
        <v>96</v>
      </c>
      <c r="C270" s="141"/>
      <c r="D270" s="140">
        <f t="shared" ref="D270:AO276" si="27">IF(D$267=$B270,0,IF(D$267&gt;$B270,-0.5*D$265-0.5*C$265+C270,0.5*HLOOKUP($B270,$D$264:$AO$265,2,FALSE)+0.5*HLOOKUP($B269,$D$264:$AO$265,2,FALSE)+D269))</f>
        <v>0</v>
      </c>
      <c r="E270" s="140">
        <f t="shared" si="27"/>
        <v>0</v>
      </c>
      <c r="F270" s="140">
        <f t="shared" si="27"/>
        <v>0</v>
      </c>
      <c r="G270" s="140">
        <f t="shared" si="27"/>
        <v>0</v>
      </c>
      <c r="H270" s="140">
        <f t="shared" si="27"/>
        <v>0</v>
      </c>
      <c r="I270" s="140">
        <f t="shared" si="27"/>
        <v>0</v>
      </c>
      <c r="J270" s="140">
        <f t="shared" si="27"/>
        <v>-9.4885868555713806</v>
      </c>
      <c r="K270" s="140">
        <f t="shared" si="27"/>
        <v>-29.053956981743351</v>
      </c>
      <c r="L270" s="140">
        <f t="shared" si="27"/>
        <v>-49.88429642536255</v>
      </c>
      <c r="M270" s="140">
        <f t="shared" si="27"/>
        <v>-72.156758161206454</v>
      </c>
      <c r="N270" s="140">
        <f t="shared" si="27"/>
        <v>-96.048495164052468</v>
      </c>
      <c r="O270" s="140">
        <f t="shared" si="27"/>
        <v>-121.73666040867785</v>
      </c>
      <c r="P270" s="140">
        <f t="shared" si="27"/>
        <v>-149.39840686986011</v>
      </c>
      <c r="Q270" s="140">
        <f t="shared" si="27"/>
        <v>-179.21088752237685</v>
      </c>
      <c r="R270" s="140">
        <f t="shared" si="27"/>
        <v>-211.35125534100536</v>
      </c>
      <c r="S270" s="140">
        <f t="shared" si="27"/>
        <v>-245.99666330052287</v>
      </c>
      <c r="T270" s="140">
        <f t="shared" si="27"/>
        <v>-283.32426437570695</v>
      </c>
      <c r="U270" s="140">
        <f t="shared" si="27"/>
        <v>-323.51121154133523</v>
      </c>
      <c r="V270" s="140">
        <f t="shared" si="27"/>
        <v>-366.73465777218479</v>
      </c>
      <c r="W270" s="140">
        <f t="shared" si="27"/>
        <v>-413.17175604303321</v>
      </c>
      <c r="X270" s="140">
        <f t="shared" si="27"/>
        <v>-462.99965932865808</v>
      </c>
      <c r="Y270" s="140">
        <f t="shared" si="27"/>
        <v>-516.39552060383653</v>
      </c>
      <c r="Z270" s="140">
        <f t="shared" si="27"/>
        <v>-573.53649284334608</v>
      </c>
      <c r="AA270" s="140">
        <f t="shared" si="27"/>
        <v>-634.59972902196432</v>
      </c>
      <c r="AB270" s="140">
        <f t="shared" si="27"/>
        <v>-699.76238211446855</v>
      </c>
      <c r="AC270" s="140">
        <f t="shared" si="27"/>
        <v>-769.20160509563607</v>
      </c>
      <c r="AD270" s="140">
        <f t="shared" si="27"/>
        <v>-843.09455094024372</v>
      </c>
      <c r="AE270" s="140">
        <f t="shared" si="27"/>
        <v>-921.6183726230696</v>
      </c>
      <c r="AF270" s="140">
        <f t="shared" si="27"/>
        <v>-1004.9502231188918</v>
      </c>
      <c r="AG270" s="140">
        <f t="shared" si="27"/>
        <v>-1093.2672554024869</v>
      </c>
      <c r="AH270" s="140">
        <f t="shared" si="27"/>
        <v>-1186.7466224486325</v>
      </c>
      <c r="AI270" s="140">
        <f t="shared" si="27"/>
        <v>-1285.5654772321061</v>
      </c>
      <c r="AJ270" s="140">
        <f t="shared" si="27"/>
        <v>-1387.0983641279379</v>
      </c>
      <c r="AK270" s="140">
        <f t="shared" si="27"/>
        <v>-1488.6312510237697</v>
      </c>
      <c r="AL270" s="140">
        <f t="shared" si="27"/>
        <v>-1590.1641379196014</v>
      </c>
      <c r="AM270" s="140">
        <f t="shared" si="27"/>
        <v>-1691.6970248154332</v>
      </c>
      <c r="AN270" s="140">
        <f t="shared" si="27"/>
        <v>-1793.229911711265</v>
      </c>
      <c r="AO270" s="140">
        <f t="shared" si="27"/>
        <v>-1894.7627986070968</v>
      </c>
      <c r="AP270" s="100">
        <f>COUNTIF(AQ270:CB270,TRUE)</f>
        <v>38</v>
      </c>
      <c r="AQ270" s="99" t="b">
        <f>AQ269=-D269</f>
        <v>1</v>
      </c>
      <c r="AR270" s="99" t="b">
        <f t="shared" ref="AR270:CB270" si="28">AR269=-E269</f>
        <v>1</v>
      </c>
      <c r="AS270" s="99" t="b">
        <f t="shared" si="28"/>
        <v>1</v>
      </c>
      <c r="AT270" s="99" t="b">
        <f t="shared" si="28"/>
        <v>1</v>
      </c>
      <c r="AU270" s="99" t="b">
        <f t="shared" si="28"/>
        <v>1</v>
      </c>
      <c r="AV270" s="99" t="b">
        <f t="shared" si="28"/>
        <v>1</v>
      </c>
      <c r="AW270" s="99" t="b">
        <f t="shared" si="28"/>
        <v>1</v>
      </c>
      <c r="AX270" s="99" t="b">
        <f t="shared" si="28"/>
        <v>1</v>
      </c>
      <c r="AY270" s="99" t="b">
        <f t="shared" si="28"/>
        <v>1</v>
      </c>
      <c r="AZ270" s="99" t="b">
        <f t="shared" si="28"/>
        <v>1</v>
      </c>
      <c r="BA270" s="99" t="b">
        <f t="shared" si="28"/>
        <v>1</v>
      </c>
      <c r="BB270" s="99" t="b">
        <f t="shared" si="28"/>
        <v>1</v>
      </c>
      <c r="BC270" s="99" t="b">
        <f t="shared" si="28"/>
        <v>1</v>
      </c>
      <c r="BD270" s="99" t="b">
        <f t="shared" si="28"/>
        <v>1</v>
      </c>
      <c r="BE270" s="99" t="b">
        <f t="shared" si="28"/>
        <v>1</v>
      </c>
      <c r="BF270" s="99" t="b">
        <f t="shared" si="28"/>
        <v>1</v>
      </c>
      <c r="BG270" s="99" t="b">
        <f t="shared" si="28"/>
        <v>1</v>
      </c>
      <c r="BH270" s="99" t="b">
        <f t="shared" si="28"/>
        <v>1</v>
      </c>
      <c r="BI270" s="99" t="b">
        <f t="shared" si="28"/>
        <v>1</v>
      </c>
      <c r="BJ270" s="99" t="b">
        <f t="shared" si="28"/>
        <v>1</v>
      </c>
      <c r="BK270" s="99" t="b">
        <f t="shared" si="28"/>
        <v>1</v>
      </c>
      <c r="BL270" s="99" t="b">
        <f t="shared" si="28"/>
        <v>1</v>
      </c>
      <c r="BM270" s="99" t="b">
        <f t="shared" si="28"/>
        <v>1</v>
      </c>
      <c r="BN270" s="99" t="b">
        <f t="shared" si="28"/>
        <v>1</v>
      </c>
      <c r="BO270" s="99" t="b">
        <f t="shared" si="28"/>
        <v>1</v>
      </c>
      <c r="BP270" s="99" t="b">
        <f t="shared" si="28"/>
        <v>1</v>
      </c>
      <c r="BQ270" s="99" t="b">
        <f t="shared" si="28"/>
        <v>1</v>
      </c>
      <c r="BR270" s="99" t="b">
        <f t="shared" si="28"/>
        <v>1</v>
      </c>
      <c r="BS270" s="99" t="b">
        <f t="shared" si="28"/>
        <v>1</v>
      </c>
      <c r="BT270" s="99" t="b">
        <f t="shared" si="28"/>
        <v>1</v>
      </c>
      <c r="BU270" s="99" t="b">
        <f t="shared" si="28"/>
        <v>1</v>
      </c>
      <c r="BV270" s="99" t="b">
        <f t="shared" si="28"/>
        <v>1</v>
      </c>
      <c r="BW270" s="99" t="b">
        <f t="shared" si="28"/>
        <v>1</v>
      </c>
      <c r="BX270" s="99" t="b">
        <f t="shared" si="28"/>
        <v>1</v>
      </c>
      <c r="BY270" s="99" t="b">
        <f t="shared" si="28"/>
        <v>1</v>
      </c>
      <c r="BZ270" s="99" t="b">
        <f t="shared" si="28"/>
        <v>1</v>
      </c>
      <c r="CA270" s="99" t="b">
        <f t="shared" si="28"/>
        <v>1</v>
      </c>
      <c r="CB270" s="99" t="b">
        <f t="shared" si="28"/>
        <v>1</v>
      </c>
      <c r="CC270" s="17"/>
      <c r="CD270" s="17"/>
      <c r="CE270" s="17"/>
      <c r="CF270" s="17"/>
      <c r="CG270" s="17"/>
      <c r="CH270" s="17"/>
      <c r="CI270" s="17"/>
      <c r="CJ270" s="17"/>
      <c r="CK270" s="17"/>
      <c r="CL270" s="17"/>
      <c r="CM270" s="17"/>
      <c r="CN270" s="17"/>
      <c r="CO270" s="17"/>
      <c r="CP270" s="17"/>
      <c r="CQ270" s="17"/>
    </row>
    <row r="271" spans="1:95" s="15" customFormat="1" ht="15" customHeight="1">
      <c r="A271" s="17"/>
      <c r="B271" s="117" t="s">
        <v>97</v>
      </c>
      <c r="C271" s="141"/>
      <c r="D271" s="140">
        <f t="shared" si="27"/>
        <v>0</v>
      </c>
      <c r="E271" s="140">
        <f t="shared" si="27"/>
        <v>0</v>
      </c>
      <c r="F271" s="140">
        <f t="shared" si="27"/>
        <v>0</v>
      </c>
      <c r="G271" s="140">
        <f t="shared" si="27"/>
        <v>0</v>
      </c>
      <c r="H271" s="140">
        <f t="shared" si="27"/>
        <v>0</v>
      </c>
      <c r="I271" s="140">
        <f t="shared" si="27"/>
        <v>0</v>
      </c>
      <c r="J271" s="140">
        <f t="shared" si="27"/>
        <v>-9.4885868555713806</v>
      </c>
      <c r="K271" s="140">
        <f t="shared" si="27"/>
        <v>-29.053956981743351</v>
      </c>
      <c r="L271" s="140">
        <f t="shared" si="27"/>
        <v>-49.88429642536255</v>
      </c>
      <c r="M271" s="140">
        <f t="shared" si="27"/>
        <v>-72.156758161206454</v>
      </c>
      <c r="N271" s="140">
        <f t="shared" si="27"/>
        <v>-96.048495164052468</v>
      </c>
      <c r="O271" s="140">
        <f t="shared" si="27"/>
        <v>-121.73666040867785</v>
      </c>
      <c r="P271" s="140">
        <f t="shared" si="27"/>
        <v>-149.39840686986011</v>
      </c>
      <c r="Q271" s="140">
        <f t="shared" si="27"/>
        <v>-179.21088752237685</v>
      </c>
      <c r="R271" s="140">
        <f t="shared" si="27"/>
        <v>-211.35125534100536</v>
      </c>
      <c r="S271" s="140">
        <f t="shared" si="27"/>
        <v>-245.99666330052287</v>
      </c>
      <c r="T271" s="140">
        <f t="shared" si="27"/>
        <v>-283.32426437570695</v>
      </c>
      <c r="U271" s="140">
        <f t="shared" si="27"/>
        <v>-323.51121154133523</v>
      </c>
      <c r="V271" s="140">
        <f t="shared" si="27"/>
        <v>-366.73465777218479</v>
      </c>
      <c r="W271" s="140">
        <f t="shared" si="27"/>
        <v>-413.17175604303321</v>
      </c>
      <c r="X271" s="140">
        <f t="shared" si="27"/>
        <v>-462.99965932865808</v>
      </c>
      <c r="Y271" s="140">
        <f t="shared" si="27"/>
        <v>-516.39552060383653</v>
      </c>
      <c r="Z271" s="140">
        <f t="shared" si="27"/>
        <v>-573.53649284334608</v>
      </c>
      <c r="AA271" s="140">
        <f t="shared" si="27"/>
        <v>-634.59972902196432</v>
      </c>
      <c r="AB271" s="140">
        <f t="shared" si="27"/>
        <v>-699.76238211446855</v>
      </c>
      <c r="AC271" s="140">
        <f t="shared" si="27"/>
        <v>-769.20160509563607</v>
      </c>
      <c r="AD271" s="140">
        <f t="shared" si="27"/>
        <v>-843.09455094024372</v>
      </c>
      <c r="AE271" s="140">
        <f t="shared" si="27"/>
        <v>-921.6183726230696</v>
      </c>
      <c r="AF271" s="140">
        <f t="shared" si="27"/>
        <v>-1004.9502231188918</v>
      </c>
      <c r="AG271" s="140">
        <f t="shared" si="27"/>
        <v>-1093.2672554024869</v>
      </c>
      <c r="AH271" s="140">
        <f t="shared" si="27"/>
        <v>-1186.7466224486325</v>
      </c>
      <c r="AI271" s="140">
        <f t="shared" si="27"/>
        <v>-1285.5654772321061</v>
      </c>
      <c r="AJ271" s="140">
        <f t="shared" si="27"/>
        <v>-1387.0983641279379</v>
      </c>
      <c r="AK271" s="140">
        <f t="shared" si="27"/>
        <v>-1488.6312510237697</v>
      </c>
      <c r="AL271" s="140">
        <f t="shared" si="27"/>
        <v>-1590.1641379196014</v>
      </c>
      <c r="AM271" s="140">
        <f t="shared" si="27"/>
        <v>-1691.6970248154332</v>
      </c>
      <c r="AN271" s="140">
        <f t="shared" si="27"/>
        <v>-1793.229911711265</v>
      </c>
      <c r="AO271" s="140">
        <f t="shared" si="27"/>
        <v>-1894.7627986070968</v>
      </c>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row>
    <row r="272" spans="1:95" s="15" customFormat="1" ht="15" customHeight="1">
      <c r="A272" s="17"/>
      <c r="B272" s="117" t="s">
        <v>98</v>
      </c>
      <c r="C272" s="141"/>
      <c r="D272" s="140">
        <f t="shared" si="27"/>
        <v>0</v>
      </c>
      <c r="E272" s="140">
        <f t="shared" si="27"/>
        <v>0</v>
      </c>
      <c r="F272" s="140">
        <f t="shared" si="27"/>
        <v>0</v>
      </c>
      <c r="G272" s="140">
        <f t="shared" si="27"/>
        <v>0</v>
      </c>
      <c r="H272" s="140">
        <f t="shared" si="27"/>
        <v>0</v>
      </c>
      <c r="I272" s="140">
        <f t="shared" si="27"/>
        <v>0</v>
      </c>
      <c r="J272" s="140">
        <f t="shared" si="27"/>
        <v>-9.4885868555713806</v>
      </c>
      <c r="K272" s="140">
        <f t="shared" si="27"/>
        <v>-29.053956981743351</v>
      </c>
      <c r="L272" s="140">
        <f t="shared" si="27"/>
        <v>-49.88429642536255</v>
      </c>
      <c r="M272" s="140">
        <f t="shared" si="27"/>
        <v>-72.156758161206454</v>
      </c>
      <c r="N272" s="140">
        <f t="shared" si="27"/>
        <v>-96.048495164052468</v>
      </c>
      <c r="O272" s="140">
        <f t="shared" si="27"/>
        <v>-121.73666040867785</v>
      </c>
      <c r="P272" s="140">
        <f t="shared" si="27"/>
        <v>-149.39840686986011</v>
      </c>
      <c r="Q272" s="140">
        <f t="shared" si="27"/>
        <v>-179.21088752237685</v>
      </c>
      <c r="R272" s="140">
        <f t="shared" si="27"/>
        <v>-211.35125534100536</v>
      </c>
      <c r="S272" s="140">
        <f t="shared" si="27"/>
        <v>-245.99666330052287</v>
      </c>
      <c r="T272" s="140">
        <f t="shared" si="27"/>
        <v>-283.32426437570695</v>
      </c>
      <c r="U272" s="140">
        <f t="shared" si="27"/>
        <v>-323.51121154133523</v>
      </c>
      <c r="V272" s="140">
        <f t="shared" si="27"/>
        <v>-366.73465777218479</v>
      </c>
      <c r="W272" s="140">
        <f t="shared" si="27"/>
        <v>-413.17175604303321</v>
      </c>
      <c r="X272" s="140">
        <f t="shared" si="27"/>
        <v>-462.99965932865808</v>
      </c>
      <c r="Y272" s="140">
        <f t="shared" si="27"/>
        <v>-516.39552060383653</v>
      </c>
      <c r="Z272" s="140">
        <f t="shared" si="27"/>
        <v>-573.53649284334608</v>
      </c>
      <c r="AA272" s="140">
        <f t="shared" si="27"/>
        <v>-634.59972902196432</v>
      </c>
      <c r="AB272" s="140">
        <f t="shared" si="27"/>
        <v>-699.76238211446855</v>
      </c>
      <c r="AC272" s="140">
        <f t="shared" si="27"/>
        <v>-769.20160509563607</v>
      </c>
      <c r="AD272" s="140">
        <f t="shared" si="27"/>
        <v>-843.09455094024372</v>
      </c>
      <c r="AE272" s="140">
        <f t="shared" si="27"/>
        <v>-921.6183726230696</v>
      </c>
      <c r="AF272" s="140">
        <f t="shared" si="27"/>
        <v>-1004.9502231188918</v>
      </c>
      <c r="AG272" s="140">
        <f t="shared" si="27"/>
        <v>-1093.2672554024869</v>
      </c>
      <c r="AH272" s="140">
        <f t="shared" si="27"/>
        <v>-1186.7466224486325</v>
      </c>
      <c r="AI272" s="140">
        <f t="shared" si="27"/>
        <v>-1285.5654772321061</v>
      </c>
      <c r="AJ272" s="140">
        <f t="shared" si="27"/>
        <v>-1387.0983641279379</v>
      </c>
      <c r="AK272" s="140">
        <f t="shared" si="27"/>
        <v>-1488.6312510237697</v>
      </c>
      <c r="AL272" s="140">
        <f t="shared" si="27"/>
        <v>-1590.1641379196014</v>
      </c>
      <c r="AM272" s="140">
        <f t="shared" si="27"/>
        <v>-1691.6970248154332</v>
      </c>
      <c r="AN272" s="140">
        <f t="shared" si="27"/>
        <v>-1793.229911711265</v>
      </c>
      <c r="AO272" s="140">
        <f t="shared" si="27"/>
        <v>-1894.7627986070968</v>
      </c>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row>
    <row r="273" spans="1:96" s="15" customFormat="1" ht="15" customHeight="1">
      <c r="A273" s="17"/>
      <c r="B273" s="117" t="s">
        <v>99</v>
      </c>
      <c r="C273" s="141"/>
      <c r="D273" s="140">
        <f t="shared" si="27"/>
        <v>0</v>
      </c>
      <c r="E273" s="140">
        <f t="shared" si="27"/>
        <v>0</v>
      </c>
      <c r="F273" s="140">
        <f t="shared" si="27"/>
        <v>0</v>
      </c>
      <c r="G273" s="140">
        <f t="shared" si="27"/>
        <v>0</v>
      </c>
      <c r="H273" s="140">
        <f t="shared" si="27"/>
        <v>0</v>
      </c>
      <c r="I273" s="140">
        <f t="shared" si="27"/>
        <v>0</v>
      </c>
      <c r="J273" s="140">
        <f t="shared" si="27"/>
        <v>-9.4885868555713806</v>
      </c>
      <c r="K273" s="140">
        <f t="shared" si="27"/>
        <v>-29.053956981743351</v>
      </c>
      <c r="L273" s="140">
        <f t="shared" si="27"/>
        <v>-49.88429642536255</v>
      </c>
      <c r="M273" s="140">
        <f t="shared" si="27"/>
        <v>-72.156758161206454</v>
      </c>
      <c r="N273" s="140">
        <f t="shared" si="27"/>
        <v>-96.048495164052468</v>
      </c>
      <c r="O273" s="140">
        <f t="shared" si="27"/>
        <v>-121.73666040867785</v>
      </c>
      <c r="P273" s="140">
        <f t="shared" si="27"/>
        <v>-149.39840686986011</v>
      </c>
      <c r="Q273" s="140">
        <f t="shared" si="27"/>
        <v>-179.21088752237685</v>
      </c>
      <c r="R273" s="140">
        <f t="shared" si="27"/>
        <v>-211.35125534100536</v>
      </c>
      <c r="S273" s="140">
        <f t="shared" si="27"/>
        <v>-245.99666330052287</v>
      </c>
      <c r="T273" s="140">
        <f t="shared" si="27"/>
        <v>-283.32426437570695</v>
      </c>
      <c r="U273" s="140">
        <f t="shared" si="27"/>
        <v>-323.51121154133523</v>
      </c>
      <c r="V273" s="140">
        <f t="shared" si="27"/>
        <v>-366.73465777218479</v>
      </c>
      <c r="W273" s="140">
        <f t="shared" si="27"/>
        <v>-413.17175604303321</v>
      </c>
      <c r="X273" s="140">
        <f t="shared" si="27"/>
        <v>-462.99965932865808</v>
      </c>
      <c r="Y273" s="140">
        <f t="shared" si="27"/>
        <v>-516.39552060383653</v>
      </c>
      <c r="Z273" s="140">
        <f t="shared" si="27"/>
        <v>-573.53649284334608</v>
      </c>
      <c r="AA273" s="140">
        <f t="shared" si="27"/>
        <v>-634.59972902196432</v>
      </c>
      <c r="AB273" s="140">
        <f t="shared" si="27"/>
        <v>-699.76238211446855</v>
      </c>
      <c r="AC273" s="140">
        <f t="shared" si="27"/>
        <v>-769.20160509563607</v>
      </c>
      <c r="AD273" s="140">
        <f t="shared" si="27"/>
        <v>-843.09455094024372</v>
      </c>
      <c r="AE273" s="140">
        <f t="shared" si="27"/>
        <v>-921.6183726230696</v>
      </c>
      <c r="AF273" s="140">
        <f t="shared" si="27"/>
        <v>-1004.9502231188918</v>
      </c>
      <c r="AG273" s="140">
        <f t="shared" si="27"/>
        <v>-1093.2672554024869</v>
      </c>
      <c r="AH273" s="140">
        <f t="shared" si="27"/>
        <v>-1186.7466224486325</v>
      </c>
      <c r="AI273" s="140">
        <f t="shared" si="27"/>
        <v>-1285.5654772321061</v>
      </c>
      <c r="AJ273" s="140">
        <f t="shared" si="27"/>
        <v>-1387.0983641279379</v>
      </c>
      <c r="AK273" s="140">
        <f t="shared" si="27"/>
        <v>-1488.6312510237697</v>
      </c>
      <c r="AL273" s="140">
        <f t="shared" si="27"/>
        <v>-1590.1641379196014</v>
      </c>
      <c r="AM273" s="140">
        <f t="shared" si="27"/>
        <v>-1691.6970248154332</v>
      </c>
      <c r="AN273" s="140">
        <f t="shared" si="27"/>
        <v>-1793.229911711265</v>
      </c>
      <c r="AO273" s="140">
        <f t="shared" si="27"/>
        <v>-1894.7627986070968</v>
      </c>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row>
    <row r="274" spans="1:96" s="15" customFormat="1" ht="15" customHeight="1">
      <c r="A274" s="17"/>
      <c r="B274" s="117" t="s">
        <v>100</v>
      </c>
      <c r="C274" s="141"/>
      <c r="D274" s="140">
        <f t="shared" si="27"/>
        <v>0</v>
      </c>
      <c r="E274" s="140">
        <f t="shared" si="27"/>
        <v>0</v>
      </c>
      <c r="F274" s="140">
        <f t="shared" si="27"/>
        <v>0</v>
      </c>
      <c r="G274" s="140">
        <f t="shared" si="27"/>
        <v>0</v>
      </c>
      <c r="H274" s="140">
        <f t="shared" si="27"/>
        <v>0</v>
      </c>
      <c r="I274" s="140">
        <f t="shared" si="27"/>
        <v>0</v>
      </c>
      <c r="J274" s="140">
        <f t="shared" si="27"/>
        <v>-9.4885868555713806</v>
      </c>
      <c r="K274" s="140">
        <f t="shared" si="27"/>
        <v>-29.053956981743351</v>
      </c>
      <c r="L274" s="140">
        <f t="shared" si="27"/>
        <v>-49.88429642536255</v>
      </c>
      <c r="M274" s="140">
        <f t="shared" si="27"/>
        <v>-72.156758161206454</v>
      </c>
      <c r="N274" s="140">
        <f t="shared" si="27"/>
        <v>-96.048495164052468</v>
      </c>
      <c r="O274" s="140">
        <f t="shared" si="27"/>
        <v>-121.73666040867785</v>
      </c>
      <c r="P274" s="140">
        <f t="shared" si="27"/>
        <v>-149.39840686986011</v>
      </c>
      <c r="Q274" s="140">
        <f t="shared" si="27"/>
        <v>-179.21088752237685</v>
      </c>
      <c r="R274" s="140">
        <f t="shared" si="27"/>
        <v>-211.35125534100536</v>
      </c>
      <c r="S274" s="140">
        <f t="shared" si="27"/>
        <v>-245.99666330052287</v>
      </c>
      <c r="T274" s="140">
        <f t="shared" si="27"/>
        <v>-283.32426437570695</v>
      </c>
      <c r="U274" s="140">
        <f t="shared" si="27"/>
        <v>-323.51121154133523</v>
      </c>
      <c r="V274" s="140">
        <f t="shared" si="27"/>
        <v>-366.73465777218479</v>
      </c>
      <c r="W274" s="140">
        <f t="shared" si="27"/>
        <v>-413.17175604303321</v>
      </c>
      <c r="X274" s="140">
        <f t="shared" si="27"/>
        <v>-462.99965932865808</v>
      </c>
      <c r="Y274" s="140">
        <f t="shared" si="27"/>
        <v>-516.39552060383653</v>
      </c>
      <c r="Z274" s="140">
        <f t="shared" si="27"/>
        <v>-573.53649284334608</v>
      </c>
      <c r="AA274" s="140">
        <f t="shared" si="27"/>
        <v>-634.59972902196432</v>
      </c>
      <c r="AB274" s="140">
        <f t="shared" si="27"/>
        <v>-699.76238211446855</v>
      </c>
      <c r="AC274" s="140">
        <f t="shared" si="27"/>
        <v>-769.20160509563607</v>
      </c>
      <c r="AD274" s="140">
        <f t="shared" si="27"/>
        <v>-843.09455094024372</v>
      </c>
      <c r="AE274" s="140">
        <f t="shared" si="27"/>
        <v>-921.6183726230696</v>
      </c>
      <c r="AF274" s="140">
        <f t="shared" si="27"/>
        <v>-1004.9502231188918</v>
      </c>
      <c r="AG274" s="140">
        <f t="shared" si="27"/>
        <v>-1093.2672554024869</v>
      </c>
      <c r="AH274" s="140">
        <f t="shared" si="27"/>
        <v>-1186.7466224486325</v>
      </c>
      <c r="AI274" s="140">
        <f t="shared" si="27"/>
        <v>-1285.5654772321061</v>
      </c>
      <c r="AJ274" s="140">
        <f t="shared" si="27"/>
        <v>-1387.0983641279379</v>
      </c>
      <c r="AK274" s="140">
        <f t="shared" si="27"/>
        <v>-1488.6312510237697</v>
      </c>
      <c r="AL274" s="140">
        <f t="shared" si="27"/>
        <v>-1590.1641379196014</v>
      </c>
      <c r="AM274" s="140">
        <f t="shared" si="27"/>
        <v>-1691.6970248154332</v>
      </c>
      <c r="AN274" s="140">
        <f t="shared" si="27"/>
        <v>-1793.229911711265</v>
      </c>
      <c r="AO274" s="140">
        <f t="shared" si="27"/>
        <v>-1894.7627986070968</v>
      </c>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row>
    <row r="275" spans="1:96" s="15" customFormat="1" ht="15" customHeight="1">
      <c r="A275" s="17"/>
      <c r="B275" s="117" t="s">
        <v>101</v>
      </c>
      <c r="C275" s="141"/>
      <c r="D275" s="140">
        <f t="shared" si="27"/>
        <v>9.4885868555713806</v>
      </c>
      <c r="E275" s="140">
        <f t="shared" si="27"/>
        <v>9.4885868555713806</v>
      </c>
      <c r="F275" s="140">
        <f t="shared" si="27"/>
        <v>9.4885868555713806</v>
      </c>
      <c r="G275" s="140">
        <f t="shared" si="27"/>
        <v>9.4885868555713806</v>
      </c>
      <c r="H275" s="140">
        <f t="shared" si="27"/>
        <v>9.4885868555713806</v>
      </c>
      <c r="I275" s="140">
        <f t="shared" si="27"/>
        <v>9.4885868555713806</v>
      </c>
      <c r="J275" s="140">
        <f t="shared" si="27"/>
        <v>0</v>
      </c>
      <c r="K275" s="140">
        <f t="shared" si="27"/>
        <v>-19.56537012617197</v>
      </c>
      <c r="L275" s="140">
        <f t="shared" si="27"/>
        <v>-40.395709569791165</v>
      </c>
      <c r="M275" s="140">
        <f t="shared" si="27"/>
        <v>-62.66817130563507</v>
      </c>
      <c r="N275" s="140">
        <f t="shared" si="27"/>
        <v>-86.559908308481084</v>
      </c>
      <c r="O275" s="140">
        <f t="shared" si="27"/>
        <v>-112.24807355310647</v>
      </c>
      <c r="P275" s="140">
        <f t="shared" si="27"/>
        <v>-139.90982001428873</v>
      </c>
      <c r="Q275" s="140">
        <f t="shared" si="27"/>
        <v>-169.72230066680547</v>
      </c>
      <c r="R275" s="140">
        <f t="shared" si="27"/>
        <v>-201.86266848543397</v>
      </c>
      <c r="S275" s="140">
        <f t="shared" si="27"/>
        <v>-236.50807644495148</v>
      </c>
      <c r="T275" s="140">
        <f t="shared" si="27"/>
        <v>-273.83567752013556</v>
      </c>
      <c r="U275" s="140">
        <f t="shared" si="27"/>
        <v>-314.02262468576384</v>
      </c>
      <c r="V275" s="140">
        <f t="shared" si="27"/>
        <v>-357.24607091661341</v>
      </c>
      <c r="W275" s="140">
        <f t="shared" si="27"/>
        <v>-403.68316918746183</v>
      </c>
      <c r="X275" s="140">
        <f t="shared" si="27"/>
        <v>-453.5110724730867</v>
      </c>
      <c r="Y275" s="140">
        <f t="shared" si="27"/>
        <v>-506.90693374826515</v>
      </c>
      <c r="Z275" s="140">
        <f t="shared" si="27"/>
        <v>-564.0479059877747</v>
      </c>
      <c r="AA275" s="140">
        <f t="shared" si="27"/>
        <v>-625.11114216639294</v>
      </c>
      <c r="AB275" s="140">
        <f t="shared" si="27"/>
        <v>-690.27379525889717</v>
      </c>
      <c r="AC275" s="140">
        <f t="shared" si="27"/>
        <v>-759.71301824006468</v>
      </c>
      <c r="AD275" s="140">
        <f t="shared" si="27"/>
        <v>-833.60596408467234</v>
      </c>
      <c r="AE275" s="140">
        <f t="shared" si="27"/>
        <v>-912.12978576749822</v>
      </c>
      <c r="AF275" s="140">
        <f t="shared" si="27"/>
        <v>-995.46163626332043</v>
      </c>
      <c r="AG275" s="140">
        <f t="shared" si="27"/>
        <v>-1083.7786685469155</v>
      </c>
      <c r="AH275" s="140">
        <f t="shared" si="27"/>
        <v>-1177.2580355930611</v>
      </c>
      <c r="AI275" s="140">
        <f t="shared" si="27"/>
        <v>-1276.0768903765347</v>
      </c>
      <c r="AJ275" s="140">
        <f t="shared" si="27"/>
        <v>-1377.6097772723665</v>
      </c>
      <c r="AK275" s="140">
        <f t="shared" si="27"/>
        <v>-1479.1426641681983</v>
      </c>
      <c r="AL275" s="140">
        <f t="shared" si="27"/>
        <v>-1580.6755510640301</v>
      </c>
      <c r="AM275" s="140">
        <f t="shared" si="27"/>
        <v>-1682.2084379598618</v>
      </c>
      <c r="AN275" s="140">
        <f t="shared" si="27"/>
        <v>-1783.7413248556936</v>
      </c>
      <c r="AO275" s="140">
        <f t="shared" si="27"/>
        <v>-1885.2742117515254</v>
      </c>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row>
    <row r="276" spans="1:96" s="15" customFormat="1" ht="15" customHeight="1">
      <c r="A276" s="17"/>
      <c r="B276" s="117" t="s">
        <v>102</v>
      </c>
      <c r="C276" s="141"/>
      <c r="D276" s="140">
        <f t="shared" si="27"/>
        <v>29.053956981743351</v>
      </c>
      <c r="E276" s="140">
        <f t="shared" si="27"/>
        <v>29.053956981743351</v>
      </c>
      <c r="F276" s="140">
        <f t="shared" si="27"/>
        <v>29.053956981743351</v>
      </c>
      <c r="G276" s="140">
        <f t="shared" si="27"/>
        <v>29.053956981743351</v>
      </c>
      <c r="H276" s="140">
        <f t="shared" si="27"/>
        <v>29.053956981743351</v>
      </c>
      <c r="I276" s="140">
        <f t="shared" si="27"/>
        <v>29.053956981743351</v>
      </c>
      <c r="J276" s="140">
        <f t="shared" si="27"/>
        <v>19.56537012617197</v>
      </c>
      <c r="K276" s="140">
        <f t="shared" si="27"/>
        <v>0</v>
      </c>
      <c r="L276" s="140">
        <f t="shared" si="27"/>
        <v>-20.830339443619199</v>
      </c>
      <c r="M276" s="140">
        <f t="shared" si="27"/>
        <v>-43.1028011794631</v>
      </c>
      <c r="N276" s="140">
        <f t="shared" si="27"/>
        <v>-66.994538182309114</v>
      </c>
      <c r="O276" s="140">
        <f t="shared" si="27"/>
        <v>-92.682703426934495</v>
      </c>
      <c r="P276" s="140">
        <f t="shared" si="27"/>
        <v>-120.34444988811674</v>
      </c>
      <c r="Q276" s="140">
        <f t="shared" si="27"/>
        <v>-150.15693054063348</v>
      </c>
      <c r="R276" s="140">
        <f t="shared" si="27"/>
        <v>-182.29729835926199</v>
      </c>
      <c r="S276" s="140">
        <f t="shared" si="27"/>
        <v>-216.94270631877953</v>
      </c>
      <c r="T276" s="140">
        <f t="shared" si="27"/>
        <v>-254.27030739396361</v>
      </c>
      <c r="U276" s="140">
        <f t="shared" si="27"/>
        <v>-294.45725455959189</v>
      </c>
      <c r="V276" s="140">
        <f t="shared" si="27"/>
        <v>-337.68070079044145</v>
      </c>
      <c r="W276" s="140">
        <f t="shared" si="27"/>
        <v>-384.11779906128987</v>
      </c>
      <c r="X276" s="140">
        <f t="shared" si="27"/>
        <v>-433.94570234691474</v>
      </c>
      <c r="Y276" s="140">
        <f t="shared" si="27"/>
        <v>-487.34156362209319</v>
      </c>
      <c r="Z276" s="140">
        <f t="shared" si="27"/>
        <v>-544.48253586160274</v>
      </c>
      <c r="AA276" s="140">
        <f t="shared" si="27"/>
        <v>-605.54577204022098</v>
      </c>
      <c r="AB276" s="140">
        <f t="shared" si="27"/>
        <v>-670.70842513272521</v>
      </c>
      <c r="AC276" s="140">
        <f t="shared" si="27"/>
        <v>-740.14764811389273</v>
      </c>
      <c r="AD276" s="140">
        <f t="shared" si="27"/>
        <v>-814.04059395850038</v>
      </c>
      <c r="AE276" s="140">
        <f t="shared" ref="AE276:AO276" si="29">IF(AE$267=$B276,0,IF(AE$267&gt;$B276,-0.5*AE$265-0.5*AD$265+AD276,0.5*HLOOKUP($B276,$D$264:$AO$265,2,FALSE)+0.5*HLOOKUP($B275,$D$264:$AO$265,2,FALSE)+AE275))</f>
        <v>-892.56441564132626</v>
      </c>
      <c r="AF276" s="140">
        <f t="shared" si="29"/>
        <v>-975.89626613714847</v>
      </c>
      <c r="AG276" s="140">
        <f t="shared" si="29"/>
        <v>-1064.2132984207435</v>
      </c>
      <c r="AH276" s="140">
        <f t="shared" si="29"/>
        <v>-1157.6926654668891</v>
      </c>
      <c r="AI276" s="140">
        <f t="shared" si="29"/>
        <v>-1256.5115202503628</v>
      </c>
      <c r="AJ276" s="140">
        <f t="shared" si="29"/>
        <v>-1358.0444071461945</v>
      </c>
      <c r="AK276" s="140">
        <f t="shared" si="29"/>
        <v>-1459.5772940420263</v>
      </c>
      <c r="AL276" s="140">
        <f t="shared" si="29"/>
        <v>-1561.1101809378581</v>
      </c>
      <c r="AM276" s="140">
        <f t="shared" si="29"/>
        <v>-1662.6430678336899</v>
      </c>
      <c r="AN276" s="140">
        <f t="shared" si="29"/>
        <v>-1764.1759547295217</v>
      </c>
      <c r="AO276" s="140">
        <f t="shared" si="29"/>
        <v>-1865.7088416253534</v>
      </c>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row>
    <row r="277" spans="1:96" ht="15" customHeight="1">
      <c r="A277" s="104"/>
      <c r="B277" s="117" t="s">
        <v>103</v>
      </c>
      <c r="C277" s="141"/>
      <c r="D277" s="140">
        <f t="shared" ref="D277:AO283" si="30">IF(D$267=$B277,0,IF(D$267&gt;$B277,-0.5*D$265-0.5*C$265+C277,0.5*HLOOKUP($B277,$D$264:$AO$265,2,FALSE)+0.5*HLOOKUP($B276,$D$264:$AO$265,2,FALSE)+D276))</f>
        <v>49.88429642536255</v>
      </c>
      <c r="E277" s="140">
        <f t="shared" si="30"/>
        <v>49.88429642536255</v>
      </c>
      <c r="F277" s="140">
        <f t="shared" si="30"/>
        <v>49.88429642536255</v>
      </c>
      <c r="G277" s="140">
        <f t="shared" si="30"/>
        <v>49.88429642536255</v>
      </c>
      <c r="H277" s="140">
        <f t="shared" si="30"/>
        <v>49.88429642536255</v>
      </c>
      <c r="I277" s="140">
        <f t="shared" si="30"/>
        <v>49.88429642536255</v>
      </c>
      <c r="J277" s="140">
        <f t="shared" si="30"/>
        <v>40.395709569791165</v>
      </c>
      <c r="K277" s="140">
        <f t="shared" si="30"/>
        <v>20.830339443619199</v>
      </c>
      <c r="L277" s="140">
        <f t="shared" si="30"/>
        <v>0</v>
      </c>
      <c r="M277" s="140">
        <f t="shared" si="30"/>
        <v>-22.272461735843905</v>
      </c>
      <c r="N277" s="140">
        <f t="shared" si="30"/>
        <v>-46.164198738689919</v>
      </c>
      <c r="O277" s="140">
        <f t="shared" si="30"/>
        <v>-71.8523639833153</v>
      </c>
      <c r="P277" s="140">
        <f t="shared" si="30"/>
        <v>-99.514110444497561</v>
      </c>
      <c r="Q277" s="140">
        <f t="shared" si="30"/>
        <v>-129.3265910970143</v>
      </c>
      <c r="R277" s="140">
        <f t="shared" si="30"/>
        <v>-161.46695891564281</v>
      </c>
      <c r="S277" s="140">
        <f t="shared" si="30"/>
        <v>-196.11236687516032</v>
      </c>
      <c r="T277" s="140">
        <f t="shared" si="30"/>
        <v>-233.4399679503444</v>
      </c>
      <c r="U277" s="140">
        <f t="shared" si="30"/>
        <v>-273.62691511597268</v>
      </c>
      <c r="V277" s="140">
        <f t="shared" si="30"/>
        <v>-316.85036134682224</v>
      </c>
      <c r="W277" s="140">
        <f t="shared" si="30"/>
        <v>-363.28745961767066</v>
      </c>
      <c r="X277" s="140">
        <f t="shared" si="30"/>
        <v>-413.11536290329553</v>
      </c>
      <c r="Y277" s="140">
        <f t="shared" si="30"/>
        <v>-466.51122417847398</v>
      </c>
      <c r="Z277" s="140">
        <f t="shared" si="30"/>
        <v>-523.65219641798353</v>
      </c>
      <c r="AA277" s="140">
        <f t="shared" si="30"/>
        <v>-584.71543259660166</v>
      </c>
      <c r="AB277" s="140">
        <f t="shared" si="30"/>
        <v>-649.87808568910589</v>
      </c>
      <c r="AC277" s="140">
        <f t="shared" si="30"/>
        <v>-719.31730867027341</v>
      </c>
      <c r="AD277" s="140">
        <f t="shared" si="30"/>
        <v>-793.21025451488106</v>
      </c>
      <c r="AE277" s="140">
        <f t="shared" si="30"/>
        <v>-871.73407619770694</v>
      </c>
      <c r="AF277" s="140">
        <f t="shared" si="30"/>
        <v>-955.06592669352915</v>
      </c>
      <c r="AG277" s="140">
        <f t="shared" si="30"/>
        <v>-1043.3829589771242</v>
      </c>
      <c r="AH277" s="140">
        <f t="shared" si="30"/>
        <v>-1136.8623260232698</v>
      </c>
      <c r="AI277" s="140">
        <f t="shared" si="30"/>
        <v>-1235.6811808067434</v>
      </c>
      <c r="AJ277" s="140">
        <f t="shared" si="30"/>
        <v>-1337.2140677025752</v>
      </c>
      <c r="AK277" s="140">
        <f t="shared" si="30"/>
        <v>-1438.746954598407</v>
      </c>
      <c r="AL277" s="140">
        <f t="shared" si="30"/>
        <v>-1540.2798414942388</v>
      </c>
      <c r="AM277" s="140">
        <f t="shared" si="30"/>
        <v>-1641.8127283900706</v>
      </c>
      <c r="AN277" s="140">
        <f t="shared" si="30"/>
        <v>-1743.3456152859023</v>
      </c>
      <c r="AO277" s="140">
        <f t="shared" si="30"/>
        <v>-1844.8785021817341</v>
      </c>
      <c r="AP277" s="17"/>
      <c r="AQ277" s="17"/>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row>
    <row r="278" spans="1:96" ht="15" customHeight="1">
      <c r="A278" s="104"/>
      <c r="B278" s="117" t="s">
        <v>104</v>
      </c>
      <c r="C278" s="141"/>
      <c r="D278" s="140">
        <f t="shared" si="30"/>
        <v>72.156758161206454</v>
      </c>
      <c r="E278" s="140">
        <f t="shared" si="30"/>
        <v>72.156758161206454</v>
      </c>
      <c r="F278" s="140">
        <f t="shared" si="30"/>
        <v>72.156758161206454</v>
      </c>
      <c r="G278" s="140">
        <f t="shared" si="30"/>
        <v>72.156758161206454</v>
      </c>
      <c r="H278" s="140">
        <f t="shared" si="30"/>
        <v>72.156758161206454</v>
      </c>
      <c r="I278" s="140">
        <f t="shared" si="30"/>
        <v>72.156758161206454</v>
      </c>
      <c r="J278" s="140">
        <f t="shared" si="30"/>
        <v>62.66817130563507</v>
      </c>
      <c r="K278" s="140">
        <f t="shared" si="30"/>
        <v>43.1028011794631</v>
      </c>
      <c r="L278" s="140">
        <f t="shared" si="30"/>
        <v>22.272461735843905</v>
      </c>
      <c r="M278" s="140">
        <f t="shared" si="30"/>
        <v>0</v>
      </c>
      <c r="N278" s="140">
        <f t="shared" si="30"/>
        <v>-23.891737002846018</v>
      </c>
      <c r="O278" s="140">
        <f t="shared" si="30"/>
        <v>-49.579902247471395</v>
      </c>
      <c r="P278" s="140">
        <f t="shared" si="30"/>
        <v>-77.241648708653656</v>
      </c>
      <c r="Q278" s="140">
        <f t="shared" si="30"/>
        <v>-107.0541293611704</v>
      </c>
      <c r="R278" s="140">
        <f t="shared" si="30"/>
        <v>-139.1944971797989</v>
      </c>
      <c r="S278" s="140">
        <f t="shared" si="30"/>
        <v>-173.83990513931644</v>
      </c>
      <c r="T278" s="140">
        <f t="shared" si="30"/>
        <v>-211.16750621450052</v>
      </c>
      <c r="U278" s="140">
        <f t="shared" si="30"/>
        <v>-251.3544533801288</v>
      </c>
      <c r="V278" s="140">
        <f t="shared" si="30"/>
        <v>-294.57789961097836</v>
      </c>
      <c r="W278" s="140">
        <f t="shared" si="30"/>
        <v>-341.01499788182679</v>
      </c>
      <c r="X278" s="140">
        <f t="shared" si="30"/>
        <v>-390.84290116745166</v>
      </c>
      <c r="Y278" s="140">
        <f t="shared" si="30"/>
        <v>-444.2387624426301</v>
      </c>
      <c r="Z278" s="140">
        <f t="shared" si="30"/>
        <v>-501.37973468213966</v>
      </c>
      <c r="AA278" s="140">
        <f t="shared" si="30"/>
        <v>-562.4429708607579</v>
      </c>
      <c r="AB278" s="140">
        <f t="shared" si="30"/>
        <v>-627.60562395326212</v>
      </c>
      <c r="AC278" s="140">
        <f t="shared" si="30"/>
        <v>-697.04484693442964</v>
      </c>
      <c r="AD278" s="140">
        <f t="shared" si="30"/>
        <v>-770.9377927790373</v>
      </c>
      <c r="AE278" s="140">
        <f t="shared" si="30"/>
        <v>-849.46161446186318</v>
      </c>
      <c r="AF278" s="140">
        <f t="shared" si="30"/>
        <v>-932.79346495768539</v>
      </c>
      <c r="AG278" s="140">
        <f t="shared" si="30"/>
        <v>-1021.1104972412804</v>
      </c>
      <c r="AH278" s="140">
        <f t="shared" si="30"/>
        <v>-1114.5898642874261</v>
      </c>
      <c r="AI278" s="140">
        <f t="shared" si="30"/>
        <v>-1213.4087190708997</v>
      </c>
      <c r="AJ278" s="140">
        <f t="shared" si="30"/>
        <v>-1314.9416059667315</v>
      </c>
      <c r="AK278" s="140">
        <f t="shared" si="30"/>
        <v>-1416.4744928625632</v>
      </c>
      <c r="AL278" s="140">
        <f t="shared" si="30"/>
        <v>-1518.007379758395</v>
      </c>
      <c r="AM278" s="140">
        <f t="shared" si="30"/>
        <v>-1619.5402666542268</v>
      </c>
      <c r="AN278" s="140">
        <f t="shared" si="30"/>
        <v>-1721.0731535500586</v>
      </c>
      <c r="AO278" s="140">
        <f t="shared" si="30"/>
        <v>-1822.6060404458904</v>
      </c>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row>
    <row r="279" spans="1:96" ht="15" customHeight="1">
      <c r="A279" s="104"/>
      <c r="B279" s="117" t="s">
        <v>105</v>
      </c>
      <c r="C279" s="141"/>
      <c r="D279" s="140">
        <f t="shared" si="30"/>
        <v>96.048495164052468</v>
      </c>
      <c r="E279" s="140">
        <f t="shared" si="30"/>
        <v>96.048495164052468</v>
      </c>
      <c r="F279" s="140">
        <f t="shared" si="30"/>
        <v>96.048495164052468</v>
      </c>
      <c r="G279" s="140">
        <f t="shared" si="30"/>
        <v>96.048495164052468</v>
      </c>
      <c r="H279" s="140">
        <f t="shared" si="30"/>
        <v>96.048495164052468</v>
      </c>
      <c r="I279" s="140">
        <f t="shared" si="30"/>
        <v>96.048495164052468</v>
      </c>
      <c r="J279" s="140">
        <f t="shared" si="30"/>
        <v>86.559908308481084</v>
      </c>
      <c r="K279" s="140">
        <f t="shared" si="30"/>
        <v>66.994538182309114</v>
      </c>
      <c r="L279" s="140">
        <f t="shared" si="30"/>
        <v>46.164198738689919</v>
      </c>
      <c r="M279" s="140">
        <f t="shared" si="30"/>
        <v>23.891737002846018</v>
      </c>
      <c r="N279" s="140">
        <f t="shared" si="30"/>
        <v>0</v>
      </c>
      <c r="O279" s="140">
        <f t="shared" si="30"/>
        <v>-25.688165244625381</v>
      </c>
      <c r="P279" s="140">
        <f t="shared" si="30"/>
        <v>-53.349911705807635</v>
      </c>
      <c r="Q279" s="140">
        <f t="shared" si="30"/>
        <v>-83.162392358324382</v>
      </c>
      <c r="R279" s="140">
        <f t="shared" si="30"/>
        <v>-115.30276017695289</v>
      </c>
      <c r="S279" s="140">
        <f t="shared" si="30"/>
        <v>-149.94816813647043</v>
      </c>
      <c r="T279" s="140">
        <f t="shared" si="30"/>
        <v>-187.27576921165451</v>
      </c>
      <c r="U279" s="140">
        <f t="shared" si="30"/>
        <v>-227.46271637728279</v>
      </c>
      <c r="V279" s="140">
        <f t="shared" si="30"/>
        <v>-270.68616260813235</v>
      </c>
      <c r="W279" s="140">
        <f t="shared" si="30"/>
        <v>-317.12326087898077</v>
      </c>
      <c r="X279" s="140">
        <f t="shared" si="30"/>
        <v>-366.95116416460564</v>
      </c>
      <c r="Y279" s="140">
        <f t="shared" si="30"/>
        <v>-420.34702543978409</v>
      </c>
      <c r="Z279" s="140">
        <f t="shared" si="30"/>
        <v>-477.48799767929364</v>
      </c>
      <c r="AA279" s="140">
        <f t="shared" si="30"/>
        <v>-538.55123385791182</v>
      </c>
      <c r="AB279" s="140">
        <f t="shared" si="30"/>
        <v>-603.71388695041605</v>
      </c>
      <c r="AC279" s="140">
        <f t="shared" si="30"/>
        <v>-673.15310993158357</v>
      </c>
      <c r="AD279" s="140">
        <f t="shared" si="30"/>
        <v>-747.04605577619122</v>
      </c>
      <c r="AE279" s="140">
        <f t="shared" si="30"/>
        <v>-825.56987745901711</v>
      </c>
      <c r="AF279" s="140">
        <f t="shared" si="30"/>
        <v>-908.90172795483932</v>
      </c>
      <c r="AG279" s="140">
        <f t="shared" si="30"/>
        <v>-997.21876023843447</v>
      </c>
      <c r="AH279" s="140">
        <f t="shared" si="30"/>
        <v>-1090.6981272845801</v>
      </c>
      <c r="AI279" s="140">
        <f t="shared" si="30"/>
        <v>-1189.5169820680537</v>
      </c>
      <c r="AJ279" s="140">
        <f t="shared" si="30"/>
        <v>-1291.0498689638855</v>
      </c>
      <c r="AK279" s="140">
        <f t="shared" si="30"/>
        <v>-1392.5827558597173</v>
      </c>
      <c r="AL279" s="140">
        <f t="shared" si="30"/>
        <v>-1494.1156427555491</v>
      </c>
      <c r="AM279" s="140">
        <f t="shared" si="30"/>
        <v>-1595.6485296513808</v>
      </c>
      <c r="AN279" s="140">
        <f t="shared" si="30"/>
        <v>-1697.1814165472126</v>
      </c>
      <c r="AO279" s="140">
        <f t="shared" si="30"/>
        <v>-1798.7143034430444</v>
      </c>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row>
    <row r="280" spans="1:96" ht="15" customHeight="1">
      <c r="A280" s="104"/>
      <c r="B280" s="117" t="s">
        <v>106</v>
      </c>
      <c r="C280" s="141"/>
      <c r="D280" s="140">
        <f t="shared" si="30"/>
        <v>121.73666040867785</v>
      </c>
      <c r="E280" s="140">
        <f t="shared" si="30"/>
        <v>121.73666040867785</v>
      </c>
      <c r="F280" s="140">
        <f t="shared" si="30"/>
        <v>121.73666040867785</v>
      </c>
      <c r="G280" s="140">
        <f t="shared" si="30"/>
        <v>121.73666040867785</v>
      </c>
      <c r="H280" s="140">
        <f t="shared" si="30"/>
        <v>121.73666040867785</v>
      </c>
      <c r="I280" s="140">
        <f t="shared" si="30"/>
        <v>121.73666040867785</v>
      </c>
      <c r="J280" s="140">
        <f t="shared" si="30"/>
        <v>112.24807355310647</v>
      </c>
      <c r="K280" s="140">
        <f t="shared" si="30"/>
        <v>92.682703426934495</v>
      </c>
      <c r="L280" s="140">
        <f t="shared" si="30"/>
        <v>71.8523639833153</v>
      </c>
      <c r="M280" s="140">
        <f t="shared" si="30"/>
        <v>49.579902247471395</v>
      </c>
      <c r="N280" s="140">
        <f t="shared" si="30"/>
        <v>25.688165244625381</v>
      </c>
      <c r="O280" s="140">
        <f t="shared" si="30"/>
        <v>0</v>
      </c>
      <c r="P280" s="140">
        <f t="shared" si="30"/>
        <v>-27.661746461182254</v>
      </c>
      <c r="Q280" s="140">
        <f t="shared" si="30"/>
        <v>-57.474227113698994</v>
      </c>
      <c r="R280" s="140">
        <f t="shared" si="30"/>
        <v>-89.614594932327492</v>
      </c>
      <c r="S280" s="140">
        <f t="shared" si="30"/>
        <v>-124.26000289184502</v>
      </c>
      <c r="T280" s="140">
        <f t="shared" si="30"/>
        <v>-161.58760396702911</v>
      </c>
      <c r="U280" s="140">
        <f t="shared" si="30"/>
        <v>-201.77455113265739</v>
      </c>
      <c r="V280" s="140">
        <f t="shared" si="30"/>
        <v>-244.99799736350695</v>
      </c>
      <c r="W280" s="140">
        <f t="shared" si="30"/>
        <v>-291.43509563435538</v>
      </c>
      <c r="X280" s="140">
        <f t="shared" si="30"/>
        <v>-341.26299891998025</v>
      </c>
      <c r="Y280" s="140">
        <f t="shared" si="30"/>
        <v>-394.6588601951587</v>
      </c>
      <c r="Z280" s="140">
        <f t="shared" si="30"/>
        <v>-451.79983243466825</v>
      </c>
      <c r="AA280" s="140">
        <f t="shared" si="30"/>
        <v>-512.86306861328649</v>
      </c>
      <c r="AB280" s="140">
        <f t="shared" si="30"/>
        <v>-578.02572170579072</v>
      </c>
      <c r="AC280" s="140">
        <f t="shared" si="30"/>
        <v>-647.46494468695823</v>
      </c>
      <c r="AD280" s="140">
        <f t="shared" si="30"/>
        <v>-721.35789053156589</v>
      </c>
      <c r="AE280" s="140">
        <f t="shared" si="30"/>
        <v>-799.88171221439177</v>
      </c>
      <c r="AF280" s="140">
        <f t="shared" si="30"/>
        <v>-883.21356271021398</v>
      </c>
      <c r="AG280" s="140">
        <f t="shared" si="30"/>
        <v>-971.53059499380902</v>
      </c>
      <c r="AH280" s="140">
        <f t="shared" si="30"/>
        <v>-1065.0099620399546</v>
      </c>
      <c r="AI280" s="140">
        <f t="shared" si="30"/>
        <v>-1163.8288168234283</v>
      </c>
      <c r="AJ280" s="140">
        <f t="shared" si="30"/>
        <v>-1265.36170371926</v>
      </c>
      <c r="AK280" s="140">
        <f t="shared" si="30"/>
        <v>-1366.8945906150918</v>
      </c>
      <c r="AL280" s="140">
        <f t="shared" si="30"/>
        <v>-1468.4274775109236</v>
      </c>
      <c r="AM280" s="140">
        <f t="shared" si="30"/>
        <v>-1569.9603644067554</v>
      </c>
      <c r="AN280" s="140">
        <f t="shared" si="30"/>
        <v>-1671.4932513025872</v>
      </c>
      <c r="AO280" s="140">
        <f t="shared" si="30"/>
        <v>-1773.0261381984189</v>
      </c>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3"/>
    </row>
    <row r="281" spans="1:96" ht="15" customHeight="1">
      <c r="A281" s="104"/>
      <c r="B281" s="117" t="s">
        <v>107</v>
      </c>
      <c r="C281" s="141"/>
      <c r="D281" s="140">
        <f t="shared" si="30"/>
        <v>149.39840686986011</v>
      </c>
      <c r="E281" s="140">
        <f t="shared" si="30"/>
        <v>149.39840686986011</v>
      </c>
      <c r="F281" s="140">
        <f t="shared" si="30"/>
        <v>149.39840686986011</v>
      </c>
      <c r="G281" s="140">
        <f t="shared" si="30"/>
        <v>149.39840686986011</v>
      </c>
      <c r="H281" s="140">
        <f t="shared" si="30"/>
        <v>149.39840686986011</v>
      </c>
      <c r="I281" s="140">
        <f t="shared" si="30"/>
        <v>149.39840686986011</v>
      </c>
      <c r="J281" s="140">
        <f t="shared" si="30"/>
        <v>139.90982001428873</v>
      </c>
      <c r="K281" s="140">
        <f t="shared" si="30"/>
        <v>120.34444988811674</v>
      </c>
      <c r="L281" s="140">
        <f t="shared" si="30"/>
        <v>99.514110444497561</v>
      </c>
      <c r="M281" s="140">
        <f t="shared" si="30"/>
        <v>77.241648708653656</v>
      </c>
      <c r="N281" s="140">
        <f t="shared" si="30"/>
        <v>53.349911705807635</v>
      </c>
      <c r="O281" s="140">
        <f t="shared" si="30"/>
        <v>27.661746461182254</v>
      </c>
      <c r="P281" s="140">
        <f t="shared" si="30"/>
        <v>0</v>
      </c>
      <c r="Q281" s="140">
        <f t="shared" si="30"/>
        <v>-29.81248065251674</v>
      </c>
      <c r="R281" s="140">
        <f t="shared" si="30"/>
        <v>-61.952848471145238</v>
      </c>
      <c r="S281" s="140">
        <f t="shared" si="30"/>
        <v>-96.598256430662758</v>
      </c>
      <c r="T281" s="140">
        <f t="shared" si="30"/>
        <v>-133.92585750584686</v>
      </c>
      <c r="U281" s="140">
        <f t="shared" si="30"/>
        <v>-174.11280467147515</v>
      </c>
      <c r="V281" s="140">
        <f t="shared" si="30"/>
        <v>-217.33625090232471</v>
      </c>
      <c r="W281" s="140">
        <f t="shared" si="30"/>
        <v>-263.77334917317313</v>
      </c>
      <c r="X281" s="140">
        <f t="shared" si="30"/>
        <v>-313.601252458798</v>
      </c>
      <c r="Y281" s="140">
        <f t="shared" si="30"/>
        <v>-366.99711373397645</v>
      </c>
      <c r="Z281" s="140">
        <f t="shared" si="30"/>
        <v>-424.138085973486</v>
      </c>
      <c r="AA281" s="140">
        <f t="shared" si="30"/>
        <v>-485.20132215210418</v>
      </c>
      <c r="AB281" s="140">
        <f t="shared" si="30"/>
        <v>-550.36397524460835</v>
      </c>
      <c r="AC281" s="140">
        <f t="shared" si="30"/>
        <v>-619.80319822577587</v>
      </c>
      <c r="AD281" s="140">
        <f t="shared" si="30"/>
        <v>-693.69614407038353</v>
      </c>
      <c r="AE281" s="140">
        <f t="shared" si="30"/>
        <v>-772.21996575320941</v>
      </c>
      <c r="AF281" s="140">
        <f t="shared" si="30"/>
        <v>-855.55181624903162</v>
      </c>
      <c r="AG281" s="140">
        <f t="shared" si="30"/>
        <v>-943.86884853262677</v>
      </c>
      <c r="AH281" s="140">
        <f t="shared" si="30"/>
        <v>-1037.3482155787724</v>
      </c>
      <c r="AI281" s="140">
        <f t="shared" si="30"/>
        <v>-1136.167070362246</v>
      </c>
      <c r="AJ281" s="140">
        <f t="shared" si="30"/>
        <v>-1237.6999572580778</v>
      </c>
      <c r="AK281" s="140">
        <f t="shared" si="30"/>
        <v>-1339.2328441539096</v>
      </c>
      <c r="AL281" s="140">
        <f t="shared" si="30"/>
        <v>-1440.7657310497414</v>
      </c>
      <c r="AM281" s="140">
        <f t="shared" si="30"/>
        <v>-1542.2986179455731</v>
      </c>
      <c r="AN281" s="140">
        <f t="shared" si="30"/>
        <v>-1643.8315048414049</v>
      </c>
      <c r="AO281" s="140">
        <f t="shared" si="30"/>
        <v>-1745.3643917372367</v>
      </c>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3"/>
    </row>
    <row r="282" spans="1:96" ht="15" customHeight="1">
      <c r="A282" s="104"/>
      <c r="B282" s="117" t="s">
        <v>108</v>
      </c>
      <c r="C282" s="141"/>
      <c r="D282" s="140">
        <f t="shared" si="30"/>
        <v>179.21088752237685</v>
      </c>
      <c r="E282" s="140">
        <f t="shared" si="30"/>
        <v>179.21088752237685</v>
      </c>
      <c r="F282" s="140">
        <f t="shared" si="30"/>
        <v>179.21088752237685</v>
      </c>
      <c r="G282" s="140">
        <f t="shared" si="30"/>
        <v>179.21088752237685</v>
      </c>
      <c r="H282" s="140">
        <f t="shared" si="30"/>
        <v>179.21088752237685</v>
      </c>
      <c r="I282" s="140">
        <f t="shared" si="30"/>
        <v>179.21088752237685</v>
      </c>
      <c r="J282" s="140">
        <f t="shared" si="30"/>
        <v>169.72230066680547</v>
      </c>
      <c r="K282" s="140">
        <f t="shared" si="30"/>
        <v>150.15693054063348</v>
      </c>
      <c r="L282" s="140">
        <f t="shared" si="30"/>
        <v>129.3265910970143</v>
      </c>
      <c r="M282" s="140">
        <f t="shared" si="30"/>
        <v>107.0541293611704</v>
      </c>
      <c r="N282" s="140">
        <f t="shared" si="30"/>
        <v>83.162392358324382</v>
      </c>
      <c r="O282" s="140">
        <f t="shared" si="30"/>
        <v>57.474227113698994</v>
      </c>
      <c r="P282" s="140">
        <f t="shared" si="30"/>
        <v>29.81248065251674</v>
      </c>
      <c r="Q282" s="140">
        <f t="shared" si="30"/>
        <v>0</v>
      </c>
      <c r="R282" s="140">
        <f t="shared" si="30"/>
        <v>-32.140367818628498</v>
      </c>
      <c r="S282" s="140">
        <f t="shared" si="30"/>
        <v>-66.785775778146018</v>
      </c>
      <c r="T282" s="140">
        <f t="shared" si="30"/>
        <v>-104.11337685333011</v>
      </c>
      <c r="U282" s="140">
        <f t="shared" si="30"/>
        <v>-144.30032401895838</v>
      </c>
      <c r="V282" s="140">
        <f t="shared" si="30"/>
        <v>-187.52377024980794</v>
      </c>
      <c r="W282" s="140">
        <f t="shared" si="30"/>
        <v>-233.96086852065633</v>
      </c>
      <c r="X282" s="140">
        <f t="shared" si="30"/>
        <v>-283.7887718062812</v>
      </c>
      <c r="Y282" s="140">
        <f t="shared" si="30"/>
        <v>-337.18463308145965</v>
      </c>
      <c r="Z282" s="140">
        <f t="shared" si="30"/>
        <v>-394.3256053209692</v>
      </c>
      <c r="AA282" s="140">
        <f t="shared" si="30"/>
        <v>-455.38884149958739</v>
      </c>
      <c r="AB282" s="140">
        <f t="shared" si="30"/>
        <v>-520.55149459209156</v>
      </c>
      <c r="AC282" s="140">
        <f t="shared" si="30"/>
        <v>-589.99071757325908</v>
      </c>
      <c r="AD282" s="140">
        <f t="shared" si="30"/>
        <v>-663.88366341786673</v>
      </c>
      <c r="AE282" s="140">
        <f t="shared" si="30"/>
        <v>-742.40748510069261</v>
      </c>
      <c r="AF282" s="140">
        <f t="shared" si="30"/>
        <v>-825.73933559651482</v>
      </c>
      <c r="AG282" s="140">
        <f t="shared" si="30"/>
        <v>-914.05636788010997</v>
      </c>
      <c r="AH282" s="140">
        <f t="shared" si="30"/>
        <v>-1007.5357349262557</v>
      </c>
      <c r="AI282" s="140">
        <f t="shared" si="30"/>
        <v>-1106.3545897097295</v>
      </c>
      <c r="AJ282" s="140">
        <f t="shared" si="30"/>
        <v>-1207.8874766055612</v>
      </c>
      <c r="AK282" s="140">
        <f t="shared" si="30"/>
        <v>-1309.420363501393</v>
      </c>
      <c r="AL282" s="140">
        <f t="shared" si="30"/>
        <v>-1410.9532503972248</v>
      </c>
      <c r="AM282" s="140">
        <f t="shared" si="30"/>
        <v>-1512.4861372930566</v>
      </c>
      <c r="AN282" s="140">
        <f t="shared" si="30"/>
        <v>-1614.0190241888884</v>
      </c>
      <c r="AO282" s="140">
        <f t="shared" si="30"/>
        <v>-1715.5519110847201</v>
      </c>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3"/>
    </row>
    <row r="283" spans="1:96" ht="15" customHeight="1">
      <c r="A283" s="104"/>
      <c r="B283" s="117" t="s">
        <v>109</v>
      </c>
      <c r="C283" s="141"/>
      <c r="D283" s="140">
        <f t="shared" si="30"/>
        <v>211.35125534100536</v>
      </c>
      <c r="E283" s="140">
        <f t="shared" si="30"/>
        <v>211.35125534100536</v>
      </c>
      <c r="F283" s="140">
        <f t="shared" si="30"/>
        <v>211.35125534100536</v>
      </c>
      <c r="G283" s="140">
        <f t="shared" si="30"/>
        <v>211.35125534100536</v>
      </c>
      <c r="H283" s="140">
        <f t="shared" si="30"/>
        <v>211.35125534100536</v>
      </c>
      <c r="I283" s="140">
        <f t="shared" si="30"/>
        <v>211.35125534100536</v>
      </c>
      <c r="J283" s="140">
        <f t="shared" si="30"/>
        <v>201.86266848543397</v>
      </c>
      <c r="K283" s="140">
        <f t="shared" si="30"/>
        <v>182.29729835926199</v>
      </c>
      <c r="L283" s="140">
        <f t="shared" si="30"/>
        <v>161.46695891564281</v>
      </c>
      <c r="M283" s="140">
        <f t="shared" si="30"/>
        <v>139.1944971797989</v>
      </c>
      <c r="N283" s="140">
        <f t="shared" si="30"/>
        <v>115.30276017695289</v>
      </c>
      <c r="O283" s="140">
        <f t="shared" si="30"/>
        <v>89.614594932327492</v>
      </c>
      <c r="P283" s="140">
        <f t="shared" si="30"/>
        <v>61.952848471145238</v>
      </c>
      <c r="Q283" s="140">
        <f t="shared" si="30"/>
        <v>32.140367818628498</v>
      </c>
      <c r="R283" s="140">
        <f t="shared" si="30"/>
        <v>0</v>
      </c>
      <c r="S283" s="140">
        <f t="shared" si="30"/>
        <v>-34.645407959517527</v>
      </c>
      <c r="T283" s="140">
        <f t="shared" si="30"/>
        <v>-71.973009034701619</v>
      </c>
      <c r="U283" s="140">
        <f t="shared" si="30"/>
        <v>-112.1599562003299</v>
      </c>
      <c r="V283" s="140">
        <f t="shared" si="30"/>
        <v>-155.38340243117946</v>
      </c>
      <c r="W283" s="140">
        <f t="shared" si="30"/>
        <v>-201.82050070202786</v>
      </c>
      <c r="X283" s="140">
        <f t="shared" si="30"/>
        <v>-251.6484039876527</v>
      </c>
      <c r="Y283" s="140">
        <f t="shared" si="30"/>
        <v>-305.04426526283117</v>
      </c>
      <c r="Z283" s="140">
        <f t="shared" si="30"/>
        <v>-362.18523750234073</v>
      </c>
      <c r="AA283" s="140">
        <f t="shared" si="30"/>
        <v>-423.24847368095891</v>
      </c>
      <c r="AB283" s="140">
        <f t="shared" si="30"/>
        <v>-488.41112677346308</v>
      </c>
      <c r="AC283" s="140">
        <f t="shared" si="30"/>
        <v>-557.85034975463066</v>
      </c>
      <c r="AD283" s="140">
        <f t="shared" si="30"/>
        <v>-631.74329559923831</v>
      </c>
      <c r="AE283" s="140">
        <f t="shared" ref="AE283:AO283" si="31">IF(AE$267=$B283,0,IF(AE$267&gt;$B283,-0.5*AE$265-0.5*AD$265+AD283,0.5*HLOOKUP($B283,$D$264:$AO$265,2,FALSE)+0.5*HLOOKUP($B282,$D$264:$AO$265,2,FALSE)+AE282))</f>
        <v>-710.26711728206419</v>
      </c>
      <c r="AF283" s="140">
        <f t="shared" si="31"/>
        <v>-793.5989677778864</v>
      </c>
      <c r="AG283" s="140">
        <f t="shared" si="31"/>
        <v>-881.91600006148155</v>
      </c>
      <c r="AH283" s="140">
        <f t="shared" si="31"/>
        <v>-975.39536710762729</v>
      </c>
      <c r="AI283" s="140">
        <f t="shared" si="31"/>
        <v>-1074.214221891101</v>
      </c>
      <c r="AJ283" s="140">
        <f t="shared" si="31"/>
        <v>-1175.7471087869328</v>
      </c>
      <c r="AK283" s="140">
        <f t="shared" si="31"/>
        <v>-1277.2799956827646</v>
      </c>
      <c r="AL283" s="140">
        <f t="shared" si="31"/>
        <v>-1378.8128825785964</v>
      </c>
      <c r="AM283" s="140">
        <f t="shared" si="31"/>
        <v>-1480.3457694744282</v>
      </c>
      <c r="AN283" s="140">
        <f t="shared" si="31"/>
        <v>-1581.8786563702599</v>
      </c>
      <c r="AO283" s="140">
        <f t="shared" si="31"/>
        <v>-1683.4115432660917</v>
      </c>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3"/>
    </row>
    <row r="284" spans="1:96" ht="15" customHeight="1">
      <c r="A284" s="104"/>
      <c r="B284" s="117" t="s">
        <v>110</v>
      </c>
      <c r="C284" s="141"/>
      <c r="D284" s="140">
        <f t="shared" ref="D284:AO290" si="32">IF(D$267=$B284,0,IF(D$267&gt;$B284,-0.5*D$265-0.5*C$265+C284,0.5*HLOOKUP($B284,$D$264:$AO$265,2,FALSE)+0.5*HLOOKUP($B283,$D$264:$AO$265,2,FALSE)+D283))</f>
        <v>245.99666330052287</v>
      </c>
      <c r="E284" s="140">
        <f t="shared" si="32"/>
        <v>245.99666330052287</v>
      </c>
      <c r="F284" s="140">
        <f t="shared" si="32"/>
        <v>245.99666330052287</v>
      </c>
      <c r="G284" s="140">
        <f t="shared" si="32"/>
        <v>245.99666330052287</v>
      </c>
      <c r="H284" s="140">
        <f t="shared" si="32"/>
        <v>245.99666330052287</v>
      </c>
      <c r="I284" s="140">
        <f t="shared" si="32"/>
        <v>245.99666330052287</v>
      </c>
      <c r="J284" s="140">
        <f t="shared" si="32"/>
        <v>236.50807644495148</v>
      </c>
      <c r="K284" s="140">
        <f t="shared" si="32"/>
        <v>216.94270631877953</v>
      </c>
      <c r="L284" s="140">
        <f t="shared" si="32"/>
        <v>196.11236687516032</v>
      </c>
      <c r="M284" s="140">
        <f t="shared" si="32"/>
        <v>173.83990513931644</v>
      </c>
      <c r="N284" s="140">
        <f t="shared" si="32"/>
        <v>149.94816813647043</v>
      </c>
      <c r="O284" s="140">
        <f t="shared" si="32"/>
        <v>124.26000289184502</v>
      </c>
      <c r="P284" s="140">
        <f t="shared" si="32"/>
        <v>96.598256430662758</v>
      </c>
      <c r="Q284" s="140">
        <f t="shared" si="32"/>
        <v>66.785775778146018</v>
      </c>
      <c r="R284" s="140">
        <f t="shared" si="32"/>
        <v>34.645407959517527</v>
      </c>
      <c r="S284" s="140">
        <f t="shared" si="32"/>
        <v>0</v>
      </c>
      <c r="T284" s="140">
        <f t="shared" si="32"/>
        <v>-37.327601075184091</v>
      </c>
      <c r="U284" s="140">
        <f t="shared" si="32"/>
        <v>-77.51454824081236</v>
      </c>
      <c r="V284" s="140">
        <f t="shared" si="32"/>
        <v>-120.73799447166192</v>
      </c>
      <c r="W284" s="140">
        <f t="shared" si="32"/>
        <v>-167.17509274251034</v>
      </c>
      <c r="X284" s="140">
        <f t="shared" si="32"/>
        <v>-217.00299602813519</v>
      </c>
      <c r="Y284" s="140">
        <f t="shared" si="32"/>
        <v>-270.39885730331366</v>
      </c>
      <c r="Z284" s="140">
        <f t="shared" si="32"/>
        <v>-327.53982954282321</v>
      </c>
      <c r="AA284" s="140">
        <f t="shared" si="32"/>
        <v>-388.6030657214414</v>
      </c>
      <c r="AB284" s="140">
        <f t="shared" si="32"/>
        <v>-453.76571881394557</v>
      </c>
      <c r="AC284" s="140">
        <f t="shared" si="32"/>
        <v>-523.20494179511309</v>
      </c>
      <c r="AD284" s="140">
        <f t="shared" si="32"/>
        <v>-597.09788763972074</v>
      </c>
      <c r="AE284" s="140">
        <f t="shared" si="32"/>
        <v>-675.62170932254662</v>
      </c>
      <c r="AF284" s="140">
        <f t="shared" si="32"/>
        <v>-758.95355981836883</v>
      </c>
      <c r="AG284" s="140">
        <f t="shared" si="32"/>
        <v>-847.27059210196398</v>
      </c>
      <c r="AH284" s="140">
        <f t="shared" si="32"/>
        <v>-940.74995914810972</v>
      </c>
      <c r="AI284" s="140">
        <f t="shared" si="32"/>
        <v>-1039.5688139315835</v>
      </c>
      <c r="AJ284" s="140">
        <f t="shared" si="32"/>
        <v>-1141.1017008274152</v>
      </c>
      <c r="AK284" s="140">
        <f t="shared" si="32"/>
        <v>-1242.634587723247</v>
      </c>
      <c r="AL284" s="140">
        <f t="shared" si="32"/>
        <v>-1344.1674746190788</v>
      </c>
      <c r="AM284" s="140">
        <f t="shared" si="32"/>
        <v>-1445.7003615149106</v>
      </c>
      <c r="AN284" s="140">
        <f t="shared" si="32"/>
        <v>-1547.2332484107424</v>
      </c>
      <c r="AO284" s="140">
        <f t="shared" si="32"/>
        <v>-1648.7661353065741</v>
      </c>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3"/>
    </row>
    <row r="285" spans="1:96" ht="15" customHeight="1">
      <c r="A285" s="104"/>
      <c r="B285" s="117" t="s">
        <v>111</v>
      </c>
      <c r="C285" s="141"/>
      <c r="D285" s="140">
        <f t="shared" si="32"/>
        <v>283.32426437570695</v>
      </c>
      <c r="E285" s="140">
        <f t="shared" si="32"/>
        <v>283.32426437570695</v>
      </c>
      <c r="F285" s="140">
        <f t="shared" si="32"/>
        <v>283.32426437570695</v>
      </c>
      <c r="G285" s="140">
        <f t="shared" si="32"/>
        <v>283.32426437570695</v>
      </c>
      <c r="H285" s="140">
        <f t="shared" si="32"/>
        <v>283.32426437570695</v>
      </c>
      <c r="I285" s="140">
        <f t="shared" si="32"/>
        <v>283.32426437570695</v>
      </c>
      <c r="J285" s="140">
        <f t="shared" si="32"/>
        <v>273.83567752013556</v>
      </c>
      <c r="K285" s="140">
        <f t="shared" si="32"/>
        <v>254.27030739396361</v>
      </c>
      <c r="L285" s="140">
        <f t="shared" si="32"/>
        <v>233.4399679503444</v>
      </c>
      <c r="M285" s="140">
        <f t="shared" si="32"/>
        <v>211.16750621450052</v>
      </c>
      <c r="N285" s="140">
        <f t="shared" si="32"/>
        <v>187.27576921165451</v>
      </c>
      <c r="O285" s="140">
        <f t="shared" si="32"/>
        <v>161.58760396702911</v>
      </c>
      <c r="P285" s="140">
        <f t="shared" si="32"/>
        <v>133.92585750584686</v>
      </c>
      <c r="Q285" s="140">
        <f t="shared" si="32"/>
        <v>104.11337685333011</v>
      </c>
      <c r="R285" s="140">
        <f t="shared" si="32"/>
        <v>71.973009034701619</v>
      </c>
      <c r="S285" s="140">
        <f t="shared" si="32"/>
        <v>37.327601075184091</v>
      </c>
      <c r="T285" s="140">
        <f t="shared" si="32"/>
        <v>0</v>
      </c>
      <c r="U285" s="140">
        <f t="shared" si="32"/>
        <v>-40.186947165628276</v>
      </c>
      <c r="V285" s="140">
        <f t="shared" si="32"/>
        <v>-83.410393396477829</v>
      </c>
      <c r="W285" s="140">
        <f t="shared" si="32"/>
        <v>-129.84749166732624</v>
      </c>
      <c r="X285" s="140">
        <f t="shared" si="32"/>
        <v>-179.67539495295108</v>
      </c>
      <c r="Y285" s="140">
        <f t="shared" si="32"/>
        <v>-233.07125622812953</v>
      </c>
      <c r="Z285" s="140">
        <f t="shared" si="32"/>
        <v>-290.21222846763908</v>
      </c>
      <c r="AA285" s="140">
        <f t="shared" si="32"/>
        <v>-351.27546464625726</v>
      </c>
      <c r="AB285" s="140">
        <f t="shared" si="32"/>
        <v>-416.43811773876143</v>
      </c>
      <c r="AC285" s="140">
        <f t="shared" si="32"/>
        <v>-485.87734071992895</v>
      </c>
      <c r="AD285" s="140">
        <f t="shared" si="32"/>
        <v>-559.7702865645366</v>
      </c>
      <c r="AE285" s="140">
        <f t="shared" si="32"/>
        <v>-638.29410824736249</v>
      </c>
      <c r="AF285" s="140">
        <f t="shared" si="32"/>
        <v>-721.6259587431847</v>
      </c>
      <c r="AG285" s="140">
        <f t="shared" si="32"/>
        <v>-809.94299102677974</v>
      </c>
      <c r="AH285" s="140">
        <f t="shared" si="32"/>
        <v>-903.42235807292548</v>
      </c>
      <c r="AI285" s="140">
        <f t="shared" si="32"/>
        <v>-1002.2412128563992</v>
      </c>
      <c r="AJ285" s="140">
        <f t="shared" si="32"/>
        <v>-1103.774099752231</v>
      </c>
      <c r="AK285" s="140">
        <f t="shared" si="32"/>
        <v>-1205.3069866480628</v>
      </c>
      <c r="AL285" s="140">
        <f t="shared" si="32"/>
        <v>-1306.8398735438946</v>
      </c>
      <c r="AM285" s="140">
        <f t="shared" si="32"/>
        <v>-1408.3727604397263</v>
      </c>
      <c r="AN285" s="140">
        <f t="shared" si="32"/>
        <v>-1509.9056473355581</v>
      </c>
      <c r="AO285" s="140">
        <f t="shared" si="32"/>
        <v>-1611.4385342313899</v>
      </c>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3"/>
    </row>
    <row r="286" spans="1:96" ht="15" customHeight="1">
      <c r="A286" s="104"/>
      <c r="B286" s="117" t="s">
        <v>112</v>
      </c>
      <c r="C286" s="141"/>
      <c r="D286" s="140">
        <f t="shared" si="32"/>
        <v>323.51121154133523</v>
      </c>
      <c r="E286" s="140">
        <f t="shared" si="32"/>
        <v>323.51121154133523</v>
      </c>
      <c r="F286" s="140">
        <f t="shared" si="32"/>
        <v>323.51121154133523</v>
      </c>
      <c r="G286" s="140">
        <f t="shared" si="32"/>
        <v>323.51121154133523</v>
      </c>
      <c r="H286" s="140">
        <f t="shared" si="32"/>
        <v>323.51121154133523</v>
      </c>
      <c r="I286" s="140">
        <f t="shared" si="32"/>
        <v>323.51121154133523</v>
      </c>
      <c r="J286" s="140">
        <f t="shared" si="32"/>
        <v>314.02262468576384</v>
      </c>
      <c r="K286" s="140">
        <f t="shared" si="32"/>
        <v>294.45725455959189</v>
      </c>
      <c r="L286" s="140">
        <f t="shared" si="32"/>
        <v>273.62691511597268</v>
      </c>
      <c r="M286" s="140">
        <f t="shared" si="32"/>
        <v>251.3544533801288</v>
      </c>
      <c r="N286" s="140">
        <f t="shared" si="32"/>
        <v>227.46271637728279</v>
      </c>
      <c r="O286" s="140">
        <f t="shared" si="32"/>
        <v>201.77455113265739</v>
      </c>
      <c r="P286" s="140">
        <f t="shared" si="32"/>
        <v>174.11280467147515</v>
      </c>
      <c r="Q286" s="140">
        <f t="shared" si="32"/>
        <v>144.30032401895838</v>
      </c>
      <c r="R286" s="140">
        <f t="shared" si="32"/>
        <v>112.1599562003299</v>
      </c>
      <c r="S286" s="140">
        <f t="shared" si="32"/>
        <v>77.51454824081236</v>
      </c>
      <c r="T286" s="140">
        <f t="shared" si="32"/>
        <v>40.186947165628276</v>
      </c>
      <c r="U286" s="140">
        <f t="shared" si="32"/>
        <v>0</v>
      </c>
      <c r="V286" s="140">
        <f t="shared" si="32"/>
        <v>-43.223446230849554</v>
      </c>
      <c r="W286" s="140">
        <f t="shared" si="32"/>
        <v>-89.660544501697956</v>
      </c>
      <c r="X286" s="140">
        <f t="shared" si="32"/>
        <v>-139.4884477873228</v>
      </c>
      <c r="Y286" s="140">
        <f t="shared" si="32"/>
        <v>-192.88430906250125</v>
      </c>
      <c r="Z286" s="140">
        <f t="shared" si="32"/>
        <v>-250.0252813020108</v>
      </c>
      <c r="AA286" s="140">
        <f t="shared" si="32"/>
        <v>-311.08851748062898</v>
      </c>
      <c r="AB286" s="140">
        <f t="shared" si="32"/>
        <v>-376.25117057313315</v>
      </c>
      <c r="AC286" s="140">
        <f t="shared" si="32"/>
        <v>-445.69039355430073</v>
      </c>
      <c r="AD286" s="140">
        <f t="shared" si="32"/>
        <v>-519.58333939890838</v>
      </c>
      <c r="AE286" s="140">
        <f t="shared" si="32"/>
        <v>-598.10716108173426</v>
      </c>
      <c r="AF286" s="140">
        <f t="shared" si="32"/>
        <v>-681.43901157755647</v>
      </c>
      <c r="AG286" s="140">
        <f t="shared" si="32"/>
        <v>-769.75604386115151</v>
      </c>
      <c r="AH286" s="140">
        <f t="shared" si="32"/>
        <v>-863.23541090729725</v>
      </c>
      <c r="AI286" s="140">
        <f t="shared" si="32"/>
        <v>-962.05426569077099</v>
      </c>
      <c r="AJ286" s="140">
        <f t="shared" si="32"/>
        <v>-1063.5871525866028</v>
      </c>
      <c r="AK286" s="140">
        <f t="shared" si="32"/>
        <v>-1165.1200394824345</v>
      </c>
      <c r="AL286" s="140">
        <f t="shared" si="32"/>
        <v>-1266.6529263782663</v>
      </c>
      <c r="AM286" s="140">
        <f t="shared" si="32"/>
        <v>-1368.1858132740981</v>
      </c>
      <c r="AN286" s="140">
        <f t="shared" si="32"/>
        <v>-1469.7187001699299</v>
      </c>
      <c r="AO286" s="140">
        <f t="shared" si="32"/>
        <v>-1571.2515870657617</v>
      </c>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3"/>
    </row>
    <row r="287" spans="1:96" ht="15" customHeight="1">
      <c r="A287" s="104"/>
      <c r="B287" s="117" t="s">
        <v>113</v>
      </c>
      <c r="C287" s="141"/>
      <c r="D287" s="140">
        <f t="shared" si="32"/>
        <v>366.73465777218479</v>
      </c>
      <c r="E287" s="140">
        <f t="shared" si="32"/>
        <v>366.73465777218479</v>
      </c>
      <c r="F287" s="140">
        <f t="shared" si="32"/>
        <v>366.73465777218479</v>
      </c>
      <c r="G287" s="140">
        <f t="shared" si="32"/>
        <v>366.73465777218479</v>
      </c>
      <c r="H287" s="140">
        <f t="shared" si="32"/>
        <v>366.73465777218479</v>
      </c>
      <c r="I287" s="140">
        <f t="shared" si="32"/>
        <v>366.73465777218479</v>
      </c>
      <c r="J287" s="140">
        <f t="shared" si="32"/>
        <v>357.24607091661341</v>
      </c>
      <c r="K287" s="140">
        <f t="shared" si="32"/>
        <v>337.68070079044145</v>
      </c>
      <c r="L287" s="140">
        <f t="shared" si="32"/>
        <v>316.85036134682224</v>
      </c>
      <c r="M287" s="140">
        <f t="shared" si="32"/>
        <v>294.57789961097836</v>
      </c>
      <c r="N287" s="140">
        <f t="shared" si="32"/>
        <v>270.68616260813235</v>
      </c>
      <c r="O287" s="140">
        <f t="shared" si="32"/>
        <v>244.99799736350695</v>
      </c>
      <c r="P287" s="140">
        <f t="shared" si="32"/>
        <v>217.33625090232471</v>
      </c>
      <c r="Q287" s="140">
        <f t="shared" si="32"/>
        <v>187.52377024980794</v>
      </c>
      <c r="R287" s="140">
        <f t="shared" si="32"/>
        <v>155.38340243117946</v>
      </c>
      <c r="S287" s="140">
        <f t="shared" si="32"/>
        <v>120.73799447166192</v>
      </c>
      <c r="T287" s="140">
        <f t="shared" si="32"/>
        <v>83.410393396477829</v>
      </c>
      <c r="U287" s="140">
        <f t="shared" si="32"/>
        <v>43.223446230849554</v>
      </c>
      <c r="V287" s="140">
        <f t="shared" si="32"/>
        <v>0</v>
      </c>
      <c r="W287" s="140">
        <f t="shared" si="32"/>
        <v>-46.437098270848409</v>
      </c>
      <c r="X287" s="140">
        <f t="shared" si="32"/>
        <v>-96.265001556473266</v>
      </c>
      <c r="Y287" s="140">
        <f t="shared" si="32"/>
        <v>-149.66086283165171</v>
      </c>
      <c r="Z287" s="140">
        <f t="shared" si="32"/>
        <v>-206.80183507116129</v>
      </c>
      <c r="AA287" s="140">
        <f t="shared" si="32"/>
        <v>-267.86507124977948</v>
      </c>
      <c r="AB287" s="140">
        <f t="shared" si="32"/>
        <v>-333.02772434228365</v>
      </c>
      <c r="AC287" s="140">
        <f t="shared" si="32"/>
        <v>-402.46694732345122</v>
      </c>
      <c r="AD287" s="140">
        <f t="shared" si="32"/>
        <v>-476.35989316805887</v>
      </c>
      <c r="AE287" s="140">
        <f t="shared" si="32"/>
        <v>-554.88371485088476</v>
      </c>
      <c r="AF287" s="140">
        <f t="shared" si="32"/>
        <v>-638.21556534670697</v>
      </c>
      <c r="AG287" s="140">
        <f t="shared" si="32"/>
        <v>-726.53259763030201</v>
      </c>
      <c r="AH287" s="140">
        <f t="shared" si="32"/>
        <v>-820.01196467644775</v>
      </c>
      <c r="AI287" s="140">
        <f t="shared" si="32"/>
        <v>-918.83081945992149</v>
      </c>
      <c r="AJ287" s="140">
        <f t="shared" si="32"/>
        <v>-1020.3637063557532</v>
      </c>
      <c r="AK287" s="140">
        <f t="shared" si="32"/>
        <v>-1121.8965932515848</v>
      </c>
      <c r="AL287" s="140">
        <f t="shared" si="32"/>
        <v>-1223.4294801474166</v>
      </c>
      <c r="AM287" s="140">
        <f t="shared" si="32"/>
        <v>-1324.9623670432484</v>
      </c>
      <c r="AN287" s="140">
        <f t="shared" si="32"/>
        <v>-1426.4952539390802</v>
      </c>
      <c r="AO287" s="140">
        <f t="shared" si="32"/>
        <v>-1528.0281408349119</v>
      </c>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3"/>
    </row>
    <row r="288" spans="1:96" ht="15" customHeight="1">
      <c r="A288" s="104"/>
      <c r="B288" s="117" t="s">
        <v>114</v>
      </c>
      <c r="C288" s="141"/>
      <c r="D288" s="140">
        <f t="shared" si="32"/>
        <v>413.17175604303321</v>
      </c>
      <c r="E288" s="140">
        <f t="shared" si="32"/>
        <v>413.17175604303321</v>
      </c>
      <c r="F288" s="140">
        <f t="shared" si="32"/>
        <v>413.17175604303321</v>
      </c>
      <c r="G288" s="140">
        <f t="shared" si="32"/>
        <v>413.17175604303321</v>
      </c>
      <c r="H288" s="140">
        <f t="shared" si="32"/>
        <v>413.17175604303321</v>
      </c>
      <c r="I288" s="140">
        <f t="shared" si="32"/>
        <v>413.17175604303321</v>
      </c>
      <c r="J288" s="140">
        <f t="shared" si="32"/>
        <v>403.68316918746183</v>
      </c>
      <c r="K288" s="140">
        <f t="shared" si="32"/>
        <v>384.11779906128987</v>
      </c>
      <c r="L288" s="140">
        <f t="shared" si="32"/>
        <v>363.28745961767066</v>
      </c>
      <c r="M288" s="140">
        <f t="shared" si="32"/>
        <v>341.01499788182679</v>
      </c>
      <c r="N288" s="140">
        <f t="shared" si="32"/>
        <v>317.12326087898077</v>
      </c>
      <c r="O288" s="140">
        <f t="shared" si="32"/>
        <v>291.43509563435538</v>
      </c>
      <c r="P288" s="140">
        <f t="shared" si="32"/>
        <v>263.77334917317313</v>
      </c>
      <c r="Q288" s="140">
        <f t="shared" si="32"/>
        <v>233.96086852065633</v>
      </c>
      <c r="R288" s="140">
        <f t="shared" si="32"/>
        <v>201.82050070202786</v>
      </c>
      <c r="S288" s="140">
        <f t="shared" si="32"/>
        <v>167.17509274251034</v>
      </c>
      <c r="T288" s="140">
        <f t="shared" si="32"/>
        <v>129.84749166732624</v>
      </c>
      <c r="U288" s="140">
        <f t="shared" si="32"/>
        <v>89.660544501697956</v>
      </c>
      <c r="V288" s="140">
        <f t="shared" si="32"/>
        <v>46.437098270848409</v>
      </c>
      <c r="W288" s="140">
        <f t="shared" si="32"/>
        <v>0</v>
      </c>
      <c r="X288" s="140">
        <f t="shared" si="32"/>
        <v>-49.827903285624849</v>
      </c>
      <c r="Y288" s="140">
        <f t="shared" si="32"/>
        <v>-103.2237645608033</v>
      </c>
      <c r="Z288" s="140">
        <f t="shared" si="32"/>
        <v>-160.36473680031287</v>
      </c>
      <c r="AA288" s="140">
        <f t="shared" si="32"/>
        <v>-221.42797297893105</v>
      </c>
      <c r="AB288" s="140">
        <f t="shared" si="32"/>
        <v>-286.59062607143522</v>
      </c>
      <c r="AC288" s="140">
        <f t="shared" si="32"/>
        <v>-356.0298490526028</v>
      </c>
      <c r="AD288" s="140">
        <f t="shared" si="32"/>
        <v>-429.92279489721045</v>
      </c>
      <c r="AE288" s="140">
        <f t="shared" si="32"/>
        <v>-508.44661658003633</v>
      </c>
      <c r="AF288" s="140">
        <f t="shared" si="32"/>
        <v>-591.77846707585854</v>
      </c>
      <c r="AG288" s="140">
        <f t="shared" si="32"/>
        <v>-680.0954993594537</v>
      </c>
      <c r="AH288" s="140">
        <f t="shared" si="32"/>
        <v>-773.57486640559944</v>
      </c>
      <c r="AI288" s="140">
        <f t="shared" si="32"/>
        <v>-872.39372118907318</v>
      </c>
      <c r="AJ288" s="140">
        <f t="shared" si="32"/>
        <v>-973.92660808490484</v>
      </c>
      <c r="AK288" s="140">
        <f t="shared" si="32"/>
        <v>-1075.4594949807365</v>
      </c>
      <c r="AL288" s="140">
        <f t="shared" si="32"/>
        <v>-1176.9923818765683</v>
      </c>
      <c r="AM288" s="140">
        <f t="shared" si="32"/>
        <v>-1278.5252687724001</v>
      </c>
      <c r="AN288" s="140">
        <f t="shared" si="32"/>
        <v>-1380.0581556682318</v>
      </c>
      <c r="AO288" s="140">
        <f t="shared" si="32"/>
        <v>-1481.5910425640636</v>
      </c>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3"/>
    </row>
    <row r="289" spans="1:95" ht="15" customHeight="1">
      <c r="A289" s="104"/>
      <c r="B289" s="117" t="s">
        <v>115</v>
      </c>
      <c r="C289" s="141"/>
      <c r="D289" s="140">
        <f t="shared" si="32"/>
        <v>462.99965932865808</v>
      </c>
      <c r="E289" s="140">
        <f t="shared" si="32"/>
        <v>462.99965932865808</v>
      </c>
      <c r="F289" s="140">
        <f t="shared" si="32"/>
        <v>462.99965932865808</v>
      </c>
      <c r="G289" s="140">
        <f t="shared" si="32"/>
        <v>462.99965932865808</v>
      </c>
      <c r="H289" s="140">
        <f t="shared" si="32"/>
        <v>462.99965932865808</v>
      </c>
      <c r="I289" s="140">
        <f t="shared" si="32"/>
        <v>462.99965932865808</v>
      </c>
      <c r="J289" s="140">
        <f t="shared" si="32"/>
        <v>453.5110724730867</v>
      </c>
      <c r="K289" s="140">
        <f t="shared" si="32"/>
        <v>433.94570234691474</v>
      </c>
      <c r="L289" s="140">
        <f t="shared" si="32"/>
        <v>413.11536290329553</v>
      </c>
      <c r="M289" s="140">
        <f t="shared" si="32"/>
        <v>390.84290116745166</v>
      </c>
      <c r="N289" s="140">
        <f t="shared" si="32"/>
        <v>366.95116416460564</v>
      </c>
      <c r="O289" s="140">
        <f t="shared" si="32"/>
        <v>341.26299891998025</v>
      </c>
      <c r="P289" s="140">
        <f t="shared" si="32"/>
        <v>313.601252458798</v>
      </c>
      <c r="Q289" s="140">
        <f t="shared" si="32"/>
        <v>283.7887718062812</v>
      </c>
      <c r="R289" s="140">
        <f t="shared" si="32"/>
        <v>251.6484039876527</v>
      </c>
      <c r="S289" s="140">
        <f t="shared" si="32"/>
        <v>217.00299602813519</v>
      </c>
      <c r="T289" s="140">
        <f t="shared" si="32"/>
        <v>179.67539495295108</v>
      </c>
      <c r="U289" s="140">
        <f t="shared" si="32"/>
        <v>139.4884477873228</v>
      </c>
      <c r="V289" s="140">
        <f t="shared" si="32"/>
        <v>96.265001556473266</v>
      </c>
      <c r="W289" s="140">
        <f t="shared" si="32"/>
        <v>49.827903285624849</v>
      </c>
      <c r="X289" s="140">
        <f t="shared" si="32"/>
        <v>0</v>
      </c>
      <c r="Y289" s="140">
        <f t="shared" si="32"/>
        <v>-53.395861275178454</v>
      </c>
      <c r="Z289" s="140">
        <f t="shared" si="32"/>
        <v>-110.53683351468803</v>
      </c>
      <c r="AA289" s="140">
        <f t="shared" si="32"/>
        <v>-171.60006969330621</v>
      </c>
      <c r="AB289" s="140">
        <f t="shared" si="32"/>
        <v>-236.76272278581041</v>
      </c>
      <c r="AC289" s="140">
        <f t="shared" si="32"/>
        <v>-306.20194576697793</v>
      </c>
      <c r="AD289" s="140">
        <f t="shared" si="32"/>
        <v>-380.09489161158558</v>
      </c>
      <c r="AE289" s="140">
        <f t="shared" si="32"/>
        <v>-458.61871329441146</v>
      </c>
      <c r="AF289" s="140">
        <f t="shared" si="32"/>
        <v>-541.95056379023367</v>
      </c>
      <c r="AG289" s="140">
        <f t="shared" si="32"/>
        <v>-630.26759607382883</v>
      </c>
      <c r="AH289" s="140">
        <f t="shared" si="32"/>
        <v>-723.74696311997457</v>
      </c>
      <c r="AI289" s="140">
        <f t="shared" si="32"/>
        <v>-822.56581790344831</v>
      </c>
      <c r="AJ289" s="140">
        <f t="shared" si="32"/>
        <v>-924.09870479927997</v>
      </c>
      <c r="AK289" s="140">
        <f t="shared" si="32"/>
        <v>-1025.6315916951116</v>
      </c>
      <c r="AL289" s="140">
        <f t="shared" si="32"/>
        <v>-1127.1644785909434</v>
      </c>
      <c r="AM289" s="140">
        <f t="shared" si="32"/>
        <v>-1228.6973654867752</v>
      </c>
      <c r="AN289" s="140">
        <f t="shared" si="32"/>
        <v>-1330.230252382607</v>
      </c>
      <c r="AO289" s="140">
        <f t="shared" si="32"/>
        <v>-1431.7631392784388</v>
      </c>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3"/>
    </row>
    <row r="290" spans="1:95" ht="15" customHeight="1">
      <c r="A290" s="104"/>
      <c r="B290" s="117" t="s">
        <v>116</v>
      </c>
      <c r="C290" s="141"/>
      <c r="D290" s="140">
        <f t="shared" si="32"/>
        <v>516.39552060383653</v>
      </c>
      <c r="E290" s="140">
        <f t="shared" si="32"/>
        <v>516.39552060383653</v>
      </c>
      <c r="F290" s="140">
        <f t="shared" si="32"/>
        <v>516.39552060383653</v>
      </c>
      <c r="G290" s="140">
        <f t="shared" si="32"/>
        <v>516.39552060383653</v>
      </c>
      <c r="H290" s="140">
        <f t="shared" si="32"/>
        <v>516.39552060383653</v>
      </c>
      <c r="I290" s="140">
        <f t="shared" si="32"/>
        <v>516.39552060383653</v>
      </c>
      <c r="J290" s="140">
        <f t="shared" si="32"/>
        <v>506.90693374826515</v>
      </c>
      <c r="K290" s="140">
        <f t="shared" si="32"/>
        <v>487.34156362209319</v>
      </c>
      <c r="L290" s="140">
        <f t="shared" si="32"/>
        <v>466.51122417847398</v>
      </c>
      <c r="M290" s="140">
        <f t="shared" si="32"/>
        <v>444.2387624426301</v>
      </c>
      <c r="N290" s="140">
        <f t="shared" si="32"/>
        <v>420.34702543978409</v>
      </c>
      <c r="O290" s="140">
        <f t="shared" si="32"/>
        <v>394.6588601951587</v>
      </c>
      <c r="P290" s="140">
        <f t="shared" si="32"/>
        <v>366.99711373397645</v>
      </c>
      <c r="Q290" s="140">
        <f t="shared" si="32"/>
        <v>337.18463308145965</v>
      </c>
      <c r="R290" s="140">
        <f t="shared" si="32"/>
        <v>305.04426526283117</v>
      </c>
      <c r="S290" s="140">
        <f t="shared" si="32"/>
        <v>270.39885730331366</v>
      </c>
      <c r="T290" s="140">
        <f t="shared" si="32"/>
        <v>233.07125622812953</v>
      </c>
      <c r="U290" s="140">
        <f t="shared" si="32"/>
        <v>192.88430906250125</v>
      </c>
      <c r="V290" s="140">
        <f t="shared" si="32"/>
        <v>149.66086283165171</v>
      </c>
      <c r="W290" s="140">
        <f t="shared" si="32"/>
        <v>103.2237645608033</v>
      </c>
      <c r="X290" s="140">
        <f t="shared" si="32"/>
        <v>53.395861275178454</v>
      </c>
      <c r="Y290" s="140">
        <f t="shared" si="32"/>
        <v>0</v>
      </c>
      <c r="Z290" s="140">
        <f t="shared" si="32"/>
        <v>-57.140972239509566</v>
      </c>
      <c r="AA290" s="140">
        <f t="shared" si="32"/>
        <v>-118.20420841812775</v>
      </c>
      <c r="AB290" s="140">
        <f t="shared" si="32"/>
        <v>-183.36686151063194</v>
      </c>
      <c r="AC290" s="140">
        <f t="shared" si="32"/>
        <v>-252.80608449179948</v>
      </c>
      <c r="AD290" s="140">
        <f t="shared" si="32"/>
        <v>-326.69903033640719</v>
      </c>
      <c r="AE290" s="140">
        <f t="shared" ref="AE290:AO290" si="33">IF(AE$267=$B290,0,IF(AE$267&gt;$B290,-0.5*AE$265-0.5*AD$265+AD290,0.5*HLOOKUP($B290,$D$264:$AO$265,2,FALSE)+0.5*HLOOKUP($B289,$D$264:$AO$265,2,FALSE)+AE289))</f>
        <v>-405.22285201923307</v>
      </c>
      <c r="AF290" s="140">
        <f t="shared" si="33"/>
        <v>-488.55470251505528</v>
      </c>
      <c r="AG290" s="140">
        <f t="shared" si="33"/>
        <v>-576.87173479865032</v>
      </c>
      <c r="AH290" s="140">
        <f t="shared" si="33"/>
        <v>-670.35110184479606</v>
      </c>
      <c r="AI290" s="140">
        <f t="shared" si="33"/>
        <v>-769.1699566282698</v>
      </c>
      <c r="AJ290" s="140">
        <f t="shared" si="33"/>
        <v>-870.70284352410147</v>
      </c>
      <c r="AK290" s="140">
        <f t="shared" si="33"/>
        <v>-972.23573041993313</v>
      </c>
      <c r="AL290" s="140">
        <f t="shared" si="33"/>
        <v>-1073.7686173157649</v>
      </c>
      <c r="AM290" s="140">
        <f t="shared" si="33"/>
        <v>-1175.3015042115967</v>
      </c>
      <c r="AN290" s="140">
        <f t="shared" si="33"/>
        <v>-1276.8343911074285</v>
      </c>
      <c r="AO290" s="140">
        <f t="shared" si="33"/>
        <v>-1378.3672780032603</v>
      </c>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3"/>
    </row>
    <row r="291" spans="1:95" ht="15" customHeight="1">
      <c r="A291" s="104"/>
      <c r="B291" s="117" t="s">
        <v>117</v>
      </c>
      <c r="C291" s="141"/>
      <c r="D291" s="140">
        <f t="shared" ref="D291:AO297" si="34">IF(D$267=$B291,0,IF(D$267&gt;$B291,-0.5*D$265-0.5*C$265+C291,0.5*HLOOKUP($B291,$D$264:$AO$265,2,FALSE)+0.5*HLOOKUP($B290,$D$264:$AO$265,2,FALSE)+D290))</f>
        <v>573.53649284334608</v>
      </c>
      <c r="E291" s="140">
        <f t="shared" si="34"/>
        <v>573.53649284334608</v>
      </c>
      <c r="F291" s="140">
        <f t="shared" si="34"/>
        <v>573.53649284334608</v>
      </c>
      <c r="G291" s="140">
        <f t="shared" si="34"/>
        <v>573.53649284334608</v>
      </c>
      <c r="H291" s="140">
        <f t="shared" si="34"/>
        <v>573.53649284334608</v>
      </c>
      <c r="I291" s="140">
        <f t="shared" si="34"/>
        <v>573.53649284334608</v>
      </c>
      <c r="J291" s="140">
        <f t="shared" si="34"/>
        <v>564.0479059877747</v>
      </c>
      <c r="K291" s="140">
        <f t="shared" si="34"/>
        <v>544.48253586160274</v>
      </c>
      <c r="L291" s="140">
        <f t="shared" si="34"/>
        <v>523.65219641798353</v>
      </c>
      <c r="M291" s="140">
        <f t="shared" si="34"/>
        <v>501.37973468213966</v>
      </c>
      <c r="N291" s="140">
        <f t="shared" si="34"/>
        <v>477.48799767929364</v>
      </c>
      <c r="O291" s="140">
        <f t="shared" si="34"/>
        <v>451.79983243466825</v>
      </c>
      <c r="P291" s="140">
        <f t="shared" si="34"/>
        <v>424.138085973486</v>
      </c>
      <c r="Q291" s="140">
        <f t="shared" si="34"/>
        <v>394.3256053209692</v>
      </c>
      <c r="R291" s="140">
        <f t="shared" si="34"/>
        <v>362.18523750234073</v>
      </c>
      <c r="S291" s="140">
        <f t="shared" si="34"/>
        <v>327.53982954282321</v>
      </c>
      <c r="T291" s="140">
        <f t="shared" si="34"/>
        <v>290.21222846763908</v>
      </c>
      <c r="U291" s="140">
        <f t="shared" si="34"/>
        <v>250.0252813020108</v>
      </c>
      <c r="V291" s="140">
        <f t="shared" si="34"/>
        <v>206.80183507116129</v>
      </c>
      <c r="W291" s="140">
        <f t="shared" si="34"/>
        <v>160.36473680031287</v>
      </c>
      <c r="X291" s="140">
        <f t="shared" si="34"/>
        <v>110.53683351468803</v>
      </c>
      <c r="Y291" s="140">
        <f t="shared" si="34"/>
        <v>57.140972239509566</v>
      </c>
      <c r="Z291" s="140">
        <f t="shared" si="34"/>
        <v>0</v>
      </c>
      <c r="AA291" s="140">
        <f t="shared" si="34"/>
        <v>-61.063236178618183</v>
      </c>
      <c r="AB291" s="140">
        <f t="shared" si="34"/>
        <v>-126.22588927112237</v>
      </c>
      <c r="AC291" s="140">
        <f t="shared" si="34"/>
        <v>-195.66511225228993</v>
      </c>
      <c r="AD291" s="140">
        <f t="shared" si="34"/>
        <v>-269.55805809689764</v>
      </c>
      <c r="AE291" s="140">
        <f t="shared" si="34"/>
        <v>-348.08187977972352</v>
      </c>
      <c r="AF291" s="140">
        <f t="shared" si="34"/>
        <v>-431.41373027554573</v>
      </c>
      <c r="AG291" s="140">
        <f t="shared" si="34"/>
        <v>-519.73076255914089</v>
      </c>
      <c r="AH291" s="140">
        <f t="shared" si="34"/>
        <v>-613.21012960528662</v>
      </c>
      <c r="AI291" s="140">
        <f t="shared" si="34"/>
        <v>-712.02898438876036</v>
      </c>
      <c r="AJ291" s="140">
        <f t="shared" si="34"/>
        <v>-813.56187128459203</v>
      </c>
      <c r="AK291" s="140">
        <f t="shared" si="34"/>
        <v>-915.0947581804237</v>
      </c>
      <c r="AL291" s="140">
        <f t="shared" si="34"/>
        <v>-1016.6276450762554</v>
      </c>
      <c r="AM291" s="140">
        <f t="shared" si="34"/>
        <v>-1118.160531972087</v>
      </c>
      <c r="AN291" s="140">
        <f t="shared" si="34"/>
        <v>-1219.6934188679188</v>
      </c>
      <c r="AO291" s="140">
        <f t="shared" si="34"/>
        <v>-1321.2263057637506</v>
      </c>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3"/>
    </row>
    <row r="292" spans="1:95" ht="15" customHeight="1">
      <c r="A292" s="104"/>
      <c r="B292" s="117" t="s">
        <v>118</v>
      </c>
      <c r="C292" s="141"/>
      <c r="D292" s="140">
        <f t="shared" si="34"/>
        <v>634.59972902196432</v>
      </c>
      <c r="E292" s="140">
        <f t="shared" si="34"/>
        <v>634.59972902196432</v>
      </c>
      <c r="F292" s="140">
        <f t="shared" si="34"/>
        <v>634.59972902196432</v>
      </c>
      <c r="G292" s="140">
        <f t="shared" si="34"/>
        <v>634.59972902196432</v>
      </c>
      <c r="H292" s="140">
        <f t="shared" si="34"/>
        <v>634.59972902196432</v>
      </c>
      <c r="I292" s="140">
        <f t="shared" si="34"/>
        <v>634.59972902196432</v>
      </c>
      <c r="J292" s="140">
        <f t="shared" si="34"/>
        <v>625.11114216639294</v>
      </c>
      <c r="K292" s="140">
        <f t="shared" si="34"/>
        <v>605.54577204022098</v>
      </c>
      <c r="L292" s="140">
        <f t="shared" si="34"/>
        <v>584.71543259660166</v>
      </c>
      <c r="M292" s="140">
        <f t="shared" si="34"/>
        <v>562.4429708607579</v>
      </c>
      <c r="N292" s="140">
        <f t="shared" si="34"/>
        <v>538.55123385791182</v>
      </c>
      <c r="O292" s="140">
        <f t="shared" si="34"/>
        <v>512.86306861328649</v>
      </c>
      <c r="P292" s="140">
        <f t="shared" si="34"/>
        <v>485.20132215210418</v>
      </c>
      <c r="Q292" s="140">
        <f t="shared" si="34"/>
        <v>455.38884149958739</v>
      </c>
      <c r="R292" s="140">
        <f t="shared" si="34"/>
        <v>423.24847368095891</v>
      </c>
      <c r="S292" s="140">
        <f t="shared" si="34"/>
        <v>388.6030657214414</v>
      </c>
      <c r="T292" s="140">
        <f t="shared" si="34"/>
        <v>351.27546464625726</v>
      </c>
      <c r="U292" s="140">
        <f t="shared" si="34"/>
        <v>311.08851748062898</v>
      </c>
      <c r="V292" s="140">
        <f t="shared" si="34"/>
        <v>267.86507124977948</v>
      </c>
      <c r="W292" s="140">
        <f t="shared" si="34"/>
        <v>221.42797297893105</v>
      </c>
      <c r="X292" s="140">
        <f t="shared" si="34"/>
        <v>171.60006969330621</v>
      </c>
      <c r="Y292" s="140">
        <f t="shared" si="34"/>
        <v>118.20420841812775</v>
      </c>
      <c r="Z292" s="140">
        <f t="shared" si="34"/>
        <v>61.063236178618183</v>
      </c>
      <c r="AA292" s="140">
        <f t="shared" si="34"/>
        <v>0</v>
      </c>
      <c r="AB292" s="140">
        <f t="shared" si="34"/>
        <v>-65.162653092504186</v>
      </c>
      <c r="AC292" s="140">
        <f t="shared" si="34"/>
        <v>-134.60187607367175</v>
      </c>
      <c r="AD292" s="140">
        <f t="shared" si="34"/>
        <v>-208.49482191827943</v>
      </c>
      <c r="AE292" s="140">
        <f t="shared" si="34"/>
        <v>-287.01864360110528</v>
      </c>
      <c r="AF292" s="140">
        <f t="shared" si="34"/>
        <v>-370.35049409692749</v>
      </c>
      <c r="AG292" s="140">
        <f t="shared" si="34"/>
        <v>-458.66752638052259</v>
      </c>
      <c r="AH292" s="140">
        <f t="shared" si="34"/>
        <v>-552.14689342666827</v>
      </c>
      <c r="AI292" s="140">
        <f t="shared" si="34"/>
        <v>-650.96574821014201</v>
      </c>
      <c r="AJ292" s="140">
        <f t="shared" si="34"/>
        <v>-752.49863510597368</v>
      </c>
      <c r="AK292" s="140">
        <f t="shared" si="34"/>
        <v>-854.03152200180534</v>
      </c>
      <c r="AL292" s="140">
        <f t="shared" si="34"/>
        <v>-955.56440889763701</v>
      </c>
      <c r="AM292" s="140">
        <f t="shared" si="34"/>
        <v>-1057.0972957934687</v>
      </c>
      <c r="AN292" s="140">
        <f t="shared" si="34"/>
        <v>-1158.6301826893005</v>
      </c>
      <c r="AO292" s="140">
        <f t="shared" si="34"/>
        <v>-1260.1630695851322</v>
      </c>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3"/>
    </row>
    <row r="293" spans="1:95" ht="15" customHeight="1">
      <c r="A293" s="104"/>
      <c r="B293" s="117" t="s">
        <v>119</v>
      </c>
      <c r="C293" s="141"/>
      <c r="D293" s="140">
        <f t="shared" si="34"/>
        <v>699.76238211446855</v>
      </c>
      <c r="E293" s="140">
        <f t="shared" si="34"/>
        <v>699.76238211446855</v>
      </c>
      <c r="F293" s="140">
        <f t="shared" si="34"/>
        <v>699.76238211446855</v>
      </c>
      <c r="G293" s="140">
        <f t="shared" si="34"/>
        <v>699.76238211446855</v>
      </c>
      <c r="H293" s="140">
        <f t="shared" si="34"/>
        <v>699.76238211446855</v>
      </c>
      <c r="I293" s="140">
        <f t="shared" si="34"/>
        <v>699.76238211446855</v>
      </c>
      <c r="J293" s="140">
        <f t="shared" si="34"/>
        <v>690.27379525889717</v>
      </c>
      <c r="K293" s="140">
        <f t="shared" si="34"/>
        <v>670.70842513272521</v>
      </c>
      <c r="L293" s="140">
        <f t="shared" si="34"/>
        <v>649.87808568910589</v>
      </c>
      <c r="M293" s="140">
        <f t="shared" si="34"/>
        <v>627.60562395326212</v>
      </c>
      <c r="N293" s="140">
        <f t="shared" si="34"/>
        <v>603.71388695041605</v>
      </c>
      <c r="O293" s="140">
        <f t="shared" si="34"/>
        <v>578.02572170579072</v>
      </c>
      <c r="P293" s="140">
        <f t="shared" si="34"/>
        <v>550.36397524460835</v>
      </c>
      <c r="Q293" s="140">
        <f t="shared" si="34"/>
        <v>520.55149459209156</v>
      </c>
      <c r="R293" s="140">
        <f t="shared" si="34"/>
        <v>488.41112677346308</v>
      </c>
      <c r="S293" s="140">
        <f t="shared" si="34"/>
        <v>453.76571881394557</v>
      </c>
      <c r="T293" s="140">
        <f t="shared" si="34"/>
        <v>416.43811773876143</v>
      </c>
      <c r="U293" s="140">
        <f t="shared" si="34"/>
        <v>376.25117057313315</v>
      </c>
      <c r="V293" s="140">
        <f t="shared" si="34"/>
        <v>333.02772434228365</v>
      </c>
      <c r="W293" s="140">
        <f t="shared" si="34"/>
        <v>286.59062607143522</v>
      </c>
      <c r="X293" s="140">
        <f t="shared" si="34"/>
        <v>236.76272278581041</v>
      </c>
      <c r="Y293" s="140">
        <f t="shared" si="34"/>
        <v>183.36686151063194</v>
      </c>
      <c r="Z293" s="140">
        <f t="shared" si="34"/>
        <v>126.22588927112237</v>
      </c>
      <c r="AA293" s="140">
        <f t="shared" si="34"/>
        <v>65.162653092504186</v>
      </c>
      <c r="AB293" s="140">
        <f t="shared" si="34"/>
        <v>0</v>
      </c>
      <c r="AC293" s="140">
        <f t="shared" si="34"/>
        <v>-69.439222981167546</v>
      </c>
      <c r="AD293" s="140">
        <f t="shared" si="34"/>
        <v>-143.33216882577523</v>
      </c>
      <c r="AE293" s="140">
        <f t="shared" si="34"/>
        <v>-221.85599050860108</v>
      </c>
      <c r="AF293" s="140">
        <f t="shared" si="34"/>
        <v>-305.18784100442332</v>
      </c>
      <c r="AG293" s="140">
        <f t="shared" si="34"/>
        <v>-393.50487328801842</v>
      </c>
      <c r="AH293" s="140">
        <f t="shared" si="34"/>
        <v>-486.98424033416416</v>
      </c>
      <c r="AI293" s="140">
        <f t="shared" si="34"/>
        <v>-585.80309511763789</v>
      </c>
      <c r="AJ293" s="140">
        <f t="shared" si="34"/>
        <v>-687.33598201346956</v>
      </c>
      <c r="AK293" s="140">
        <f t="shared" si="34"/>
        <v>-788.86886890930123</v>
      </c>
      <c r="AL293" s="140">
        <f t="shared" si="34"/>
        <v>-890.40175580513289</v>
      </c>
      <c r="AM293" s="140">
        <f t="shared" si="34"/>
        <v>-991.93464270096456</v>
      </c>
      <c r="AN293" s="140">
        <f t="shared" si="34"/>
        <v>-1093.4675295967963</v>
      </c>
      <c r="AO293" s="140">
        <f t="shared" si="34"/>
        <v>-1195.0004164926281</v>
      </c>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3"/>
    </row>
    <row r="294" spans="1:95" ht="15" customHeight="1">
      <c r="A294" s="104"/>
      <c r="B294" s="117" t="s">
        <v>120</v>
      </c>
      <c r="C294" s="141"/>
      <c r="D294" s="140">
        <f t="shared" si="34"/>
        <v>769.20160509563607</v>
      </c>
      <c r="E294" s="140">
        <f t="shared" si="34"/>
        <v>769.20160509563607</v>
      </c>
      <c r="F294" s="140">
        <f t="shared" si="34"/>
        <v>769.20160509563607</v>
      </c>
      <c r="G294" s="140">
        <f t="shared" si="34"/>
        <v>769.20160509563607</v>
      </c>
      <c r="H294" s="140">
        <f t="shared" si="34"/>
        <v>769.20160509563607</v>
      </c>
      <c r="I294" s="140">
        <f t="shared" si="34"/>
        <v>769.20160509563607</v>
      </c>
      <c r="J294" s="140">
        <f t="shared" si="34"/>
        <v>759.71301824006468</v>
      </c>
      <c r="K294" s="140">
        <f t="shared" si="34"/>
        <v>740.14764811389273</v>
      </c>
      <c r="L294" s="140">
        <f t="shared" si="34"/>
        <v>719.31730867027341</v>
      </c>
      <c r="M294" s="140">
        <f t="shared" si="34"/>
        <v>697.04484693442964</v>
      </c>
      <c r="N294" s="140">
        <f t="shared" si="34"/>
        <v>673.15310993158357</v>
      </c>
      <c r="O294" s="140">
        <f t="shared" si="34"/>
        <v>647.46494468695823</v>
      </c>
      <c r="P294" s="140">
        <f t="shared" si="34"/>
        <v>619.80319822577587</v>
      </c>
      <c r="Q294" s="140">
        <f t="shared" si="34"/>
        <v>589.99071757325908</v>
      </c>
      <c r="R294" s="140">
        <f t="shared" si="34"/>
        <v>557.85034975463066</v>
      </c>
      <c r="S294" s="140">
        <f t="shared" si="34"/>
        <v>523.20494179511309</v>
      </c>
      <c r="T294" s="140">
        <f t="shared" si="34"/>
        <v>485.87734071992895</v>
      </c>
      <c r="U294" s="140">
        <f t="shared" si="34"/>
        <v>445.69039355430073</v>
      </c>
      <c r="V294" s="140">
        <f t="shared" si="34"/>
        <v>402.46694732345122</v>
      </c>
      <c r="W294" s="140">
        <f t="shared" si="34"/>
        <v>356.0298490526028</v>
      </c>
      <c r="X294" s="140">
        <f t="shared" si="34"/>
        <v>306.20194576697793</v>
      </c>
      <c r="Y294" s="140">
        <f t="shared" si="34"/>
        <v>252.80608449179948</v>
      </c>
      <c r="Z294" s="140">
        <f t="shared" si="34"/>
        <v>195.66511225228993</v>
      </c>
      <c r="AA294" s="140">
        <f t="shared" si="34"/>
        <v>134.60187607367175</v>
      </c>
      <c r="AB294" s="140">
        <f t="shared" si="34"/>
        <v>69.439222981167546</v>
      </c>
      <c r="AC294" s="140">
        <f t="shared" si="34"/>
        <v>0</v>
      </c>
      <c r="AD294" s="140">
        <f t="shared" si="34"/>
        <v>-73.892945844607681</v>
      </c>
      <c r="AE294" s="140">
        <f t="shared" si="34"/>
        <v>-152.41676752743354</v>
      </c>
      <c r="AF294" s="140">
        <f t="shared" si="34"/>
        <v>-235.74861802325577</v>
      </c>
      <c r="AG294" s="140">
        <f t="shared" si="34"/>
        <v>-324.0656503068509</v>
      </c>
      <c r="AH294" s="140">
        <f t="shared" si="34"/>
        <v>-417.54501735299664</v>
      </c>
      <c r="AI294" s="140">
        <f t="shared" si="34"/>
        <v>-516.36387213647038</v>
      </c>
      <c r="AJ294" s="140">
        <f t="shared" si="34"/>
        <v>-617.89675903230204</v>
      </c>
      <c r="AK294" s="140">
        <f t="shared" si="34"/>
        <v>-719.42964592813371</v>
      </c>
      <c r="AL294" s="140">
        <f t="shared" si="34"/>
        <v>-820.96253282396538</v>
      </c>
      <c r="AM294" s="140">
        <f t="shared" si="34"/>
        <v>-922.49541971979704</v>
      </c>
      <c r="AN294" s="140">
        <f t="shared" si="34"/>
        <v>-1024.0283066156287</v>
      </c>
      <c r="AO294" s="140">
        <f t="shared" si="34"/>
        <v>-1125.5611935114605</v>
      </c>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3"/>
    </row>
    <row r="295" spans="1:95" ht="15" customHeight="1">
      <c r="A295" s="104"/>
      <c r="B295" s="117" t="s">
        <v>121</v>
      </c>
      <c r="C295" s="141"/>
      <c r="D295" s="140">
        <f t="shared" si="34"/>
        <v>843.09455094024372</v>
      </c>
      <c r="E295" s="140">
        <f t="shared" si="34"/>
        <v>843.09455094024372</v>
      </c>
      <c r="F295" s="140">
        <f t="shared" si="34"/>
        <v>843.09455094024372</v>
      </c>
      <c r="G295" s="140">
        <f t="shared" si="34"/>
        <v>843.09455094024372</v>
      </c>
      <c r="H295" s="140">
        <f t="shared" si="34"/>
        <v>843.09455094024372</v>
      </c>
      <c r="I295" s="140">
        <f t="shared" si="34"/>
        <v>843.09455094024372</v>
      </c>
      <c r="J295" s="140">
        <f t="shared" si="34"/>
        <v>833.60596408467234</v>
      </c>
      <c r="K295" s="140">
        <f t="shared" si="34"/>
        <v>814.04059395850038</v>
      </c>
      <c r="L295" s="140">
        <f t="shared" si="34"/>
        <v>793.21025451488106</v>
      </c>
      <c r="M295" s="140">
        <f t="shared" si="34"/>
        <v>770.9377927790373</v>
      </c>
      <c r="N295" s="140">
        <f t="shared" si="34"/>
        <v>747.04605577619122</v>
      </c>
      <c r="O295" s="140">
        <f t="shared" si="34"/>
        <v>721.35789053156589</v>
      </c>
      <c r="P295" s="140">
        <f t="shared" si="34"/>
        <v>693.69614407038353</v>
      </c>
      <c r="Q295" s="140">
        <f t="shared" si="34"/>
        <v>663.88366341786673</v>
      </c>
      <c r="R295" s="140">
        <f t="shared" si="34"/>
        <v>631.74329559923831</v>
      </c>
      <c r="S295" s="140">
        <f t="shared" si="34"/>
        <v>597.09788763972074</v>
      </c>
      <c r="T295" s="140">
        <f t="shared" si="34"/>
        <v>559.7702865645366</v>
      </c>
      <c r="U295" s="140">
        <f t="shared" si="34"/>
        <v>519.58333939890838</v>
      </c>
      <c r="V295" s="140">
        <f t="shared" si="34"/>
        <v>476.35989316805887</v>
      </c>
      <c r="W295" s="140">
        <f t="shared" si="34"/>
        <v>429.92279489721045</v>
      </c>
      <c r="X295" s="140">
        <f t="shared" si="34"/>
        <v>380.09489161158558</v>
      </c>
      <c r="Y295" s="140">
        <f t="shared" si="34"/>
        <v>326.69903033640719</v>
      </c>
      <c r="Z295" s="140">
        <f t="shared" si="34"/>
        <v>269.55805809689764</v>
      </c>
      <c r="AA295" s="140">
        <f t="shared" si="34"/>
        <v>208.49482191827943</v>
      </c>
      <c r="AB295" s="140">
        <f t="shared" si="34"/>
        <v>143.33216882577523</v>
      </c>
      <c r="AC295" s="140">
        <f t="shared" si="34"/>
        <v>73.892945844607681</v>
      </c>
      <c r="AD295" s="140">
        <f t="shared" si="34"/>
        <v>0</v>
      </c>
      <c r="AE295" s="140">
        <f t="shared" si="34"/>
        <v>-78.523821682825854</v>
      </c>
      <c r="AF295" s="140">
        <f t="shared" si="34"/>
        <v>-161.85567217864809</v>
      </c>
      <c r="AG295" s="140">
        <f t="shared" si="34"/>
        <v>-250.17270446224319</v>
      </c>
      <c r="AH295" s="140">
        <f t="shared" si="34"/>
        <v>-343.65207150838893</v>
      </c>
      <c r="AI295" s="140">
        <f t="shared" si="34"/>
        <v>-442.47092629186267</v>
      </c>
      <c r="AJ295" s="140">
        <f t="shared" si="34"/>
        <v>-544.00381318769439</v>
      </c>
      <c r="AK295" s="140">
        <f t="shared" si="34"/>
        <v>-645.53670008352606</v>
      </c>
      <c r="AL295" s="140">
        <f t="shared" si="34"/>
        <v>-747.06958697935772</v>
      </c>
      <c r="AM295" s="140">
        <f t="shared" si="34"/>
        <v>-848.60247387518939</v>
      </c>
      <c r="AN295" s="140">
        <f t="shared" si="34"/>
        <v>-950.13536077102106</v>
      </c>
      <c r="AO295" s="140">
        <f t="shared" si="34"/>
        <v>-1051.6682476668527</v>
      </c>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3"/>
    </row>
    <row r="296" spans="1:95" ht="15" customHeight="1">
      <c r="A296" s="104"/>
      <c r="B296" s="117" t="s">
        <v>122</v>
      </c>
      <c r="C296" s="141"/>
      <c r="D296" s="140">
        <f t="shared" si="34"/>
        <v>921.6183726230696</v>
      </c>
      <c r="E296" s="140">
        <f t="shared" si="34"/>
        <v>921.6183726230696</v>
      </c>
      <c r="F296" s="140">
        <f t="shared" si="34"/>
        <v>921.6183726230696</v>
      </c>
      <c r="G296" s="140">
        <f t="shared" si="34"/>
        <v>921.6183726230696</v>
      </c>
      <c r="H296" s="140">
        <f t="shared" si="34"/>
        <v>921.6183726230696</v>
      </c>
      <c r="I296" s="140">
        <f t="shared" si="34"/>
        <v>921.6183726230696</v>
      </c>
      <c r="J296" s="140">
        <f t="shared" si="34"/>
        <v>912.12978576749822</v>
      </c>
      <c r="K296" s="140">
        <f t="shared" si="34"/>
        <v>892.56441564132626</v>
      </c>
      <c r="L296" s="140">
        <f t="shared" si="34"/>
        <v>871.73407619770694</v>
      </c>
      <c r="M296" s="140">
        <f t="shared" si="34"/>
        <v>849.46161446186318</v>
      </c>
      <c r="N296" s="140">
        <f t="shared" si="34"/>
        <v>825.56987745901711</v>
      </c>
      <c r="O296" s="140">
        <f t="shared" si="34"/>
        <v>799.88171221439177</v>
      </c>
      <c r="P296" s="140">
        <f t="shared" si="34"/>
        <v>772.21996575320941</v>
      </c>
      <c r="Q296" s="140">
        <f t="shared" si="34"/>
        <v>742.40748510069261</v>
      </c>
      <c r="R296" s="140">
        <f t="shared" si="34"/>
        <v>710.26711728206419</v>
      </c>
      <c r="S296" s="140">
        <f t="shared" si="34"/>
        <v>675.62170932254662</v>
      </c>
      <c r="T296" s="140">
        <f t="shared" si="34"/>
        <v>638.29410824736249</v>
      </c>
      <c r="U296" s="140">
        <f t="shared" si="34"/>
        <v>598.10716108173426</v>
      </c>
      <c r="V296" s="140">
        <f t="shared" si="34"/>
        <v>554.88371485088476</v>
      </c>
      <c r="W296" s="140">
        <f t="shared" si="34"/>
        <v>508.44661658003633</v>
      </c>
      <c r="X296" s="140">
        <f t="shared" si="34"/>
        <v>458.61871329441146</v>
      </c>
      <c r="Y296" s="140">
        <f t="shared" si="34"/>
        <v>405.22285201923307</v>
      </c>
      <c r="Z296" s="140">
        <f t="shared" si="34"/>
        <v>348.08187977972352</v>
      </c>
      <c r="AA296" s="140">
        <f t="shared" si="34"/>
        <v>287.01864360110528</v>
      </c>
      <c r="AB296" s="140">
        <f t="shared" si="34"/>
        <v>221.85599050860108</v>
      </c>
      <c r="AC296" s="140">
        <f t="shared" si="34"/>
        <v>152.41676752743354</v>
      </c>
      <c r="AD296" s="140">
        <f t="shared" si="34"/>
        <v>78.523821682825854</v>
      </c>
      <c r="AE296" s="140">
        <f t="shared" si="34"/>
        <v>0</v>
      </c>
      <c r="AF296" s="140">
        <f t="shared" si="34"/>
        <v>-83.331850495822238</v>
      </c>
      <c r="AG296" s="140">
        <f t="shared" si="34"/>
        <v>-171.64888277941733</v>
      </c>
      <c r="AH296" s="140">
        <f t="shared" si="34"/>
        <v>-265.12824982556305</v>
      </c>
      <c r="AI296" s="140">
        <f t="shared" si="34"/>
        <v>-363.94710460903678</v>
      </c>
      <c r="AJ296" s="140">
        <f t="shared" si="34"/>
        <v>-465.47999150486851</v>
      </c>
      <c r="AK296" s="140">
        <f t="shared" si="34"/>
        <v>-567.01287840070017</v>
      </c>
      <c r="AL296" s="140">
        <f t="shared" si="34"/>
        <v>-668.54576529653184</v>
      </c>
      <c r="AM296" s="140">
        <f t="shared" si="34"/>
        <v>-770.07865219236351</v>
      </c>
      <c r="AN296" s="140">
        <f t="shared" si="34"/>
        <v>-871.61153908819517</v>
      </c>
      <c r="AO296" s="140">
        <f t="shared" si="34"/>
        <v>-973.14442598402684</v>
      </c>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3"/>
    </row>
    <row r="297" spans="1:95" ht="15" customHeight="1">
      <c r="A297" s="104"/>
      <c r="B297" s="117" t="s">
        <v>123</v>
      </c>
      <c r="C297" s="141"/>
      <c r="D297" s="140">
        <f t="shared" si="34"/>
        <v>1004.9502231188918</v>
      </c>
      <c r="E297" s="140">
        <f t="shared" si="34"/>
        <v>1004.9502231188918</v>
      </c>
      <c r="F297" s="140">
        <f t="shared" si="34"/>
        <v>1004.9502231188918</v>
      </c>
      <c r="G297" s="140">
        <f t="shared" si="34"/>
        <v>1004.9502231188918</v>
      </c>
      <c r="H297" s="140">
        <f t="shared" si="34"/>
        <v>1004.9502231188918</v>
      </c>
      <c r="I297" s="140">
        <f t="shared" si="34"/>
        <v>1004.9502231188918</v>
      </c>
      <c r="J297" s="140">
        <f t="shared" si="34"/>
        <v>995.46163626332043</v>
      </c>
      <c r="K297" s="140">
        <f t="shared" si="34"/>
        <v>975.89626613714847</v>
      </c>
      <c r="L297" s="140">
        <f t="shared" si="34"/>
        <v>955.06592669352915</v>
      </c>
      <c r="M297" s="140">
        <f t="shared" si="34"/>
        <v>932.79346495768539</v>
      </c>
      <c r="N297" s="140">
        <f t="shared" si="34"/>
        <v>908.90172795483932</v>
      </c>
      <c r="O297" s="140">
        <f t="shared" si="34"/>
        <v>883.21356271021398</v>
      </c>
      <c r="P297" s="140">
        <f t="shared" si="34"/>
        <v>855.55181624903162</v>
      </c>
      <c r="Q297" s="140">
        <f t="shared" si="34"/>
        <v>825.73933559651482</v>
      </c>
      <c r="R297" s="140">
        <f t="shared" si="34"/>
        <v>793.5989677778864</v>
      </c>
      <c r="S297" s="140">
        <f t="shared" si="34"/>
        <v>758.95355981836883</v>
      </c>
      <c r="T297" s="140">
        <f t="shared" si="34"/>
        <v>721.6259587431847</v>
      </c>
      <c r="U297" s="140">
        <f t="shared" si="34"/>
        <v>681.43901157755647</v>
      </c>
      <c r="V297" s="140">
        <f t="shared" si="34"/>
        <v>638.21556534670697</v>
      </c>
      <c r="W297" s="140">
        <f t="shared" si="34"/>
        <v>591.77846707585854</v>
      </c>
      <c r="X297" s="140">
        <f t="shared" si="34"/>
        <v>541.95056379023367</v>
      </c>
      <c r="Y297" s="140">
        <f t="shared" si="34"/>
        <v>488.55470251505528</v>
      </c>
      <c r="Z297" s="140">
        <f t="shared" si="34"/>
        <v>431.41373027554573</v>
      </c>
      <c r="AA297" s="140">
        <f t="shared" si="34"/>
        <v>370.35049409692749</v>
      </c>
      <c r="AB297" s="140">
        <f t="shared" si="34"/>
        <v>305.18784100442332</v>
      </c>
      <c r="AC297" s="140">
        <f t="shared" si="34"/>
        <v>235.74861802325577</v>
      </c>
      <c r="AD297" s="140">
        <f t="shared" si="34"/>
        <v>161.85567217864809</v>
      </c>
      <c r="AE297" s="140">
        <f t="shared" ref="AE297:AO297" si="35">IF(AE$267=$B297,0,IF(AE$267&gt;$B297,-0.5*AE$265-0.5*AD$265+AD297,0.5*HLOOKUP($B297,$D$264:$AO$265,2,FALSE)+0.5*HLOOKUP($B296,$D$264:$AO$265,2,FALSE)+AE296))</f>
        <v>83.331850495822238</v>
      </c>
      <c r="AF297" s="140">
        <f t="shared" si="35"/>
        <v>0</v>
      </c>
      <c r="AG297" s="140">
        <f t="shared" si="35"/>
        <v>-88.317032283595097</v>
      </c>
      <c r="AH297" s="140">
        <f t="shared" si="35"/>
        <v>-181.79639932974084</v>
      </c>
      <c r="AI297" s="140">
        <f t="shared" si="35"/>
        <v>-280.61525411321458</v>
      </c>
      <c r="AJ297" s="140">
        <f t="shared" si="35"/>
        <v>-382.1481410090463</v>
      </c>
      <c r="AK297" s="140">
        <f t="shared" si="35"/>
        <v>-483.68102790487796</v>
      </c>
      <c r="AL297" s="140">
        <f t="shared" si="35"/>
        <v>-585.21391480070963</v>
      </c>
      <c r="AM297" s="140">
        <f t="shared" si="35"/>
        <v>-686.7468016965413</v>
      </c>
      <c r="AN297" s="140">
        <f t="shared" si="35"/>
        <v>-788.27968859237296</v>
      </c>
      <c r="AO297" s="140">
        <f t="shared" si="35"/>
        <v>-889.81257548820463</v>
      </c>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3"/>
    </row>
    <row r="298" spans="1:95" ht="15" customHeight="1">
      <c r="A298" s="104"/>
      <c r="B298" s="117" t="s">
        <v>124</v>
      </c>
      <c r="C298" s="141"/>
      <c r="D298" s="140">
        <f t="shared" ref="D298:AO304" si="36">IF(D$267=$B298,0,IF(D$267&gt;$B298,-0.5*D$265-0.5*C$265+C298,0.5*HLOOKUP($B298,$D$264:$AO$265,2,FALSE)+0.5*HLOOKUP($B297,$D$264:$AO$265,2,FALSE)+D297))</f>
        <v>1093.2672554024869</v>
      </c>
      <c r="E298" s="140">
        <f t="shared" si="36"/>
        <v>1093.2672554024869</v>
      </c>
      <c r="F298" s="140">
        <f t="shared" si="36"/>
        <v>1093.2672554024869</v>
      </c>
      <c r="G298" s="140">
        <f t="shared" si="36"/>
        <v>1093.2672554024869</v>
      </c>
      <c r="H298" s="140">
        <f t="shared" si="36"/>
        <v>1093.2672554024869</v>
      </c>
      <c r="I298" s="140">
        <f t="shared" si="36"/>
        <v>1093.2672554024869</v>
      </c>
      <c r="J298" s="140">
        <f t="shared" si="36"/>
        <v>1083.7786685469155</v>
      </c>
      <c r="K298" s="140">
        <f t="shared" si="36"/>
        <v>1064.2132984207435</v>
      </c>
      <c r="L298" s="140">
        <f t="shared" si="36"/>
        <v>1043.3829589771242</v>
      </c>
      <c r="M298" s="140">
        <f t="shared" si="36"/>
        <v>1021.1104972412804</v>
      </c>
      <c r="N298" s="140">
        <f t="shared" si="36"/>
        <v>997.21876023843447</v>
      </c>
      <c r="O298" s="140">
        <f t="shared" si="36"/>
        <v>971.53059499380902</v>
      </c>
      <c r="P298" s="140">
        <f t="shared" si="36"/>
        <v>943.86884853262677</v>
      </c>
      <c r="Q298" s="140">
        <f t="shared" si="36"/>
        <v>914.05636788010997</v>
      </c>
      <c r="R298" s="140">
        <f t="shared" si="36"/>
        <v>881.91600006148155</v>
      </c>
      <c r="S298" s="140">
        <f t="shared" si="36"/>
        <v>847.27059210196398</v>
      </c>
      <c r="T298" s="140">
        <f t="shared" si="36"/>
        <v>809.94299102677974</v>
      </c>
      <c r="U298" s="140">
        <f t="shared" si="36"/>
        <v>769.75604386115151</v>
      </c>
      <c r="V298" s="140">
        <f t="shared" si="36"/>
        <v>726.53259763030201</v>
      </c>
      <c r="W298" s="140">
        <f t="shared" si="36"/>
        <v>680.0954993594537</v>
      </c>
      <c r="X298" s="140">
        <f t="shared" si="36"/>
        <v>630.26759607382883</v>
      </c>
      <c r="Y298" s="140">
        <f t="shared" si="36"/>
        <v>576.87173479865032</v>
      </c>
      <c r="Z298" s="140">
        <f t="shared" si="36"/>
        <v>519.73076255914089</v>
      </c>
      <c r="AA298" s="140">
        <f t="shared" si="36"/>
        <v>458.66752638052259</v>
      </c>
      <c r="AB298" s="140">
        <f t="shared" si="36"/>
        <v>393.50487328801842</v>
      </c>
      <c r="AC298" s="140">
        <f t="shared" si="36"/>
        <v>324.0656503068509</v>
      </c>
      <c r="AD298" s="140">
        <f t="shared" si="36"/>
        <v>250.17270446224319</v>
      </c>
      <c r="AE298" s="140">
        <f t="shared" si="36"/>
        <v>171.64888277941733</v>
      </c>
      <c r="AF298" s="140">
        <f t="shared" si="36"/>
        <v>88.317032283595097</v>
      </c>
      <c r="AG298" s="140">
        <f t="shared" si="36"/>
        <v>0</v>
      </c>
      <c r="AH298" s="140">
        <f t="shared" si="36"/>
        <v>-93.479367046145725</v>
      </c>
      <c r="AI298" s="140">
        <f t="shared" si="36"/>
        <v>-192.29822182961945</v>
      </c>
      <c r="AJ298" s="140">
        <f t="shared" si="36"/>
        <v>-293.83110872545114</v>
      </c>
      <c r="AK298" s="140">
        <f t="shared" si="36"/>
        <v>-395.36399562128281</v>
      </c>
      <c r="AL298" s="140">
        <f t="shared" si="36"/>
        <v>-496.89688251711448</v>
      </c>
      <c r="AM298" s="140">
        <f t="shared" si="36"/>
        <v>-598.42976941294614</v>
      </c>
      <c r="AN298" s="140">
        <f t="shared" si="36"/>
        <v>-699.96265630877781</v>
      </c>
      <c r="AO298" s="140">
        <f t="shared" si="36"/>
        <v>-801.49554320460948</v>
      </c>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3"/>
    </row>
    <row r="299" spans="1:95" ht="15" customHeight="1">
      <c r="A299" s="104"/>
      <c r="B299" s="117" t="s">
        <v>125</v>
      </c>
      <c r="C299" s="141"/>
      <c r="D299" s="140">
        <f t="shared" si="36"/>
        <v>1186.7466224486325</v>
      </c>
      <c r="E299" s="140">
        <f t="shared" si="36"/>
        <v>1186.7466224486325</v>
      </c>
      <c r="F299" s="140">
        <f t="shared" si="36"/>
        <v>1186.7466224486325</v>
      </c>
      <c r="G299" s="140">
        <f t="shared" si="36"/>
        <v>1186.7466224486325</v>
      </c>
      <c r="H299" s="140">
        <f t="shared" si="36"/>
        <v>1186.7466224486325</v>
      </c>
      <c r="I299" s="140">
        <f t="shared" si="36"/>
        <v>1186.7466224486325</v>
      </c>
      <c r="J299" s="140">
        <f t="shared" si="36"/>
        <v>1177.2580355930611</v>
      </c>
      <c r="K299" s="140">
        <f t="shared" si="36"/>
        <v>1157.6926654668891</v>
      </c>
      <c r="L299" s="140">
        <f t="shared" si="36"/>
        <v>1136.8623260232698</v>
      </c>
      <c r="M299" s="140">
        <f t="shared" si="36"/>
        <v>1114.5898642874261</v>
      </c>
      <c r="N299" s="140">
        <f t="shared" si="36"/>
        <v>1090.6981272845801</v>
      </c>
      <c r="O299" s="140">
        <f t="shared" si="36"/>
        <v>1065.0099620399546</v>
      </c>
      <c r="P299" s="140">
        <f t="shared" si="36"/>
        <v>1037.3482155787724</v>
      </c>
      <c r="Q299" s="140">
        <f t="shared" si="36"/>
        <v>1007.5357349262557</v>
      </c>
      <c r="R299" s="140">
        <f t="shared" si="36"/>
        <v>975.39536710762729</v>
      </c>
      <c r="S299" s="140">
        <f t="shared" si="36"/>
        <v>940.74995914810972</v>
      </c>
      <c r="T299" s="140">
        <f t="shared" si="36"/>
        <v>903.42235807292548</v>
      </c>
      <c r="U299" s="140">
        <f t="shared" si="36"/>
        <v>863.23541090729725</v>
      </c>
      <c r="V299" s="140">
        <f t="shared" si="36"/>
        <v>820.01196467644775</v>
      </c>
      <c r="W299" s="140">
        <f t="shared" si="36"/>
        <v>773.57486640559944</v>
      </c>
      <c r="X299" s="140">
        <f t="shared" si="36"/>
        <v>723.74696311997457</v>
      </c>
      <c r="Y299" s="140">
        <f t="shared" si="36"/>
        <v>670.35110184479606</v>
      </c>
      <c r="Z299" s="140">
        <f t="shared" si="36"/>
        <v>613.21012960528662</v>
      </c>
      <c r="AA299" s="140">
        <f t="shared" si="36"/>
        <v>552.14689342666827</v>
      </c>
      <c r="AB299" s="140">
        <f t="shared" si="36"/>
        <v>486.98424033416416</v>
      </c>
      <c r="AC299" s="140">
        <f t="shared" si="36"/>
        <v>417.54501735299664</v>
      </c>
      <c r="AD299" s="140">
        <f t="shared" si="36"/>
        <v>343.65207150838893</v>
      </c>
      <c r="AE299" s="140">
        <f t="shared" si="36"/>
        <v>265.12824982556305</v>
      </c>
      <c r="AF299" s="140">
        <f t="shared" si="36"/>
        <v>181.79639932974084</v>
      </c>
      <c r="AG299" s="140">
        <f t="shared" si="36"/>
        <v>93.479367046145725</v>
      </c>
      <c r="AH299" s="140">
        <f t="shared" si="36"/>
        <v>0</v>
      </c>
      <c r="AI299" s="140">
        <f t="shared" si="36"/>
        <v>-98.818854783473725</v>
      </c>
      <c r="AJ299" s="140">
        <f t="shared" si="36"/>
        <v>-200.35174167930541</v>
      </c>
      <c r="AK299" s="140">
        <f t="shared" si="36"/>
        <v>-301.88462857513707</v>
      </c>
      <c r="AL299" s="140">
        <f t="shared" si="36"/>
        <v>-403.41751547096874</v>
      </c>
      <c r="AM299" s="140">
        <f t="shared" si="36"/>
        <v>-504.9504023668004</v>
      </c>
      <c r="AN299" s="140">
        <f t="shared" si="36"/>
        <v>-606.48328926263207</v>
      </c>
      <c r="AO299" s="140">
        <f t="shared" si="36"/>
        <v>-708.01617615846374</v>
      </c>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3"/>
    </row>
    <row r="300" spans="1:95" ht="15" customHeight="1">
      <c r="A300" s="104"/>
      <c r="B300" s="117" t="s">
        <v>126</v>
      </c>
      <c r="C300" s="141"/>
      <c r="D300" s="140">
        <f t="shared" si="36"/>
        <v>1285.5654772321061</v>
      </c>
      <c r="E300" s="140">
        <f t="shared" si="36"/>
        <v>1285.5654772321061</v>
      </c>
      <c r="F300" s="140">
        <f t="shared" si="36"/>
        <v>1285.5654772321061</v>
      </c>
      <c r="G300" s="140">
        <f t="shared" si="36"/>
        <v>1285.5654772321061</v>
      </c>
      <c r="H300" s="140">
        <f t="shared" si="36"/>
        <v>1285.5654772321061</v>
      </c>
      <c r="I300" s="140">
        <f t="shared" si="36"/>
        <v>1285.5654772321061</v>
      </c>
      <c r="J300" s="140">
        <f t="shared" si="36"/>
        <v>1276.0768903765347</v>
      </c>
      <c r="K300" s="140">
        <f t="shared" si="36"/>
        <v>1256.5115202503628</v>
      </c>
      <c r="L300" s="140">
        <f t="shared" si="36"/>
        <v>1235.6811808067434</v>
      </c>
      <c r="M300" s="140">
        <f t="shared" si="36"/>
        <v>1213.4087190708997</v>
      </c>
      <c r="N300" s="140">
        <f t="shared" si="36"/>
        <v>1189.5169820680537</v>
      </c>
      <c r="O300" s="140">
        <f t="shared" si="36"/>
        <v>1163.8288168234283</v>
      </c>
      <c r="P300" s="140">
        <f t="shared" si="36"/>
        <v>1136.167070362246</v>
      </c>
      <c r="Q300" s="140">
        <f t="shared" si="36"/>
        <v>1106.3545897097295</v>
      </c>
      <c r="R300" s="140">
        <f t="shared" si="36"/>
        <v>1074.214221891101</v>
      </c>
      <c r="S300" s="140">
        <f t="shared" si="36"/>
        <v>1039.5688139315835</v>
      </c>
      <c r="T300" s="140">
        <f t="shared" si="36"/>
        <v>1002.2412128563992</v>
      </c>
      <c r="U300" s="140">
        <f t="shared" si="36"/>
        <v>962.05426569077099</v>
      </c>
      <c r="V300" s="140">
        <f t="shared" si="36"/>
        <v>918.83081945992149</v>
      </c>
      <c r="W300" s="140">
        <f t="shared" si="36"/>
        <v>872.39372118907318</v>
      </c>
      <c r="X300" s="140">
        <f t="shared" si="36"/>
        <v>822.56581790344831</v>
      </c>
      <c r="Y300" s="140">
        <f t="shared" si="36"/>
        <v>769.1699566282698</v>
      </c>
      <c r="Z300" s="140">
        <f t="shared" si="36"/>
        <v>712.02898438876036</v>
      </c>
      <c r="AA300" s="140">
        <f t="shared" si="36"/>
        <v>650.96574821014201</v>
      </c>
      <c r="AB300" s="140">
        <f t="shared" si="36"/>
        <v>585.80309511763789</v>
      </c>
      <c r="AC300" s="140">
        <f t="shared" si="36"/>
        <v>516.36387213647038</v>
      </c>
      <c r="AD300" s="140">
        <f t="shared" si="36"/>
        <v>442.47092629186267</v>
      </c>
      <c r="AE300" s="140">
        <f t="shared" si="36"/>
        <v>363.94710460903678</v>
      </c>
      <c r="AF300" s="140">
        <f t="shared" si="36"/>
        <v>280.61525411321458</v>
      </c>
      <c r="AG300" s="140">
        <f t="shared" si="36"/>
        <v>192.29822182961945</v>
      </c>
      <c r="AH300" s="140">
        <f t="shared" si="36"/>
        <v>98.818854783473725</v>
      </c>
      <c r="AI300" s="140">
        <f t="shared" si="36"/>
        <v>0</v>
      </c>
      <c r="AJ300" s="140">
        <f t="shared" si="36"/>
        <v>-101.53288689583169</v>
      </c>
      <c r="AK300" s="140">
        <f t="shared" si="36"/>
        <v>-203.06577379166339</v>
      </c>
      <c r="AL300" s="140">
        <f t="shared" si="36"/>
        <v>-304.59866068749511</v>
      </c>
      <c r="AM300" s="140">
        <f t="shared" si="36"/>
        <v>-406.13154758332678</v>
      </c>
      <c r="AN300" s="140">
        <f t="shared" si="36"/>
        <v>-507.66443447915844</v>
      </c>
      <c r="AO300" s="140">
        <f t="shared" si="36"/>
        <v>-609.19732137499011</v>
      </c>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3"/>
    </row>
    <row r="301" spans="1:95" ht="15" customHeight="1">
      <c r="A301" s="104"/>
      <c r="B301" s="117" t="s">
        <v>127</v>
      </c>
      <c r="C301" s="141"/>
      <c r="D301" s="140">
        <f t="shared" si="36"/>
        <v>1387.0983641279379</v>
      </c>
      <c r="E301" s="140">
        <f t="shared" si="36"/>
        <v>1387.0983641279379</v>
      </c>
      <c r="F301" s="140">
        <f t="shared" si="36"/>
        <v>1387.0983641279379</v>
      </c>
      <c r="G301" s="140">
        <f t="shared" si="36"/>
        <v>1387.0983641279379</v>
      </c>
      <c r="H301" s="140">
        <f t="shared" si="36"/>
        <v>1387.0983641279379</v>
      </c>
      <c r="I301" s="140">
        <f t="shared" si="36"/>
        <v>1387.0983641279379</v>
      </c>
      <c r="J301" s="140">
        <f t="shared" si="36"/>
        <v>1377.6097772723665</v>
      </c>
      <c r="K301" s="140">
        <f t="shared" si="36"/>
        <v>1358.0444071461945</v>
      </c>
      <c r="L301" s="140">
        <f t="shared" si="36"/>
        <v>1337.2140677025752</v>
      </c>
      <c r="M301" s="140">
        <f t="shared" si="36"/>
        <v>1314.9416059667315</v>
      </c>
      <c r="N301" s="140">
        <f t="shared" si="36"/>
        <v>1291.0498689638855</v>
      </c>
      <c r="O301" s="140">
        <f t="shared" si="36"/>
        <v>1265.36170371926</v>
      </c>
      <c r="P301" s="140">
        <f t="shared" si="36"/>
        <v>1237.6999572580778</v>
      </c>
      <c r="Q301" s="140">
        <f t="shared" si="36"/>
        <v>1207.8874766055612</v>
      </c>
      <c r="R301" s="140">
        <f t="shared" si="36"/>
        <v>1175.7471087869328</v>
      </c>
      <c r="S301" s="140">
        <f t="shared" si="36"/>
        <v>1141.1017008274152</v>
      </c>
      <c r="T301" s="140">
        <f t="shared" si="36"/>
        <v>1103.774099752231</v>
      </c>
      <c r="U301" s="140">
        <f t="shared" si="36"/>
        <v>1063.5871525866028</v>
      </c>
      <c r="V301" s="140">
        <f t="shared" si="36"/>
        <v>1020.3637063557532</v>
      </c>
      <c r="W301" s="140">
        <f t="shared" si="36"/>
        <v>973.92660808490484</v>
      </c>
      <c r="X301" s="140">
        <f t="shared" si="36"/>
        <v>924.09870479927997</v>
      </c>
      <c r="Y301" s="140">
        <f t="shared" si="36"/>
        <v>870.70284352410147</v>
      </c>
      <c r="Z301" s="140">
        <f t="shared" si="36"/>
        <v>813.56187128459203</v>
      </c>
      <c r="AA301" s="140">
        <f t="shared" si="36"/>
        <v>752.49863510597368</v>
      </c>
      <c r="AB301" s="140">
        <f t="shared" si="36"/>
        <v>687.33598201346956</v>
      </c>
      <c r="AC301" s="140">
        <f t="shared" si="36"/>
        <v>617.89675903230204</v>
      </c>
      <c r="AD301" s="140">
        <f t="shared" si="36"/>
        <v>544.00381318769439</v>
      </c>
      <c r="AE301" s="140">
        <f t="shared" si="36"/>
        <v>465.47999150486851</v>
      </c>
      <c r="AF301" s="140">
        <f t="shared" si="36"/>
        <v>382.1481410090463</v>
      </c>
      <c r="AG301" s="140">
        <f t="shared" si="36"/>
        <v>293.83110872545114</v>
      </c>
      <c r="AH301" s="140">
        <f t="shared" si="36"/>
        <v>200.35174167930541</v>
      </c>
      <c r="AI301" s="140">
        <f t="shared" si="36"/>
        <v>101.53288689583169</v>
      </c>
      <c r="AJ301" s="140">
        <f t="shared" si="36"/>
        <v>0</v>
      </c>
      <c r="AK301" s="140">
        <f t="shared" si="36"/>
        <v>-101.53288689583169</v>
      </c>
      <c r="AL301" s="140">
        <f t="shared" si="36"/>
        <v>-203.06577379166339</v>
      </c>
      <c r="AM301" s="140">
        <f t="shared" si="36"/>
        <v>-304.59866068749511</v>
      </c>
      <c r="AN301" s="140">
        <f t="shared" si="36"/>
        <v>-406.13154758332678</v>
      </c>
      <c r="AO301" s="140">
        <f t="shared" si="36"/>
        <v>-507.66443447915844</v>
      </c>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3"/>
    </row>
    <row r="302" spans="1:95" ht="15" customHeight="1">
      <c r="A302" s="104"/>
      <c r="B302" s="117" t="s">
        <v>128</v>
      </c>
      <c r="C302" s="141"/>
      <c r="D302" s="140">
        <f t="shared" si="36"/>
        <v>1488.6312510237697</v>
      </c>
      <c r="E302" s="140">
        <f t="shared" si="36"/>
        <v>1488.6312510237697</v>
      </c>
      <c r="F302" s="140">
        <f t="shared" si="36"/>
        <v>1488.6312510237697</v>
      </c>
      <c r="G302" s="140">
        <f t="shared" si="36"/>
        <v>1488.6312510237697</v>
      </c>
      <c r="H302" s="140">
        <f t="shared" si="36"/>
        <v>1488.6312510237697</v>
      </c>
      <c r="I302" s="140">
        <f t="shared" si="36"/>
        <v>1488.6312510237697</v>
      </c>
      <c r="J302" s="140">
        <f t="shared" si="36"/>
        <v>1479.1426641681983</v>
      </c>
      <c r="K302" s="140">
        <f t="shared" si="36"/>
        <v>1459.5772940420263</v>
      </c>
      <c r="L302" s="140">
        <f t="shared" si="36"/>
        <v>1438.746954598407</v>
      </c>
      <c r="M302" s="140">
        <f t="shared" si="36"/>
        <v>1416.4744928625632</v>
      </c>
      <c r="N302" s="140">
        <f t="shared" si="36"/>
        <v>1392.5827558597173</v>
      </c>
      <c r="O302" s="140">
        <f t="shared" si="36"/>
        <v>1366.8945906150918</v>
      </c>
      <c r="P302" s="140">
        <f t="shared" si="36"/>
        <v>1339.2328441539096</v>
      </c>
      <c r="Q302" s="140">
        <f t="shared" si="36"/>
        <v>1309.420363501393</v>
      </c>
      <c r="R302" s="140">
        <f t="shared" si="36"/>
        <v>1277.2799956827646</v>
      </c>
      <c r="S302" s="140">
        <f t="shared" si="36"/>
        <v>1242.634587723247</v>
      </c>
      <c r="T302" s="140">
        <f t="shared" si="36"/>
        <v>1205.3069866480628</v>
      </c>
      <c r="U302" s="140">
        <f t="shared" si="36"/>
        <v>1165.1200394824345</v>
      </c>
      <c r="V302" s="140">
        <f t="shared" si="36"/>
        <v>1121.8965932515848</v>
      </c>
      <c r="W302" s="140">
        <f t="shared" si="36"/>
        <v>1075.4594949807365</v>
      </c>
      <c r="X302" s="140">
        <f t="shared" si="36"/>
        <v>1025.6315916951116</v>
      </c>
      <c r="Y302" s="140">
        <f t="shared" si="36"/>
        <v>972.23573041993313</v>
      </c>
      <c r="Z302" s="140">
        <f t="shared" si="36"/>
        <v>915.0947581804237</v>
      </c>
      <c r="AA302" s="140">
        <f t="shared" si="36"/>
        <v>854.03152200180534</v>
      </c>
      <c r="AB302" s="140">
        <f t="shared" si="36"/>
        <v>788.86886890930123</v>
      </c>
      <c r="AC302" s="140">
        <f t="shared" si="36"/>
        <v>719.42964592813371</v>
      </c>
      <c r="AD302" s="140">
        <f t="shared" si="36"/>
        <v>645.53670008352606</v>
      </c>
      <c r="AE302" s="140">
        <f t="shared" si="36"/>
        <v>567.01287840070017</v>
      </c>
      <c r="AF302" s="140">
        <f t="shared" si="36"/>
        <v>483.68102790487796</v>
      </c>
      <c r="AG302" s="140">
        <f t="shared" si="36"/>
        <v>395.36399562128281</v>
      </c>
      <c r="AH302" s="140">
        <f t="shared" si="36"/>
        <v>301.88462857513707</v>
      </c>
      <c r="AI302" s="140">
        <f t="shared" si="36"/>
        <v>203.06577379166339</v>
      </c>
      <c r="AJ302" s="140">
        <f t="shared" si="36"/>
        <v>101.53288689583169</v>
      </c>
      <c r="AK302" s="140">
        <f t="shared" si="36"/>
        <v>0</v>
      </c>
      <c r="AL302" s="140">
        <f t="shared" si="36"/>
        <v>-101.53288689583169</v>
      </c>
      <c r="AM302" s="140">
        <f t="shared" si="36"/>
        <v>-203.06577379166339</v>
      </c>
      <c r="AN302" s="140">
        <f t="shared" si="36"/>
        <v>-304.59866068749511</v>
      </c>
      <c r="AO302" s="140">
        <f t="shared" si="36"/>
        <v>-406.13154758332678</v>
      </c>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3"/>
    </row>
    <row r="303" spans="1:95" ht="15" customHeight="1">
      <c r="A303" s="104"/>
      <c r="B303" s="117" t="s">
        <v>129</v>
      </c>
      <c r="C303" s="141"/>
      <c r="D303" s="140">
        <f t="shared" si="36"/>
        <v>1590.1641379196014</v>
      </c>
      <c r="E303" s="140">
        <f t="shared" si="36"/>
        <v>1590.1641379196014</v>
      </c>
      <c r="F303" s="140">
        <f t="shared" si="36"/>
        <v>1590.1641379196014</v>
      </c>
      <c r="G303" s="140">
        <f t="shared" si="36"/>
        <v>1590.1641379196014</v>
      </c>
      <c r="H303" s="140">
        <f t="shared" si="36"/>
        <v>1590.1641379196014</v>
      </c>
      <c r="I303" s="140">
        <f t="shared" si="36"/>
        <v>1590.1641379196014</v>
      </c>
      <c r="J303" s="140">
        <f t="shared" si="36"/>
        <v>1580.6755510640301</v>
      </c>
      <c r="K303" s="140">
        <f t="shared" si="36"/>
        <v>1561.1101809378581</v>
      </c>
      <c r="L303" s="140">
        <f t="shared" si="36"/>
        <v>1540.2798414942388</v>
      </c>
      <c r="M303" s="140">
        <f t="shared" si="36"/>
        <v>1518.007379758395</v>
      </c>
      <c r="N303" s="140">
        <f t="shared" si="36"/>
        <v>1494.1156427555491</v>
      </c>
      <c r="O303" s="140">
        <f t="shared" si="36"/>
        <v>1468.4274775109236</v>
      </c>
      <c r="P303" s="140">
        <f t="shared" si="36"/>
        <v>1440.7657310497414</v>
      </c>
      <c r="Q303" s="140">
        <f t="shared" si="36"/>
        <v>1410.9532503972248</v>
      </c>
      <c r="R303" s="140">
        <f t="shared" si="36"/>
        <v>1378.8128825785964</v>
      </c>
      <c r="S303" s="140">
        <f t="shared" si="36"/>
        <v>1344.1674746190788</v>
      </c>
      <c r="T303" s="140">
        <f t="shared" si="36"/>
        <v>1306.8398735438946</v>
      </c>
      <c r="U303" s="140">
        <f t="shared" si="36"/>
        <v>1266.6529263782663</v>
      </c>
      <c r="V303" s="140">
        <f t="shared" si="36"/>
        <v>1223.4294801474166</v>
      </c>
      <c r="W303" s="140">
        <f t="shared" si="36"/>
        <v>1176.9923818765683</v>
      </c>
      <c r="X303" s="140">
        <f t="shared" si="36"/>
        <v>1127.1644785909434</v>
      </c>
      <c r="Y303" s="140">
        <f t="shared" si="36"/>
        <v>1073.7686173157649</v>
      </c>
      <c r="Z303" s="140">
        <f t="shared" si="36"/>
        <v>1016.6276450762554</v>
      </c>
      <c r="AA303" s="140">
        <f t="shared" si="36"/>
        <v>955.56440889763701</v>
      </c>
      <c r="AB303" s="140">
        <f t="shared" si="36"/>
        <v>890.40175580513289</v>
      </c>
      <c r="AC303" s="140">
        <f t="shared" si="36"/>
        <v>820.96253282396538</v>
      </c>
      <c r="AD303" s="140">
        <f t="shared" si="36"/>
        <v>747.06958697935772</v>
      </c>
      <c r="AE303" s="140">
        <f t="shared" si="36"/>
        <v>668.54576529653184</v>
      </c>
      <c r="AF303" s="140">
        <f t="shared" si="36"/>
        <v>585.21391480070963</v>
      </c>
      <c r="AG303" s="140">
        <f t="shared" si="36"/>
        <v>496.89688251711448</v>
      </c>
      <c r="AH303" s="140">
        <f t="shared" si="36"/>
        <v>403.41751547096874</v>
      </c>
      <c r="AI303" s="140">
        <f t="shared" si="36"/>
        <v>304.59866068749511</v>
      </c>
      <c r="AJ303" s="140">
        <f t="shared" si="36"/>
        <v>203.06577379166339</v>
      </c>
      <c r="AK303" s="140">
        <f t="shared" si="36"/>
        <v>101.53288689583169</v>
      </c>
      <c r="AL303" s="140">
        <f t="shared" si="36"/>
        <v>0</v>
      </c>
      <c r="AM303" s="140">
        <f t="shared" si="36"/>
        <v>-101.53288689583169</v>
      </c>
      <c r="AN303" s="140">
        <f t="shared" si="36"/>
        <v>-203.06577379166339</v>
      </c>
      <c r="AO303" s="140">
        <f t="shared" si="36"/>
        <v>-304.59866068749511</v>
      </c>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3"/>
    </row>
    <row r="304" spans="1:95" ht="15" customHeight="1">
      <c r="A304" s="104"/>
      <c r="B304" s="117" t="s">
        <v>130</v>
      </c>
      <c r="C304" s="141"/>
      <c r="D304" s="140">
        <f t="shared" si="36"/>
        <v>1691.6970248154332</v>
      </c>
      <c r="E304" s="140">
        <f t="shared" si="36"/>
        <v>1691.6970248154332</v>
      </c>
      <c r="F304" s="140">
        <f t="shared" si="36"/>
        <v>1691.6970248154332</v>
      </c>
      <c r="G304" s="140">
        <f t="shared" si="36"/>
        <v>1691.6970248154332</v>
      </c>
      <c r="H304" s="140">
        <f t="shared" si="36"/>
        <v>1691.6970248154332</v>
      </c>
      <c r="I304" s="140">
        <f t="shared" si="36"/>
        <v>1691.6970248154332</v>
      </c>
      <c r="J304" s="140">
        <f t="shared" si="36"/>
        <v>1682.2084379598618</v>
      </c>
      <c r="K304" s="140">
        <f t="shared" si="36"/>
        <v>1662.6430678336899</v>
      </c>
      <c r="L304" s="140">
        <f t="shared" si="36"/>
        <v>1641.8127283900706</v>
      </c>
      <c r="M304" s="140">
        <f t="shared" si="36"/>
        <v>1619.5402666542268</v>
      </c>
      <c r="N304" s="140">
        <f t="shared" si="36"/>
        <v>1595.6485296513808</v>
      </c>
      <c r="O304" s="140">
        <f t="shared" si="36"/>
        <v>1569.9603644067554</v>
      </c>
      <c r="P304" s="140">
        <f t="shared" si="36"/>
        <v>1542.2986179455731</v>
      </c>
      <c r="Q304" s="140">
        <f t="shared" si="36"/>
        <v>1512.4861372930566</v>
      </c>
      <c r="R304" s="140">
        <f t="shared" si="36"/>
        <v>1480.3457694744282</v>
      </c>
      <c r="S304" s="140">
        <f t="shared" si="36"/>
        <v>1445.7003615149106</v>
      </c>
      <c r="T304" s="140">
        <f t="shared" si="36"/>
        <v>1408.3727604397263</v>
      </c>
      <c r="U304" s="140">
        <f t="shared" si="36"/>
        <v>1368.1858132740981</v>
      </c>
      <c r="V304" s="140">
        <f t="shared" si="36"/>
        <v>1324.9623670432484</v>
      </c>
      <c r="W304" s="140">
        <f t="shared" si="36"/>
        <v>1278.5252687724001</v>
      </c>
      <c r="X304" s="140">
        <f t="shared" si="36"/>
        <v>1228.6973654867752</v>
      </c>
      <c r="Y304" s="140">
        <f t="shared" si="36"/>
        <v>1175.3015042115967</v>
      </c>
      <c r="Z304" s="140">
        <f t="shared" si="36"/>
        <v>1118.160531972087</v>
      </c>
      <c r="AA304" s="140">
        <f t="shared" si="36"/>
        <v>1057.0972957934687</v>
      </c>
      <c r="AB304" s="140">
        <f t="shared" si="36"/>
        <v>991.93464270096456</v>
      </c>
      <c r="AC304" s="140">
        <f t="shared" si="36"/>
        <v>922.49541971979704</v>
      </c>
      <c r="AD304" s="140">
        <f t="shared" si="36"/>
        <v>848.60247387518939</v>
      </c>
      <c r="AE304" s="140">
        <f t="shared" ref="AE304:AO304" si="37">IF(AE$267=$B304,0,IF(AE$267&gt;$B304,-0.5*AE$265-0.5*AD$265+AD304,0.5*HLOOKUP($B304,$D$264:$AO$265,2,FALSE)+0.5*HLOOKUP($B303,$D$264:$AO$265,2,FALSE)+AE303))</f>
        <v>770.07865219236351</v>
      </c>
      <c r="AF304" s="140">
        <f t="shared" si="37"/>
        <v>686.7468016965413</v>
      </c>
      <c r="AG304" s="140">
        <f t="shared" si="37"/>
        <v>598.42976941294614</v>
      </c>
      <c r="AH304" s="140">
        <f t="shared" si="37"/>
        <v>504.9504023668004</v>
      </c>
      <c r="AI304" s="140">
        <f t="shared" si="37"/>
        <v>406.13154758332678</v>
      </c>
      <c r="AJ304" s="140">
        <f t="shared" si="37"/>
        <v>304.59866068749511</v>
      </c>
      <c r="AK304" s="140">
        <f t="shared" si="37"/>
        <v>203.06577379166339</v>
      </c>
      <c r="AL304" s="140">
        <f t="shared" si="37"/>
        <v>101.53288689583169</v>
      </c>
      <c r="AM304" s="140">
        <f t="shared" si="37"/>
        <v>0</v>
      </c>
      <c r="AN304" s="140">
        <f t="shared" si="37"/>
        <v>-101.53288689583169</v>
      </c>
      <c r="AO304" s="140">
        <f t="shared" si="37"/>
        <v>-203.06577379166339</v>
      </c>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3"/>
    </row>
    <row r="305" spans="1:95" ht="15" customHeight="1">
      <c r="A305" s="104"/>
      <c r="B305" s="117" t="s">
        <v>131</v>
      </c>
      <c r="C305" s="141"/>
      <c r="D305" s="140">
        <f t="shared" ref="D305:AO306" si="38">IF(D$267=$B305,0,IF(D$267&gt;$B305,-0.5*D$265-0.5*C$265+C305,0.5*HLOOKUP($B305,$D$264:$AO$265,2,FALSE)+0.5*HLOOKUP($B304,$D$264:$AO$265,2,FALSE)+D304))</f>
        <v>1793.229911711265</v>
      </c>
      <c r="E305" s="140">
        <f t="shared" si="38"/>
        <v>1793.229911711265</v>
      </c>
      <c r="F305" s="140">
        <f t="shared" si="38"/>
        <v>1793.229911711265</v>
      </c>
      <c r="G305" s="140">
        <f t="shared" si="38"/>
        <v>1793.229911711265</v>
      </c>
      <c r="H305" s="140">
        <f t="shared" si="38"/>
        <v>1793.229911711265</v>
      </c>
      <c r="I305" s="140">
        <f t="shared" si="38"/>
        <v>1793.229911711265</v>
      </c>
      <c r="J305" s="140">
        <f t="shared" si="38"/>
        <v>1783.7413248556936</v>
      </c>
      <c r="K305" s="140">
        <f t="shared" si="38"/>
        <v>1764.1759547295217</v>
      </c>
      <c r="L305" s="140">
        <f t="shared" si="38"/>
        <v>1743.3456152859023</v>
      </c>
      <c r="M305" s="140">
        <f t="shared" si="38"/>
        <v>1721.0731535500586</v>
      </c>
      <c r="N305" s="140">
        <f t="shared" si="38"/>
        <v>1697.1814165472126</v>
      </c>
      <c r="O305" s="140">
        <f t="shared" si="38"/>
        <v>1671.4932513025872</v>
      </c>
      <c r="P305" s="140">
        <f t="shared" si="38"/>
        <v>1643.8315048414049</v>
      </c>
      <c r="Q305" s="140">
        <f t="shared" si="38"/>
        <v>1614.0190241888884</v>
      </c>
      <c r="R305" s="140">
        <f t="shared" si="38"/>
        <v>1581.8786563702599</v>
      </c>
      <c r="S305" s="140">
        <f t="shared" si="38"/>
        <v>1547.2332484107424</v>
      </c>
      <c r="T305" s="140">
        <f t="shared" si="38"/>
        <v>1509.9056473355581</v>
      </c>
      <c r="U305" s="140">
        <f t="shared" si="38"/>
        <v>1469.7187001699299</v>
      </c>
      <c r="V305" s="140">
        <f t="shared" si="38"/>
        <v>1426.4952539390802</v>
      </c>
      <c r="W305" s="140">
        <f t="shared" si="38"/>
        <v>1380.0581556682318</v>
      </c>
      <c r="X305" s="140">
        <f t="shared" si="38"/>
        <v>1330.230252382607</v>
      </c>
      <c r="Y305" s="140">
        <f t="shared" si="38"/>
        <v>1276.8343911074285</v>
      </c>
      <c r="Z305" s="140">
        <f t="shared" si="38"/>
        <v>1219.6934188679188</v>
      </c>
      <c r="AA305" s="140">
        <f t="shared" si="38"/>
        <v>1158.6301826893005</v>
      </c>
      <c r="AB305" s="140">
        <f t="shared" si="38"/>
        <v>1093.4675295967963</v>
      </c>
      <c r="AC305" s="140">
        <f t="shared" si="38"/>
        <v>1024.0283066156287</v>
      </c>
      <c r="AD305" s="140">
        <f t="shared" si="38"/>
        <v>950.13536077102106</v>
      </c>
      <c r="AE305" s="140">
        <f t="shared" si="38"/>
        <v>871.61153908819517</v>
      </c>
      <c r="AF305" s="140">
        <f t="shared" si="38"/>
        <v>788.27968859237296</v>
      </c>
      <c r="AG305" s="140">
        <f t="shared" si="38"/>
        <v>699.96265630877781</v>
      </c>
      <c r="AH305" s="140">
        <f t="shared" si="38"/>
        <v>606.48328926263207</v>
      </c>
      <c r="AI305" s="140">
        <f t="shared" si="38"/>
        <v>507.66443447915844</v>
      </c>
      <c r="AJ305" s="140">
        <f t="shared" si="38"/>
        <v>406.13154758332678</v>
      </c>
      <c r="AK305" s="140">
        <f t="shared" si="38"/>
        <v>304.59866068749511</v>
      </c>
      <c r="AL305" s="140">
        <f t="shared" si="38"/>
        <v>203.06577379166339</v>
      </c>
      <c r="AM305" s="140">
        <f t="shared" si="38"/>
        <v>101.53288689583169</v>
      </c>
      <c r="AN305" s="140">
        <f t="shared" si="38"/>
        <v>0</v>
      </c>
      <c r="AO305" s="140">
        <f t="shared" si="38"/>
        <v>-101.53288689583169</v>
      </c>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3"/>
    </row>
    <row r="306" spans="1:95" ht="15" customHeight="1">
      <c r="A306" s="104"/>
      <c r="B306" s="117" t="s">
        <v>132</v>
      </c>
      <c r="C306" s="141"/>
      <c r="D306" s="140">
        <f t="shared" si="38"/>
        <v>1894.7627986070968</v>
      </c>
      <c r="E306" s="140">
        <f t="shared" si="38"/>
        <v>1894.7627986070968</v>
      </c>
      <c r="F306" s="140">
        <f t="shared" si="38"/>
        <v>1894.7627986070968</v>
      </c>
      <c r="G306" s="140">
        <f t="shared" si="38"/>
        <v>1894.7627986070968</v>
      </c>
      <c r="H306" s="140">
        <f t="shared" si="38"/>
        <v>1894.7627986070968</v>
      </c>
      <c r="I306" s="140">
        <f t="shared" si="38"/>
        <v>1894.7627986070968</v>
      </c>
      <c r="J306" s="140">
        <f t="shared" si="38"/>
        <v>1885.2742117515254</v>
      </c>
      <c r="K306" s="140">
        <f t="shared" si="38"/>
        <v>1865.7088416253534</v>
      </c>
      <c r="L306" s="140">
        <f t="shared" si="38"/>
        <v>1844.8785021817341</v>
      </c>
      <c r="M306" s="140">
        <f t="shared" si="38"/>
        <v>1822.6060404458904</v>
      </c>
      <c r="N306" s="140">
        <f t="shared" si="38"/>
        <v>1798.7143034430444</v>
      </c>
      <c r="O306" s="140">
        <f t="shared" si="38"/>
        <v>1773.0261381984189</v>
      </c>
      <c r="P306" s="140">
        <f t="shared" si="38"/>
        <v>1745.3643917372367</v>
      </c>
      <c r="Q306" s="140">
        <f t="shared" si="38"/>
        <v>1715.5519110847201</v>
      </c>
      <c r="R306" s="140">
        <f t="shared" si="38"/>
        <v>1683.4115432660917</v>
      </c>
      <c r="S306" s="140">
        <f t="shared" si="38"/>
        <v>1648.7661353065741</v>
      </c>
      <c r="T306" s="140">
        <f t="shared" si="38"/>
        <v>1611.4385342313899</v>
      </c>
      <c r="U306" s="140">
        <f t="shared" si="38"/>
        <v>1571.2515870657617</v>
      </c>
      <c r="V306" s="140">
        <f t="shared" si="38"/>
        <v>1528.0281408349119</v>
      </c>
      <c r="W306" s="140">
        <f t="shared" si="38"/>
        <v>1481.5910425640636</v>
      </c>
      <c r="X306" s="140">
        <f t="shared" si="38"/>
        <v>1431.7631392784388</v>
      </c>
      <c r="Y306" s="140">
        <f t="shared" si="38"/>
        <v>1378.3672780032603</v>
      </c>
      <c r="Z306" s="140">
        <f t="shared" si="38"/>
        <v>1321.2263057637506</v>
      </c>
      <c r="AA306" s="140">
        <f t="shared" si="38"/>
        <v>1260.1630695851322</v>
      </c>
      <c r="AB306" s="140">
        <f t="shared" si="38"/>
        <v>1195.0004164926281</v>
      </c>
      <c r="AC306" s="140">
        <f t="shared" si="38"/>
        <v>1125.5611935114605</v>
      </c>
      <c r="AD306" s="140">
        <f t="shared" si="38"/>
        <v>1051.6682476668527</v>
      </c>
      <c r="AE306" s="140">
        <f t="shared" si="38"/>
        <v>973.14442598402684</v>
      </c>
      <c r="AF306" s="140">
        <f t="shared" si="38"/>
        <v>889.81257548820463</v>
      </c>
      <c r="AG306" s="140">
        <f t="shared" si="38"/>
        <v>801.49554320460948</v>
      </c>
      <c r="AH306" s="140">
        <f t="shared" si="38"/>
        <v>708.01617615846374</v>
      </c>
      <c r="AI306" s="140">
        <f t="shared" si="38"/>
        <v>609.19732137499011</v>
      </c>
      <c r="AJ306" s="140">
        <f t="shared" si="38"/>
        <v>507.66443447915844</v>
      </c>
      <c r="AK306" s="140">
        <f t="shared" si="38"/>
        <v>406.13154758332678</v>
      </c>
      <c r="AL306" s="140">
        <f t="shared" si="38"/>
        <v>304.59866068749511</v>
      </c>
      <c r="AM306" s="140">
        <f t="shared" si="38"/>
        <v>203.06577379166339</v>
      </c>
      <c r="AN306" s="140">
        <f t="shared" si="38"/>
        <v>101.53288689583169</v>
      </c>
      <c r="AO306" s="140">
        <f t="shared" si="38"/>
        <v>0</v>
      </c>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3"/>
    </row>
    <row r="307" spans="1:95" ht="15" customHeight="1">
      <c r="A307" s="104"/>
      <c r="B307" s="119"/>
      <c r="C307" s="104"/>
      <c r="D307" s="124"/>
      <c r="E307" s="124"/>
      <c r="F307" s="124"/>
      <c r="G307" s="124"/>
      <c r="H307" s="124"/>
      <c r="I307" s="124"/>
      <c r="J307" s="124"/>
      <c r="K307" s="124"/>
      <c r="L307" s="124"/>
      <c r="M307" s="124"/>
      <c r="N307" s="124"/>
      <c r="O307" s="124"/>
      <c r="P307" s="124"/>
      <c r="Q307" s="124"/>
      <c r="R307" s="16"/>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3"/>
    </row>
    <row r="308" spans="1:95" s="7" customFormat="1" ht="15.6">
      <c r="B308" s="8" t="s">
        <v>147</v>
      </c>
      <c r="C308" s="9"/>
      <c r="D308" s="10"/>
      <c r="E308" s="10"/>
    </row>
    <row r="309" spans="1:95" ht="15" customHeight="1">
      <c r="A309" s="104"/>
      <c r="B309" s="104"/>
      <c r="C309" s="102"/>
      <c r="D309" s="3"/>
      <c r="E309" s="3"/>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row>
    <row r="310" spans="1:95" ht="15" customHeight="1">
      <c r="A310" s="104"/>
      <c r="B310" s="137" t="s">
        <v>141</v>
      </c>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7"/>
      <c r="AQ310" s="17"/>
      <c r="AR310" s="17"/>
      <c r="AS310" s="17"/>
      <c r="AT310" s="17"/>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row>
    <row r="311" spans="1:95" ht="15" customHeight="1">
      <c r="A311" s="104"/>
      <c r="B311" s="137"/>
      <c r="C311" s="65" t="s">
        <v>226</v>
      </c>
      <c r="D311" s="12" t="s">
        <v>95</v>
      </c>
      <c r="E311" s="13" t="s">
        <v>96</v>
      </c>
      <c r="F311" s="98" t="s">
        <v>97</v>
      </c>
      <c r="G311" s="98" t="s">
        <v>98</v>
      </c>
      <c r="H311" s="98" t="s">
        <v>99</v>
      </c>
      <c r="I311" s="98" t="s">
        <v>100</v>
      </c>
      <c r="J311" s="98" t="s">
        <v>101</v>
      </c>
      <c r="K311" s="98" t="s">
        <v>102</v>
      </c>
      <c r="L311" s="98" t="s">
        <v>103</v>
      </c>
      <c r="M311" s="98" t="s">
        <v>104</v>
      </c>
      <c r="N311" s="98" t="s">
        <v>105</v>
      </c>
      <c r="O311" s="98" t="s">
        <v>106</v>
      </c>
      <c r="P311" s="98" t="s">
        <v>107</v>
      </c>
      <c r="Q311" s="98" t="s">
        <v>108</v>
      </c>
      <c r="R311" s="98" t="s">
        <v>109</v>
      </c>
      <c r="S311" s="98" t="s">
        <v>110</v>
      </c>
      <c r="T311" s="98" t="s">
        <v>111</v>
      </c>
      <c r="U311" s="98" t="s">
        <v>112</v>
      </c>
      <c r="V311" s="98" t="s">
        <v>113</v>
      </c>
      <c r="W311" s="98" t="s">
        <v>114</v>
      </c>
      <c r="X311" s="98" t="s">
        <v>115</v>
      </c>
      <c r="Y311" s="98" t="s">
        <v>116</v>
      </c>
      <c r="Z311" s="98" t="s">
        <v>117</v>
      </c>
      <c r="AA311" s="98" t="s">
        <v>118</v>
      </c>
      <c r="AB311" s="98" t="s">
        <v>119</v>
      </c>
      <c r="AC311" s="98" t="s">
        <v>120</v>
      </c>
      <c r="AD311" s="98" t="s">
        <v>121</v>
      </c>
      <c r="AE311" s="98" t="s">
        <v>122</v>
      </c>
      <c r="AF311" s="98" t="s">
        <v>123</v>
      </c>
      <c r="AG311" s="98" t="s">
        <v>124</v>
      </c>
      <c r="AH311" s="98" t="s">
        <v>125</v>
      </c>
      <c r="AI311" s="98" t="s">
        <v>126</v>
      </c>
      <c r="AJ311" s="98" t="s">
        <v>127</v>
      </c>
      <c r="AK311" s="98" t="s">
        <v>128</v>
      </c>
      <c r="AL311" s="98" t="s">
        <v>129</v>
      </c>
      <c r="AM311" s="98" t="s">
        <v>130</v>
      </c>
      <c r="AN311" s="98" t="s">
        <v>131</v>
      </c>
      <c r="AO311" s="98" t="s">
        <v>132</v>
      </c>
      <c r="AP311" s="17"/>
      <c r="AQ311" s="17"/>
      <c r="AR311" s="17"/>
      <c r="AS311" s="17"/>
      <c r="AT311" s="17"/>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row>
    <row r="312" spans="1:95" ht="15" customHeight="1">
      <c r="A312" s="104"/>
      <c r="B312" s="104" t="s">
        <v>232</v>
      </c>
      <c r="C312" s="104">
        <f>Road_mask</f>
        <v>1</v>
      </c>
      <c r="D312" s="123">
        <v>0</v>
      </c>
      <c r="E312" s="123">
        <v>0</v>
      </c>
      <c r="F312" s="123">
        <v>0</v>
      </c>
      <c r="G312" s="123">
        <v>0</v>
      </c>
      <c r="H312" s="123">
        <v>0</v>
      </c>
      <c r="I312" s="123">
        <v>0</v>
      </c>
      <c r="J312" s="123">
        <f t="shared" ref="J312:AO312" si="39">AMI_values_road_1dB_in</f>
        <v>0</v>
      </c>
      <c r="K312" s="123">
        <f t="shared" si="39"/>
        <v>0</v>
      </c>
      <c r="L312" s="123">
        <f t="shared" si="39"/>
        <v>0</v>
      </c>
      <c r="M312" s="123">
        <f t="shared" si="39"/>
        <v>0</v>
      </c>
      <c r="N312" s="123">
        <f t="shared" si="39"/>
        <v>0</v>
      </c>
      <c r="O312" s="123">
        <f t="shared" si="39"/>
        <v>0</v>
      </c>
      <c r="P312" s="123">
        <f t="shared" si="39"/>
        <v>2.164381954163582</v>
      </c>
      <c r="Q312" s="123">
        <f t="shared" si="39"/>
        <v>4.2792453069303944</v>
      </c>
      <c r="R312" s="123">
        <f t="shared" si="39"/>
        <v>6.0593636738623884</v>
      </c>
      <c r="S312" s="123">
        <f t="shared" si="39"/>
        <v>7.8946300162456051</v>
      </c>
      <c r="T312" s="123">
        <f t="shared" si="39"/>
        <v>9.7850443340813378</v>
      </c>
      <c r="U312" s="123">
        <f t="shared" si="39"/>
        <v>11.730606627367322</v>
      </c>
      <c r="V312" s="123">
        <f t="shared" si="39"/>
        <v>13.731316896106144</v>
      </c>
      <c r="W312" s="123">
        <f t="shared" si="39"/>
        <v>15.78717514029716</v>
      </c>
      <c r="X312" s="123">
        <f t="shared" si="39"/>
        <v>17.898181359938754</v>
      </c>
      <c r="Y312" s="123">
        <f t="shared" si="39"/>
        <v>20.064335555031565</v>
      </c>
      <c r="Z312" s="123">
        <f t="shared" si="39"/>
        <v>22.285637725577548</v>
      </c>
      <c r="AA312" s="123">
        <f t="shared" si="39"/>
        <v>24.562087871576036</v>
      </c>
      <c r="AB312" s="123">
        <f t="shared" si="39"/>
        <v>26.893685993023812</v>
      </c>
      <c r="AC312" s="123">
        <f t="shared" si="39"/>
        <v>29.280432089924105</v>
      </c>
      <c r="AD312" s="123">
        <f t="shared" si="39"/>
        <v>31.722326162276914</v>
      </c>
      <c r="AE312" s="123">
        <f t="shared" si="39"/>
        <v>34.219368210081591</v>
      </c>
      <c r="AF312" s="123">
        <f t="shared" si="39"/>
        <v>36.77155823333748</v>
      </c>
      <c r="AG312" s="123">
        <f t="shared" si="39"/>
        <v>39.378896232044603</v>
      </c>
      <c r="AH312" s="123">
        <f t="shared" si="39"/>
        <v>42.0413822062036</v>
      </c>
      <c r="AI312" s="123">
        <f t="shared" si="39"/>
        <v>44.75901615581575</v>
      </c>
      <c r="AJ312" s="123">
        <f t="shared" si="39"/>
        <v>47.531798080877834</v>
      </c>
      <c r="AK312" s="123">
        <f t="shared" si="39"/>
        <v>50.359727981392439</v>
      </c>
      <c r="AL312" s="123">
        <f t="shared" si="39"/>
        <v>53.242805857359535</v>
      </c>
      <c r="AM312" s="123">
        <f t="shared" si="39"/>
        <v>53.242805857359535</v>
      </c>
      <c r="AN312" s="123">
        <f t="shared" si="39"/>
        <v>53.242805857359535</v>
      </c>
      <c r="AO312" s="123">
        <f t="shared" si="39"/>
        <v>53.242805857359535</v>
      </c>
      <c r="AP312" s="17"/>
      <c r="AQ312" s="17"/>
      <c r="AR312" s="17"/>
      <c r="AS312" s="17"/>
      <c r="AT312" s="17"/>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row>
    <row r="313" spans="1:95" ht="15" customHeight="1">
      <c r="A313" s="104"/>
      <c r="B313" s="104" t="s">
        <v>233</v>
      </c>
      <c r="C313" s="102">
        <f>Rail_mask</f>
        <v>0</v>
      </c>
      <c r="D313" s="123">
        <v>0</v>
      </c>
      <c r="E313" s="123">
        <v>0</v>
      </c>
      <c r="F313" s="123">
        <v>0</v>
      </c>
      <c r="G313" s="123">
        <v>0</v>
      </c>
      <c r="H313" s="123">
        <v>0</v>
      </c>
      <c r="I313" s="123">
        <v>0</v>
      </c>
      <c r="J313" s="123">
        <f t="shared" ref="J313:AO313" si="40">AMI_values_rail_1dB_in</f>
        <v>0</v>
      </c>
      <c r="K313" s="123">
        <f t="shared" si="40"/>
        <v>0</v>
      </c>
      <c r="L313" s="123">
        <f t="shared" si="40"/>
        <v>0</v>
      </c>
      <c r="M313" s="123">
        <f t="shared" si="40"/>
        <v>0</v>
      </c>
      <c r="N313" s="123">
        <f t="shared" si="40"/>
        <v>0</v>
      </c>
      <c r="O313" s="123">
        <f t="shared" si="40"/>
        <v>0</v>
      </c>
      <c r="P313" s="123">
        <f t="shared" si="40"/>
        <v>0</v>
      </c>
      <c r="Q313" s="123">
        <f t="shared" si="40"/>
        <v>0</v>
      </c>
      <c r="R313" s="123">
        <f t="shared" si="40"/>
        <v>2.164381954163582</v>
      </c>
      <c r="S313" s="123">
        <f t="shared" si="40"/>
        <v>4.2792453069303944</v>
      </c>
      <c r="T313" s="123">
        <f t="shared" si="40"/>
        <v>6.0593636738623884</v>
      </c>
      <c r="U313" s="123">
        <f t="shared" si="40"/>
        <v>7.8946300162456051</v>
      </c>
      <c r="V313" s="123">
        <f t="shared" si="40"/>
        <v>9.7850443340813378</v>
      </c>
      <c r="W313" s="123">
        <f t="shared" si="40"/>
        <v>11.730606627367322</v>
      </c>
      <c r="X313" s="123">
        <f t="shared" si="40"/>
        <v>13.731316896106144</v>
      </c>
      <c r="Y313" s="123">
        <f t="shared" si="40"/>
        <v>15.78717514029716</v>
      </c>
      <c r="Z313" s="123">
        <f t="shared" si="40"/>
        <v>17.898181359938754</v>
      </c>
      <c r="AA313" s="123">
        <f t="shared" si="40"/>
        <v>20.064335555031565</v>
      </c>
      <c r="AB313" s="123">
        <f t="shared" si="40"/>
        <v>22.285637725577548</v>
      </c>
      <c r="AC313" s="123">
        <f t="shared" si="40"/>
        <v>24.562087871576036</v>
      </c>
      <c r="AD313" s="123">
        <f t="shared" si="40"/>
        <v>26.893685993023812</v>
      </c>
      <c r="AE313" s="123">
        <f t="shared" si="40"/>
        <v>29.280432089924105</v>
      </c>
      <c r="AF313" s="123">
        <f t="shared" si="40"/>
        <v>31.722326162276914</v>
      </c>
      <c r="AG313" s="123">
        <f t="shared" si="40"/>
        <v>34.219368210081591</v>
      </c>
      <c r="AH313" s="123">
        <f t="shared" si="40"/>
        <v>36.77155823333748</v>
      </c>
      <c r="AI313" s="123">
        <f t="shared" si="40"/>
        <v>39.378896232044603</v>
      </c>
      <c r="AJ313" s="123">
        <f t="shared" si="40"/>
        <v>42.0413822062036</v>
      </c>
      <c r="AK313" s="123">
        <f t="shared" si="40"/>
        <v>44.75901615581575</v>
      </c>
      <c r="AL313" s="123">
        <f t="shared" si="40"/>
        <v>47.531798080877834</v>
      </c>
      <c r="AM313" s="123">
        <f t="shared" si="40"/>
        <v>50.359727981392439</v>
      </c>
      <c r="AN313" s="123">
        <f t="shared" si="40"/>
        <v>53.242805857359535</v>
      </c>
      <c r="AO313" s="123">
        <f t="shared" si="40"/>
        <v>53.242805857359535</v>
      </c>
      <c r="AP313" s="17"/>
      <c r="AQ313" s="17"/>
      <c r="AR313" s="17"/>
      <c r="AS313" s="17"/>
      <c r="AT313" s="17"/>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row>
    <row r="314" spans="1:95" ht="15" customHeight="1">
      <c r="A314" s="104"/>
      <c r="B314" s="104" t="s">
        <v>234</v>
      </c>
      <c r="C314" s="102">
        <f>Aviation_mask</f>
        <v>0</v>
      </c>
      <c r="D314" s="123">
        <v>0</v>
      </c>
      <c r="E314" s="123">
        <v>0</v>
      </c>
      <c r="F314" s="123">
        <v>0</v>
      </c>
      <c r="G314" s="123">
        <v>0</v>
      </c>
      <c r="H314" s="123">
        <v>0</v>
      </c>
      <c r="I314" s="123">
        <v>0</v>
      </c>
      <c r="J314" s="123">
        <f t="shared" ref="J314:AO314" si="41">AMI_values_aviation_1dB_in</f>
        <v>0</v>
      </c>
      <c r="K314" s="123">
        <f t="shared" si="41"/>
        <v>0</v>
      </c>
      <c r="L314" s="123">
        <f t="shared" si="41"/>
        <v>0</v>
      </c>
      <c r="M314" s="123">
        <f t="shared" si="41"/>
        <v>0</v>
      </c>
      <c r="N314" s="123">
        <f t="shared" si="41"/>
        <v>0</v>
      </c>
      <c r="O314" s="123">
        <f t="shared" si="41"/>
        <v>0</v>
      </c>
      <c r="P314" s="123">
        <f t="shared" si="41"/>
        <v>0</v>
      </c>
      <c r="Q314" s="123">
        <f t="shared" si="41"/>
        <v>0</v>
      </c>
      <c r="R314" s="123">
        <f t="shared" si="41"/>
        <v>2.164381954163582</v>
      </c>
      <c r="S314" s="123">
        <f t="shared" si="41"/>
        <v>4.2792453069303944</v>
      </c>
      <c r="T314" s="123">
        <f t="shared" si="41"/>
        <v>6.0593636738623884</v>
      </c>
      <c r="U314" s="123">
        <f t="shared" si="41"/>
        <v>7.8946300162456051</v>
      </c>
      <c r="V314" s="123">
        <f t="shared" si="41"/>
        <v>9.7850443340813378</v>
      </c>
      <c r="W314" s="123">
        <f t="shared" si="41"/>
        <v>11.730606627367322</v>
      </c>
      <c r="X314" s="123">
        <f t="shared" si="41"/>
        <v>13.731316896106144</v>
      </c>
      <c r="Y314" s="123">
        <f t="shared" si="41"/>
        <v>15.78717514029716</v>
      </c>
      <c r="Z314" s="123">
        <f t="shared" si="41"/>
        <v>17.898181359938754</v>
      </c>
      <c r="AA314" s="123">
        <f t="shared" si="41"/>
        <v>20.064335555031565</v>
      </c>
      <c r="AB314" s="123">
        <f t="shared" si="41"/>
        <v>22.285637725577548</v>
      </c>
      <c r="AC314" s="123">
        <f t="shared" si="41"/>
        <v>24.562087871576036</v>
      </c>
      <c r="AD314" s="123">
        <f t="shared" si="41"/>
        <v>26.893685993023812</v>
      </c>
      <c r="AE314" s="123">
        <f t="shared" si="41"/>
        <v>29.280432089924105</v>
      </c>
      <c r="AF314" s="123">
        <f t="shared" si="41"/>
        <v>31.722326162276914</v>
      </c>
      <c r="AG314" s="123">
        <f t="shared" si="41"/>
        <v>34.219368210081591</v>
      </c>
      <c r="AH314" s="123">
        <f t="shared" si="41"/>
        <v>36.77155823333748</v>
      </c>
      <c r="AI314" s="123">
        <f t="shared" si="41"/>
        <v>39.378896232044603</v>
      </c>
      <c r="AJ314" s="123">
        <f t="shared" si="41"/>
        <v>42.0413822062036</v>
      </c>
      <c r="AK314" s="123">
        <f t="shared" si="41"/>
        <v>44.75901615581575</v>
      </c>
      <c r="AL314" s="123">
        <f t="shared" si="41"/>
        <v>47.531798080877834</v>
      </c>
      <c r="AM314" s="123">
        <f t="shared" si="41"/>
        <v>50.359727981392439</v>
      </c>
      <c r="AN314" s="123">
        <f t="shared" si="41"/>
        <v>53.242805857359535</v>
      </c>
      <c r="AO314" s="123">
        <f t="shared" si="41"/>
        <v>53.242805857359535</v>
      </c>
      <c r="AP314" s="17"/>
      <c r="AQ314" s="17"/>
      <c r="AR314" s="17"/>
      <c r="AS314" s="17"/>
      <c r="AT314" s="17"/>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row>
    <row r="315" spans="1:95" ht="15" customHeight="1">
      <c r="A315" s="104"/>
      <c r="B315" s="104"/>
      <c r="C315" s="102"/>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7"/>
      <c r="AQ315" s="17"/>
      <c r="AR315" s="17"/>
      <c r="AS315" s="17"/>
      <c r="AT315" s="17"/>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row>
    <row r="316" spans="1:95" ht="15" customHeight="1">
      <c r="A316" s="104"/>
      <c r="B316" s="137" t="s">
        <v>141</v>
      </c>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7"/>
      <c r="AQ316" s="17"/>
      <c r="AR316" s="17"/>
      <c r="AS316" s="17"/>
      <c r="AT316" s="17"/>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row>
    <row r="317" spans="1:95" ht="15" customHeight="1">
      <c r="A317" s="104"/>
      <c r="B317" s="137"/>
      <c r="C317" s="104"/>
      <c r="D317" s="12" t="s">
        <v>95</v>
      </c>
      <c r="E317" s="13" t="s">
        <v>96</v>
      </c>
      <c r="F317" s="98" t="s">
        <v>97</v>
      </c>
      <c r="G317" s="98" t="s">
        <v>98</v>
      </c>
      <c r="H317" s="98" t="s">
        <v>99</v>
      </c>
      <c r="I317" s="98" t="s">
        <v>100</v>
      </c>
      <c r="J317" s="98" t="s">
        <v>101</v>
      </c>
      <c r="K317" s="98" t="s">
        <v>102</v>
      </c>
      <c r="L317" s="98" t="s">
        <v>103</v>
      </c>
      <c r="M317" s="98" t="s">
        <v>104</v>
      </c>
      <c r="N317" s="98" t="s">
        <v>105</v>
      </c>
      <c r="O317" s="98" t="s">
        <v>106</v>
      </c>
      <c r="P317" s="98" t="s">
        <v>107</v>
      </c>
      <c r="Q317" s="98" t="s">
        <v>108</v>
      </c>
      <c r="R317" s="98" t="s">
        <v>109</v>
      </c>
      <c r="S317" s="98" t="s">
        <v>110</v>
      </c>
      <c r="T317" s="98" t="s">
        <v>111</v>
      </c>
      <c r="U317" s="98" t="s">
        <v>112</v>
      </c>
      <c r="V317" s="98" t="s">
        <v>113</v>
      </c>
      <c r="W317" s="98" t="s">
        <v>114</v>
      </c>
      <c r="X317" s="98" t="s">
        <v>115</v>
      </c>
      <c r="Y317" s="98" t="s">
        <v>116</v>
      </c>
      <c r="Z317" s="98" t="s">
        <v>117</v>
      </c>
      <c r="AA317" s="98" t="s">
        <v>118</v>
      </c>
      <c r="AB317" s="98" t="s">
        <v>119</v>
      </c>
      <c r="AC317" s="98" t="s">
        <v>120</v>
      </c>
      <c r="AD317" s="98" t="s">
        <v>121</v>
      </c>
      <c r="AE317" s="98" t="s">
        <v>122</v>
      </c>
      <c r="AF317" s="98" t="s">
        <v>123</v>
      </c>
      <c r="AG317" s="98" t="s">
        <v>124</v>
      </c>
      <c r="AH317" s="98" t="s">
        <v>125</v>
      </c>
      <c r="AI317" s="98" t="s">
        <v>126</v>
      </c>
      <c r="AJ317" s="98" t="s">
        <v>127</v>
      </c>
      <c r="AK317" s="98" t="s">
        <v>128</v>
      </c>
      <c r="AL317" s="98" t="s">
        <v>129</v>
      </c>
      <c r="AM317" s="98" t="s">
        <v>130</v>
      </c>
      <c r="AN317" s="98" t="s">
        <v>131</v>
      </c>
      <c r="AO317" s="98" t="s">
        <v>132</v>
      </c>
      <c r="AP317" s="17"/>
      <c r="AQ317" s="17"/>
      <c r="AR317" s="17"/>
      <c r="AS317" s="17"/>
      <c r="AT317" s="17"/>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row>
    <row r="318" spans="1:95" ht="15" customHeight="1">
      <c r="A318" s="104"/>
      <c r="B318" s="104" t="s">
        <v>231</v>
      </c>
      <c r="C318" s="104"/>
      <c r="D318" s="123">
        <v>0</v>
      </c>
      <c r="E318" s="123">
        <v>0</v>
      </c>
      <c r="F318" s="123">
        <v>0</v>
      </c>
      <c r="G318" s="123">
        <v>0</v>
      </c>
      <c r="H318" s="123">
        <v>0</v>
      </c>
      <c r="I318" s="123">
        <v>0</v>
      </c>
      <c r="J318" s="123">
        <f t="shared" ref="J318:AO318" si="42">AMI_values_road_1dB*Road_mask +AMI_values_rail_1dB*Rail_mask +AMI_values_aviation_1dB*Aviation_mask</f>
        <v>0</v>
      </c>
      <c r="K318" s="123">
        <f t="shared" si="42"/>
        <v>0</v>
      </c>
      <c r="L318" s="123">
        <f t="shared" si="42"/>
        <v>0</v>
      </c>
      <c r="M318" s="123">
        <f t="shared" si="42"/>
        <v>0</v>
      </c>
      <c r="N318" s="123">
        <f t="shared" si="42"/>
        <v>0</v>
      </c>
      <c r="O318" s="123">
        <f t="shared" si="42"/>
        <v>0</v>
      </c>
      <c r="P318" s="123">
        <f t="shared" si="42"/>
        <v>2.164381954163582</v>
      </c>
      <c r="Q318" s="123">
        <f t="shared" si="42"/>
        <v>4.2792453069303944</v>
      </c>
      <c r="R318" s="123">
        <f t="shared" si="42"/>
        <v>6.0593636738623884</v>
      </c>
      <c r="S318" s="123">
        <f t="shared" si="42"/>
        <v>7.8946300162456051</v>
      </c>
      <c r="T318" s="123">
        <f t="shared" si="42"/>
        <v>9.7850443340813378</v>
      </c>
      <c r="U318" s="123">
        <f t="shared" si="42"/>
        <v>11.730606627367322</v>
      </c>
      <c r="V318" s="123">
        <f t="shared" si="42"/>
        <v>13.731316896106144</v>
      </c>
      <c r="W318" s="123">
        <f t="shared" si="42"/>
        <v>15.78717514029716</v>
      </c>
      <c r="X318" s="123">
        <f t="shared" si="42"/>
        <v>17.898181359938754</v>
      </c>
      <c r="Y318" s="123">
        <f t="shared" si="42"/>
        <v>20.064335555031565</v>
      </c>
      <c r="Z318" s="123">
        <f t="shared" si="42"/>
        <v>22.285637725577548</v>
      </c>
      <c r="AA318" s="123">
        <f t="shared" si="42"/>
        <v>24.562087871576036</v>
      </c>
      <c r="AB318" s="123">
        <f t="shared" si="42"/>
        <v>26.893685993023812</v>
      </c>
      <c r="AC318" s="123">
        <f t="shared" si="42"/>
        <v>29.280432089924105</v>
      </c>
      <c r="AD318" s="123">
        <f t="shared" si="42"/>
        <v>31.722326162276914</v>
      </c>
      <c r="AE318" s="123">
        <f t="shared" si="42"/>
        <v>34.219368210081591</v>
      </c>
      <c r="AF318" s="123">
        <f t="shared" si="42"/>
        <v>36.77155823333748</v>
      </c>
      <c r="AG318" s="123">
        <f t="shared" si="42"/>
        <v>39.378896232044603</v>
      </c>
      <c r="AH318" s="123">
        <f t="shared" si="42"/>
        <v>42.0413822062036</v>
      </c>
      <c r="AI318" s="123">
        <f t="shared" si="42"/>
        <v>44.75901615581575</v>
      </c>
      <c r="AJ318" s="123">
        <f t="shared" si="42"/>
        <v>47.531798080877834</v>
      </c>
      <c r="AK318" s="123">
        <f t="shared" si="42"/>
        <v>50.359727981392439</v>
      </c>
      <c r="AL318" s="123">
        <f t="shared" si="42"/>
        <v>53.242805857359535</v>
      </c>
      <c r="AM318" s="123">
        <f t="shared" si="42"/>
        <v>53.242805857359535</v>
      </c>
      <c r="AN318" s="123">
        <f t="shared" si="42"/>
        <v>53.242805857359535</v>
      </c>
      <c r="AO318" s="123">
        <f t="shared" si="42"/>
        <v>53.242805857359535</v>
      </c>
      <c r="AP318" s="17"/>
      <c r="AQ318" s="17"/>
      <c r="AR318" s="17"/>
      <c r="AS318" s="17"/>
      <c r="AT318" s="17"/>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row>
    <row r="319" spans="1:95" ht="15" customHeight="1" collapsed="1">
      <c r="A319" s="104"/>
      <c r="B319" s="1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7"/>
      <c r="AQ319" s="17"/>
      <c r="AR319" s="17"/>
      <c r="AS319" s="17"/>
      <c r="AT319" s="17"/>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row>
    <row r="320" spans="1:95" s="15" customFormat="1" ht="15" customHeight="1">
      <c r="A320" s="17"/>
      <c r="B320" s="119"/>
      <c r="C320" s="49" t="s">
        <v>94</v>
      </c>
      <c r="D320" s="71" t="s">
        <v>95</v>
      </c>
      <c r="E320" s="113" t="s">
        <v>96</v>
      </c>
      <c r="F320" s="113" t="s">
        <v>97</v>
      </c>
      <c r="G320" s="113" t="s">
        <v>98</v>
      </c>
      <c r="H320" s="113" t="s">
        <v>99</v>
      </c>
      <c r="I320" s="113" t="s">
        <v>100</v>
      </c>
      <c r="J320" s="113" t="s">
        <v>101</v>
      </c>
      <c r="K320" s="113" t="s">
        <v>102</v>
      </c>
      <c r="L320" s="113" t="s">
        <v>103</v>
      </c>
      <c r="M320" s="113" t="s">
        <v>104</v>
      </c>
      <c r="N320" s="113" t="s">
        <v>105</v>
      </c>
      <c r="O320" s="113" t="s">
        <v>106</v>
      </c>
      <c r="P320" s="113" t="s">
        <v>107</v>
      </c>
      <c r="Q320" s="113" t="s">
        <v>108</v>
      </c>
      <c r="R320" s="113" t="s">
        <v>109</v>
      </c>
      <c r="S320" s="113" t="s">
        <v>110</v>
      </c>
      <c r="T320" s="113" t="s">
        <v>111</v>
      </c>
      <c r="U320" s="113" t="s">
        <v>112</v>
      </c>
      <c r="V320" s="113" t="s">
        <v>113</v>
      </c>
      <c r="W320" s="113" t="s">
        <v>114</v>
      </c>
      <c r="X320" s="113" t="s">
        <v>115</v>
      </c>
      <c r="Y320" s="113" t="s">
        <v>116</v>
      </c>
      <c r="Z320" s="113" t="s">
        <v>117</v>
      </c>
      <c r="AA320" s="113" t="s">
        <v>118</v>
      </c>
      <c r="AB320" s="113" t="s">
        <v>119</v>
      </c>
      <c r="AC320" s="113" t="s">
        <v>120</v>
      </c>
      <c r="AD320" s="113" t="s">
        <v>121</v>
      </c>
      <c r="AE320" s="113" t="s">
        <v>122</v>
      </c>
      <c r="AF320" s="113" t="s">
        <v>123</v>
      </c>
      <c r="AG320" s="113" t="s">
        <v>124</v>
      </c>
      <c r="AH320" s="113" t="s">
        <v>125</v>
      </c>
      <c r="AI320" s="113" t="s">
        <v>126</v>
      </c>
      <c r="AJ320" s="113" t="s">
        <v>127</v>
      </c>
      <c r="AK320" s="113" t="s">
        <v>128</v>
      </c>
      <c r="AL320" s="113" t="s">
        <v>129</v>
      </c>
      <c r="AM320" s="113" t="s">
        <v>130</v>
      </c>
      <c r="AN320" s="113" t="s">
        <v>131</v>
      </c>
      <c r="AO320" s="113" t="s">
        <v>132</v>
      </c>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row>
    <row r="321" spans="1:96" s="15" customFormat="1" ht="15" customHeight="1">
      <c r="A321" s="17"/>
      <c r="B321" s="49" t="s">
        <v>133</v>
      </c>
      <c r="C321" s="138"/>
      <c r="D321" s="138"/>
      <c r="E321" s="138"/>
      <c r="F321" s="138"/>
      <c r="G321" s="138"/>
      <c r="H321" s="138"/>
      <c r="I321" s="138"/>
      <c r="J321" s="138"/>
      <c r="K321" s="138"/>
      <c r="L321" s="138"/>
      <c r="M321" s="138"/>
      <c r="N321" s="138"/>
      <c r="O321" s="138"/>
      <c r="P321" s="138"/>
      <c r="Q321" s="139"/>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Q321" s="17">
        <f>0.5*C318+0.5*D318</f>
        <v>0</v>
      </c>
      <c r="AR321" s="17">
        <f>0.5*D318+0.5*E318</f>
        <v>0</v>
      </c>
      <c r="AS321" s="17">
        <f t="shared" ref="AS321:CB321" si="43">0.5*E318+0.5*F318</f>
        <v>0</v>
      </c>
      <c r="AT321" s="17">
        <f t="shared" si="43"/>
        <v>0</v>
      </c>
      <c r="AU321" s="17">
        <f t="shared" si="43"/>
        <v>0</v>
      </c>
      <c r="AV321" s="17">
        <f t="shared" si="43"/>
        <v>0</v>
      </c>
      <c r="AW321" s="17">
        <f t="shared" si="43"/>
        <v>0</v>
      </c>
      <c r="AX321" s="17">
        <f t="shared" si="43"/>
        <v>0</v>
      </c>
      <c r="AY321" s="17">
        <f t="shared" si="43"/>
        <v>0</v>
      </c>
      <c r="AZ321" s="17">
        <f t="shared" si="43"/>
        <v>0</v>
      </c>
      <c r="BA321" s="17">
        <f t="shared" si="43"/>
        <v>0</v>
      </c>
      <c r="BB321" s="17">
        <f t="shared" si="43"/>
        <v>0</v>
      </c>
      <c r="BC321" s="17">
        <f t="shared" si="43"/>
        <v>1.082190977081791</v>
      </c>
      <c r="BD321" s="17">
        <f t="shared" si="43"/>
        <v>3.221813630546988</v>
      </c>
      <c r="BE321" s="17">
        <f t="shared" si="43"/>
        <v>5.1693044903963914</v>
      </c>
      <c r="BF321" s="17">
        <f t="shared" si="43"/>
        <v>6.9769968450539963</v>
      </c>
      <c r="BG321" s="17">
        <f t="shared" si="43"/>
        <v>8.8398371751634706</v>
      </c>
      <c r="BH321" s="17">
        <f t="shared" si="43"/>
        <v>10.75782548072433</v>
      </c>
      <c r="BI321" s="17">
        <f t="shared" si="43"/>
        <v>12.730961761736733</v>
      </c>
      <c r="BJ321" s="17">
        <f t="shared" si="43"/>
        <v>14.759246018201651</v>
      </c>
      <c r="BK321" s="17">
        <f t="shared" si="43"/>
        <v>16.842678250117956</v>
      </c>
      <c r="BL321" s="17">
        <f t="shared" si="43"/>
        <v>18.981258457485161</v>
      </c>
      <c r="BM321" s="17">
        <f t="shared" si="43"/>
        <v>21.174986640304557</v>
      </c>
      <c r="BN321" s="17">
        <f t="shared" si="43"/>
        <v>23.423862798576792</v>
      </c>
      <c r="BO321" s="17">
        <f t="shared" si="43"/>
        <v>25.727886932299924</v>
      </c>
      <c r="BP321" s="17">
        <f t="shared" si="43"/>
        <v>28.087059041473957</v>
      </c>
      <c r="BQ321" s="17">
        <f t="shared" si="43"/>
        <v>30.50137912610051</v>
      </c>
      <c r="BR321" s="17">
        <f t="shared" si="43"/>
        <v>32.970847186179256</v>
      </c>
      <c r="BS321" s="17">
        <f t="shared" si="43"/>
        <v>35.495463221709535</v>
      </c>
      <c r="BT321" s="17">
        <f t="shared" si="43"/>
        <v>38.075227232691041</v>
      </c>
      <c r="BU321" s="17">
        <f t="shared" si="43"/>
        <v>40.710139219124102</v>
      </c>
      <c r="BV321" s="17">
        <f t="shared" si="43"/>
        <v>43.400199181009675</v>
      </c>
      <c r="BW321" s="17">
        <f t="shared" si="43"/>
        <v>46.145407118346796</v>
      </c>
      <c r="BX321" s="17">
        <f t="shared" si="43"/>
        <v>48.945763031135137</v>
      </c>
      <c r="BY321" s="17">
        <f t="shared" si="43"/>
        <v>51.80126691937599</v>
      </c>
      <c r="BZ321" s="17">
        <f t="shared" si="43"/>
        <v>53.242805857359535</v>
      </c>
      <c r="CA321" s="17">
        <f t="shared" si="43"/>
        <v>53.242805857359535</v>
      </c>
      <c r="CB321" s="17">
        <f t="shared" si="43"/>
        <v>53.242805857359535</v>
      </c>
      <c r="CC321" s="17"/>
      <c r="CD321" s="17"/>
      <c r="CE321" s="17"/>
      <c r="CF321" s="17"/>
      <c r="CG321" s="17"/>
      <c r="CH321" s="17"/>
      <c r="CI321" s="17"/>
      <c r="CJ321" s="17"/>
      <c r="CK321" s="17"/>
      <c r="CL321" s="17"/>
      <c r="CM321" s="17"/>
      <c r="CN321" s="17"/>
      <c r="CO321" s="17"/>
      <c r="CP321" s="17"/>
      <c r="CQ321" s="17"/>
    </row>
    <row r="322" spans="1:96" s="15" customFormat="1" ht="15" customHeight="1">
      <c r="A322" s="17"/>
      <c r="B322" s="69" t="s">
        <v>95</v>
      </c>
      <c r="C322" s="130"/>
      <c r="D322" s="140">
        <f>IF(D$320=$B322,0,IF(D$320&gt;$B322,-0.5*D$318-0.5*C$318+C322,0.5*HLOOKUP($B322,$D$317:$AO$318,2,FALSE)+0.5*HLOOKUP($B321,$D$317:$AO$318,2,FALSE)+D321))</f>
        <v>0</v>
      </c>
      <c r="E322" s="140">
        <f t="shared" ref="E322:AO322" si="44">IF(E$320=$B322,0,IF(E$320&gt;$B322,-0.5*E$318-0.5*D$318+D322,0.5*HLOOKUP($B322,$D$317:$AO$318,2,FALSE)+0.5*HLOOKUP($B321,$D$317:$AO$318,2,FALSE)+E321))</f>
        <v>0</v>
      </c>
      <c r="F322" s="140">
        <f t="shared" si="44"/>
        <v>0</v>
      </c>
      <c r="G322" s="140">
        <f t="shared" si="44"/>
        <v>0</v>
      </c>
      <c r="H322" s="140">
        <f t="shared" si="44"/>
        <v>0</v>
      </c>
      <c r="I322" s="140">
        <f t="shared" si="44"/>
        <v>0</v>
      </c>
      <c r="J322" s="140">
        <f t="shared" si="44"/>
        <v>0</v>
      </c>
      <c r="K322" s="140">
        <f t="shared" si="44"/>
        <v>0</v>
      </c>
      <c r="L322" s="140">
        <f t="shared" si="44"/>
        <v>0</v>
      </c>
      <c r="M322" s="140">
        <f t="shared" si="44"/>
        <v>0</v>
      </c>
      <c r="N322" s="140">
        <f t="shared" si="44"/>
        <v>0</v>
      </c>
      <c r="O322" s="140">
        <f t="shared" si="44"/>
        <v>0</v>
      </c>
      <c r="P322" s="140">
        <f t="shared" si="44"/>
        <v>-1.082190977081791</v>
      </c>
      <c r="Q322" s="140">
        <f t="shared" si="44"/>
        <v>-4.3040046076287792</v>
      </c>
      <c r="R322" s="140">
        <f t="shared" si="44"/>
        <v>-9.4733090980251706</v>
      </c>
      <c r="S322" s="140">
        <f t="shared" si="44"/>
        <v>-16.450305943079165</v>
      </c>
      <c r="T322" s="140">
        <f t="shared" si="44"/>
        <v>-25.290143118242636</v>
      </c>
      <c r="U322" s="140">
        <f t="shared" si="44"/>
        <v>-36.047968598966968</v>
      </c>
      <c r="V322" s="140">
        <f t="shared" si="44"/>
        <v>-48.778930360703697</v>
      </c>
      <c r="W322" s="140">
        <f t="shared" si="44"/>
        <v>-63.538176378905348</v>
      </c>
      <c r="X322" s="140">
        <f t="shared" si="44"/>
        <v>-80.380854629023304</v>
      </c>
      <c r="Y322" s="140">
        <f t="shared" si="44"/>
        <v>-99.362113086508458</v>
      </c>
      <c r="Z322" s="140">
        <f t="shared" si="44"/>
        <v>-120.53709972681301</v>
      </c>
      <c r="AA322" s="140">
        <f t="shared" si="44"/>
        <v>-143.96096252538979</v>
      </c>
      <c r="AB322" s="140">
        <f t="shared" si="44"/>
        <v>-169.68884945768971</v>
      </c>
      <c r="AC322" s="140">
        <f t="shared" si="44"/>
        <v>-197.77590849916368</v>
      </c>
      <c r="AD322" s="140">
        <f t="shared" si="44"/>
        <v>-228.27728762526419</v>
      </c>
      <c r="AE322" s="140">
        <f t="shared" si="44"/>
        <v>-261.24813481144344</v>
      </c>
      <c r="AF322" s="140">
        <f t="shared" si="44"/>
        <v>-296.74359803315298</v>
      </c>
      <c r="AG322" s="140">
        <f t="shared" si="44"/>
        <v>-334.818825265844</v>
      </c>
      <c r="AH322" s="140">
        <f t="shared" si="44"/>
        <v>-375.52896448496813</v>
      </c>
      <c r="AI322" s="140">
        <f t="shared" si="44"/>
        <v>-418.9291636659778</v>
      </c>
      <c r="AJ322" s="140">
        <f t="shared" si="44"/>
        <v>-465.07457078432458</v>
      </c>
      <c r="AK322" s="140">
        <f t="shared" si="44"/>
        <v>-514.02033381545971</v>
      </c>
      <c r="AL322" s="140">
        <f t="shared" si="44"/>
        <v>-565.82160073483567</v>
      </c>
      <c r="AM322" s="140">
        <f t="shared" si="44"/>
        <v>-619.06440659219516</v>
      </c>
      <c r="AN322" s="140">
        <f t="shared" si="44"/>
        <v>-672.30721244955464</v>
      </c>
      <c r="AO322" s="140">
        <f t="shared" si="44"/>
        <v>-725.55001830691413</v>
      </c>
      <c r="AQ322" s="17">
        <f>SUM($AQ321:AQ321)</f>
        <v>0</v>
      </c>
      <c r="AR322" s="17">
        <f>SUM($AQ321:AR321)</f>
        <v>0</v>
      </c>
      <c r="AS322" s="17">
        <f>SUM($AQ321:AS321)</f>
        <v>0</v>
      </c>
      <c r="AT322" s="17">
        <f>SUM($AQ321:AT321)</f>
        <v>0</v>
      </c>
      <c r="AU322" s="17">
        <f>SUM($AQ321:AU321)</f>
        <v>0</v>
      </c>
      <c r="AV322" s="17">
        <f>SUM($AQ321:AV321)</f>
        <v>0</v>
      </c>
      <c r="AW322" s="17">
        <f>SUM($AQ321:AW321)</f>
        <v>0</v>
      </c>
      <c r="AX322" s="17">
        <f>SUM($AQ321:AX321)</f>
        <v>0</v>
      </c>
      <c r="AY322" s="17">
        <f>SUM($AQ321:AY321)</f>
        <v>0</v>
      </c>
      <c r="AZ322" s="17">
        <f>SUM($AQ321:AZ321)</f>
        <v>0</v>
      </c>
      <c r="BA322" s="17">
        <f>SUM($AQ321:BA321)</f>
        <v>0</v>
      </c>
      <c r="BB322" s="17">
        <f>SUM($AQ321:BB321)</f>
        <v>0</v>
      </c>
      <c r="BC322" s="17">
        <f>SUM($AQ321:BC321)</f>
        <v>1.082190977081791</v>
      </c>
      <c r="BD322" s="17">
        <f>SUM($AQ321:BD321)</f>
        <v>4.3040046076287792</v>
      </c>
      <c r="BE322" s="17">
        <f>SUM($AQ321:BE321)</f>
        <v>9.4733090980251706</v>
      </c>
      <c r="BF322" s="17">
        <f>SUM($AQ321:BF321)</f>
        <v>16.450305943079165</v>
      </c>
      <c r="BG322" s="17">
        <f>SUM($AQ321:BG321)</f>
        <v>25.290143118242636</v>
      </c>
      <c r="BH322" s="17">
        <f>SUM($AQ321:BH321)</f>
        <v>36.047968598966968</v>
      </c>
      <c r="BI322" s="17">
        <f>SUM($AQ321:BI321)</f>
        <v>48.778930360703697</v>
      </c>
      <c r="BJ322" s="17">
        <f>SUM($AQ321:BJ321)</f>
        <v>63.538176378905348</v>
      </c>
      <c r="BK322" s="17">
        <f>SUM($AQ321:BK321)</f>
        <v>80.380854629023304</v>
      </c>
      <c r="BL322" s="17">
        <f>SUM($AQ321:BL321)</f>
        <v>99.362113086508458</v>
      </c>
      <c r="BM322" s="17">
        <f>SUM($AQ321:BM321)</f>
        <v>120.53709972681301</v>
      </c>
      <c r="BN322" s="17">
        <f>SUM($AQ321:BN321)</f>
        <v>143.96096252538979</v>
      </c>
      <c r="BO322" s="17">
        <f>SUM($AQ321:BO321)</f>
        <v>169.68884945768971</v>
      </c>
      <c r="BP322" s="17">
        <f>SUM($AQ321:BP321)</f>
        <v>197.77590849916368</v>
      </c>
      <c r="BQ322" s="17">
        <f>SUM($AQ321:BQ321)</f>
        <v>228.27728762526419</v>
      </c>
      <c r="BR322" s="17">
        <f>SUM($AQ321:BR321)</f>
        <v>261.24813481144344</v>
      </c>
      <c r="BS322" s="17">
        <f>SUM($AQ321:BS321)</f>
        <v>296.74359803315298</v>
      </c>
      <c r="BT322" s="17">
        <f>SUM($AQ321:BT321)</f>
        <v>334.818825265844</v>
      </c>
      <c r="BU322" s="17">
        <f>SUM($AQ321:BU321)</f>
        <v>375.52896448496813</v>
      </c>
      <c r="BV322" s="17">
        <f>SUM($AQ321:BV321)</f>
        <v>418.9291636659778</v>
      </c>
      <c r="BW322" s="17">
        <f>SUM($AQ321:BW321)</f>
        <v>465.07457078432458</v>
      </c>
      <c r="BX322" s="17">
        <f>SUM($AQ321:BX321)</f>
        <v>514.02033381545971</v>
      </c>
      <c r="BY322" s="17">
        <f>SUM($AQ321:BY321)</f>
        <v>565.82160073483567</v>
      </c>
      <c r="BZ322" s="17">
        <f>SUM($AQ321:BZ321)</f>
        <v>619.06440659219516</v>
      </c>
      <c r="CA322" s="17">
        <f>SUM($AQ321:CA321)</f>
        <v>672.30721244955464</v>
      </c>
      <c r="CB322" s="17">
        <f>SUM($AQ321:CB321)</f>
        <v>725.55001830691413</v>
      </c>
      <c r="CC322" s="17"/>
      <c r="CD322" s="17"/>
      <c r="CE322" s="17"/>
      <c r="CF322" s="17"/>
      <c r="CG322" s="17"/>
      <c r="CH322" s="17"/>
      <c r="CI322" s="17"/>
      <c r="CJ322" s="17"/>
      <c r="CK322" s="17"/>
      <c r="CL322" s="17"/>
      <c r="CM322" s="17"/>
      <c r="CN322" s="17"/>
      <c r="CO322" s="17"/>
      <c r="CP322" s="17"/>
      <c r="CQ322" s="17"/>
    </row>
    <row r="323" spans="1:96" s="15" customFormat="1" ht="15" customHeight="1">
      <c r="A323" s="17"/>
      <c r="B323" s="117" t="s">
        <v>96</v>
      </c>
      <c r="C323" s="141"/>
      <c r="D323" s="140">
        <f t="shared" ref="D323:AO329" si="45">IF(D$320=$B323,0,IF(D$320&gt;$B323,-0.5*D$318-0.5*C$318+C323,0.5*HLOOKUP($B323,$D$317:$AO$318,2,FALSE)+0.5*HLOOKUP($B322,$D$317:$AO$318,2,FALSE)+D322))</f>
        <v>0</v>
      </c>
      <c r="E323" s="140">
        <f t="shared" si="45"/>
        <v>0</v>
      </c>
      <c r="F323" s="140">
        <f t="shared" si="45"/>
        <v>0</v>
      </c>
      <c r="G323" s="140">
        <f t="shared" si="45"/>
        <v>0</v>
      </c>
      <c r="H323" s="140">
        <f t="shared" si="45"/>
        <v>0</v>
      </c>
      <c r="I323" s="140">
        <f t="shared" si="45"/>
        <v>0</v>
      </c>
      <c r="J323" s="140">
        <f t="shared" si="45"/>
        <v>0</v>
      </c>
      <c r="K323" s="140">
        <f t="shared" si="45"/>
        <v>0</v>
      </c>
      <c r="L323" s="140">
        <f t="shared" si="45"/>
        <v>0</v>
      </c>
      <c r="M323" s="140">
        <f t="shared" si="45"/>
        <v>0</v>
      </c>
      <c r="N323" s="140">
        <f t="shared" si="45"/>
        <v>0</v>
      </c>
      <c r="O323" s="140">
        <f t="shared" si="45"/>
        <v>0</v>
      </c>
      <c r="P323" s="140">
        <f t="shared" si="45"/>
        <v>-1.082190977081791</v>
      </c>
      <c r="Q323" s="140">
        <f t="shared" si="45"/>
        <v>-4.3040046076287792</v>
      </c>
      <c r="R323" s="140">
        <f t="shared" si="45"/>
        <v>-9.4733090980251706</v>
      </c>
      <c r="S323" s="140">
        <f t="shared" si="45"/>
        <v>-16.450305943079165</v>
      </c>
      <c r="T323" s="140">
        <f t="shared" si="45"/>
        <v>-25.290143118242636</v>
      </c>
      <c r="U323" s="140">
        <f t="shared" si="45"/>
        <v>-36.047968598966968</v>
      </c>
      <c r="V323" s="140">
        <f t="shared" si="45"/>
        <v>-48.778930360703697</v>
      </c>
      <c r="W323" s="140">
        <f t="shared" si="45"/>
        <v>-63.538176378905348</v>
      </c>
      <c r="X323" s="140">
        <f t="shared" si="45"/>
        <v>-80.380854629023304</v>
      </c>
      <c r="Y323" s="140">
        <f t="shared" si="45"/>
        <v>-99.362113086508458</v>
      </c>
      <c r="Z323" s="140">
        <f t="shared" si="45"/>
        <v>-120.53709972681301</v>
      </c>
      <c r="AA323" s="140">
        <f t="shared" si="45"/>
        <v>-143.96096252538979</v>
      </c>
      <c r="AB323" s="140">
        <f t="shared" si="45"/>
        <v>-169.68884945768971</v>
      </c>
      <c r="AC323" s="140">
        <f t="shared" si="45"/>
        <v>-197.77590849916368</v>
      </c>
      <c r="AD323" s="140">
        <f t="shared" si="45"/>
        <v>-228.27728762526419</v>
      </c>
      <c r="AE323" s="140">
        <f t="shared" si="45"/>
        <v>-261.24813481144344</v>
      </c>
      <c r="AF323" s="140">
        <f t="shared" si="45"/>
        <v>-296.74359803315298</v>
      </c>
      <c r="AG323" s="140">
        <f t="shared" si="45"/>
        <v>-334.818825265844</v>
      </c>
      <c r="AH323" s="140">
        <f t="shared" si="45"/>
        <v>-375.52896448496813</v>
      </c>
      <c r="AI323" s="140">
        <f t="shared" si="45"/>
        <v>-418.9291636659778</v>
      </c>
      <c r="AJ323" s="140">
        <f t="shared" si="45"/>
        <v>-465.07457078432458</v>
      </c>
      <c r="AK323" s="140">
        <f t="shared" si="45"/>
        <v>-514.02033381545971</v>
      </c>
      <c r="AL323" s="140">
        <f t="shared" si="45"/>
        <v>-565.82160073483567</v>
      </c>
      <c r="AM323" s="140">
        <f t="shared" si="45"/>
        <v>-619.06440659219516</v>
      </c>
      <c r="AN323" s="140">
        <f t="shared" si="45"/>
        <v>-672.30721244955464</v>
      </c>
      <c r="AO323" s="140">
        <f t="shared" si="45"/>
        <v>-725.55001830691413</v>
      </c>
      <c r="AP323" s="100">
        <f>COUNTIF(AQ323:CB323,TRUE)</f>
        <v>38</v>
      </c>
      <c r="AQ323" s="99" t="b">
        <f>AQ322=-D322</f>
        <v>1</v>
      </c>
      <c r="AR323" s="99" t="b">
        <f t="shared" ref="AR323:CB323" si="46">AR322=-E322</f>
        <v>1</v>
      </c>
      <c r="AS323" s="99" t="b">
        <f t="shared" si="46"/>
        <v>1</v>
      </c>
      <c r="AT323" s="99" t="b">
        <f t="shared" si="46"/>
        <v>1</v>
      </c>
      <c r="AU323" s="99" t="b">
        <f t="shared" si="46"/>
        <v>1</v>
      </c>
      <c r="AV323" s="99" t="b">
        <f t="shared" si="46"/>
        <v>1</v>
      </c>
      <c r="AW323" s="99" t="b">
        <f t="shared" si="46"/>
        <v>1</v>
      </c>
      <c r="AX323" s="99" t="b">
        <f t="shared" si="46"/>
        <v>1</v>
      </c>
      <c r="AY323" s="99" t="b">
        <f t="shared" si="46"/>
        <v>1</v>
      </c>
      <c r="AZ323" s="99" t="b">
        <f t="shared" si="46"/>
        <v>1</v>
      </c>
      <c r="BA323" s="99" t="b">
        <f t="shared" si="46"/>
        <v>1</v>
      </c>
      <c r="BB323" s="99" t="b">
        <f t="shared" si="46"/>
        <v>1</v>
      </c>
      <c r="BC323" s="99" t="b">
        <f t="shared" si="46"/>
        <v>1</v>
      </c>
      <c r="BD323" s="99" t="b">
        <f t="shared" si="46"/>
        <v>1</v>
      </c>
      <c r="BE323" s="99" t="b">
        <f t="shared" si="46"/>
        <v>1</v>
      </c>
      <c r="BF323" s="99" t="b">
        <f t="shared" si="46"/>
        <v>1</v>
      </c>
      <c r="BG323" s="99" t="b">
        <f t="shared" si="46"/>
        <v>1</v>
      </c>
      <c r="BH323" s="99" t="b">
        <f t="shared" si="46"/>
        <v>1</v>
      </c>
      <c r="BI323" s="99" t="b">
        <f t="shared" si="46"/>
        <v>1</v>
      </c>
      <c r="BJ323" s="99" t="b">
        <f t="shared" si="46"/>
        <v>1</v>
      </c>
      <c r="BK323" s="99" t="b">
        <f t="shared" si="46"/>
        <v>1</v>
      </c>
      <c r="BL323" s="99" t="b">
        <f t="shared" si="46"/>
        <v>1</v>
      </c>
      <c r="BM323" s="99" t="b">
        <f t="shared" si="46"/>
        <v>1</v>
      </c>
      <c r="BN323" s="99" t="b">
        <f t="shared" si="46"/>
        <v>1</v>
      </c>
      <c r="BO323" s="99" t="b">
        <f t="shared" si="46"/>
        <v>1</v>
      </c>
      <c r="BP323" s="99" t="b">
        <f t="shared" si="46"/>
        <v>1</v>
      </c>
      <c r="BQ323" s="99" t="b">
        <f t="shared" si="46"/>
        <v>1</v>
      </c>
      <c r="BR323" s="99" t="b">
        <f t="shared" si="46"/>
        <v>1</v>
      </c>
      <c r="BS323" s="99" t="b">
        <f t="shared" si="46"/>
        <v>1</v>
      </c>
      <c r="BT323" s="99" t="b">
        <f t="shared" si="46"/>
        <v>1</v>
      </c>
      <c r="BU323" s="99" t="b">
        <f t="shared" si="46"/>
        <v>1</v>
      </c>
      <c r="BV323" s="99" t="b">
        <f t="shared" si="46"/>
        <v>1</v>
      </c>
      <c r="BW323" s="99" t="b">
        <f t="shared" si="46"/>
        <v>1</v>
      </c>
      <c r="BX323" s="99" t="b">
        <f t="shared" si="46"/>
        <v>1</v>
      </c>
      <c r="BY323" s="99" t="b">
        <f t="shared" si="46"/>
        <v>1</v>
      </c>
      <c r="BZ323" s="99" t="b">
        <f t="shared" si="46"/>
        <v>1</v>
      </c>
      <c r="CA323" s="99" t="b">
        <f t="shared" si="46"/>
        <v>1</v>
      </c>
      <c r="CB323" s="99" t="b">
        <f t="shared" si="46"/>
        <v>1</v>
      </c>
      <c r="CC323" s="17"/>
      <c r="CD323" s="17"/>
      <c r="CE323" s="17"/>
      <c r="CF323" s="17"/>
      <c r="CG323" s="17"/>
      <c r="CH323" s="17"/>
      <c r="CI323" s="17"/>
      <c r="CJ323" s="17"/>
      <c r="CK323" s="17"/>
      <c r="CL323" s="17"/>
      <c r="CM323" s="17"/>
      <c r="CN323" s="17"/>
      <c r="CO323" s="17"/>
      <c r="CP323" s="17"/>
      <c r="CQ323" s="17"/>
    </row>
    <row r="324" spans="1:96" s="15" customFormat="1" ht="15" customHeight="1">
      <c r="A324" s="17"/>
      <c r="B324" s="117" t="s">
        <v>97</v>
      </c>
      <c r="C324" s="141"/>
      <c r="D324" s="140">
        <f t="shared" si="45"/>
        <v>0</v>
      </c>
      <c r="E324" s="140">
        <f t="shared" si="45"/>
        <v>0</v>
      </c>
      <c r="F324" s="140">
        <f t="shared" si="45"/>
        <v>0</v>
      </c>
      <c r="G324" s="140">
        <f t="shared" si="45"/>
        <v>0</v>
      </c>
      <c r="H324" s="140">
        <f t="shared" si="45"/>
        <v>0</v>
      </c>
      <c r="I324" s="140">
        <f t="shared" si="45"/>
        <v>0</v>
      </c>
      <c r="J324" s="140">
        <f t="shared" si="45"/>
        <v>0</v>
      </c>
      <c r="K324" s="140">
        <f t="shared" si="45"/>
        <v>0</v>
      </c>
      <c r="L324" s="140">
        <f t="shared" si="45"/>
        <v>0</v>
      </c>
      <c r="M324" s="140">
        <f t="shared" si="45"/>
        <v>0</v>
      </c>
      <c r="N324" s="140">
        <f t="shared" si="45"/>
        <v>0</v>
      </c>
      <c r="O324" s="140">
        <f t="shared" si="45"/>
        <v>0</v>
      </c>
      <c r="P324" s="140">
        <f t="shared" si="45"/>
        <v>-1.082190977081791</v>
      </c>
      <c r="Q324" s="140">
        <f t="shared" si="45"/>
        <v>-4.3040046076287792</v>
      </c>
      <c r="R324" s="140">
        <f t="shared" si="45"/>
        <v>-9.4733090980251706</v>
      </c>
      <c r="S324" s="140">
        <f t="shared" si="45"/>
        <v>-16.450305943079165</v>
      </c>
      <c r="T324" s="140">
        <f t="shared" si="45"/>
        <v>-25.290143118242636</v>
      </c>
      <c r="U324" s="140">
        <f t="shared" si="45"/>
        <v>-36.047968598966968</v>
      </c>
      <c r="V324" s="140">
        <f t="shared" si="45"/>
        <v>-48.778930360703697</v>
      </c>
      <c r="W324" s="140">
        <f t="shared" si="45"/>
        <v>-63.538176378905348</v>
      </c>
      <c r="X324" s="140">
        <f t="shared" si="45"/>
        <v>-80.380854629023304</v>
      </c>
      <c r="Y324" s="140">
        <f t="shared" si="45"/>
        <v>-99.362113086508458</v>
      </c>
      <c r="Z324" s="140">
        <f t="shared" si="45"/>
        <v>-120.53709972681301</v>
      </c>
      <c r="AA324" s="140">
        <f t="shared" si="45"/>
        <v>-143.96096252538979</v>
      </c>
      <c r="AB324" s="140">
        <f t="shared" si="45"/>
        <v>-169.68884945768971</v>
      </c>
      <c r="AC324" s="140">
        <f t="shared" si="45"/>
        <v>-197.77590849916368</v>
      </c>
      <c r="AD324" s="140">
        <f t="shared" si="45"/>
        <v>-228.27728762526419</v>
      </c>
      <c r="AE324" s="140">
        <f t="shared" si="45"/>
        <v>-261.24813481144344</v>
      </c>
      <c r="AF324" s="140">
        <f t="shared" si="45"/>
        <v>-296.74359803315298</v>
      </c>
      <c r="AG324" s="140">
        <f t="shared" si="45"/>
        <v>-334.818825265844</v>
      </c>
      <c r="AH324" s="140">
        <f t="shared" si="45"/>
        <v>-375.52896448496813</v>
      </c>
      <c r="AI324" s="140">
        <f t="shared" si="45"/>
        <v>-418.9291636659778</v>
      </c>
      <c r="AJ324" s="140">
        <f t="shared" si="45"/>
        <v>-465.07457078432458</v>
      </c>
      <c r="AK324" s="140">
        <f t="shared" si="45"/>
        <v>-514.02033381545971</v>
      </c>
      <c r="AL324" s="140">
        <f t="shared" si="45"/>
        <v>-565.82160073483567</v>
      </c>
      <c r="AM324" s="140">
        <f t="shared" si="45"/>
        <v>-619.06440659219516</v>
      </c>
      <c r="AN324" s="140">
        <f t="shared" si="45"/>
        <v>-672.30721244955464</v>
      </c>
      <c r="AO324" s="140">
        <f t="shared" si="45"/>
        <v>-725.55001830691413</v>
      </c>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row>
    <row r="325" spans="1:96" s="15" customFormat="1" ht="15" customHeight="1">
      <c r="A325" s="17"/>
      <c r="B325" s="117" t="s">
        <v>98</v>
      </c>
      <c r="C325" s="141"/>
      <c r="D325" s="140">
        <f t="shared" si="45"/>
        <v>0</v>
      </c>
      <c r="E325" s="140">
        <f t="shared" si="45"/>
        <v>0</v>
      </c>
      <c r="F325" s="140">
        <f t="shared" si="45"/>
        <v>0</v>
      </c>
      <c r="G325" s="140">
        <f t="shared" si="45"/>
        <v>0</v>
      </c>
      <c r="H325" s="140">
        <f t="shared" si="45"/>
        <v>0</v>
      </c>
      <c r="I325" s="140">
        <f t="shared" si="45"/>
        <v>0</v>
      </c>
      <c r="J325" s="140">
        <f t="shared" si="45"/>
        <v>0</v>
      </c>
      <c r="K325" s="140">
        <f t="shared" si="45"/>
        <v>0</v>
      </c>
      <c r="L325" s="140">
        <f t="shared" si="45"/>
        <v>0</v>
      </c>
      <c r="M325" s="140">
        <f t="shared" si="45"/>
        <v>0</v>
      </c>
      <c r="N325" s="140">
        <f t="shared" si="45"/>
        <v>0</v>
      </c>
      <c r="O325" s="140">
        <f t="shared" si="45"/>
        <v>0</v>
      </c>
      <c r="P325" s="140">
        <f t="shared" si="45"/>
        <v>-1.082190977081791</v>
      </c>
      <c r="Q325" s="140">
        <f t="shared" si="45"/>
        <v>-4.3040046076287792</v>
      </c>
      <c r="R325" s="140">
        <f t="shared" si="45"/>
        <v>-9.4733090980251706</v>
      </c>
      <c r="S325" s="140">
        <f t="shared" si="45"/>
        <v>-16.450305943079165</v>
      </c>
      <c r="T325" s="140">
        <f t="shared" si="45"/>
        <v>-25.290143118242636</v>
      </c>
      <c r="U325" s="140">
        <f t="shared" si="45"/>
        <v>-36.047968598966968</v>
      </c>
      <c r="V325" s="140">
        <f t="shared" si="45"/>
        <v>-48.778930360703697</v>
      </c>
      <c r="W325" s="140">
        <f t="shared" si="45"/>
        <v>-63.538176378905348</v>
      </c>
      <c r="X325" s="140">
        <f t="shared" si="45"/>
        <v>-80.380854629023304</v>
      </c>
      <c r="Y325" s="140">
        <f t="shared" si="45"/>
        <v>-99.362113086508458</v>
      </c>
      <c r="Z325" s="140">
        <f t="shared" si="45"/>
        <v>-120.53709972681301</v>
      </c>
      <c r="AA325" s="140">
        <f t="shared" si="45"/>
        <v>-143.96096252538979</v>
      </c>
      <c r="AB325" s="140">
        <f t="shared" si="45"/>
        <v>-169.68884945768971</v>
      </c>
      <c r="AC325" s="140">
        <f t="shared" si="45"/>
        <v>-197.77590849916368</v>
      </c>
      <c r="AD325" s="140">
        <f t="shared" si="45"/>
        <v>-228.27728762526419</v>
      </c>
      <c r="AE325" s="140">
        <f t="shared" si="45"/>
        <v>-261.24813481144344</v>
      </c>
      <c r="AF325" s="140">
        <f t="shared" si="45"/>
        <v>-296.74359803315298</v>
      </c>
      <c r="AG325" s="140">
        <f t="shared" si="45"/>
        <v>-334.818825265844</v>
      </c>
      <c r="AH325" s="140">
        <f t="shared" si="45"/>
        <v>-375.52896448496813</v>
      </c>
      <c r="AI325" s="140">
        <f t="shared" si="45"/>
        <v>-418.9291636659778</v>
      </c>
      <c r="AJ325" s="140">
        <f t="shared" si="45"/>
        <v>-465.07457078432458</v>
      </c>
      <c r="AK325" s="140">
        <f t="shared" si="45"/>
        <v>-514.02033381545971</v>
      </c>
      <c r="AL325" s="140">
        <f t="shared" si="45"/>
        <v>-565.82160073483567</v>
      </c>
      <c r="AM325" s="140">
        <f t="shared" si="45"/>
        <v>-619.06440659219516</v>
      </c>
      <c r="AN325" s="140">
        <f t="shared" si="45"/>
        <v>-672.30721244955464</v>
      </c>
      <c r="AO325" s="140">
        <f t="shared" si="45"/>
        <v>-725.55001830691413</v>
      </c>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row>
    <row r="326" spans="1:96" s="15" customFormat="1" ht="15" customHeight="1">
      <c r="A326" s="17"/>
      <c r="B326" s="117" t="s">
        <v>99</v>
      </c>
      <c r="C326" s="141"/>
      <c r="D326" s="140">
        <f t="shared" si="45"/>
        <v>0</v>
      </c>
      <c r="E326" s="140">
        <f t="shared" si="45"/>
        <v>0</v>
      </c>
      <c r="F326" s="140">
        <f t="shared" si="45"/>
        <v>0</v>
      </c>
      <c r="G326" s="140">
        <f t="shared" si="45"/>
        <v>0</v>
      </c>
      <c r="H326" s="140">
        <f t="shared" si="45"/>
        <v>0</v>
      </c>
      <c r="I326" s="140">
        <f t="shared" si="45"/>
        <v>0</v>
      </c>
      <c r="J326" s="140">
        <f t="shared" si="45"/>
        <v>0</v>
      </c>
      <c r="K326" s="140">
        <f t="shared" si="45"/>
        <v>0</v>
      </c>
      <c r="L326" s="140">
        <f t="shared" si="45"/>
        <v>0</v>
      </c>
      <c r="M326" s="140">
        <f t="shared" si="45"/>
        <v>0</v>
      </c>
      <c r="N326" s="140">
        <f t="shared" si="45"/>
        <v>0</v>
      </c>
      <c r="O326" s="140">
        <f t="shared" si="45"/>
        <v>0</v>
      </c>
      <c r="P326" s="140">
        <f t="shared" si="45"/>
        <v>-1.082190977081791</v>
      </c>
      <c r="Q326" s="140">
        <f t="shared" si="45"/>
        <v>-4.3040046076287792</v>
      </c>
      <c r="R326" s="140">
        <f t="shared" si="45"/>
        <v>-9.4733090980251706</v>
      </c>
      <c r="S326" s="140">
        <f t="shared" si="45"/>
        <v>-16.450305943079165</v>
      </c>
      <c r="T326" s="140">
        <f t="shared" si="45"/>
        <v>-25.290143118242636</v>
      </c>
      <c r="U326" s="140">
        <f t="shared" si="45"/>
        <v>-36.047968598966968</v>
      </c>
      <c r="V326" s="140">
        <f t="shared" si="45"/>
        <v>-48.778930360703697</v>
      </c>
      <c r="W326" s="140">
        <f t="shared" si="45"/>
        <v>-63.538176378905348</v>
      </c>
      <c r="X326" s="140">
        <f t="shared" si="45"/>
        <v>-80.380854629023304</v>
      </c>
      <c r="Y326" s="140">
        <f t="shared" si="45"/>
        <v>-99.362113086508458</v>
      </c>
      <c r="Z326" s="140">
        <f t="shared" si="45"/>
        <v>-120.53709972681301</v>
      </c>
      <c r="AA326" s="140">
        <f t="shared" si="45"/>
        <v>-143.96096252538979</v>
      </c>
      <c r="AB326" s="140">
        <f t="shared" si="45"/>
        <v>-169.68884945768971</v>
      </c>
      <c r="AC326" s="140">
        <f t="shared" si="45"/>
        <v>-197.77590849916368</v>
      </c>
      <c r="AD326" s="140">
        <f t="shared" si="45"/>
        <v>-228.27728762526419</v>
      </c>
      <c r="AE326" s="140">
        <f t="shared" si="45"/>
        <v>-261.24813481144344</v>
      </c>
      <c r="AF326" s="140">
        <f t="shared" si="45"/>
        <v>-296.74359803315298</v>
      </c>
      <c r="AG326" s="140">
        <f t="shared" si="45"/>
        <v>-334.818825265844</v>
      </c>
      <c r="AH326" s="140">
        <f t="shared" si="45"/>
        <v>-375.52896448496813</v>
      </c>
      <c r="AI326" s="140">
        <f t="shared" si="45"/>
        <v>-418.9291636659778</v>
      </c>
      <c r="AJ326" s="140">
        <f t="shared" si="45"/>
        <v>-465.07457078432458</v>
      </c>
      <c r="AK326" s="140">
        <f t="shared" si="45"/>
        <v>-514.02033381545971</v>
      </c>
      <c r="AL326" s="140">
        <f t="shared" si="45"/>
        <v>-565.82160073483567</v>
      </c>
      <c r="AM326" s="140">
        <f t="shared" si="45"/>
        <v>-619.06440659219516</v>
      </c>
      <c r="AN326" s="140">
        <f t="shared" si="45"/>
        <v>-672.30721244955464</v>
      </c>
      <c r="AO326" s="140">
        <f t="shared" si="45"/>
        <v>-725.55001830691413</v>
      </c>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row>
    <row r="327" spans="1:96" s="15" customFormat="1" ht="15" customHeight="1">
      <c r="A327" s="17"/>
      <c r="B327" s="117" t="s">
        <v>100</v>
      </c>
      <c r="C327" s="141"/>
      <c r="D327" s="140">
        <f t="shared" si="45"/>
        <v>0</v>
      </c>
      <c r="E327" s="140">
        <f t="shared" si="45"/>
        <v>0</v>
      </c>
      <c r="F327" s="140">
        <f t="shared" si="45"/>
        <v>0</v>
      </c>
      <c r="G327" s="140">
        <f t="shared" si="45"/>
        <v>0</v>
      </c>
      <c r="H327" s="140">
        <f t="shared" si="45"/>
        <v>0</v>
      </c>
      <c r="I327" s="140">
        <f t="shared" si="45"/>
        <v>0</v>
      </c>
      <c r="J327" s="140">
        <f t="shared" si="45"/>
        <v>0</v>
      </c>
      <c r="K327" s="140">
        <f t="shared" si="45"/>
        <v>0</v>
      </c>
      <c r="L327" s="140">
        <f t="shared" si="45"/>
        <v>0</v>
      </c>
      <c r="M327" s="140">
        <f t="shared" si="45"/>
        <v>0</v>
      </c>
      <c r="N327" s="140">
        <f t="shared" si="45"/>
        <v>0</v>
      </c>
      <c r="O327" s="140">
        <f t="shared" si="45"/>
        <v>0</v>
      </c>
      <c r="P327" s="140">
        <f t="shared" si="45"/>
        <v>-1.082190977081791</v>
      </c>
      <c r="Q327" s="140">
        <f t="shared" si="45"/>
        <v>-4.3040046076287792</v>
      </c>
      <c r="R327" s="140">
        <f t="shared" si="45"/>
        <v>-9.4733090980251706</v>
      </c>
      <c r="S327" s="140">
        <f t="shared" si="45"/>
        <v>-16.450305943079165</v>
      </c>
      <c r="T327" s="140">
        <f t="shared" si="45"/>
        <v>-25.290143118242636</v>
      </c>
      <c r="U327" s="140">
        <f t="shared" si="45"/>
        <v>-36.047968598966968</v>
      </c>
      <c r="V327" s="140">
        <f t="shared" si="45"/>
        <v>-48.778930360703697</v>
      </c>
      <c r="W327" s="140">
        <f t="shared" si="45"/>
        <v>-63.538176378905348</v>
      </c>
      <c r="X327" s="140">
        <f t="shared" si="45"/>
        <v>-80.380854629023304</v>
      </c>
      <c r="Y327" s="140">
        <f t="shared" si="45"/>
        <v>-99.362113086508458</v>
      </c>
      <c r="Z327" s="140">
        <f t="shared" si="45"/>
        <v>-120.53709972681301</v>
      </c>
      <c r="AA327" s="140">
        <f t="shared" si="45"/>
        <v>-143.96096252538979</v>
      </c>
      <c r="AB327" s="140">
        <f t="shared" si="45"/>
        <v>-169.68884945768971</v>
      </c>
      <c r="AC327" s="140">
        <f t="shared" si="45"/>
        <v>-197.77590849916368</v>
      </c>
      <c r="AD327" s="140">
        <f t="shared" si="45"/>
        <v>-228.27728762526419</v>
      </c>
      <c r="AE327" s="140">
        <f t="shared" si="45"/>
        <v>-261.24813481144344</v>
      </c>
      <c r="AF327" s="140">
        <f t="shared" si="45"/>
        <v>-296.74359803315298</v>
      </c>
      <c r="AG327" s="140">
        <f t="shared" si="45"/>
        <v>-334.818825265844</v>
      </c>
      <c r="AH327" s="140">
        <f t="shared" si="45"/>
        <v>-375.52896448496813</v>
      </c>
      <c r="AI327" s="140">
        <f t="shared" si="45"/>
        <v>-418.9291636659778</v>
      </c>
      <c r="AJ327" s="140">
        <f t="shared" si="45"/>
        <v>-465.07457078432458</v>
      </c>
      <c r="AK327" s="140">
        <f t="shared" si="45"/>
        <v>-514.02033381545971</v>
      </c>
      <c r="AL327" s="140">
        <f t="shared" si="45"/>
        <v>-565.82160073483567</v>
      </c>
      <c r="AM327" s="140">
        <f t="shared" si="45"/>
        <v>-619.06440659219516</v>
      </c>
      <c r="AN327" s="140">
        <f t="shared" si="45"/>
        <v>-672.30721244955464</v>
      </c>
      <c r="AO327" s="140">
        <f t="shared" si="45"/>
        <v>-725.55001830691413</v>
      </c>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row>
    <row r="328" spans="1:96" s="15" customFormat="1" ht="15" customHeight="1">
      <c r="A328" s="17"/>
      <c r="B328" s="117" t="s">
        <v>101</v>
      </c>
      <c r="C328" s="141"/>
      <c r="D328" s="140">
        <f t="shared" si="45"/>
        <v>0</v>
      </c>
      <c r="E328" s="140">
        <f t="shared" si="45"/>
        <v>0</v>
      </c>
      <c r="F328" s="140">
        <f t="shared" si="45"/>
        <v>0</v>
      </c>
      <c r="G328" s="140">
        <f t="shared" si="45"/>
        <v>0</v>
      </c>
      <c r="H328" s="140">
        <f t="shared" si="45"/>
        <v>0</v>
      </c>
      <c r="I328" s="140">
        <f t="shared" si="45"/>
        <v>0</v>
      </c>
      <c r="J328" s="140">
        <f t="shared" si="45"/>
        <v>0</v>
      </c>
      <c r="K328" s="140">
        <f t="shared" si="45"/>
        <v>0</v>
      </c>
      <c r="L328" s="140">
        <f t="shared" si="45"/>
        <v>0</v>
      </c>
      <c r="M328" s="140">
        <f t="shared" si="45"/>
        <v>0</v>
      </c>
      <c r="N328" s="140">
        <f t="shared" si="45"/>
        <v>0</v>
      </c>
      <c r="O328" s="140">
        <f t="shared" si="45"/>
        <v>0</v>
      </c>
      <c r="P328" s="140">
        <f t="shared" si="45"/>
        <v>-1.082190977081791</v>
      </c>
      <c r="Q328" s="140">
        <f t="shared" si="45"/>
        <v>-4.3040046076287792</v>
      </c>
      <c r="R328" s="140">
        <f t="shared" si="45"/>
        <v>-9.4733090980251706</v>
      </c>
      <c r="S328" s="140">
        <f t="shared" si="45"/>
        <v>-16.450305943079165</v>
      </c>
      <c r="T328" s="140">
        <f t="shared" si="45"/>
        <v>-25.290143118242636</v>
      </c>
      <c r="U328" s="140">
        <f t="shared" si="45"/>
        <v>-36.047968598966968</v>
      </c>
      <c r="V328" s="140">
        <f t="shared" si="45"/>
        <v>-48.778930360703697</v>
      </c>
      <c r="W328" s="140">
        <f t="shared" si="45"/>
        <v>-63.538176378905348</v>
      </c>
      <c r="X328" s="140">
        <f t="shared" si="45"/>
        <v>-80.380854629023304</v>
      </c>
      <c r="Y328" s="140">
        <f t="shared" si="45"/>
        <v>-99.362113086508458</v>
      </c>
      <c r="Z328" s="140">
        <f t="shared" si="45"/>
        <v>-120.53709972681301</v>
      </c>
      <c r="AA328" s="140">
        <f t="shared" si="45"/>
        <v>-143.96096252538979</v>
      </c>
      <c r="AB328" s="140">
        <f t="shared" si="45"/>
        <v>-169.68884945768971</v>
      </c>
      <c r="AC328" s="140">
        <f t="shared" si="45"/>
        <v>-197.77590849916368</v>
      </c>
      <c r="AD328" s="140">
        <f t="shared" si="45"/>
        <v>-228.27728762526419</v>
      </c>
      <c r="AE328" s="140">
        <f t="shared" si="45"/>
        <v>-261.24813481144344</v>
      </c>
      <c r="AF328" s="140">
        <f t="shared" si="45"/>
        <v>-296.74359803315298</v>
      </c>
      <c r="AG328" s="140">
        <f t="shared" si="45"/>
        <v>-334.818825265844</v>
      </c>
      <c r="AH328" s="140">
        <f t="shared" si="45"/>
        <v>-375.52896448496813</v>
      </c>
      <c r="AI328" s="140">
        <f t="shared" si="45"/>
        <v>-418.9291636659778</v>
      </c>
      <c r="AJ328" s="140">
        <f t="shared" si="45"/>
        <v>-465.07457078432458</v>
      </c>
      <c r="AK328" s="140">
        <f t="shared" si="45"/>
        <v>-514.02033381545971</v>
      </c>
      <c r="AL328" s="140">
        <f t="shared" si="45"/>
        <v>-565.82160073483567</v>
      </c>
      <c r="AM328" s="140">
        <f t="shared" si="45"/>
        <v>-619.06440659219516</v>
      </c>
      <c r="AN328" s="140">
        <f t="shared" si="45"/>
        <v>-672.30721244955464</v>
      </c>
      <c r="AO328" s="140">
        <f t="shared" si="45"/>
        <v>-725.55001830691413</v>
      </c>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row>
    <row r="329" spans="1:96" s="15" customFormat="1" ht="15" customHeight="1">
      <c r="A329" s="17"/>
      <c r="B329" s="117" t="s">
        <v>102</v>
      </c>
      <c r="C329" s="141"/>
      <c r="D329" s="140">
        <f t="shared" si="45"/>
        <v>0</v>
      </c>
      <c r="E329" s="140">
        <f t="shared" si="45"/>
        <v>0</v>
      </c>
      <c r="F329" s="140">
        <f t="shared" si="45"/>
        <v>0</v>
      </c>
      <c r="G329" s="140">
        <f t="shared" si="45"/>
        <v>0</v>
      </c>
      <c r="H329" s="140">
        <f t="shared" si="45"/>
        <v>0</v>
      </c>
      <c r="I329" s="140">
        <f t="shared" si="45"/>
        <v>0</v>
      </c>
      <c r="J329" s="140">
        <f t="shared" si="45"/>
        <v>0</v>
      </c>
      <c r="K329" s="140">
        <f t="shared" si="45"/>
        <v>0</v>
      </c>
      <c r="L329" s="140">
        <f t="shared" si="45"/>
        <v>0</v>
      </c>
      <c r="M329" s="140">
        <f t="shared" si="45"/>
        <v>0</v>
      </c>
      <c r="N329" s="140">
        <f t="shared" si="45"/>
        <v>0</v>
      </c>
      <c r="O329" s="140">
        <f t="shared" si="45"/>
        <v>0</v>
      </c>
      <c r="P329" s="140">
        <f t="shared" si="45"/>
        <v>-1.082190977081791</v>
      </c>
      <c r="Q329" s="140">
        <f t="shared" si="45"/>
        <v>-4.3040046076287792</v>
      </c>
      <c r="R329" s="140">
        <f t="shared" si="45"/>
        <v>-9.4733090980251706</v>
      </c>
      <c r="S329" s="140">
        <f t="shared" si="45"/>
        <v>-16.450305943079165</v>
      </c>
      <c r="T329" s="140">
        <f t="shared" si="45"/>
        <v>-25.290143118242636</v>
      </c>
      <c r="U329" s="140">
        <f t="shared" si="45"/>
        <v>-36.047968598966968</v>
      </c>
      <c r="V329" s="140">
        <f t="shared" si="45"/>
        <v>-48.778930360703697</v>
      </c>
      <c r="W329" s="140">
        <f t="shared" si="45"/>
        <v>-63.538176378905348</v>
      </c>
      <c r="X329" s="140">
        <f t="shared" si="45"/>
        <v>-80.380854629023304</v>
      </c>
      <c r="Y329" s="140">
        <f t="shared" si="45"/>
        <v>-99.362113086508458</v>
      </c>
      <c r="Z329" s="140">
        <f t="shared" si="45"/>
        <v>-120.53709972681301</v>
      </c>
      <c r="AA329" s="140">
        <f t="shared" si="45"/>
        <v>-143.96096252538979</v>
      </c>
      <c r="AB329" s="140">
        <f t="shared" si="45"/>
        <v>-169.68884945768971</v>
      </c>
      <c r="AC329" s="140">
        <f t="shared" si="45"/>
        <v>-197.77590849916368</v>
      </c>
      <c r="AD329" s="140">
        <f t="shared" si="45"/>
        <v>-228.27728762526419</v>
      </c>
      <c r="AE329" s="140">
        <f t="shared" ref="AE329:AO329" si="47">IF(AE$320=$B329,0,IF(AE$320&gt;$B329,-0.5*AE$318-0.5*AD$318+AD329,0.5*HLOOKUP($B329,$D$317:$AO$318,2,FALSE)+0.5*HLOOKUP($B328,$D$317:$AO$318,2,FALSE)+AE328))</f>
        <v>-261.24813481144344</v>
      </c>
      <c r="AF329" s="140">
        <f t="shared" si="47"/>
        <v>-296.74359803315298</v>
      </c>
      <c r="AG329" s="140">
        <f t="shared" si="47"/>
        <v>-334.818825265844</v>
      </c>
      <c r="AH329" s="140">
        <f t="shared" si="47"/>
        <v>-375.52896448496813</v>
      </c>
      <c r="AI329" s="140">
        <f t="shared" si="47"/>
        <v>-418.9291636659778</v>
      </c>
      <c r="AJ329" s="140">
        <f t="shared" si="47"/>
        <v>-465.07457078432458</v>
      </c>
      <c r="AK329" s="140">
        <f t="shared" si="47"/>
        <v>-514.02033381545971</v>
      </c>
      <c r="AL329" s="140">
        <f t="shared" si="47"/>
        <v>-565.82160073483567</v>
      </c>
      <c r="AM329" s="140">
        <f t="shared" si="47"/>
        <v>-619.06440659219516</v>
      </c>
      <c r="AN329" s="140">
        <f t="shared" si="47"/>
        <v>-672.30721244955464</v>
      </c>
      <c r="AO329" s="140">
        <f t="shared" si="47"/>
        <v>-725.55001830691413</v>
      </c>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row>
    <row r="330" spans="1:96" ht="15" customHeight="1">
      <c r="A330" s="104"/>
      <c r="B330" s="117" t="s">
        <v>103</v>
      </c>
      <c r="C330" s="141"/>
      <c r="D330" s="140">
        <f t="shared" ref="D330:AO336" si="48">IF(D$320=$B330,0,IF(D$320&gt;$B330,-0.5*D$318-0.5*C$318+C330,0.5*HLOOKUP($B330,$D$317:$AO$318,2,FALSE)+0.5*HLOOKUP($B329,$D$317:$AO$318,2,FALSE)+D329))</f>
        <v>0</v>
      </c>
      <c r="E330" s="140">
        <f t="shared" si="48"/>
        <v>0</v>
      </c>
      <c r="F330" s="140">
        <f t="shared" si="48"/>
        <v>0</v>
      </c>
      <c r="G330" s="140">
        <f t="shared" si="48"/>
        <v>0</v>
      </c>
      <c r="H330" s="140">
        <f t="shared" si="48"/>
        <v>0</v>
      </c>
      <c r="I330" s="140">
        <f t="shared" si="48"/>
        <v>0</v>
      </c>
      <c r="J330" s="140">
        <f t="shared" si="48"/>
        <v>0</v>
      </c>
      <c r="K330" s="140">
        <f t="shared" si="48"/>
        <v>0</v>
      </c>
      <c r="L330" s="140">
        <f t="shared" si="48"/>
        <v>0</v>
      </c>
      <c r="M330" s="140">
        <f t="shared" si="48"/>
        <v>0</v>
      </c>
      <c r="N330" s="140">
        <f t="shared" si="48"/>
        <v>0</v>
      </c>
      <c r="O330" s="140">
        <f t="shared" si="48"/>
        <v>0</v>
      </c>
      <c r="P330" s="140">
        <f t="shared" si="48"/>
        <v>-1.082190977081791</v>
      </c>
      <c r="Q330" s="140">
        <f t="shared" si="48"/>
        <v>-4.3040046076287792</v>
      </c>
      <c r="R330" s="140">
        <f t="shared" si="48"/>
        <v>-9.4733090980251706</v>
      </c>
      <c r="S330" s="140">
        <f t="shared" si="48"/>
        <v>-16.450305943079165</v>
      </c>
      <c r="T330" s="140">
        <f t="shared" si="48"/>
        <v>-25.290143118242636</v>
      </c>
      <c r="U330" s="140">
        <f t="shared" si="48"/>
        <v>-36.047968598966968</v>
      </c>
      <c r="V330" s="140">
        <f t="shared" si="48"/>
        <v>-48.778930360703697</v>
      </c>
      <c r="W330" s="140">
        <f t="shared" si="48"/>
        <v>-63.538176378905348</v>
      </c>
      <c r="X330" s="140">
        <f t="shared" si="48"/>
        <v>-80.380854629023304</v>
      </c>
      <c r="Y330" s="140">
        <f t="shared" si="48"/>
        <v>-99.362113086508458</v>
      </c>
      <c r="Z330" s="140">
        <f t="shared" si="48"/>
        <v>-120.53709972681301</v>
      </c>
      <c r="AA330" s="140">
        <f t="shared" si="48"/>
        <v>-143.96096252538979</v>
      </c>
      <c r="AB330" s="140">
        <f t="shared" si="48"/>
        <v>-169.68884945768971</v>
      </c>
      <c r="AC330" s="140">
        <f t="shared" si="48"/>
        <v>-197.77590849916368</v>
      </c>
      <c r="AD330" s="140">
        <f t="shared" si="48"/>
        <v>-228.27728762526419</v>
      </c>
      <c r="AE330" s="140">
        <f t="shared" si="48"/>
        <v>-261.24813481144344</v>
      </c>
      <c r="AF330" s="140">
        <f t="shared" si="48"/>
        <v>-296.74359803315298</v>
      </c>
      <c r="AG330" s="140">
        <f t="shared" si="48"/>
        <v>-334.818825265844</v>
      </c>
      <c r="AH330" s="140">
        <f t="shared" si="48"/>
        <v>-375.52896448496813</v>
      </c>
      <c r="AI330" s="140">
        <f t="shared" si="48"/>
        <v>-418.9291636659778</v>
      </c>
      <c r="AJ330" s="140">
        <f t="shared" si="48"/>
        <v>-465.07457078432458</v>
      </c>
      <c r="AK330" s="140">
        <f t="shared" si="48"/>
        <v>-514.02033381545971</v>
      </c>
      <c r="AL330" s="140">
        <f t="shared" si="48"/>
        <v>-565.82160073483567</v>
      </c>
      <c r="AM330" s="140">
        <f t="shared" si="48"/>
        <v>-619.06440659219516</v>
      </c>
      <c r="AN330" s="140">
        <f t="shared" si="48"/>
        <v>-672.30721244955464</v>
      </c>
      <c r="AO330" s="140">
        <f t="shared" si="48"/>
        <v>-725.55001830691413</v>
      </c>
      <c r="AP330" s="17"/>
      <c r="AQ330" s="17"/>
      <c r="AR330" s="17"/>
      <c r="AS330" s="17"/>
      <c r="AT330" s="17"/>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row>
    <row r="331" spans="1:96" ht="15" customHeight="1">
      <c r="A331" s="104"/>
      <c r="B331" s="117" t="s">
        <v>104</v>
      </c>
      <c r="C331" s="141"/>
      <c r="D331" s="140">
        <f t="shared" si="48"/>
        <v>0</v>
      </c>
      <c r="E331" s="140">
        <f t="shared" si="48"/>
        <v>0</v>
      </c>
      <c r="F331" s="140">
        <f t="shared" si="48"/>
        <v>0</v>
      </c>
      <c r="G331" s="140">
        <f t="shared" si="48"/>
        <v>0</v>
      </c>
      <c r="H331" s="140">
        <f t="shared" si="48"/>
        <v>0</v>
      </c>
      <c r="I331" s="140">
        <f t="shared" si="48"/>
        <v>0</v>
      </c>
      <c r="J331" s="140">
        <f t="shared" si="48"/>
        <v>0</v>
      </c>
      <c r="K331" s="140">
        <f t="shared" si="48"/>
        <v>0</v>
      </c>
      <c r="L331" s="140">
        <f t="shared" si="48"/>
        <v>0</v>
      </c>
      <c r="M331" s="140">
        <f t="shared" si="48"/>
        <v>0</v>
      </c>
      <c r="N331" s="140">
        <f t="shared" si="48"/>
        <v>0</v>
      </c>
      <c r="O331" s="140">
        <f t="shared" si="48"/>
        <v>0</v>
      </c>
      <c r="P331" s="140">
        <f t="shared" si="48"/>
        <v>-1.082190977081791</v>
      </c>
      <c r="Q331" s="140">
        <f t="shared" si="48"/>
        <v>-4.3040046076287792</v>
      </c>
      <c r="R331" s="140">
        <f t="shared" si="48"/>
        <v>-9.4733090980251706</v>
      </c>
      <c r="S331" s="140">
        <f t="shared" si="48"/>
        <v>-16.450305943079165</v>
      </c>
      <c r="T331" s="140">
        <f t="shared" si="48"/>
        <v>-25.290143118242636</v>
      </c>
      <c r="U331" s="140">
        <f t="shared" si="48"/>
        <v>-36.047968598966968</v>
      </c>
      <c r="V331" s="140">
        <f t="shared" si="48"/>
        <v>-48.778930360703697</v>
      </c>
      <c r="W331" s="140">
        <f t="shared" si="48"/>
        <v>-63.538176378905348</v>
      </c>
      <c r="X331" s="140">
        <f t="shared" si="48"/>
        <v>-80.380854629023304</v>
      </c>
      <c r="Y331" s="140">
        <f t="shared" si="48"/>
        <v>-99.362113086508458</v>
      </c>
      <c r="Z331" s="140">
        <f t="shared" si="48"/>
        <v>-120.53709972681301</v>
      </c>
      <c r="AA331" s="140">
        <f t="shared" si="48"/>
        <v>-143.96096252538979</v>
      </c>
      <c r="AB331" s="140">
        <f t="shared" si="48"/>
        <v>-169.68884945768971</v>
      </c>
      <c r="AC331" s="140">
        <f t="shared" si="48"/>
        <v>-197.77590849916368</v>
      </c>
      <c r="AD331" s="140">
        <f t="shared" si="48"/>
        <v>-228.27728762526419</v>
      </c>
      <c r="AE331" s="140">
        <f t="shared" si="48"/>
        <v>-261.24813481144344</v>
      </c>
      <c r="AF331" s="140">
        <f t="shared" si="48"/>
        <v>-296.74359803315298</v>
      </c>
      <c r="AG331" s="140">
        <f t="shared" si="48"/>
        <v>-334.818825265844</v>
      </c>
      <c r="AH331" s="140">
        <f t="shared" si="48"/>
        <v>-375.52896448496813</v>
      </c>
      <c r="AI331" s="140">
        <f t="shared" si="48"/>
        <v>-418.9291636659778</v>
      </c>
      <c r="AJ331" s="140">
        <f t="shared" si="48"/>
        <v>-465.07457078432458</v>
      </c>
      <c r="AK331" s="140">
        <f t="shared" si="48"/>
        <v>-514.02033381545971</v>
      </c>
      <c r="AL331" s="140">
        <f t="shared" si="48"/>
        <v>-565.82160073483567</v>
      </c>
      <c r="AM331" s="140">
        <f t="shared" si="48"/>
        <v>-619.06440659219516</v>
      </c>
      <c r="AN331" s="140">
        <f t="shared" si="48"/>
        <v>-672.30721244955464</v>
      </c>
      <c r="AO331" s="140">
        <f t="shared" si="48"/>
        <v>-725.55001830691413</v>
      </c>
      <c r="AP331" s="17"/>
      <c r="AQ331" s="17"/>
      <c r="AR331" s="17"/>
      <c r="AS331" s="17"/>
      <c r="AT331" s="17"/>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row>
    <row r="332" spans="1:96" ht="15" customHeight="1">
      <c r="A332" s="104"/>
      <c r="B332" s="117" t="s">
        <v>105</v>
      </c>
      <c r="C332" s="141"/>
      <c r="D332" s="140">
        <f t="shared" si="48"/>
        <v>0</v>
      </c>
      <c r="E332" s="140">
        <f t="shared" si="48"/>
        <v>0</v>
      </c>
      <c r="F332" s="140">
        <f t="shared" si="48"/>
        <v>0</v>
      </c>
      <c r="G332" s="140">
        <f t="shared" si="48"/>
        <v>0</v>
      </c>
      <c r="H332" s="140">
        <f t="shared" si="48"/>
        <v>0</v>
      </c>
      <c r="I332" s="140">
        <f t="shared" si="48"/>
        <v>0</v>
      </c>
      <c r="J332" s="140">
        <f t="shared" si="48"/>
        <v>0</v>
      </c>
      <c r="K332" s="140">
        <f t="shared" si="48"/>
        <v>0</v>
      </c>
      <c r="L332" s="140">
        <f t="shared" si="48"/>
        <v>0</v>
      </c>
      <c r="M332" s="140">
        <f t="shared" si="48"/>
        <v>0</v>
      </c>
      <c r="N332" s="140">
        <f t="shared" si="48"/>
        <v>0</v>
      </c>
      <c r="O332" s="140">
        <f t="shared" si="48"/>
        <v>0</v>
      </c>
      <c r="P332" s="140">
        <f t="shared" si="48"/>
        <v>-1.082190977081791</v>
      </c>
      <c r="Q332" s="140">
        <f t="shared" si="48"/>
        <v>-4.3040046076287792</v>
      </c>
      <c r="R332" s="140">
        <f t="shared" si="48"/>
        <v>-9.4733090980251706</v>
      </c>
      <c r="S332" s="140">
        <f t="shared" si="48"/>
        <v>-16.450305943079165</v>
      </c>
      <c r="T332" s="140">
        <f t="shared" si="48"/>
        <v>-25.290143118242636</v>
      </c>
      <c r="U332" s="140">
        <f t="shared" si="48"/>
        <v>-36.047968598966968</v>
      </c>
      <c r="V332" s="140">
        <f t="shared" si="48"/>
        <v>-48.778930360703697</v>
      </c>
      <c r="W332" s="140">
        <f t="shared" si="48"/>
        <v>-63.538176378905348</v>
      </c>
      <c r="X332" s="140">
        <f t="shared" si="48"/>
        <v>-80.380854629023304</v>
      </c>
      <c r="Y332" s="140">
        <f t="shared" si="48"/>
        <v>-99.362113086508458</v>
      </c>
      <c r="Z332" s="140">
        <f t="shared" si="48"/>
        <v>-120.53709972681301</v>
      </c>
      <c r="AA332" s="140">
        <f t="shared" si="48"/>
        <v>-143.96096252538979</v>
      </c>
      <c r="AB332" s="140">
        <f t="shared" si="48"/>
        <v>-169.68884945768971</v>
      </c>
      <c r="AC332" s="140">
        <f t="shared" si="48"/>
        <v>-197.77590849916368</v>
      </c>
      <c r="AD332" s="140">
        <f t="shared" si="48"/>
        <v>-228.27728762526419</v>
      </c>
      <c r="AE332" s="140">
        <f t="shared" si="48"/>
        <v>-261.24813481144344</v>
      </c>
      <c r="AF332" s="140">
        <f t="shared" si="48"/>
        <v>-296.74359803315298</v>
      </c>
      <c r="AG332" s="140">
        <f t="shared" si="48"/>
        <v>-334.818825265844</v>
      </c>
      <c r="AH332" s="140">
        <f t="shared" si="48"/>
        <v>-375.52896448496813</v>
      </c>
      <c r="AI332" s="140">
        <f t="shared" si="48"/>
        <v>-418.9291636659778</v>
      </c>
      <c r="AJ332" s="140">
        <f t="shared" si="48"/>
        <v>-465.07457078432458</v>
      </c>
      <c r="AK332" s="140">
        <f t="shared" si="48"/>
        <v>-514.02033381545971</v>
      </c>
      <c r="AL332" s="140">
        <f t="shared" si="48"/>
        <v>-565.82160073483567</v>
      </c>
      <c r="AM332" s="140">
        <f t="shared" si="48"/>
        <v>-619.06440659219516</v>
      </c>
      <c r="AN332" s="140">
        <f t="shared" si="48"/>
        <v>-672.30721244955464</v>
      </c>
      <c r="AO332" s="140">
        <f t="shared" si="48"/>
        <v>-725.55001830691413</v>
      </c>
      <c r="AP332" s="17"/>
      <c r="AQ332" s="17"/>
      <c r="AR332" s="17"/>
      <c r="AS332" s="17"/>
      <c r="AT332" s="17"/>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row>
    <row r="333" spans="1:96" ht="15" customHeight="1">
      <c r="A333" s="104"/>
      <c r="B333" s="117" t="s">
        <v>106</v>
      </c>
      <c r="C333" s="141"/>
      <c r="D333" s="140">
        <f t="shared" si="48"/>
        <v>0</v>
      </c>
      <c r="E333" s="140">
        <f t="shared" si="48"/>
        <v>0</v>
      </c>
      <c r="F333" s="140">
        <f t="shared" si="48"/>
        <v>0</v>
      </c>
      <c r="G333" s="140">
        <f t="shared" si="48"/>
        <v>0</v>
      </c>
      <c r="H333" s="140">
        <f t="shared" si="48"/>
        <v>0</v>
      </c>
      <c r="I333" s="140">
        <f t="shared" si="48"/>
        <v>0</v>
      </c>
      <c r="J333" s="140">
        <f t="shared" si="48"/>
        <v>0</v>
      </c>
      <c r="K333" s="140">
        <f t="shared" si="48"/>
        <v>0</v>
      </c>
      <c r="L333" s="140">
        <f t="shared" si="48"/>
        <v>0</v>
      </c>
      <c r="M333" s="140">
        <f t="shared" si="48"/>
        <v>0</v>
      </c>
      <c r="N333" s="140">
        <f t="shared" si="48"/>
        <v>0</v>
      </c>
      <c r="O333" s="140">
        <f t="shared" si="48"/>
        <v>0</v>
      </c>
      <c r="P333" s="140">
        <f t="shared" si="48"/>
        <v>-1.082190977081791</v>
      </c>
      <c r="Q333" s="140">
        <f t="shared" si="48"/>
        <v>-4.3040046076287792</v>
      </c>
      <c r="R333" s="140">
        <f t="shared" si="48"/>
        <v>-9.4733090980251706</v>
      </c>
      <c r="S333" s="140">
        <f t="shared" si="48"/>
        <v>-16.450305943079165</v>
      </c>
      <c r="T333" s="140">
        <f t="shared" si="48"/>
        <v>-25.290143118242636</v>
      </c>
      <c r="U333" s="140">
        <f t="shared" si="48"/>
        <v>-36.047968598966968</v>
      </c>
      <c r="V333" s="140">
        <f t="shared" si="48"/>
        <v>-48.778930360703697</v>
      </c>
      <c r="W333" s="140">
        <f t="shared" si="48"/>
        <v>-63.538176378905348</v>
      </c>
      <c r="X333" s="140">
        <f t="shared" si="48"/>
        <v>-80.380854629023304</v>
      </c>
      <c r="Y333" s="140">
        <f t="shared" si="48"/>
        <v>-99.362113086508458</v>
      </c>
      <c r="Z333" s="140">
        <f t="shared" si="48"/>
        <v>-120.53709972681301</v>
      </c>
      <c r="AA333" s="140">
        <f t="shared" si="48"/>
        <v>-143.96096252538979</v>
      </c>
      <c r="AB333" s="140">
        <f t="shared" si="48"/>
        <v>-169.68884945768971</v>
      </c>
      <c r="AC333" s="140">
        <f t="shared" si="48"/>
        <v>-197.77590849916368</v>
      </c>
      <c r="AD333" s="140">
        <f t="shared" si="48"/>
        <v>-228.27728762526419</v>
      </c>
      <c r="AE333" s="140">
        <f t="shared" si="48"/>
        <v>-261.24813481144344</v>
      </c>
      <c r="AF333" s="140">
        <f t="shared" si="48"/>
        <v>-296.74359803315298</v>
      </c>
      <c r="AG333" s="140">
        <f t="shared" si="48"/>
        <v>-334.818825265844</v>
      </c>
      <c r="AH333" s="140">
        <f t="shared" si="48"/>
        <v>-375.52896448496813</v>
      </c>
      <c r="AI333" s="140">
        <f t="shared" si="48"/>
        <v>-418.9291636659778</v>
      </c>
      <c r="AJ333" s="140">
        <f t="shared" si="48"/>
        <v>-465.07457078432458</v>
      </c>
      <c r="AK333" s="140">
        <f t="shared" si="48"/>
        <v>-514.02033381545971</v>
      </c>
      <c r="AL333" s="140">
        <f t="shared" si="48"/>
        <v>-565.82160073483567</v>
      </c>
      <c r="AM333" s="140">
        <f t="shared" si="48"/>
        <v>-619.06440659219516</v>
      </c>
      <c r="AN333" s="140">
        <f t="shared" si="48"/>
        <v>-672.30721244955464</v>
      </c>
      <c r="AO333" s="140">
        <f t="shared" si="48"/>
        <v>-725.55001830691413</v>
      </c>
      <c r="AP333" s="17"/>
      <c r="AQ333" s="17"/>
      <c r="AR333" s="17"/>
      <c r="AS333" s="17"/>
      <c r="AT333" s="17"/>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3"/>
    </row>
    <row r="334" spans="1:96" ht="15" customHeight="1">
      <c r="A334" s="104"/>
      <c r="B334" s="117" t="s">
        <v>107</v>
      </c>
      <c r="C334" s="141"/>
      <c r="D334" s="140">
        <f t="shared" si="48"/>
        <v>1.082190977081791</v>
      </c>
      <c r="E334" s="140">
        <f t="shared" si="48"/>
        <v>1.082190977081791</v>
      </c>
      <c r="F334" s="140">
        <f t="shared" si="48"/>
        <v>1.082190977081791</v>
      </c>
      <c r="G334" s="140">
        <f t="shared" si="48"/>
        <v>1.082190977081791</v>
      </c>
      <c r="H334" s="140">
        <f t="shared" si="48"/>
        <v>1.082190977081791</v>
      </c>
      <c r="I334" s="140">
        <f t="shared" si="48"/>
        <v>1.082190977081791</v>
      </c>
      <c r="J334" s="140">
        <f t="shared" si="48"/>
        <v>1.082190977081791</v>
      </c>
      <c r="K334" s="140">
        <f t="shared" si="48"/>
        <v>1.082190977081791</v>
      </c>
      <c r="L334" s="140">
        <f t="shared" si="48"/>
        <v>1.082190977081791</v>
      </c>
      <c r="M334" s="140">
        <f t="shared" si="48"/>
        <v>1.082190977081791</v>
      </c>
      <c r="N334" s="140">
        <f t="shared" si="48"/>
        <v>1.082190977081791</v>
      </c>
      <c r="O334" s="140">
        <f t="shared" si="48"/>
        <v>1.082190977081791</v>
      </c>
      <c r="P334" s="140">
        <f t="shared" si="48"/>
        <v>0</v>
      </c>
      <c r="Q334" s="140">
        <f t="shared" si="48"/>
        <v>-3.221813630546988</v>
      </c>
      <c r="R334" s="140">
        <f t="shared" si="48"/>
        <v>-8.3911181209433785</v>
      </c>
      <c r="S334" s="140">
        <f t="shared" si="48"/>
        <v>-15.368114965997375</v>
      </c>
      <c r="T334" s="140">
        <f t="shared" si="48"/>
        <v>-24.207952141160845</v>
      </c>
      <c r="U334" s="140">
        <f t="shared" si="48"/>
        <v>-34.965777621885174</v>
      </c>
      <c r="V334" s="140">
        <f t="shared" si="48"/>
        <v>-47.696739383621903</v>
      </c>
      <c r="W334" s="140">
        <f t="shared" si="48"/>
        <v>-62.455985401823554</v>
      </c>
      <c r="X334" s="140">
        <f t="shared" si="48"/>
        <v>-79.29866365194151</v>
      </c>
      <c r="Y334" s="140">
        <f t="shared" si="48"/>
        <v>-98.279922109426678</v>
      </c>
      <c r="Z334" s="140">
        <f t="shared" si="48"/>
        <v>-119.45490874973123</v>
      </c>
      <c r="AA334" s="140">
        <f t="shared" si="48"/>
        <v>-142.87877154830801</v>
      </c>
      <c r="AB334" s="140">
        <f t="shared" si="48"/>
        <v>-168.60665848060793</v>
      </c>
      <c r="AC334" s="140">
        <f t="shared" si="48"/>
        <v>-196.6937175220819</v>
      </c>
      <c r="AD334" s="140">
        <f t="shared" si="48"/>
        <v>-227.19509664818241</v>
      </c>
      <c r="AE334" s="140">
        <f t="shared" si="48"/>
        <v>-260.16594383436166</v>
      </c>
      <c r="AF334" s="140">
        <f t="shared" si="48"/>
        <v>-295.6614070560712</v>
      </c>
      <c r="AG334" s="140">
        <f t="shared" si="48"/>
        <v>-333.73663428876222</v>
      </c>
      <c r="AH334" s="140">
        <f t="shared" si="48"/>
        <v>-374.44677350788629</v>
      </c>
      <c r="AI334" s="140">
        <f t="shared" si="48"/>
        <v>-417.84697268889596</v>
      </c>
      <c r="AJ334" s="140">
        <f t="shared" si="48"/>
        <v>-463.99237980724274</v>
      </c>
      <c r="AK334" s="140">
        <f t="shared" si="48"/>
        <v>-512.93814283837787</v>
      </c>
      <c r="AL334" s="140">
        <f t="shared" si="48"/>
        <v>-564.73940975775383</v>
      </c>
      <c r="AM334" s="140">
        <f t="shared" si="48"/>
        <v>-617.98221561511332</v>
      </c>
      <c r="AN334" s="140">
        <f t="shared" si="48"/>
        <v>-671.2250214724728</v>
      </c>
      <c r="AO334" s="140">
        <f t="shared" si="48"/>
        <v>-724.46782732983229</v>
      </c>
      <c r="AP334" s="17"/>
      <c r="AQ334" s="17"/>
      <c r="AR334" s="17"/>
      <c r="AS334" s="17"/>
      <c r="AT334" s="17"/>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3"/>
    </row>
    <row r="335" spans="1:96" ht="15" customHeight="1">
      <c r="A335" s="104"/>
      <c r="B335" s="117" t="s">
        <v>108</v>
      </c>
      <c r="C335" s="141"/>
      <c r="D335" s="140">
        <f t="shared" si="48"/>
        <v>4.3040046076287792</v>
      </c>
      <c r="E335" s="140">
        <f t="shared" si="48"/>
        <v>4.3040046076287792</v>
      </c>
      <c r="F335" s="140">
        <f t="shared" si="48"/>
        <v>4.3040046076287792</v>
      </c>
      <c r="G335" s="140">
        <f t="shared" si="48"/>
        <v>4.3040046076287792</v>
      </c>
      <c r="H335" s="140">
        <f t="shared" si="48"/>
        <v>4.3040046076287792</v>
      </c>
      <c r="I335" s="140">
        <f t="shared" si="48"/>
        <v>4.3040046076287792</v>
      </c>
      <c r="J335" s="140">
        <f t="shared" si="48"/>
        <v>4.3040046076287792</v>
      </c>
      <c r="K335" s="140">
        <f t="shared" si="48"/>
        <v>4.3040046076287792</v>
      </c>
      <c r="L335" s="140">
        <f t="shared" si="48"/>
        <v>4.3040046076287792</v>
      </c>
      <c r="M335" s="140">
        <f t="shared" si="48"/>
        <v>4.3040046076287792</v>
      </c>
      <c r="N335" s="140">
        <f t="shared" si="48"/>
        <v>4.3040046076287792</v>
      </c>
      <c r="O335" s="140">
        <f t="shared" si="48"/>
        <v>4.3040046076287792</v>
      </c>
      <c r="P335" s="140">
        <f t="shared" si="48"/>
        <v>3.221813630546988</v>
      </c>
      <c r="Q335" s="140">
        <f t="shared" si="48"/>
        <v>0</v>
      </c>
      <c r="R335" s="140">
        <f t="shared" si="48"/>
        <v>-5.1693044903963914</v>
      </c>
      <c r="S335" s="140">
        <f t="shared" si="48"/>
        <v>-12.146301335450389</v>
      </c>
      <c r="T335" s="140">
        <f t="shared" si="48"/>
        <v>-20.986138510613859</v>
      </c>
      <c r="U335" s="140">
        <f t="shared" si="48"/>
        <v>-31.743963991338191</v>
      </c>
      <c r="V335" s="140">
        <f t="shared" si="48"/>
        <v>-44.474925753074928</v>
      </c>
      <c r="W335" s="140">
        <f t="shared" si="48"/>
        <v>-59.234171771276579</v>
      </c>
      <c r="X335" s="140">
        <f t="shared" si="48"/>
        <v>-76.076850021394534</v>
      </c>
      <c r="Y335" s="140">
        <f t="shared" si="48"/>
        <v>-95.058108478879689</v>
      </c>
      <c r="Z335" s="140">
        <f t="shared" si="48"/>
        <v>-116.23309511918424</v>
      </c>
      <c r="AA335" s="140">
        <f t="shared" si="48"/>
        <v>-139.65695791776102</v>
      </c>
      <c r="AB335" s="140">
        <f t="shared" si="48"/>
        <v>-165.38484485006094</v>
      </c>
      <c r="AC335" s="140">
        <f t="shared" si="48"/>
        <v>-193.47190389153491</v>
      </c>
      <c r="AD335" s="140">
        <f t="shared" si="48"/>
        <v>-223.97328301763542</v>
      </c>
      <c r="AE335" s="140">
        <f t="shared" si="48"/>
        <v>-256.94413020381467</v>
      </c>
      <c r="AF335" s="140">
        <f t="shared" si="48"/>
        <v>-292.43959342552421</v>
      </c>
      <c r="AG335" s="140">
        <f t="shared" si="48"/>
        <v>-330.51482065821523</v>
      </c>
      <c r="AH335" s="140">
        <f t="shared" si="48"/>
        <v>-371.2249598773393</v>
      </c>
      <c r="AI335" s="140">
        <f t="shared" si="48"/>
        <v>-414.62515905834897</v>
      </c>
      <c r="AJ335" s="140">
        <f t="shared" si="48"/>
        <v>-460.77056617669575</v>
      </c>
      <c r="AK335" s="140">
        <f t="shared" si="48"/>
        <v>-509.71632920783088</v>
      </c>
      <c r="AL335" s="140">
        <f t="shared" si="48"/>
        <v>-561.51759612720684</v>
      </c>
      <c r="AM335" s="140">
        <f t="shared" si="48"/>
        <v>-614.76040198456633</v>
      </c>
      <c r="AN335" s="140">
        <f t="shared" si="48"/>
        <v>-668.00320784192581</v>
      </c>
      <c r="AO335" s="140">
        <f t="shared" si="48"/>
        <v>-721.2460136992853</v>
      </c>
      <c r="AP335" s="17"/>
      <c r="AQ335" s="17"/>
      <c r="AR335" s="17"/>
      <c r="AS335" s="17"/>
      <c r="AT335" s="17"/>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3"/>
    </row>
    <row r="336" spans="1:96" ht="15" customHeight="1">
      <c r="A336" s="104"/>
      <c r="B336" s="117" t="s">
        <v>109</v>
      </c>
      <c r="C336" s="141"/>
      <c r="D336" s="140">
        <f t="shared" si="48"/>
        <v>9.4733090980251706</v>
      </c>
      <c r="E336" s="140">
        <f t="shared" si="48"/>
        <v>9.4733090980251706</v>
      </c>
      <c r="F336" s="140">
        <f t="shared" si="48"/>
        <v>9.4733090980251706</v>
      </c>
      <c r="G336" s="140">
        <f t="shared" si="48"/>
        <v>9.4733090980251706</v>
      </c>
      <c r="H336" s="140">
        <f t="shared" si="48"/>
        <v>9.4733090980251706</v>
      </c>
      <c r="I336" s="140">
        <f t="shared" si="48"/>
        <v>9.4733090980251706</v>
      </c>
      <c r="J336" s="140">
        <f t="shared" si="48"/>
        <v>9.4733090980251706</v>
      </c>
      <c r="K336" s="140">
        <f t="shared" si="48"/>
        <v>9.4733090980251706</v>
      </c>
      <c r="L336" s="140">
        <f t="shared" si="48"/>
        <v>9.4733090980251706</v>
      </c>
      <c r="M336" s="140">
        <f t="shared" si="48"/>
        <v>9.4733090980251706</v>
      </c>
      <c r="N336" s="140">
        <f t="shared" si="48"/>
        <v>9.4733090980251706</v>
      </c>
      <c r="O336" s="140">
        <f t="shared" si="48"/>
        <v>9.4733090980251706</v>
      </c>
      <c r="P336" s="140">
        <f t="shared" si="48"/>
        <v>8.3911181209433785</v>
      </c>
      <c r="Q336" s="140">
        <f t="shared" si="48"/>
        <v>5.1693044903963914</v>
      </c>
      <c r="R336" s="140">
        <f t="shared" si="48"/>
        <v>0</v>
      </c>
      <c r="S336" s="140">
        <f t="shared" si="48"/>
        <v>-6.9769968450539963</v>
      </c>
      <c r="T336" s="140">
        <f t="shared" si="48"/>
        <v>-15.816834020217467</v>
      </c>
      <c r="U336" s="140">
        <f t="shared" si="48"/>
        <v>-26.574659500941799</v>
      </c>
      <c r="V336" s="140">
        <f t="shared" si="48"/>
        <v>-39.305621262678528</v>
      </c>
      <c r="W336" s="140">
        <f t="shared" si="48"/>
        <v>-54.064867280880179</v>
      </c>
      <c r="X336" s="140">
        <f t="shared" si="48"/>
        <v>-70.907545530998135</v>
      </c>
      <c r="Y336" s="140">
        <f t="shared" si="48"/>
        <v>-89.888803988483289</v>
      </c>
      <c r="Z336" s="140">
        <f t="shared" si="48"/>
        <v>-111.06379062878784</v>
      </c>
      <c r="AA336" s="140">
        <f t="shared" si="48"/>
        <v>-134.48765342736465</v>
      </c>
      <c r="AB336" s="140">
        <f t="shared" si="48"/>
        <v>-160.21554035966457</v>
      </c>
      <c r="AC336" s="140">
        <f t="shared" si="48"/>
        <v>-188.30259940113854</v>
      </c>
      <c r="AD336" s="140">
        <f t="shared" si="48"/>
        <v>-218.80397852723905</v>
      </c>
      <c r="AE336" s="140">
        <f t="shared" ref="AE336:AO336" si="49">IF(AE$320=$B336,0,IF(AE$320&gt;$B336,-0.5*AE$318-0.5*AD$318+AD336,0.5*HLOOKUP($B336,$D$317:$AO$318,2,FALSE)+0.5*HLOOKUP($B335,$D$317:$AO$318,2,FALSE)+AE335))</f>
        <v>-251.77482571341829</v>
      </c>
      <c r="AF336" s="140">
        <f t="shared" si="49"/>
        <v>-287.27028893512784</v>
      </c>
      <c r="AG336" s="140">
        <f t="shared" si="49"/>
        <v>-325.34551616781886</v>
      </c>
      <c r="AH336" s="140">
        <f t="shared" si="49"/>
        <v>-366.05565538694293</v>
      </c>
      <c r="AI336" s="140">
        <f t="shared" si="49"/>
        <v>-409.4558545679526</v>
      </c>
      <c r="AJ336" s="140">
        <f t="shared" si="49"/>
        <v>-455.60126168629938</v>
      </c>
      <c r="AK336" s="140">
        <f t="shared" si="49"/>
        <v>-504.54702471743451</v>
      </c>
      <c r="AL336" s="140">
        <f t="shared" si="49"/>
        <v>-556.34829163681047</v>
      </c>
      <c r="AM336" s="140">
        <f t="shared" si="49"/>
        <v>-609.59109749416996</v>
      </c>
      <c r="AN336" s="140">
        <f t="shared" si="49"/>
        <v>-662.83390335152944</v>
      </c>
      <c r="AO336" s="140">
        <f t="shared" si="49"/>
        <v>-716.07670920888893</v>
      </c>
      <c r="AP336" s="17"/>
      <c r="AQ336" s="17"/>
      <c r="AR336" s="17"/>
      <c r="AS336" s="17"/>
      <c r="AT336" s="17"/>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3"/>
    </row>
    <row r="337" spans="1:95" ht="15" customHeight="1">
      <c r="A337" s="104"/>
      <c r="B337" s="117" t="s">
        <v>110</v>
      </c>
      <c r="C337" s="141"/>
      <c r="D337" s="140">
        <f t="shared" ref="D337:AO343" si="50">IF(D$320=$B337,0,IF(D$320&gt;$B337,-0.5*D$318-0.5*C$318+C337,0.5*HLOOKUP($B337,$D$317:$AO$318,2,FALSE)+0.5*HLOOKUP($B336,$D$317:$AO$318,2,FALSE)+D336))</f>
        <v>16.450305943079165</v>
      </c>
      <c r="E337" s="140">
        <f t="shared" si="50"/>
        <v>16.450305943079165</v>
      </c>
      <c r="F337" s="140">
        <f t="shared" si="50"/>
        <v>16.450305943079165</v>
      </c>
      <c r="G337" s="140">
        <f t="shared" si="50"/>
        <v>16.450305943079165</v>
      </c>
      <c r="H337" s="140">
        <f t="shared" si="50"/>
        <v>16.450305943079165</v>
      </c>
      <c r="I337" s="140">
        <f t="shared" si="50"/>
        <v>16.450305943079165</v>
      </c>
      <c r="J337" s="140">
        <f t="shared" si="50"/>
        <v>16.450305943079165</v>
      </c>
      <c r="K337" s="140">
        <f t="shared" si="50"/>
        <v>16.450305943079165</v>
      </c>
      <c r="L337" s="140">
        <f t="shared" si="50"/>
        <v>16.450305943079165</v>
      </c>
      <c r="M337" s="140">
        <f t="shared" si="50"/>
        <v>16.450305943079165</v>
      </c>
      <c r="N337" s="140">
        <f t="shared" si="50"/>
        <v>16.450305943079165</v>
      </c>
      <c r="O337" s="140">
        <f t="shared" si="50"/>
        <v>16.450305943079165</v>
      </c>
      <c r="P337" s="140">
        <f t="shared" si="50"/>
        <v>15.368114965997375</v>
      </c>
      <c r="Q337" s="140">
        <f t="shared" si="50"/>
        <v>12.146301335450389</v>
      </c>
      <c r="R337" s="140">
        <f t="shared" si="50"/>
        <v>6.9769968450539963</v>
      </c>
      <c r="S337" s="140">
        <f t="shared" si="50"/>
        <v>0</v>
      </c>
      <c r="T337" s="140">
        <f t="shared" si="50"/>
        <v>-8.8398371751634706</v>
      </c>
      <c r="U337" s="140">
        <f t="shared" si="50"/>
        <v>-19.597662655887802</v>
      </c>
      <c r="V337" s="140">
        <f t="shared" si="50"/>
        <v>-32.328624417624539</v>
      </c>
      <c r="W337" s="140">
        <f t="shared" si="50"/>
        <v>-47.08787043582619</v>
      </c>
      <c r="X337" s="140">
        <f t="shared" si="50"/>
        <v>-63.930548685944146</v>
      </c>
      <c r="Y337" s="140">
        <f t="shared" si="50"/>
        <v>-82.911807143429314</v>
      </c>
      <c r="Z337" s="140">
        <f t="shared" si="50"/>
        <v>-104.08679378373387</v>
      </c>
      <c r="AA337" s="140">
        <f t="shared" si="50"/>
        <v>-127.51065658231066</v>
      </c>
      <c r="AB337" s="140">
        <f t="shared" si="50"/>
        <v>-153.23854351461057</v>
      </c>
      <c r="AC337" s="140">
        <f t="shared" si="50"/>
        <v>-181.32560255608453</v>
      </c>
      <c r="AD337" s="140">
        <f t="shared" si="50"/>
        <v>-211.82698168218505</v>
      </c>
      <c r="AE337" s="140">
        <f t="shared" si="50"/>
        <v>-244.79782886836432</v>
      </c>
      <c r="AF337" s="140">
        <f t="shared" si="50"/>
        <v>-280.29329209007386</v>
      </c>
      <c r="AG337" s="140">
        <f t="shared" si="50"/>
        <v>-318.36851932276488</v>
      </c>
      <c r="AH337" s="140">
        <f t="shared" si="50"/>
        <v>-359.07865854188901</v>
      </c>
      <c r="AI337" s="140">
        <f t="shared" si="50"/>
        <v>-402.47885772289868</v>
      </c>
      <c r="AJ337" s="140">
        <f t="shared" si="50"/>
        <v>-448.62426484124546</v>
      </c>
      <c r="AK337" s="140">
        <f t="shared" si="50"/>
        <v>-497.57002787238059</v>
      </c>
      <c r="AL337" s="140">
        <f t="shared" si="50"/>
        <v>-549.37129479175655</v>
      </c>
      <c r="AM337" s="140">
        <f t="shared" si="50"/>
        <v>-602.61410064911604</v>
      </c>
      <c r="AN337" s="140">
        <f t="shared" si="50"/>
        <v>-655.85690650647553</v>
      </c>
      <c r="AO337" s="140">
        <f t="shared" si="50"/>
        <v>-709.09971236383501</v>
      </c>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3"/>
    </row>
    <row r="338" spans="1:95" ht="15" customHeight="1">
      <c r="A338" s="104"/>
      <c r="B338" s="117" t="s">
        <v>111</v>
      </c>
      <c r="C338" s="141"/>
      <c r="D338" s="140">
        <f t="shared" si="50"/>
        <v>25.290143118242636</v>
      </c>
      <c r="E338" s="140">
        <f t="shared" si="50"/>
        <v>25.290143118242636</v>
      </c>
      <c r="F338" s="140">
        <f t="shared" si="50"/>
        <v>25.290143118242636</v>
      </c>
      <c r="G338" s="140">
        <f t="shared" si="50"/>
        <v>25.290143118242636</v>
      </c>
      <c r="H338" s="140">
        <f t="shared" si="50"/>
        <v>25.290143118242636</v>
      </c>
      <c r="I338" s="140">
        <f t="shared" si="50"/>
        <v>25.290143118242636</v>
      </c>
      <c r="J338" s="140">
        <f t="shared" si="50"/>
        <v>25.290143118242636</v>
      </c>
      <c r="K338" s="140">
        <f t="shared" si="50"/>
        <v>25.290143118242636</v>
      </c>
      <c r="L338" s="140">
        <f t="shared" si="50"/>
        <v>25.290143118242636</v>
      </c>
      <c r="M338" s="140">
        <f t="shared" si="50"/>
        <v>25.290143118242636</v>
      </c>
      <c r="N338" s="140">
        <f t="shared" si="50"/>
        <v>25.290143118242636</v>
      </c>
      <c r="O338" s="140">
        <f t="shared" si="50"/>
        <v>25.290143118242636</v>
      </c>
      <c r="P338" s="140">
        <f t="shared" si="50"/>
        <v>24.207952141160845</v>
      </c>
      <c r="Q338" s="140">
        <f t="shared" si="50"/>
        <v>20.986138510613859</v>
      </c>
      <c r="R338" s="140">
        <f t="shared" si="50"/>
        <v>15.816834020217467</v>
      </c>
      <c r="S338" s="140">
        <f t="shared" si="50"/>
        <v>8.8398371751634706</v>
      </c>
      <c r="T338" s="140">
        <f t="shared" si="50"/>
        <v>0</v>
      </c>
      <c r="U338" s="140">
        <f t="shared" si="50"/>
        <v>-10.75782548072433</v>
      </c>
      <c r="V338" s="140">
        <f t="shared" si="50"/>
        <v>-23.488787242461065</v>
      </c>
      <c r="W338" s="140">
        <f t="shared" si="50"/>
        <v>-38.248033260662716</v>
      </c>
      <c r="X338" s="140">
        <f t="shared" si="50"/>
        <v>-55.090711510780672</v>
      </c>
      <c r="Y338" s="140">
        <f t="shared" si="50"/>
        <v>-74.071969968265833</v>
      </c>
      <c r="Z338" s="140">
        <f t="shared" si="50"/>
        <v>-95.246956608570386</v>
      </c>
      <c r="AA338" s="140">
        <f t="shared" si="50"/>
        <v>-118.67081940714718</v>
      </c>
      <c r="AB338" s="140">
        <f t="shared" si="50"/>
        <v>-144.3987063394471</v>
      </c>
      <c r="AC338" s="140">
        <f t="shared" si="50"/>
        <v>-172.48576538092107</v>
      </c>
      <c r="AD338" s="140">
        <f t="shared" si="50"/>
        <v>-202.98714450702158</v>
      </c>
      <c r="AE338" s="140">
        <f t="shared" si="50"/>
        <v>-235.95799169320082</v>
      </c>
      <c r="AF338" s="140">
        <f t="shared" si="50"/>
        <v>-271.45345491491037</v>
      </c>
      <c r="AG338" s="140">
        <f t="shared" si="50"/>
        <v>-309.52868214760139</v>
      </c>
      <c r="AH338" s="140">
        <f t="shared" si="50"/>
        <v>-350.23882136672546</v>
      </c>
      <c r="AI338" s="140">
        <f t="shared" si="50"/>
        <v>-393.63902054773513</v>
      </c>
      <c r="AJ338" s="140">
        <f t="shared" si="50"/>
        <v>-439.78442766608191</v>
      </c>
      <c r="AK338" s="140">
        <f t="shared" si="50"/>
        <v>-488.73019069721704</v>
      </c>
      <c r="AL338" s="140">
        <f t="shared" si="50"/>
        <v>-540.531457616593</v>
      </c>
      <c r="AM338" s="140">
        <f t="shared" si="50"/>
        <v>-593.77426347395249</v>
      </c>
      <c r="AN338" s="140">
        <f t="shared" si="50"/>
        <v>-647.01706933131197</v>
      </c>
      <c r="AO338" s="140">
        <f t="shared" si="50"/>
        <v>-700.25987518867146</v>
      </c>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3"/>
    </row>
    <row r="339" spans="1:95" ht="15" customHeight="1">
      <c r="A339" s="104"/>
      <c r="B339" s="117" t="s">
        <v>112</v>
      </c>
      <c r="C339" s="141"/>
      <c r="D339" s="140">
        <f t="shared" si="50"/>
        <v>36.047968598966968</v>
      </c>
      <c r="E339" s="140">
        <f t="shared" si="50"/>
        <v>36.047968598966968</v>
      </c>
      <c r="F339" s="140">
        <f t="shared" si="50"/>
        <v>36.047968598966968</v>
      </c>
      <c r="G339" s="140">
        <f t="shared" si="50"/>
        <v>36.047968598966968</v>
      </c>
      <c r="H339" s="140">
        <f t="shared" si="50"/>
        <v>36.047968598966968</v>
      </c>
      <c r="I339" s="140">
        <f t="shared" si="50"/>
        <v>36.047968598966968</v>
      </c>
      <c r="J339" s="140">
        <f t="shared" si="50"/>
        <v>36.047968598966968</v>
      </c>
      <c r="K339" s="140">
        <f t="shared" si="50"/>
        <v>36.047968598966968</v>
      </c>
      <c r="L339" s="140">
        <f t="shared" si="50"/>
        <v>36.047968598966968</v>
      </c>
      <c r="M339" s="140">
        <f t="shared" si="50"/>
        <v>36.047968598966968</v>
      </c>
      <c r="N339" s="140">
        <f t="shared" si="50"/>
        <v>36.047968598966968</v>
      </c>
      <c r="O339" s="140">
        <f t="shared" si="50"/>
        <v>36.047968598966968</v>
      </c>
      <c r="P339" s="140">
        <f t="shared" si="50"/>
        <v>34.965777621885174</v>
      </c>
      <c r="Q339" s="140">
        <f t="shared" si="50"/>
        <v>31.743963991338191</v>
      </c>
      <c r="R339" s="140">
        <f t="shared" si="50"/>
        <v>26.574659500941799</v>
      </c>
      <c r="S339" s="140">
        <f t="shared" si="50"/>
        <v>19.597662655887802</v>
      </c>
      <c r="T339" s="140">
        <f t="shared" si="50"/>
        <v>10.75782548072433</v>
      </c>
      <c r="U339" s="140">
        <f t="shared" si="50"/>
        <v>0</v>
      </c>
      <c r="V339" s="140">
        <f t="shared" si="50"/>
        <v>-12.730961761736733</v>
      </c>
      <c r="W339" s="140">
        <f t="shared" si="50"/>
        <v>-27.490207779938384</v>
      </c>
      <c r="X339" s="140">
        <f t="shared" si="50"/>
        <v>-44.332886030056343</v>
      </c>
      <c r="Y339" s="140">
        <f t="shared" si="50"/>
        <v>-63.314144487541505</v>
      </c>
      <c r="Z339" s="140">
        <f t="shared" si="50"/>
        <v>-84.489131127846065</v>
      </c>
      <c r="AA339" s="140">
        <f t="shared" si="50"/>
        <v>-107.91299392642286</v>
      </c>
      <c r="AB339" s="140">
        <f t="shared" si="50"/>
        <v>-133.64088085872277</v>
      </c>
      <c r="AC339" s="140">
        <f t="shared" si="50"/>
        <v>-161.72793990019673</v>
      </c>
      <c r="AD339" s="140">
        <f t="shared" si="50"/>
        <v>-192.22931902629725</v>
      </c>
      <c r="AE339" s="140">
        <f t="shared" si="50"/>
        <v>-225.20016621247652</v>
      </c>
      <c r="AF339" s="140">
        <f t="shared" si="50"/>
        <v>-260.69562943418606</v>
      </c>
      <c r="AG339" s="140">
        <f t="shared" si="50"/>
        <v>-298.77085666687708</v>
      </c>
      <c r="AH339" s="140">
        <f t="shared" si="50"/>
        <v>-339.48099588600121</v>
      </c>
      <c r="AI339" s="140">
        <f t="shared" si="50"/>
        <v>-382.88119506701088</v>
      </c>
      <c r="AJ339" s="140">
        <f t="shared" si="50"/>
        <v>-429.02660218535766</v>
      </c>
      <c r="AK339" s="140">
        <f t="shared" si="50"/>
        <v>-477.97236521649279</v>
      </c>
      <c r="AL339" s="140">
        <f t="shared" si="50"/>
        <v>-529.77363213586875</v>
      </c>
      <c r="AM339" s="140">
        <f t="shared" si="50"/>
        <v>-583.01643799322824</v>
      </c>
      <c r="AN339" s="140">
        <f t="shared" si="50"/>
        <v>-636.25924385058772</v>
      </c>
      <c r="AO339" s="140">
        <f t="shared" si="50"/>
        <v>-689.50204970794721</v>
      </c>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3"/>
    </row>
    <row r="340" spans="1:95" ht="15" customHeight="1">
      <c r="A340" s="104"/>
      <c r="B340" s="117" t="s">
        <v>113</v>
      </c>
      <c r="C340" s="141"/>
      <c r="D340" s="140">
        <f t="shared" si="50"/>
        <v>48.778930360703697</v>
      </c>
      <c r="E340" s="140">
        <f t="shared" si="50"/>
        <v>48.778930360703697</v>
      </c>
      <c r="F340" s="140">
        <f t="shared" si="50"/>
        <v>48.778930360703697</v>
      </c>
      <c r="G340" s="140">
        <f t="shared" si="50"/>
        <v>48.778930360703697</v>
      </c>
      <c r="H340" s="140">
        <f t="shared" si="50"/>
        <v>48.778930360703697</v>
      </c>
      <c r="I340" s="140">
        <f t="shared" si="50"/>
        <v>48.778930360703697</v>
      </c>
      <c r="J340" s="140">
        <f t="shared" si="50"/>
        <v>48.778930360703697</v>
      </c>
      <c r="K340" s="140">
        <f t="shared" si="50"/>
        <v>48.778930360703697</v>
      </c>
      <c r="L340" s="140">
        <f t="shared" si="50"/>
        <v>48.778930360703697</v>
      </c>
      <c r="M340" s="140">
        <f t="shared" si="50"/>
        <v>48.778930360703697</v>
      </c>
      <c r="N340" s="140">
        <f t="shared" si="50"/>
        <v>48.778930360703697</v>
      </c>
      <c r="O340" s="140">
        <f t="shared" si="50"/>
        <v>48.778930360703697</v>
      </c>
      <c r="P340" s="140">
        <f t="shared" si="50"/>
        <v>47.696739383621903</v>
      </c>
      <c r="Q340" s="140">
        <f t="shared" si="50"/>
        <v>44.474925753074928</v>
      </c>
      <c r="R340" s="140">
        <f t="shared" si="50"/>
        <v>39.305621262678528</v>
      </c>
      <c r="S340" s="140">
        <f t="shared" si="50"/>
        <v>32.328624417624539</v>
      </c>
      <c r="T340" s="140">
        <f t="shared" si="50"/>
        <v>23.488787242461065</v>
      </c>
      <c r="U340" s="140">
        <f t="shared" si="50"/>
        <v>12.730961761736733</v>
      </c>
      <c r="V340" s="140">
        <f t="shared" si="50"/>
        <v>0</v>
      </c>
      <c r="W340" s="140">
        <f t="shared" si="50"/>
        <v>-14.759246018201651</v>
      </c>
      <c r="X340" s="140">
        <f t="shared" si="50"/>
        <v>-31.601924268319607</v>
      </c>
      <c r="Y340" s="140">
        <f t="shared" si="50"/>
        <v>-50.583182725804768</v>
      </c>
      <c r="Z340" s="140">
        <f t="shared" si="50"/>
        <v>-71.758169366109328</v>
      </c>
      <c r="AA340" s="140">
        <f t="shared" si="50"/>
        <v>-95.18203216468612</v>
      </c>
      <c r="AB340" s="140">
        <f t="shared" si="50"/>
        <v>-120.90991909698604</v>
      </c>
      <c r="AC340" s="140">
        <f t="shared" si="50"/>
        <v>-148.99697813846001</v>
      </c>
      <c r="AD340" s="140">
        <f t="shared" si="50"/>
        <v>-179.49835726456052</v>
      </c>
      <c r="AE340" s="140">
        <f t="shared" si="50"/>
        <v>-212.46920445073977</v>
      </c>
      <c r="AF340" s="140">
        <f t="shared" si="50"/>
        <v>-247.96466767244931</v>
      </c>
      <c r="AG340" s="140">
        <f t="shared" si="50"/>
        <v>-286.03989490514033</v>
      </c>
      <c r="AH340" s="140">
        <f t="shared" si="50"/>
        <v>-326.7500341242644</v>
      </c>
      <c r="AI340" s="140">
        <f t="shared" si="50"/>
        <v>-370.15023330527407</v>
      </c>
      <c r="AJ340" s="140">
        <f t="shared" si="50"/>
        <v>-416.29564042362085</v>
      </c>
      <c r="AK340" s="140">
        <f t="shared" si="50"/>
        <v>-465.24140345475598</v>
      </c>
      <c r="AL340" s="140">
        <f t="shared" si="50"/>
        <v>-517.04267037413194</v>
      </c>
      <c r="AM340" s="140">
        <f t="shared" si="50"/>
        <v>-570.28547623149143</v>
      </c>
      <c r="AN340" s="140">
        <f t="shared" si="50"/>
        <v>-623.52828208885091</v>
      </c>
      <c r="AO340" s="140">
        <f t="shared" si="50"/>
        <v>-676.7710879462104</v>
      </c>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3"/>
    </row>
    <row r="341" spans="1:95" ht="15" customHeight="1">
      <c r="A341" s="104"/>
      <c r="B341" s="117" t="s">
        <v>114</v>
      </c>
      <c r="C341" s="141"/>
      <c r="D341" s="140">
        <f t="shared" si="50"/>
        <v>63.538176378905348</v>
      </c>
      <c r="E341" s="140">
        <f t="shared" si="50"/>
        <v>63.538176378905348</v>
      </c>
      <c r="F341" s="140">
        <f t="shared" si="50"/>
        <v>63.538176378905348</v>
      </c>
      <c r="G341" s="140">
        <f t="shared" si="50"/>
        <v>63.538176378905348</v>
      </c>
      <c r="H341" s="140">
        <f t="shared" si="50"/>
        <v>63.538176378905348</v>
      </c>
      <c r="I341" s="140">
        <f t="shared" si="50"/>
        <v>63.538176378905348</v>
      </c>
      <c r="J341" s="140">
        <f t="shared" si="50"/>
        <v>63.538176378905348</v>
      </c>
      <c r="K341" s="140">
        <f t="shared" si="50"/>
        <v>63.538176378905348</v>
      </c>
      <c r="L341" s="140">
        <f t="shared" si="50"/>
        <v>63.538176378905348</v>
      </c>
      <c r="M341" s="140">
        <f t="shared" si="50"/>
        <v>63.538176378905348</v>
      </c>
      <c r="N341" s="140">
        <f t="shared" si="50"/>
        <v>63.538176378905348</v>
      </c>
      <c r="O341" s="140">
        <f t="shared" si="50"/>
        <v>63.538176378905348</v>
      </c>
      <c r="P341" s="140">
        <f t="shared" si="50"/>
        <v>62.455985401823554</v>
      </c>
      <c r="Q341" s="140">
        <f t="shared" si="50"/>
        <v>59.234171771276579</v>
      </c>
      <c r="R341" s="140">
        <f t="shared" si="50"/>
        <v>54.064867280880179</v>
      </c>
      <c r="S341" s="140">
        <f t="shared" si="50"/>
        <v>47.08787043582619</v>
      </c>
      <c r="T341" s="140">
        <f t="shared" si="50"/>
        <v>38.248033260662716</v>
      </c>
      <c r="U341" s="140">
        <f t="shared" si="50"/>
        <v>27.490207779938384</v>
      </c>
      <c r="V341" s="140">
        <f t="shared" si="50"/>
        <v>14.759246018201651</v>
      </c>
      <c r="W341" s="140">
        <f t="shared" si="50"/>
        <v>0</v>
      </c>
      <c r="X341" s="140">
        <f t="shared" si="50"/>
        <v>-16.842678250117956</v>
      </c>
      <c r="Y341" s="140">
        <f t="shared" si="50"/>
        <v>-35.823936707603117</v>
      </c>
      <c r="Z341" s="140">
        <f t="shared" si="50"/>
        <v>-56.998923347907677</v>
      </c>
      <c r="AA341" s="140">
        <f t="shared" si="50"/>
        <v>-80.422786146484469</v>
      </c>
      <c r="AB341" s="140">
        <f t="shared" si="50"/>
        <v>-106.15067307878439</v>
      </c>
      <c r="AC341" s="140">
        <f t="shared" si="50"/>
        <v>-134.23773212025836</v>
      </c>
      <c r="AD341" s="140">
        <f t="shared" si="50"/>
        <v>-164.73911124635887</v>
      </c>
      <c r="AE341" s="140">
        <f t="shared" si="50"/>
        <v>-197.70995843253814</v>
      </c>
      <c r="AF341" s="140">
        <f t="shared" si="50"/>
        <v>-233.20542165424769</v>
      </c>
      <c r="AG341" s="140">
        <f t="shared" si="50"/>
        <v>-271.28064888693871</v>
      </c>
      <c r="AH341" s="140">
        <f t="shared" si="50"/>
        <v>-311.99078810606284</v>
      </c>
      <c r="AI341" s="140">
        <f t="shared" si="50"/>
        <v>-355.39098728707251</v>
      </c>
      <c r="AJ341" s="140">
        <f t="shared" si="50"/>
        <v>-401.53639440541929</v>
      </c>
      <c r="AK341" s="140">
        <f t="shared" si="50"/>
        <v>-450.48215743655442</v>
      </c>
      <c r="AL341" s="140">
        <f t="shared" si="50"/>
        <v>-502.28342435593038</v>
      </c>
      <c r="AM341" s="140">
        <f t="shared" si="50"/>
        <v>-555.52623021328986</v>
      </c>
      <c r="AN341" s="140">
        <f t="shared" si="50"/>
        <v>-608.76903607064935</v>
      </c>
      <c r="AO341" s="140">
        <f t="shared" si="50"/>
        <v>-662.01184192800883</v>
      </c>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3"/>
    </row>
    <row r="342" spans="1:95" ht="15" customHeight="1">
      <c r="A342" s="104"/>
      <c r="B342" s="117" t="s">
        <v>115</v>
      </c>
      <c r="C342" s="141"/>
      <c r="D342" s="140">
        <f t="shared" si="50"/>
        <v>80.380854629023304</v>
      </c>
      <c r="E342" s="140">
        <f t="shared" si="50"/>
        <v>80.380854629023304</v>
      </c>
      <c r="F342" s="140">
        <f t="shared" si="50"/>
        <v>80.380854629023304</v>
      </c>
      <c r="G342" s="140">
        <f t="shared" si="50"/>
        <v>80.380854629023304</v>
      </c>
      <c r="H342" s="140">
        <f t="shared" si="50"/>
        <v>80.380854629023304</v>
      </c>
      <c r="I342" s="140">
        <f t="shared" si="50"/>
        <v>80.380854629023304</v>
      </c>
      <c r="J342" s="140">
        <f t="shared" si="50"/>
        <v>80.380854629023304</v>
      </c>
      <c r="K342" s="140">
        <f t="shared" si="50"/>
        <v>80.380854629023304</v>
      </c>
      <c r="L342" s="140">
        <f t="shared" si="50"/>
        <v>80.380854629023304</v>
      </c>
      <c r="M342" s="140">
        <f t="shared" si="50"/>
        <v>80.380854629023304</v>
      </c>
      <c r="N342" s="140">
        <f t="shared" si="50"/>
        <v>80.380854629023304</v>
      </c>
      <c r="O342" s="140">
        <f t="shared" si="50"/>
        <v>80.380854629023304</v>
      </c>
      <c r="P342" s="140">
        <f t="shared" si="50"/>
        <v>79.29866365194151</v>
      </c>
      <c r="Q342" s="140">
        <f t="shared" si="50"/>
        <v>76.076850021394534</v>
      </c>
      <c r="R342" s="140">
        <f t="shared" si="50"/>
        <v>70.907545530998135</v>
      </c>
      <c r="S342" s="140">
        <f t="shared" si="50"/>
        <v>63.930548685944146</v>
      </c>
      <c r="T342" s="140">
        <f t="shared" si="50"/>
        <v>55.090711510780672</v>
      </c>
      <c r="U342" s="140">
        <f t="shared" si="50"/>
        <v>44.332886030056343</v>
      </c>
      <c r="V342" s="140">
        <f t="shared" si="50"/>
        <v>31.601924268319607</v>
      </c>
      <c r="W342" s="140">
        <f t="shared" si="50"/>
        <v>16.842678250117956</v>
      </c>
      <c r="X342" s="140">
        <f t="shared" si="50"/>
        <v>0</v>
      </c>
      <c r="Y342" s="140">
        <f t="shared" si="50"/>
        <v>-18.981258457485161</v>
      </c>
      <c r="Z342" s="140">
        <f t="shared" si="50"/>
        <v>-40.156245097789721</v>
      </c>
      <c r="AA342" s="140">
        <f t="shared" si="50"/>
        <v>-63.580107896366513</v>
      </c>
      <c r="AB342" s="140">
        <f t="shared" si="50"/>
        <v>-89.307994828666438</v>
      </c>
      <c r="AC342" s="140">
        <f t="shared" si="50"/>
        <v>-117.3950538701404</v>
      </c>
      <c r="AD342" s="140">
        <f t="shared" si="50"/>
        <v>-147.89643299624092</v>
      </c>
      <c r="AE342" s="140">
        <f t="shared" si="50"/>
        <v>-180.86728018242019</v>
      </c>
      <c r="AF342" s="140">
        <f t="shared" si="50"/>
        <v>-216.36274340412973</v>
      </c>
      <c r="AG342" s="140">
        <f t="shared" si="50"/>
        <v>-254.43797063682078</v>
      </c>
      <c r="AH342" s="140">
        <f t="shared" si="50"/>
        <v>-295.14810985594488</v>
      </c>
      <c r="AI342" s="140">
        <f t="shared" si="50"/>
        <v>-338.54830903695455</v>
      </c>
      <c r="AJ342" s="140">
        <f t="shared" si="50"/>
        <v>-384.69371615530133</v>
      </c>
      <c r="AK342" s="140">
        <f t="shared" si="50"/>
        <v>-433.63947918643646</v>
      </c>
      <c r="AL342" s="140">
        <f t="shared" si="50"/>
        <v>-485.44074610581242</v>
      </c>
      <c r="AM342" s="140">
        <f t="shared" si="50"/>
        <v>-538.68355196317191</v>
      </c>
      <c r="AN342" s="140">
        <f t="shared" si="50"/>
        <v>-591.92635782053139</v>
      </c>
      <c r="AO342" s="140">
        <f t="shared" si="50"/>
        <v>-645.16916367789088</v>
      </c>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3"/>
    </row>
    <row r="343" spans="1:95" ht="15" customHeight="1">
      <c r="A343" s="104"/>
      <c r="B343" s="117" t="s">
        <v>116</v>
      </c>
      <c r="C343" s="141"/>
      <c r="D343" s="140">
        <f t="shared" si="50"/>
        <v>99.362113086508458</v>
      </c>
      <c r="E343" s="140">
        <f t="shared" si="50"/>
        <v>99.362113086508458</v>
      </c>
      <c r="F343" s="140">
        <f t="shared" si="50"/>
        <v>99.362113086508458</v>
      </c>
      <c r="G343" s="140">
        <f t="shared" si="50"/>
        <v>99.362113086508458</v>
      </c>
      <c r="H343" s="140">
        <f t="shared" si="50"/>
        <v>99.362113086508458</v>
      </c>
      <c r="I343" s="140">
        <f t="shared" si="50"/>
        <v>99.362113086508458</v>
      </c>
      <c r="J343" s="140">
        <f t="shared" si="50"/>
        <v>99.362113086508458</v>
      </c>
      <c r="K343" s="140">
        <f t="shared" si="50"/>
        <v>99.362113086508458</v>
      </c>
      <c r="L343" s="140">
        <f t="shared" si="50"/>
        <v>99.362113086508458</v>
      </c>
      <c r="M343" s="140">
        <f t="shared" si="50"/>
        <v>99.362113086508458</v>
      </c>
      <c r="N343" s="140">
        <f t="shared" si="50"/>
        <v>99.362113086508458</v>
      </c>
      <c r="O343" s="140">
        <f t="shared" si="50"/>
        <v>99.362113086508458</v>
      </c>
      <c r="P343" s="140">
        <f t="shared" si="50"/>
        <v>98.279922109426678</v>
      </c>
      <c r="Q343" s="140">
        <f t="shared" si="50"/>
        <v>95.058108478879689</v>
      </c>
      <c r="R343" s="140">
        <f t="shared" si="50"/>
        <v>89.888803988483289</v>
      </c>
      <c r="S343" s="140">
        <f t="shared" si="50"/>
        <v>82.911807143429314</v>
      </c>
      <c r="T343" s="140">
        <f t="shared" si="50"/>
        <v>74.071969968265833</v>
      </c>
      <c r="U343" s="140">
        <f t="shared" si="50"/>
        <v>63.314144487541505</v>
      </c>
      <c r="V343" s="140">
        <f t="shared" si="50"/>
        <v>50.583182725804768</v>
      </c>
      <c r="W343" s="140">
        <f t="shared" si="50"/>
        <v>35.823936707603117</v>
      </c>
      <c r="X343" s="140">
        <f t="shared" si="50"/>
        <v>18.981258457485161</v>
      </c>
      <c r="Y343" s="140">
        <f t="shared" si="50"/>
        <v>0</v>
      </c>
      <c r="Z343" s="140">
        <f t="shared" si="50"/>
        <v>-21.174986640304557</v>
      </c>
      <c r="AA343" s="140">
        <f t="shared" si="50"/>
        <v>-44.598849438881345</v>
      </c>
      <c r="AB343" s="140">
        <f t="shared" si="50"/>
        <v>-70.326736371181269</v>
      </c>
      <c r="AC343" s="140">
        <f t="shared" si="50"/>
        <v>-98.413795412655219</v>
      </c>
      <c r="AD343" s="140">
        <f t="shared" si="50"/>
        <v>-128.91517453875574</v>
      </c>
      <c r="AE343" s="140">
        <f t="shared" ref="AE343:AO343" si="51">IF(AE$320=$B343,0,IF(AE$320&gt;$B343,-0.5*AE$318-0.5*AD$318+AD343,0.5*HLOOKUP($B343,$D$317:$AO$318,2,FALSE)+0.5*HLOOKUP($B342,$D$317:$AO$318,2,FALSE)+AE342))</f>
        <v>-161.88602172493501</v>
      </c>
      <c r="AF343" s="140">
        <f t="shared" si="51"/>
        <v>-197.38148494664455</v>
      </c>
      <c r="AG343" s="140">
        <f t="shared" si="51"/>
        <v>-235.4567121793356</v>
      </c>
      <c r="AH343" s="140">
        <f t="shared" si="51"/>
        <v>-276.1668513984597</v>
      </c>
      <c r="AI343" s="140">
        <f t="shared" si="51"/>
        <v>-319.56705057946937</v>
      </c>
      <c r="AJ343" s="140">
        <f t="shared" si="51"/>
        <v>-365.71245769781615</v>
      </c>
      <c r="AK343" s="140">
        <f t="shared" si="51"/>
        <v>-414.65822072895128</v>
      </c>
      <c r="AL343" s="140">
        <f t="shared" si="51"/>
        <v>-466.45948764832724</v>
      </c>
      <c r="AM343" s="140">
        <f t="shared" si="51"/>
        <v>-519.70229350568673</v>
      </c>
      <c r="AN343" s="140">
        <f t="shared" si="51"/>
        <v>-572.94509936304621</v>
      </c>
      <c r="AO343" s="140">
        <f t="shared" si="51"/>
        <v>-626.1879052204057</v>
      </c>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3"/>
    </row>
    <row r="344" spans="1:95" ht="15" customHeight="1">
      <c r="A344" s="104"/>
      <c r="B344" s="117" t="s">
        <v>117</v>
      </c>
      <c r="C344" s="141"/>
      <c r="D344" s="140">
        <f t="shared" ref="D344:AO350" si="52">IF(D$320=$B344,0,IF(D$320&gt;$B344,-0.5*D$318-0.5*C$318+C344,0.5*HLOOKUP($B344,$D$317:$AO$318,2,FALSE)+0.5*HLOOKUP($B343,$D$317:$AO$318,2,FALSE)+D343))</f>
        <v>120.53709972681301</v>
      </c>
      <c r="E344" s="140">
        <f t="shared" si="52"/>
        <v>120.53709972681301</v>
      </c>
      <c r="F344" s="140">
        <f t="shared" si="52"/>
        <v>120.53709972681301</v>
      </c>
      <c r="G344" s="140">
        <f t="shared" si="52"/>
        <v>120.53709972681301</v>
      </c>
      <c r="H344" s="140">
        <f t="shared" si="52"/>
        <v>120.53709972681301</v>
      </c>
      <c r="I344" s="140">
        <f t="shared" si="52"/>
        <v>120.53709972681301</v>
      </c>
      <c r="J344" s="140">
        <f t="shared" si="52"/>
        <v>120.53709972681301</v>
      </c>
      <c r="K344" s="140">
        <f t="shared" si="52"/>
        <v>120.53709972681301</v>
      </c>
      <c r="L344" s="140">
        <f t="shared" si="52"/>
        <v>120.53709972681301</v>
      </c>
      <c r="M344" s="140">
        <f t="shared" si="52"/>
        <v>120.53709972681301</v>
      </c>
      <c r="N344" s="140">
        <f t="shared" si="52"/>
        <v>120.53709972681301</v>
      </c>
      <c r="O344" s="140">
        <f t="shared" si="52"/>
        <v>120.53709972681301</v>
      </c>
      <c r="P344" s="140">
        <f t="shared" si="52"/>
        <v>119.45490874973123</v>
      </c>
      <c r="Q344" s="140">
        <f t="shared" si="52"/>
        <v>116.23309511918424</v>
      </c>
      <c r="R344" s="140">
        <f t="shared" si="52"/>
        <v>111.06379062878784</v>
      </c>
      <c r="S344" s="140">
        <f t="shared" si="52"/>
        <v>104.08679378373387</v>
      </c>
      <c r="T344" s="140">
        <f t="shared" si="52"/>
        <v>95.246956608570386</v>
      </c>
      <c r="U344" s="140">
        <f t="shared" si="52"/>
        <v>84.489131127846065</v>
      </c>
      <c r="V344" s="140">
        <f t="shared" si="52"/>
        <v>71.758169366109328</v>
      </c>
      <c r="W344" s="140">
        <f t="shared" si="52"/>
        <v>56.998923347907677</v>
      </c>
      <c r="X344" s="140">
        <f t="shared" si="52"/>
        <v>40.156245097789721</v>
      </c>
      <c r="Y344" s="140">
        <f t="shared" si="52"/>
        <v>21.174986640304557</v>
      </c>
      <c r="Z344" s="140">
        <f t="shared" si="52"/>
        <v>0</v>
      </c>
      <c r="AA344" s="140">
        <f t="shared" si="52"/>
        <v>-23.423862798576792</v>
      </c>
      <c r="AB344" s="140">
        <f t="shared" si="52"/>
        <v>-49.151749730876716</v>
      </c>
      <c r="AC344" s="140">
        <f t="shared" si="52"/>
        <v>-77.238808772350666</v>
      </c>
      <c r="AD344" s="140">
        <f t="shared" si="52"/>
        <v>-107.74018789845118</v>
      </c>
      <c r="AE344" s="140">
        <f t="shared" si="52"/>
        <v>-140.71103508463045</v>
      </c>
      <c r="AF344" s="140">
        <f t="shared" si="52"/>
        <v>-176.20649830633999</v>
      </c>
      <c r="AG344" s="140">
        <f t="shared" si="52"/>
        <v>-214.28172553903104</v>
      </c>
      <c r="AH344" s="140">
        <f t="shared" si="52"/>
        <v>-254.99186475815515</v>
      </c>
      <c r="AI344" s="140">
        <f t="shared" si="52"/>
        <v>-298.39206393916481</v>
      </c>
      <c r="AJ344" s="140">
        <f t="shared" si="52"/>
        <v>-344.5374710575116</v>
      </c>
      <c r="AK344" s="140">
        <f t="shared" si="52"/>
        <v>-393.48323408864673</v>
      </c>
      <c r="AL344" s="140">
        <f t="shared" si="52"/>
        <v>-445.28450100802274</v>
      </c>
      <c r="AM344" s="140">
        <f t="shared" si="52"/>
        <v>-498.52730686538229</v>
      </c>
      <c r="AN344" s="140">
        <f t="shared" si="52"/>
        <v>-551.77011272274183</v>
      </c>
      <c r="AO344" s="140">
        <f t="shared" si="52"/>
        <v>-605.01291858010131</v>
      </c>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3"/>
    </row>
    <row r="345" spans="1:95" ht="15" customHeight="1">
      <c r="A345" s="104"/>
      <c r="B345" s="117" t="s">
        <v>118</v>
      </c>
      <c r="C345" s="141"/>
      <c r="D345" s="140">
        <f t="shared" si="52"/>
        <v>143.96096252538979</v>
      </c>
      <c r="E345" s="140">
        <f t="shared" si="52"/>
        <v>143.96096252538979</v>
      </c>
      <c r="F345" s="140">
        <f t="shared" si="52"/>
        <v>143.96096252538979</v>
      </c>
      <c r="G345" s="140">
        <f t="shared" si="52"/>
        <v>143.96096252538979</v>
      </c>
      <c r="H345" s="140">
        <f t="shared" si="52"/>
        <v>143.96096252538979</v>
      </c>
      <c r="I345" s="140">
        <f t="shared" si="52"/>
        <v>143.96096252538979</v>
      </c>
      <c r="J345" s="140">
        <f t="shared" si="52"/>
        <v>143.96096252538979</v>
      </c>
      <c r="K345" s="140">
        <f t="shared" si="52"/>
        <v>143.96096252538979</v>
      </c>
      <c r="L345" s="140">
        <f t="shared" si="52"/>
        <v>143.96096252538979</v>
      </c>
      <c r="M345" s="140">
        <f t="shared" si="52"/>
        <v>143.96096252538979</v>
      </c>
      <c r="N345" s="140">
        <f t="shared" si="52"/>
        <v>143.96096252538979</v>
      </c>
      <c r="O345" s="140">
        <f t="shared" si="52"/>
        <v>143.96096252538979</v>
      </c>
      <c r="P345" s="140">
        <f t="shared" si="52"/>
        <v>142.87877154830801</v>
      </c>
      <c r="Q345" s="140">
        <f t="shared" si="52"/>
        <v>139.65695791776102</v>
      </c>
      <c r="R345" s="140">
        <f t="shared" si="52"/>
        <v>134.48765342736465</v>
      </c>
      <c r="S345" s="140">
        <f t="shared" si="52"/>
        <v>127.51065658231066</v>
      </c>
      <c r="T345" s="140">
        <f t="shared" si="52"/>
        <v>118.67081940714718</v>
      </c>
      <c r="U345" s="140">
        <f t="shared" si="52"/>
        <v>107.91299392642286</v>
      </c>
      <c r="V345" s="140">
        <f t="shared" si="52"/>
        <v>95.18203216468612</v>
      </c>
      <c r="W345" s="140">
        <f t="shared" si="52"/>
        <v>80.422786146484469</v>
      </c>
      <c r="X345" s="140">
        <f t="shared" si="52"/>
        <v>63.580107896366513</v>
      </c>
      <c r="Y345" s="140">
        <f t="shared" si="52"/>
        <v>44.598849438881345</v>
      </c>
      <c r="Z345" s="140">
        <f t="shared" si="52"/>
        <v>23.423862798576792</v>
      </c>
      <c r="AA345" s="140">
        <f t="shared" si="52"/>
        <v>0</v>
      </c>
      <c r="AB345" s="140">
        <f t="shared" si="52"/>
        <v>-25.727886932299924</v>
      </c>
      <c r="AC345" s="140">
        <f t="shared" si="52"/>
        <v>-53.814945973773881</v>
      </c>
      <c r="AD345" s="140">
        <f t="shared" si="52"/>
        <v>-84.316325099874391</v>
      </c>
      <c r="AE345" s="140">
        <f t="shared" si="52"/>
        <v>-117.28717228605365</v>
      </c>
      <c r="AF345" s="140">
        <f t="shared" si="52"/>
        <v>-152.78263550776319</v>
      </c>
      <c r="AG345" s="140">
        <f t="shared" si="52"/>
        <v>-190.85786274045424</v>
      </c>
      <c r="AH345" s="140">
        <f t="shared" si="52"/>
        <v>-231.56800195957834</v>
      </c>
      <c r="AI345" s="140">
        <f t="shared" si="52"/>
        <v>-274.96820114058801</v>
      </c>
      <c r="AJ345" s="140">
        <f t="shared" si="52"/>
        <v>-321.11360825893479</v>
      </c>
      <c r="AK345" s="140">
        <f t="shared" si="52"/>
        <v>-370.05937129006992</v>
      </c>
      <c r="AL345" s="140">
        <f t="shared" si="52"/>
        <v>-421.86063820944594</v>
      </c>
      <c r="AM345" s="140">
        <f t="shared" si="52"/>
        <v>-475.10344406680548</v>
      </c>
      <c r="AN345" s="140">
        <f t="shared" si="52"/>
        <v>-528.34624992416502</v>
      </c>
      <c r="AO345" s="140">
        <f t="shared" si="52"/>
        <v>-581.58905578152451</v>
      </c>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3"/>
    </row>
    <row r="346" spans="1:95" ht="15" customHeight="1">
      <c r="A346" s="104"/>
      <c r="B346" s="117" t="s">
        <v>119</v>
      </c>
      <c r="C346" s="141"/>
      <c r="D346" s="140">
        <f t="shared" si="52"/>
        <v>169.68884945768971</v>
      </c>
      <c r="E346" s="140">
        <f t="shared" si="52"/>
        <v>169.68884945768971</v>
      </c>
      <c r="F346" s="140">
        <f t="shared" si="52"/>
        <v>169.68884945768971</v>
      </c>
      <c r="G346" s="140">
        <f t="shared" si="52"/>
        <v>169.68884945768971</v>
      </c>
      <c r="H346" s="140">
        <f t="shared" si="52"/>
        <v>169.68884945768971</v>
      </c>
      <c r="I346" s="140">
        <f t="shared" si="52"/>
        <v>169.68884945768971</v>
      </c>
      <c r="J346" s="140">
        <f t="shared" si="52"/>
        <v>169.68884945768971</v>
      </c>
      <c r="K346" s="140">
        <f t="shared" si="52"/>
        <v>169.68884945768971</v>
      </c>
      <c r="L346" s="140">
        <f t="shared" si="52"/>
        <v>169.68884945768971</v>
      </c>
      <c r="M346" s="140">
        <f t="shared" si="52"/>
        <v>169.68884945768971</v>
      </c>
      <c r="N346" s="140">
        <f t="shared" si="52"/>
        <v>169.68884945768971</v>
      </c>
      <c r="O346" s="140">
        <f t="shared" si="52"/>
        <v>169.68884945768971</v>
      </c>
      <c r="P346" s="140">
        <f t="shared" si="52"/>
        <v>168.60665848060793</v>
      </c>
      <c r="Q346" s="140">
        <f t="shared" si="52"/>
        <v>165.38484485006094</v>
      </c>
      <c r="R346" s="140">
        <f t="shared" si="52"/>
        <v>160.21554035966457</v>
      </c>
      <c r="S346" s="140">
        <f t="shared" si="52"/>
        <v>153.23854351461057</v>
      </c>
      <c r="T346" s="140">
        <f t="shared" si="52"/>
        <v>144.3987063394471</v>
      </c>
      <c r="U346" s="140">
        <f t="shared" si="52"/>
        <v>133.64088085872277</v>
      </c>
      <c r="V346" s="140">
        <f t="shared" si="52"/>
        <v>120.90991909698604</v>
      </c>
      <c r="W346" s="140">
        <f t="shared" si="52"/>
        <v>106.15067307878439</v>
      </c>
      <c r="X346" s="140">
        <f t="shared" si="52"/>
        <v>89.307994828666438</v>
      </c>
      <c r="Y346" s="140">
        <f t="shared" si="52"/>
        <v>70.326736371181269</v>
      </c>
      <c r="Z346" s="140">
        <f t="shared" si="52"/>
        <v>49.151749730876716</v>
      </c>
      <c r="AA346" s="140">
        <f t="shared" si="52"/>
        <v>25.727886932299924</v>
      </c>
      <c r="AB346" s="140">
        <f t="shared" si="52"/>
        <v>0</v>
      </c>
      <c r="AC346" s="140">
        <f t="shared" si="52"/>
        <v>-28.087059041473957</v>
      </c>
      <c r="AD346" s="140">
        <f t="shared" si="52"/>
        <v>-58.588438167574466</v>
      </c>
      <c r="AE346" s="140">
        <f t="shared" si="52"/>
        <v>-91.559285353753722</v>
      </c>
      <c r="AF346" s="140">
        <f t="shared" si="52"/>
        <v>-127.05474857546326</v>
      </c>
      <c r="AG346" s="140">
        <f t="shared" si="52"/>
        <v>-165.12997580815431</v>
      </c>
      <c r="AH346" s="140">
        <f t="shared" si="52"/>
        <v>-205.84011502727842</v>
      </c>
      <c r="AI346" s="140">
        <f t="shared" si="52"/>
        <v>-249.24031420828808</v>
      </c>
      <c r="AJ346" s="140">
        <f t="shared" si="52"/>
        <v>-295.38572132663489</v>
      </c>
      <c r="AK346" s="140">
        <f t="shared" si="52"/>
        <v>-344.33148435777002</v>
      </c>
      <c r="AL346" s="140">
        <f t="shared" si="52"/>
        <v>-396.13275127714599</v>
      </c>
      <c r="AM346" s="140">
        <f t="shared" si="52"/>
        <v>-449.37555713450553</v>
      </c>
      <c r="AN346" s="140">
        <f t="shared" si="52"/>
        <v>-502.61836299186507</v>
      </c>
      <c r="AO346" s="140">
        <f t="shared" si="52"/>
        <v>-555.86116884922455</v>
      </c>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3"/>
    </row>
    <row r="347" spans="1:95" ht="15" customHeight="1">
      <c r="A347" s="104"/>
      <c r="B347" s="117" t="s">
        <v>120</v>
      </c>
      <c r="C347" s="141"/>
      <c r="D347" s="140">
        <f t="shared" si="52"/>
        <v>197.77590849916368</v>
      </c>
      <c r="E347" s="140">
        <f t="shared" si="52"/>
        <v>197.77590849916368</v>
      </c>
      <c r="F347" s="140">
        <f t="shared" si="52"/>
        <v>197.77590849916368</v>
      </c>
      <c r="G347" s="140">
        <f t="shared" si="52"/>
        <v>197.77590849916368</v>
      </c>
      <c r="H347" s="140">
        <f t="shared" si="52"/>
        <v>197.77590849916368</v>
      </c>
      <c r="I347" s="140">
        <f t="shared" si="52"/>
        <v>197.77590849916368</v>
      </c>
      <c r="J347" s="140">
        <f t="shared" si="52"/>
        <v>197.77590849916368</v>
      </c>
      <c r="K347" s="140">
        <f t="shared" si="52"/>
        <v>197.77590849916368</v>
      </c>
      <c r="L347" s="140">
        <f t="shared" si="52"/>
        <v>197.77590849916368</v>
      </c>
      <c r="M347" s="140">
        <f t="shared" si="52"/>
        <v>197.77590849916368</v>
      </c>
      <c r="N347" s="140">
        <f t="shared" si="52"/>
        <v>197.77590849916368</v>
      </c>
      <c r="O347" s="140">
        <f t="shared" si="52"/>
        <v>197.77590849916368</v>
      </c>
      <c r="P347" s="140">
        <f t="shared" si="52"/>
        <v>196.6937175220819</v>
      </c>
      <c r="Q347" s="140">
        <f t="shared" si="52"/>
        <v>193.47190389153491</v>
      </c>
      <c r="R347" s="140">
        <f t="shared" si="52"/>
        <v>188.30259940113854</v>
      </c>
      <c r="S347" s="140">
        <f t="shared" si="52"/>
        <v>181.32560255608453</v>
      </c>
      <c r="T347" s="140">
        <f t="shared" si="52"/>
        <v>172.48576538092107</v>
      </c>
      <c r="U347" s="140">
        <f t="shared" si="52"/>
        <v>161.72793990019673</v>
      </c>
      <c r="V347" s="140">
        <f t="shared" si="52"/>
        <v>148.99697813846001</v>
      </c>
      <c r="W347" s="140">
        <f t="shared" si="52"/>
        <v>134.23773212025836</v>
      </c>
      <c r="X347" s="140">
        <f t="shared" si="52"/>
        <v>117.3950538701404</v>
      </c>
      <c r="Y347" s="140">
        <f t="shared" si="52"/>
        <v>98.413795412655219</v>
      </c>
      <c r="Z347" s="140">
        <f t="shared" si="52"/>
        <v>77.238808772350666</v>
      </c>
      <c r="AA347" s="140">
        <f t="shared" si="52"/>
        <v>53.814945973773881</v>
      </c>
      <c r="AB347" s="140">
        <f t="shared" si="52"/>
        <v>28.087059041473957</v>
      </c>
      <c r="AC347" s="140">
        <f t="shared" si="52"/>
        <v>0</v>
      </c>
      <c r="AD347" s="140">
        <f t="shared" si="52"/>
        <v>-30.50137912610051</v>
      </c>
      <c r="AE347" s="140">
        <f t="shared" si="52"/>
        <v>-63.472226312279766</v>
      </c>
      <c r="AF347" s="140">
        <f t="shared" si="52"/>
        <v>-98.967689533989301</v>
      </c>
      <c r="AG347" s="140">
        <f t="shared" si="52"/>
        <v>-137.04291676668035</v>
      </c>
      <c r="AH347" s="140">
        <f t="shared" si="52"/>
        <v>-177.75305598580445</v>
      </c>
      <c r="AI347" s="140">
        <f t="shared" si="52"/>
        <v>-221.15325516681412</v>
      </c>
      <c r="AJ347" s="140">
        <f t="shared" si="52"/>
        <v>-267.2986622851609</v>
      </c>
      <c r="AK347" s="140">
        <f t="shared" si="52"/>
        <v>-316.24442531629603</v>
      </c>
      <c r="AL347" s="140">
        <f t="shared" si="52"/>
        <v>-368.04569223567205</v>
      </c>
      <c r="AM347" s="140">
        <f t="shared" si="52"/>
        <v>-421.28849809303159</v>
      </c>
      <c r="AN347" s="140">
        <f t="shared" si="52"/>
        <v>-474.53130395039113</v>
      </c>
      <c r="AO347" s="140">
        <f t="shared" si="52"/>
        <v>-527.77410980775062</v>
      </c>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3"/>
    </row>
    <row r="348" spans="1:95" ht="15" customHeight="1">
      <c r="A348" s="104"/>
      <c r="B348" s="117" t="s">
        <v>121</v>
      </c>
      <c r="C348" s="141"/>
      <c r="D348" s="140">
        <f t="shared" si="52"/>
        <v>228.27728762526419</v>
      </c>
      <c r="E348" s="140">
        <f t="shared" si="52"/>
        <v>228.27728762526419</v>
      </c>
      <c r="F348" s="140">
        <f t="shared" si="52"/>
        <v>228.27728762526419</v>
      </c>
      <c r="G348" s="140">
        <f t="shared" si="52"/>
        <v>228.27728762526419</v>
      </c>
      <c r="H348" s="140">
        <f t="shared" si="52"/>
        <v>228.27728762526419</v>
      </c>
      <c r="I348" s="140">
        <f t="shared" si="52"/>
        <v>228.27728762526419</v>
      </c>
      <c r="J348" s="140">
        <f t="shared" si="52"/>
        <v>228.27728762526419</v>
      </c>
      <c r="K348" s="140">
        <f t="shared" si="52"/>
        <v>228.27728762526419</v>
      </c>
      <c r="L348" s="140">
        <f t="shared" si="52"/>
        <v>228.27728762526419</v>
      </c>
      <c r="M348" s="140">
        <f t="shared" si="52"/>
        <v>228.27728762526419</v>
      </c>
      <c r="N348" s="140">
        <f t="shared" si="52"/>
        <v>228.27728762526419</v>
      </c>
      <c r="O348" s="140">
        <f t="shared" si="52"/>
        <v>228.27728762526419</v>
      </c>
      <c r="P348" s="140">
        <f t="shared" si="52"/>
        <v>227.19509664818241</v>
      </c>
      <c r="Q348" s="140">
        <f t="shared" si="52"/>
        <v>223.97328301763542</v>
      </c>
      <c r="R348" s="140">
        <f t="shared" si="52"/>
        <v>218.80397852723905</v>
      </c>
      <c r="S348" s="140">
        <f t="shared" si="52"/>
        <v>211.82698168218505</v>
      </c>
      <c r="T348" s="140">
        <f t="shared" si="52"/>
        <v>202.98714450702158</v>
      </c>
      <c r="U348" s="140">
        <f t="shared" si="52"/>
        <v>192.22931902629725</v>
      </c>
      <c r="V348" s="140">
        <f t="shared" si="52"/>
        <v>179.49835726456052</v>
      </c>
      <c r="W348" s="140">
        <f t="shared" si="52"/>
        <v>164.73911124635887</v>
      </c>
      <c r="X348" s="140">
        <f t="shared" si="52"/>
        <v>147.89643299624092</v>
      </c>
      <c r="Y348" s="140">
        <f t="shared" si="52"/>
        <v>128.91517453875574</v>
      </c>
      <c r="Z348" s="140">
        <f t="shared" si="52"/>
        <v>107.74018789845118</v>
      </c>
      <c r="AA348" s="140">
        <f t="shared" si="52"/>
        <v>84.316325099874391</v>
      </c>
      <c r="AB348" s="140">
        <f t="shared" si="52"/>
        <v>58.588438167574466</v>
      </c>
      <c r="AC348" s="140">
        <f t="shared" si="52"/>
        <v>30.50137912610051</v>
      </c>
      <c r="AD348" s="140">
        <f t="shared" si="52"/>
        <v>0</v>
      </c>
      <c r="AE348" s="140">
        <f t="shared" si="52"/>
        <v>-32.970847186179256</v>
      </c>
      <c r="AF348" s="140">
        <f t="shared" si="52"/>
        <v>-68.466310407888784</v>
      </c>
      <c r="AG348" s="140">
        <f t="shared" si="52"/>
        <v>-106.54153764057983</v>
      </c>
      <c r="AH348" s="140">
        <f t="shared" si="52"/>
        <v>-147.25167685970393</v>
      </c>
      <c r="AI348" s="140">
        <f t="shared" si="52"/>
        <v>-190.6518760407136</v>
      </c>
      <c r="AJ348" s="140">
        <f t="shared" si="52"/>
        <v>-236.79728315906038</v>
      </c>
      <c r="AK348" s="140">
        <f t="shared" si="52"/>
        <v>-285.74304619019551</v>
      </c>
      <c r="AL348" s="140">
        <f t="shared" si="52"/>
        <v>-337.54431310957148</v>
      </c>
      <c r="AM348" s="140">
        <f t="shared" si="52"/>
        <v>-390.78711896693102</v>
      </c>
      <c r="AN348" s="140">
        <f t="shared" si="52"/>
        <v>-444.02992482429056</v>
      </c>
      <c r="AO348" s="140">
        <f t="shared" si="52"/>
        <v>-497.2727306816501</v>
      </c>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3"/>
    </row>
    <row r="349" spans="1:95" ht="15" customHeight="1">
      <c r="A349" s="104"/>
      <c r="B349" s="117" t="s">
        <v>122</v>
      </c>
      <c r="C349" s="141"/>
      <c r="D349" s="140">
        <f t="shared" si="52"/>
        <v>261.24813481144344</v>
      </c>
      <c r="E349" s="140">
        <f t="shared" si="52"/>
        <v>261.24813481144344</v>
      </c>
      <c r="F349" s="140">
        <f t="shared" si="52"/>
        <v>261.24813481144344</v>
      </c>
      <c r="G349" s="140">
        <f t="shared" si="52"/>
        <v>261.24813481144344</v>
      </c>
      <c r="H349" s="140">
        <f t="shared" si="52"/>
        <v>261.24813481144344</v>
      </c>
      <c r="I349" s="140">
        <f t="shared" si="52"/>
        <v>261.24813481144344</v>
      </c>
      <c r="J349" s="140">
        <f t="shared" si="52"/>
        <v>261.24813481144344</v>
      </c>
      <c r="K349" s="140">
        <f t="shared" si="52"/>
        <v>261.24813481144344</v>
      </c>
      <c r="L349" s="140">
        <f t="shared" si="52"/>
        <v>261.24813481144344</v>
      </c>
      <c r="M349" s="140">
        <f t="shared" si="52"/>
        <v>261.24813481144344</v>
      </c>
      <c r="N349" s="140">
        <f t="shared" si="52"/>
        <v>261.24813481144344</v>
      </c>
      <c r="O349" s="140">
        <f t="shared" si="52"/>
        <v>261.24813481144344</v>
      </c>
      <c r="P349" s="140">
        <f t="shared" si="52"/>
        <v>260.16594383436166</v>
      </c>
      <c r="Q349" s="140">
        <f t="shared" si="52"/>
        <v>256.94413020381467</v>
      </c>
      <c r="R349" s="140">
        <f t="shared" si="52"/>
        <v>251.77482571341829</v>
      </c>
      <c r="S349" s="140">
        <f t="shared" si="52"/>
        <v>244.79782886836432</v>
      </c>
      <c r="T349" s="140">
        <f t="shared" si="52"/>
        <v>235.95799169320082</v>
      </c>
      <c r="U349" s="140">
        <f t="shared" si="52"/>
        <v>225.20016621247652</v>
      </c>
      <c r="V349" s="140">
        <f t="shared" si="52"/>
        <v>212.46920445073977</v>
      </c>
      <c r="W349" s="140">
        <f t="shared" si="52"/>
        <v>197.70995843253814</v>
      </c>
      <c r="X349" s="140">
        <f t="shared" si="52"/>
        <v>180.86728018242019</v>
      </c>
      <c r="Y349" s="140">
        <f t="shared" si="52"/>
        <v>161.88602172493501</v>
      </c>
      <c r="Z349" s="140">
        <f t="shared" si="52"/>
        <v>140.71103508463045</v>
      </c>
      <c r="AA349" s="140">
        <f t="shared" si="52"/>
        <v>117.28717228605365</v>
      </c>
      <c r="AB349" s="140">
        <f t="shared" si="52"/>
        <v>91.559285353753722</v>
      </c>
      <c r="AC349" s="140">
        <f t="shared" si="52"/>
        <v>63.472226312279766</v>
      </c>
      <c r="AD349" s="140">
        <f t="shared" si="52"/>
        <v>32.970847186179256</v>
      </c>
      <c r="AE349" s="140">
        <f t="shared" si="52"/>
        <v>0</v>
      </c>
      <c r="AF349" s="140">
        <f t="shared" si="52"/>
        <v>-35.495463221709535</v>
      </c>
      <c r="AG349" s="140">
        <f t="shared" si="52"/>
        <v>-73.570690454400577</v>
      </c>
      <c r="AH349" s="140">
        <f t="shared" si="52"/>
        <v>-114.28082967352468</v>
      </c>
      <c r="AI349" s="140">
        <f t="shared" si="52"/>
        <v>-157.68102885453436</v>
      </c>
      <c r="AJ349" s="140">
        <f t="shared" si="52"/>
        <v>-203.82643597288114</v>
      </c>
      <c r="AK349" s="140">
        <f t="shared" si="52"/>
        <v>-252.77219900401627</v>
      </c>
      <c r="AL349" s="140">
        <f t="shared" si="52"/>
        <v>-304.57346592339229</v>
      </c>
      <c r="AM349" s="140">
        <f t="shared" si="52"/>
        <v>-357.81627178075183</v>
      </c>
      <c r="AN349" s="140">
        <f t="shared" si="52"/>
        <v>-411.05907763811138</v>
      </c>
      <c r="AO349" s="140">
        <f t="shared" si="52"/>
        <v>-464.30188349547092</v>
      </c>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3"/>
    </row>
    <row r="350" spans="1:95" ht="15" customHeight="1">
      <c r="A350" s="104"/>
      <c r="B350" s="117" t="s">
        <v>123</v>
      </c>
      <c r="C350" s="141"/>
      <c r="D350" s="140">
        <f t="shared" si="52"/>
        <v>296.74359803315298</v>
      </c>
      <c r="E350" s="140">
        <f t="shared" si="52"/>
        <v>296.74359803315298</v>
      </c>
      <c r="F350" s="140">
        <f t="shared" si="52"/>
        <v>296.74359803315298</v>
      </c>
      <c r="G350" s="140">
        <f t="shared" si="52"/>
        <v>296.74359803315298</v>
      </c>
      <c r="H350" s="140">
        <f t="shared" si="52"/>
        <v>296.74359803315298</v>
      </c>
      <c r="I350" s="140">
        <f t="shared" si="52"/>
        <v>296.74359803315298</v>
      </c>
      <c r="J350" s="140">
        <f t="shared" si="52"/>
        <v>296.74359803315298</v>
      </c>
      <c r="K350" s="140">
        <f t="shared" si="52"/>
        <v>296.74359803315298</v>
      </c>
      <c r="L350" s="140">
        <f t="shared" si="52"/>
        <v>296.74359803315298</v>
      </c>
      <c r="M350" s="140">
        <f t="shared" si="52"/>
        <v>296.74359803315298</v>
      </c>
      <c r="N350" s="140">
        <f t="shared" si="52"/>
        <v>296.74359803315298</v>
      </c>
      <c r="O350" s="140">
        <f t="shared" si="52"/>
        <v>296.74359803315298</v>
      </c>
      <c r="P350" s="140">
        <f t="shared" si="52"/>
        <v>295.6614070560712</v>
      </c>
      <c r="Q350" s="140">
        <f t="shared" si="52"/>
        <v>292.43959342552421</v>
      </c>
      <c r="R350" s="140">
        <f t="shared" si="52"/>
        <v>287.27028893512784</v>
      </c>
      <c r="S350" s="140">
        <f t="shared" si="52"/>
        <v>280.29329209007386</v>
      </c>
      <c r="T350" s="140">
        <f t="shared" si="52"/>
        <v>271.45345491491037</v>
      </c>
      <c r="U350" s="140">
        <f t="shared" si="52"/>
        <v>260.69562943418606</v>
      </c>
      <c r="V350" s="140">
        <f t="shared" si="52"/>
        <v>247.96466767244931</v>
      </c>
      <c r="W350" s="140">
        <f t="shared" si="52"/>
        <v>233.20542165424769</v>
      </c>
      <c r="X350" s="140">
        <f t="shared" si="52"/>
        <v>216.36274340412973</v>
      </c>
      <c r="Y350" s="140">
        <f t="shared" si="52"/>
        <v>197.38148494664455</v>
      </c>
      <c r="Z350" s="140">
        <f t="shared" si="52"/>
        <v>176.20649830633999</v>
      </c>
      <c r="AA350" s="140">
        <f t="shared" si="52"/>
        <v>152.78263550776319</v>
      </c>
      <c r="AB350" s="140">
        <f t="shared" si="52"/>
        <v>127.05474857546326</v>
      </c>
      <c r="AC350" s="140">
        <f t="shared" si="52"/>
        <v>98.967689533989301</v>
      </c>
      <c r="AD350" s="140">
        <f t="shared" si="52"/>
        <v>68.466310407888784</v>
      </c>
      <c r="AE350" s="140">
        <f t="shared" ref="AE350:AO350" si="53">IF(AE$320=$B350,0,IF(AE$320&gt;$B350,-0.5*AE$318-0.5*AD$318+AD350,0.5*HLOOKUP($B350,$D$317:$AO$318,2,FALSE)+0.5*HLOOKUP($B349,$D$317:$AO$318,2,FALSE)+AE349))</f>
        <v>35.495463221709535</v>
      </c>
      <c r="AF350" s="140">
        <f t="shared" si="53"/>
        <v>0</v>
      </c>
      <c r="AG350" s="140">
        <f t="shared" si="53"/>
        <v>-38.075227232691041</v>
      </c>
      <c r="AH350" s="140">
        <f t="shared" si="53"/>
        <v>-78.78536645181515</v>
      </c>
      <c r="AI350" s="140">
        <f t="shared" si="53"/>
        <v>-122.18556563282482</v>
      </c>
      <c r="AJ350" s="140">
        <f t="shared" si="53"/>
        <v>-168.3309727511716</v>
      </c>
      <c r="AK350" s="140">
        <f t="shared" si="53"/>
        <v>-217.27673578230673</v>
      </c>
      <c r="AL350" s="140">
        <f t="shared" si="53"/>
        <v>-269.07800270168275</v>
      </c>
      <c r="AM350" s="140">
        <f t="shared" si="53"/>
        <v>-322.32080855904229</v>
      </c>
      <c r="AN350" s="140">
        <f t="shared" si="53"/>
        <v>-375.56361441640183</v>
      </c>
      <c r="AO350" s="140">
        <f t="shared" si="53"/>
        <v>-428.80642027376138</v>
      </c>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3"/>
    </row>
    <row r="351" spans="1:95" ht="15" customHeight="1">
      <c r="A351" s="104"/>
      <c r="B351" s="117" t="s">
        <v>124</v>
      </c>
      <c r="C351" s="141"/>
      <c r="D351" s="140">
        <f t="shared" ref="D351:AO357" si="54">IF(D$320=$B351,0,IF(D$320&gt;$B351,-0.5*D$318-0.5*C$318+C351,0.5*HLOOKUP($B351,$D$317:$AO$318,2,FALSE)+0.5*HLOOKUP($B350,$D$317:$AO$318,2,FALSE)+D350))</f>
        <v>334.818825265844</v>
      </c>
      <c r="E351" s="140">
        <f t="shared" si="54"/>
        <v>334.818825265844</v>
      </c>
      <c r="F351" s="140">
        <f t="shared" si="54"/>
        <v>334.818825265844</v>
      </c>
      <c r="G351" s="140">
        <f t="shared" si="54"/>
        <v>334.818825265844</v>
      </c>
      <c r="H351" s="140">
        <f t="shared" si="54"/>
        <v>334.818825265844</v>
      </c>
      <c r="I351" s="140">
        <f t="shared" si="54"/>
        <v>334.818825265844</v>
      </c>
      <c r="J351" s="140">
        <f t="shared" si="54"/>
        <v>334.818825265844</v>
      </c>
      <c r="K351" s="140">
        <f t="shared" si="54"/>
        <v>334.818825265844</v>
      </c>
      <c r="L351" s="140">
        <f t="shared" si="54"/>
        <v>334.818825265844</v>
      </c>
      <c r="M351" s="140">
        <f t="shared" si="54"/>
        <v>334.818825265844</v>
      </c>
      <c r="N351" s="140">
        <f t="shared" si="54"/>
        <v>334.818825265844</v>
      </c>
      <c r="O351" s="140">
        <f t="shared" si="54"/>
        <v>334.818825265844</v>
      </c>
      <c r="P351" s="140">
        <f t="shared" si="54"/>
        <v>333.73663428876222</v>
      </c>
      <c r="Q351" s="140">
        <f t="shared" si="54"/>
        <v>330.51482065821523</v>
      </c>
      <c r="R351" s="140">
        <f t="shared" si="54"/>
        <v>325.34551616781886</v>
      </c>
      <c r="S351" s="140">
        <f t="shared" si="54"/>
        <v>318.36851932276488</v>
      </c>
      <c r="T351" s="140">
        <f t="shared" si="54"/>
        <v>309.52868214760139</v>
      </c>
      <c r="U351" s="140">
        <f t="shared" si="54"/>
        <v>298.77085666687708</v>
      </c>
      <c r="V351" s="140">
        <f t="shared" si="54"/>
        <v>286.03989490514033</v>
      </c>
      <c r="W351" s="140">
        <f t="shared" si="54"/>
        <v>271.28064888693871</v>
      </c>
      <c r="X351" s="140">
        <f t="shared" si="54"/>
        <v>254.43797063682078</v>
      </c>
      <c r="Y351" s="140">
        <f t="shared" si="54"/>
        <v>235.4567121793356</v>
      </c>
      <c r="Z351" s="140">
        <f t="shared" si="54"/>
        <v>214.28172553903104</v>
      </c>
      <c r="AA351" s="140">
        <f t="shared" si="54"/>
        <v>190.85786274045424</v>
      </c>
      <c r="AB351" s="140">
        <f t="shared" si="54"/>
        <v>165.12997580815431</v>
      </c>
      <c r="AC351" s="140">
        <f t="shared" si="54"/>
        <v>137.04291676668035</v>
      </c>
      <c r="AD351" s="140">
        <f t="shared" si="54"/>
        <v>106.54153764057983</v>
      </c>
      <c r="AE351" s="140">
        <f t="shared" si="54"/>
        <v>73.570690454400577</v>
      </c>
      <c r="AF351" s="140">
        <f t="shared" si="54"/>
        <v>38.075227232691041</v>
      </c>
      <c r="AG351" s="140">
        <f t="shared" si="54"/>
        <v>0</v>
      </c>
      <c r="AH351" s="140">
        <f t="shared" si="54"/>
        <v>-40.710139219124102</v>
      </c>
      <c r="AI351" s="140">
        <f t="shared" si="54"/>
        <v>-84.11033840013377</v>
      </c>
      <c r="AJ351" s="140">
        <f t="shared" si="54"/>
        <v>-130.25574551848058</v>
      </c>
      <c r="AK351" s="140">
        <f t="shared" si="54"/>
        <v>-179.20150854961571</v>
      </c>
      <c r="AL351" s="140">
        <f t="shared" si="54"/>
        <v>-231.0027754689917</v>
      </c>
      <c r="AM351" s="140">
        <f t="shared" si="54"/>
        <v>-284.24558132635121</v>
      </c>
      <c r="AN351" s="140">
        <f t="shared" si="54"/>
        <v>-337.48838718371076</v>
      </c>
      <c r="AO351" s="140">
        <f t="shared" si="54"/>
        <v>-390.7311930410703</v>
      </c>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3"/>
    </row>
    <row r="352" spans="1:95" ht="15" customHeight="1">
      <c r="A352" s="104"/>
      <c r="B352" s="117" t="s">
        <v>125</v>
      </c>
      <c r="C352" s="141"/>
      <c r="D352" s="140">
        <f t="shared" si="54"/>
        <v>375.52896448496813</v>
      </c>
      <c r="E352" s="140">
        <f t="shared" si="54"/>
        <v>375.52896448496813</v>
      </c>
      <c r="F352" s="140">
        <f t="shared" si="54"/>
        <v>375.52896448496813</v>
      </c>
      <c r="G352" s="140">
        <f t="shared" si="54"/>
        <v>375.52896448496813</v>
      </c>
      <c r="H352" s="140">
        <f t="shared" si="54"/>
        <v>375.52896448496813</v>
      </c>
      <c r="I352" s="140">
        <f t="shared" si="54"/>
        <v>375.52896448496813</v>
      </c>
      <c r="J352" s="140">
        <f t="shared" si="54"/>
        <v>375.52896448496813</v>
      </c>
      <c r="K352" s="140">
        <f t="shared" si="54"/>
        <v>375.52896448496813</v>
      </c>
      <c r="L352" s="140">
        <f t="shared" si="54"/>
        <v>375.52896448496813</v>
      </c>
      <c r="M352" s="140">
        <f t="shared" si="54"/>
        <v>375.52896448496813</v>
      </c>
      <c r="N352" s="140">
        <f t="shared" si="54"/>
        <v>375.52896448496813</v>
      </c>
      <c r="O352" s="140">
        <f t="shared" si="54"/>
        <v>375.52896448496813</v>
      </c>
      <c r="P352" s="140">
        <f t="shared" si="54"/>
        <v>374.44677350788629</v>
      </c>
      <c r="Q352" s="140">
        <f t="shared" si="54"/>
        <v>371.2249598773393</v>
      </c>
      <c r="R352" s="140">
        <f t="shared" si="54"/>
        <v>366.05565538694293</v>
      </c>
      <c r="S352" s="140">
        <f t="shared" si="54"/>
        <v>359.07865854188901</v>
      </c>
      <c r="T352" s="140">
        <f t="shared" si="54"/>
        <v>350.23882136672546</v>
      </c>
      <c r="U352" s="140">
        <f t="shared" si="54"/>
        <v>339.48099588600121</v>
      </c>
      <c r="V352" s="140">
        <f t="shared" si="54"/>
        <v>326.7500341242644</v>
      </c>
      <c r="W352" s="140">
        <f t="shared" si="54"/>
        <v>311.99078810606284</v>
      </c>
      <c r="X352" s="140">
        <f t="shared" si="54"/>
        <v>295.14810985594488</v>
      </c>
      <c r="Y352" s="140">
        <f t="shared" si="54"/>
        <v>276.1668513984597</v>
      </c>
      <c r="Z352" s="140">
        <f t="shared" si="54"/>
        <v>254.99186475815515</v>
      </c>
      <c r="AA352" s="140">
        <f t="shared" si="54"/>
        <v>231.56800195957834</v>
      </c>
      <c r="AB352" s="140">
        <f t="shared" si="54"/>
        <v>205.84011502727842</v>
      </c>
      <c r="AC352" s="140">
        <f t="shared" si="54"/>
        <v>177.75305598580445</v>
      </c>
      <c r="AD352" s="140">
        <f t="shared" si="54"/>
        <v>147.25167685970393</v>
      </c>
      <c r="AE352" s="140">
        <f t="shared" si="54"/>
        <v>114.28082967352468</v>
      </c>
      <c r="AF352" s="140">
        <f t="shared" si="54"/>
        <v>78.78536645181515</v>
      </c>
      <c r="AG352" s="140">
        <f t="shared" si="54"/>
        <v>40.710139219124102</v>
      </c>
      <c r="AH352" s="140">
        <f t="shared" si="54"/>
        <v>0</v>
      </c>
      <c r="AI352" s="140">
        <f t="shared" si="54"/>
        <v>-43.400199181009675</v>
      </c>
      <c r="AJ352" s="140">
        <f t="shared" si="54"/>
        <v>-89.545606299356479</v>
      </c>
      <c r="AK352" s="140">
        <f t="shared" si="54"/>
        <v>-138.49136933049161</v>
      </c>
      <c r="AL352" s="140">
        <f t="shared" si="54"/>
        <v>-190.2926362498676</v>
      </c>
      <c r="AM352" s="140">
        <f t="shared" si="54"/>
        <v>-243.53544210722714</v>
      </c>
      <c r="AN352" s="140">
        <f t="shared" si="54"/>
        <v>-296.77824796458668</v>
      </c>
      <c r="AO352" s="140">
        <f t="shared" si="54"/>
        <v>-350.02105382194623</v>
      </c>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3"/>
    </row>
    <row r="353" spans="1:95" ht="15" customHeight="1">
      <c r="A353" s="104"/>
      <c r="B353" s="117" t="s">
        <v>126</v>
      </c>
      <c r="C353" s="141"/>
      <c r="D353" s="140">
        <f t="shared" si="54"/>
        <v>418.9291636659778</v>
      </c>
      <c r="E353" s="140">
        <f t="shared" si="54"/>
        <v>418.9291636659778</v>
      </c>
      <c r="F353" s="140">
        <f t="shared" si="54"/>
        <v>418.9291636659778</v>
      </c>
      <c r="G353" s="140">
        <f t="shared" si="54"/>
        <v>418.9291636659778</v>
      </c>
      <c r="H353" s="140">
        <f t="shared" si="54"/>
        <v>418.9291636659778</v>
      </c>
      <c r="I353" s="140">
        <f t="shared" si="54"/>
        <v>418.9291636659778</v>
      </c>
      <c r="J353" s="140">
        <f t="shared" si="54"/>
        <v>418.9291636659778</v>
      </c>
      <c r="K353" s="140">
        <f t="shared" si="54"/>
        <v>418.9291636659778</v>
      </c>
      <c r="L353" s="140">
        <f t="shared" si="54"/>
        <v>418.9291636659778</v>
      </c>
      <c r="M353" s="140">
        <f t="shared" si="54"/>
        <v>418.9291636659778</v>
      </c>
      <c r="N353" s="140">
        <f t="shared" si="54"/>
        <v>418.9291636659778</v>
      </c>
      <c r="O353" s="140">
        <f t="shared" si="54"/>
        <v>418.9291636659778</v>
      </c>
      <c r="P353" s="140">
        <f t="shared" si="54"/>
        <v>417.84697268889596</v>
      </c>
      <c r="Q353" s="140">
        <f t="shared" si="54"/>
        <v>414.62515905834897</v>
      </c>
      <c r="R353" s="140">
        <f t="shared" si="54"/>
        <v>409.4558545679526</v>
      </c>
      <c r="S353" s="140">
        <f t="shared" si="54"/>
        <v>402.47885772289868</v>
      </c>
      <c r="T353" s="140">
        <f t="shared" si="54"/>
        <v>393.63902054773513</v>
      </c>
      <c r="U353" s="140">
        <f t="shared" si="54"/>
        <v>382.88119506701088</v>
      </c>
      <c r="V353" s="140">
        <f t="shared" si="54"/>
        <v>370.15023330527407</v>
      </c>
      <c r="W353" s="140">
        <f t="shared" si="54"/>
        <v>355.39098728707251</v>
      </c>
      <c r="X353" s="140">
        <f t="shared" si="54"/>
        <v>338.54830903695455</v>
      </c>
      <c r="Y353" s="140">
        <f t="shared" si="54"/>
        <v>319.56705057946937</v>
      </c>
      <c r="Z353" s="140">
        <f t="shared" si="54"/>
        <v>298.39206393916481</v>
      </c>
      <c r="AA353" s="140">
        <f t="shared" si="54"/>
        <v>274.96820114058801</v>
      </c>
      <c r="AB353" s="140">
        <f t="shared" si="54"/>
        <v>249.24031420828808</v>
      </c>
      <c r="AC353" s="140">
        <f t="shared" si="54"/>
        <v>221.15325516681412</v>
      </c>
      <c r="AD353" s="140">
        <f t="shared" si="54"/>
        <v>190.6518760407136</v>
      </c>
      <c r="AE353" s="140">
        <f t="shared" si="54"/>
        <v>157.68102885453436</v>
      </c>
      <c r="AF353" s="140">
        <f t="shared" si="54"/>
        <v>122.18556563282482</v>
      </c>
      <c r="AG353" s="140">
        <f t="shared" si="54"/>
        <v>84.11033840013377</v>
      </c>
      <c r="AH353" s="140">
        <f t="shared" si="54"/>
        <v>43.400199181009675</v>
      </c>
      <c r="AI353" s="140">
        <f t="shared" si="54"/>
        <v>0</v>
      </c>
      <c r="AJ353" s="140">
        <f t="shared" si="54"/>
        <v>-46.145407118346796</v>
      </c>
      <c r="AK353" s="140">
        <f t="shared" si="54"/>
        <v>-95.09117014948194</v>
      </c>
      <c r="AL353" s="140">
        <f t="shared" si="54"/>
        <v>-146.89243706885793</v>
      </c>
      <c r="AM353" s="140">
        <f t="shared" si="54"/>
        <v>-200.13524292621747</v>
      </c>
      <c r="AN353" s="140">
        <f t="shared" si="54"/>
        <v>-253.37804878357701</v>
      </c>
      <c r="AO353" s="140">
        <f t="shared" si="54"/>
        <v>-306.62085464093656</v>
      </c>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3"/>
    </row>
    <row r="354" spans="1:95" ht="15" customHeight="1">
      <c r="A354" s="104"/>
      <c r="B354" s="117" t="s">
        <v>127</v>
      </c>
      <c r="C354" s="141"/>
      <c r="D354" s="140">
        <f t="shared" si="54"/>
        <v>465.07457078432458</v>
      </c>
      <c r="E354" s="140">
        <f t="shared" si="54"/>
        <v>465.07457078432458</v>
      </c>
      <c r="F354" s="140">
        <f t="shared" si="54"/>
        <v>465.07457078432458</v>
      </c>
      <c r="G354" s="140">
        <f t="shared" si="54"/>
        <v>465.07457078432458</v>
      </c>
      <c r="H354" s="140">
        <f t="shared" si="54"/>
        <v>465.07457078432458</v>
      </c>
      <c r="I354" s="140">
        <f t="shared" si="54"/>
        <v>465.07457078432458</v>
      </c>
      <c r="J354" s="140">
        <f t="shared" si="54"/>
        <v>465.07457078432458</v>
      </c>
      <c r="K354" s="140">
        <f t="shared" si="54"/>
        <v>465.07457078432458</v>
      </c>
      <c r="L354" s="140">
        <f t="shared" si="54"/>
        <v>465.07457078432458</v>
      </c>
      <c r="M354" s="140">
        <f t="shared" si="54"/>
        <v>465.07457078432458</v>
      </c>
      <c r="N354" s="140">
        <f t="shared" si="54"/>
        <v>465.07457078432458</v>
      </c>
      <c r="O354" s="140">
        <f t="shared" si="54"/>
        <v>465.07457078432458</v>
      </c>
      <c r="P354" s="140">
        <f t="shared" si="54"/>
        <v>463.99237980724274</v>
      </c>
      <c r="Q354" s="140">
        <f t="shared" si="54"/>
        <v>460.77056617669575</v>
      </c>
      <c r="R354" s="140">
        <f t="shared" si="54"/>
        <v>455.60126168629938</v>
      </c>
      <c r="S354" s="140">
        <f t="shared" si="54"/>
        <v>448.62426484124546</v>
      </c>
      <c r="T354" s="140">
        <f t="shared" si="54"/>
        <v>439.78442766608191</v>
      </c>
      <c r="U354" s="140">
        <f t="shared" si="54"/>
        <v>429.02660218535766</v>
      </c>
      <c r="V354" s="140">
        <f t="shared" si="54"/>
        <v>416.29564042362085</v>
      </c>
      <c r="W354" s="140">
        <f t="shared" si="54"/>
        <v>401.53639440541929</v>
      </c>
      <c r="X354" s="140">
        <f t="shared" si="54"/>
        <v>384.69371615530133</v>
      </c>
      <c r="Y354" s="140">
        <f t="shared" si="54"/>
        <v>365.71245769781615</v>
      </c>
      <c r="Z354" s="140">
        <f t="shared" si="54"/>
        <v>344.5374710575116</v>
      </c>
      <c r="AA354" s="140">
        <f t="shared" si="54"/>
        <v>321.11360825893479</v>
      </c>
      <c r="AB354" s="140">
        <f t="shared" si="54"/>
        <v>295.38572132663489</v>
      </c>
      <c r="AC354" s="140">
        <f t="shared" si="54"/>
        <v>267.2986622851609</v>
      </c>
      <c r="AD354" s="140">
        <f t="shared" si="54"/>
        <v>236.79728315906038</v>
      </c>
      <c r="AE354" s="140">
        <f t="shared" si="54"/>
        <v>203.82643597288114</v>
      </c>
      <c r="AF354" s="140">
        <f t="shared" si="54"/>
        <v>168.3309727511716</v>
      </c>
      <c r="AG354" s="140">
        <f t="shared" si="54"/>
        <v>130.25574551848058</v>
      </c>
      <c r="AH354" s="140">
        <f t="shared" si="54"/>
        <v>89.545606299356479</v>
      </c>
      <c r="AI354" s="140">
        <f t="shared" si="54"/>
        <v>46.145407118346796</v>
      </c>
      <c r="AJ354" s="140">
        <f t="shared" si="54"/>
        <v>0</v>
      </c>
      <c r="AK354" s="140">
        <f t="shared" si="54"/>
        <v>-48.945763031135137</v>
      </c>
      <c r="AL354" s="140">
        <f t="shared" si="54"/>
        <v>-100.74702995051112</v>
      </c>
      <c r="AM354" s="140">
        <f t="shared" si="54"/>
        <v>-153.98983580787066</v>
      </c>
      <c r="AN354" s="140">
        <f t="shared" si="54"/>
        <v>-207.2326416652302</v>
      </c>
      <c r="AO354" s="140">
        <f t="shared" si="54"/>
        <v>-260.47544752258972</v>
      </c>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3"/>
    </row>
    <row r="355" spans="1:95" ht="15" customHeight="1">
      <c r="A355" s="104"/>
      <c r="B355" s="117" t="s">
        <v>128</v>
      </c>
      <c r="C355" s="141"/>
      <c r="D355" s="140">
        <f t="shared" si="54"/>
        <v>514.02033381545971</v>
      </c>
      <c r="E355" s="140">
        <f t="shared" si="54"/>
        <v>514.02033381545971</v>
      </c>
      <c r="F355" s="140">
        <f t="shared" si="54"/>
        <v>514.02033381545971</v>
      </c>
      <c r="G355" s="140">
        <f t="shared" si="54"/>
        <v>514.02033381545971</v>
      </c>
      <c r="H355" s="140">
        <f t="shared" si="54"/>
        <v>514.02033381545971</v>
      </c>
      <c r="I355" s="140">
        <f t="shared" si="54"/>
        <v>514.02033381545971</v>
      </c>
      <c r="J355" s="140">
        <f t="shared" si="54"/>
        <v>514.02033381545971</v>
      </c>
      <c r="K355" s="140">
        <f t="shared" si="54"/>
        <v>514.02033381545971</v>
      </c>
      <c r="L355" s="140">
        <f t="shared" si="54"/>
        <v>514.02033381545971</v>
      </c>
      <c r="M355" s="140">
        <f t="shared" si="54"/>
        <v>514.02033381545971</v>
      </c>
      <c r="N355" s="140">
        <f t="shared" si="54"/>
        <v>514.02033381545971</v>
      </c>
      <c r="O355" s="140">
        <f t="shared" si="54"/>
        <v>514.02033381545971</v>
      </c>
      <c r="P355" s="140">
        <f t="shared" si="54"/>
        <v>512.93814283837787</v>
      </c>
      <c r="Q355" s="140">
        <f t="shared" si="54"/>
        <v>509.71632920783088</v>
      </c>
      <c r="R355" s="140">
        <f t="shared" si="54"/>
        <v>504.54702471743451</v>
      </c>
      <c r="S355" s="140">
        <f t="shared" si="54"/>
        <v>497.57002787238059</v>
      </c>
      <c r="T355" s="140">
        <f t="shared" si="54"/>
        <v>488.73019069721704</v>
      </c>
      <c r="U355" s="140">
        <f t="shared" si="54"/>
        <v>477.97236521649279</v>
      </c>
      <c r="V355" s="140">
        <f t="shared" si="54"/>
        <v>465.24140345475598</v>
      </c>
      <c r="W355" s="140">
        <f t="shared" si="54"/>
        <v>450.48215743655442</v>
      </c>
      <c r="X355" s="140">
        <f t="shared" si="54"/>
        <v>433.63947918643646</v>
      </c>
      <c r="Y355" s="140">
        <f t="shared" si="54"/>
        <v>414.65822072895128</v>
      </c>
      <c r="Z355" s="140">
        <f t="shared" si="54"/>
        <v>393.48323408864673</v>
      </c>
      <c r="AA355" s="140">
        <f t="shared" si="54"/>
        <v>370.05937129006992</v>
      </c>
      <c r="AB355" s="140">
        <f t="shared" si="54"/>
        <v>344.33148435777002</v>
      </c>
      <c r="AC355" s="140">
        <f t="shared" si="54"/>
        <v>316.24442531629603</v>
      </c>
      <c r="AD355" s="140">
        <f t="shared" si="54"/>
        <v>285.74304619019551</v>
      </c>
      <c r="AE355" s="140">
        <f t="shared" si="54"/>
        <v>252.77219900401627</v>
      </c>
      <c r="AF355" s="140">
        <f t="shared" si="54"/>
        <v>217.27673578230673</v>
      </c>
      <c r="AG355" s="140">
        <f t="shared" si="54"/>
        <v>179.20150854961571</v>
      </c>
      <c r="AH355" s="140">
        <f t="shared" si="54"/>
        <v>138.49136933049161</v>
      </c>
      <c r="AI355" s="140">
        <f t="shared" si="54"/>
        <v>95.09117014948194</v>
      </c>
      <c r="AJ355" s="140">
        <f t="shared" si="54"/>
        <v>48.945763031135137</v>
      </c>
      <c r="AK355" s="140">
        <f t="shared" si="54"/>
        <v>0</v>
      </c>
      <c r="AL355" s="140">
        <f t="shared" si="54"/>
        <v>-51.80126691937599</v>
      </c>
      <c r="AM355" s="140">
        <f t="shared" si="54"/>
        <v>-105.04407277673553</v>
      </c>
      <c r="AN355" s="140">
        <f t="shared" si="54"/>
        <v>-158.28687863409507</v>
      </c>
      <c r="AO355" s="140">
        <f t="shared" si="54"/>
        <v>-211.52968449145462</v>
      </c>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3"/>
    </row>
    <row r="356" spans="1:95" ht="15" customHeight="1">
      <c r="A356" s="104"/>
      <c r="B356" s="117" t="s">
        <v>129</v>
      </c>
      <c r="C356" s="141"/>
      <c r="D356" s="140">
        <f t="shared" si="54"/>
        <v>565.82160073483567</v>
      </c>
      <c r="E356" s="140">
        <f t="shared" si="54"/>
        <v>565.82160073483567</v>
      </c>
      <c r="F356" s="140">
        <f t="shared" si="54"/>
        <v>565.82160073483567</v>
      </c>
      <c r="G356" s="140">
        <f t="shared" si="54"/>
        <v>565.82160073483567</v>
      </c>
      <c r="H356" s="140">
        <f t="shared" si="54"/>
        <v>565.82160073483567</v>
      </c>
      <c r="I356" s="140">
        <f t="shared" si="54"/>
        <v>565.82160073483567</v>
      </c>
      <c r="J356" s="140">
        <f t="shared" si="54"/>
        <v>565.82160073483567</v>
      </c>
      <c r="K356" s="140">
        <f t="shared" si="54"/>
        <v>565.82160073483567</v>
      </c>
      <c r="L356" s="140">
        <f t="shared" si="54"/>
        <v>565.82160073483567</v>
      </c>
      <c r="M356" s="140">
        <f t="shared" si="54"/>
        <v>565.82160073483567</v>
      </c>
      <c r="N356" s="140">
        <f t="shared" si="54"/>
        <v>565.82160073483567</v>
      </c>
      <c r="O356" s="140">
        <f t="shared" si="54"/>
        <v>565.82160073483567</v>
      </c>
      <c r="P356" s="140">
        <f t="shared" si="54"/>
        <v>564.73940975775383</v>
      </c>
      <c r="Q356" s="140">
        <f t="shared" si="54"/>
        <v>561.51759612720684</v>
      </c>
      <c r="R356" s="140">
        <f t="shared" si="54"/>
        <v>556.34829163681047</v>
      </c>
      <c r="S356" s="140">
        <f t="shared" si="54"/>
        <v>549.37129479175655</v>
      </c>
      <c r="T356" s="140">
        <f t="shared" si="54"/>
        <v>540.531457616593</v>
      </c>
      <c r="U356" s="140">
        <f t="shared" si="54"/>
        <v>529.77363213586875</v>
      </c>
      <c r="V356" s="140">
        <f t="shared" si="54"/>
        <v>517.04267037413194</v>
      </c>
      <c r="W356" s="140">
        <f t="shared" si="54"/>
        <v>502.28342435593038</v>
      </c>
      <c r="X356" s="140">
        <f t="shared" si="54"/>
        <v>485.44074610581242</v>
      </c>
      <c r="Y356" s="140">
        <f t="shared" si="54"/>
        <v>466.45948764832724</v>
      </c>
      <c r="Z356" s="140">
        <f t="shared" si="54"/>
        <v>445.28450100802274</v>
      </c>
      <c r="AA356" s="140">
        <f t="shared" si="54"/>
        <v>421.86063820944594</v>
      </c>
      <c r="AB356" s="140">
        <f t="shared" si="54"/>
        <v>396.13275127714599</v>
      </c>
      <c r="AC356" s="140">
        <f t="shared" si="54"/>
        <v>368.04569223567205</v>
      </c>
      <c r="AD356" s="140">
        <f t="shared" si="54"/>
        <v>337.54431310957148</v>
      </c>
      <c r="AE356" s="140">
        <f t="shared" si="54"/>
        <v>304.57346592339229</v>
      </c>
      <c r="AF356" s="140">
        <f t="shared" si="54"/>
        <v>269.07800270168275</v>
      </c>
      <c r="AG356" s="140">
        <f t="shared" si="54"/>
        <v>231.0027754689917</v>
      </c>
      <c r="AH356" s="140">
        <f t="shared" si="54"/>
        <v>190.2926362498676</v>
      </c>
      <c r="AI356" s="140">
        <f t="shared" si="54"/>
        <v>146.89243706885793</v>
      </c>
      <c r="AJ356" s="140">
        <f t="shared" si="54"/>
        <v>100.74702995051112</v>
      </c>
      <c r="AK356" s="140">
        <f t="shared" si="54"/>
        <v>51.80126691937599</v>
      </c>
      <c r="AL356" s="140">
        <f t="shared" si="54"/>
        <v>0</v>
      </c>
      <c r="AM356" s="140">
        <f t="shared" si="54"/>
        <v>-53.242805857359535</v>
      </c>
      <c r="AN356" s="140">
        <f t="shared" si="54"/>
        <v>-106.48561171471907</v>
      </c>
      <c r="AO356" s="140">
        <f t="shared" si="54"/>
        <v>-159.7284175720786</v>
      </c>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3"/>
    </row>
    <row r="357" spans="1:95" ht="15" customHeight="1">
      <c r="A357" s="104"/>
      <c r="B357" s="117" t="s">
        <v>130</v>
      </c>
      <c r="C357" s="141"/>
      <c r="D357" s="140">
        <f t="shared" si="54"/>
        <v>619.06440659219516</v>
      </c>
      <c r="E357" s="140">
        <f t="shared" si="54"/>
        <v>619.06440659219516</v>
      </c>
      <c r="F357" s="140">
        <f t="shared" si="54"/>
        <v>619.06440659219516</v>
      </c>
      <c r="G357" s="140">
        <f t="shared" si="54"/>
        <v>619.06440659219516</v>
      </c>
      <c r="H357" s="140">
        <f t="shared" si="54"/>
        <v>619.06440659219516</v>
      </c>
      <c r="I357" s="140">
        <f t="shared" si="54"/>
        <v>619.06440659219516</v>
      </c>
      <c r="J357" s="140">
        <f t="shared" si="54"/>
        <v>619.06440659219516</v>
      </c>
      <c r="K357" s="140">
        <f t="shared" si="54"/>
        <v>619.06440659219516</v>
      </c>
      <c r="L357" s="140">
        <f t="shared" si="54"/>
        <v>619.06440659219516</v>
      </c>
      <c r="M357" s="140">
        <f t="shared" si="54"/>
        <v>619.06440659219516</v>
      </c>
      <c r="N357" s="140">
        <f t="shared" si="54"/>
        <v>619.06440659219516</v>
      </c>
      <c r="O357" s="140">
        <f t="shared" si="54"/>
        <v>619.06440659219516</v>
      </c>
      <c r="P357" s="140">
        <f t="shared" si="54"/>
        <v>617.98221561511332</v>
      </c>
      <c r="Q357" s="140">
        <f t="shared" si="54"/>
        <v>614.76040198456633</v>
      </c>
      <c r="R357" s="140">
        <f t="shared" si="54"/>
        <v>609.59109749416996</v>
      </c>
      <c r="S357" s="140">
        <f t="shared" si="54"/>
        <v>602.61410064911604</v>
      </c>
      <c r="T357" s="140">
        <f t="shared" si="54"/>
        <v>593.77426347395249</v>
      </c>
      <c r="U357" s="140">
        <f t="shared" si="54"/>
        <v>583.01643799322824</v>
      </c>
      <c r="V357" s="140">
        <f t="shared" si="54"/>
        <v>570.28547623149143</v>
      </c>
      <c r="W357" s="140">
        <f t="shared" si="54"/>
        <v>555.52623021328986</v>
      </c>
      <c r="X357" s="140">
        <f t="shared" si="54"/>
        <v>538.68355196317191</v>
      </c>
      <c r="Y357" s="140">
        <f t="shared" si="54"/>
        <v>519.70229350568673</v>
      </c>
      <c r="Z357" s="140">
        <f t="shared" si="54"/>
        <v>498.52730686538229</v>
      </c>
      <c r="AA357" s="140">
        <f t="shared" si="54"/>
        <v>475.10344406680548</v>
      </c>
      <c r="AB357" s="140">
        <f t="shared" si="54"/>
        <v>449.37555713450553</v>
      </c>
      <c r="AC357" s="140">
        <f t="shared" si="54"/>
        <v>421.28849809303159</v>
      </c>
      <c r="AD357" s="140">
        <f t="shared" si="54"/>
        <v>390.78711896693102</v>
      </c>
      <c r="AE357" s="140">
        <f t="shared" ref="AE357:AO357" si="55">IF(AE$320=$B357,0,IF(AE$320&gt;$B357,-0.5*AE$318-0.5*AD$318+AD357,0.5*HLOOKUP($B357,$D$317:$AO$318,2,FALSE)+0.5*HLOOKUP($B356,$D$317:$AO$318,2,FALSE)+AE356))</f>
        <v>357.81627178075183</v>
      </c>
      <c r="AF357" s="140">
        <f t="shared" si="55"/>
        <v>322.32080855904229</v>
      </c>
      <c r="AG357" s="140">
        <f t="shared" si="55"/>
        <v>284.24558132635121</v>
      </c>
      <c r="AH357" s="140">
        <f t="shared" si="55"/>
        <v>243.53544210722714</v>
      </c>
      <c r="AI357" s="140">
        <f t="shared" si="55"/>
        <v>200.13524292621747</v>
      </c>
      <c r="AJ357" s="140">
        <f t="shared" si="55"/>
        <v>153.98983580787066</v>
      </c>
      <c r="AK357" s="140">
        <f t="shared" si="55"/>
        <v>105.04407277673553</v>
      </c>
      <c r="AL357" s="140">
        <f t="shared" si="55"/>
        <v>53.242805857359535</v>
      </c>
      <c r="AM357" s="140">
        <f t="shared" si="55"/>
        <v>0</v>
      </c>
      <c r="AN357" s="140">
        <f t="shared" si="55"/>
        <v>-53.242805857359535</v>
      </c>
      <c r="AO357" s="140">
        <f t="shared" si="55"/>
        <v>-106.48561171471907</v>
      </c>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3"/>
    </row>
    <row r="358" spans="1:95" ht="15" customHeight="1">
      <c r="A358" s="104"/>
      <c r="B358" s="117" t="s">
        <v>131</v>
      </c>
      <c r="C358" s="141"/>
      <c r="D358" s="140">
        <f t="shared" ref="D358:AO359" si="56">IF(D$320=$B358,0,IF(D$320&gt;$B358,-0.5*D$318-0.5*C$318+C358,0.5*HLOOKUP($B358,$D$317:$AO$318,2,FALSE)+0.5*HLOOKUP($B357,$D$317:$AO$318,2,FALSE)+D357))</f>
        <v>672.30721244955464</v>
      </c>
      <c r="E358" s="140">
        <f t="shared" si="56"/>
        <v>672.30721244955464</v>
      </c>
      <c r="F358" s="140">
        <f t="shared" si="56"/>
        <v>672.30721244955464</v>
      </c>
      <c r="G358" s="140">
        <f t="shared" si="56"/>
        <v>672.30721244955464</v>
      </c>
      <c r="H358" s="140">
        <f t="shared" si="56"/>
        <v>672.30721244955464</v>
      </c>
      <c r="I358" s="140">
        <f t="shared" si="56"/>
        <v>672.30721244955464</v>
      </c>
      <c r="J358" s="140">
        <f t="shared" si="56"/>
        <v>672.30721244955464</v>
      </c>
      <c r="K358" s="140">
        <f t="shared" si="56"/>
        <v>672.30721244955464</v>
      </c>
      <c r="L358" s="140">
        <f t="shared" si="56"/>
        <v>672.30721244955464</v>
      </c>
      <c r="M358" s="140">
        <f t="shared" si="56"/>
        <v>672.30721244955464</v>
      </c>
      <c r="N358" s="140">
        <f t="shared" si="56"/>
        <v>672.30721244955464</v>
      </c>
      <c r="O358" s="140">
        <f t="shared" si="56"/>
        <v>672.30721244955464</v>
      </c>
      <c r="P358" s="140">
        <f t="shared" si="56"/>
        <v>671.2250214724728</v>
      </c>
      <c r="Q358" s="140">
        <f t="shared" si="56"/>
        <v>668.00320784192581</v>
      </c>
      <c r="R358" s="140">
        <f t="shared" si="56"/>
        <v>662.83390335152944</v>
      </c>
      <c r="S358" s="140">
        <f t="shared" si="56"/>
        <v>655.85690650647553</v>
      </c>
      <c r="T358" s="140">
        <f t="shared" si="56"/>
        <v>647.01706933131197</v>
      </c>
      <c r="U358" s="140">
        <f t="shared" si="56"/>
        <v>636.25924385058772</v>
      </c>
      <c r="V358" s="140">
        <f t="shared" si="56"/>
        <v>623.52828208885091</v>
      </c>
      <c r="W358" s="140">
        <f t="shared" si="56"/>
        <v>608.76903607064935</v>
      </c>
      <c r="X358" s="140">
        <f t="shared" si="56"/>
        <v>591.92635782053139</v>
      </c>
      <c r="Y358" s="140">
        <f t="shared" si="56"/>
        <v>572.94509936304621</v>
      </c>
      <c r="Z358" s="140">
        <f t="shared" si="56"/>
        <v>551.77011272274183</v>
      </c>
      <c r="AA358" s="140">
        <f t="shared" si="56"/>
        <v>528.34624992416502</v>
      </c>
      <c r="AB358" s="140">
        <f t="shared" si="56"/>
        <v>502.61836299186507</v>
      </c>
      <c r="AC358" s="140">
        <f t="shared" si="56"/>
        <v>474.53130395039113</v>
      </c>
      <c r="AD358" s="140">
        <f t="shared" si="56"/>
        <v>444.02992482429056</v>
      </c>
      <c r="AE358" s="140">
        <f t="shared" si="56"/>
        <v>411.05907763811138</v>
      </c>
      <c r="AF358" s="140">
        <f t="shared" si="56"/>
        <v>375.56361441640183</v>
      </c>
      <c r="AG358" s="140">
        <f t="shared" si="56"/>
        <v>337.48838718371076</v>
      </c>
      <c r="AH358" s="140">
        <f t="shared" si="56"/>
        <v>296.77824796458668</v>
      </c>
      <c r="AI358" s="140">
        <f t="shared" si="56"/>
        <v>253.37804878357701</v>
      </c>
      <c r="AJ358" s="140">
        <f t="shared" si="56"/>
        <v>207.2326416652302</v>
      </c>
      <c r="AK358" s="140">
        <f t="shared" si="56"/>
        <v>158.28687863409507</v>
      </c>
      <c r="AL358" s="140">
        <f t="shared" si="56"/>
        <v>106.48561171471907</v>
      </c>
      <c r="AM358" s="140">
        <f t="shared" si="56"/>
        <v>53.242805857359535</v>
      </c>
      <c r="AN358" s="140">
        <f t="shared" si="56"/>
        <v>0</v>
      </c>
      <c r="AO358" s="140">
        <f t="shared" si="56"/>
        <v>-53.242805857359535</v>
      </c>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3"/>
    </row>
    <row r="359" spans="1:95" ht="15" customHeight="1">
      <c r="A359" s="104"/>
      <c r="B359" s="117" t="s">
        <v>132</v>
      </c>
      <c r="C359" s="141"/>
      <c r="D359" s="140">
        <f t="shared" si="56"/>
        <v>725.55001830691413</v>
      </c>
      <c r="E359" s="140">
        <f t="shared" si="56"/>
        <v>725.55001830691413</v>
      </c>
      <c r="F359" s="140">
        <f t="shared" si="56"/>
        <v>725.55001830691413</v>
      </c>
      <c r="G359" s="140">
        <f t="shared" si="56"/>
        <v>725.55001830691413</v>
      </c>
      <c r="H359" s="140">
        <f t="shared" si="56"/>
        <v>725.55001830691413</v>
      </c>
      <c r="I359" s="140">
        <f t="shared" si="56"/>
        <v>725.55001830691413</v>
      </c>
      <c r="J359" s="140">
        <f t="shared" si="56"/>
        <v>725.55001830691413</v>
      </c>
      <c r="K359" s="140">
        <f t="shared" si="56"/>
        <v>725.55001830691413</v>
      </c>
      <c r="L359" s="140">
        <f t="shared" si="56"/>
        <v>725.55001830691413</v>
      </c>
      <c r="M359" s="140">
        <f t="shared" si="56"/>
        <v>725.55001830691413</v>
      </c>
      <c r="N359" s="140">
        <f t="shared" si="56"/>
        <v>725.55001830691413</v>
      </c>
      <c r="O359" s="140">
        <f t="shared" si="56"/>
        <v>725.55001830691413</v>
      </c>
      <c r="P359" s="140">
        <f t="shared" si="56"/>
        <v>724.46782732983229</v>
      </c>
      <c r="Q359" s="140">
        <f t="shared" si="56"/>
        <v>721.2460136992853</v>
      </c>
      <c r="R359" s="140">
        <f t="shared" si="56"/>
        <v>716.07670920888893</v>
      </c>
      <c r="S359" s="140">
        <f t="shared" si="56"/>
        <v>709.09971236383501</v>
      </c>
      <c r="T359" s="140">
        <f t="shared" si="56"/>
        <v>700.25987518867146</v>
      </c>
      <c r="U359" s="140">
        <f t="shared" si="56"/>
        <v>689.50204970794721</v>
      </c>
      <c r="V359" s="140">
        <f t="shared" si="56"/>
        <v>676.7710879462104</v>
      </c>
      <c r="W359" s="140">
        <f t="shared" si="56"/>
        <v>662.01184192800883</v>
      </c>
      <c r="X359" s="140">
        <f t="shared" si="56"/>
        <v>645.16916367789088</v>
      </c>
      <c r="Y359" s="140">
        <f t="shared" si="56"/>
        <v>626.1879052204057</v>
      </c>
      <c r="Z359" s="140">
        <f t="shared" si="56"/>
        <v>605.01291858010131</v>
      </c>
      <c r="AA359" s="140">
        <f t="shared" si="56"/>
        <v>581.58905578152451</v>
      </c>
      <c r="AB359" s="140">
        <f t="shared" si="56"/>
        <v>555.86116884922455</v>
      </c>
      <c r="AC359" s="140">
        <f t="shared" si="56"/>
        <v>527.77410980775062</v>
      </c>
      <c r="AD359" s="140">
        <f t="shared" si="56"/>
        <v>497.2727306816501</v>
      </c>
      <c r="AE359" s="140">
        <f t="shared" si="56"/>
        <v>464.30188349547092</v>
      </c>
      <c r="AF359" s="140">
        <f t="shared" si="56"/>
        <v>428.80642027376138</v>
      </c>
      <c r="AG359" s="140">
        <f t="shared" si="56"/>
        <v>390.7311930410703</v>
      </c>
      <c r="AH359" s="140">
        <f t="shared" si="56"/>
        <v>350.02105382194623</v>
      </c>
      <c r="AI359" s="140">
        <f t="shared" si="56"/>
        <v>306.62085464093656</v>
      </c>
      <c r="AJ359" s="140">
        <f t="shared" si="56"/>
        <v>260.47544752258972</v>
      </c>
      <c r="AK359" s="140">
        <f t="shared" si="56"/>
        <v>211.52968449145462</v>
      </c>
      <c r="AL359" s="140">
        <f t="shared" si="56"/>
        <v>159.7284175720786</v>
      </c>
      <c r="AM359" s="140">
        <f t="shared" si="56"/>
        <v>106.48561171471907</v>
      </c>
      <c r="AN359" s="140">
        <f t="shared" si="56"/>
        <v>53.242805857359535</v>
      </c>
      <c r="AO359" s="140">
        <f t="shared" si="56"/>
        <v>0</v>
      </c>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3"/>
    </row>
    <row r="360" spans="1:95" ht="14.4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row>
    <row r="361" spans="1:95" s="5" customFormat="1" ht="15.6">
      <c r="B361" s="5" t="s">
        <v>149</v>
      </c>
    </row>
    <row r="362" spans="1:95" ht="15" customHeight="1">
      <c r="A362" s="104"/>
      <c r="B362" s="104"/>
      <c r="C362" s="102"/>
      <c r="D362" s="3"/>
      <c r="E362" s="3"/>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row>
    <row r="363" spans="1:95" ht="15" customHeight="1" outlineLevel="1">
      <c r="A363" s="104"/>
      <c r="B363" s="137" t="s">
        <v>141</v>
      </c>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row>
    <row r="364" spans="1:95" ht="15" customHeight="1" outlineLevel="1">
      <c r="A364" s="104"/>
      <c r="B364" s="137"/>
      <c r="C364" s="65" t="s">
        <v>226</v>
      </c>
      <c r="D364" s="12" t="s">
        <v>95</v>
      </c>
      <c r="E364" s="13" t="s">
        <v>96</v>
      </c>
      <c r="F364" s="98" t="s">
        <v>97</v>
      </c>
      <c r="G364" s="98" t="s">
        <v>98</v>
      </c>
      <c r="H364" s="98" t="s">
        <v>99</v>
      </c>
      <c r="I364" s="98" t="s">
        <v>100</v>
      </c>
      <c r="J364" s="98" t="s">
        <v>101</v>
      </c>
      <c r="K364" s="98" t="s">
        <v>102</v>
      </c>
      <c r="L364" s="98" t="s">
        <v>103</v>
      </c>
      <c r="M364" s="98" t="s">
        <v>104</v>
      </c>
      <c r="N364" s="98" t="s">
        <v>105</v>
      </c>
      <c r="O364" s="98" t="s">
        <v>106</v>
      </c>
      <c r="P364" s="98" t="s">
        <v>107</v>
      </c>
      <c r="Q364" s="98" t="s">
        <v>108</v>
      </c>
      <c r="R364" s="98" t="s">
        <v>109</v>
      </c>
      <c r="S364" s="98" t="s">
        <v>110</v>
      </c>
      <c r="T364" s="98" t="s">
        <v>111</v>
      </c>
      <c r="U364" s="98" t="s">
        <v>112</v>
      </c>
      <c r="V364" s="98" t="s">
        <v>113</v>
      </c>
      <c r="W364" s="98" t="s">
        <v>114</v>
      </c>
      <c r="X364" s="98" t="s">
        <v>115</v>
      </c>
      <c r="Y364" s="98" t="s">
        <v>116</v>
      </c>
      <c r="Z364" s="98" t="s">
        <v>117</v>
      </c>
      <c r="AA364" s="98" t="s">
        <v>118</v>
      </c>
      <c r="AB364" s="98" t="s">
        <v>119</v>
      </c>
      <c r="AC364" s="98" t="s">
        <v>120</v>
      </c>
      <c r="AD364" s="98" t="s">
        <v>121</v>
      </c>
      <c r="AE364" s="98" t="s">
        <v>122</v>
      </c>
      <c r="AF364" s="98" t="s">
        <v>123</v>
      </c>
      <c r="AG364" s="98" t="s">
        <v>124</v>
      </c>
      <c r="AH364" s="98" t="s">
        <v>125</v>
      </c>
      <c r="AI364" s="98" t="s">
        <v>126</v>
      </c>
      <c r="AJ364" s="98" t="s">
        <v>127</v>
      </c>
      <c r="AK364" s="98" t="s">
        <v>128</v>
      </c>
      <c r="AL364" s="98" t="s">
        <v>129</v>
      </c>
      <c r="AM364" s="98" t="s">
        <v>130</v>
      </c>
      <c r="AN364" s="98" t="s">
        <v>131</v>
      </c>
      <c r="AO364" s="98" t="s">
        <v>132</v>
      </c>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row>
    <row r="365" spans="1:95" ht="15" customHeight="1" outlineLevel="1">
      <c r="A365" s="104"/>
      <c r="B365" s="104" t="s">
        <v>232</v>
      </c>
      <c r="C365" s="104">
        <f>Road_mask</f>
        <v>1</v>
      </c>
      <c r="D365" s="123">
        <v>0</v>
      </c>
      <c r="E365" s="123">
        <v>0</v>
      </c>
      <c r="F365" s="123">
        <v>0</v>
      </c>
      <c r="G365" s="123">
        <v>0</v>
      </c>
      <c r="H365" s="123">
        <v>0</v>
      </c>
      <c r="I365" s="123">
        <v>0</v>
      </c>
      <c r="J365" s="123">
        <f t="shared" ref="J365:AO365" si="57">Stroke_values_road_1dB_in</f>
        <v>3.6519892387306152</v>
      </c>
      <c r="K365" s="123">
        <f t="shared" si="57"/>
        <v>3.6611623319847539</v>
      </c>
      <c r="L365" s="123">
        <f t="shared" si="57"/>
        <v>3.6703614805107256</v>
      </c>
      <c r="M365" s="123">
        <f t="shared" si="57"/>
        <v>3.6795867682987033</v>
      </c>
      <c r="N365" s="123">
        <f t="shared" si="57"/>
        <v>3.6888382796419195</v>
      </c>
      <c r="O365" s="123">
        <f t="shared" si="57"/>
        <v>3.6981160991380788</v>
      </c>
      <c r="P365" s="123">
        <f t="shared" si="57"/>
        <v>3.7074203116906808</v>
      </c>
      <c r="Q365" s="123">
        <f t="shared" si="57"/>
        <v>3.716751002509695</v>
      </c>
      <c r="R365" s="123">
        <f t="shared" si="57"/>
        <v>3.7261082571134212</v>
      </c>
      <c r="S365" s="123">
        <f t="shared" si="57"/>
        <v>3.735492161329323</v>
      </c>
      <c r="T365" s="123">
        <f t="shared" si="57"/>
        <v>3.7449028012952694</v>
      </c>
      <c r="U365" s="123">
        <f t="shared" si="57"/>
        <v>3.7543402634609904</v>
      </c>
      <c r="V365" s="123">
        <f t="shared" si="57"/>
        <v>3.7638046345888934</v>
      </c>
      <c r="W365" s="123">
        <f t="shared" si="57"/>
        <v>3.7732960017557726</v>
      </c>
      <c r="X365" s="123">
        <f t="shared" si="57"/>
        <v>3.7828144523540059</v>
      </c>
      <c r="Y365" s="123">
        <f t="shared" si="57"/>
        <v>3.7923600740920609</v>
      </c>
      <c r="Z365" s="123">
        <f t="shared" si="57"/>
        <v>3.8019329549970204</v>
      </c>
      <c r="AA365" s="123">
        <f t="shared" si="57"/>
        <v>3.8115331834143404</v>
      </c>
      <c r="AB365" s="123">
        <f t="shared" si="57"/>
        <v>3.8211608480108805</v>
      </c>
      <c r="AC365" s="123">
        <f t="shared" si="57"/>
        <v>3.8308160377744924</v>
      </c>
      <c r="AD365" s="123">
        <f t="shared" si="57"/>
        <v>3.8404988420161121</v>
      </c>
      <c r="AE365" s="123">
        <f t="shared" si="57"/>
        <v>3.8502093503711716</v>
      </c>
      <c r="AF365" s="123">
        <f t="shared" si="57"/>
        <v>3.8599476528005789</v>
      </c>
      <c r="AG365" s="123">
        <f t="shared" si="57"/>
        <v>3.8697138395919879</v>
      </c>
      <c r="AH365" s="123">
        <f t="shared" si="57"/>
        <v>3.879508001361395</v>
      </c>
      <c r="AI365" s="123">
        <f t="shared" si="57"/>
        <v>3.8893302290536704</v>
      </c>
      <c r="AJ365" s="123">
        <f t="shared" si="57"/>
        <v>3.8893302290536704</v>
      </c>
      <c r="AK365" s="123">
        <f t="shared" si="57"/>
        <v>3.8893302290536704</v>
      </c>
      <c r="AL365" s="123">
        <f t="shared" si="57"/>
        <v>3.8893302290536704</v>
      </c>
      <c r="AM365" s="123">
        <f t="shared" si="57"/>
        <v>3.8893302290536704</v>
      </c>
      <c r="AN365" s="123">
        <f t="shared" si="57"/>
        <v>3.8893302290536704</v>
      </c>
      <c r="AO365" s="123">
        <f t="shared" si="57"/>
        <v>3.8893302290536704</v>
      </c>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row>
    <row r="366" spans="1:95" ht="15" customHeight="1" outlineLevel="1">
      <c r="A366" s="104"/>
      <c r="B366" s="104" t="s">
        <v>233</v>
      </c>
      <c r="C366" s="102">
        <f>Rail_mask</f>
        <v>0</v>
      </c>
      <c r="D366" s="123">
        <v>0</v>
      </c>
      <c r="E366" s="123">
        <v>0</v>
      </c>
      <c r="F366" s="123">
        <v>0</v>
      </c>
      <c r="G366" s="123">
        <v>0</v>
      </c>
      <c r="H366" s="123">
        <v>0</v>
      </c>
      <c r="I366" s="123">
        <v>0</v>
      </c>
      <c r="J366" s="123">
        <f t="shared" ref="J366:AO366" si="58">Stroke_values_rail_1dB_in</f>
        <v>3.9488360311244302</v>
      </c>
      <c r="K366" s="123">
        <f t="shared" si="58"/>
        <v>3.9596112095782248</v>
      </c>
      <c r="L366" s="123">
        <f t="shared" si="58"/>
        <v>3.9704196339577478</v>
      </c>
      <c r="M366" s="123">
        <f t="shared" si="58"/>
        <v>3.9812614206798198</v>
      </c>
      <c r="N366" s="123">
        <f t="shared" si="58"/>
        <v>3.9921366866182142</v>
      </c>
      <c r="O366" s="123">
        <f t="shared" si="58"/>
        <v>4.0030455491050123</v>
      </c>
      <c r="P366" s="123">
        <f t="shared" si="58"/>
        <v>4.013988125933186</v>
      </c>
      <c r="Q366" s="123">
        <f t="shared" si="58"/>
        <v>4.0249645353573245</v>
      </c>
      <c r="R366" s="123">
        <f t="shared" si="58"/>
        <v>4.0359748960978896</v>
      </c>
      <c r="S366" s="123">
        <f t="shared" si="58"/>
        <v>4.0470193273406014</v>
      </c>
      <c r="T366" s="123">
        <f t="shared" si="58"/>
        <v>4.0580979487404667</v>
      </c>
      <c r="U366" s="123">
        <f t="shared" si="58"/>
        <v>4.0692108804223688</v>
      </c>
      <c r="V366" s="123">
        <f t="shared" si="58"/>
        <v>4.0803582429843503</v>
      </c>
      <c r="W366" s="123">
        <f t="shared" si="58"/>
        <v>4.0915401574984394</v>
      </c>
      <c r="X366" s="123">
        <f t="shared" si="58"/>
        <v>4.1027567455137772</v>
      </c>
      <c r="Y366" s="123">
        <f t="shared" si="58"/>
        <v>4.1140081290578259</v>
      </c>
      <c r="Z366" s="123">
        <f t="shared" si="58"/>
        <v>4.1252944306388191</v>
      </c>
      <c r="AA366" s="123">
        <f t="shared" si="58"/>
        <v>4.1366157732476712</v>
      </c>
      <c r="AB366" s="123">
        <f t="shared" si="58"/>
        <v>4.1479722803607126</v>
      </c>
      <c r="AC366" s="123">
        <f t="shared" si="58"/>
        <v>4.1593640759403332</v>
      </c>
      <c r="AD366" s="123">
        <f t="shared" si="58"/>
        <v>4.1707912844386135</v>
      </c>
      <c r="AE366" s="123">
        <f t="shared" si="58"/>
        <v>4.1822540307986529</v>
      </c>
      <c r="AF366" s="123">
        <f t="shared" si="58"/>
        <v>4.1937524404566027</v>
      </c>
      <c r="AG366" s="123">
        <f t="shared" si="58"/>
        <v>4.2052866393443935</v>
      </c>
      <c r="AH366" s="123">
        <f t="shared" si="58"/>
        <v>4.2168567538909807</v>
      </c>
      <c r="AI366" s="123">
        <f t="shared" si="58"/>
        <v>4.2284629110256375</v>
      </c>
      <c r="AJ366" s="123">
        <f t="shared" si="58"/>
        <v>4.2284629110256375</v>
      </c>
      <c r="AK366" s="123">
        <f t="shared" si="58"/>
        <v>4.2284629110256375</v>
      </c>
      <c r="AL366" s="123">
        <f t="shared" si="58"/>
        <v>4.2284629110256375</v>
      </c>
      <c r="AM366" s="123">
        <f t="shared" si="58"/>
        <v>4.2284629110256375</v>
      </c>
      <c r="AN366" s="123">
        <f t="shared" si="58"/>
        <v>4.2284629110256375</v>
      </c>
      <c r="AO366" s="123">
        <f t="shared" si="58"/>
        <v>4.2284629110256375</v>
      </c>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row>
    <row r="367" spans="1:95" ht="15" customHeight="1" outlineLevel="1">
      <c r="A367" s="104"/>
      <c r="B367" s="104" t="s">
        <v>234</v>
      </c>
      <c r="C367" s="102">
        <f>Aviation_mask</f>
        <v>0</v>
      </c>
      <c r="D367" s="123">
        <v>0</v>
      </c>
      <c r="E367" s="123">
        <v>0</v>
      </c>
      <c r="F367" s="123">
        <v>0</v>
      </c>
      <c r="G367" s="123">
        <v>0</v>
      </c>
      <c r="H367" s="123">
        <v>0</v>
      </c>
      <c r="I367" s="123">
        <v>0</v>
      </c>
      <c r="J367" s="123">
        <f t="shared" ref="J367:AO367" si="59">Stroke_values_aviation_1dB_in</f>
        <v>7.0402697763402005</v>
      </c>
      <c r="K367" s="123">
        <f t="shared" si="59"/>
        <v>7.0745646620937999</v>
      </c>
      <c r="L367" s="123">
        <f t="shared" si="59"/>
        <v>7.1090491999845415</v>
      </c>
      <c r="M367" s="123">
        <f t="shared" si="59"/>
        <v>7.1437245847532216</v>
      </c>
      <c r="N367" s="123">
        <f t="shared" si="59"/>
        <v>7.1785920195914068</v>
      </c>
      <c r="O367" s="123">
        <f t="shared" si="59"/>
        <v>7.213652716207636</v>
      </c>
      <c r="P367" s="123">
        <f t="shared" si="59"/>
        <v>7.2489078948921337</v>
      </c>
      <c r="Q367" s="123">
        <f t="shared" si="59"/>
        <v>7.2843587845843727</v>
      </c>
      <c r="R367" s="123">
        <f t="shared" si="59"/>
        <v>7.3200066229398333</v>
      </c>
      <c r="S367" s="123">
        <f t="shared" si="59"/>
        <v>7.3558526563977642</v>
      </c>
      <c r="T367" s="123">
        <f t="shared" si="59"/>
        <v>7.3918981402487827</v>
      </c>
      <c r="U367" s="123">
        <f t="shared" si="59"/>
        <v>7.4281443387045494</v>
      </c>
      <c r="V367" s="123">
        <f t="shared" si="59"/>
        <v>7.4645925249662124</v>
      </c>
      <c r="W367" s="123">
        <f t="shared" si="59"/>
        <v>7.5012439812951648</v>
      </c>
      <c r="X367" s="123">
        <f t="shared" si="59"/>
        <v>7.53809999908243</v>
      </c>
      <c r="Y367" s="123">
        <f t="shared" si="59"/>
        <v>7.5751618789210271</v>
      </c>
      <c r="Z367" s="123">
        <f t="shared" si="59"/>
        <v>7.6124309306764637</v>
      </c>
      <c r="AA367" s="123">
        <f t="shared" si="59"/>
        <v>7.6499084735597069</v>
      </c>
      <c r="AB367" s="123">
        <f t="shared" si="59"/>
        <v>7.6875958361994865</v>
      </c>
      <c r="AC367" s="123">
        <f t="shared" si="59"/>
        <v>7.7254943567167391</v>
      </c>
      <c r="AD367" s="123">
        <f t="shared" si="59"/>
        <v>7.7636053827968254</v>
      </c>
      <c r="AE367" s="123">
        <f t="shared" si="59"/>
        <v>7.8019302717663326</v>
      </c>
      <c r="AF367" s="123">
        <f t="shared" si="59"/>
        <v>7.840470390667071</v>
      </c>
      <c r="AG367" s="123">
        <f t="shared" si="59"/>
        <v>7.8792271163319434</v>
      </c>
      <c r="AH367" s="123">
        <f t="shared" si="59"/>
        <v>7.9182018354625558</v>
      </c>
      <c r="AI367" s="123">
        <f t="shared" si="59"/>
        <v>7.9573959447047518</v>
      </c>
      <c r="AJ367" s="123">
        <f t="shared" si="59"/>
        <v>7.9573959447047518</v>
      </c>
      <c r="AK367" s="123">
        <f t="shared" si="59"/>
        <v>7.9573959447047518</v>
      </c>
      <c r="AL367" s="123">
        <f t="shared" si="59"/>
        <v>7.9573959447047518</v>
      </c>
      <c r="AM367" s="123">
        <f t="shared" si="59"/>
        <v>7.9573959447047518</v>
      </c>
      <c r="AN367" s="123">
        <f t="shared" si="59"/>
        <v>7.9573959447047518</v>
      </c>
      <c r="AO367" s="123">
        <f t="shared" si="59"/>
        <v>7.9573959447047518</v>
      </c>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row>
    <row r="368" spans="1:95" ht="15" customHeight="1" outlineLevel="1">
      <c r="A368" s="104"/>
      <c r="B368" s="104"/>
      <c r="C368" s="102"/>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row>
    <row r="369" spans="1:95" ht="15" customHeight="1" outlineLevel="1">
      <c r="A369" s="104"/>
      <c r="B369" s="137" t="s">
        <v>141</v>
      </c>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row>
    <row r="370" spans="1:95" ht="15" customHeight="1" outlineLevel="1">
      <c r="A370" s="104"/>
      <c r="B370" s="137"/>
      <c r="C370" s="104"/>
      <c r="D370" s="12" t="s">
        <v>95</v>
      </c>
      <c r="E370" s="13" t="s">
        <v>96</v>
      </c>
      <c r="F370" s="98" t="s">
        <v>97</v>
      </c>
      <c r="G370" s="98" t="s">
        <v>98</v>
      </c>
      <c r="H370" s="98" t="s">
        <v>99</v>
      </c>
      <c r="I370" s="98" t="s">
        <v>100</v>
      </c>
      <c r="J370" s="98" t="s">
        <v>101</v>
      </c>
      <c r="K370" s="98" t="s">
        <v>102</v>
      </c>
      <c r="L370" s="98" t="s">
        <v>103</v>
      </c>
      <c r="M370" s="98" t="s">
        <v>104</v>
      </c>
      <c r="N370" s="98" t="s">
        <v>105</v>
      </c>
      <c r="O370" s="98" t="s">
        <v>106</v>
      </c>
      <c r="P370" s="98" t="s">
        <v>107</v>
      </c>
      <c r="Q370" s="98" t="s">
        <v>108</v>
      </c>
      <c r="R370" s="98" t="s">
        <v>109</v>
      </c>
      <c r="S370" s="98" t="s">
        <v>110</v>
      </c>
      <c r="T370" s="98" t="s">
        <v>111</v>
      </c>
      <c r="U370" s="98" t="s">
        <v>112</v>
      </c>
      <c r="V370" s="98" t="s">
        <v>113</v>
      </c>
      <c r="W370" s="98" t="s">
        <v>114</v>
      </c>
      <c r="X370" s="98" t="s">
        <v>115</v>
      </c>
      <c r="Y370" s="98" t="s">
        <v>116</v>
      </c>
      <c r="Z370" s="98" t="s">
        <v>117</v>
      </c>
      <c r="AA370" s="98" t="s">
        <v>118</v>
      </c>
      <c r="AB370" s="98" t="s">
        <v>119</v>
      </c>
      <c r="AC370" s="98" t="s">
        <v>120</v>
      </c>
      <c r="AD370" s="98" t="s">
        <v>121</v>
      </c>
      <c r="AE370" s="98" t="s">
        <v>122</v>
      </c>
      <c r="AF370" s="98" t="s">
        <v>123</v>
      </c>
      <c r="AG370" s="98" t="s">
        <v>124</v>
      </c>
      <c r="AH370" s="98" t="s">
        <v>125</v>
      </c>
      <c r="AI370" s="98" t="s">
        <v>126</v>
      </c>
      <c r="AJ370" s="98" t="s">
        <v>127</v>
      </c>
      <c r="AK370" s="98" t="s">
        <v>128</v>
      </c>
      <c r="AL370" s="98" t="s">
        <v>129</v>
      </c>
      <c r="AM370" s="98" t="s">
        <v>130</v>
      </c>
      <c r="AN370" s="98" t="s">
        <v>131</v>
      </c>
      <c r="AO370" s="98" t="s">
        <v>132</v>
      </c>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row>
    <row r="371" spans="1:95" ht="15" customHeight="1" outlineLevel="1">
      <c r="A371" s="104"/>
      <c r="B371" s="104" t="s">
        <v>231</v>
      </c>
      <c r="C371" s="104"/>
      <c r="D371" s="123">
        <v>0</v>
      </c>
      <c r="E371" s="123">
        <v>0</v>
      </c>
      <c r="F371" s="123">
        <v>0</v>
      </c>
      <c r="G371" s="123">
        <v>0</v>
      </c>
      <c r="H371" s="123">
        <v>0</v>
      </c>
      <c r="I371" s="123">
        <v>0</v>
      </c>
      <c r="J371" s="123">
        <f t="shared" ref="J371:AO371" si="60">Stroke_values_road_1dB*Road_mask +Stroke_values_rail_1dB*Rail_mask +Stroke_values_aviation_1dB*Aviation_mask</f>
        <v>3.6519892387306152</v>
      </c>
      <c r="K371" s="123">
        <f t="shared" si="60"/>
        <v>3.6611623319847539</v>
      </c>
      <c r="L371" s="123">
        <f t="shared" si="60"/>
        <v>3.6703614805107256</v>
      </c>
      <c r="M371" s="123">
        <f t="shared" si="60"/>
        <v>3.6795867682987033</v>
      </c>
      <c r="N371" s="123">
        <f t="shared" si="60"/>
        <v>3.6888382796419195</v>
      </c>
      <c r="O371" s="123">
        <f t="shared" si="60"/>
        <v>3.6981160991380788</v>
      </c>
      <c r="P371" s="123">
        <f t="shared" si="60"/>
        <v>3.7074203116906808</v>
      </c>
      <c r="Q371" s="123">
        <f t="shared" si="60"/>
        <v>3.716751002509695</v>
      </c>
      <c r="R371" s="123">
        <f t="shared" si="60"/>
        <v>3.7261082571134212</v>
      </c>
      <c r="S371" s="123">
        <f t="shared" si="60"/>
        <v>3.735492161329323</v>
      </c>
      <c r="T371" s="123">
        <f t="shared" si="60"/>
        <v>3.7449028012952694</v>
      </c>
      <c r="U371" s="123">
        <f t="shared" si="60"/>
        <v>3.7543402634609904</v>
      </c>
      <c r="V371" s="123">
        <f t="shared" si="60"/>
        <v>3.7638046345888934</v>
      </c>
      <c r="W371" s="123">
        <f t="shared" si="60"/>
        <v>3.7732960017557726</v>
      </c>
      <c r="X371" s="123">
        <f t="shared" si="60"/>
        <v>3.7828144523540059</v>
      </c>
      <c r="Y371" s="123">
        <f t="shared" si="60"/>
        <v>3.7923600740920609</v>
      </c>
      <c r="Z371" s="123">
        <f t="shared" si="60"/>
        <v>3.8019329549970204</v>
      </c>
      <c r="AA371" s="123">
        <f t="shared" si="60"/>
        <v>3.8115331834143404</v>
      </c>
      <c r="AB371" s="123">
        <f t="shared" si="60"/>
        <v>3.8211608480108805</v>
      </c>
      <c r="AC371" s="123">
        <f t="shared" si="60"/>
        <v>3.8308160377744924</v>
      </c>
      <c r="AD371" s="123">
        <f t="shared" si="60"/>
        <v>3.8404988420161121</v>
      </c>
      <c r="AE371" s="123">
        <f t="shared" si="60"/>
        <v>3.8502093503711716</v>
      </c>
      <c r="AF371" s="123">
        <f t="shared" si="60"/>
        <v>3.8599476528005789</v>
      </c>
      <c r="AG371" s="123">
        <f t="shared" si="60"/>
        <v>3.8697138395919879</v>
      </c>
      <c r="AH371" s="123">
        <f t="shared" si="60"/>
        <v>3.879508001361395</v>
      </c>
      <c r="AI371" s="123">
        <f t="shared" si="60"/>
        <v>3.8893302290536704</v>
      </c>
      <c r="AJ371" s="123">
        <f t="shared" si="60"/>
        <v>3.8893302290536704</v>
      </c>
      <c r="AK371" s="123">
        <f t="shared" si="60"/>
        <v>3.8893302290536704</v>
      </c>
      <c r="AL371" s="123">
        <f t="shared" si="60"/>
        <v>3.8893302290536704</v>
      </c>
      <c r="AM371" s="123">
        <f t="shared" si="60"/>
        <v>3.8893302290536704</v>
      </c>
      <c r="AN371" s="123">
        <f t="shared" si="60"/>
        <v>3.8893302290536704</v>
      </c>
      <c r="AO371" s="123">
        <f t="shared" si="60"/>
        <v>3.8893302290536704</v>
      </c>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row>
    <row r="372" spans="1:95" ht="15" customHeight="1">
      <c r="A372" s="104"/>
      <c r="B372" s="1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row>
    <row r="373" spans="1:95" s="15" customFormat="1" ht="15" customHeight="1">
      <c r="A373" s="17"/>
      <c r="B373" s="119"/>
      <c r="C373" s="49" t="s">
        <v>94</v>
      </c>
      <c r="D373" s="71" t="s">
        <v>95</v>
      </c>
      <c r="E373" s="113" t="s">
        <v>96</v>
      </c>
      <c r="F373" s="113" t="s">
        <v>97</v>
      </c>
      <c r="G373" s="113" t="s">
        <v>98</v>
      </c>
      <c r="H373" s="113" t="s">
        <v>99</v>
      </c>
      <c r="I373" s="113" t="s">
        <v>100</v>
      </c>
      <c r="J373" s="113" t="s">
        <v>101</v>
      </c>
      <c r="K373" s="113" t="s">
        <v>102</v>
      </c>
      <c r="L373" s="113" t="s">
        <v>103</v>
      </c>
      <c r="M373" s="113" t="s">
        <v>104</v>
      </c>
      <c r="N373" s="113" t="s">
        <v>105</v>
      </c>
      <c r="O373" s="113" t="s">
        <v>106</v>
      </c>
      <c r="P373" s="113" t="s">
        <v>107</v>
      </c>
      <c r="Q373" s="113" t="s">
        <v>108</v>
      </c>
      <c r="R373" s="113" t="s">
        <v>109</v>
      </c>
      <c r="S373" s="113" t="s">
        <v>110</v>
      </c>
      <c r="T373" s="113" t="s">
        <v>111</v>
      </c>
      <c r="U373" s="113" t="s">
        <v>112</v>
      </c>
      <c r="V373" s="113" t="s">
        <v>113</v>
      </c>
      <c r="W373" s="113" t="s">
        <v>114</v>
      </c>
      <c r="X373" s="113" t="s">
        <v>115</v>
      </c>
      <c r="Y373" s="113" t="s">
        <v>116</v>
      </c>
      <c r="Z373" s="113" t="s">
        <v>117</v>
      </c>
      <c r="AA373" s="113" t="s">
        <v>118</v>
      </c>
      <c r="AB373" s="113" t="s">
        <v>119</v>
      </c>
      <c r="AC373" s="113" t="s">
        <v>120</v>
      </c>
      <c r="AD373" s="113" t="s">
        <v>121</v>
      </c>
      <c r="AE373" s="113" t="s">
        <v>122</v>
      </c>
      <c r="AF373" s="113" t="s">
        <v>123</v>
      </c>
      <c r="AG373" s="113" t="s">
        <v>124</v>
      </c>
      <c r="AH373" s="113" t="s">
        <v>125</v>
      </c>
      <c r="AI373" s="113" t="s">
        <v>126</v>
      </c>
      <c r="AJ373" s="113" t="s">
        <v>127</v>
      </c>
      <c r="AK373" s="113" t="s">
        <v>128</v>
      </c>
      <c r="AL373" s="113" t="s">
        <v>129</v>
      </c>
      <c r="AM373" s="113" t="s">
        <v>130</v>
      </c>
      <c r="AN373" s="113" t="s">
        <v>131</v>
      </c>
      <c r="AO373" s="113" t="s">
        <v>132</v>
      </c>
      <c r="AP373" s="104"/>
      <c r="AQ373" s="104"/>
      <c r="AR373" s="104"/>
      <c r="AS373" s="104"/>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row>
    <row r="374" spans="1:95" s="15" customFormat="1" ht="15" customHeight="1">
      <c r="A374" s="17"/>
      <c r="B374" s="49" t="s">
        <v>133</v>
      </c>
      <c r="C374" s="138"/>
      <c r="D374" s="138"/>
      <c r="E374" s="138"/>
      <c r="F374" s="138"/>
      <c r="G374" s="138"/>
      <c r="H374" s="138"/>
      <c r="I374" s="138"/>
      <c r="J374" s="138"/>
      <c r="K374" s="138"/>
      <c r="L374" s="138"/>
      <c r="M374" s="138"/>
      <c r="N374" s="138"/>
      <c r="O374" s="138"/>
      <c r="P374" s="138"/>
      <c r="Q374" s="139"/>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Q374" s="17">
        <f>0.5*C371+0.5*D371</f>
        <v>0</v>
      </c>
      <c r="AR374" s="17">
        <f>0.5*D371+0.5*E371</f>
        <v>0</v>
      </c>
      <c r="AS374" s="17">
        <f t="shared" ref="AS374:AU374" si="61">0.5*E371+0.5*F371</f>
        <v>0</v>
      </c>
      <c r="AT374" s="17">
        <f t="shared" si="61"/>
        <v>0</v>
      </c>
      <c r="AU374" s="17">
        <f t="shared" si="61"/>
        <v>0</v>
      </c>
      <c r="AV374" s="17">
        <f>0.5*H371+0.5*I371</f>
        <v>0</v>
      </c>
      <c r="AW374" s="17">
        <f t="shared" ref="AW374:CB374" si="62">0.5*I371+0.5*J371</f>
        <v>1.8259946193653076</v>
      </c>
      <c r="AX374" s="17">
        <f t="shared" si="62"/>
        <v>3.6565757853576848</v>
      </c>
      <c r="AY374" s="17">
        <f t="shared" si="62"/>
        <v>3.6657619062477398</v>
      </c>
      <c r="AZ374" s="17">
        <f t="shared" si="62"/>
        <v>3.6749741244047147</v>
      </c>
      <c r="BA374" s="17">
        <f t="shared" si="62"/>
        <v>3.6842125239703112</v>
      </c>
      <c r="BB374" s="17">
        <f t="shared" si="62"/>
        <v>3.6934771893899994</v>
      </c>
      <c r="BC374" s="17">
        <f t="shared" si="62"/>
        <v>3.7027682054143796</v>
      </c>
      <c r="BD374" s="17">
        <f t="shared" si="62"/>
        <v>3.7120856571001877</v>
      </c>
      <c r="BE374" s="17">
        <f t="shared" si="62"/>
        <v>3.7214296298115581</v>
      </c>
      <c r="BF374" s="17">
        <f t="shared" si="62"/>
        <v>3.7308002092213721</v>
      </c>
      <c r="BG374" s="17">
        <f t="shared" si="62"/>
        <v>3.740197481312296</v>
      </c>
      <c r="BH374" s="17">
        <f t="shared" si="62"/>
        <v>3.7496215323781299</v>
      </c>
      <c r="BI374" s="17">
        <f t="shared" si="62"/>
        <v>3.7590724490249419</v>
      </c>
      <c r="BJ374" s="17">
        <f t="shared" si="62"/>
        <v>3.7685503181723332</v>
      </c>
      <c r="BK374" s="17">
        <f t="shared" si="62"/>
        <v>3.7780552270548893</v>
      </c>
      <c r="BL374" s="17">
        <f t="shared" si="62"/>
        <v>3.7875872632230334</v>
      </c>
      <c r="BM374" s="17">
        <f t="shared" si="62"/>
        <v>3.7971465145445409</v>
      </c>
      <c r="BN374" s="17">
        <f t="shared" si="62"/>
        <v>3.8067330692056807</v>
      </c>
      <c r="BO374" s="17">
        <f t="shared" si="62"/>
        <v>3.8163470157126103</v>
      </c>
      <c r="BP374" s="17">
        <f t="shared" si="62"/>
        <v>3.8259884428926867</v>
      </c>
      <c r="BQ374" s="17">
        <f t="shared" si="62"/>
        <v>3.8356574398953023</v>
      </c>
      <c r="BR374" s="17">
        <f t="shared" si="62"/>
        <v>3.8453540961936419</v>
      </c>
      <c r="BS374" s="17">
        <f t="shared" si="62"/>
        <v>3.8550785015858753</v>
      </c>
      <c r="BT374" s="17">
        <f t="shared" si="62"/>
        <v>3.8648307461962834</v>
      </c>
      <c r="BU374" s="17">
        <f t="shared" si="62"/>
        <v>3.8746109204766914</v>
      </c>
      <c r="BV374" s="17">
        <f t="shared" si="62"/>
        <v>3.8844191152075327</v>
      </c>
      <c r="BW374" s="17">
        <f t="shared" si="62"/>
        <v>3.8893302290536704</v>
      </c>
      <c r="BX374" s="17">
        <f t="shared" si="62"/>
        <v>3.8893302290536704</v>
      </c>
      <c r="BY374" s="17">
        <f t="shared" si="62"/>
        <v>3.8893302290536704</v>
      </c>
      <c r="BZ374" s="17">
        <f t="shared" si="62"/>
        <v>3.8893302290536704</v>
      </c>
      <c r="CA374" s="17">
        <f t="shared" si="62"/>
        <v>3.8893302290536704</v>
      </c>
      <c r="CB374" s="17">
        <f t="shared" si="62"/>
        <v>3.8893302290536704</v>
      </c>
      <c r="CC374" s="17"/>
      <c r="CD374" s="17"/>
      <c r="CE374" s="17"/>
      <c r="CF374" s="17"/>
      <c r="CG374" s="17"/>
      <c r="CH374" s="17"/>
      <c r="CI374" s="17"/>
      <c r="CJ374" s="17"/>
      <c r="CK374" s="17"/>
      <c r="CL374" s="17"/>
      <c r="CM374" s="17"/>
      <c r="CN374" s="17"/>
      <c r="CO374" s="17"/>
      <c r="CP374" s="17"/>
      <c r="CQ374" s="17"/>
    </row>
    <row r="375" spans="1:95" s="15" customFormat="1" ht="15" customHeight="1">
      <c r="A375" s="17"/>
      <c r="B375" s="69" t="s">
        <v>95</v>
      </c>
      <c r="C375" s="130"/>
      <c r="D375" s="140">
        <f>IF(D$373=$B375,0,IF(D$373&gt;$B375,-0.5*D$371-0.5*C$371+C375,0.5*HLOOKUP($B375,$D$370:$AO$371,2,FALSE)+0.5*HLOOKUP($B374,$D$370:$AO$371,2,FALSE)+D374))</f>
        <v>0</v>
      </c>
      <c r="E375" s="140">
        <f t="shared" ref="E375:AO375" si="63">IF(E$373=$B375,0,IF(E$373&gt;$B375,-0.5*E$371-0.5*D$371+D375,0.5*HLOOKUP($B375,$D$370:$AO$371,2,FALSE)+0.5*HLOOKUP($B374,$D$370:$AO$371,2,FALSE)+E374))</f>
        <v>0</v>
      </c>
      <c r="F375" s="140">
        <f t="shared" si="63"/>
        <v>0</v>
      </c>
      <c r="G375" s="140">
        <f t="shared" si="63"/>
        <v>0</v>
      </c>
      <c r="H375" s="140">
        <f t="shared" si="63"/>
        <v>0</v>
      </c>
      <c r="I375" s="140">
        <f t="shared" si="63"/>
        <v>0</v>
      </c>
      <c r="J375" s="140">
        <f t="shared" si="63"/>
        <v>-1.8259946193653076</v>
      </c>
      <c r="K375" s="140">
        <f t="shared" si="63"/>
        <v>-5.482570404722992</v>
      </c>
      <c r="L375" s="140">
        <f t="shared" si="63"/>
        <v>-9.1483323109707317</v>
      </c>
      <c r="M375" s="140">
        <f t="shared" si="63"/>
        <v>-12.823306435375446</v>
      </c>
      <c r="N375" s="140">
        <f t="shared" si="63"/>
        <v>-16.507518959345759</v>
      </c>
      <c r="O375" s="140">
        <f t="shared" si="63"/>
        <v>-20.200996148735758</v>
      </c>
      <c r="P375" s="140">
        <f t="shared" si="63"/>
        <v>-23.903764354150137</v>
      </c>
      <c r="Q375" s="140">
        <f t="shared" si="63"/>
        <v>-27.615850011250323</v>
      </c>
      <c r="R375" s="140">
        <f t="shared" si="63"/>
        <v>-31.337279641061883</v>
      </c>
      <c r="S375" s="140">
        <f t="shared" si="63"/>
        <v>-35.068079850283254</v>
      </c>
      <c r="T375" s="140">
        <f t="shared" si="63"/>
        <v>-38.808277331595548</v>
      </c>
      <c r="U375" s="140">
        <f t="shared" si="63"/>
        <v>-42.557898863973676</v>
      </c>
      <c r="V375" s="140">
        <f t="shared" si="63"/>
        <v>-46.316971312998618</v>
      </c>
      <c r="W375" s="140">
        <f t="shared" si="63"/>
        <v>-50.085521631170948</v>
      </c>
      <c r="X375" s="140">
        <f t="shared" si="63"/>
        <v>-53.863576858225841</v>
      </c>
      <c r="Y375" s="140">
        <f t="shared" si="63"/>
        <v>-57.651164121448872</v>
      </c>
      <c r="Z375" s="140">
        <f t="shared" si="63"/>
        <v>-61.448310635993415</v>
      </c>
      <c r="AA375" s="140">
        <f t="shared" si="63"/>
        <v>-65.2550437051991</v>
      </c>
      <c r="AB375" s="140">
        <f t="shared" si="63"/>
        <v>-69.071390720911708</v>
      </c>
      <c r="AC375" s="140">
        <f t="shared" si="63"/>
        <v>-72.897379163804402</v>
      </c>
      <c r="AD375" s="140">
        <f t="shared" si="63"/>
        <v>-76.733036603699702</v>
      </c>
      <c r="AE375" s="140">
        <f t="shared" si="63"/>
        <v>-80.578390699893347</v>
      </c>
      <c r="AF375" s="140">
        <f t="shared" si="63"/>
        <v>-84.433469201479227</v>
      </c>
      <c r="AG375" s="140">
        <f t="shared" si="63"/>
        <v>-88.298299947675517</v>
      </c>
      <c r="AH375" s="140">
        <f t="shared" si="63"/>
        <v>-92.172910868152215</v>
      </c>
      <c r="AI375" s="140">
        <f t="shared" si="63"/>
        <v>-96.05732998335975</v>
      </c>
      <c r="AJ375" s="140">
        <f t="shared" si="63"/>
        <v>-99.94666021241342</v>
      </c>
      <c r="AK375" s="140">
        <f t="shared" si="63"/>
        <v>-103.83599044146709</v>
      </c>
      <c r="AL375" s="140">
        <f t="shared" si="63"/>
        <v>-107.72532067052076</v>
      </c>
      <c r="AM375" s="140">
        <f t="shared" si="63"/>
        <v>-111.61465089957443</v>
      </c>
      <c r="AN375" s="140">
        <f t="shared" si="63"/>
        <v>-115.5039811286281</v>
      </c>
      <c r="AO375" s="140">
        <f t="shared" si="63"/>
        <v>-119.39331135768177</v>
      </c>
      <c r="AQ375" s="17">
        <f>SUM($AQ374:AQ374)</f>
        <v>0</v>
      </c>
      <c r="AR375" s="17">
        <f>SUM($AQ374:AR374)</f>
        <v>0</v>
      </c>
      <c r="AS375" s="17">
        <f>SUM($AQ374:AS374)</f>
        <v>0</v>
      </c>
      <c r="AT375" s="17">
        <f>SUM($AQ374:AT374)</f>
        <v>0</v>
      </c>
      <c r="AU375" s="17">
        <f>SUM($AQ374:AU374)</f>
        <v>0</v>
      </c>
      <c r="AV375" s="17">
        <f>SUM($AQ374:AV374)</f>
        <v>0</v>
      </c>
      <c r="AW375" s="17">
        <f>SUM($AQ374:AW374)</f>
        <v>1.8259946193653076</v>
      </c>
      <c r="AX375" s="17">
        <f>SUM($AQ374:AX374)</f>
        <v>5.482570404722992</v>
      </c>
      <c r="AY375" s="17">
        <f>SUM($AQ374:AY374)</f>
        <v>9.1483323109707317</v>
      </c>
      <c r="AZ375" s="17">
        <f>SUM($AQ374:AZ374)</f>
        <v>12.823306435375446</v>
      </c>
      <c r="BA375" s="17">
        <f>SUM($AQ374:BA374)</f>
        <v>16.507518959345759</v>
      </c>
      <c r="BB375" s="17">
        <f>SUM($AQ374:BB374)</f>
        <v>20.200996148735758</v>
      </c>
      <c r="BC375" s="17">
        <f>SUM($AQ374:BC374)</f>
        <v>23.903764354150137</v>
      </c>
      <c r="BD375" s="17">
        <f>SUM($AQ374:BD374)</f>
        <v>27.615850011250323</v>
      </c>
      <c r="BE375" s="17">
        <f>SUM($AQ374:BE374)</f>
        <v>31.337279641061883</v>
      </c>
      <c r="BF375" s="17">
        <f>SUM($AQ374:BF374)</f>
        <v>35.068079850283254</v>
      </c>
      <c r="BG375" s="17">
        <f>SUM($AQ374:BG374)</f>
        <v>38.808277331595548</v>
      </c>
      <c r="BH375" s="17">
        <f>SUM($AQ374:BH374)</f>
        <v>42.557898863973676</v>
      </c>
      <c r="BI375" s="17">
        <f>SUM($AQ374:BI374)</f>
        <v>46.316971312998618</v>
      </c>
      <c r="BJ375" s="17">
        <f>SUM($AQ374:BJ374)</f>
        <v>50.085521631170948</v>
      </c>
      <c r="BK375" s="17">
        <f>SUM($AQ374:BK374)</f>
        <v>53.863576858225841</v>
      </c>
      <c r="BL375" s="17">
        <f>SUM($AQ374:BL374)</f>
        <v>57.651164121448872</v>
      </c>
      <c r="BM375" s="17">
        <f>SUM($AQ374:BM374)</f>
        <v>61.448310635993415</v>
      </c>
      <c r="BN375" s="17">
        <f>SUM($AQ374:BN374)</f>
        <v>65.2550437051991</v>
      </c>
      <c r="BO375" s="17">
        <f>SUM($AQ374:BO374)</f>
        <v>69.071390720911708</v>
      </c>
      <c r="BP375" s="17">
        <f>SUM($AQ374:BP374)</f>
        <v>72.897379163804402</v>
      </c>
      <c r="BQ375" s="17">
        <f>SUM($AQ374:BQ374)</f>
        <v>76.733036603699702</v>
      </c>
      <c r="BR375" s="17">
        <f>SUM($AQ374:BR374)</f>
        <v>80.578390699893347</v>
      </c>
      <c r="BS375" s="17">
        <f>SUM($AQ374:BS374)</f>
        <v>84.433469201479227</v>
      </c>
      <c r="BT375" s="17">
        <f>SUM($AQ374:BT374)</f>
        <v>88.298299947675517</v>
      </c>
      <c r="BU375" s="17">
        <f>SUM($AQ374:BU374)</f>
        <v>92.172910868152215</v>
      </c>
      <c r="BV375" s="17">
        <f>SUM($AQ374:BV374)</f>
        <v>96.05732998335975</v>
      </c>
      <c r="BW375" s="17">
        <f>SUM($AQ374:BW374)</f>
        <v>99.94666021241342</v>
      </c>
      <c r="BX375" s="17">
        <f>SUM($AQ374:BX374)</f>
        <v>103.83599044146709</v>
      </c>
      <c r="BY375" s="17">
        <f>SUM($AQ374:BY374)</f>
        <v>107.72532067052076</v>
      </c>
      <c r="BZ375" s="17">
        <f>SUM($AQ374:BZ374)</f>
        <v>111.61465089957443</v>
      </c>
      <c r="CA375" s="17">
        <f>SUM($AQ374:CA374)</f>
        <v>115.5039811286281</v>
      </c>
      <c r="CB375" s="17">
        <f>SUM($AQ374:CB374)</f>
        <v>119.39331135768177</v>
      </c>
      <c r="CC375" s="17"/>
      <c r="CD375" s="17"/>
      <c r="CE375" s="17"/>
      <c r="CF375" s="17"/>
      <c r="CG375" s="17"/>
      <c r="CH375" s="17"/>
      <c r="CI375" s="17"/>
      <c r="CJ375" s="17"/>
      <c r="CK375" s="17"/>
      <c r="CL375" s="17"/>
      <c r="CM375" s="17"/>
      <c r="CN375" s="17"/>
      <c r="CO375" s="17"/>
      <c r="CP375" s="17"/>
      <c r="CQ375" s="17"/>
    </row>
    <row r="376" spans="1:95" s="15" customFormat="1" ht="15" customHeight="1">
      <c r="A376" s="17"/>
      <c r="B376" s="117" t="s">
        <v>96</v>
      </c>
      <c r="C376" s="141"/>
      <c r="D376" s="140">
        <f t="shared" ref="D376:AO381" si="64">IF(D$373=$B376,0,IF(D$373&gt;$B376,-0.5*D$371-0.5*C$371+C376,0.5*HLOOKUP($B376,$D$370:$AO$371,2,FALSE)+0.5*HLOOKUP($B375,$D$370:$AO$371,2,FALSE)+D375))</f>
        <v>0</v>
      </c>
      <c r="E376" s="140">
        <f t="shared" si="64"/>
        <v>0</v>
      </c>
      <c r="F376" s="140">
        <f t="shared" si="64"/>
        <v>0</v>
      </c>
      <c r="G376" s="140">
        <f t="shared" si="64"/>
        <v>0</v>
      </c>
      <c r="H376" s="140">
        <f t="shared" si="64"/>
        <v>0</v>
      </c>
      <c r="I376" s="140">
        <f t="shared" si="64"/>
        <v>0</v>
      </c>
      <c r="J376" s="140">
        <f t="shared" si="64"/>
        <v>-1.8259946193653076</v>
      </c>
      <c r="K376" s="140">
        <f t="shared" si="64"/>
        <v>-5.482570404722992</v>
      </c>
      <c r="L376" s="140">
        <f t="shared" si="64"/>
        <v>-9.1483323109707317</v>
      </c>
      <c r="M376" s="140">
        <f t="shared" si="64"/>
        <v>-12.823306435375446</v>
      </c>
      <c r="N376" s="140">
        <f t="shared" si="64"/>
        <v>-16.507518959345759</v>
      </c>
      <c r="O376" s="140">
        <f t="shared" si="64"/>
        <v>-20.200996148735758</v>
      </c>
      <c r="P376" s="140">
        <f t="shared" si="64"/>
        <v>-23.903764354150137</v>
      </c>
      <c r="Q376" s="140">
        <f t="shared" si="64"/>
        <v>-27.615850011250323</v>
      </c>
      <c r="R376" s="140">
        <f t="shared" si="64"/>
        <v>-31.337279641061883</v>
      </c>
      <c r="S376" s="140">
        <f t="shared" si="64"/>
        <v>-35.068079850283254</v>
      </c>
      <c r="T376" s="140">
        <f t="shared" si="64"/>
        <v>-38.808277331595548</v>
      </c>
      <c r="U376" s="140">
        <f t="shared" si="64"/>
        <v>-42.557898863973676</v>
      </c>
      <c r="V376" s="140">
        <f t="shared" si="64"/>
        <v>-46.316971312998618</v>
      </c>
      <c r="W376" s="140">
        <f t="shared" si="64"/>
        <v>-50.085521631170948</v>
      </c>
      <c r="X376" s="140">
        <f t="shared" si="64"/>
        <v>-53.863576858225841</v>
      </c>
      <c r="Y376" s="140">
        <f t="shared" si="64"/>
        <v>-57.651164121448872</v>
      </c>
      <c r="Z376" s="140">
        <f t="shared" si="64"/>
        <v>-61.448310635993415</v>
      </c>
      <c r="AA376" s="140">
        <f t="shared" si="64"/>
        <v>-65.2550437051991</v>
      </c>
      <c r="AB376" s="140">
        <f t="shared" si="64"/>
        <v>-69.071390720911708</v>
      </c>
      <c r="AC376" s="140">
        <f t="shared" si="64"/>
        <v>-72.897379163804402</v>
      </c>
      <c r="AD376" s="140">
        <f t="shared" si="64"/>
        <v>-76.733036603699702</v>
      </c>
      <c r="AE376" s="140">
        <f t="shared" si="64"/>
        <v>-80.578390699893347</v>
      </c>
      <c r="AF376" s="140">
        <f t="shared" si="64"/>
        <v>-84.433469201479227</v>
      </c>
      <c r="AG376" s="140">
        <f t="shared" si="64"/>
        <v>-88.298299947675517</v>
      </c>
      <c r="AH376" s="140">
        <f t="shared" si="64"/>
        <v>-92.172910868152215</v>
      </c>
      <c r="AI376" s="140">
        <f t="shared" si="64"/>
        <v>-96.05732998335975</v>
      </c>
      <c r="AJ376" s="140">
        <f t="shared" si="64"/>
        <v>-99.94666021241342</v>
      </c>
      <c r="AK376" s="140">
        <f t="shared" si="64"/>
        <v>-103.83599044146709</v>
      </c>
      <c r="AL376" s="140">
        <f t="shared" si="64"/>
        <v>-107.72532067052076</v>
      </c>
      <c r="AM376" s="140">
        <f t="shared" si="64"/>
        <v>-111.61465089957443</v>
      </c>
      <c r="AN376" s="140">
        <f t="shared" si="64"/>
        <v>-115.5039811286281</v>
      </c>
      <c r="AO376" s="140">
        <f t="shared" si="64"/>
        <v>-119.39331135768177</v>
      </c>
      <c r="AP376" s="100">
        <f>COUNTIF(AQ376:CB376,TRUE)</f>
        <v>38</v>
      </c>
      <c r="AQ376" s="99" t="b">
        <f>AQ375=-D375</f>
        <v>1</v>
      </c>
      <c r="AR376" s="99" t="b">
        <f t="shared" ref="AR376" si="65">AR375=-E375</f>
        <v>1</v>
      </c>
      <c r="AS376" s="99" t="b">
        <f>AS375=-F375</f>
        <v>1</v>
      </c>
      <c r="AT376" s="99" t="b">
        <f t="shared" ref="AT376" si="66">AT375=-G375</f>
        <v>1</v>
      </c>
      <c r="AU376" s="99" t="b">
        <f>AU375=-H375</f>
        <v>1</v>
      </c>
      <c r="AV376" s="99" t="b">
        <f t="shared" ref="AV376:CB376" si="67">AV375=-I375</f>
        <v>1</v>
      </c>
      <c r="AW376" s="99" t="b">
        <f t="shared" si="67"/>
        <v>1</v>
      </c>
      <c r="AX376" s="99" t="b">
        <f t="shared" si="67"/>
        <v>1</v>
      </c>
      <c r="AY376" s="99" t="b">
        <f t="shared" si="67"/>
        <v>1</v>
      </c>
      <c r="AZ376" s="99" t="b">
        <f t="shared" si="67"/>
        <v>1</v>
      </c>
      <c r="BA376" s="99" t="b">
        <f t="shared" si="67"/>
        <v>1</v>
      </c>
      <c r="BB376" s="99" t="b">
        <f t="shared" si="67"/>
        <v>1</v>
      </c>
      <c r="BC376" s="99" t="b">
        <f t="shared" si="67"/>
        <v>1</v>
      </c>
      <c r="BD376" s="99" t="b">
        <f t="shared" si="67"/>
        <v>1</v>
      </c>
      <c r="BE376" s="99" t="b">
        <f t="shared" si="67"/>
        <v>1</v>
      </c>
      <c r="BF376" s="99" t="b">
        <f t="shared" si="67"/>
        <v>1</v>
      </c>
      <c r="BG376" s="99" t="b">
        <f t="shared" si="67"/>
        <v>1</v>
      </c>
      <c r="BH376" s="99" t="b">
        <f t="shared" si="67"/>
        <v>1</v>
      </c>
      <c r="BI376" s="99" t="b">
        <f t="shared" si="67"/>
        <v>1</v>
      </c>
      <c r="BJ376" s="99" t="b">
        <f t="shared" si="67"/>
        <v>1</v>
      </c>
      <c r="BK376" s="99" t="b">
        <f t="shared" si="67"/>
        <v>1</v>
      </c>
      <c r="BL376" s="99" t="b">
        <f t="shared" si="67"/>
        <v>1</v>
      </c>
      <c r="BM376" s="99" t="b">
        <f t="shared" si="67"/>
        <v>1</v>
      </c>
      <c r="BN376" s="99" t="b">
        <f t="shared" si="67"/>
        <v>1</v>
      </c>
      <c r="BO376" s="99" t="b">
        <f t="shared" si="67"/>
        <v>1</v>
      </c>
      <c r="BP376" s="99" t="b">
        <f t="shared" si="67"/>
        <v>1</v>
      </c>
      <c r="BQ376" s="99" t="b">
        <f t="shared" si="67"/>
        <v>1</v>
      </c>
      <c r="BR376" s="99" t="b">
        <f t="shared" si="67"/>
        <v>1</v>
      </c>
      <c r="BS376" s="99" t="b">
        <f t="shared" si="67"/>
        <v>1</v>
      </c>
      <c r="BT376" s="99" t="b">
        <f t="shared" si="67"/>
        <v>1</v>
      </c>
      <c r="BU376" s="99" t="b">
        <f t="shared" si="67"/>
        <v>1</v>
      </c>
      <c r="BV376" s="99" t="b">
        <f t="shared" si="67"/>
        <v>1</v>
      </c>
      <c r="BW376" s="99" t="b">
        <f t="shared" si="67"/>
        <v>1</v>
      </c>
      <c r="BX376" s="99" t="b">
        <f t="shared" si="67"/>
        <v>1</v>
      </c>
      <c r="BY376" s="99" t="b">
        <f t="shared" si="67"/>
        <v>1</v>
      </c>
      <c r="BZ376" s="99" t="b">
        <f t="shared" si="67"/>
        <v>1</v>
      </c>
      <c r="CA376" s="99" t="b">
        <f t="shared" si="67"/>
        <v>1</v>
      </c>
      <c r="CB376" s="99" t="b">
        <f t="shared" si="67"/>
        <v>1</v>
      </c>
      <c r="CC376" s="17"/>
      <c r="CD376" s="17"/>
      <c r="CE376" s="17"/>
      <c r="CF376" s="17"/>
      <c r="CG376" s="17"/>
      <c r="CH376" s="17"/>
      <c r="CI376" s="17"/>
      <c r="CJ376" s="17"/>
      <c r="CK376" s="17"/>
      <c r="CL376" s="17"/>
      <c r="CM376" s="17"/>
      <c r="CN376" s="17"/>
      <c r="CO376" s="17"/>
      <c r="CP376" s="17"/>
      <c r="CQ376" s="17"/>
    </row>
    <row r="377" spans="1:95" s="15" customFormat="1" ht="15" customHeight="1">
      <c r="A377" s="17"/>
      <c r="B377" s="117" t="s">
        <v>97</v>
      </c>
      <c r="C377" s="141"/>
      <c r="D377" s="140">
        <f t="shared" si="64"/>
        <v>0</v>
      </c>
      <c r="E377" s="140">
        <f t="shared" si="64"/>
        <v>0</v>
      </c>
      <c r="F377" s="140">
        <f t="shared" si="64"/>
        <v>0</v>
      </c>
      <c r="G377" s="140">
        <f t="shared" si="64"/>
        <v>0</v>
      </c>
      <c r="H377" s="140">
        <f t="shared" si="64"/>
        <v>0</v>
      </c>
      <c r="I377" s="140">
        <f t="shared" si="64"/>
        <v>0</v>
      </c>
      <c r="J377" s="140">
        <f t="shared" si="64"/>
        <v>-1.8259946193653076</v>
      </c>
      <c r="K377" s="140">
        <f t="shared" si="64"/>
        <v>-5.482570404722992</v>
      </c>
      <c r="L377" s="140">
        <f t="shared" si="64"/>
        <v>-9.1483323109707317</v>
      </c>
      <c r="M377" s="140">
        <f t="shared" si="64"/>
        <v>-12.823306435375446</v>
      </c>
      <c r="N377" s="140">
        <f t="shared" si="64"/>
        <v>-16.507518959345759</v>
      </c>
      <c r="O377" s="140">
        <f t="shared" si="64"/>
        <v>-20.200996148735758</v>
      </c>
      <c r="P377" s="140">
        <f t="shared" si="64"/>
        <v>-23.903764354150137</v>
      </c>
      <c r="Q377" s="140">
        <f t="shared" si="64"/>
        <v>-27.615850011250323</v>
      </c>
      <c r="R377" s="140">
        <f t="shared" si="64"/>
        <v>-31.337279641061883</v>
      </c>
      <c r="S377" s="140">
        <f t="shared" si="64"/>
        <v>-35.068079850283254</v>
      </c>
      <c r="T377" s="140">
        <f t="shared" si="64"/>
        <v>-38.808277331595548</v>
      </c>
      <c r="U377" s="140">
        <f t="shared" si="64"/>
        <v>-42.557898863973676</v>
      </c>
      <c r="V377" s="140">
        <f t="shared" si="64"/>
        <v>-46.316971312998618</v>
      </c>
      <c r="W377" s="140">
        <f t="shared" si="64"/>
        <v>-50.085521631170948</v>
      </c>
      <c r="X377" s="140">
        <f t="shared" si="64"/>
        <v>-53.863576858225841</v>
      </c>
      <c r="Y377" s="140">
        <f t="shared" si="64"/>
        <v>-57.651164121448872</v>
      </c>
      <c r="Z377" s="140">
        <f t="shared" si="64"/>
        <v>-61.448310635993415</v>
      </c>
      <c r="AA377" s="140">
        <f t="shared" si="64"/>
        <v>-65.2550437051991</v>
      </c>
      <c r="AB377" s="140">
        <f t="shared" si="64"/>
        <v>-69.071390720911708</v>
      </c>
      <c r="AC377" s="140">
        <f t="shared" si="64"/>
        <v>-72.897379163804402</v>
      </c>
      <c r="AD377" s="140">
        <f t="shared" si="64"/>
        <v>-76.733036603699702</v>
      </c>
      <c r="AE377" s="140">
        <f t="shared" si="64"/>
        <v>-80.578390699893347</v>
      </c>
      <c r="AF377" s="140">
        <f t="shared" si="64"/>
        <v>-84.433469201479227</v>
      </c>
      <c r="AG377" s="140">
        <f t="shared" si="64"/>
        <v>-88.298299947675517</v>
      </c>
      <c r="AH377" s="140">
        <f t="shared" si="64"/>
        <v>-92.172910868152215</v>
      </c>
      <c r="AI377" s="140">
        <f t="shared" si="64"/>
        <v>-96.05732998335975</v>
      </c>
      <c r="AJ377" s="140">
        <f t="shared" si="64"/>
        <v>-99.94666021241342</v>
      </c>
      <c r="AK377" s="140">
        <f t="shared" si="64"/>
        <v>-103.83599044146709</v>
      </c>
      <c r="AL377" s="140">
        <f t="shared" si="64"/>
        <v>-107.72532067052076</v>
      </c>
      <c r="AM377" s="140">
        <f t="shared" si="64"/>
        <v>-111.61465089957443</v>
      </c>
      <c r="AN377" s="140">
        <f t="shared" si="64"/>
        <v>-115.5039811286281</v>
      </c>
      <c r="AO377" s="140">
        <f t="shared" si="64"/>
        <v>-119.39331135768177</v>
      </c>
      <c r="AP377" s="100"/>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17"/>
      <c r="CD377" s="17"/>
      <c r="CE377" s="17"/>
      <c r="CF377" s="17"/>
      <c r="CG377" s="17"/>
      <c r="CH377" s="17"/>
      <c r="CI377" s="17"/>
      <c r="CJ377" s="17"/>
      <c r="CK377" s="17"/>
      <c r="CL377" s="17"/>
      <c r="CM377" s="17"/>
      <c r="CN377" s="17"/>
      <c r="CO377" s="17"/>
      <c r="CP377" s="17"/>
      <c r="CQ377" s="17"/>
    </row>
    <row r="378" spans="1:95" s="15" customFormat="1" ht="15" customHeight="1">
      <c r="A378" s="17"/>
      <c r="B378" s="117" t="s">
        <v>98</v>
      </c>
      <c r="C378" s="141"/>
      <c r="D378" s="140">
        <f t="shared" si="64"/>
        <v>0</v>
      </c>
      <c r="E378" s="140">
        <f t="shared" si="64"/>
        <v>0</v>
      </c>
      <c r="F378" s="140">
        <f t="shared" si="64"/>
        <v>0</v>
      </c>
      <c r="G378" s="140">
        <f t="shared" si="64"/>
        <v>0</v>
      </c>
      <c r="H378" s="140">
        <f t="shared" si="64"/>
        <v>0</v>
      </c>
      <c r="I378" s="140">
        <f t="shared" si="64"/>
        <v>0</v>
      </c>
      <c r="J378" s="140">
        <f t="shared" si="64"/>
        <v>-1.8259946193653076</v>
      </c>
      <c r="K378" s="140">
        <f t="shared" si="64"/>
        <v>-5.482570404722992</v>
      </c>
      <c r="L378" s="140">
        <f t="shared" si="64"/>
        <v>-9.1483323109707317</v>
      </c>
      <c r="M378" s="140">
        <f t="shared" si="64"/>
        <v>-12.823306435375446</v>
      </c>
      <c r="N378" s="140">
        <f t="shared" si="64"/>
        <v>-16.507518959345759</v>
      </c>
      <c r="O378" s="140">
        <f t="shared" si="64"/>
        <v>-20.200996148735758</v>
      </c>
      <c r="P378" s="140">
        <f t="shared" si="64"/>
        <v>-23.903764354150137</v>
      </c>
      <c r="Q378" s="140">
        <f t="shared" si="64"/>
        <v>-27.615850011250323</v>
      </c>
      <c r="R378" s="140">
        <f t="shared" si="64"/>
        <v>-31.337279641061883</v>
      </c>
      <c r="S378" s="140">
        <f t="shared" si="64"/>
        <v>-35.068079850283254</v>
      </c>
      <c r="T378" s="140">
        <f t="shared" si="64"/>
        <v>-38.808277331595548</v>
      </c>
      <c r="U378" s="140">
        <f t="shared" si="64"/>
        <v>-42.557898863973676</v>
      </c>
      <c r="V378" s="140">
        <f t="shared" si="64"/>
        <v>-46.316971312998618</v>
      </c>
      <c r="W378" s="140">
        <f t="shared" si="64"/>
        <v>-50.085521631170948</v>
      </c>
      <c r="X378" s="140">
        <f t="shared" si="64"/>
        <v>-53.863576858225841</v>
      </c>
      <c r="Y378" s="140">
        <f t="shared" si="64"/>
        <v>-57.651164121448872</v>
      </c>
      <c r="Z378" s="140">
        <f t="shared" si="64"/>
        <v>-61.448310635993415</v>
      </c>
      <c r="AA378" s="140">
        <f t="shared" si="64"/>
        <v>-65.2550437051991</v>
      </c>
      <c r="AB378" s="140">
        <f t="shared" si="64"/>
        <v>-69.071390720911708</v>
      </c>
      <c r="AC378" s="140">
        <f t="shared" si="64"/>
        <v>-72.897379163804402</v>
      </c>
      <c r="AD378" s="140">
        <f t="shared" si="64"/>
        <v>-76.733036603699702</v>
      </c>
      <c r="AE378" s="140">
        <f t="shared" si="64"/>
        <v>-80.578390699893347</v>
      </c>
      <c r="AF378" s="140">
        <f t="shared" si="64"/>
        <v>-84.433469201479227</v>
      </c>
      <c r="AG378" s="140">
        <f t="shared" si="64"/>
        <v>-88.298299947675517</v>
      </c>
      <c r="AH378" s="140">
        <f t="shared" si="64"/>
        <v>-92.172910868152215</v>
      </c>
      <c r="AI378" s="140">
        <f t="shared" si="64"/>
        <v>-96.05732998335975</v>
      </c>
      <c r="AJ378" s="140">
        <f t="shared" si="64"/>
        <v>-99.94666021241342</v>
      </c>
      <c r="AK378" s="140">
        <f t="shared" si="64"/>
        <v>-103.83599044146709</v>
      </c>
      <c r="AL378" s="140">
        <f t="shared" si="64"/>
        <v>-107.72532067052076</v>
      </c>
      <c r="AM378" s="140">
        <f t="shared" si="64"/>
        <v>-111.61465089957443</v>
      </c>
      <c r="AN378" s="140">
        <f t="shared" si="64"/>
        <v>-115.5039811286281</v>
      </c>
      <c r="AO378" s="140">
        <f t="shared" si="64"/>
        <v>-119.39331135768177</v>
      </c>
      <c r="AP378" s="104"/>
      <c r="AQ378" s="104"/>
      <c r="AR378" s="104"/>
      <c r="AS378" s="104"/>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row>
    <row r="379" spans="1:95" s="15" customFormat="1" ht="15" customHeight="1">
      <c r="A379" s="17"/>
      <c r="B379" s="117" t="s">
        <v>99</v>
      </c>
      <c r="C379" s="141"/>
      <c r="D379" s="140">
        <f t="shared" si="64"/>
        <v>0</v>
      </c>
      <c r="E379" s="140">
        <f t="shared" si="64"/>
        <v>0</v>
      </c>
      <c r="F379" s="140">
        <f t="shared" si="64"/>
        <v>0</v>
      </c>
      <c r="G379" s="140">
        <f t="shared" si="64"/>
        <v>0</v>
      </c>
      <c r="H379" s="140">
        <f t="shared" si="64"/>
        <v>0</v>
      </c>
      <c r="I379" s="140">
        <f t="shared" si="64"/>
        <v>0</v>
      </c>
      <c r="J379" s="140">
        <f t="shared" si="64"/>
        <v>-1.8259946193653076</v>
      </c>
      <c r="K379" s="140">
        <f t="shared" si="64"/>
        <v>-5.482570404722992</v>
      </c>
      <c r="L379" s="140">
        <f t="shared" si="64"/>
        <v>-9.1483323109707317</v>
      </c>
      <c r="M379" s="140">
        <f t="shared" si="64"/>
        <v>-12.823306435375446</v>
      </c>
      <c r="N379" s="140">
        <f t="shared" si="64"/>
        <v>-16.507518959345759</v>
      </c>
      <c r="O379" s="140">
        <f t="shared" si="64"/>
        <v>-20.200996148735758</v>
      </c>
      <c r="P379" s="140">
        <f t="shared" si="64"/>
        <v>-23.903764354150137</v>
      </c>
      <c r="Q379" s="140">
        <f t="shared" si="64"/>
        <v>-27.615850011250323</v>
      </c>
      <c r="R379" s="140">
        <f t="shared" si="64"/>
        <v>-31.337279641061883</v>
      </c>
      <c r="S379" s="140">
        <f t="shared" si="64"/>
        <v>-35.068079850283254</v>
      </c>
      <c r="T379" s="140">
        <f t="shared" si="64"/>
        <v>-38.808277331595548</v>
      </c>
      <c r="U379" s="140">
        <f t="shared" si="64"/>
        <v>-42.557898863973676</v>
      </c>
      <c r="V379" s="140">
        <f t="shared" si="64"/>
        <v>-46.316971312998618</v>
      </c>
      <c r="W379" s="140">
        <f t="shared" si="64"/>
        <v>-50.085521631170948</v>
      </c>
      <c r="X379" s="140">
        <f t="shared" si="64"/>
        <v>-53.863576858225841</v>
      </c>
      <c r="Y379" s="140">
        <f t="shared" si="64"/>
        <v>-57.651164121448872</v>
      </c>
      <c r="Z379" s="140">
        <f t="shared" si="64"/>
        <v>-61.448310635993415</v>
      </c>
      <c r="AA379" s="140">
        <f t="shared" si="64"/>
        <v>-65.2550437051991</v>
      </c>
      <c r="AB379" s="140">
        <f t="shared" si="64"/>
        <v>-69.071390720911708</v>
      </c>
      <c r="AC379" s="140">
        <f t="shared" si="64"/>
        <v>-72.897379163804402</v>
      </c>
      <c r="AD379" s="140">
        <f t="shared" si="64"/>
        <v>-76.733036603699702</v>
      </c>
      <c r="AE379" s="140">
        <f t="shared" si="64"/>
        <v>-80.578390699893347</v>
      </c>
      <c r="AF379" s="140">
        <f t="shared" si="64"/>
        <v>-84.433469201479227</v>
      </c>
      <c r="AG379" s="140">
        <f t="shared" si="64"/>
        <v>-88.298299947675517</v>
      </c>
      <c r="AH379" s="140">
        <f t="shared" si="64"/>
        <v>-92.172910868152215</v>
      </c>
      <c r="AI379" s="140">
        <f t="shared" si="64"/>
        <v>-96.05732998335975</v>
      </c>
      <c r="AJ379" s="140">
        <f t="shared" si="64"/>
        <v>-99.94666021241342</v>
      </c>
      <c r="AK379" s="140">
        <f t="shared" si="64"/>
        <v>-103.83599044146709</v>
      </c>
      <c r="AL379" s="140">
        <f t="shared" si="64"/>
        <v>-107.72532067052076</v>
      </c>
      <c r="AM379" s="140">
        <f t="shared" si="64"/>
        <v>-111.61465089957443</v>
      </c>
      <c r="AN379" s="140">
        <f t="shared" si="64"/>
        <v>-115.5039811286281</v>
      </c>
      <c r="AO379" s="140">
        <f t="shared" si="64"/>
        <v>-119.39331135768177</v>
      </c>
      <c r="AP379" s="104"/>
      <c r="AQ379" s="104"/>
      <c r="AR379" s="104"/>
      <c r="AS379" s="104"/>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row>
    <row r="380" spans="1:95" s="15" customFormat="1" ht="15" customHeight="1">
      <c r="A380" s="17"/>
      <c r="B380" s="117" t="s">
        <v>100</v>
      </c>
      <c r="C380" s="141"/>
      <c r="D380" s="140">
        <f t="shared" si="64"/>
        <v>0</v>
      </c>
      <c r="E380" s="140">
        <f t="shared" si="64"/>
        <v>0</v>
      </c>
      <c r="F380" s="140">
        <f t="shared" si="64"/>
        <v>0</v>
      </c>
      <c r="G380" s="140">
        <f t="shared" si="64"/>
        <v>0</v>
      </c>
      <c r="H380" s="140">
        <f t="shared" si="64"/>
        <v>0</v>
      </c>
      <c r="I380" s="140">
        <f t="shared" si="64"/>
        <v>0</v>
      </c>
      <c r="J380" s="140">
        <f t="shared" si="64"/>
        <v>-1.8259946193653076</v>
      </c>
      <c r="K380" s="140">
        <f t="shared" si="64"/>
        <v>-5.482570404722992</v>
      </c>
      <c r="L380" s="140">
        <f t="shared" si="64"/>
        <v>-9.1483323109707317</v>
      </c>
      <c r="M380" s="140">
        <f t="shared" si="64"/>
        <v>-12.823306435375446</v>
      </c>
      <c r="N380" s="140">
        <f t="shared" si="64"/>
        <v>-16.507518959345759</v>
      </c>
      <c r="O380" s="140">
        <f t="shared" si="64"/>
        <v>-20.200996148735758</v>
      </c>
      <c r="P380" s="140">
        <f t="shared" si="64"/>
        <v>-23.903764354150137</v>
      </c>
      <c r="Q380" s="140">
        <f t="shared" si="64"/>
        <v>-27.615850011250323</v>
      </c>
      <c r="R380" s="140">
        <f t="shared" si="64"/>
        <v>-31.337279641061883</v>
      </c>
      <c r="S380" s="140">
        <f t="shared" si="64"/>
        <v>-35.068079850283254</v>
      </c>
      <c r="T380" s="140">
        <f t="shared" si="64"/>
        <v>-38.808277331595548</v>
      </c>
      <c r="U380" s="140">
        <f t="shared" si="64"/>
        <v>-42.557898863973676</v>
      </c>
      <c r="V380" s="140">
        <f t="shared" si="64"/>
        <v>-46.316971312998618</v>
      </c>
      <c r="W380" s="140">
        <f t="shared" si="64"/>
        <v>-50.085521631170948</v>
      </c>
      <c r="X380" s="140">
        <f t="shared" si="64"/>
        <v>-53.863576858225841</v>
      </c>
      <c r="Y380" s="140">
        <f t="shared" si="64"/>
        <v>-57.651164121448872</v>
      </c>
      <c r="Z380" s="140">
        <f t="shared" si="64"/>
        <v>-61.448310635993415</v>
      </c>
      <c r="AA380" s="140">
        <f t="shared" si="64"/>
        <v>-65.2550437051991</v>
      </c>
      <c r="AB380" s="140">
        <f t="shared" si="64"/>
        <v>-69.071390720911708</v>
      </c>
      <c r="AC380" s="140">
        <f t="shared" si="64"/>
        <v>-72.897379163804402</v>
      </c>
      <c r="AD380" s="140">
        <f t="shared" si="64"/>
        <v>-76.733036603699702</v>
      </c>
      <c r="AE380" s="140">
        <f t="shared" si="64"/>
        <v>-80.578390699893347</v>
      </c>
      <c r="AF380" s="140">
        <f t="shared" si="64"/>
        <v>-84.433469201479227</v>
      </c>
      <c r="AG380" s="140">
        <f t="shared" si="64"/>
        <v>-88.298299947675517</v>
      </c>
      <c r="AH380" s="140">
        <f t="shared" si="64"/>
        <v>-92.172910868152215</v>
      </c>
      <c r="AI380" s="140">
        <f t="shared" si="64"/>
        <v>-96.05732998335975</v>
      </c>
      <c r="AJ380" s="140">
        <f t="shared" si="64"/>
        <v>-99.94666021241342</v>
      </c>
      <c r="AK380" s="140">
        <f t="shared" si="64"/>
        <v>-103.83599044146709</v>
      </c>
      <c r="AL380" s="140">
        <f t="shared" si="64"/>
        <v>-107.72532067052076</v>
      </c>
      <c r="AM380" s="140">
        <f t="shared" si="64"/>
        <v>-111.61465089957443</v>
      </c>
      <c r="AN380" s="140">
        <f t="shared" si="64"/>
        <v>-115.5039811286281</v>
      </c>
      <c r="AO380" s="140">
        <f t="shared" si="64"/>
        <v>-119.39331135768177</v>
      </c>
      <c r="AP380" s="104"/>
      <c r="AQ380" s="104"/>
      <c r="AR380" s="104"/>
      <c r="AS380" s="104"/>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row>
    <row r="381" spans="1:95" s="15" customFormat="1" ht="15" customHeight="1">
      <c r="A381" s="17"/>
      <c r="B381" s="117" t="s">
        <v>101</v>
      </c>
      <c r="C381" s="141"/>
      <c r="D381" s="140">
        <f t="shared" si="64"/>
        <v>1.8259946193653076</v>
      </c>
      <c r="E381" s="140">
        <f t="shared" si="64"/>
        <v>1.8259946193653076</v>
      </c>
      <c r="F381" s="140">
        <f t="shared" si="64"/>
        <v>1.8259946193653076</v>
      </c>
      <c r="G381" s="140">
        <f t="shared" si="64"/>
        <v>1.8259946193653076</v>
      </c>
      <c r="H381" s="140">
        <f t="shared" si="64"/>
        <v>1.8259946193653076</v>
      </c>
      <c r="I381" s="140">
        <f t="shared" si="64"/>
        <v>1.8259946193653076</v>
      </c>
      <c r="J381" s="140">
        <f t="shared" si="64"/>
        <v>0</v>
      </c>
      <c r="K381" s="140">
        <f t="shared" si="64"/>
        <v>-3.6565757853576848</v>
      </c>
      <c r="L381" s="140">
        <f t="shared" si="64"/>
        <v>-7.3223376916054246</v>
      </c>
      <c r="M381" s="140">
        <f t="shared" si="64"/>
        <v>-10.997311816010139</v>
      </c>
      <c r="N381" s="140">
        <f t="shared" si="64"/>
        <v>-14.68152433998045</v>
      </c>
      <c r="O381" s="140">
        <f t="shared" si="64"/>
        <v>-18.375001529370451</v>
      </c>
      <c r="P381" s="140">
        <f t="shared" si="64"/>
        <v>-22.07776973478483</v>
      </c>
      <c r="Q381" s="140">
        <f t="shared" si="64"/>
        <v>-25.78985539188502</v>
      </c>
      <c r="R381" s="140">
        <f t="shared" si="64"/>
        <v>-29.51128502169658</v>
      </c>
      <c r="S381" s="140">
        <f t="shared" si="64"/>
        <v>-33.242085230917951</v>
      </c>
      <c r="T381" s="140">
        <f t="shared" si="64"/>
        <v>-36.982282712230244</v>
      </c>
      <c r="U381" s="140">
        <f t="shared" si="64"/>
        <v>-40.731904244608373</v>
      </c>
      <c r="V381" s="140">
        <f t="shared" si="64"/>
        <v>-44.490976693633314</v>
      </c>
      <c r="W381" s="140">
        <f t="shared" si="64"/>
        <v>-48.259527011805645</v>
      </c>
      <c r="X381" s="140">
        <f t="shared" si="64"/>
        <v>-52.037582238860537</v>
      </c>
      <c r="Y381" s="140">
        <f t="shared" si="64"/>
        <v>-55.825169502083568</v>
      </c>
      <c r="Z381" s="140">
        <f t="shared" si="64"/>
        <v>-59.622316016628112</v>
      </c>
      <c r="AA381" s="140">
        <f t="shared" si="64"/>
        <v>-63.429049085833796</v>
      </c>
      <c r="AB381" s="140">
        <f t="shared" si="64"/>
        <v>-67.245396101546405</v>
      </c>
      <c r="AC381" s="140">
        <f t="shared" si="64"/>
        <v>-71.071384544439098</v>
      </c>
      <c r="AD381" s="140">
        <f t="shared" si="64"/>
        <v>-74.907041984334398</v>
      </c>
      <c r="AE381" s="140">
        <f t="shared" si="64"/>
        <v>-78.752396080528044</v>
      </c>
      <c r="AF381" s="140">
        <f t="shared" si="64"/>
        <v>-82.607474582113923</v>
      </c>
      <c r="AG381" s="140">
        <f t="shared" si="64"/>
        <v>-86.472305328310213</v>
      </c>
      <c r="AH381" s="140">
        <f t="shared" si="64"/>
        <v>-90.346916248786911</v>
      </c>
      <c r="AI381" s="140">
        <f t="shared" si="64"/>
        <v>-94.231335363994447</v>
      </c>
      <c r="AJ381" s="140">
        <f t="shared" si="64"/>
        <v>-98.120665593048116</v>
      </c>
      <c r="AK381" s="140">
        <f t="shared" si="64"/>
        <v>-102.00999582210179</v>
      </c>
      <c r="AL381" s="140">
        <f t="shared" si="64"/>
        <v>-105.89932605115546</v>
      </c>
      <c r="AM381" s="140">
        <f t="shared" si="64"/>
        <v>-109.78865628020912</v>
      </c>
      <c r="AN381" s="140">
        <f t="shared" si="64"/>
        <v>-113.67798650926279</v>
      </c>
      <c r="AO381" s="140">
        <f t="shared" si="64"/>
        <v>-117.56731673831646</v>
      </c>
      <c r="AP381" s="104"/>
      <c r="AQ381" s="104"/>
      <c r="AR381" s="104"/>
      <c r="AS381" s="104"/>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row>
    <row r="382" spans="1:95" s="15" customFormat="1" ht="15" customHeight="1">
      <c r="A382" s="17"/>
      <c r="B382" s="117" t="s">
        <v>102</v>
      </c>
      <c r="C382" s="141"/>
      <c r="D382" s="140">
        <f t="shared" ref="D382:AO382" si="68">IF(D$373=$B382,0,IF(D$373&gt;$B382,-0.5*D$371-0.5*C$371+C382,0.5*HLOOKUP($B382,$D$370:$AO$371,2,FALSE)+0.5*HLOOKUP($B381,$D$370:$AO$371,2,FALSE)+D381))</f>
        <v>5.482570404722992</v>
      </c>
      <c r="E382" s="140">
        <f t="shared" si="68"/>
        <v>5.482570404722992</v>
      </c>
      <c r="F382" s="140">
        <f t="shared" si="68"/>
        <v>5.482570404722992</v>
      </c>
      <c r="G382" s="140">
        <f t="shared" si="68"/>
        <v>5.482570404722992</v>
      </c>
      <c r="H382" s="140">
        <f t="shared" si="68"/>
        <v>5.482570404722992</v>
      </c>
      <c r="I382" s="140">
        <f t="shared" si="68"/>
        <v>5.482570404722992</v>
      </c>
      <c r="J382" s="140">
        <f t="shared" si="68"/>
        <v>3.6565757853576848</v>
      </c>
      <c r="K382" s="140">
        <f t="shared" si="68"/>
        <v>0</v>
      </c>
      <c r="L382" s="140">
        <f t="shared" si="68"/>
        <v>-3.6657619062477398</v>
      </c>
      <c r="M382" s="140">
        <f t="shared" si="68"/>
        <v>-7.3407360306524545</v>
      </c>
      <c r="N382" s="140">
        <f t="shared" si="68"/>
        <v>-11.024948554622766</v>
      </c>
      <c r="O382" s="140">
        <f t="shared" si="68"/>
        <v>-14.718425744012766</v>
      </c>
      <c r="P382" s="140">
        <f t="shared" si="68"/>
        <v>-18.421193949427145</v>
      </c>
      <c r="Q382" s="140">
        <f t="shared" si="68"/>
        <v>-22.133279606527331</v>
      </c>
      <c r="R382" s="140">
        <f t="shared" si="68"/>
        <v>-25.854709236338891</v>
      </c>
      <c r="S382" s="140">
        <f t="shared" si="68"/>
        <v>-29.585509445560263</v>
      </c>
      <c r="T382" s="140">
        <f t="shared" si="68"/>
        <v>-33.325706926872556</v>
      </c>
      <c r="U382" s="140">
        <f t="shared" si="68"/>
        <v>-37.075328459250684</v>
      </c>
      <c r="V382" s="140">
        <f t="shared" si="68"/>
        <v>-40.834400908275626</v>
      </c>
      <c r="W382" s="140">
        <f t="shared" si="68"/>
        <v>-44.602951226447956</v>
      </c>
      <c r="X382" s="140">
        <f t="shared" si="68"/>
        <v>-48.381006453502849</v>
      </c>
      <c r="Y382" s="140">
        <f t="shared" si="68"/>
        <v>-52.16859371672588</v>
      </c>
      <c r="Z382" s="140">
        <f t="shared" si="68"/>
        <v>-55.965740231270424</v>
      </c>
      <c r="AA382" s="140">
        <f t="shared" si="68"/>
        <v>-59.772473300476108</v>
      </c>
      <c r="AB382" s="140">
        <f t="shared" si="68"/>
        <v>-63.588820316188716</v>
      </c>
      <c r="AC382" s="140">
        <f t="shared" si="68"/>
        <v>-67.41480875908141</v>
      </c>
      <c r="AD382" s="140">
        <f t="shared" si="68"/>
        <v>-71.25046619897671</v>
      </c>
      <c r="AE382" s="140">
        <f t="shared" si="68"/>
        <v>-75.095820295170356</v>
      </c>
      <c r="AF382" s="140">
        <f t="shared" si="68"/>
        <v>-78.950898796756235</v>
      </c>
      <c r="AG382" s="140">
        <f t="shared" si="68"/>
        <v>-82.815729542952525</v>
      </c>
      <c r="AH382" s="140">
        <f t="shared" si="68"/>
        <v>-86.690340463429223</v>
      </c>
      <c r="AI382" s="140">
        <f t="shared" si="68"/>
        <v>-90.574759578636758</v>
      </c>
      <c r="AJ382" s="140">
        <f t="shared" si="68"/>
        <v>-94.464089807690428</v>
      </c>
      <c r="AK382" s="140">
        <f t="shared" si="68"/>
        <v>-98.353420036744097</v>
      </c>
      <c r="AL382" s="140">
        <f t="shared" si="68"/>
        <v>-102.24275026579777</v>
      </c>
      <c r="AM382" s="140">
        <f t="shared" si="68"/>
        <v>-106.13208049485144</v>
      </c>
      <c r="AN382" s="140">
        <f t="shared" si="68"/>
        <v>-110.02141072390511</v>
      </c>
      <c r="AO382" s="140">
        <f t="shared" si="68"/>
        <v>-113.91074095295878</v>
      </c>
      <c r="AP382" s="104"/>
      <c r="AQ382" s="104"/>
      <c r="AR382" s="104"/>
      <c r="AS382" s="104"/>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row>
    <row r="383" spans="1:95" ht="15" customHeight="1">
      <c r="A383" s="104"/>
      <c r="B383" s="117" t="s">
        <v>103</v>
      </c>
      <c r="C383" s="141"/>
      <c r="D383" s="140">
        <f t="shared" ref="D383:AO389" si="69">IF(D$373=$B383,0,IF(D$373&gt;$B383,-0.5*D$371-0.5*C$371+C383,0.5*HLOOKUP($B383,$D$370:$AO$371,2,FALSE)+0.5*HLOOKUP($B382,$D$370:$AO$371,2,FALSE)+D382))</f>
        <v>9.1483323109707317</v>
      </c>
      <c r="E383" s="140">
        <f t="shared" si="69"/>
        <v>9.1483323109707317</v>
      </c>
      <c r="F383" s="140">
        <f t="shared" si="69"/>
        <v>9.1483323109707317</v>
      </c>
      <c r="G383" s="140">
        <f t="shared" si="69"/>
        <v>9.1483323109707317</v>
      </c>
      <c r="H383" s="140">
        <f t="shared" si="69"/>
        <v>9.1483323109707317</v>
      </c>
      <c r="I383" s="140">
        <f t="shared" si="69"/>
        <v>9.1483323109707317</v>
      </c>
      <c r="J383" s="140">
        <f t="shared" si="69"/>
        <v>7.3223376916054246</v>
      </c>
      <c r="K383" s="140">
        <f t="shared" si="69"/>
        <v>3.6657619062477398</v>
      </c>
      <c r="L383" s="140">
        <f t="shared" si="69"/>
        <v>0</v>
      </c>
      <c r="M383" s="140">
        <f t="shared" si="69"/>
        <v>-3.6749741244047147</v>
      </c>
      <c r="N383" s="140">
        <f t="shared" si="69"/>
        <v>-7.3591866483750259</v>
      </c>
      <c r="O383" s="140">
        <f t="shared" si="69"/>
        <v>-11.052663837765024</v>
      </c>
      <c r="P383" s="140">
        <f t="shared" si="69"/>
        <v>-14.755432043179404</v>
      </c>
      <c r="Q383" s="140">
        <f t="shared" si="69"/>
        <v>-18.467517700279593</v>
      </c>
      <c r="R383" s="140">
        <f t="shared" si="69"/>
        <v>-22.188947330091153</v>
      </c>
      <c r="S383" s="140">
        <f t="shared" si="69"/>
        <v>-25.919747539312525</v>
      </c>
      <c r="T383" s="140">
        <f t="shared" si="69"/>
        <v>-29.659945020624821</v>
      </c>
      <c r="U383" s="140">
        <f t="shared" si="69"/>
        <v>-33.409566553002954</v>
      </c>
      <c r="V383" s="140">
        <f t="shared" si="69"/>
        <v>-37.168639002027895</v>
      </c>
      <c r="W383" s="140">
        <f t="shared" si="69"/>
        <v>-40.937189320200225</v>
      </c>
      <c r="X383" s="140">
        <f t="shared" si="69"/>
        <v>-44.715244547255118</v>
      </c>
      <c r="Y383" s="140">
        <f t="shared" si="69"/>
        <v>-48.502831810478149</v>
      </c>
      <c r="Z383" s="140">
        <f t="shared" si="69"/>
        <v>-52.299978325022693</v>
      </c>
      <c r="AA383" s="140">
        <f t="shared" si="69"/>
        <v>-56.10671139422837</v>
      </c>
      <c r="AB383" s="140">
        <f t="shared" si="69"/>
        <v>-59.923058409940978</v>
      </c>
      <c r="AC383" s="140">
        <f t="shared" si="69"/>
        <v>-63.749046852833665</v>
      </c>
      <c r="AD383" s="140">
        <f t="shared" si="69"/>
        <v>-67.584704292728972</v>
      </c>
      <c r="AE383" s="140">
        <f t="shared" si="69"/>
        <v>-71.430058388922617</v>
      </c>
      <c r="AF383" s="140">
        <f t="shared" si="69"/>
        <v>-75.285136890508497</v>
      </c>
      <c r="AG383" s="140">
        <f t="shared" si="69"/>
        <v>-79.149967636704787</v>
      </c>
      <c r="AH383" s="140">
        <f t="shared" si="69"/>
        <v>-83.024578557181485</v>
      </c>
      <c r="AI383" s="140">
        <f t="shared" si="69"/>
        <v>-86.90899767238902</v>
      </c>
      <c r="AJ383" s="140">
        <f t="shared" si="69"/>
        <v>-90.79832790144269</v>
      </c>
      <c r="AK383" s="140">
        <f t="shared" si="69"/>
        <v>-94.687658130496359</v>
      </c>
      <c r="AL383" s="140">
        <f t="shared" si="69"/>
        <v>-98.576988359550029</v>
      </c>
      <c r="AM383" s="140">
        <f t="shared" si="69"/>
        <v>-102.4663185886037</v>
      </c>
      <c r="AN383" s="140">
        <f t="shared" si="69"/>
        <v>-106.35564881765737</v>
      </c>
      <c r="AO383" s="140">
        <f t="shared" si="69"/>
        <v>-110.24497904671104</v>
      </c>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row>
    <row r="384" spans="1:95" ht="15" customHeight="1">
      <c r="A384" s="104"/>
      <c r="B384" s="117" t="s">
        <v>104</v>
      </c>
      <c r="C384" s="141"/>
      <c r="D384" s="140">
        <f t="shared" si="69"/>
        <v>12.823306435375446</v>
      </c>
      <c r="E384" s="140">
        <f t="shared" si="69"/>
        <v>12.823306435375446</v>
      </c>
      <c r="F384" s="140">
        <f t="shared" si="69"/>
        <v>12.823306435375446</v>
      </c>
      <c r="G384" s="140">
        <f t="shared" si="69"/>
        <v>12.823306435375446</v>
      </c>
      <c r="H384" s="140">
        <f t="shared" si="69"/>
        <v>12.823306435375446</v>
      </c>
      <c r="I384" s="140">
        <f t="shared" si="69"/>
        <v>12.823306435375446</v>
      </c>
      <c r="J384" s="140">
        <f t="shared" si="69"/>
        <v>10.997311816010139</v>
      </c>
      <c r="K384" s="140">
        <f t="shared" si="69"/>
        <v>7.3407360306524545</v>
      </c>
      <c r="L384" s="140">
        <f t="shared" si="69"/>
        <v>3.6749741244047147</v>
      </c>
      <c r="M384" s="140">
        <f t="shared" si="69"/>
        <v>0</v>
      </c>
      <c r="N384" s="140">
        <f t="shared" si="69"/>
        <v>-3.6842125239703112</v>
      </c>
      <c r="O384" s="140">
        <f t="shared" si="69"/>
        <v>-7.3776897133603105</v>
      </c>
      <c r="P384" s="140">
        <f t="shared" si="69"/>
        <v>-11.080457918774691</v>
      </c>
      <c r="Q384" s="140">
        <f t="shared" si="69"/>
        <v>-14.792543575874879</v>
      </c>
      <c r="R384" s="140">
        <f t="shared" si="69"/>
        <v>-18.513973205686437</v>
      </c>
      <c r="S384" s="140">
        <f t="shared" si="69"/>
        <v>-22.244773414907808</v>
      </c>
      <c r="T384" s="140">
        <f t="shared" si="69"/>
        <v>-25.984970896220105</v>
      </c>
      <c r="U384" s="140">
        <f t="shared" si="69"/>
        <v>-29.734592428598233</v>
      </c>
      <c r="V384" s="140">
        <f t="shared" si="69"/>
        <v>-33.493664877623175</v>
      </c>
      <c r="W384" s="140">
        <f t="shared" si="69"/>
        <v>-37.262215195795505</v>
      </c>
      <c r="X384" s="140">
        <f t="shared" si="69"/>
        <v>-41.040270422850398</v>
      </c>
      <c r="Y384" s="140">
        <f t="shared" si="69"/>
        <v>-44.827857686073429</v>
      </c>
      <c r="Z384" s="140">
        <f t="shared" si="69"/>
        <v>-48.625004200617973</v>
      </c>
      <c r="AA384" s="140">
        <f t="shared" si="69"/>
        <v>-52.431737269823657</v>
      </c>
      <c r="AB384" s="140">
        <f t="shared" si="69"/>
        <v>-56.248084285536265</v>
      </c>
      <c r="AC384" s="140">
        <f t="shared" si="69"/>
        <v>-60.074072728428952</v>
      </c>
      <c r="AD384" s="140">
        <f t="shared" si="69"/>
        <v>-63.909730168324252</v>
      </c>
      <c r="AE384" s="140">
        <f t="shared" si="69"/>
        <v>-67.75508426451789</v>
      </c>
      <c r="AF384" s="140">
        <f t="shared" si="69"/>
        <v>-71.61016276610377</v>
      </c>
      <c r="AG384" s="140">
        <f t="shared" si="69"/>
        <v>-75.47499351230006</v>
      </c>
      <c r="AH384" s="140">
        <f t="shared" si="69"/>
        <v>-79.349604432776758</v>
      </c>
      <c r="AI384" s="140">
        <f t="shared" si="69"/>
        <v>-83.234023547984293</v>
      </c>
      <c r="AJ384" s="140">
        <f t="shared" si="69"/>
        <v>-87.123353777037963</v>
      </c>
      <c r="AK384" s="140">
        <f t="shared" si="69"/>
        <v>-91.012684006091632</v>
      </c>
      <c r="AL384" s="140">
        <f t="shared" si="69"/>
        <v>-94.902014235145302</v>
      </c>
      <c r="AM384" s="140">
        <f t="shared" si="69"/>
        <v>-98.791344464198971</v>
      </c>
      <c r="AN384" s="140">
        <f t="shared" si="69"/>
        <v>-102.68067469325264</v>
      </c>
      <c r="AO384" s="140">
        <f t="shared" si="69"/>
        <v>-106.57000492230631</v>
      </c>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row>
    <row r="385" spans="1:96" ht="15" customHeight="1">
      <c r="A385" s="104"/>
      <c r="B385" s="117" t="s">
        <v>105</v>
      </c>
      <c r="C385" s="141"/>
      <c r="D385" s="140">
        <f t="shared" si="69"/>
        <v>16.507518959345759</v>
      </c>
      <c r="E385" s="140">
        <f t="shared" si="69"/>
        <v>16.507518959345759</v>
      </c>
      <c r="F385" s="140">
        <f t="shared" si="69"/>
        <v>16.507518959345759</v>
      </c>
      <c r="G385" s="140">
        <f t="shared" si="69"/>
        <v>16.507518959345759</v>
      </c>
      <c r="H385" s="140">
        <f t="shared" si="69"/>
        <v>16.507518959345759</v>
      </c>
      <c r="I385" s="140">
        <f t="shared" si="69"/>
        <v>16.507518959345759</v>
      </c>
      <c r="J385" s="140">
        <f t="shared" si="69"/>
        <v>14.68152433998045</v>
      </c>
      <c r="K385" s="140">
        <f t="shared" si="69"/>
        <v>11.024948554622766</v>
      </c>
      <c r="L385" s="140">
        <f t="shared" si="69"/>
        <v>7.3591866483750259</v>
      </c>
      <c r="M385" s="140">
        <f t="shared" si="69"/>
        <v>3.6842125239703112</v>
      </c>
      <c r="N385" s="140">
        <f t="shared" si="69"/>
        <v>0</v>
      </c>
      <c r="O385" s="140">
        <f t="shared" si="69"/>
        <v>-3.6934771893899994</v>
      </c>
      <c r="P385" s="140">
        <f t="shared" si="69"/>
        <v>-7.3962453948043789</v>
      </c>
      <c r="Q385" s="140">
        <f t="shared" si="69"/>
        <v>-11.108331051904567</v>
      </c>
      <c r="R385" s="140">
        <f t="shared" si="69"/>
        <v>-14.829760681716126</v>
      </c>
      <c r="S385" s="140">
        <f t="shared" si="69"/>
        <v>-18.560560890937499</v>
      </c>
      <c r="T385" s="140">
        <f t="shared" si="69"/>
        <v>-22.300758372249796</v>
      </c>
      <c r="U385" s="140">
        <f t="shared" si="69"/>
        <v>-26.050379904627924</v>
      </c>
      <c r="V385" s="140">
        <f t="shared" si="69"/>
        <v>-29.809452353652865</v>
      </c>
      <c r="W385" s="140">
        <f t="shared" si="69"/>
        <v>-33.578002671825196</v>
      </c>
      <c r="X385" s="140">
        <f t="shared" si="69"/>
        <v>-37.356057898880088</v>
      </c>
      <c r="Y385" s="140">
        <f t="shared" si="69"/>
        <v>-41.14364516210312</v>
      </c>
      <c r="Z385" s="140">
        <f t="shared" si="69"/>
        <v>-44.940791676647663</v>
      </c>
      <c r="AA385" s="140">
        <f t="shared" si="69"/>
        <v>-48.74752474585334</v>
      </c>
      <c r="AB385" s="140">
        <f t="shared" si="69"/>
        <v>-52.563871761565949</v>
      </c>
      <c r="AC385" s="140">
        <f t="shared" si="69"/>
        <v>-56.389860204458635</v>
      </c>
      <c r="AD385" s="140">
        <f t="shared" si="69"/>
        <v>-60.225517644353936</v>
      </c>
      <c r="AE385" s="140">
        <f t="shared" si="69"/>
        <v>-64.070871740547574</v>
      </c>
      <c r="AF385" s="140">
        <f t="shared" si="69"/>
        <v>-67.925950242133453</v>
      </c>
      <c r="AG385" s="140">
        <f t="shared" si="69"/>
        <v>-71.790780988329743</v>
      </c>
      <c r="AH385" s="140">
        <f t="shared" si="69"/>
        <v>-75.665391908806441</v>
      </c>
      <c r="AI385" s="140">
        <f t="shared" si="69"/>
        <v>-79.549811024013977</v>
      </c>
      <c r="AJ385" s="140">
        <f t="shared" si="69"/>
        <v>-83.439141253067646</v>
      </c>
      <c r="AK385" s="140">
        <f t="shared" si="69"/>
        <v>-87.328471482121316</v>
      </c>
      <c r="AL385" s="140">
        <f t="shared" si="69"/>
        <v>-91.217801711174985</v>
      </c>
      <c r="AM385" s="140">
        <f t="shared" si="69"/>
        <v>-95.107131940228655</v>
      </c>
      <c r="AN385" s="140">
        <f t="shared" si="69"/>
        <v>-98.996462169282324</v>
      </c>
      <c r="AO385" s="140">
        <f t="shared" si="69"/>
        <v>-102.88579239833599</v>
      </c>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row>
    <row r="386" spans="1:96" ht="15" customHeight="1">
      <c r="A386" s="104"/>
      <c r="B386" s="117" t="s">
        <v>106</v>
      </c>
      <c r="C386" s="141"/>
      <c r="D386" s="140">
        <f t="shared" si="69"/>
        <v>20.200996148735758</v>
      </c>
      <c r="E386" s="140">
        <f t="shared" si="69"/>
        <v>20.200996148735758</v>
      </c>
      <c r="F386" s="140">
        <f t="shared" si="69"/>
        <v>20.200996148735758</v>
      </c>
      <c r="G386" s="140">
        <f t="shared" si="69"/>
        <v>20.200996148735758</v>
      </c>
      <c r="H386" s="140">
        <f t="shared" si="69"/>
        <v>20.200996148735758</v>
      </c>
      <c r="I386" s="140">
        <f t="shared" si="69"/>
        <v>20.200996148735758</v>
      </c>
      <c r="J386" s="140">
        <f t="shared" si="69"/>
        <v>18.375001529370451</v>
      </c>
      <c r="K386" s="140">
        <f t="shared" si="69"/>
        <v>14.718425744012766</v>
      </c>
      <c r="L386" s="140">
        <f t="shared" si="69"/>
        <v>11.052663837765024</v>
      </c>
      <c r="M386" s="140">
        <f t="shared" si="69"/>
        <v>7.3776897133603105</v>
      </c>
      <c r="N386" s="140">
        <f t="shared" si="69"/>
        <v>3.6934771893899994</v>
      </c>
      <c r="O386" s="140">
        <f t="shared" si="69"/>
        <v>0</v>
      </c>
      <c r="P386" s="140">
        <f t="shared" si="69"/>
        <v>-3.7027682054143796</v>
      </c>
      <c r="Q386" s="140">
        <f t="shared" si="69"/>
        <v>-7.4148538625145672</v>
      </c>
      <c r="R386" s="140">
        <f t="shared" si="69"/>
        <v>-11.136283492326125</v>
      </c>
      <c r="S386" s="140">
        <f t="shared" si="69"/>
        <v>-14.867083701547497</v>
      </c>
      <c r="T386" s="140">
        <f t="shared" si="69"/>
        <v>-18.607281182859793</v>
      </c>
      <c r="U386" s="140">
        <f t="shared" si="69"/>
        <v>-22.356902715237922</v>
      </c>
      <c r="V386" s="140">
        <f t="shared" si="69"/>
        <v>-26.115975164262863</v>
      </c>
      <c r="W386" s="140">
        <f t="shared" si="69"/>
        <v>-29.884525482435198</v>
      </c>
      <c r="X386" s="140">
        <f t="shared" si="69"/>
        <v>-33.662580709490086</v>
      </c>
      <c r="Y386" s="140">
        <f t="shared" si="69"/>
        <v>-37.450167972713118</v>
      </c>
      <c r="Z386" s="140">
        <f t="shared" si="69"/>
        <v>-41.247314487257661</v>
      </c>
      <c r="AA386" s="140">
        <f t="shared" si="69"/>
        <v>-45.054047556463345</v>
      </c>
      <c r="AB386" s="140">
        <f t="shared" si="69"/>
        <v>-48.870394572175954</v>
      </c>
      <c r="AC386" s="140">
        <f t="shared" si="69"/>
        <v>-52.696383015068641</v>
      </c>
      <c r="AD386" s="140">
        <f t="shared" si="69"/>
        <v>-56.532040454963941</v>
      </c>
      <c r="AE386" s="140">
        <f t="shared" si="69"/>
        <v>-60.377394551157579</v>
      </c>
      <c r="AF386" s="140">
        <f t="shared" si="69"/>
        <v>-64.232473052743458</v>
      </c>
      <c r="AG386" s="140">
        <f t="shared" si="69"/>
        <v>-68.097303798939748</v>
      </c>
      <c r="AH386" s="140">
        <f t="shared" si="69"/>
        <v>-71.971914719416446</v>
      </c>
      <c r="AI386" s="140">
        <f t="shared" si="69"/>
        <v>-75.856333834623982</v>
      </c>
      <c r="AJ386" s="140">
        <f t="shared" si="69"/>
        <v>-79.745664063677651</v>
      </c>
      <c r="AK386" s="140">
        <f t="shared" si="69"/>
        <v>-83.634994292731321</v>
      </c>
      <c r="AL386" s="140">
        <f t="shared" si="69"/>
        <v>-87.52432452178499</v>
      </c>
      <c r="AM386" s="140">
        <f t="shared" si="69"/>
        <v>-91.41365475083866</v>
      </c>
      <c r="AN386" s="140">
        <f t="shared" si="69"/>
        <v>-95.302984979892329</v>
      </c>
      <c r="AO386" s="140">
        <f t="shared" si="69"/>
        <v>-99.192315208945999</v>
      </c>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3"/>
    </row>
    <row r="387" spans="1:96" ht="15" customHeight="1">
      <c r="A387" s="104"/>
      <c r="B387" s="117" t="s">
        <v>107</v>
      </c>
      <c r="C387" s="141"/>
      <c r="D387" s="140">
        <f t="shared" si="69"/>
        <v>23.903764354150137</v>
      </c>
      <c r="E387" s="140">
        <f t="shared" si="69"/>
        <v>23.903764354150137</v>
      </c>
      <c r="F387" s="140">
        <f t="shared" si="69"/>
        <v>23.903764354150137</v>
      </c>
      <c r="G387" s="140">
        <f t="shared" si="69"/>
        <v>23.903764354150137</v>
      </c>
      <c r="H387" s="140">
        <f t="shared" si="69"/>
        <v>23.903764354150137</v>
      </c>
      <c r="I387" s="140">
        <f t="shared" si="69"/>
        <v>23.903764354150137</v>
      </c>
      <c r="J387" s="140">
        <f t="shared" si="69"/>
        <v>22.07776973478483</v>
      </c>
      <c r="K387" s="140">
        <f t="shared" si="69"/>
        <v>18.421193949427145</v>
      </c>
      <c r="L387" s="140">
        <f t="shared" si="69"/>
        <v>14.755432043179404</v>
      </c>
      <c r="M387" s="140">
        <f t="shared" si="69"/>
        <v>11.080457918774691</v>
      </c>
      <c r="N387" s="140">
        <f t="shared" si="69"/>
        <v>7.3962453948043789</v>
      </c>
      <c r="O387" s="140">
        <f t="shared" si="69"/>
        <v>3.7027682054143796</v>
      </c>
      <c r="P387" s="140">
        <f t="shared" si="69"/>
        <v>0</v>
      </c>
      <c r="Q387" s="140">
        <f t="shared" si="69"/>
        <v>-3.7120856571001877</v>
      </c>
      <c r="R387" s="140">
        <f t="shared" si="69"/>
        <v>-7.4335152869117458</v>
      </c>
      <c r="S387" s="140">
        <f t="shared" si="69"/>
        <v>-11.164315496133117</v>
      </c>
      <c r="T387" s="140">
        <f t="shared" si="69"/>
        <v>-14.904512977445414</v>
      </c>
      <c r="U387" s="140">
        <f t="shared" si="69"/>
        <v>-18.654134509823542</v>
      </c>
      <c r="V387" s="140">
        <f t="shared" si="69"/>
        <v>-22.413206958848484</v>
      </c>
      <c r="W387" s="140">
        <f t="shared" si="69"/>
        <v>-26.181757277020818</v>
      </c>
      <c r="X387" s="140">
        <f t="shared" si="69"/>
        <v>-29.959812504075707</v>
      </c>
      <c r="Y387" s="140">
        <f t="shared" si="69"/>
        <v>-33.747399767298738</v>
      </c>
      <c r="Z387" s="140">
        <f t="shared" si="69"/>
        <v>-37.544546281843282</v>
      </c>
      <c r="AA387" s="140">
        <f t="shared" si="69"/>
        <v>-41.351279351048959</v>
      </c>
      <c r="AB387" s="140">
        <f t="shared" si="69"/>
        <v>-45.167626366761567</v>
      </c>
      <c r="AC387" s="140">
        <f t="shared" si="69"/>
        <v>-48.993614809654254</v>
      </c>
      <c r="AD387" s="140">
        <f t="shared" si="69"/>
        <v>-52.829272249549554</v>
      </c>
      <c r="AE387" s="140">
        <f t="shared" si="69"/>
        <v>-56.674626345743192</v>
      </c>
      <c r="AF387" s="140">
        <f t="shared" si="69"/>
        <v>-60.529704847329064</v>
      </c>
      <c r="AG387" s="140">
        <f t="shared" si="69"/>
        <v>-64.394535593525347</v>
      </c>
      <c r="AH387" s="140">
        <f t="shared" si="69"/>
        <v>-68.269146514002045</v>
      </c>
      <c r="AI387" s="140">
        <f t="shared" si="69"/>
        <v>-72.153565629209581</v>
      </c>
      <c r="AJ387" s="140">
        <f t="shared" si="69"/>
        <v>-76.04289585826325</v>
      </c>
      <c r="AK387" s="140">
        <f t="shared" si="69"/>
        <v>-79.93222608731692</v>
      </c>
      <c r="AL387" s="140">
        <f t="shared" si="69"/>
        <v>-83.821556316370589</v>
      </c>
      <c r="AM387" s="140">
        <f t="shared" si="69"/>
        <v>-87.710886545424259</v>
      </c>
      <c r="AN387" s="140">
        <f t="shared" si="69"/>
        <v>-91.600216774477929</v>
      </c>
      <c r="AO387" s="140">
        <f t="shared" si="69"/>
        <v>-95.489547003531598</v>
      </c>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3"/>
    </row>
    <row r="388" spans="1:96" ht="15" customHeight="1">
      <c r="A388" s="104"/>
      <c r="B388" s="117" t="s">
        <v>108</v>
      </c>
      <c r="C388" s="141"/>
      <c r="D388" s="140">
        <f t="shared" si="69"/>
        <v>27.615850011250323</v>
      </c>
      <c r="E388" s="140">
        <f t="shared" si="69"/>
        <v>27.615850011250323</v>
      </c>
      <c r="F388" s="140">
        <f t="shared" si="69"/>
        <v>27.615850011250323</v>
      </c>
      <c r="G388" s="140">
        <f t="shared" si="69"/>
        <v>27.615850011250323</v>
      </c>
      <c r="H388" s="140">
        <f t="shared" si="69"/>
        <v>27.615850011250323</v>
      </c>
      <c r="I388" s="140">
        <f t="shared" si="69"/>
        <v>27.615850011250323</v>
      </c>
      <c r="J388" s="140">
        <f t="shared" si="69"/>
        <v>25.78985539188502</v>
      </c>
      <c r="K388" s="140">
        <f t="shared" si="69"/>
        <v>22.133279606527331</v>
      </c>
      <c r="L388" s="140">
        <f t="shared" si="69"/>
        <v>18.467517700279593</v>
      </c>
      <c r="M388" s="140">
        <f t="shared" si="69"/>
        <v>14.792543575874879</v>
      </c>
      <c r="N388" s="140">
        <f t="shared" si="69"/>
        <v>11.108331051904567</v>
      </c>
      <c r="O388" s="140">
        <f t="shared" si="69"/>
        <v>7.4148538625145672</v>
      </c>
      <c r="P388" s="140">
        <f t="shared" si="69"/>
        <v>3.7120856571001877</v>
      </c>
      <c r="Q388" s="140">
        <f t="shared" si="69"/>
        <v>0</v>
      </c>
      <c r="R388" s="140">
        <f t="shared" si="69"/>
        <v>-3.7214296298115581</v>
      </c>
      <c r="S388" s="140">
        <f t="shared" si="69"/>
        <v>-7.4522298390329302</v>
      </c>
      <c r="T388" s="140">
        <f t="shared" si="69"/>
        <v>-11.192427320345226</v>
      </c>
      <c r="U388" s="140">
        <f t="shared" si="69"/>
        <v>-14.942048852723357</v>
      </c>
      <c r="V388" s="140">
        <f t="shared" si="69"/>
        <v>-18.701121301748298</v>
      </c>
      <c r="W388" s="140">
        <f t="shared" si="69"/>
        <v>-22.469671619920632</v>
      </c>
      <c r="X388" s="140">
        <f t="shared" si="69"/>
        <v>-26.247726846975521</v>
      </c>
      <c r="Y388" s="140">
        <f t="shared" si="69"/>
        <v>-30.035314110198556</v>
      </c>
      <c r="Z388" s="140">
        <f t="shared" si="69"/>
        <v>-33.832460624743099</v>
      </c>
      <c r="AA388" s="140">
        <f t="shared" si="69"/>
        <v>-37.639193693948783</v>
      </c>
      <c r="AB388" s="140">
        <f t="shared" si="69"/>
        <v>-41.455540709661392</v>
      </c>
      <c r="AC388" s="140">
        <f t="shared" si="69"/>
        <v>-45.281529152554079</v>
      </c>
      <c r="AD388" s="140">
        <f t="shared" si="69"/>
        <v>-49.117186592449379</v>
      </c>
      <c r="AE388" s="140">
        <f t="shared" si="69"/>
        <v>-52.962540688643017</v>
      </c>
      <c r="AF388" s="140">
        <f t="shared" si="69"/>
        <v>-56.817619190228889</v>
      </c>
      <c r="AG388" s="140">
        <f t="shared" si="69"/>
        <v>-60.682449936425172</v>
      </c>
      <c r="AH388" s="140">
        <f t="shared" si="69"/>
        <v>-64.55706085690187</v>
      </c>
      <c r="AI388" s="140">
        <f t="shared" si="69"/>
        <v>-68.441479972109406</v>
      </c>
      <c r="AJ388" s="140">
        <f t="shared" si="69"/>
        <v>-72.330810201163075</v>
      </c>
      <c r="AK388" s="140">
        <f t="shared" si="69"/>
        <v>-76.220140430216745</v>
      </c>
      <c r="AL388" s="140">
        <f t="shared" si="69"/>
        <v>-80.109470659270414</v>
      </c>
      <c r="AM388" s="140">
        <f t="shared" si="69"/>
        <v>-83.998800888324084</v>
      </c>
      <c r="AN388" s="140">
        <f t="shared" si="69"/>
        <v>-87.888131117377753</v>
      </c>
      <c r="AO388" s="140">
        <f t="shared" si="69"/>
        <v>-91.777461346431423</v>
      </c>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3"/>
    </row>
    <row r="389" spans="1:96" ht="15" customHeight="1">
      <c r="A389" s="104"/>
      <c r="B389" s="117" t="s">
        <v>109</v>
      </c>
      <c r="C389" s="141"/>
      <c r="D389" s="140">
        <f t="shared" si="69"/>
        <v>31.337279641061883</v>
      </c>
      <c r="E389" s="140">
        <f t="shared" si="69"/>
        <v>31.337279641061883</v>
      </c>
      <c r="F389" s="140">
        <f t="shared" si="69"/>
        <v>31.337279641061883</v>
      </c>
      <c r="G389" s="140">
        <f t="shared" si="69"/>
        <v>31.337279641061883</v>
      </c>
      <c r="H389" s="140">
        <f t="shared" si="69"/>
        <v>31.337279641061883</v>
      </c>
      <c r="I389" s="140">
        <f t="shared" si="69"/>
        <v>31.337279641061883</v>
      </c>
      <c r="J389" s="140">
        <f t="shared" si="69"/>
        <v>29.51128502169658</v>
      </c>
      <c r="K389" s="140">
        <f t="shared" si="69"/>
        <v>25.854709236338891</v>
      </c>
      <c r="L389" s="140">
        <f t="shared" si="69"/>
        <v>22.188947330091153</v>
      </c>
      <c r="M389" s="140">
        <f t="shared" si="69"/>
        <v>18.513973205686437</v>
      </c>
      <c r="N389" s="140">
        <f t="shared" si="69"/>
        <v>14.829760681716126</v>
      </c>
      <c r="O389" s="140">
        <f t="shared" si="69"/>
        <v>11.136283492326125</v>
      </c>
      <c r="P389" s="140">
        <f t="shared" si="69"/>
        <v>7.4335152869117458</v>
      </c>
      <c r="Q389" s="140">
        <f t="shared" si="69"/>
        <v>3.7214296298115581</v>
      </c>
      <c r="R389" s="140">
        <f t="shared" si="69"/>
        <v>0</v>
      </c>
      <c r="S389" s="140">
        <f t="shared" si="69"/>
        <v>-3.7308002092213721</v>
      </c>
      <c r="T389" s="140">
        <f t="shared" si="69"/>
        <v>-7.4709976905336681</v>
      </c>
      <c r="U389" s="140">
        <f t="shared" si="69"/>
        <v>-11.220619222911798</v>
      </c>
      <c r="V389" s="140">
        <f t="shared" si="69"/>
        <v>-14.97969167193674</v>
      </c>
      <c r="W389" s="140">
        <f t="shared" si="69"/>
        <v>-18.748241990109072</v>
      </c>
      <c r="X389" s="140">
        <f t="shared" si="69"/>
        <v>-22.526297217163961</v>
      </c>
      <c r="Y389" s="140">
        <f t="shared" si="69"/>
        <v>-26.313884480386996</v>
      </c>
      <c r="Z389" s="140">
        <f t="shared" si="69"/>
        <v>-30.111030994931536</v>
      </c>
      <c r="AA389" s="140">
        <f t="shared" si="69"/>
        <v>-33.917764064137216</v>
      </c>
      <c r="AB389" s="140">
        <f t="shared" si="69"/>
        <v>-37.734111079849825</v>
      </c>
      <c r="AC389" s="140">
        <f t="shared" si="69"/>
        <v>-41.560099522742512</v>
      </c>
      <c r="AD389" s="140">
        <f t="shared" si="69"/>
        <v>-45.395756962637812</v>
      </c>
      <c r="AE389" s="140">
        <f t="shared" ref="AE389:AO389" si="70">IF(AE$373=$B389,0,IF(AE$373&gt;$B389,-0.5*AE$371-0.5*AD$371+AD389,0.5*HLOOKUP($B389,$D$370:$AO$371,2,FALSE)+0.5*HLOOKUP($B388,$D$370:$AO$371,2,FALSE)+AE388))</f>
        <v>-49.24111105883145</v>
      </c>
      <c r="AF389" s="140">
        <f t="shared" si="70"/>
        <v>-53.096189560417322</v>
      </c>
      <c r="AG389" s="140">
        <f t="shared" si="70"/>
        <v>-56.961020306613605</v>
      </c>
      <c r="AH389" s="140">
        <f t="shared" si="70"/>
        <v>-60.835631227090296</v>
      </c>
      <c r="AI389" s="140">
        <f t="shared" si="70"/>
        <v>-64.720050342297824</v>
      </c>
      <c r="AJ389" s="140">
        <f t="shared" si="70"/>
        <v>-68.609380571351494</v>
      </c>
      <c r="AK389" s="140">
        <f t="shared" si="70"/>
        <v>-72.498710800405163</v>
      </c>
      <c r="AL389" s="140">
        <f t="shared" si="70"/>
        <v>-76.388041029458833</v>
      </c>
      <c r="AM389" s="140">
        <f t="shared" si="70"/>
        <v>-80.277371258512503</v>
      </c>
      <c r="AN389" s="140">
        <f t="shared" si="70"/>
        <v>-84.166701487566172</v>
      </c>
      <c r="AO389" s="140">
        <f t="shared" si="70"/>
        <v>-88.056031716619842</v>
      </c>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3"/>
    </row>
    <row r="390" spans="1:96" ht="15" customHeight="1">
      <c r="A390" s="104"/>
      <c r="B390" s="117" t="s">
        <v>110</v>
      </c>
      <c r="C390" s="141"/>
      <c r="D390" s="140">
        <f t="shared" ref="D390:AO396" si="71">IF(D$373=$B390,0,IF(D$373&gt;$B390,-0.5*D$371-0.5*C$371+C390,0.5*HLOOKUP($B390,$D$370:$AO$371,2,FALSE)+0.5*HLOOKUP($B389,$D$370:$AO$371,2,FALSE)+D389))</f>
        <v>35.068079850283254</v>
      </c>
      <c r="E390" s="140">
        <f t="shared" si="71"/>
        <v>35.068079850283254</v>
      </c>
      <c r="F390" s="140">
        <f t="shared" si="71"/>
        <v>35.068079850283254</v>
      </c>
      <c r="G390" s="140">
        <f t="shared" si="71"/>
        <v>35.068079850283254</v>
      </c>
      <c r="H390" s="140">
        <f t="shared" si="71"/>
        <v>35.068079850283254</v>
      </c>
      <c r="I390" s="140">
        <f t="shared" si="71"/>
        <v>35.068079850283254</v>
      </c>
      <c r="J390" s="140">
        <f t="shared" si="71"/>
        <v>33.242085230917951</v>
      </c>
      <c r="K390" s="140">
        <f t="shared" si="71"/>
        <v>29.585509445560263</v>
      </c>
      <c r="L390" s="140">
        <f t="shared" si="71"/>
        <v>25.919747539312525</v>
      </c>
      <c r="M390" s="140">
        <f t="shared" si="71"/>
        <v>22.244773414907808</v>
      </c>
      <c r="N390" s="140">
        <f t="shared" si="71"/>
        <v>18.560560890937499</v>
      </c>
      <c r="O390" s="140">
        <f t="shared" si="71"/>
        <v>14.867083701547497</v>
      </c>
      <c r="P390" s="140">
        <f t="shared" si="71"/>
        <v>11.164315496133117</v>
      </c>
      <c r="Q390" s="140">
        <f t="shared" si="71"/>
        <v>7.4522298390329302</v>
      </c>
      <c r="R390" s="140">
        <f t="shared" si="71"/>
        <v>3.7308002092213721</v>
      </c>
      <c r="S390" s="140">
        <f t="shared" si="71"/>
        <v>0</v>
      </c>
      <c r="T390" s="140">
        <f t="shared" si="71"/>
        <v>-3.740197481312296</v>
      </c>
      <c r="U390" s="140">
        <f t="shared" si="71"/>
        <v>-7.4898190136904255</v>
      </c>
      <c r="V390" s="140">
        <f t="shared" si="71"/>
        <v>-11.248891462715367</v>
      </c>
      <c r="W390" s="140">
        <f t="shared" si="71"/>
        <v>-15.017441780887701</v>
      </c>
      <c r="X390" s="140">
        <f t="shared" si="71"/>
        <v>-18.79549700794259</v>
      </c>
      <c r="Y390" s="140">
        <f t="shared" si="71"/>
        <v>-22.583084271165625</v>
      </c>
      <c r="Z390" s="140">
        <f t="shared" si="71"/>
        <v>-26.380230785710165</v>
      </c>
      <c r="AA390" s="140">
        <f t="shared" si="71"/>
        <v>-30.186963854915845</v>
      </c>
      <c r="AB390" s="140">
        <f t="shared" si="71"/>
        <v>-34.003310870628454</v>
      </c>
      <c r="AC390" s="140">
        <f t="shared" si="71"/>
        <v>-37.82929931352114</v>
      </c>
      <c r="AD390" s="140">
        <f t="shared" si="71"/>
        <v>-41.66495675341644</v>
      </c>
      <c r="AE390" s="140">
        <f t="shared" si="71"/>
        <v>-45.510310849610079</v>
      </c>
      <c r="AF390" s="140">
        <f t="shared" si="71"/>
        <v>-49.365389351195951</v>
      </c>
      <c r="AG390" s="140">
        <f t="shared" si="71"/>
        <v>-53.230220097392234</v>
      </c>
      <c r="AH390" s="140">
        <f t="shared" si="71"/>
        <v>-57.104831017868925</v>
      </c>
      <c r="AI390" s="140">
        <f t="shared" si="71"/>
        <v>-60.98925013307646</v>
      </c>
      <c r="AJ390" s="140">
        <f t="shared" si="71"/>
        <v>-64.878580362130137</v>
      </c>
      <c r="AK390" s="140">
        <f t="shared" si="71"/>
        <v>-68.767910591183806</v>
      </c>
      <c r="AL390" s="140">
        <f t="shared" si="71"/>
        <v>-72.657240820237476</v>
      </c>
      <c r="AM390" s="140">
        <f t="shared" si="71"/>
        <v>-76.546571049291146</v>
      </c>
      <c r="AN390" s="140">
        <f t="shared" si="71"/>
        <v>-80.435901278344815</v>
      </c>
      <c r="AO390" s="140">
        <f t="shared" si="71"/>
        <v>-84.325231507398485</v>
      </c>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3"/>
    </row>
    <row r="391" spans="1:96" ht="15" customHeight="1">
      <c r="A391" s="104"/>
      <c r="B391" s="117" t="s">
        <v>111</v>
      </c>
      <c r="C391" s="141"/>
      <c r="D391" s="140">
        <f t="shared" si="71"/>
        <v>38.808277331595548</v>
      </c>
      <c r="E391" s="140">
        <f t="shared" si="71"/>
        <v>38.808277331595548</v>
      </c>
      <c r="F391" s="140">
        <f t="shared" si="71"/>
        <v>38.808277331595548</v>
      </c>
      <c r="G391" s="140">
        <f t="shared" si="71"/>
        <v>38.808277331595548</v>
      </c>
      <c r="H391" s="140">
        <f t="shared" si="71"/>
        <v>38.808277331595548</v>
      </c>
      <c r="I391" s="140">
        <f t="shared" si="71"/>
        <v>38.808277331595548</v>
      </c>
      <c r="J391" s="140">
        <f t="shared" si="71"/>
        <v>36.982282712230244</v>
      </c>
      <c r="K391" s="140">
        <f t="shared" si="71"/>
        <v>33.325706926872556</v>
      </c>
      <c r="L391" s="140">
        <f t="shared" si="71"/>
        <v>29.659945020624821</v>
      </c>
      <c r="M391" s="140">
        <f t="shared" si="71"/>
        <v>25.984970896220105</v>
      </c>
      <c r="N391" s="140">
        <f t="shared" si="71"/>
        <v>22.300758372249796</v>
      </c>
      <c r="O391" s="140">
        <f t="shared" si="71"/>
        <v>18.607281182859793</v>
      </c>
      <c r="P391" s="140">
        <f t="shared" si="71"/>
        <v>14.904512977445414</v>
      </c>
      <c r="Q391" s="140">
        <f t="shared" si="71"/>
        <v>11.192427320345226</v>
      </c>
      <c r="R391" s="140">
        <f t="shared" si="71"/>
        <v>7.4709976905336681</v>
      </c>
      <c r="S391" s="140">
        <f t="shared" si="71"/>
        <v>3.740197481312296</v>
      </c>
      <c r="T391" s="140">
        <f t="shared" si="71"/>
        <v>0</v>
      </c>
      <c r="U391" s="140">
        <f t="shared" si="71"/>
        <v>-3.7496215323781299</v>
      </c>
      <c r="V391" s="140">
        <f t="shared" si="71"/>
        <v>-7.5086939814030718</v>
      </c>
      <c r="W391" s="140">
        <f t="shared" si="71"/>
        <v>-11.277244299575404</v>
      </c>
      <c r="X391" s="140">
        <f t="shared" si="71"/>
        <v>-15.055299526630293</v>
      </c>
      <c r="Y391" s="140">
        <f t="shared" si="71"/>
        <v>-18.842886789853328</v>
      </c>
      <c r="Z391" s="140">
        <f t="shared" si="71"/>
        <v>-22.640033304397868</v>
      </c>
      <c r="AA391" s="140">
        <f t="shared" si="71"/>
        <v>-26.446766373603548</v>
      </c>
      <c r="AB391" s="140">
        <f t="shared" si="71"/>
        <v>-30.26311338931616</v>
      </c>
      <c r="AC391" s="140">
        <f t="shared" si="71"/>
        <v>-34.089101832208847</v>
      </c>
      <c r="AD391" s="140">
        <f t="shared" si="71"/>
        <v>-37.924759272104147</v>
      </c>
      <c r="AE391" s="140">
        <f t="shared" si="71"/>
        <v>-41.770113368297785</v>
      </c>
      <c r="AF391" s="140">
        <f t="shared" si="71"/>
        <v>-45.625191869883658</v>
      </c>
      <c r="AG391" s="140">
        <f t="shared" si="71"/>
        <v>-49.490022616079941</v>
      </c>
      <c r="AH391" s="140">
        <f t="shared" si="71"/>
        <v>-53.364633536556632</v>
      </c>
      <c r="AI391" s="140">
        <f t="shared" si="71"/>
        <v>-57.249052651764167</v>
      </c>
      <c r="AJ391" s="140">
        <f t="shared" si="71"/>
        <v>-61.138382880817836</v>
      </c>
      <c r="AK391" s="140">
        <f t="shared" si="71"/>
        <v>-65.027713109871513</v>
      </c>
      <c r="AL391" s="140">
        <f t="shared" si="71"/>
        <v>-68.917043338925183</v>
      </c>
      <c r="AM391" s="140">
        <f t="shared" si="71"/>
        <v>-72.806373567978852</v>
      </c>
      <c r="AN391" s="140">
        <f t="shared" si="71"/>
        <v>-76.695703797032522</v>
      </c>
      <c r="AO391" s="140">
        <f t="shared" si="71"/>
        <v>-80.585034026086191</v>
      </c>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3"/>
    </row>
    <row r="392" spans="1:96" ht="15" customHeight="1">
      <c r="A392" s="104"/>
      <c r="B392" s="117" t="s">
        <v>112</v>
      </c>
      <c r="C392" s="141"/>
      <c r="D392" s="140">
        <f t="shared" si="71"/>
        <v>42.557898863973676</v>
      </c>
      <c r="E392" s="140">
        <f t="shared" si="71"/>
        <v>42.557898863973676</v>
      </c>
      <c r="F392" s="140">
        <f t="shared" si="71"/>
        <v>42.557898863973676</v>
      </c>
      <c r="G392" s="140">
        <f t="shared" si="71"/>
        <v>42.557898863973676</v>
      </c>
      <c r="H392" s="140">
        <f t="shared" si="71"/>
        <v>42.557898863973676</v>
      </c>
      <c r="I392" s="140">
        <f t="shared" si="71"/>
        <v>42.557898863973676</v>
      </c>
      <c r="J392" s="140">
        <f t="shared" si="71"/>
        <v>40.731904244608373</v>
      </c>
      <c r="K392" s="140">
        <f t="shared" si="71"/>
        <v>37.075328459250684</v>
      </c>
      <c r="L392" s="140">
        <f t="shared" si="71"/>
        <v>33.409566553002954</v>
      </c>
      <c r="M392" s="140">
        <f t="shared" si="71"/>
        <v>29.734592428598233</v>
      </c>
      <c r="N392" s="140">
        <f t="shared" si="71"/>
        <v>26.050379904627924</v>
      </c>
      <c r="O392" s="140">
        <f t="shared" si="71"/>
        <v>22.356902715237922</v>
      </c>
      <c r="P392" s="140">
        <f t="shared" si="71"/>
        <v>18.654134509823542</v>
      </c>
      <c r="Q392" s="140">
        <f t="shared" si="71"/>
        <v>14.942048852723357</v>
      </c>
      <c r="R392" s="140">
        <f t="shared" si="71"/>
        <v>11.220619222911798</v>
      </c>
      <c r="S392" s="140">
        <f t="shared" si="71"/>
        <v>7.4898190136904255</v>
      </c>
      <c r="T392" s="140">
        <f t="shared" si="71"/>
        <v>3.7496215323781299</v>
      </c>
      <c r="U392" s="140">
        <f t="shared" si="71"/>
        <v>0</v>
      </c>
      <c r="V392" s="140">
        <f t="shared" si="71"/>
        <v>-3.7590724490249419</v>
      </c>
      <c r="W392" s="140">
        <f t="shared" si="71"/>
        <v>-7.5276227671972755</v>
      </c>
      <c r="X392" s="140">
        <f t="shared" si="71"/>
        <v>-11.305677994252164</v>
      </c>
      <c r="Y392" s="140">
        <f t="shared" si="71"/>
        <v>-15.093265257475197</v>
      </c>
      <c r="Z392" s="140">
        <f t="shared" si="71"/>
        <v>-18.890411772019739</v>
      </c>
      <c r="AA392" s="140">
        <f t="shared" si="71"/>
        <v>-22.69714484122542</v>
      </c>
      <c r="AB392" s="140">
        <f t="shared" si="71"/>
        <v>-26.513491856938032</v>
      </c>
      <c r="AC392" s="140">
        <f t="shared" si="71"/>
        <v>-30.339480299830718</v>
      </c>
      <c r="AD392" s="140">
        <f t="shared" si="71"/>
        <v>-34.175137739726019</v>
      </c>
      <c r="AE392" s="140">
        <f t="shared" si="71"/>
        <v>-38.020491835919657</v>
      </c>
      <c r="AF392" s="140">
        <f t="shared" si="71"/>
        <v>-41.875570337505529</v>
      </c>
      <c r="AG392" s="140">
        <f t="shared" si="71"/>
        <v>-45.740401083701812</v>
      </c>
      <c r="AH392" s="140">
        <f t="shared" si="71"/>
        <v>-49.615012004178503</v>
      </c>
      <c r="AI392" s="140">
        <f t="shared" si="71"/>
        <v>-53.499431119386038</v>
      </c>
      <c r="AJ392" s="140">
        <f t="shared" si="71"/>
        <v>-57.388761348439708</v>
      </c>
      <c r="AK392" s="140">
        <f t="shared" si="71"/>
        <v>-61.278091577493377</v>
      </c>
      <c r="AL392" s="140">
        <f t="shared" si="71"/>
        <v>-65.167421806547054</v>
      </c>
      <c r="AM392" s="140">
        <f t="shared" si="71"/>
        <v>-69.056752035600724</v>
      </c>
      <c r="AN392" s="140">
        <f t="shared" si="71"/>
        <v>-72.946082264654393</v>
      </c>
      <c r="AO392" s="140">
        <f t="shared" si="71"/>
        <v>-76.835412493708063</v>
      </c>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3"/>
    </row>
    <row r="393" spans="1:96" ht="15" customHeight="1">
      <c r="A393" s="104"/>
      <c r="B393" s="117" t="s">
        <v>113</v>
      </c>
      <c r="C393" s="141"/>
      <c r="D393" s="140">
        <f t="shared" si="71"/>
        <v>46.316971312998618</v>
      </c>
      <c r="E393" s="140">
        <f t="shared" si="71"/>
        <v>46.316971312998618</v>
      </c>
      <c r="F393" s="140">
        <f t="shared" si="71"/>
        <v>46.316971312998618</v>
      </c>
      <c r="G393" s="140">
        <f t="shared" si="71"/>
        <v>46.316971312998618</v>
      </c>
      <c r="H393" s="140">
        <f t="shared" si="71"/>
        <v>46.316971312998618</v>
      </c>
      <c r="I393" s="140">
        <f t="shared" si="71"/>
        <v>46.316971312998618</v>
      </c>
      <c r="J393" s="140">
        <f t="shared" si="71"/>
        <v>44.490976693633314</v>
      </c>
      <c r="K393" s="140">
        <f t="shared" si="71"/>
        <v>40.834400908275626</v>
      </c>
      <c r="L393" s="140">
        <f t="shared" si="71"/>
        <v>37.168639002027895</v>
      </c>
      <c r="M393" s="140">
        <f t="shared" si="71"/>
        <v>33.493664877623175</v>
      </c>
      <c r="N393" s="140">
        <f t="shared" si="71"/>
        <v>29.809452353652865</v>
      </c>
      <c r="O393" s="140">
        <f t="shared" si="71"/>
        <v>26.115975164262863</v>
      </c>
      <c r="P393" s="140">
        <f t="shared" si="71"/>
        <v>22.413206958848484</v>
      </c>
      <c r="Q393" s="140">
        <f t="shared" si="71"/>
        <v>18.701121301748298</v>
      </c>
      <c r="R393" s="140">
        <f t="shared" si="71"/>
        <v>14.97969167193674</v>
      </c>
      <c r="S393" s="140">
        <f t="shared" si="71"/>
        <v>11.248891462715367</v>
      </c>
      <c r="T393" s="140">
        <f t="shared" si="71"/>
        <v>7.5086939814030718</v>
      </c>
      <c r="U393" s="140">
        <f t="shared" si="71"/>
        <v>3.7590724490249419</v>
      </c>
      <c r="V393" s="140">
        <f t="shared" si="71"/>
        <v>0</v>
      </c>
      <c r="W393" s="140">
        <f t="shared" si="71"/>
        <v>-3.7685503181723332</v>
      </c>
      <c r="X393" s="140">
        <f t="shared" si="71"/>
        <v>-7.5466055452272229</v>
      </c>
      <c r="Y393" s="140">
        <f t="shared" si="71"/>
        <v>-11.334192808450256</v>
      </c>
      <c r="Z393" s="140">
        <f t="shared" si="71"/>
        <v>-15.131339322994798</v>
      </c>
      <c r="AA393" s="140">
        <f t="shared" si="71"/>
        <v>-18.938072392200478</v>
      </c>
      <c r="AB393" s="140">
        <f t="shared" si="71"/>
        <v>-22.75441940791309</v>
      </c>
      <c r="AC393" s="140">
        <f t="shared" si="71"/>
        <v>-26.580407850805777</v>
      </c>
      <c r="AD393" s="140">
        <f t="shared" si="71"/>
        <v>-30.416065290701081</v>
      </c>
      <c r="AE393" s="140">
        <f t="shared" si="71"/>
        <v>-34.261419386894723</v>
      </c>
      <c r="AF393" s="140">
        <f t="shared" si="71"/>
        <v>-38.116497888480595</v>
      </c>
      <c r="AG393" s="140">
        <f t="shared" si="71"/>
        <v>-41.981328634676878</v>
      </c>
      <c r="AH393" s="140">
        <f t="shared" si="71"/>
        <v>-45.855939555153569</v>
      </c>
      <c r="AI393" s="140">
        <f t="shared" si="71"/>
        <v>-49.740358670361104</v>
      </c>
      <c r="AJ393" s="140">
        <f t="shared" si="71"/>
        <v>-53.629688899414774</v>
      </c>
      <c r="AK393" s="140">
        <f t="shared" si="71"/>
        <v>-57.519019128468443</v>
      </c>
      <c r="AL393" s="140">
        <f t="shared" si="71"/>
        <v>-61.408349357522113</v>
      </c>
      <c r="AM393" s="140">
        <f t="shared" si="71"/>
        <v>-65.297679586575782</v>
      </c>
      <c r="AN393" s="140">
        <f t="shared" si="71"/>
        <v>-69.187009815629452</v>
      </c>
      <c r="AO393" s="140">
        <f t="shared" si="71"/>
        <v>-73.076340044683121</v>
      </c>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3"/>
    </row>
    <row r="394" spans="1:96" ht="15" customHeight="1">
      <c r="A394" s="104"/>
      <c r="B394" s="117" t="s">
        <v>114</v>
      </c>
      <c r="C394" s="141"/>
      <c r="D394" s="140">
        <f t="shared" si="71"/>
        <v>50.085521631170948</v>
      </c>
      <c r="E394" s="140">
        <f t="shared" si="71"/>
        <v>50.085521631170948</v>
      </c>
      <c r="F394" s="140">
        <f t="shared" si="71"/>
        <v>50.085521631170948</v>
      </c>
      <c r="G394" s="140">
        <f t="shared" si="71"/>
        <v>50.085521631170948</v>
      </c>
      <c r="H394" s="140">
        <f t="shared" si="71"/>
        <v>50.085521631170948</v>
      </c>
      <c r="I394" s="140">
        <f t="shared" si="71"/>
        <v>50.085521631170948</v>
      </c>
      <c r="J394" s="140">
        <f t="shared" si="71"/>
        <v>48.259527011805645</v>
      </c>
      <c r="K394" s="140">
        <f t="shared" si="71"/>
        <v>44.602951226447956</v>
      </c>
      <c r="L394" s="140">
        <f t="shared" si="71"/>
        <v>40.937189320200225</v>
      </c>
      <c r="M394" s="140">
        <f t="shared" si="71"/>
        <v>37.262215195795505</v>
      </c>
      <c r="N394" s="140">
        <f t="shared" si="71"/>
        <v>33.578002671825196</v>
      </c>
      <c r="O394" s="140">
        <f t="shared" si="71"/>
        <v>29.884525482435198</v>
      </c>
      <c r="P394" s="140">
        <f t="shared" si="71"/>
        <v>26.181757277020818</v>
      </c>
      <c r="Q394" s="140">
        <f t="shared" si="71"/>
        <v>22.469671619920632</v>
      </c>
      <c r="R394" s="140">
        <f t="shared" si="71"/>
        <v>18.748241990109072</v>
      </c>
      <c r="S394" s="140">
        <f t="shared" si="71"/>
        <v>15.017441780887701</v>
      </c>
      <c r="T394" s="140">
        <f t="shared" si="71"/>
        <v>11.277244299575404</v>
      </c>
      <c r="U394" s="140">
        <f t="shared" si="71"/>
        <v>7.5276227671972755</v>
      </c>
      <c r="V394" s="140">
        <f t="shared" si="71"/>
        <v>3.7685503181723332</v>
      </c>
      <c r="W394" s="140">
        <f t="shared" si="71"/>
        <v>0</v>
      </c>
      <c r="X394" s="140">
        <f t="shared" si="71"/>
        <v>-3.7780552270548893</v>
      </c>
      <c r="Y394" s="140">
        <f t="shared" si="71"/>
        <v>-7.5656424902779227</v>
      </c>
      <c r="Z394" s="140">
        <f t="shared" si="71"/>
        <v>-11.362789004822464</v>
      </c>
      <c r="AA394" s="140">
        <f t="shared" si="71"/>
        <v>-15.169522074028144</v>
      </c>
      <c r="AB394" s="140">
        <f t="shared" si="71"/>
        <v>-18.985869089740753</v>
      </c>
      <c r="AC394" s="140">
        <f t="shared" si="71"/>
        <v>-22.811857532633439</v>
      </c>
      <c r="AD394" s="140">
        <f t="shared" si="71"/>
        <v>-26.647514972528743</v>
      </c>
      <c r="AE394" s="140">
        <f t="shared" si="71"/>
        <v>-30.492869068722385</v>
      </c>
      <c r="AF394" s="140">
        <f t="shared" si="71"/>
        <v>-34.347947570308257</v>
      </c>
      <c r="AG394" s="140">
        <f t="shared" si="71"/>
        <v>-38.21277831650454</v>
      </c>
      <c r="AH394" s="140">
        <f t="shared" si="71"/>
        <v>-42.087389236981231</v>
      </c>
      <c r="AI394" s="140">
        <f t="shared" si="71"/>
        <v>-45.971808352188766</v>
      </c>
      <c r="AJ394" s="140">
        <f t="shared" si="71"/>
        <v>-49.861138581242436</v>
      </c>
      <c r="AK394" s="140">
        <f t="shared" si="71"/>
        <v>-53.750468810296105</v>
      </c>
      <c r="AL394" s="140">
        <f t="shared" si="71"/>
        <v>-57.639799039349775</v>
      </c>
      <c r="AM394" s="140">
        <f t="shared" si="71"/>
        <v>-61.529129268403445</v>
      </c>
      <c r="AN394" s="140">
        <f t="shared" si="71"/>
        <v>-65.418459497457121</v>
      </c>
      <c r="AO394" s="140">
        <f t="shared" si="71"/>
        <v>-69.307789726510791</v>
      </c>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3"/>
    </row>
    <row r="395" spans="1:96" ht="15" customHeight="1">
      <c r="A395" s="104"/>
      <c r="B395" s="117" t="s">
        <v>115</v>
      </c>
      <c r="C395" s="141"/>
      <c r="D395" s="140">
        <f t="shared" si="71"/>
        <v>53.863576858225841</v>
      </c>
      <c r="E395" s="140">
        <f t="shared" si="71"/>
        <v>53.863576858225841</v>
      </c>
      <c r="F395" s="140">
        <f t="shared" si="71"/>
        <v>53.863576858225841</v>
      </c>
      <c r="G395" s="140">
        <f t="shared" si="71"/>
        <v>53.863576858225841</v>
      </c>
      <c r="H395" s="140">
        <f t="shared" si="71"/>
        <v>53.863576858225841</v>
      </c>
      <c r="I395" s="140">
        <f t="shared" si="71"/>
        <v>53.863576858225841</v>
      </c>
      <c r="J395" s="140">
        <f t="shared" si="71"/>
        <v>52.037582238860537</v>
      </c>
      <c r="K395" s="140">
        <f t="shared" si="71"/>
        <v>48.381006453502849</v>
      </c>
      <c r="L395" s="140">
        <f t="shared" si="71"/>
        <v>44.715244547255118</v>
      </c>
      <c r="M395" s="140">
        <f t="shared" si="71"/>
        <v>41.040270422850398</v>
      </c>
      <c r="N395" s="140">
        <f t="shared" si="71"/>
        <v>37.356057898880088</v>
      </c>
      <c r="O395" s="140">
        <f t="shared" si="71"/>
        <v>33.662580709490086</v>
      </c>
      <c r="P395" s="140">
        <f t="shared" si="71"/>
        <v>29.959812504075707</v>
      </c>
      <c r="Q395" s="140">
        <f t="shared" si="71"/>
        <v>26.247726846975521</v>
      </c>
      <c r="R395" s="140">
        <f t="shared" si="71"/>
        <v>22.526297217163961</v>
      </c>
      <c r="S395" s="140">
        <f t="shared" si="71"/>
        <v>18.79549700794259</v>
      </c>
      <c r="T395" s="140">
        <f t="shared" si="71"/>
        <v>15.055299526630293</v>
      </c>
      <c r="U395" s="140">
        <f t="shared" si="71"/>
        <v>11.305677994252164</v>
      </c>
      <c r="V395" s="140">
        <f t="shared" si="71"/>
        <v>7.5466055452272229</v>
      </c>
      <c r="W395" s="140">
        <f t="shared" si="71"/>
        <v>3.7780552270548893</v>
      </c>
      <c r="X395" s="140">
        <f t="shared" si="71"/>
        <v>0</v>
      </c>
      <c r="Y395" s="140">
        <f t="shared" si="71"/>
        <v>-3.7875872632230334</v>
      </c>
      <c r="Z395" s="140">
        <f t="shared" si="71"/>
        <v>-7.5847337777675747</v>
      </c>
      <c r="AA395" s="140">
        <f t="shared" si="71"/>
        <v>-11.391466846973255</v>
      </c>
      <c r="AB395" s="140">
        <f t="shared" si="71"/>
        <v>-15.207813862685866</v>
      </c>
      <c r="AC395" s="140">
        <f t="shared" si="71"/>
        <v>-19.033802305578554</v>
      </c>
      <c r="AD395" s="140">
        <f t="shared" si="71"/>
        <v>-22.869459745473858</v>
      </c>
      <c r="AE395" s="140">
        <f t="shared" si="71"/>
        <v>-26.7148138416675</v>
      </c>
      <c r="AF395" s="140">
        <f t="shared" si="71"/>
        <v>-30.569892343253375</v>
      </c>
      <c r="AG395" s="140">
        <f t="shared" si="71"/>
        <v>-34.434723089449662</v>
      </c>
      <c r="AH395" s="140">
        <f t="shared" si="71"/>
        <v>-38.309334009926353</v>
      </c>
      <c r="AI395" s="140">
        <f t="shared" si="71"/>
        <v>-42.193753125133888</v>
      </c>
      <c r="AJ395" s="140">
        <f t="shared" si="71"/>
        <v>-46.083083354187558</v>
      </c>
      <c r="AK395" s="140">
        <f t="shared" si="71"/>
        <v>-49.972413583241227</v>
      </c>
      <c r="AL395" s="140">
        <f t="shared" si="71"/>
        <v>-53.861743812294897</v>
      </c>
      <c r="AM395" s="140">
        <f t="shared" si="71"/>
        <v>-57.751074041348566</v>
      </c>
      <c r="AN395" s="140">
        <f t="shared" si="71"/>
        <v>-61.640404270402236</v>
      </c>
      <c r="AO395" s="140">
        <f t="shared" si="71"/>
        <v>-65.529734499455913</v>
      </c>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3"/>
    </row>
    <row r="396" spans="1:96" ht="15" customHeight="1">
      <c r="A396" s="104"/>
      <c r="B396" s="117" t="s">
        <v>116</v>
      </c>
      <c r="C396" s="141"/>
      <c r="D396" s="140">
        <f t="shared" si="71"/>
        <v>57.651164121448872</v>
      </c>
      <c r="E396" s="140">
        <f t="shared" si="71"/>
        <v>57.651164121448872</v>
      </c>
      <c r="F396" s="140">
        <f t="shared" si="71"/>
        <v>57.651164121448872</v>
      </c>
      <c r="G396" s="140">
        <f t="shared" si="71"/>
        <v>57.651164121448872</v>
      </c>
      <c r="H396" s="140">
        <f t="shared" si="71"/>
        <v>57.651164121448872</v>
      </c>
      <c r="I396" s="140">
        <f t="shared" si="71"/>
        <v>57.651164121448872</v>
      </c>
      <c r="J396" s="140">
        <f t="shared" si="71"/>
        <v>55.825169502083568</v>
      </c>
      <c r="K396" s="140">
        <f t="shared" si="71"/>
        <v>52.16859371672588</v>
      </c>
      <c r="L396" s="140">
        <f t="shared" si="71"/>
        <v>48.502831810478149</v>
      </c>
      <c r="M396" s="140">
        <f t="shared" si="71"/>
        <v>44.827857686073429</v>
      </c>
      <c r="N396" s="140">
        <f t="shared" si="71"/>
        <v>41.14364516210312</v>
      </c>
      <c r="O396" s="140">
        <f t="shared" si="71"/>
        <v>37.450167972713118</v>
      </c>
      <c r="P396" s="140">
        <f t="shared" si="71"/>
        <v>33.747399767298738</v>
      </c>
      <c r="Q396" s="140">
        <f t="shared" si="71"/>
        <v>30.035314110198556</v>
      </c>
      <c r="R396" s="140">
        <f t="shared" si="71"/>
        <v>26.313884480386996</v>
      </c>
      <c r="S396" s="140">
        <f t="shared" si="71"/>
        <v>22.583084271165625</v>
      </c>
      <c r="T396" s="140">
        <f t="shared" si="71"/>
        <v>18.842886789853328</v>
      </c>
      <c r="U396" s="140">
        <f t="shared" si="71"/>
        <v>15.093265257475197</v>
      </c>
      <c r="V396" s="140">
        <f t="shared" si="71"/>
        <v>11.334192808450256</v>
      </c>
      <c r="W396" s="140">
        <f t="shared" si="71"/>
        <v>7.5656424902779227</v>
      </c>
      <c r="X396" s="140">
        <f t="shared" si="71"/>
        <v>3.7875872632230334</v>
      </c>
      <c r="Y396" s="140">
        <f t="shared" si="71"/>
        <v>0</v>
      </c>
      <c r="Z396" s="140">
        <f t="shared" si="71"/>
        <v>-3.7971465145445409</v>
      </c>
      <c r="AA396" s="140">
        <f t="shared" si="71"/>
        <v>-7.6038795837502215</v>
      </c>
      <c r="AB396" s="140">
        <f t="shared" si="71"/>
        <v>-11.420226599462833</v>
      </c>
      <c r="AC396" s="140">
        <f t="shared" si="71"/>
        <v>-15.246215042355519</v>
      </c>
      <c r="AD396" s="140">
        <f t="shared" si="71"/>
        <v>-19.081872482250823</v>
      </c>
      <c r="AE396" s="140">
        <f t="shared" ref="AE396:AO396" si="72">IF(AE$373=$B396,0,IF(AE$373&gt;$B396,-0.5*AE$371-0.5*AD$371+AD396,0.5*HLOOKUP($B396,$D$370:$AO$371,2,FALSE)+0.5*HLOOKUP($B395,$D$370:$AO$371,2,FALSE)+AE395))</f>
        <v>-22.927226578444465</v>
      </c>
      <c r="AF396" s="140">
        <f t="shared" si="72"/>
        <v>-26.782305080030341</v>
      </c>
      <c r="AG396" s="140">
        <f t="shared" si="72"/>
        <v>-30.647135826226624</v>
      </c>
      <c r="AH396" s="140">
        <f t="shared" si="72"/>
        <v>-34.521746746703315</v>
      </c>
      <c r="AI396" s="140">
        <f t="shared" si="72"/>
        <v>-38.40616586191085</v>
      </c>
      <c r="AJ396" s="140">
        <f t="shared" si="72"/>
        <v>-42.295496090964519</v>
      </c>
      <c r="AK396" s="140">
        <f t="shared" si="72"/>
        <v>-46.184826320018189</v>
      </c>
      <c r="AL396" s="140">
        <f t="shared" si="72"/>
        <v>-50.074156549071859</v>
      </c>
      <c r="AM396" s="140">
        <f t="shared" si="72"/>
        <v>-53.963486778125528</v>
      </c>
      <c r="AN396" s="140">
        <f t="shared" si="72"/>
        <v>-57.852817007179198</v>
      </c>
      <c r="AO396" s="140">
        <f t="shared" si="72"/>
        <v>-61.742147236232867</v>
      </c>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3"/>
    </row>
    <row r="397" spans="1:96" ht="15" customHeight="1">
      <c r="A397" s="104"/>
      <c r="B397" s="117" t="s">
        <v>117</v>
      </c>
      <c r="C397" s="141"/>
      <c r="D397" s="140">
        <f t="shared" ref="D397:AO403" si="73">IF(D$373=$B397,0,IF(D$373&gt;$B397,-0.5*D$371-0.5*C$371+C397,0.5*HLOOKUP($B397,$D$370:$AO$371,2,FALSE)+0.5*HLOOKUP($B396,$D$370:$AO$371,2,FALSE)+D396))</f>
        <v>61.448310635993415</v>
      </c>
      <c r="E397" s="140">
        <f t="shared" si="73"/>
        <v>61.448310635993415</v>
      </c>
      <c r="F397" s="140">
        <f t="shared" si="73"/>
        <v>61.448310635993415</v>
      </c>
      <c r="G397" s="140">
        <f t="shared" si="73"/>
        <v>61.448310635993415</v>
      </c>
      <c r="H397" s="140">
        <f t="shared" si="73"/>
        <v>61.448310635993415</v>
      </c>
      <c r="I397" s="140">
        <f t="shared" si="73"/>
        <v>61.448310635993415</v>
      </c>
      <c r="J397" s="140">
        <f t="shared" si="73"/>
        <v>59.622316016628112</v>
      </c>
      <c r="K397" s="140">
        <f t="shared" si="73"/>
        <v>55.965740231270424</v>
      </c>
      <c r="L397" s="140">
        <f t="shared" si="73"/>
        <v>52.299978325022693</v>
      </c>
      <c r="M397" s="140">
        <f t="shared" si="73"/>
        <v>48.625004200617973</v>
      </c>
      <c r="N397" s="140">
        <f t="shared" si="73"/>
        <v>44.940791676647663</v>
      </c>
      <c r="O397" s="140">
        <f t="shared" si="73"/>
        <v>41.247314487257661</v>
      </c>
      <c r="P397" s="140">
        <f t="shared" si="73"/>
        <v>37.544546281843282</v>
      </c>
      <c r="Q397" s="140">
        <f t="shared" si="73"/>
        <v>33.832460624743099</v>
      </c>
      <c r="R397" s="140">
        <f t="shared" si="73"/>
        <v>30.111030994931536</v>
      </c>
      <c r="S397" s="140">
        <f t="shared" si="73"/>
        <v>26.380230785710165</v>
      </c>
      <c r="T397" s="140">
        <f t="shared" si="73"/>
        <v>22.640033304397868</v>
      </c>
      <c r="U397" s="140">
        <f t="shared" si="73"/>
        <v>18.890411772019739</v>
      </c>
      <c r="V397" s="140">
        <f t="shared" si="73"/>
        <v>15.131339322994798</v>
      </c>
      <c r="W397" s="140">
        <f t="shared" si="73"/>
        <v>11.362789004822464</v>
      </c>
      <c r="X397" s="140">
        <f t="shared" si="73"/>
        <v>7.5847337777675747</v>
      </c>
      <c r="Y397" s="140">
        <f t="shared" si="73"/>
        <v>3.7971465145445409</v>
      </c>
      <c r="Z397" s="140">
        <f t="shared" si="73"/>
        <v>0</v>
      </c>
      <c r="AA397" s="140">
        <f t="shared" si="73"/>
        <v>-3.8067330692056807</v>
      </c>
      <c r="AB397" s="140">
        <f t="shared" si="73"/>
        <v>-7.6230800849182909</v>
      </c>
      <c r="AC397" s="140">
        <f t="shared" si="73"/>
        <v>-11.449068527810978</v>
      </c>
      <c r="AD397" s="140">
        <f t="shared" si="73"/>
        <v>-15.284725967706279</v>
      </c>
      <c r="AE397" s="140">
        <f t="shared" si="73"/>
        <v>-19.130080063899921</v>
      </c>
      <c r="AF397" s="140">
        <f t="shared" si="73"/>
        <v>-22.985158565485797</v>
      </c>
      <c r="AG397" s="140">
        <f t="shared" si="73"/>
        <v>-26.84998931168208</v>
      </c>
      <c r="AH397" s="140">
        <f t="shared" si="73"/>
        <v>-30.724600232158771</v>
      </c>
      <c r="AI397" s="140">
        <f t="shared" si="73"/>
        <v>-34.609019347366306</v>
      </c>
      <c r="AJ397" s="140">
        <f t="shared" si="73"/>
        <v>-38.498349576419976</v>
      </c>
      <c r="AK397" s="140">
        <f t="shared" si="73"/>
        <v>-42.387679805473645</v>
      </c>
      <c r="AL397" s="140">
        <f t="shared" si="73"/>
        <v>-46.277010034527315</v>
      </c>
      <c r="AM397" s="140">
        <f t="shared" si="73"/>
        <v>-50.166340263580985</v>
      </c>
      <c r="AN397" s="140">
        <f t="shared" si="73"/>
        <v>-54.055670492634654</v>
      </c>
      <c r="AO397" s="140">
        <f t="shared" si="73"/>
        <v>-57.945000721688324</v>
      </c>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3"/>
    </row>
    <row r="398" spans="1:96" ht="15" customHeight="1">
      <c r="A398" s="104"/>
      <c r="B398" s="117" t="s">
        <v>118</v>
      </c>
      <c r="C398" s="141"/>
      <c r="D398" s="140">
        <f t="shared" si="73"/>
        <v>65.2550437051991</v>
      </c>
      <c r="E398" s="140">
        <f t="shared" si="73"/>
        <v>65.2550437051991</v>
      </c>
      <c r="F398" s="140">
        <f t="shared" si="73"/>
        <v>65.2550437051991</v>
      </c>
      <c r="G398" s="140">
        <f t="shared" si="73"/>
        <v>65.2550437051991</v>
      </c>
      <c r="H398" s="140">
        <f t="shared" si="73"/>
        <v>65.2550437051991</v>
      </c>
      <c r="I398" s="140">
        <f t="shared" si="73"/>
        <v>65.2550437051991</v>
      </c>
      <c r="J398" s="140">
        <f t="shared" si="73"/>
        <v>63.429049085833796</v>
      </c>
      <c r="K398" s="140">
        <f t="shared" si="73"/>
        <v>59.772473300476108</v>
      </c>
      <c r="L398" s="140">
        <f t="shared" si="73"/>
        <v>56.10671139422837</v>
      </c>
      <c r="M398" s="140">
        <f t="shared" si="73"/>
        <v>52.431737269823657</v>
      </c>
      <c r="N398" s="140">
        <f t="shared" si="73"/>
        <v>48.74752474585334</v>
      </c>
      <c r="O398" s="140">
        <f t="shared" si="73"/>
        <v>45.054047556463345</v>
      </c>
      <c r="P398" s="140">
        <f t="shared" si="73"/>
        <v>41.351279351048959</v>
      </c>
      <c r="Q398" s="140">
        <f t="shared" si="73"/>
        <v>37.639193693948783</v>
      </c>
      <c r="R398" s="140">
        <f t="shared" si="73"/>
        <v>33.917764064137216</v>
      </c>
      <c r="S398" s="140">
        <f t="shared" si="73"/>
        <v>30.186963854915845</v>
      </c>
      <c r="T398" s="140">
        <f t="shared" si="73"/>
        <v>26.446766373603548</v>
      </c>
      <c r="U398" s="140">
        <f t="shared" si="73"/>
        <v>22.69714484122542</v>
      </c>
      <c r="V398" s="140">
        <f t="shared" si="73"/>
        <v>18.938072392200478</v>
      </c>
      <c r="W398" s="140">
        <f t="shared" si="73"/>
        <v>15.169522074028144</v>
      </c>
      <c r="X398" s="140">
        <f t="shared" si="73"/>
        <v>11.391466846973255</v>
      </c>
      <c r="Y398" s="140">
        <f t="shared" si="73"/>
        <v>7.6038795837502215</v>
      </c>
      <c r="Z398" s="140">
        <f t="shared" si="73"/>
        <v>3.8067330692056807</v>
      </c>
      <c r="AA398" s="140">
        <f t="shared" si="73"/>
        <v>0</v>
      </c>
      <c r="AB398" s="140">
        <f t="shared" si="73"/>
        <v>-3.8163470157126103</v>
      </c>
      <c r="AC398" s="140">
        <f t="shared" si="73"/>
        <v>-7.6423354586052969</v>
      </c>
      <c r="AD398" s="140">
        <f t="shared" si="73"/>
        <v>-11.477992898500599</v>
      </c>
      <c r="AE398" s="140">
        <f t="shared" si="73"/>
        <v>-15.323346994694241</v>
      </c>
      <c r="AF398" s="140">
        <f t="shared" si="73"/>
        <v>-19.178425496280116</v>
      </c>
      <c r="AG398" s="140">
        <f t="shared" si="73"/>
        <v>-23.043256242476399</v>
      </c>
      <c r="AH398" s="140">
        <f t="shared" si="73"/>
        <v>-26.91786716295309</v>
      </c>
      <c r="AI398" s="140">
        <f t="shared" si="73"/>
        <v>-30.802286278160622</v>
      </c>
      <c r="AJ398" s="140">
        <f t="shared" si="73"/>
        <v>-34.691616507214292</v>
      </c>
      <c r="AK398" s="140">
        <f t="shared" si="73"/>
        <v>-38.580946736267961</v>
      </c>
      <c r="AL398" s="140">
        <f t="shared" si="73"/>
        <v>-42.470276965321631</v>
      </c>
      <c r="AM398" s="140">
        <f t="shared" si="73"/>
        <v>-46.3596071943753</v>
      </c>
      <c r="AN398" s="140">
        <f t="shared" si="73"/>
        <v>-50.24893742342897</v>
      </c>
      <c r="AO398" s="140">
        <f t="shared" si="73"/>
        <v>-54.138267652482639</v>
      </c>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3"/>
    </row>
    <row r="399" spans="1:96" ht="15" customHeight="1">
      <c r="A399" s="104"/>
      <c r="B399" s="117" t="s">
        <v>119</v>
      </c>
      <c r="C399" s="141"/>
      <c r="D399" s="140">
        <f t="shared" si="73"/>
        <v>69.071390720911708</v>
      </c>
      <c r="E399" s="140">
        <f t="shared" si="73"/>
        <v>69.071390720911708</v>
      </c>
      <c r="F399" s="140">
        <f t="shared" si="73"/>
        <v>69.071390720911708</v>
      </c>
      <c r="G399" s="140">
        <f t="shared" si="73"/>
        <v>69.071390720911708</v>
      </c>
      <c r="H399" s="140">
        <f t="shared" si="73"/>
        <v>69.071390720911708</v>
      </c>
      <c r="I399" s="140">
        <f t="shared" si="73"/>
        <v>69.071390720911708</v>
      </c>
      <c r="J399" s="140">
        <f t="shared" si="73"/>
        <v>67.245396101546405</v>
      </c>
      <c r="K399" s="140">
        <f t="shared" si="73"/>
        <v>63.588820316188716</v>
      </c>
      <c r="L399" s="140">
        <f t="shared" si="73"/>
        <v>59.923058409940978</v>
      </c>
      <c r="M399" s="140">
        <f t="shared" si="73"/>
        <v>56.248084285536265</v>
      </c>
      <c r="N399" s="140">
        <f t="shared" si="73"/>
        <v>52.563871761565949</v>
      </c>
      <c r="O399" s="140">
        <f t="shared" si="73"/>
        <v>48.870394572175954</v>
      </c>
      <c r="P399" s="140">
        <f t="shared" si="73"/>
        <v>45.167626366761567</v>
      </c>
      <c r="Q399" s="140">
        <f t="shared" si="73"/>
        <v>41.455540709661392</v>
      </c>
      <c r="R399" s="140">
        <f t="shared" si="73"/>
        <v>37.734111079849825</v>
      </c>
      <c r="S399" s="140">
        <f t="shared" si="73"/>
        <v>34.003310870628454</v>
      </c>
      <c r="T399" s="140">
        <f t="shared" si="73"/>
        <v>30.26311338931616</v>
      </c>
      <c r="U399" s="140">
        <f t="shared" si="73"/>
        <v>26.513491856938032</v>
      </c>
      <c r="V399" s="140">
        <f t="shared" si="73"/>
        <v>22.75441940791309</v>
      </c>
      <c r="W399" s="140">
        <f t="shared" si="73"/>
        <v>18.985869089740753</v>
      </c>
      <c r="X399" s="140">
        <f t="shared" si="73"/>
        <v>15.207813862685866</v>
      </c>
      <c r="Y399" s="140">
        <f t="shared" si="73"/>
        <v>11.420226599462833</v>
      </c>
      <c r="Z399" s="140">
        <f t="shared" si="73"/>
        <v>7.6230800849182909</v>
      </c>
      <c r="AA399" s="140">
        <f t="shared" si="73"/>
        <v>3.8163470157126103</v>
      </c>
      <c r="AB399" s="140">
        <f t="shared" si="73"/>
        <v>0</v>
      </c>
      <c r="AC399" s="140">
        <f t="shared" si="73"/>
        <v>-3.8259884428926867</v>
      </c>
      <c r="AD399" s="140">
        <f t="shared" si="73"/>
        <v>-7.6616458827879885</v>
      </c>
      <c r="AE399" s="140">
        <f t="shared" si="73"/>
        <v>-11.50699997898163</v>
      </c>
      <c r="AF399" s="140">
        <f t="shared" si="73"/>
        <v>-15.362078480567506</v>
      </c>
      <c r="AG399" s="140">
        <f t="shared" si="73"/>
        <v>-19.226909226763791</v>
      </c>
      <c r="AH399" s="140">
        <f t="shared" si="73"/>
        <v>-23.101520147240482</v>
      </c>
      <c r="AI399" s="140">
        <f t="shared" si="73"/>
        <v>-26.985939262448014</v>
      </c>
      <c r="AJ399" s="140">
        <f t="shared" si="73"/>
        <v>-30.875269491501683</v>
      </c>
      <c r="AK399" s="140">
        <f t="shared" si="73"/>
        <v>-34.764599720555353</v>
      </c>
      <c r="AL399" s="140">
        <f t="shared" si="73"/>
        <v>-38.653929949609022</v>
      </c>
      <c r="AM399" s="140">
        <f t="shared" si="73"/>
        <v>-42.543260178662692</v>
      </c>
      <c r="AN399" s="140">
        <f t="shared" si="73"/>
        <v>-46.432590407716361</v>
      </c>
      <c r="AO399" s="140">
        <f t="shared" si="73"/>
        <v>-50.321920636770031</v>
      </c>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3"/>
    </row>
    <row r="400" spans="1:96" ht="15" customHeight="1">
      <c r="A400" s="104"/>
      <c r="B400" s="117" t="s">
        <v>120</v>
      </c>
      <c r="C400" s="141"/>
      <c r="D400" s="140">
        <f t="shared" si="73"/>
        <v>72.897379163804402</v>
      </c>
      <c r="E400" s="140">
        <f t="shared" si="73"/>
        <v>72.897379163804402</v>
      </c>
      <c r="F400" s="140">
        <f t="shared" si="73"/>
        <v>72.897379163804402</v>
      </c>
      <c r="G400" s="140">
        <f t="shared" si="73"/>
        <v>72.897379163804402</v>
      </c>
      <c r="H400" s="140">
        <f t="shared" si="73"/>
        <v>72.897379163804402</v>
      </c>
      <c r="I400" s="140">
        <f t="shared" si="73"/>
        <v>72.897379163804402</v>
      </c>
      <c r="J400" s="140">
        <f t="shared" si="73"/>
        <v>71.071384544439098</v>
      </c>
      <c r="K400" s="140">
        <f t="shared" si="73"/>
        <v>67.41480875908141</v>
      </c>
      <c r="L400" s="140">
        <f t="shared" si="73"/>
        <v>63.749046852833665</v>
      </c>
      <c r="M400" s="140">
        <f t="shared" si="73"/>
        <v>60.074072728428952</v>
      </c>
      <c r="N400" s="140">
        <f t="shared" si="73"/>
        <v>56.389860204458635</v>
      </c>
      <c r="O400" s="140">
        <f t="shared" si="73"/>
        <v>52.696383015068641</v>
      </c>
      <c r="P400" s="140">
        <f t="shared" si="73"/>
        <v>48.993614809654254</v>
      </c>
      <c r="Q400" s="140">
        <f t="shared" si="73"/>
        <v>45.281529152554079</v>
      </c>
      <c r="R400" s="140">
        <f t="shared" si="73"/>
        <v>41.560099522742512</v>
      </c>
      <c r="S400" s="140">
        <f t="shared" si="73"/>
        <v>37.82929931352114</v>
      </c>
      <c r="T400" s="140">
        <f t="shared" si="73"/>
        <v>34.089101832208847</v>
      </c>
      <c r="U400" s="140">
        <f t="shared" si="73"/>
        <v>30.339480299830718</v>
      </c>
      <c r="V400" s="140">
        <f t="shared" si="73"/>
        <v>26.580407850805777</v>
      </c>
      <c r="W400" s="140">
        <f t="shared" si="73"/>
        <v>22.811857532633439</v>
      </c>
      <c r="X400" s="140">
        <f t="shared" si="73"/>
        <v>19.033802305578554</v>
      </c>
      <c r="Y400" s="140">
        <f t="shared" si="73"/>
        <v>15.246215042355519</v>
      </c>
      <c r="Z400" s="140">
        <f t="shared" si="73"/>
        <v>11.449068527810978</v>
      </c>
      <c r="AA400" s="140">
        <f t="shared" si="73"/>
        <v>7.6423354586052969</v>
      </c>
      <c r="AB400" s="140">
        <f t="shared" si="73"/>
        <v>3.8259884428926867</v>
      </c>
      <c r="AC400" s="140">
        <f t="shared" si="73"/>
        <v>0</v>
      </c>
      <c r="AD400" s="140">
        <f t="shared" si="73"/>
        <v>-3.8356574398953023</v>
      </c>
      <c r="AE400" s="140">
        <f t="shared" si="73"/>
        <v>-7.6810115360889437</v>
      </c>
      <c r="AF400" s="140">
        <f t="shared" si="73"/>
        <v>-11.536090037674819</v>
      </c>
      <c r="AG400" s="140">
        <f t="shared" si="73"/>
        <v>-15.400920783871102</v>
      </c>
      <c r="AH400" s="140">
        <f t="shared" si="73"/>
        <v>-19.275531704347795</v>
      </c>
      <c r="AI400" s="140">
        <f t="shared" si="73"/>
        <v>-23.159950819555327</v>
      </c>
      <c r="AJ400" s="140">
        <f t="shared" si="73"/>
        <v>-27.049281048608997</v>
      </c>
      <c r="AK400" s="140">
        <f t="shared" si="73"/>
        <v>-30.938611277662666</v>
      </c>
      <c r="AL400" s="140">
        <f t="shared" si="73"/>
        <v>-34.827941506716336</v>
      </c>
      <c r="AM400" s="140">
        <f t="shared" si="73"/>
        <v>-38.717271735770005</v>
      </c>
      <c r="AN400" s="140">
        <f t="shared" si="73"/>
        <v>-42.606601964823675</v>
      </c>
      <c r="AO400" s="140">
        <f t="shared" si="73"/>
        <v>-46.495932193877344</v>
      </c>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3"/>
    </row>
    <row r="401" spans="1:95" ht="15" customHeight="1">
      <c r="A401" s="104"/>
      <c r="B401" s="117" t="s">
        <v>121</v>
      </c>
      <c r="C401" s="141"/>
      <c r="D401" s="140">
        <f t="shared" si="73"/>
        <v>76.733036603699702</v>
      </c>
      <c r="E401" s="140">
        <f t="shared" si="73"/>
        <v>76.733036603699702</v>
      </c>
      <c r="F401" s="140">
        <f t="shared" si="73"/>
        <v>76.733036603699702</v>
      </c>
      <c r="G401" s="140">
        <f t="shared" si="73"/>
        <v>76.733036603699702</v>
      </c>
      <c r="H401" s="140">
        <f t="shared" si="73"/>
        <v>76.733036603699702</v>
      </c>
      <c r="I401" s="140">
        <f t="shared" si="73"/>
        <v>76.733036603699702</v>
      </c>
      <c r="J401" s="140">
        <f t="shared" si="73"/>
        <v>74.907041984334398</v>
      </c>
      <c r="K401" s="140">
        <f t="shared" si="73"/>
        <v>71.25046619897671</v>
      </c>
      <c r="L401" s="140">
        <f t="shared" si="73"/>
        <v>67.584704292728972</v>
      </c>
      <c r="M401" s="140">
        <f t="shared" si="73"/>
        <v>63.909730168324252</v>
      </c>
      <c r="N401" s="140">
        <f t="shared" si="73"/>
        <v>60.225517644353936</v>
      </c>
      <c r="O401" s="140">
        <f t="shared" si="73"/>
        <v>56.532040454963941</v>
      </c>
      <c r="P401" s="140">
        <f t="shared" si="73"/>
        <v>52.829272249549554</v>
      </c>
      <c r="Q401" s="140">
        <f t="shared" si="73"/>
        <v>49.117186592449379</v>
      </c>
      <c r="R401" s="140">
        <f t="shared" si="73"/>
        <v>45.395756962637812</v>
      </c>
      <c r="S401" s="140">
        <f t="shared" si="73"/>
        <v>41.66495675341644</v>
      </c>
      <c r="T401" s="140">
        <f t="shared" si="73"/>
        <v>37.924759272104147</v>
      </c>
      <c r="U401" s="140">
        <f t="shared" si="73"/>
        <v>34.175137739726019</v>
      </c>
      <c r="V401" s="140">
        <f t="shared" si="73"/>
        <v>30.416065290701081</v>
      </c>
      <c r="W401" s="140">
        <f t="shared" si="73"/>
        <v>26.647514972528743</v>
      </c>
      <c r="X401" s="140">
        <f t="shared" si="73"/>
        <v>22.869459745473858</v>
      </c>
      <c r="Y401" s="140">
        <f t="shared" si="73"/>
        <v>19.081872482250823</v>
      </c>
      <c r="Z401" s="140">
        <f t="shared" si="73"/>
        <v>15.284725967706279</v>
      </c>
      <c r="AA401" s="140">
        <f t="shared" si="73"/>
        <v>11.477992898500599</v>
      </c>
      <c r="AB401" s="140">
        <f t="shared" si="73"/>
        <v>7.6616458827879885</v>
      </c>
      <c r="AC401" s="140">
        <f t="shared" si="73"/>
        <v>3.8356574398953023</v>
      </c>
      <c r="AD401" s="140">
        <f t="shared" si="73"/>
        <v>0</v>
      </c>
      <c r="AE401" s="140">
        <f t="shared" si="73"/>
        <v>-3.8453540961936419</v>
      </c>
      <c r="AF401" s="140">
        <f t="shared" si="73"/>
        <v>-7.7004325977795176</v>
      </c>
      <c r="AG401" s="140">
        <f t="shared" si="73"/>
        <v>-11.565263343975801</v>
      </c>
      <c r="AH401" s="140">
        <f t="shared" si="73"/>
        <v>-15.439874264452492</v>
      </c>
      <c r="AI401" s="140">
        <f t="shared" si="73"/>
        <v>-19.324293379660023</v>
      </c>
      <c r="AJ401" s="140">
        <f t="shared" si="73"/>
        <v>-23.213623608713693</v>
      </c>
      <c r="AK401" s="140">
        <f t="shared" si="73"/>
        <v>-27.102953837767362</v>
      </c>
      <c r="AL401" s="140">
        <f t="shared" si="73"/>
        <v>-30.992284066821032</v>
      </c>
      <c r="AM401" s="140">
        <f t="shared" si="73"/>
        <v>-34.881614295874705</v>
      </c>
      <c r="AN401" s="140">
        <f t="shared" si="73"/>
        <v>-38.770944524928375</v>
      </c>
      <c r="AO401" s="140">
        <f t="shared" si="73"/>
        <v>-42.660274753982044</v>
      </c>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3"/>
    </row>
    <row r="402" spans="1:95" ht="15" customHeight="1">
      <c r="A402" s="104"/>
      <c r="B402" s="117" t="s">
        <v>122</v>
      </c>
      <c r="C402" s="141"/>
      <c r="D402" s="140">
        <f t="shared" si="73"/>
        <v>80.578390699893347</v>
      </c>
      <c r="E402" s="140">
        <f t="shared" si="73"/>
        <v>80.578390699893347</v>
      </c>
      <c r="F402" s="140">
        <f t="shared" si="73"/>
        <v>80.578390699893347</v>
      </c>
      <c r="G402" s="140">
        <f t="shared" si="73"/>
        <v>80.578390699893347</v>
      </c>
      <c r="H402" s="140">
        <f t="shared" si="73"/>
        <v>80.578390699893347</v>
      </c>
      <c r="I402" s="140">
        <f t="shared" si="73"/>
        <v>80.578390699893347</v>
      </c>
      <c r="J402" s="140">
        <f t="shared" si="73"/>
        <v>78.752396080528044</v>
      </c>
      <c r="K402" s="140">
        <f t="shared" si="73"/>
        <v>75.095820295170356</v>
      </c>
      <c r="L402" s="140">
        <f t="shared" si="73"/>
        <v>71.430058388922617</v>
      </c>
      <c r="M402" s="140">
        <f t="shared" si="73"/>
        <v>67.75508426451789</v>
      </c>
      <c r="N402" s="140">
        <f t="shared" si="73"/>
        <v>64.070871740547574</v>
      </c>
      <c r="O402" s="140">
        <f t="shared" si="73"/>
        <v>60.377394551157579</v>
      </c>
      <c r="P402" s="140">
        <f t="shared" si="73"/>
        <v>56.674626345743192</v>
      </c>
      <c r="Q402" s="140">
        <f t="shared" si="73"/>
        <v>52.962540688643017</v>
      </c>
      <c r="R402" s="140">
        <f t="shared" si="73"/>
        <v>49.24111105883145</v>
      </c>
      <c r="S402" s="140">
        <f t="shared" si="73"/>
        <v>45.510310849610079</v>
      </c>
      <c r="T402" s="140">
        <f t="shared" si="73"/>
        <v>41.770113368297785</v>
      </c>
      <c r="U402" s="140">
        <f t="shared" si="73"/>
        <v>38.020491835919657</v>
      </c>
      <c r="V402" s="140">
        <f t="shared" si="73"/>
        <v>34.261419386894723</v>
      </c>
      <c r="W402" s="140">
        <f t="shared" si="73"/>
        <v>30.492869068722385</v>
      </c>
      <c r="X402" s="140">
        <f t="shared" si="73"/>
        <v>26.7148138416675</v>
      </c>
      <c r="Y402" s="140">
        <f t="shared" si="73"/>
        <v>22.927226578444465</v>
      </c>
      <c r="Z402" s="140">
        <f t="shared" si="73"/>
        <v>19.130080063899921</v>
      </c>
      <c r="AA402" s="140">
        <f t="shared" si="73"/>
        <v>15.323346994694241</v>
      </c>
      <c r="AB402" s="140">
        <f t="shared" si="73"/>
        <v>11.50699997898163</v>
      </c>
      <c r="AC402" s="140">
        <f t="shared" si="73"/>
        <v>7.6810115360889437</v>
      </c>
      <c r="AD402" s="140">
        <f t="shared" si="73"/>
        <v>3.8453540961936419</v>
      </c>
      <c r="AE402" s="140">
        <f t="shared" si="73"/>
        <v>0</v>
      </c>
      <c r="AF402" s="140">
        <f t="shared" si="73"/>
        <v>-3.8550785015858753</v>
      </c>
      <c r="AG402" s="140">
        <f t="shared" si="73"/>
        <v>-7.7199092477821587</v>
      </c>
      <c r="AH402" s="140">
        <f t="shared" si="73"/>
        <v>-11.59452016825885</v>
      </c>
      <c r="AI402" s="140">
        <f t="shared" si="73"/>
        <v>-15.478939283466381</v>
      </c>
      <c r="AJ402" s="140">
        <f t="shared" si="73"/>
        <v>-19.368269512520051</v>
      </c>
      <c r="AK402" s="140">
        <f t="shared" si="73"/>
        <v>-23.257599741573721</v>
      </c>
      <c r="AL402" s="140">
        <f t="shared" si="73"/>
        <v>-27.14692997062739</v>
      </c>
      <c r="AM402" s="140">
        <f t="shared" si="73"/>
        <v>-31.03626019968106</v>
      </c>
      <c r="AN402" s="140">
        <f t="shared" si="73"/>
        <v>-34.925590428734729</v>
      </c>
      <c r="AO402" s="140">
        <f t="shared" si="73"/>
        <v>-38.814920657788399</v>
      </c>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3"/>
    </row>
    <row r="403" spans="1:95" ht="15" customHeight="1">
      <c r="A403" s="104"/>
      <c r="B403" s="117" t="s">
        <v>123</v>
      </c>
      <c r="C403" s="141"/>
      <c r="D403" s="140">
        <f t="shared" si="73"/>
        <v>84.433469201479227</v>
      </c>
      <c r="E403" s="140">
        <f t="shared" si="73"/>
        <v>84.433469201479227</v>
      </c>
      <c r="F403" s="140">
        <f t="shared" si="73"/>
        <v>84.433469201479227</v>
      </c>
      <c r="G403" s="140">
        <f t="shared" si="73"/>
        <v>84.433469201479227</v>
      </c>
      <c r="H403" s="140">
        <f t="shared" si="73"/>
        <v>84.433469201479227</v>
      </c>
      <c r="I403" s="140">
        <f t="shared" si="73"/>
        <v>84.433469201479227</v>
      </c>
      <c r="J403" s="140">
        <f t="shared" si="73"/>
        <v>82.607474582113923</v>
      </c>
      <c r="K403" s="140">
        <f t="shared" si="73"/>
        <v>78.950898796756235</v>
      </c>
      <c r="L403" s="140">
        <f t="shared" si="73"/>
        <v>75.285136890508497</v>
      </c>
      <c r="M403" s="140">
        <f t="shared" si="73"/>
        <v>71.61016276610377</v>
      </c>
      <c r="N403" s="140">
        <f t="shared" si="73"/>
        <v>67.925950242133453</v>
      </c>
      <c r="O403" s="140">
        <f t="shared" si="73"/>
        <v>64.232473052743458</v>
      </c>
      <c r="P403" s="140">
        <f t="shared" si="73"/>
        <v>60.529704847329064</v>
      </c>
      <c r="Q403" s="140">
        <f t="shared" si="73"/>
        <v>56.817619190228889</v>
      </c>
      <c r="R403" s="140">
        <f t="shared" si="73"/>
        <v>53.096189560417322</v>
      </c>
      <c r="S403" s="140">
        <f t="shared" si="73"/>
        <v>49.365389351195951</v>
      </c>
      <c r="T403" s="140">
        <f t="shared" si="73"/>
        <v>45.625191869883658</v>
      </c>
      <c r="U403" s="140">
        <f t="shared" si="73"/>
        <v>41.875570337505529</v>
      </c>
      <c r="V403" s="140">
        <f t="shared" si="73"/>
        <v>38.116497888480595</v>
      </c>
      <c r="W403" s="140">
        <f t="shared" si="73"/>
        <v>34.347947570308257</v>
      </c>
      <c r="X403" s="140">
        <f t="shared" si="73"/>
        <v>30.569892343253375</v>
      </c>
      <c r="Y403" s="140">
        <f t="shared" si="73"/>
        <v>26.782305080030341</v>
      </c>
      <c r="Z403" s="140">
        <f t="shared" si="73"/>
        <v>22.985158565485797</v>
      </c>
      <c r="AA403" s="140">
        <f t="shared" si="73"/>
        <v>19.178425496280116</v>
      </c>
      <c r="AB403" s="140">
        <f t="shared" si="73"/>
        <v>15.362078480567506</v>
      </c>
      <c r="AC403" s="140">
        <f t="shared" si="73"/>
        <v>11.536090037674819</v>
      </c>
      <c r="AD403" s="140">
        <f t="shared" si="73"/>
        <v>7.7004325977795176</v>
      </c>
      <c r="AE403" s="140">
        <f t="shared" ref="AE403:AO403" si="74">IF(AE$373=$B403,0,IF(AE$373&gt;$B403,-0.5*AE$371-0.5*AD$371+AD403,0.5*HLOOKUP($B403,$D$370:$AO$371,2,FALSE)+0.5*HLOOKUP($B402,$D$370:$AO$371,2,FALSE)+AE402))</f>
        <v>3.8550785015858753</v>
      </c>
      <c r="AF403" s="140">
        <f t="shared" si="74"/>
        <v>0</v>
      </c>
      <c r="AG403" s="140">
        <f t="shared" si="74"/>
        <v>-3.8648307461962834</v>
      </c>
      <c r="AH403" s="140">
        <f t="shared" si="74"/>
        <v>-7.7394416666729748</v>
      </c>
      <c r="AI403" s="140">
        <f t="shared" si="74"/>
        <v>-11.623860781880508</v>
      </c>
      <c r="AJ403" s="140">
        <f t="shared" si="74"/>
        <v>-15.513191010934179</v>
      </c>
      <c r="AK403" s="140">
        <f t="shared" si="74"/>
        <v>-19.402521239987848</v>
      </c>
      <c r="AL403" s="140">
        <f t="shared" si="74"/>
        <v>-23.291851469041518</v>
      </c>
      <c r="AM403" s="140">
        <f t="shared" si="74"/>
        <v>-27.181181698095187</v>
      </c>
      <c r="AN403" s="140">
        <f t="shared" si="74"/>
        <v>-31.070511927148857</v>
      </c>
      <c r="AO403" s="140">
        <f t="shared" si="74"/>
        <v>-34.959842156202527</v>
      </c>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3"/>
    </row>
    <row r="404" spans="1:95" ht="15" customHeight="1">
      <c r="A404" s="104"/>
      <c r="B404" s="117" t="s">
        <v>124</v>
      </c>
      <c r="C404" s="141"/>
      <c r="D404" s="140">
        <f t="shared" ref="D404:AO410" si="75">IF(D$373=$B404,0,IF(D$373&gt;$B404,-0.5*D$371-0.5*C$371+C404,0.5*HLOOKUP($B404,$D$370:$AO$371,2,FALSE)+0.5*HLOOKUP($B403,$D$370:$AO$371,2,FALSE)+D403))</f>
        <v>88.298299947675517</v>
      </c>
      <c r="E404" s="140">
        <f t="shared" si="75"/>
        <v>88.298299947675517</v>
      </c>
      <c r="F404" s="140">
        <f t="shared" si="75"/>
        <v>88.298299947675517</v>
      </c>
      <c r="G404" s="140">
        <f t="shared" si="75"/>
        <v>88.298299947675517</v>
      </c>
      <c r="H404" s="140">
        <f t="shared" si="75"/>
        <v>88.298299947675517</v>
      </c>
      <c r="I404" s="140">
        <f t="shared" si="75"/>
        <v>88.298299947675517</v>
      </c>
      <c r="J404" s="140">
        <f t="shared" si="75"/>
        <v>86.472305328310213</v>
      </c>
      <c r="K404" s="140">
        <f t="shared" si="75"/>
        <v>82.815729542952525</v>
      </c>
      <c r="L404" s="140">
        <f t="shared" si="75"/>
        <v>79.149967636704787</v>
      </c>
      <c r="M404" s="140">
        <f t="shared" si="75"/>
        <v>75.47499351230006</v>
      </c>
      <c r="N404" s="140">
        <f t="shared" si="75"/>
        <v>71.790780988329743</v>
      </c>
      <c r="O404" s="140">
        <f t="shared" si="75"/>
        <v>68.097303798939748</v>
      </c>
      <c r="P404" s="140">
        <f t="shared" si="75"/>
        <v>64.394535593525347</v>
      </c>
      <c r="Q404" s="140">
        <f t="shared" si="75"/>
        <v>60.682449936425172</v>
      </c>
      <c r="R404" s="140">
        <f t="shared" si="75"/>
        <v>56.961020306613605</v>
      </c>
      <c r="S404" s="140">
        <f t="shared" si="75"/>
        <v>53.230220097392234</v>
      </c>
      <c r="T404" s="140">
        <f t="shared" si="75"/>
        <v>49.490022616079941</v>
      </c>
      <c r="U404" s="140">
        <f t="shared" si="75"/>
        <v>45.740401083701812</v>
      </c>
      <c r="V404" s="140">
        <f t="shared" si="75"/>
        <v>41.981328634676878</v>
      </c>
      <c r="W404" s="140">
        <f t="shared" si="75"/>
        <v>38.21277831650454</v>
      </c>
      <c r="X404" s="140">
        <f t="shared" si="75"/>
        <v>34.434723089449662</v>
      </c>
      <c r="Y404" s="140">
        <f t="shared" si="75"/>
        <v>30.647135826226624</v>
      </c>
      <c r="Z404" s="140">
        <f t="shared" si="75"/>
        <v>26.84998931168208</v>
      </c>
      <c r="AA404" s="140">
        <f t="shared" si="75"/>
        <v>23.043256242476399</v>
      </c>
      <c r="AB404" s="140">
        <f t="shared" si="75"/>
        <v>19.226909226763791</v>
      </c>
      <c r="AC404" s="140">
        <f t="shared" si="75"/>
        <v>15.400920783871102</v>
      </c>
      <c r="AD404" s="140">
        <f t="shared" si="75"/>
        <v>11.565263343975801</v>
      </c>
      <c r="AE404" s="140">
        <f t="shared" si="75"/>
        <v>7.7199092477821587</v>
      </c>
      <c r="AF404" s="140">
        <f t="shared" si="75"/>
        <v>3.8648307461962834</v>
      </c>
      <c r="AG404" s="140">
        <f t="shared" si="75"/>
        <v>0</v>
      </c>
      <c r="AH404" s="140">
        <f t="shared" si="75"/>
        <v>-3.8746109204766914</v>
      </c>
      <c r="AI404" s="140">
        <f t="shared" si="75"/>
        <v>-7.7590300356842246</v>
      </c>
      <c r="AJ404" s="140">
        <f t="shared" si="75"/>
        <v>-11.648360264737896</v>
      </c>
      <c r="AK404" s="140">
        <f t="shared" si="75"/>
        <v>-15.537690493791565</v>
      </c>
      <c r="AL404" s="140">
        <f t="shared" si="75"/>
        <v>-19.427020722845235</v>
      </c>
      <c r="AM404" s="140">
        <f t="shared" si="75"/>
        <v>-23.316350951898904</v>
      </c>
      <c r="AN404" s="140">
        <f t="shared" si="75"/>
        <v>-27.205681180952574</v>
      </c>
      <c r="AO404" s="140">
        <f t="shared" si="75"/>
        <v>-31.095011410006244</v>
      </c>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3"/>
    </row>
    <row r="405" spans="1:95" ht="15" customHeight="1">
      <c r="A405" s="104"/>
      <c r="B405" s="117" t="s">
        <v>125</v>
      </c>
      <c r="C405" s="141"/>
      <c r="D405" s="140">
        <f t="shared" si="75"/>
        <v>92.172910868152215</v>
      </c>
      <c r="E405" s="140">
        <f t="shared" si="75"/>
        <v>92.172910868152215</v>
      </c>
      <c r="F405" s="140">
        <f t="shared" si="75"/>
        <v>92.172910868152215</v>
      </c>
      <c r="G405" s="140">
        <f t="shared" si="75"/>
        <v>92.172910868152215</v>
      </c>
      <c r="H405" s="140">
        <f t="shared" si="75"/>
        <v>92.172910868152215</v>
      </c>
      <c r="I405" s="140">
        <f t="shared" si="75"/>
        <v>92.172910868152215</v>
      </c>
      <c r="J405" s="140">
        <f t="shared" si="75"/>
        <v>90.346916248786911</v>
      </c>
      <c r="K405" s="140">
        <f t="shared" si="75"/>
        <v>86.690340463429223</v>
      </c>
      <c r="L405" s="140">
        <f t="shared" si="75"/>
        <v>83.024578557181485</v>
      </c>
      <c r="M405" s="140">
        <f t="shared" si="75"/>
        <v>79.349604432776758</v>
      </c>
      <c r="N405" s="140">
        <f t="shared" si="75"/>
        <v>75.665391908806441</v>
      </c>
      <c r="O405" s="140">
        <f t="shared" si="75"/>
        <v>71.971914719416446</v>
      </c>
      <c r="P405" s="140">
        <f t="shared" si="75"/>
        <v>68.269146514002045</v>
      </c>
      <c r="Q405" s="140">
        <f t="shared" si="75"/>
        <v>64.55706085690187</v>
      </c>
      <c r="R405" s="140">
        <f t="shared" si="75"/>
        <v>60.835631227090296</v>
      </c>
      <c r="S405" s="140">
        <f t="shared" si="75"/>
        <v>57.104831017868925</v>
      </c>
      <c r="T405" s="140">
        <f t="shared" si="75"/>
        <v>53.364633536556632</v>
      </c>
      <c r="U405" s="140">
        <f t="shared" si="75"/>
        <v>49.615012004178503</v>
      </c>
      <c r="V405" s="140">
        <f t="shared" si="75"/>
        <v>45.855939555153569</v>
      </c>
      <c r="W405" s="140">
        <f t="shared" si="75"/>
        <v>42.087389236981231</v>
      </c>
      <c r="X405" s="140">
        <f t="shared" si="75"/>
        <v>38.309334009926353</v>
      </c>
      <c r="Y405" s="140">
        <f t="shared" si="75"/>
        <v>34.521746746703315</v>
      </c>
      <c r="Z405" s="140">
        <f t="shared" si="75"/>
        <v>30.724600232158771</v>
      </c>
      <c r="AA405" s="140">
        <f t="shared" si="75"/>
        <v>26.91786716295309</v>
      </c>
      <c r="AB405" s="140">
        <f t="shared" si="75"/>
        <v>23.101520147240482</v>
      </c>
      <c r="AC405" s="140">
        <f t="shared" si="75"/>
        <v>19.275531704347795</v>
      </c>
      <c r="AD405" s="140">
        <f t="shared" si="75"/>
        <v>15.439874264452492</v>
      </c>
      <c r="AE405" s="140">
        <f t="shared" si="75"/>
        <v>11.59452016825885</v>
      </c>
      <c r="AF405" s="140">
        <f t="shared" si="75"/>
        <v>7.7394416666729748</v>
      </c>
      <c r="AG405" s="140">
        <f t="shared" si="75"/>
        <v>3.8746109204766914</v>
      </c>
      <c r="AH405" s="140">
        <f t="shared" si="75"/>
        <v>0</v>
      </c>
      <c r="AI405" s="140">
        <f t="shared" si="75"/>
        <v>-3.8844191152075327</v>
      </c>
      <c r="AJ405" s="140">
        <f t="shared" si="75"/>
        <v>-7.7737493442612031</v>
      </c>
      <c r="AK405" s="140">
        <f t="shared" si="75"/>
        <v>-11.663079573314874</v>
      </c>
      <c r="AL405" s="140">
        <f t="shared" si="75"/>
        <v>-15.552409802368544</v>
      </c>
      <c r="AM405" s="140">
        <f t="shared" si="75"/>
        <v>-19.441740031422214</v>
      </c>
      <c r="AN405" s="140">
        <f t="shared" si="75"/>
        <v>-23.331070260475883</v>
      </c>
      <c r="AO405" s="140">
        <f t="shared" si="75"/>
        <v>-27.220400489529553</v>
      </c>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3"/>
    </row>
    <row r="406" spans="1:95" ht="15" customHeight="1">
      <c r="A406" s="104"/>
      <c r="B406" s="117" t="s">
        <v>126</v>
      </c>
      <c r="C406" s="141"/>
      <c r="D406" s="140">
        <f t="shared" si="75"/>
        <v>96.05732998335975</v>
      </c>
      <c r="E406" s="140">
        <f t="shared" si="75"/>
        <v>96.05732998335975</v>
      </c>
      <c r="F406" s="140">
        <f t="shared" si="75"/>
        <v>96.05732998335975</v>
      </c>
      <c r="G406" s="140">
        <f t="shared" si="75"/>
        <v>96.05732998335975</v>
      </c>
      <c r="H406" s="140">
        <f t="shared" si="75"/>
        <v>96.05732998335975</v>
      </c>
      <c r="I406" s="140">
        <f t="shared" si="75"/>
        <v>96.05732998335975</v>
      </c>
      <c r="J406" s="140">
        <f t="shared" si="75"/>
        <v>94.231335363994447</v>
      </c>
      <c r="K406" s="140">
        <f t="shared" si="75"/>
        <v>90.574759578636758</v>
      </c>
      <c r="L406" s="140">
        <f t="shared" si="75"/>
        <v>86.90899767238902</v>
      </c>
      <c r="M406" s="140">
        <f t="shared" si="75"/>
        <v>83.234023547984293</v>
      </c>
      <c r="N406" s="140">
        <f t="shared" si="75"/>
        <v>79.549811024013977</v>
      </c>
      <c r="O406" s="140">
        <f t="shared" si="75"/>
        <v>75.856333834623982</v>
      </c>
      <c r="P406" s="140">
        <f t="shared" si="75"/>
        <v>72.153565629209581</v>
      </c>
      <c r="Q406" s="140">
        <f t="shared" si="75"/>
        <v>68.441479972109406</v>
      </c>
      <c r="R406" s="140">
        <f t="shared" si="75"/>
        <v>64.720050342297824</v>
      </c>
      <c r="S406" s="140">
        <f t="shared" si="75"/>
        <v>60.98925013307646</v>
      </c>
      <c r="T406" s="140">
        <f t="shared" si="75"/>
        <v>57.249052651764167</v>
      </c>
      <c r="U406" s="140">
        <f t="shared" si="75"/>
        <v>53.499431119386038</v>
      </c>
      <c r="V406" s="140">
        <f t="shared" si="75"/>
        <v>49.740358670361104</v>
      </c>
      <c r="W406" s="140">
        <f t="shared" si="75"/>
        <v>45.971808352188766</v>
      </c>
      <c r="X406" s="140">
        <f t="shared" si="75"/>
        <v>42.193753125133888</v>
      </c>
      <c r="Y406" s="140">
        <f t="shared" si="75"/>
        <v>38.40616586191085</v>
      </c>
      <c r="Z406" s="140">
        <f t="shared" si="75"/>
        <v>34.609019347366306</v>
      </c>
      <c r="AA406" s="140">
        <f t="shared" si="75"/>
        <v>30.802286278160622</v>
      </c>
      <c r="AB406" s="140">
        <f t="shared" si="75"/>
        <v>26.985939262448014</v>
      </c>
      <c r="AC406" s="140">
        <f t="shared" si="75"/>
        <v>23.159950819555327</v>
      </c>
      <c r="AD406" s="140">
        <f t="shared" si="75"/>
        <v>19.324293379660023</v>
      </c>
      <c r="AE406" s="140">
        <f t="shared" si="75"/>
        <v>15.478939283466381</v>
      </c>
      <c r="AF406" s="140">
        <f t="shared" si="75"/>
        <v>11.623860781880508</v>
      </c>
      <c r="AG406" s="140">
        <f t="shared" si="75"/>
        <v>7.7590300356842246</v>
      </c>
      <c r="AH406" s="140">
        <f t="shared" si="75"/>
        <v>3.8844191152075327</v>
      </c>
      <c r="AI406" s="140">
        <f t="shared" si="75"/>
        <v>0</v>
      </c>
      <c r="AJ406" s="140">
        <f t="shared" si="75"/>
        <v>-3.8893302290536704</v>
      </c>
      <c r="AK406" s="140">
        <f t="shared" si="75"/>
        <v>-7.7786604581073409</v>
      </c>
      <c r="AL406" s="140">
        <f t="shared" si="75"/>
        <v>-11.667990687161012</v>
      </c>
      <c r="AM406" s="140">
        <f t="shared" si="75"/>
        <v>-15.557320916214682</v>
      </c>
      <c r="AN406" s="140">
        <f t="shared" si="75"/>
        <v>-19.446651145268351</v>
      </c>
      <c r="AO406" s="140">
        <f t="shared" si="75"/>
        <v>-23.335981374322021</v>
      </c>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3"/>
    </row>
    <row r="407" spans="1:95" ht="15" customHeight="1">
      <c r="A407" s="104"/>
      <c r="B407" s="117" t="s">
        <v>127</v>
      </c>
      <c r="C407" s="141"/>
      <c r="D407" s="140">
        <f t="shared" si="75"/>
        <v>99.94666021241342</v>
      </c>
      <c r="E407" s="140">
        <f t="shared" si="75"/>
        <v>99.94666021241342</v>
      </c>
      <c r="F407" s="140">
        <f t="shared" si="75"/>
        <v>99.94666021241342</v>
      </c>
      <c r="G407" s="140">
        <f t="shared" si="75"/>
        <v>99.94666021241342</v>
      </c>
      <c r="H407" s="140">
        <f t="shared" si="75"/>
        <v>99.94666021241342</v>
      </c>
      <c r="I407" s="140">
        <f t="shared" si="75"/>
        <v>99.94666021241342</v>
      </c>
      <c r="J407" s="140">
        <f t="shared" si="75"/>
        <v>98.120665593048116</v>
      </c>
      <c r="K407" s="140">
        <f t="shared" si="75"/>
        <v>94.464089807690428</v>
      </c>
      <c r="L407" s="140">
        <f t="shared" si="75"/>
        <v>90.79832790144269</v>
      </c>
      <c r="M407" s="140">
        <f t="shared" si="75"/>
        <v>87.123353777037963</v>
      </c>
      <c r="N407" s="140">
        <f t="shared" si="75"/>
        <v>83.439141253067646</v>
      </c>
      <c r="O407" s="140">
        <f t="shared" si="75"/>
        <v>79.745664063677651</v>
      </c>
      <c r="P407" s="140">
        <f t="shared" si="75"/>
        <v>76.04289585826325</v>
      </c>
      <c r="Q407" s="140">
        <f t="shared" si="75"/>
        <v>72.330810201163075</v>
      </c>
      <c r="R407" s="140">
        <f t="shared" si="75"/>
        <v>68.609380571351494</v>
      </c>
      <c r="S407" s="140">
        <f t="shared" si="75"/>
        <v>64.878580362130137</v>
      </c>
      <c r="T407" s="140">
        <f t="shared" si="75"/>
        <v>61.138382880817836</v>
      </c>
      <c r="U407" s="140">
        <f t="shared" si="75"/>
        <v>57.388761348439708</v>
      </c>
      <c r="V407" s="140">
        <f t="shared" si="75"/>
        <v>53.629688899414774</v>
      </c>
      <c r="W407" s="140">
        <f t="shared" si="75"/>
        <v>49.861138581242436</v>
      </c>
      <c r="X407" s="140">
        <f t="shared" si="75"/>
        <v>46.083083354187558</v>
      </c>
      <c r="Y407" s="140">
        <f t="shared" si="75"/>
        <v>42.295496090964519</v>
      </c>
      <c r="Z407" s="140">
        <f t="shared" si="75"/>
        <v>38.498349576419976</v>
      </c>
      <c r="AA407" s="140">
        <f t="shared" si="75"/>
        <v>34.691616507214292</v>
      </c>
      <c r="AB407" s="140">
        <f t="shared" si="75"/>
        <v>30.875269491501683</v>
      </c>
      <c r="AC407" s="140">
        <f t="shared" si="75"/>
        <v>27.049281048608997</v>
      </c>
      <c r="AD407" s="140">
        <f t="shared" si="75"/>
        <v>23.213623608713693</v>
      </c>
      <c r="AE407" s="140">
        <f t="shared" si="75"/>
        <v>19.368269512520051</v>
      </c>
      <c r="AF407" s="140">
        <f t="shared" si="75"/>
        <v>15.513191010934179</v>
      </c>
      <c r="AG407" s="140">
        <f t="shared" si="75"/>
        <v>11.648360264737896</v>
      </c>
      <c r="AH407" s="140">
        <f t="shared" si="75"/>
        <v>7.7737493442612031</v>
      </c>
      <c r="AI407" s="140">
        <f t="shared" si="75"/>
        <v>3.8893302290536704</v>
      </c>
      <c r="AJ407" s="140">
        <f t="shared" si="75"/>
        <v>0</v>
      </c>
      <c r="AK407" s="140">
        <f t="shared" si="75"/>
        <v>-3.8893302290536704</v>
      </c>
      <c r="AL407" s="140">
        <f t="shared" si="75"/>
        <v>-7.7786604581073409</v>
      </c>
      <c r="AM407" s="140">
        <f t="shared" si="75"/>
        <v>-11.667990687161012</v>
      </c>
      <c r="AN407" s="140">
        <f t="shared" si="75"/>
        <v>-15.557320916214682</v>
      </c>
      <c r="AO407" s="140">
        <f t="shared" si="75"/>
        <v>-19.446651145268351</v>
      </c>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3"/>
    </row>
    <row r="408" spans="1:95" ht="15" customHeight="1">
      <c r="A408" s="104"/>
      <c r="B408" s="117" t="s">
        <v>128</v>
      </c>
      <c r="C408" s="141"/>
      <c r="D408" s="140">
        <f t="shared" si="75"/>
        <v>103.83599044146709</v>
      </c>
      <c r="E408" s="140">
        <f t="shared" si="75"/>
        <v>103.83599044146709</v>
      </c>
      <c r="F408" s="140">
        <f t="shared" si="75"/>
        <v>103.83599044146709</v>
      </c>
      <c r="G408" s="140">
        <f t="shared" si="75"/>
        <v>103.83599044146709</v>
      </c>
      <c r="H408" s="140">
        <f t="shared" si="75"/>
        <v>103.83599044146709</v>
      </c>
      <c r="I408" s="140">
        <f t="shared" si="75"/>
        <v>103.83599044146709</v>
      </c>
      <c r="J408" s="140">
        <f t="shared" si="75"/>
        <v>102.00999582210179</v>
      </c>
      <c r="K408" s="140">
        <f t="shared" si="75"/>
        <v>98.353420036744097</v>
      </c>
      <c r="L408" s="140">
        <f t="shared" si="75"/>
        <v>94.687658130496359</v>
      </c>
      <c r="M408" s="140">
        <f t="shared" si="75"/>
        <v>91.012684006091632</v>
      </c>
      <c r="N408" s="140">
        <f t="shared" si="75"/>
        <v>87.328471482121316</v>
      </c>
      <c r="O408" s="140">
        <f t="shared" si="75"/>
        <v>83.634994292731321</v>
      </c>
      <c r="P408" s="140">
        <f t="shared" si="75"/>
        <v>79.93222608731692</v>
      </c>
      <c r="Q408" s="140">
        <f t="shared" si="75"/>
        <v>76.220140430216745</v>
      </c>
      <c r="R408" s="140">
        <f t="shared" si="75"/>
        <v>72.498710800405163</v>
      </c>
      <c r="S408" s="140">
        <f t="shared" si="75"/>
        <v>68.767910591183806</v>
      </c>
      <c r="T408" s="140">
        <f t="shared" si="75"/>
        <v>65.027713109871513</v>
      </c>
      <c r="U408" s="140">
        <f t="shared" si="75"/>
        <v>61.278091577493377</v>
      </c>
      <c r="V408" s="140">
        <f t="shared" si="75"/>
        <v>57.519019128468443</v>
      </c>
      <c r="W408" s="140">
        <f t="shared" si="75"/>
        <v>53.750468810296105</v>
      </c>
      <c r="X408" s="140">
        <f t="shared" si="75"/>
        <v>49.972413583241227</v>
      </c>
      <c r="Y408" s="140">
        <f t="shared" si="75"/>
        <v>46.184826320018189</v>
      </c>
      <c r="Z408" s="140">
        <f t="shared" si="75"/>
        <v>42.387679805473645</v>
      </c>
      <c r="AA408" s="140">
        <f t="shared" si="75"/>
        <v>38.580946736267961</v>
      </c>
      <c r="AB408" s="140">
        <f t="shared" si="75"/>
        <v>34.764599720555353</v>
      </c>
      <c r="AC408" s="140">
        <f t="shared" si="75"/>
        <v>30.938611277662666</v>
      </c>
      <c r="AD408" s="140">
        <f t="shared" si="75"/>
        <v>27.102953837767362</v>
      </c>
      <c r="AE408" s="140">
        <f t="shared" si="75"/>
        <v>23.257599741573721</v>
      </c>
      <c r="AF408" s="140">
        <f t="shared" si="75"/>
        <v>19.402521239987848</v>
      </c>
      <c r="AG408" s="140">
        <f t="shared" si="75"/>
        <v>15.537690493791565</v>
      </c>
      <c r="AH408" s="140">
        <f t="shared" si="75"/>
        <v>11.663079573314874</v>
      </c>
      <c r="AI408" s="140">
        <f t="shared" si="75"/>
        <v>7.7786604581073409</v>
      </c>
      <c r="AJ408" s="140">
        <f t="shared" si="75"/>
        <v>3.8893302290536704</v>
      </c>
      <c r="AK408" s="140">
        <f t="shared" si="75"/>
        <v>0</v>
      </c>
      <c r="AL408" s="140">
        <f t="shared" si="75"/>
        <v>-3.8893302290536704</v>
      </c>
      <c r="AM408" s="140">
        <f t="shared" si="75"/>
        <v>-7.7786604581073409</v>
      </c>
      <c r="AN408" s="140">
        <f t="shared" si="75"/>
        <v>-11.667990687161012</v>
      </c>
      <c r="AO408" s="140">
        <f t="shared" si="75"/>
        <v>-15.557320916214682</v>
      </c>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3"/>
    </row>
    <row r="409" spans="1:95" ht="15" customHeight="1">
      <c r="A409" s="104"/>
      <c r="B409" s="117" t="s">
        <v>129</v>
      </c>
      <c r="C409" s="141"/>
      <c r="D409" s="140">
        <f t="shared" si="75"/>
        <v>107.72532067052076</v>
      </c>
      <c r="E409" s="140">
        <f t="shared" si="75"/>
        <v>107.72532067052076</v>
      </c>
      <c r="F409" s="140">
        <f t="shared" si="75"/>
        <v>107.72532067052076</v>
      </c>
      <c r="G409" s="140">
        <f t="shared" si="75"/>
        <v>107.72532067052076</v>
      </c>
      <c r="H409" s="140">
        <f t="shared" si="75"/>
        <v>107.72532067052076</v>
      </c>
      <c r="I409" s="140">
        <f t="shared" si="75"/>
        <v>107.72532067052076</v>
      </c>
      <c r="J409" s="140">
        <f t="shared" si="75"/>
        <v>105.89932605115546</v>
      </c>
      <c r="K409" s="140">
        <f t="shared" si="75"/>
        <v>102.24275026579777</v>
      </c>
      <c r="L409" s="140">
        <f t="shared" si="75"/>
        <v>98.576988359550029</v>
      </c>
      <c r="M409" s="140">
        <f t="shared" si="75"/>
        <v>94.902014235145302</v>
      </c>
      <c r="N409" s="140">
        <f t="shared" si="75"/>
        <v>91.217801711174985</v>
      </c>
      <c r="O409" s="140">
        <f t="shared" si="75"/>
        <v>87.52432452178499</v>
      </c>
      <c r="P409" s="140">
        <f t="shared" si="75"/>
        <v>83.821556316370589</v>
      </c>
      <c r="Q409" s="140">
        <f t="shared" si="75"/>
        <v>80.109470659270414</v>
      </c>
      <c r="R409" s="140">
        <f t="shared" si="75"/>
        <v>76.388041029458833</v>
      </c>
      <c r="S409" s="140">
        <f t="shared" si="75"/>
        <v>72.657240820237476</v>
      </c>
      <c r="T409" s="140">
        <f t="shared" si="75"/>
        <v>68.917043338925183</v>
      </c>
      <c r="U409" s="140">
        <f t="shared" si="75"/>
        <v>65.167421806547054</v>
      </c>
      <c r="V409" s="140">
        <f t="shared" si="75"/>
        <v>61.408349357522113</v>
      </c>
      <c r="W409" s="140">
        <f t="shared" si="75"/>
        <v>57.639799039349775</v>
      </c>
      <c r="X409" s="140">
        <f t="shared" si="75"/>
        <v>53.861743812294897</v>
      </c>
      <c r="Y409" s="140">
        <f t="shared" si="75"/>
        <v>50.074156549071859</v>
      </c>
      <c r="Z409" s="140">
        <f t="shared" si="75"/>
        <v>46.277010034527315</v>
      </c>
      <c r="AA409" s="140">
        <f t="shared" si="75"/>
        <v>42.470276965321631</v>
      </c>
      <c r="AB409" s="140">
        <f t="shared" si="75"/>
        <v>38.653929949609022</v>
      </c>
      <c r="AC409" s="140">
        <f t="shared" si="75"/>
        <v>34.827941506716336</v>
      </c>
      <c r="AD409" s="140">
        <f t="shared" si="75"/>
        <v>30.992284066821032</v>
      </c>
      <c r="AE409" s="140">
        <f t="shared" si="75"/>
        <v>27.14692997062739</v>
      </c>
      <c r="AF409" s="140">
        <f t="shared" si="75"/>
        <v>23.291851469041518</v>
      </c>
      <c r="AG409" s="140">
        <f t="shared" si="75"/>
        <v>19.427020722845235</v>
      </c>
      <c r="AH409" s="140">
        <f t="shared" si="75"/>
        <v>15.552409802368544</v>
      </c>
      <c r="AI409" s="140">
        <f t="shared" si="75"/>
        <v>11.667990687161012</v>
      </c>
      <c r="AJ409" s="140">
        <f t="shared" si="75"/>
        <v>7.7786604581073409</v>
      </c>
      <c r="AK409" s="140">
        <f t="shared" si="75"/>
        <v>3.8893302290536704</v>
      </c>
      <c r="AL409" s="140">
        <f t="shared" si="75"/>
        <v>0</v>
      </c>
      <c r="AM409" s="140">
        <f t="shared" si="75"/>
        <v>-3.8893302290536704</v>
      </c>
      <c r="AN409" s="140">
        <f t="shared" si="75"/>
        <v>-7.7786604581073409</v>
      </c>
      <c r="AO409" s="140">
        <f t="shared" si="75"/>
        <v>-11.667990687161012</v>
      </c>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3"/>
    </row>
    <row r="410" spans="1:95" ht="15" customHeight="1">
      <c r="A410" s="104"/>
      <c r="B410" s="117" t="s">
        <v>130</v>
      </c>
      <c r="C410" s="141"/>
      <c r="D410" s="140">
        <f t="shared" si="75"/>
        <v>111.61465089957443</v>
      </c>
      <c r="E410" s="140">
        <f t="shared" si="75"/>
        <v>111.61465089957443</v>
      </c>
      <c r="F410" s="140">
        <f t="shared" si="75"/>
        <v>111.61465089957443</v>
      </c>
      <c r="G410" s="140">
        <f t="shared" si="75"/>
        <v>111.61465089957443</v>
      </c>
      <c r="H410" s="140">
        <f t="shared" si="75"/>
        <v>111.61465089957443</v>
      </c>
      <c r="I410" s="140">
        <f t="shared" si="75"/>
        <v>111.61465089957443</v>
      </c>
      <c r="J410" s="140">
        <f t="shared" si="75"/>
        <v>109.78865628020912</v>
      </c>
      <c r="K410" s="140">
        <f t="shared" si="75"/>
        <v>106.13208049485144</v>
      </c>
      <c r="L410" s="140">
        <f t="shared" si="75"/>
        <v>102.4663185886037</v>
      </c>
      <c r="M410" s="140">
        <f t="shared" si="75"/>
        <v>98.791344464198971</v>
      </c>
      <c r="N410" s="140">
        <f t="shared" si="75"/>
        <v>95.107131940228655</v>
      </c>
      <c r="O410" s="140">
        <f t="shared" si="75"/>
        <v>91.41365475083866</v>
      </c>
      <c r="P410" s="140">
        <f t="shared" si="75"/>
        <v>87.710886545424259</v>
      </c>
      <c r="Q410" s="140">
        <f t="shared" si="75"/>
        <v>83.998800888324084</v>
      </c>
      <c r="R410" s="140">
        <f t="shared" si="75"/>
        <v>80.277371258512503</v>
      </c>
      <c r="S410" s="140">
        <f t="shared" si="75"/>
        <v>76.546571049291146</v>
      </c>
      <c r="T410" s="140">
        <f t="shared" si="75"/>
        <v>72.806373567978852</v>
      </c>
      <c r="U410" s="140">
        <f t="shared" si="75"/>
        <v>69.056752035600724</v>
      </c>
      <c r="V410" s="140">
        <f t="shared" si="75"/>
        <v>65.297679586575782</v>
      </c>
      <c r="W410" s="140">
        <f t="shared" si="75"/>
        <v>61.529129268403445</v>
      </c>
      <c r="X410" s="140">
        <f t="shared" si="75"/>
        <v>57.751074041348566</v>
      </c>
      <c r="Y410" s="140">
        <f t="shared" si="75"/>
        <v>53.963486778125528</v>
      </c>
      <c r="Z410" s="140">
        <f t="shared" si="75"/>
        <v>50.166340263580985</v>
      </c>
      <c r="AA410" s="140">
        <f t="shared" si="75"/>
        <v>46.3596071943753</v>
      </c>
      <c r="AB410" s="140">
        <f t="shared" si="75"/>
        <v>42.543260178662692</v>
      </c>
      <c r="AC410" s="140">
        <f t="shared" si="75"/>
        <v>38.717271735770005</v>
      </c>
      <c r="AD410" s="140">
        <f t="shared" si="75"/>
        <v>34.881614295874705</v>
      </c>
      <c r="AE410" s="140">
        <f t="shared" ref="AE410:AO410" si="76">IF(AE$373=$B410,0,IF(AE$373&gt;$B410,-0.5*AE$371-0.5*AD$371+AD410,0.5*HLOOKUP($B410,$D$370:$AO$371,2,FALSE)+0.5*HLOOKUP($B409,$D$370:$AO$371,2,FALSE)+AE409))</f>
        <v>31.03626019968106</v>
      </c>
      <c r="AF410" s="140">
        <f t="shared" si="76"/>
        <v>27.181181698095187</v>
      </c>
      <c r="AG410" s="140">
        <f t="shared" si="76"/>
        <v>23.316350951898904</v>
      </c>
      <c r="AH410" s="140">
        <f t="shared" si="76"/>
        <v>19.441740031422214</v>
      </c>
      <c r="AI410" s="140">
        <f t="shared" si="76"/>
        <v>15.557320916214682</v>
      </c>
      <c r="AJ410" s="140">
        <f t="shared" si="76"/>
        <v>11.667990687161012</v>
      </c>
      <c r="AK410" s="140">
        <f t="shared" si="76"/>
        <v>7.7786604581073409</v>
      </c>
      <c r="AL410" s="140">
        <f t="shared" si="76"/>
        <v>3.8893302290536704</v>
      </c>
      <c r="AM410" s="140">
        <f t="shared" si="76"/>
        <v>0</v>
      </c>
      <c r="AN410" s="140">
        <f t="shared" si="76"/>
        <v>-3.8893302290536704</v>
      </c>
      <c r="AO410" s="140">
        <f t="shared" si="76"/>
        <v>-7.7786604581073409</v>
      </c>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3"/>
    </row>
    <row r="411" spans="1:95" ht="15" customHeight="1">
      <c r="A411" s="104"/>
      <c r="B411" s="117" t="s">
        <v>131</v>
      </c>
      <c r="C411" s="141"/>
      <c r="D411" s="140">
        <f t="shared" ref="D411:AO412" si="77">IF(D$373=$B411,0,IF(D$373&gt;$B411,-0.5*D$371-0.5*C$371+C411,0.5*HLOOKUP($B411,$D$370:$AO$371,2,FALSE)+0.5*HLOOKUP($B410,$D$370:$AO$371,2,FALSE)+D410))</f>
        <v>115.5039811286281</v>
      </c>
      <c r="E411" s="140">
        <f t="shared" si="77"/>
        <v>115.5039811286281</v>
      </c>
      <c r="F411" s="140">
        <f t="shared" si="77"/>
        <v>115.5039811286281</v>
      </c>
      <c r="G411" s="140">
        <f t="shared" si="77"/>
        <v>115.5039811286281</v>
      </c>
      <c r="H411" s="140">
        <f t="shared" si="77"/>
        <v>115.5039811286281</v>
      </c>
      <c r="I411" s="140">
        <f t="shared" si="77"/>
        <v>115.5039811286281</v>
      </c>
      <c r="J411" s="140">
        <f t="shared" si="77"/>
        <v>113.67798650926279</v>
      </c>
      <c r="K411" s="140">
        <f t="shared" si="77"/>
        <v>110.02141072390511</v>
      </c>
      <c r="L411" s="140">
        <f t="shared" si="77"/>
        <v>106.35564881765737</v>
      </c>
      <c r="M411" s="140">
        <f t="shared" si="77"/>
        <v>102.68067469325264</v>
      </c>
      <c r="N411" s="140">
        <f t="shared" si="77"/>
        <v>98.996462169282324</v>
      </c>
      <c r="O411" s="140">
        <f t="shared" si="77"/>
        <v>95.302984979892329</v>
      </c>
      <c r="P411" s="140">
        <f t="shared" si="77"/>
        <v>91.600216774477929</v>
      </c>
      <c r="Q411" s="140">
        <f t="shared" si="77"/>
        <v>87.888131117377753</v>
      </c>
      <c r="R411" s="140">
        <f t="shared" si="77"/>
        <v>84.166701487566172</v>
      </c>
      <c r="S411" s="140">
        <f t="shared" si="77"/>
        <v>80.435901278344815</v>
      </c>
      <c r="T411" s="140">
        <f t="shared" si="77"/>
        <v>76.695703797032522</v>
      </c>
      <c r="U411" s="140">
        <f t="shared" si="77"/>
        <v>72.946082264654393</v>
      </c>
      <c r="V411" s="140">
        <f t="shared" si="77"/>
        <v>69.187009815629452</v>
      </c>
      <c r="W411" s="140">
        <f t="shared" si="77"/>
        <v>65.418459497457121</v>
      </c>
      <c r="X411" s="140">
        <f t="shared" si="77"/>
        <v>61.640404270402236</v>
      </c>
      <c r="Y411" s="140">
        <f t="shared" si="77"/>
        <v>57.852817007179198</v>
      </c>
      <c r="Z411" s="140">
        <f t="shared" si="77"/>
        <v>54.055670492634654</v>
      </c>
      <c r="AA411" s="140">
        <f t="shared" si="77"/>
        <v>50.24893742342897</v>
      </c>
      <c r="AB411" s="140">
        <f t="shared" si="77"/>
        <v>46.432590407716361</v>
      </c>
      <c r="AC411" s="140">
        <f t="shared" si="77"/>
        <v>42.606601964823675</v>
      </c>
      <c r="AD411" s="140">
        <f t="shared" si="77"/>
        <v>38.770944524928375</v>
      </c>
      <c r="AE411" s="140">
        <f t="shared" si="77"/>
        <v>34.925590428734729</v>
      </c>
      <c r="AF411" s="140">
        <f t="shared" si="77"/>
        <v>31.070511927148857</v>
      </c>
      <c r="AG411" s="140">
        <f t="shared" si="77"/>
        <v>27.205681180952574</v>
      </c>
      <c r="AH411" s="140">
        <f t="shared" si="77"/>
        <v>23.331070260475883</v>
      </c>
      <c r="AI411" s="140">
        <f t="shared" si="77"/>
        <v>19.446651145268351</v>
      </c>
      <c r="AJ411" s="140">
        <f t="shared" si="77"/>
        <v>15.557320916214682</v>
      </c>
      <c r="AK411" s="140">
        <f t="shared" si="77"/>
        <v>11.667990687161012</v>
      </c>
      <c r="AL411" s="140">
        <f t="shared" si="77"/>
        <v>7.7786604581073409</v>
      </c>
      <c r="AM411" s="140">
        <f t="shared" si="77"/>
        <v>3.8893302290536704</v>
      </c>
      <c r="AN411" s="140">
        <f t="shared" si="77"/>
        <v>0</v>
      </c>
      <c r="AO411" s="140">
        <f t="shared" si="77"/>
        <v>-3.8893302290536704</v>
      </c>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3"/>
    </row>
    <row r="412" spans="1:95" ht="15" customHeight="1">
      <c r="A412" s="104"/>
      <c r="B412" s="117" t="s">
        <v>132</v>
      </c>
      <c r="C412" s="141"/>
      <c r="D412" s="140">
        <f t="shared" si="77"/>
        <v>119.39331135768177</v>
      </c>
      <c r="E412" s="140">
        <f t="shared" si="77"/>
        <v>119.39331135768177</v>
      </c>
      <c r="F412" s="140">
        <f t="shared" si="77"/>
        <v>119.39331135768177</v>
      </c>
      <c r="G412" s="140">
        <f t="shared" si="77"/>
        <v>119.39331135768177</v>
      </c>
      <c r="H412" s="140">
        <f t="shared" si="77"/>
        <v>119.39331135768177</v>
      </c>
      <c r="I412" s="140">
        <f t="shared" si="77"/>
        <v>119.39331135768177</v>
      </c>
      <c r="J412" s="140">
        <f t="shared" si="77"/>
        <v>117.56731673831646</v>
      </c>
      <c r="K412" s="140">
        <f t="shared" si="77"/>
        <v>113.91074095295878</v>
      </c>
      <c r="L412" s="140">
        <f t="shared" si="77"/>
        <v>110.24497904671104</v>
      </c>
      <c r="M412" s="140">
        <f t="shared" si="77"/>
        <v>106.57000492230631</v>
      </c>
      <c r="N412" s="140">
        <f t="shared" si="77"/>
        <v>102.88579239833599</v>
      </c>
      <c r="O412" s="140">
        <f t="shared" si="77"/>
        <v>99.192315208945999</v>
      </c>
      <c r="P412" s="140">
        <f t="shared" si="77"/>
        <v>95.489547003531598</v>
      </c>
      <c r="Q412" s="140">
        <f t="shared" si="77"/>
        <v>91.777461346431423</v>
      </c>
      <c r="R412" s="140">
        <f t="shared" si="77"/>
        <v>88.056031716619842</v>
      </c>
      <c r="S412" s="140">
        <f t="shared" si="77"/>
        <v>84.325231507398485</v>
      </c>
      <c r="T412" s="140">
        <f t="shared" si="77"/>
        <v>80.585034026086191</v>
      </c>
      <c r="U412" s="140">
        <f t="shared" si="77"/>
        <v>76.835412493708063</v>
      </c>
      <c r="V412" s="140">
        <f t="shared" si="77"/>
        <v>73.076340044683121</v>
      </c>
      <c r="W412" s="140">
        <f t="shared" si="77"/>
        <v>69.307789726510791</v>
      </c>
      <c r="X412" s="140">
        <f t="shared" si="77"/>
        <v>65.529734499455913</v>
      </c>
      <c r="Y412" s="140">
        <f t="shared" si="77"/>
        <v>61.742147236232867</v>
      </c>
      <c r="Z412" s="140">
        <f t="shared" si="77"/>
        <v>57.945000721688324</v>
      </c>
      <c r="AA412" s="140">
        <f t="shared" si="77"/>
        <v>54.138267652482639</v>
      </c>
      <c r="AB412" s="140">
        <f t="shared" si="77"/>
        <v>50.321920636770031</v>
      </c>
      <c r="AC412" s="140">
        <f t="shared" si="77"/>
        <v>46.495932193877344</v>
      </c>
      <c r="AD412" s="140">
        <f t="shared" si="77"/>
        <v>42.660274753982044</v>
      </c>
      <c r="AE412" s="140">
        <f t="shared" si="77"/>
        <v>38.814920657788399</v>
      </c>
      <c r="AF412" s="140">
        <f t="shared" si="77"/>
        <v>34.959842156202527</v>
      </c>
      <c r="AG412" s="140">
        <f t="shared" si="77"/>
        <v>31.095011410006244</v>
      </c>
      <c r="AH412" s="140">
        <f t="shared" si="77"/>
        <v>27.220400489529553</v>
      </c>
      <c r="AI412" s="140">
        <f t="shared" si="77"/>
        <v>23.335981374322021</v>
      </c>
      <c r="AJ412" s="140">
        <f t="shared" si="77"/>
        <v>19.446651145268351</v>
      </c>
      <c r="AK412" s="140">
        <f t="shared" si="77"/>
        <v>15.557320916214682</v>
      </c>
      <c r="AL412" s="140">
        <f t="shared" si="77"/>
        <v>11.667990687161012</v>
      </c>
      <c r="AM412" s="140">
        <f t="shared" si="77"/>
        <v>7.7786604581073409</v>
      </c>
      <c r="AN412" s="140">
        <f t="shared" si="77"/>
        <v>3.8893302290536704</v>
      </c>
      <c r="AO412" s="140">
        <f t="shared" si="77"/>
        <v>0</v>
      </c>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3"/>
    </row>
    <row r="413" spans="1:95" s="7" customFormat="1" ht="14.45">
      <c r="A413" s="104"/>
      <c r="B413" s="119"/>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row>
    <row r="414" spans="1:95" s="5" customFormat="1" ht="15" customHeight="1">
      <c r="B414" s="5" t="s">
        <v>151</v>
      </c>
    </row>
    <row r="415" spans="1:95" ht="1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row>
    <row r="416" spans="1:95" ht="15" customHeight="1" outlineLevel="1">
      <c r="A416" s="104"/>
      <c r="B416" s="137" t="s">
        <v>141</v>
      </c>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7"/>
      <c r="AQ416" s="17"/>
      <c r="AR416" s="17"/>
      <c r="AS416" s="17"/>
      <c r="AT416" s="17"/>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row>
    <row r="417" spans="1:95" ht="15" customHeight="1" outlineLevel="1">
      <c r="A417" s="104"/>
      <c r="B417" s="137"/>
      <c r="C417" s="65" t="s">
        <v>226</v>
      </c>
      <c r="D417" s="12" t="s">
        <v>95</v>
      </c>
      <c r="E417" s="13" t="s">
        <v>96</v>
      </c>
      <c r="F417" s="98" t="s">
        <v>97</v>
      </c>
      <c r="G417" s="98" t="s">
        <v>98</v>
      </c>
      <c r="H417" s="98" t="s">
        <v>99</v>
      </c>
      <c r="I417" s="98" t="s">
        <v>100</v>
      </c>
      <c r="J417" s="98" t="s">
        <v>101</v>
      </c>
      <c r="K417" s="98" t="s">
        <v>102</v>
      </c>
      <c r="L417" s="98" t="s">
        <v>103</v>
      </c>
      <c r="M417" s="98" t="s">
        <v>104</v>
      </c>
      <c r="N417" s="98" t="s">
        <v>105</v>
      </c>
      <c r="O417" s="98" t="s">
        <v>106</v>
      </c>
      <c r="P417" s="98" t="s">
        <v>107</v>
      </c>
      <c r="Q417" s="98" t="s">
        <v>108</v>
      </c>
      <c r="R417" s="98" t="s">
        <v>109</v>
      </c>
      <c r="S417" s="98" t="s">
        <v>110</v>
      </c>
      <c r="T417" s="98" t="s">
        <v>111</v>
      </c>
      <c r="U417" s="98" t="s">
        <v>112</v>
      </c>
      <c r="V417" s="98" t="s">
        <v>113</v>
      </c>
      <c r="W417" s="98" t="s">
        <v>114</v>
      </c>
      <c r="X417" s="98" t="s">
        <v>115</v>
      </c>
      <c r="Y417" s="98" t="s">
        <v>116</v>
      </c>
      <c r="Z417" s="98" t="s">
        <v>117</v>
      </c>
      <c r="AA417" s="98" t="s">
        <v>118</v>
      </c>
      <c r="AB417" s="98" t="s">
        <v>119</v>
      </c>
      <c r="AC417" s="98" t="s">
        <v>120</v>
      </c>
      <c r="AD417" s="98" t="s">
        <v>121</v>
      </c>
      <c r="AE417" s="98" t="s">
        <v>122</v>
      </c>
      <c r="AF417" s="98" t="s">
        <v>123</v>
      </c>
      <c r="AG417" s="98" t="s">
        <v>124</v>
      </c>
      <c r="AH417" s="98" t="s">
        <v>125</v>
      </c>
      <c r="AI417" s="98" t="s">
        <v>126</v>
      </c>
      <c r="AJ417" s="98" t="s">
        <v>127</v>
      </c>
      <c r="AK417" s="98" t="s">
        <v>128</v>
      </c>
      <c r="AL417" s="98" t="s">
        <v>129</v>
      </c>
      <c r="AM417" s="98" t="s">
        <v>130</v>
      </c>
      <c r="AN417" s="98" t="s">
        <v>131</v>
      </c>
      <c r="AO417" s="98" t="s">
        <v>132</v>
      </c>
      <c r="AP417" s="17"/>
      <c r="AQ417" s="17"/>
      <c r="AR417" s="17"/>
      <c r="AS417" s="17"/>
      <c r="AT417" s="17"/>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row>
    <row r="418" spans="1:95" ht="15" customHeight="1" outlineLevel="1">
      <c r="A418" s="104"/>
      <c r="B418" s="104" t="s">
        <v>232</v>
      </c>
      <c r="C418" s="104">
        <f>Road_mask</f>
        <v>1</v>
      </c>
      <c r="D418" s="123">
        <v>0</v>
      </c>
      <c r="E418" s="123">
        <v>0</v>
      </c>
      <c r="F418" s="123">
        <v>0</v>
      </c>
      <c r="G418" s="123">
        <v>0</v>
      </c>
      <c r="H418" s="123">
        <v>0</v>
      </c>
      <c r="I418" s="123">
        <v>0</v>
      </c>
      <c r="J418" s="123">
        <f t="shared" ref="J418:AO418" si="78">Dementia_values_road_1db_in</f>
        <v>5.528565713093081</v>
      </c>
      <c r="K418" s="123">
        <f t="shared" si="78"/>
        <v>5.5403632913116745</v>
      </c>
      <c r="L418" s="123">
        <f t="shared" si="78"/>
        <v>5.5521871179854818</v>
      </c>
      <c r="M418" s="123">
        <f t="shared" si="78"/>
        <v>5.564037253866708</v>
      </c>
      <c r="N418" s="123">
        <f t="shared" si="78"/>
        <v>5.5759137598533481</v>
      </c>
      <c r="O418" s="123">
        <f t="shared" si="78"/>
        <v>5.5878166969891039</v>
      </c>
      <c r="P418" s="123">
        <f t="shared" si="78"/>
        <v>5.5997461264651269</v>
      </c>
      <c r="Q418" s="123">
        <f t="shared" si="78"/>
        <v>5.611702109618192</v>
      </c>
      <c r="R418" s="123">
        <f t="shared" si="78"/>
        <v>5.6236847079332453</v>
      </c>
      <c r="S418" s="123">
        <f t="shared" si="78"/>
        <v>5.6356939830423443</v>
      </c>
      <c r="T418" s="123">
        <f t="shared" si="78"/>
        <v>5.6477299967255901</v>
      </c>
      <c r="U418" s="123">
        <f t="shared" si="78"/>
        <v>5.6597928109114406</v>
      </c>
      <c r="V418" s="123">
        <f t="shared" si="78"/>
        <v>5.6718824876768723</v>
      </c>
      <c r="W418" s="123">
        <f t="shared" si="78"/>
        <v>5.6839990892480348</v>
      </c>
      <c r="X418" s="123">
        <f t="shared" si="78"/>
        <v>5.6961426780007054</v>
      </c>
      <c r="Y418" s="123">
        <f t="shared" si="78"/>
        <v>5.7083133164598632</v>
      </c>
      <c r="Z418" s="123">
        <f t="shared" si="78"/>
        <v>5.720511067301314</v>
      </c>
      <c r="AA418" s="123">
        <f t="shared" si="78"/>
        <v>5.7327359933505759</v>
      </c>
      <c r="AB418" s="123">
        <f t="shared" si="78"/>
        <v>5.7449881575850483</v>
      </c>
      <c r="AC418" s="123">
        <f t="shared" si="78"/>
        <v>5.7572676231328472</v>
      </c>
      <c r="AD418" s="123">
        <f t="shared" si="78"/>
        <v>5.7695744532733677</v>
      </c>
      <c r="AE418" s="123">
        <f t="shared" si="78"/>
        <v>5.781908711438712</v>
      </c>
      <c r="AF418" s="123">
        <f t="shared" si="78"/>
        <v>5.7942704612132596</v>
      </c>
      <c r="AG418" s="123">
        <f t="shared" si="78"/>
        <v>5.8066597663338033</v>
      </c>
      <c r="AH418" s="123">
        <f t="shared" si="78"/>
        <v>5.8190766906908005</v>
      </c>
      <c r="AI418" s="123">
        <f t="shared" si="78"/>
        <v>5.8315212983272371</v>
      </c>
      <c r="AJ418" s="123">
        <f t="shared" si="78"/>
        <v>5.8315212983272371</v>
      </c>
      <c r="AK418" s="123">
        <f t="shared" si="78"/>
        <v>5.8315212983272371</v>
      </c>
      <c r="AL418" s="123">
        <f t="shared" si="78"/>
        <v>5.8315212983272371</v>
      </c>
      <c r="AM418" s="123">
        <f t="shared" si="78"/>
        <v>5.8315212983272371</v>
      </c>
      <c r="AN418" s="123">
        <f t="shared" si="78"/>
        <v>5.8315212983272371</v>
      </c>
      <c r="AO418" s="123">
        <f t="shared" si="78"/>
        <v>5.8315212983272371</v>
      </c>
      <c r="AP418" s="17"/>
      <c r="AQ418" s="17"/>
      <c r="AR418" s="17"/>
      <c r="AS418" s="17"/>
      <c r="AT418" s="17"/>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row>
    <row r="419" spans="1:95" ht="15" customHeight="1" outlineLevel="1">
      <c r="A419" s="104"/>
      <c r="B419" s="104" t="s">
        <v>233</v>
      </c>
      <c r="C419" s="102">
        <f>Rail_mask</f>
        <v>0</v>
      </c>
      <c r="D419" s="123">
        <v>0</v>
      </c>
      <c r="E419" s="123">
        <v>0</v>
      </c>
      <c r="F419" s="123">
        <v>0</v>
      </c>
      <c r="G419" s="123">
        <v>0</v>
      </c>
      <c r="H419" s="123">
        <v>0</v>
      </c>
      <c r="I419" s="123">
        <v>0</v>
      </c>
      <c r="J419" s="123">
        <f t="shared" ref="J419:AO419" si="79">Dementia_values_rail_1db_in</f>
        <v>5.9826403938671602</v>
      </c>
      <c r="K419" s="123">
        <f t="shared" si="79"/>
        <v>5.9965157829166182</v>
      </c>
      <c r="L419" s="123">
        <f t="shared" si="79"/>
        <v>6.0104247250580904</v>
      </c>
      <c r="M419" s="123">
        <f t="shared" si="79"/>
        <v>6.0243673046974839</v>
      </c>
      <c r="N419" s="123">
        <f t="shared" si="79"/>
        <v>6.0383436064614466</v>
      </c>
      <c r="O419" s="123">
        <f t="shared" si="79"/>
        <v>6.0523537151968538</v>
      </c>
      <c r="P419" s="123">
        <f t="shared" si="79"/>
        <v>6.0663977159724984</v>
      </c>
      <c r="Q419" s="123">
        <f t="shared" si="79"/>
        <v>6.0804756940776832</v>
      </c>
      <c r="R419" s="123">
        <f t="shared" si="79"/>
        <v>6.0945877350262423</v>
      </c>
      <c r="S419" s="123">
        <f t="shared" si="79"/>
        <v>6.1087339245533716</v>
      </c>
      <c r="T419" s="123">
        <f t="shared" si="79"/>
        <v>6.1229143486189868</v>
      </c>
      <c r="U419" s="123">
        <f t="shared" si="79"/>
        <v>6.1371290934064184</v>
      </c>
      <c r="V419" s="123">
        <f t="shared" si="79"/>
        <v>6.1513782453249588</v>
      </c>
      <c r="W419" s="123">
        <f t="shared" si="79"/>
        <v>6.1656618910083028</v>
      </c>
      <c r="X419" s="123">
        <f t="shared" si="79"/>
        <v>6.1799801173172844</v>
      </c>
      <c r="Y419" s="123">
        <f t="shared" si="79"/>
        <v>6.1943330113386574</v>
      </c>
      <c r="Z419" s="123">
        <f t="shared" si="79"/>
        <v>6.2087206603870246</v>
      </c>
      <c r="AA419" s="123">
        <f t="shared" si="79"/>
        <v>6.2231431520041722</v>
      </c>
      <c r="AB419" s="123">
        <f t="shared" si="79"/>
        <v>6.2376005739620926</v>
      </c>
      <c r="AC419" s="123">
        <f t="shared" si="79"/>
        <v>6.2520930142597679</v>
      </c>
      <c r="AD419" s="123">
        <f t="shared" si="79"/>
        <v>6.2666205611274961</v>
      </c>
      <c r="AE419" s="123">
        <f t="shared" si="79"/>
        <v>6.2811833030257134</v>
      </c>
      <c r="AF419" s="123">
        <f t="shared" si="79"/>
        <v>6.295781328645325</v>
      </c>
      <c r="AG419" s="123">
        <f t="shared" si="79"/>
        <v>6.3104147269097632</v>
      </c>
      <c r="AH419" s="123">
        <f t="shared" si="79"/>
        <v>6.3250835869737276</v>
      </c>
      <c r="AI419" s="123">
        <f t="shared" si="79"/>
        <v>6.3397879982258516</v>
      </c>
      <c r="AJ419" s="123">
        <f t="shared" si="79"/>
        <v>6.3397879982258516</v>
      </c>
      <c r="AK419" s="123">
        <f t="shared" si="79"/>
        <v>6.3397879982258516</v>
      </c>
      <c r="AL419" s="123">
        <f t="shared" si="79"/>
        <v>6.3397879982258516</v>
      </c>
      <c r="AM419" s="123">
        <f t="shared" si="79"/>
        <v>6.3397879982258516</v>
      </c>
      <c r="AN419" s="123">
        <f t="shared" si="79"/>
        <v>6.3397879982258516</v>
      </c>
      <c r="AO419" s="123">
        <f t="shared" si="79"/>
        <v>6.3397879982258516</v>
      </c>
      <c r="AP419" s="17"/>
      <c r="AQ419" s="17"/>
      <c r="AR419" s="17"/>
      <c r="AS419" s="17"/>
      <c r="AT419" s="17"/>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row>
    <row r="420" spans="1:95" ht="15" customHeight="1" outlineLevel="1">
      <c r="A420" s="104"/>
      <c r="B420" s="104" t="s">
        <v>234</v>
      </c>
      <c r="C420" s="102">
        <f>Aviation_mask</f>
        <v>0</v>
      </c>
      <c r="D420" s="123">
        <v>0</v>
      </c>
      <c r="E420" s="123">
        <v>0</v>
      </c>
      <c r="F420" s="123">
        <v>0</v>
      </c>
      <c r="G420" s="123">
        <v>0</v>
      </c>
      <c r="H420" s="123">
        <v>0</v>
      </c>
      <c r="I420" s="123">
        <v>0</v>
      </c>
      <c r="J420" s="123">
        <f t="shared" ref="J420:AO420" si="80">Dementia_values_aviation_1db_in</f>
        <v>10.643661905127578</v>
      </c>
      <c r="K420" s="123">
        <f t="shared" si="80"/>
        <v>10.687541950986118</v>
      </c>
      <c r="L420" s="123">
        <f t="shared" si="80"/>
        <v>10.731610770286261</v>
      </c>
      <c r="M420" s="123">
        <f t="shared" si="80"/>
        <v>10.775869208489562</v>
      </c>
      <c r="N420" s="123">
        <f t="shared" si="80"/>
        <v>10.82031811498511</v>
      </c>
      <c r="O420" s="123">
        <f t="shared" si="80"/>
        <v>10.864958343109434</v>
      </c>
      <c r="P420" s="123">
        <f t="shared" si="80"/>
        <v>10.909790750163443</v>
      </c>
      <c r="Q420" s="123">
        <f t="shared" si="80"/>
        <v>10.954816197432915</v>
      </c>
      <c r="R420" s="123">
        <f t="shared" si="80"/>
        <v>11.000035550207649</v>
      </c>
      <c r="S420" s="123">
        <f t="shared" si="80"/>
        <v>11.045449677800464</v>
      </c>
      <c r="T420" s="123">
        <f t="shared" si="80"/>
        <v>11.091059453565563</v>
      </c>
      <c r="U420" s="123">
        <f t="shared" si="80"/>
        <v>11.136865754919643</v>
      </c>
      <c r="V420" s="123">
        <f t="shared" si="80"/>
        <v>11.182869463359857</v>
      </c>
      <c r="W420" s="123">
        <f t="shared" si="80"/>
        <v>11.229071464484855</v>
      </c>
      <c r="X420" s="123">
        <f t="shared" si="80"/>
        <v>11.275472648012613</v>
      </c>
      <c r="Y420" s="123">
        <f t="shared" si="80"/>
        <v>11.322073907802393</v>
      </c>
      <c r="Z420" s="123">
        <f t="shared" si="80"/>
        <v>11.368876141873054</v>
      </c>
      <c r="AA420" s="123">
        <f t="shared" si="80"/>
        <v>11.415880252423714</v>
      </c>
      <c r="AB420" s="123">
        <f t="shared" si="80"/>
        <v>11.463087145853178</v>
      </c>
      <c r="AC420" s="123">
        <f t="shared" si="80"/>
        <v>11.510497732781827</v>
      </c>
      <c r="AD420" s="123">
        <f t="shared" si="80"/>
        <v>11.558112928069226</v>
      </c>
      <c r="AE420" s="123">
        <f t="shared" si="80"/>
        <v>11.605933650837192</v>
      </c>
      <c r="AF420" s="123">
        <f t="shared" si="80"/>
        <v>11.653960824488689</v>
      </c>
      <c r="AG420" s="123">
        <f t="shared" si="80"/>
        <v>11.702195376728332</v>
      </c>
      <c r="AH420" s="123">
        <f t="shared" si="80"/>
        <v>11.750638239584928</v>
      </c>
      <c r="AI420" s="123">
        <f t="shared" si="80"/>
        <v>11.799290349429164</v>
      </c>
      <c r="AJ420" s="123">
        <f t="shared" si="80"/>
        <v>11.799290349429164</v>
      </c>
      <c r="AK420" s="123">
        <f t="shared" si="80"/>
        <v>11.799290349429164</v>
      </c>
      <c r="AL420" s="123">
        <f t="shared" si="80"/>
        <v>11.799290349429164</v>
      </c>
      <c r="AM420" s="123">
        <f t="shared" si="80"/>
        <v>11.799290349429164</v>
      </c>
      <c r="AN420" s="123">
        <f t="shared" si="80"/>
        <v>11.799290349429164</v>
      </c>
      <c r="AO420" s="123">
        <f t="shared" si="80"/>
        <v>11.799290349429164</v>
      </c>
      <c r="AP420" s="17"/>
      <c r="AQ420" s="17"/>
      <c r="AR420" s="17"/>
      <c r="AS420" s="17"/>
      <c r="AT420" s="17"/>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row>
    <row r="421" spans="1:95" ht="15" customHeight="1" outlineLevel="1">
      <c r="A421" s="104"/>
      <c r="B421" s="104"/>
      <c r="C421" s="102"/>
      <c r="D421" s="3"/>
      <c r="E421" s="3"/>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7"/>
      <c r="AQ421" s="17"/>
      <c r="AR421" s="17"/>
      <c r="AS421" s="17"/>
      <c r="AT421" s="17"/>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row>
    <row r="422" spans="1:95" ht="15" customHeight="1" outlineLevel="1">
      <c r="A422" s="104"/>
      <c r="B422" s="137" t="s">
        <v>141</v>
      </c>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7"/>
      <c r="AQ422" s="17"/>
      <c r="AR422" s="17"/>
      <c r="AS422" s="17"/>
      <c r="AT422" s="17"/>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row>
    <row r="423" spans="1:95" ht="15" customHeight="1" outlineLevel="1">
      <c r="A423" s="104"/>
      <c r="B423" s="137"/>
      <c r="C423" s="104"/>
      <c r="D423" s="12" t="s">
        <v>95</v>
      </c>
      <c r="E423" s="13" t="s">
        <v>96</v>
      </c>
      <c r="F423" s="98" t="s">
        <v>97</v>
      </c>
      <c r="G423" s="98" t="s">
        <v>98</v>
      </c>
      <c r="H423" s="98" t="s">
        <v>99</v>
      </c>
      <c r="I423" s="98" t="s">
        <v>100</v>
      </c>
      <c r="J423" s="98" t="s">
        <v>101</v>
      </c>
      <c r="K423" s="98" t="s">
        <v>102</v>
      </c>
      <c r="L423" s="98" t="s">
        <v>103</v>
      </c>
      <c r="M423" s="98" t="s">
        <v>104</v>
      </c>
      <c r="N423" s="98" t="s">
        <v>105</v>
      </c>
      <c r="O423" s="98" t="s">
        <v>106</v>
      </c>
      <c r="P423" s="98" t="s">
        <v>107</v>
      </c>
      <c r="Q423" s="98" t="s">
        <v>108</v>
      </c>
      <c r="R423" s="98" t="s">
        <v>109</v>
      </c>
      <c r="S423" s="98" t="s">
        <v>110</v>
      </c>
      <c r="T423" s="98" t="s">
        <v>111</v>
      </c>
      <c r="U423" s="98" t="s">
        <v>112</v>
      </c>
      <c r="V423" s="98" t="s">
        <v>113</v>
      </c>
      <c r="W423" s="98" t="s">
        <v>114</v>
      </c>
      <c r="X423" s="98" t="s">
        <v>115</v>
      </c>
      <c r="Y423" s="98" t="s">
        <v>116</v>
      </c>
      <c r="Z423" s="98" t="s">
        <v>117</v>
      </c>
      <c r="AA423" s="98" t="s">
        <v>118</v>
      </c>
      <c r="AB423" s="98" t="s">
        <v>119</v>
      </c>
      <c r="AC423" s="98" t="s">
        <v>120</v>
      </c>
      <c r="AD423" s="98" t="s">
        <v>121</v>
      </c>
      <c r="AE423" s="98" t="s">
        <v>122</v>
      </c>
      <c r="AF423" s="98" t="s">
        <v>123</v>
      </c>
      <c r="AG423" s="98" t="s">
        <v>124</v>
      </c>
      <c r="AH423" s="98" t="s">
        <v>125</v>
      </c>
      <c r="AI423" s="98" t="s">
        <v>126</v>
      </c>
      <c r="AJ423" s="98" t="s">
        <v>127</v>
      </c>
      <c r="AK423" s="98" t="s">
        <v>128</v>
      </c>
      <c r="AL423" s="98" t="s">
        <v>129</v>
      </c>
      <c r="AM423" s="98" t="s">
        <v>130</v>
      </c>
      <c r="AN423" s="98" t="s">
        <v>131</v>
      </c>
      <c r="AO423" s="98" t="s">
        <v>132</v>
      </c>
      <c r="AP423" s="17"/>
      <c r="AQ423" s="17"/>
      <c r="AR423" s="17"/>
      <c r="AS423" s="17"/>
      <c r="AT423" s="17"/>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row>
    <row r="424" spans="1:95" ht="15" customHeight="1" outlineLevel="1">
      <c r="A424" s="104"/>
      <c r="B424" s="104" t="s">
        <v>231</v>
      </c>
      <c r="C424" s="104"/>
      <c r="D424" s="123">
        <v>0</v>
      </c>
      <c r="E424" s="123">
        <v>0</v>
      </c>
      <c r="F424" s="123">
        <v>0</v>
      </c>
      <c r="G424" s="123">
        <v>0</v>
      </c>
      <c r="H424" s="123">
        <v>0</v>
      </c>
      <c r="I424" s="123">
        <v>0</v>
      </c>
      <c r="J424" s="123">
        <f t="shared" ref="J424:AO424" si="81">Dementia_values_road_1dB*Road_mask +Dementia_values_rail_1dB*Rail_mask +Dementia_values_aviation_1dB*Aviation_mask</f>
        <v>5.528565713093081</v>
      </c>
      <c r="K424" s="123">
        <f t="shared" si="81"/>
        <v>5.5403632913116745</v>
      </c>
      <c r="L424" s="123">
        <f t="shared" si="81"/>
        <v>5.5521871179854818</v>
      </c>
      <c r="M424" s="123">
        <f t="shared" si="81"/>
        <v>5.564037253866708</v>
      </c>
      <c r="N424" s="123">
        <f t="shared" si="81"/>
        <v>5.5759137598533481</v>
      </c>
      <c r="O424" s="123">
        <f t="shared" si="81"/>
        <v>5.5878166969891039</v>
      </c>
      <c r="P424" s="123">
        <f t="shared" si="81"/>
        <v>5.5997461264651269</v>
      </c>
      <c r="Q424" s="123">
        <f t="shared" si="81"/>
        <v>5.611702109618192</v>
      </c>
      <c r="R424" s="123">
        <f t="shared" si="81"/>
        <v>5.6236847079332453</v>
      </c>
      <c r="S424" s="123">
        <f t="shared" si="81"/>
        <v>5.6356939830423443</v>
      </c>
      <c r="T424" s="123">
        <f t="shared" si="81"/>
        <v>5.6477299967255901</v>
      </c>
      <c r="U424" s="123">
        <f t="shared" si="81"/>
        <v>5.6597928109114406</v>
      </c>
      <c r="V424" s="123">
        <f t="shared" si="81"/>
        <v>5.6718824876768723</v>
      </c>
      <c r="W424" s="123">
        <f t="shared" si="81"/>
        <v>5.6839990892480348</v>
      </c>
      <c r="X424" s="123">
        <f t="shared" si="81"/>
        <v>5.6961426780007054</v>
      </c>
      <c r="Y424" s="123">
        <f t="shared" si="81"/>
        <v>5.7083133164598632</v>
      </c>
      <c r="Z424" s="123">
        <f t="shared" si="81"/>
        <v>5.720511067301314</v>
      </c>
      <c r="AA424" s="123">
        <f t="shared" si="81"/>
        <v>5.7327359933505759</v>
      </c>
      <c r="AB424" s="123">
        <f t="shared" si="81"/>
        <v>5.7449881575850483</v>
      </c>
      <c r="AC424" s="123">
        <f t="shared" si="81"/>
        <v>5.7572676231328472</v>
      </c>
      <c r="AD424" s="123">
        <f t="shared" si="81"/>
        <v>5.7695744532733677</v>
      </c>
      <c r="AE424" s="123">
        <f t="shared" si="81"/>
        <v>5.781908711438712</v>
      </c>
      <c r="AF424" s="123">
        <f t="shared" si="81"/>
        <v>5.7942704612132596</v>
      </c>
      <c r="AG424" s="123">
        <f t="shared" si="81"/>
        <v>5.8066597663338033</v>
      </c>
      <c r="AH424" s="123">
        <f t="shared" si="81"/>
        <v>5.8190766906908005</v>
      </c>
      <c r="AI424" s="123">
        <f t="shared" si="81"/>
        <v>5.8315212983272371</v>
      </c>
      <c r="AJ424" s="123">
        <f t="shared" si="81"/>
        <v>5.8315212983272371</v>
      </c>
      <c r="AK424" s="123">
        <f t="shared" si="81"/>
        <v>5.8315212983272371</v>
      </c>
      <c r="AL424" s="123">
        <f t="shared" si="81"/>
        <v>5.8315212983272371</v>
      </c>
      <c r="AM424" s="123">
        <f t="shared" si="81"/>
        <v>5.8315212983272371</v>
      </c>
      <c r="AN424" s="123">
        <f t="shared" si="81"/>
        <v>5.8315212983272371</v>
      </c>
      <c r="AO424" s="123">
        <f t="shared" si="81"/>
        <v>5.8315212983272371</v>
      </c>
      <c r="AP424" s="17"/>
      <c r="AQ424" s="17"/>
      <c r="AR424" s="17"/>
      <c r="AS424" s="17"/>
      <c r="AT424" s="17"/>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row>
    <row r="425" spans="1:95" s="15" customFormat="1" ht="15" customHeight="1">
      <c r="A425" s="104"/>
      <c r="B425" s="1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7"/>
      <c r="AQ425" s="17"/>
      <c r="AR425" s="17"/>
      <c r="AS425" s="17"/>
      <c r="AT425" s="17"/>
      <c r="AU425" s="104"/>
      <c r="AV425" s="104"/>
      <c r="AW425" s="104"/>
      <c r="AX425" s="104"/>
      <c r="AY425" s="104"/>
      <c r="AZ425" s="104"/>
      <c r="BA425" s="104"/>
      <c r="BB425" s="104"/>
      <c r="BC425" s="104"/>
      <c r="BD425" s="104"/>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row>
    <row r="426" spans="1:95" s="15" customFormat="1" ht="15" customHeight="1">
      <c r="A426" s="17"/>
      <c r="B426" s="119"/>
      <c r="C426" s="49" t="s">
        <v>94</v>
      </c>
      <c r="D426" s="71" t="s">
        <v>95</v>
      </c>
      <c r="E426" s="113" t="s">
        <v>96</v>
      </c>
      <c r="F426" s="113" t="s">
        <v>97</v>
      </c>
      <c r="G426" s="113" t="s">
        <v>98</v>
      </c>
      <c r="H426" s="113" t="s">
        <v>99</v>
      </c>
      <c r="I426" s="113" t="s">
        <v>100</v>
      </c>
      <c r="J426" s="113" t="s">
        <v>101</v>
      </c>
      <c r="K426" s="113" t="s">
        <v>102</v>
      </c>
      <c r="L426" s="113" t="s">
        <v>103</v>
      </c>
      <c r="M426" s="113" t="s">
        <v>104</v>
      </c>
      <c r="N426" s="113" t="s">
        <v>105</v>
      </c>
      <c r="O426" s="113" t="s">
        <v>106</v>
      </c>
      <c r="P426" s="113" t="s">
        <v>107</v>
      </c>
      <c r="Q426" s="113" t="s">
        <v>108</v>
      </c>
      <c r="R426" s="113" t="s">
        <v>109</v>
      </c>
      <c r="S426" s="113" t="s">
        <v>110</v>
      </c>
      <c r="T426" s="113" t="s">
        <v>111</v>
      </c>
      <c r="U426" s="113" t="s">
        <v>112</v>
      </c>
      <c r="V426" s="113" t="s">
        <v>113</v>
      </c>
      <c r="W426" s="113" t="s">
        <v>114</v>
      </c>
      <c r="X426" s="113" t="s">
        <v>115</v>
      </c>
      <c r="Y426" s="113" t="s">
        <v>116</v>
      </c>
      <c r="Z426" s="113" t="s">
        <v>117</v>
      </c>
      <c r="AA426" s="113" t="s">
        <v>118</v>
      </c>
      <c r="AB426" s="113" t="s">
        <v>119</v>
      </c>
      <c r="AC426" s="113" t="s">
        <v>120</v>
      </c>
      <c r="AD426" s="113" t="s">
        <v>121</v>
      </c>
      <c r="AE426" s="113" t="s">
        <v>122</v>
      </c>
      <c r="AF426" s="113" t="s">
        <v>123</v>
      </c>
      <c r="AG426" s="113" t="s">
        <v>124</v>
      </c>
      <c r="AH426" s="113" t="s">
        <v>125</v>
      </c>
      <c r="AI426" s="113" t="s">
        <v>126</v>
      </c>
      <c r="AJ426" s="113" t="s">
        <v>127</v>
      </c>
      <c r="AK426" s="113" t="s">
        <v>128</v>
      </c>
      <c r="AL426" s="113" t="s">
        <v>129</v>
      </c>
      <c r="AM426" s="113" t="s">
        <v>130</v>
      </c>
      <c r="AN426" s="113" t="s">
        <v>131</v>
      </c>
      <c r="AO426" s="113" t="s">
        <v>132</v>
      </c>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row>
    <row r="427" spans="1:95" s="15" customFormat="1" ht="15" customHeight="1">
      <c r="A427" s="17"/>
      <c r="B427" s="49" t="s">
        <v>133</v>
      </c>
      <c r="C427" s="138"/>
      <c r="D427" s="138"/>
      <c r="E427" s="138"/>
      <c r="F427" s="138"/>
      <c r="G427" s="138"/>
      <c r="H427" s="138"/>
      <c r="I427" s="138"/>
      <c r="J427" s="138"/>
      <c r="K427" s="138"/>
      <c r="L427" s="138"/>
      <c r="M427" s="138"/>
      <c r="N427" s="138"/>
      <c r="O427" s="138"/>
      <c r="P427" s="138"/>
      <c r="Q427" s="139"/>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Q427" s="17">
        <f>0.5*C424+0.5*D424</f>
        <v>0</v>
      </c>
      <c r="AR427" s="17">
        <f>0.5*D424+0.5*E424</f>
        <v>0</v>
      </c>
      <c r="AS427" s="17">
        <f t="shared" ref="AS427:AU427" si="82">0.5*E424+0.5*F424</f>
        <v>0</v>
      </c>
      <c r="AT427" s="17">
        <f t="shared" si="82"/>
        <v>0</v>
      </c>
      <c r="AU427" s="17">
        <f t="shared" si="82"/>
        <v>0</v>
      </c>
      <c r="AV427" s="17">
        <f>0.5*H424+0.5*I424</f>
        <v>0</v>
      </c>
      <c r="AW427" s="17">
        <f t="shared" ref="AW427:CB427" si="83">0.5*I424+0.5*J424</f>
        <v>2.7642828565465405</v>
      </c>
      <c r="AX427" s="17">
        <f t="shared" si="83"/>
        <v>5.5344645022023773</v>
      </c>
      <c r="AY427" s="17">
        <f t="shared" si="83"/>
        <v>5.5462752046485786</v>
      </c>
      <c r="AZ427" s="17">
        <f t="shared" si="83"/>
        <v>5.5581121859260953</v>
      </c>
      <c r="BA427" s="17">
        <f t="shared" si="83"/>
        <v>5.5699755068600281</v>
      </c>
      <c r="BB427" s="17">
        <f t="shared" si="83"/>
        <v>5.5818652284212256</v>
      </c>
      <c r="BC427" s="17">
        <f t="shared" si="83"/>
        <v>5.5937814117271154</v>
      </c>
      <c r="BD427" s="17">
        <f t="shared" si="83"/>
        <v>5.6057241180416595</v>
      </c>
      <c r="BE427" s="17">
        <f t="shared" si="83"/>
        <v>5.6176934087757182</v>
      </c>
      <c r="BF427" s="17">
        <f t="shared" si="83"/>
        <v>5.6296893454877948</v>
      </c>
      <c r="BG427" s="17">
        <f t="shared" si="83"/>
        <v>5.6417119898839676</v>
      </c>
      <c r="BH427" s="17">
        <f t="shared" si="83"/>
        <v>5.6537614038185158</v>
      </c>
      <c r="BI427" s="17">
        <f t="shared" si="83"/>
        <v>5.665837649294156</v>
      </c>
      <c r="BJ427" s="17">
        <f t="shared" si="83"/>
        <v>5.677940788462454</v>
      </c>
      <c r="BK427" s="17">
        <f t="shared" si="83"/>
        <v>5.6900708836243705</v>
      </c>
      <c r="BL427" s="17">
        <f t="shared" si="83"/>
        <v>5.7022279972302847</v>
      </c>
      <c r="BM427" s="17">
        <f t="shared" si="83"/>
        <v>5.714412191880589</v>
      </c>
      <c r="BN427" s="17">
        <f t="shared" si="83"/>
        <v>5.726623530325945</v>
      </c>
      <c r="BO427" s="17">
        <f t="shared" si="83"/>
        <v>5.7388620754678126</v>
      </c>
      <c r="BP427" s="17">
        <f t="shared" si="83"/>
        <v>5.7511278903589478</v>
      </c>
      <c r="BQ427" s="17">
        <f t="shared" si="83"/>
        <v>5.7634210382031075</v>
      </c>
      <c r="BR427" s="17">
        <f t="shared" si="83"/>
        <v>5.7757415823560398</v>
      </c>
      <c r="BS427" s="17">
        <f t="shared" si="83"/>
        <v>5.7880895863259862</v>
      </c>
      <c r="BT427" s="17">
        <f t="shared" si="83"/>
        <v>5.8004651137735319</v>
      </c>
      <c r="BU427" s="17">
        <f t="shared" si="83"/>
        <v>5.8128682285123023</v>
      </c>
      <c r="BV427" s="17">
        <f t="shared" si="83"/>
        <v>5.8252989945090192</v>
      </c>
      <c r="BW427" s="17">
        <f t="shared" si="83"/>
        <v>5.8315212983272371</v>
      </c>
      <c r="BX427" s="17">
        <f t="shared" si="83"/>
        <v>5.8315212983272371</v>
      </c>
      <c r="BY427" s="17">
        <f t="shared" si="83"/>
        <v>5.8315212983272371</v>
      </c>
      <c r="BZ427" s="17">
        <f t="shared" si="83"/>
        <v>5.8315212983272371</v>
      </c>
      <c r="CA427" s="17">
        <f t="shared" si="83"/>
        <v>5.8315212983272371</v>
      </c>
      <c r="CB427" s="17">
        <f t="shared" si="83"/>
        <v>5.8315212983272371</v>
      </c>
      <c r="CC427" s="17"/>
      <c r="CD427" s="17"/>
      <c r="CE427" s="17"/>
      <c r="CF427" s="17"/>
      <c r="CG427" s="17"/>
      <c r="CH427" s="17"/>
      <c r="CI427" s="17"/>
      <c r="CJ427" s="17"/>
      <c r="CK427" s="17"/>
      <c r="CL427" s="17"/>
      <c r="CM427" s="17"/>
      <c r="CN427" s="17"/>
      <c r="CO427" s="17"/>
      <c r="CP427" s="17"/>
      <c r="CQ427" s="17"/>
    </row>
    <row r="428" spans="1:95" s="15" customFormat="1" ht="15" customHeight="1">
      <c r="A428" s="17"/>
      <c r="B428" s="69" t="s">
        <v>95</v>
      </c>
      <c r="C428" s="130"/>
      <c r="D428" s="140">
        <f>IF(D$426=$B428,0,IF(D$426&gt;$B428,-0.5*D$424-0.5*C$424+C428,0.5*HLOOKUP($B428,$D$423:$AO$424,2,FALSE)+0.5*HLOOKUP($B427,$D$423:$AO$424,2,FALSE)+D427))</f>
        <v>0</v>
      </c>
      <c r="E428" s="140">
        <f t="shared" ref="E428:AO428" si="84">IF(E$426=$B428,0,IF(E$426&gt;$B428,-0.5*E$424-0.5*D$424+D428,0.5*HLOOKUP($B428,$D$423:$AO$424,2,FALSE)+0.5*HLOOKUP($B427,$D$423:$AO$424,2,FALSE)+E427))</f>
        <v>0</v>
      </c>
      <c r="F428" s="140">
        <f t="shared" si="84"/>
        <v>0</v>
      </c>
      <c r="G428" s="140">
        <f t="shared" si="84"/>
        <v>0</v>
      </c>
      <c r="H428" s="140">
        <f t="shared" si="84"/>
        <v>0</v>
      </c>
      <c r="I428" s="140">
        <f t="shared" si="84"/>
        <v>0</v>
      </c>
      <c r="J428" s="140">
        <f t="shared" si="84"/>
        <v>-2.7642828565465405</v>
      </c>
      <c r="K428" s="140">
        <f t="shared" si="84"/>
        <v>-8.2987473587489173</v>
      </c>
      <c r="L428" s="140">
        <f t="shared" si="84"/>
        <v>-13.845022563397496</v>
      </c>
      <c r="M428" s="140">
        <f t="shared" si="84"/>
        <v>-19.403134749323591</v>
      </c>
      <c r="N428" s="140">
        <f t="shared" si="84"/>
        <v>-24.97311025618362</v>
      </c>
      <c r="O428" s="140">
        <f t="shared" si="84"/>
        <v>-30.554975484604846</v>
      </c>
      <c r="P428" s="140">
        <f t="shared" si="84"/>
        <v>-36.14875689633196</v>
      </c>
      <c r="Q428" s="140">
        <f t="shared" si="84"/>
        <v>-41.754481014373617</v>
      </c>
      <c r="R428" s="140">
        <f t="shared" si="84"/>
        <v>-47.372174423149332</v>
      </c>
      <c r="S428" s="140">
        <f t="shared" si="84"/>
        <v>-53.001863768637129</v>
      </c>
      <c r="T428" s="140">
        <f t="shared" si="84"/>
        <v>-58.643575758521095</v>
      </c>
      <c r="U428" s="140">
        <f t="shared" si="84"/>
        <v>-64.297337162339616</v>
      </c>
      <c r="V428" s="140">
        <f t="shared" si="84"/>
        <v>-69.963174811633777</v>
      </c>
      <c r="W428" s="140">
        <f t="shared" si="84"/>
        <v>-75.641115600096228</v>
      </c>
      <c r="X428" s="140">
        <f t="shared" si="84"/>
        <v>-81.3311864837206</v>
      </c>
      <c r="Y428" s="140">
        <f t="shared" si="84"/>
        <v>-87.033414480950881</v>
      </c>
      <c r="Z428" s="140">
        <f t="shared" si="84"/>
        <v>-92.747826672831465</v>
      </c>
      <c r="AA428" s="140">
        <f t="shared" si="84"/>
        <v>-98.474450203157403</v>
      </c>
      <c r="AB428" s="140">
        <f t="shared" si="84"/>
        <v>-104.21331227862521</v>
      </c>
      <c r="AC428" s="140">
        <f t="shared" si="84"/>
        <v>-109.96444016898415</v>
      </c>
      <c r="AD428" s="140">
        <f t="shared" si="84"/>
        <v>-115.72786120718726</v>
      </c>
      <c r="AE428" s="140">
        <f t="shared" si="84"/>
        <v>-121.50360278954329</v>
      </c>
      <c r="AF428" s="140">
        <f t="shared" si="84"/>
        <v>-127.29169237586927</v>
      </c>
      <c r="AG428" s="140">
        <f t="shared" si="84"/>
        <v>-133.0921574896428</v>
      </c>
      <c r="AH428" s="140">
        <f t="shared" si="84"/>
        <v>-138.90502571815512</v>
      </c>
      <c r="AI428" s="140">
        <f t="shared" si="84"/>
        <v>-144.73032471266413</v>
      </c>
      <c r="AJ428" s="140">
        <f t="shared" si="84"/>
        <v>-150.56184601099136</v>
      </c>
      <c r="AK428" s="140">
        <f t="shared" si="84"/>
        <v>-156.39336730931859</v>
      </c>
      <c r="AL428" s="140">
        <f t="shared" si="84"/>
        <v>-162.22488860764582</v>
      </c>
      <c r="AM428" s="140">
        <f t="shared" si="84"/>
        <v>-168.05640990597306</v>
      </c>
      <c r="AN428" s="140">
        <f t="shared" si="84"/>
        <v>-173.88793120430029</v>
      </c>
      <c r="AO428" s="140">
        <f t="shared" si="84"/>
        <v>-179.71945250262752</v>
      </c>
      <c r="AQ428" s="17">
        <f>SUM($AQ427:AQ427)</f>
        <v>0</v>
      </c>
      <c r="AR428" s="17">
        <f>SUM($AQ427:AR427)</f>
        <v>0</v>
      </c>
      <c r="AS428" s="17">
        <f>SUM($AQ427:AS427)</f>
        <v>0</v>
      </c>
      <c r="AT428" s="17">
        <f>SUM($AQ427:AT427)</f>
        <v>0</v>
      </c>
      <c r="AU428" s="17">
        <f>SUM($AQ427:AU427)</f>
        <v>0</v>
      </c>
      <c r="AV428" s="17">
        <f>SUM($AQ427:AV427)</f>
        <v>0</v>
      </c>
      <c r="AW428" s="17">
        <f>SUM($AQ427:AW427)</f>
        <v>2.7642828565465405</v>
      </c>
      <c r="AX428" s="17">
        <f>SUM($AQ427:AX427)</f>
        <v>8.2987473587489173</v>
      </c>
      <c r="AY428" s="17">
        <f>SUM($AQ427:AY427)</f>
        <v>13.845022563397496</v>
      </c>
      <c r="AZ428" s="17">
        <f>SUM($AQ427:AZ427)</f>
        <v>19.403134749323591</v>
      </c>
      <c r="BA428" s="17">
        <f>SUM($AQ427:BA427)</f>
        <v>24.97311025618362</v>
      </c>
      <c r="BB428" s="17">
        <f>SUM($AQ427:BB427)</f>
        <v>30.554975484604846</v>
      </c>
      <c r="BC428" s="17">
        <f>SUM($AQ427:BC427)</f>
        <v>36.14875689633196</v>
      </c>
      <c r="BD428" s="17">
        <f>SUM($AQ427:BD427)</f>
        <v>41.754481014373617</v>
      </c>
      <c r="BE428" s="17">
        <f>SUM($AQ427:BE427)</f>
        <v>47.372174423149332</v>
      </c>
      <c r="BF428" s="17">
        <f>SUM($AQ427:BF427)</f>
        <v>53.001863768637129</v>
      </c>
      <c r="BG428" s="17">
        <f>SUM($AQ427:BG427)</f>
        <v>58.643575758521095</v>
      </c>
      <c r="BH428" s="17">
        <f>SUM($AQ427:BH427)</f>
        <v>64.297337162339616</v>
      </c>
      <c r="BI428" s="17">
        <f>SUM($AQ427:BI427)</f>
        <v>69.963174811633777</v>
      </c>
      <c r="BJ428" s="17">
        <f>SUM($AQ427:BJ427)</f>
        <v>75.641115600096228</v>
      </c>
      <c r="BK428" s="17">
        <f>SUM($AQ427:BK427)</f>
        <v>81.3311864837206</v>
      </c>
      <c r="BL428" s="17">
        <f>SUM($AQ427:BL427)</f>
        <v>87.033414480950881</v>
      </c>
      <c r="BM428" s="17">
        <f>SUM($AQ427:BM427)</f>
        <v>92.747826672831465</v>
      </c>
      <c r="BN428" s="17">
        <f>SUM($AQ427:BN427)</f>
        <v>98.474450203157403</v>
      </c>
      <c r="BO428" s="17">
        <f>SUM($AQ427:BO427)</f>
        <v>104.21331227862521</v>
      </c>
      <c r="BP428" s="17">
        <f>SUM($AQ427:BP427)</f>
        <v>109.96444016898415</v>
      </c>
      <c r="BQ428" s="17">
        <f>SUM($AQ427:BQ427)</f>
        <v>115.72786120718726</v>
      </c>
      <c r="BR428" s="17">
        <f>SUM($AQ427:BR427)</f>
        <v>121.50360278954329</v>
      </c>
      <c r="BS428" s="17">
        <f>SUM($AQ427:BS427)</f>
        <v>127.29169237586927</v>
      </c>
      <c r="BT428" s="17">
        <f>SUM($AQ427:BT427)</f>
        <v>133.0921574896428</v>
      </c>
      <c r="BU428" s="17">
        <f>SUM($AQ427:BU427)</f>
        <v>138.90502571815512</v>
      </c>
      <c r="BV428" s="17">
        <f>SUM($AQ427:BV427)</f>
        <v>144.73032471266413</v>
      </c>
      <c r="BW428" s="17">
        <f>SUM($AQ427:BW427)</f>
        <v>150.56184601099136</v>
      </c>
      <c r="BX428" s="17">
        <f>SUM($AQ427:BX427)</f>
        <v>156.39336730931859</v>
      </c>
      <c r="BY428" s="17">
        <f>SUM($AQ427:BY427)</f>
        <v>162.22488860764582</v>
      </c>
      <c r="BZ428" s="17">
        <f>SUM($AQ427:BZ427)</f>
        <v>168.05640990597306</v>
      </c>
      <c r="CA428" s="17">
        <f>SUM($AQ427:CA427)</f>
        <v>173.88793120430029</v>
      </c>
      <c r="CB428" s="17">
        <f>SUM($AQ427:CB427)</f>
        <v>179.71945250262752</v>
      </c>
      <c r="CC428" s="17"/>
      <c r="CD428" s="17"/>
      <c r="CE428" s="17"/>
      <c r="CF428" s="17"/>
      <c r="CG428" s="17"/>
      <c r="CH428" s="17"/>
      <c r="CI428" s="17"/>
      <c r="CJ428" s="17"/>
      <c r="CK428" s="17"/>
      <c r="CL428" s="17"/>
      <c r="CM428" s="17"/>
      <c r="CN428" s="17"/>
      <c r="CO428" s="17"/>
      <c r="CP428" s="17"/>
      <c r="CQ428" s="17"/>
    </row>
    <row r="429" spans="1:95" s="15" customFormat="1" ht="15" customHeight="1">
      <c r="A429" s="17"/>
      <c r="B429" s="117" t="s">
        <v>96</v>
      </c>
      <c r="C429" s="141"/>
      <c r="D429" s="140">
        <f t="shared" ref="D429:AO435" si="85">IF(D$426=$B429,0,IF(D$426&gt;$B429,-0.5*D$424-0.5*C$424+C429,0.5*HLOOKUP($B429,$D$423:$AO$424,2,FALSE)+0.5*HLOOKUP($B428,$D$423:$AO$424,2,FALSE)+D428))</f>
        <v>0</v>
      </c>
      <c r="E429" s="140">
        <f t="shared" si="85"/>
        <v>0</v>
      </c>
      <c r="F429" s="140">
        <f t="shared" si="85"/>
        <v>0</v>
      </c>
      <c r="G429" s="140">
        <f t="shared" si="85"/>
        <v>0</v>
      </c>
      <c r="H429" s="140">
        <f t="shared" si="85"/>
        <v>0</v>
      </c>
      <c r="I429" s="140">
        <f t="shared" si="85"/>
        <v>0</v>
      </c>
      <c r="J429" s="140">
        <f t="shared" si="85"/>
        <v>-2.7642828565465405</v>
      </c>
      <c r="K429" s="140">
        <f t="shared" si="85"/>
        <v>-8.2987473587489173</v>
      </c>
      <c r="L429" s="140">
        <f t="shared" si="85"/>
        <v>-13.845022563397496</v>
      </c>
      <c r="M429" s="140">
        <f t="shared" si="85"/>
        <v>-19.403134749323591</v>
      </c>
      <c r="N429" s="140">
        <f t="shared" si="85"/>
        <v>-24.97311025618362</v>
      </c>
      <c r="O429" s="140">
        <f t="shared" si="85"/>
        <v>-30.554975484604846</v>
      </c>
      <c r="P429" s="140">
        <f t="shared" si="85"/>
        <v>-36.14875689633196</v>
      </c>
      <c r="Q429" s="140">
        <f t="shared" si="85"/>
        <v>-41.754481014373617</v>
      </c>
      <c r="R429" s="140">
        <f t="shared" si="85"/>
        <v>-47.372174423149332</v>
      </c>
      <c r="S429" s="140">
        <f t="shared" si="85"/>
        <v>-53.001863768637129</v>
      </c>
      <c r="T429" s="140">
        <f t="shared" si="85"/>
        <v>-58.643575758521095</v>
      </c>
      <c r="U429" s="140">
        <f t="shared" si="85"/>
        <v>-64.297337162339616</v>
      </c>
      <c r="V429" s="140">
        <f t="shared" si="85"/>
        <v>-69.963174811633777</v>
      </c>
      <c r="W429" s="140">
        <f t="shared" si="85"/>
        <v>-75.641115600096228</v>
      </c>
      <c r="X429" s="140">
        <f t="shared" si="85"/>
        <v>-81.3311864837206</v>
      </c>
      <c r="Y429" s="140">
        <f t="shared" si="85"/>
        <v>-87.033414480950881</v>
      </c>
      <c r="Z429" s="140">
        <f t="shared" si="85"/>
        <v>-92.747826672831465</v>
      </c>
      <c r="AA429" s="140">
        <f t="shared" si="85"/>
        <v>-98.474450203157403</v>
      </c>
      <c r="AB429" s="140">
        <f t="shared" si="85"/>
        <v>-104.21331227862521</v>
      </c>
      <c r="AC429" s="140">
        <f t="shared" si="85"/>
        <v>-109.96444016898415</v>
      </c>
      <c r="AD429" s="140">
        <f t="shared" si="85"/>
        <v>-115.72786120718726</v>
      </c>
      <c r="AE429" s="140">
        <f t="shared" si="85"/>
        <v>-121.50360278954329</v>
      </c>
      <c r="AF429" s="140">
        <f t="shared" si="85"/>
        <v>-127.29169237586927</v>
      </c>
      <c r="AG429" s="140">
        <f t="shared" si="85"/>
        <v>-133.0921574896428</v>
      </c>
      <c r="AH429" s="140">
        <f t="shared" si="85"/>
        <v>-138.90502571815512</v>
      </c>
      <c r="AI429" s="140">
        <f t="shared" si="85"/>
        <v>-144.73032471266413</v>
      </c>
      <c r="AJ429" s="140">
        <f t="shared" si="85"/>
        <v>-150.56184601099136</v>
      </c>
      <c r="AK429" s="140">
        <f t="shared" si="85"/>
        <v>-156.39336730931859</v>
      </c>
      <c r="AL429" s="140">
        <f t="shared" si="85"/>
        <v>-162.22488860764582</v>
      </c>
      <c r="AM429" s="140">
        <f t="shared" si="85"/>
        <v>-168.05640990597306</v>
      </c>
      <c r="AN429" s="140">
        <f t="shared" si="85"/>
        <v>-173.88793120430029</v>
      </c>
      <c r="AO429" s="140">
        <f t="shared" si="85"/>
        <v>-179.71945250262752</v>
      </c>
      <c r="AP429" s="100">
        <f>COUNTIF(AQ429:CB429,TRUE)</f>
        <v>38</v>
      </c>
      <c r="AQ429" s="99" t="b">
        <f>AQ428=-D428</f>
        <v>1</v>
      </c>
      <c r="AR429" s="99" t="b">
        <f t="shared" ref="AR429:CB429" si="86">AR428=-E428</f>
        <v>1</v>
      </c>
      <c r="AS429" s="99" t="b">
        <f t="shared" si="86"/>
        <v>1</v>
      </c>
      <c r="AT429" s="99" t="b">
        <f t="shared" si="86"/>
        <v>1</v>
      </c>
      <c r="AU429" s="99" t="b">
        <f t="shared" si="86"/>
        <v>1</v>
      </c>
      <c r="AV429" s="99" t="b">
        <f t="shared" si="86"/>
        <v>1</v>
      </c>
      <c r="AW429" s="99" t="b">
        <f t="shared" si="86"/>
        <v>1</v>
      </c>
      <c r="AX429" s="99" t="b">
        <f t="shared" si="86"/>
        <v>1</v>
      </c>
      <c r="AY429" s="99" t="b">
        <f t="shared" si="86"/>
        <v>1</v>
      </c>
      <c r="AZ429" s="99" t="b">
        <f t="shared" si="86"/>
        <v>1</v>
      </c>
      <c r="BA429" s="99" t="b">
        <f t="shared" si="86"/>
        <v>1</v>
      </c>
      <c r="BB429" s="99" t="b">
        <f t="shared" si="86"/>
        <v>1</v>
      </c>
      <c r="BC429" s="99" t="b">
        <f t="shared" si="86"/>
        <v>1</v>
      </c>
      <c r="BD429" s="99" t="b">
        <f t="shared" si="86"/>
        <v>1</v>
      </c>
      <c r="BE429" s="99" t="b">
        <f t="shared" si="86"/>
        <v>1</v>
      </c>
      <c r="BF429" s="99" t="b">
        <f t="shared" si="86"/>
        <v>1</v>
      </c>
      <c r="BG429" s="99" t="b">
        <f t="shared" si="86"/>
        <v>1</v>
      </c>
      <c r="BH429" s="99" t="b">
        <f t="shared" si="86"/>
        <v>1</v>
      </c>
      <c r="BI429" s="99" t="b">
        <f t="shared" si="86"/>
        <v>1</v>
      </c>
      <c r="BJ429" s="99" t="b">
        <f t="shared" si="86"/>
        <v>1</v>
      </c>
      <c r="BK429" s="99" t="b">
        <f t="shared" si="86"/>
        <v>1</v>
      </c>
      <c r="BL429" s="99" t="b">
        <f t="shared" si="86"/>
        <v>1</v>
      </c>
      <c r="BM429" s="99" t="b">
        <f t="shared" si="86"/>
        <v>1</v>
      </c>
      <c r="BN429" s="99" t="b">
        <f t="shared" si="86"/>
        <v>1</v>
      </c>
      <c r="BO429" s="99" t="b">
        <f t="shared" si="86"/>
        <v>1</v>
      </c>
      <c r="BP429" s="99" t="b">
        <f t="shared" si="86"/>
        <v>1</v>
      </c>
      <c r="BQ429" s="99" t="b">
        <f t="shared" si="86"/>
        <v>1</v>
      </c>
      <c r="BR429" s="99" t="b">
        <f t="shared" si="86"/>
        <v>1</v>
      </c>
      <c r="BS429" s="99" t="b">
        <f t="shared" si="86"/>
        <v>1</v>
      </c>
      <c r="BT429" s="99" t="b">
        <f t="shared" si="86"/>
        <v>1</v>
      </c>
      <c r="BU429" s="99" t="b">
        <f t="shared" si="86"/>
        <v>1</v>
      </c>
      <c r="BV429" s="99" t="b">
        <f t="shared" si="86"/>
        <v>1</v>
      </c>
      <c r="BW429" s="99" t="b">
        <f t="shared" si="86"/>
        <v>1</v>
      </c>
      <c r="BX429" s="99" t="b">
        <f t="shared" si="86"/>
        <v>1</v>
      </c>
      <c r="BY429" s="99" t="b">
        <f t="shared" si="86"/>
        <v>1</v>
      </c>
      <c r="BZ429" s="99" t="b">
        <f t="shared" si="86"/>
        <v>1</v>
      </c>
      <c r="CA429" s="99" t="b">
        <f t="shared" si="86"/>
        <v>1</v>
      </c>
      <c r="CB429" s="99" t="b">
        <f t="shared" si="86"/>
        <v>1</v>
      </c>
      <c r="CC429" s="17"/>
      <c r="CD429" s="17"/>
      <c r="CE429" s="17"/>
      <c r="CF429" s="17"/>
      <c r="CG429" s="17"/>
      <c r="CH429" s="17"/>
      <c r="CI429" s="17"/>
      <c r="CJ429" s="17"/>
      <c r="CK429" s="17"/>
      <c r="CL429" s="17"/>
      <c r="CM429" s="17"/>
      <c r="CN429" s="17"/>
      <c r="CO429" s="17"/>
      <c r="CP429" s="17"/>
      <c r="CQ429" s="17"/>
    </row>
    <row r="430" spans="1:95" s="15" customFormat="1" ht="15" customHeight="1">
      <c r="A430" s="17"/>
      <c r="B430" s="117" t="s">
        <v>97</v>
      </c>
      <c r="C430" s="141"/>
      <c r="D430" s="140">
        <f t="shared" si="85"/>
        <v>0</v>
      </c>
      <c r="E430" s="140">
        <f t="shared" si="85"/>
        <v>0</v>
      </c>
      <c r="F430" s="140">
        <f t="shared" si="85"/>
        <v>0</v>
      </c>
      <c r="G430" s="140">
        <f t="shared" si="85"/>
        <v>0</v>
      </c>
      <c r="H430" s="140">
        <f t="shared" si="85"/>
        <v>0</v>
      </c>
      <c r="I430" s="140">
        <f t="shared" si="85"/>
        <v>0</v>
      </c>
      <c r="J430" s="140">
        <f t="shared" si="85"/>
        <v>-2.7642828565465405</v>
      </c>
      <c r="K430" s="140">
        <f t="shared" si="85"/>
        <v>-8.2987473587489173</v>
      </c>
      <c r="L430" s="140">
        <f t="shared" si="85"/>
        <v>-13.845022563397496</v>
      </c>
      <c r="M430" s="140">
        <f t="shared" si="85"/>
        <v>-19.403134749323591</v>
      </c>
      <c r="N430" s="140">
        <f t="shared" si="85"/>
        <v>-24.97311025618362</v>
      </c>
      <c r="O430" s="140">
        <f t="shared" si="85"/>
        <v>-30.554975484604846</v>
      </c>
      <c r="P430" s="140">
        <f t="shared" si="85"/>
        <v>-36.14875689633196</v>
      </c>
      <c r="Q430" s="140">
        <f t="shared" si="85"/>
        <v>-41.754481014373617</v>
      </c>
      <c r="R430" s="140">
        <f t="shared" si="85"/>
        <v>-47.372174423149332</v>
      </c>
      <c r="S430" s="140">
        <f t="shared" si="85"/>
        <v>-53.001863768637129</v>
      </c>
      <c r="T430" s="140">
        <f t="shared" si="85"/>
        <v>-58.643575758521095</v>
      </c>
      <c r="U430" s="140">
        <f t="shared" si="85"/>
        <v>-64.297337162339616</v>
      </c>
      <c r="V430" s="140">
        <f t="shared" si="85"/>
        <v>-69.963174811633777</v>
      </c>
      <c r="W430" s="140">
        <f t="shared" si="85"/>
        <v>-75.641115600096228</v>
      </c>
      <c r="X430" s="140">
        <f t="shared" si="85"/>
        <v>-81.3311864837206</v>
      </c>
      <c r="Y430" s="140">
        <f t="shared" si="85"/>
        <v>-87.033414480950881</v>
      </c>
      <c r="Z430" s="140">
        <f t="shared" si="85"/>
        <v>-92.747826672831465</v>
      </c>
      <c r="AA430" s="140">
        <f t="shared" si="85"/>
        <v>-98.474450203157403</v>
      </c>
      <c r="AB430" s="140">
        <f t="shared" si="85"/>
        <v>-104.21331227862521</v>
      </c>
      <c r="AC430" s="140">
        <f t="shared" si="85"/>
        <v>-109.96444016898415</v>
      </c>
      <c r="AD430" s="140">
        <f t="shared" si="85"/>
        <v>-115.72786120718726</v>
      </c>
      <c r="AE430" s="140">
        <f t="shared" si="85"/>
        <v>-121.50360278954329</v>
      </c>
      <c r="AF430" s="140">
        <f t="shared" si="85"/>
        <v>-127.29169237586927</v>
      </c>
      <c r="AG430" s="140">
        <f t="shared" si="85"/>
        <v>-133.0921574896428</v>
      </c>
      <c r="AH430" s="140">
        <f t="shared" si="85"/>
        <v>-138.90502571815512</v>
      </c>
      <c r="AI430" s="140">
        <f t="shared" si="85"/>
        <v>-144.73032471266413</v>
      </c>
      <c r="AJ430" s="140">
        <f t="shared" si="85"/>
        <v>-150.56184601099136</v>
      </c>
      <c r="AK430" s="140">
        <f t="shared" si="85"/>
        <v>-156.39336730931859</v>
      </c>
      <c r="AL430" s="140">
        <f t="shared" si="85"/>
        <v>-162.22488860764582</v>
      </c>
      <c r="AM430" s="140">
        <f t="shared" si="85"/>
        <v>-168.05640990597306</v>
      </c>
      <c r="AN430" s="140">
        <f t="shared" si="85"/>
        <v>-173.88793120430029</v>
      </c>
      <c r="AO430" s="140">
        <f t="shared" si="85"/>
        <v>-179.71945250262752</v>
      </c>
      <c r="AP430" s="100"/>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17"/>
      <c r="CD430" s="17"/>
      <c r="CE430" s="17"/>
      <c r="CF430" s="17"/>
      <c r="CG430" s="17"/>
      <c r="CH430" s="17"/>
      <c r="CI430" s="17"/>
      <c r="CJ430" s="17"/>
      <c r="CK430" s="17"/>
      <c r="CL430" s="17"/>
      <c r="CM430" s="17"/>
      <c r="CN430" s="17"/>
      <c r="CO430" s="17"/>
      <c r="CP430" s="17"/>
      <c r="CQ430" s="17"/>
    </row>
    <row r="431" spans="1:95" s="15" customFormat="1" ht="15" customHeight="1">
      <c r="A431" s="17"/>
      <c r="B431" s="117" t="s">
        <v>98</v>
      </c>
      <c r="C431" s="141"/>
      <c r="D431" s="140">
        <f t="shared" si="85"/>
        <v>0</v>
      </c>
      <c r="E431" s="140">
        <f t="shared" si="85"/>
        <v>0</v>
      </c>
      <c r="F431" s="140">
        <f t="shared" si="85"/>
        <v>0</v>
      </c>
      <c r="G431" s="140">
        <f t="shared" si="85"/>
        <v>0</v>
      </c>
      <c r="H431" s="140">
        <f t="shared" si="85"/>
        <v>0</v>
      </c>
      <c r="I431" s="140">
        <f t="shared" si="85"/>
        <v>0</v>
      </c>
      <c r="J431" s="140">
        <f t="shared" si="85"/>
        <v>-2.7642828565465405</v>
      </c>
      <c r="K431" s="140">
        <f t="shared" si="85"/>
        <v>-8.2987473587489173</v>
      </c>
      <c r="L431" s="140">
        <f t="shared" si="85"/>
        <v>-13.845022563397496</v>
      </c>
      <c r="M431" s="140">
        <f t="shared" si="85"/>
        <v>-19.403134749323591</v>
      </c>
      <c r="N431" s="140">
        <f t="shared" si="85"/>
        <v>-24.97311025618362</v>
      </c>
      <c r="O431" s="140">
        <f t="shared" si="85"/>
        <v>-30.554975484604846</v>
      </c>
      <c r="P431" s="140">
        <f t="shared" si="85"/>
        <v>-36.14875689633196</v>
      </c>
      <c r="Q431" s="140">
        <f t="shared" si="85"/>
        <v>-41.754481014373617</v>
      </c>
      <c r="R431" s="140">
        <f t="shared" si="85"/>
        <v>-47.372174423149332</v>
      </c>
      <c r="S431" s="140">
        <f t="shared" si="85"/>
        <v>-53.001863768637129</v>
      </c>
      <c r="T431" s="140">
        <f t="shared" si="85"/>
        <v>-58.643575758521095</v>
      </c>
      <c r="U431" s="140">
        <f t="shared" si="85"/>
        <v>-64.297337162339616</v>
      </c>
      <c r="V431" s="140">
        <f t="shared" si="85"/>
        <v>-69.963174811633777</v>
      </c>
      <c r="W431" s="140">
        <f t="shared" si="85"/>
        <v>-75.641115600096228</v>
      </c>
      <c r="X431" s="140">
        <f t="shared" si="85"/>
        <v>-81.3311864837206</v>
      </c>
      <c r="Y431" s="140">
        <f t="shared" si="85"/>
        <v>-87.033414480950881</v>
      </c>
      <c r="Z431" s="140">
        <f t="shared" si="85"/>
        <v>-92.747826672831465</v>
      </c>
      <c r="AA431" s="140">
        <f t="shared" si="85"/>
        <v>-98.474450203157403</v>
      </c>
      <c r="AB431" s="140">
        <f t="shared" si="85"/>
        <v>-104.21331227862521</v>
      </c>
      <c r="AC431" s="140">
        <f t="shared" si="85"/>
        <v>-109.96444016898415</v>
      </c>
      <c r="AD431" s="140">
        <f t="shared" si="85"/>
        <v>-115.72786120718726</v>
      </c>
      <c r="AE431" s="140">
        <f t="shared" si="85"/>
        <v>-121.50360278954329</v>
      </c>
      <c r="AF431" s="140">
        <f t="shared" si="85"/>
        <v>-127.29169237586927</v>
      </c>
      <c r="AG431" s="140">
        <f t="shared" si="85"/>
        <v>-133.0921574896428</v>
      </c>
      <c r="AH431" s="140">
        <f t="shared" si="85"/>
        <v>-138.90502571815512</v>
      </c>
      <c r="AI431" s="140">
        <f t="shared" si="85"/>
        <v>-144.73032471266413</v>
      </c>
      <c r="AJ431" s="140">
        <f t="shared" si="85"/>
        <v>-150.56184601099136</v>
      </c>
      <c r="AK431" s="140">
        <f t="shared" si="85"/>
        <v>-156.39336730931859</v>
      </c>
      <c r="AL431" s="140">
        <f t="shared" si="85"/>
        <v>-162.22488860764582</v>
      </c>
      <c r="AM431" s="140">
        <f t="shared" si="85"/>
        <v>-168.05640990597306</v>
      </c>
      <c r="AN431" s="140">
        <f t="shared" si="85"/>
        <v>-173.88793120430029</v>
      </c>
      <c r="AO431" s="140">
        <f t="shared" si="85"/>
        <v>-179.71945250262752</v>
      </c>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row>
    <row r="432" spans="1:95" s="15" customFormat="1" ht="15" customHeight="1">
      <c r="A432" s="17"/>
      <c r="B432" s="117" t="s">
        <v>99</v>
      </c>
      <c r="C432" s="141"/>
      <c r="D432" s="140">
        <f t="shared" si="85"/>
        <v>0</v>
      </c>
      <c r="E432" s="140">
        <f t="shared" si="85"/>
        <v>0</v>
      </c>
      <c r="F432" s="140">
        <f t="shared" si="85"/>
        <v>0</v>
      </c>
      <c r="G432" s="140">
        <f t="shared" si="85"/>
        <v>0</v>
      </c>
      <c r="H432" s="140">
        <f t="shared" si="85"/>
        <v>0</v>
      </c>
      <c r="I432" s="140">
        <f t="shared" si="85"/>
        <v>0</v>
      </c>
      <c r="J432" s="140">
        <f t="shared" si="85"/>
        <v>-2.7642828565465405</v>
      </c>
      <c r="K432" s="140">
        <f t="shared" si="85"/>
        <v>-8.2987473587489173</v>
      </c>
      <c r="L432" s="140">
        <f t="shared" si="85"/>
        <v>-13.845022563397496</v>
      </c>
      <c r="M432" s="140">
        <f t="shared" si="85"/>
        <v>-19.403134749323591</v>
      </c>
      <c r="N432" s="140">
        <f t="shared" si="85"/>
        <v>-24.97311025618362</v>
      </c>
      <c r="O432" s="140">
        <f t="shared" si="85"/>
        <v>-30.554975484604846</v>
      </c>
      <c r="P432" s="140">
        <f t="shared" si="85"/>
        <v>-36.14875689633196</v>
      </c>
      <c r="Q432" s="140">
        <f t="shared" si="85"/>
        <v>-41.754481014373617</v>
      </c>
      <c r="R432" s="140">
        <f t="shared" si="85"/>
        <v>-47.372174423149332</v>
      </c>
      <c r="S432" s="140">
        <f t="shared" si="85"/>
        <v>-53.001863768637129</v>
      </c>
      <c r="T432" s="140">
        <f t="shared" si="85"/>
        <v>-58.643575758521095</v>
      </c>
      <c r="U432" s="140">
        <f t="shared" si="85"/>
        <v>-64.297337162339616</v>
      </c>
      <c r="V432" s="140">
        <f t="shared" si="85"/>
        <v>-69.963174811633777</v>
      </c>
      <c r="W432" s="140">
        <f t="shared" si="85"/>
        <v>-75.641115600096228</v>
      </c>
      <c r="X432" s="140">
        <f t="shared" si="85"/>
        <v>-81.3311864837206</v>
      </c>
      <c r="Y432" s="140">
        <f t="shared" si="85"/>
        <v>-87.033414480950881</v>
      </c>
      <c r="Z432" s="140">
        <f t="shared" si="85"/>
        <v>-92.747826672831465</v>
      </c>
      <c r="AA432" s="140">
        <f t="shared" si="85"/>
        <v>-98.474450203157403</v>
      </c>
      <c r="AB432" s="140">
        <f t="shared" si="85"/>
        <v>-104.21331227862521</v>
      </c>
      <c r="AC432" s="140">
        <f t="shared" si="85"/>
        <v>-109.96444016898415</v>
      </c>
      <c r="AD432" s="140">
        <f t="shared" si="85"/>
        <v>-115.72786120718726</v>
      </c>
      <c r="AE432" s="140">
        <f t="shared" si="85"/>
        <v>-121.50360278954329</v>
      </c>
      <c r="AF432" s="140">
        <f t="shared" si="85"/>
        <v>-127.29169237586927</v>
      </c>
      <c r="AG432" s="140">
        <f t="shared" si="85"/>
        <v>-133.0921574896428</v>
      </c>
      <c r="AH432" s="140">
        <f t="shared" si="85"/>
        <v>-138.90502571815512</v>
      </c>
      <c r="AI432" s="140">
        <f t="shared" si="85"/>
        <v>-144.73032471266413</v>
      </c>
      <c r="AJ432" s="140">
        <f t="shared" si="85"/>
        <v>-150.56184601099136</v>
      </c>
      <c r="AK432" s="140">
        <f t="shared" si="85"/>
        <v>-156.39336730931859</v>
      </c>
      <c r="AL432" s="140">
        <f t="shared" si="85"/>
        <v>-162.22488860764582</v>
      </c>
      <c r="AM432" s="140">
        <f t="shared" si="85"/>
        <v>-168.05640990597306</v>
      </c>
      <c r="AN432" s="140">
        <f t="shared" si="85"/>
        <v>-173.88793120430029</v>
      </c>
      <c r="AO432" s="140">
        <f t="shared" si="85"/>
        <v>-179.71945250262752</v>
      </c>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row>
    <row r="433" spans="1:95" s="15" customFormat="1" ht="15" customHeight="1">
      <c r="A433" s="17"/>
      <c r="B433" s="117" t="s">
        <v>100</v>
      </c>
      <c r="C433" s="141"/>
      <c r="D433" s="140">
        <f t="shared" si="85"/>
        <v>0</v>
      </c>
      <c r="E433" s="140">
        <f t="shared" si="85"/>
        <v>0</v>
      </c>
      <c r="F433" s="140">
        <f t="shared" si="85"/>
        <v>0</v>
      </c>
      <c r="G433" s="140">
        <f t="shared" si="85"/>
        <v>0</v>
      </c>
      <c r="H433" s="140">
        <f t="shared" si="85"/>
        <v>0</v>
      </c>
      <c r="I433" s="140">
        <f t="shared" si="85"/>
        <v>0</v>
      </c>
      <c r="J433" s="140">
        <f t="shared" si="85"/>
        <v>-2.7642828565465405</v>
      </c>
      <c r="K433" s="140">
        <f t="shared" si="85"/>
        <v>-8.2987473587489173</v>
      </c>
      <c r="L433" s="140">
        <f t="shared" si="85"/>
        <v>-13.845022563397496</v>
      </c>
      <c r="M433" s="140">
        <f t="shared" si="85"/>
        <v>-19.403134749323591</v>
      </c>
      <c r="N433" s="140">
        <f t="shared" si="85"/>
        <v>-24.97311025618362</v>
      </c>
      <c r="O433" s="140">
        <f t="shared" si="85"/>
        <v>-30.554975484604846</v>
      </c>
      <c r="P433" s="140">
        <f t="shared" si="85"/>
        <v>-36.14875689633196</v>
      </c>
      <c r="Q433" s="140">
        <f t="shared" si="85"/>
        <v>-41.754481014373617</v>
      </c>
      <c r="R433" s="140">
        <f t="shared" si="85"/>
        <v>-47.372174423149332</v>
      </c>
      <c r="S433" s="140">
        <f t="shared" si="85"/>
        <v>-53.001863768637129</v>
      </c>
      <c r="T433" s="140">
        <f t="shared" si="85"/>
        <v>-58.643575758521095</v>
      </c>
      <c r="U433" s="140">
        <f t="shared" si="85"/>
        <v>-64.297337162339616</v>
      </c>
      <c r="V433" s="140">
        <f t="shared" si="85"/>
        <v>-69.963174811633777</v>
      </c>
      <c r="W433" s="140">
        <f t="shared" si="85"/>
        <v>-75.641115600096228</v>
      </c>
      <c r="X433" s="140">
        <f t="shared" si="85"/>
        <v>-81.3311864837206</v>
      </c>
      <c r="Y433" s="140">
        <f t="shared" si="85"/>
        <v>-87.033414480950881</v>
      </c>
      <c r="Z433" s="140">
        <f t="shared" si="85"/>
        <v>-92.747826672831465</v>
      </c>
      <c r="AA433" s="140">
        <f t="shared" si="85"/>
        <v>-98.474450203157403</v>
      </c>
      <c r="AB433" s="140">
        <f t="shared" si="85"/>
        <v>-104.21331227862521</v>
      </c>
      <c r="AC433" s="140">
        <f t="shared" si="85"/>
        <v>-109.96444016898415</v>
      </c>
      <c r="AD433" s="140">
        <f t="shared" si="85"/>
        <v>-115.72786120718726</v>
      </c>
      <c r="AE433" s="140">
        <f t="shared" si="85"/>
        <v>-121.50360278954329</v>
      </c>
      <c r="AF433" s="140">
        <f t="shared" si="85"/>
        <v>-127.29169237586927</v>
      </c>
      <c r="AG433" s="140">
        <f t="shared" si="85"/>
        <v>-133.0921574896428</v>
      </c>
      <c r="AH433" s="140">
        <f t="shared" si="85"/>
        <v>-138.90502571815512</v>
      </c>
      <c r="AI433" s="140">
        <f t="shared" si="85"/>
        <v>-144.73032471266413</v>
      </c>
      <c r="AJ433" s="140">
        <f t="shared" si="85"/>
        <v>-150.56184601099136</v>
      </c>
      <c r="AK433" s="140">
        <f t="shared" si="85"/>
        <v>-156.39336730931859</v>
      </c>
      <c r="AL433" s="140">
        <f t="shared" si="85"/>
        <v>-162.22488860764582</v>
      </c>
      <c r="AM433" s="140">
        <f t="shared" si="85"/>
        <v>-168.05640990597306</v>
      </c>
      <c r="AN433" s="140">
        <f t="shared" si="85"/>
        <v>-173.88793120430029</v>
      </c>
      <c r="AO433" s="140">
        <f t="shared" si="85"/>
        <v>-179.71945250262752</v>
      </c>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row>
    <row r="434" spans="1:95" s="15" customFormat="1" ht="15" customHeight="1">
      <c r="A434" s="17"/>
      <c r="B434" s="117" t="s">
        <v>101</v>
      </c>
      <c r="C434" s="141"/>
      <c r="D434" s="140">
        <f t="shared" si="85"/>
        <v>2.7642828565465405</v>
      </c>
      <c r="E434" s="140">
        <f t="shared" si="85"/>
        <v>2.7642828565465405</v>
      </c>
      <c r="F434" s="140">
        <f t="shared" si="85"/>
        <v>2.7642828565465405</v>
      </c>
      <c r="G434" s="140">
        <f t="shared" si="85"/>
        <v>2.7642828565465405</v>
      </c>
      <c r="H434" s="140">
        <f t="shared" si="85"/>
        <v>2.7642828565465405</v>
      </c>
      <c r="I434" s="140">
        <f t="shared" si="85"/>
        <v>2.7642828565465405</v>
      </c>
      <c r="J434" s="140">
        <f t="shared" si="85"/>
        <v>0</v>
      </c>
      <c r="K434" s="140">
        <f t="shared" si="85"/>
        <v>-5.5344645022023773</v>
      </c>
      <c r="L434" s="140">
        <f t="shared" si="85"/>
        <v>-11.080739706850956</v>
      </c>
      <c r="M434" s="140">
        <f t="shared" si="85"/>
        <v>-16.638851892777051</v>
      </c>
      <c r="N434" s="140">
        <f t="shared" si="85"/>
        <v>-22.20882739963708</v>
      </c>
      <c r="O434" s="140">
        <f t="shared" si="85"/>
        <v>-27.790692628058306</v>
      </c>
      <c r="P434" s="140">
        <f t="shared" si="85"/>
        <v>-33.384474039785424</v>
      </c>
      <c r="Q434" s="140">
        <f t="shared" si="85"/>
        <v>-38.990198157827081</v>
      </c>
      <c r="R434" s="140">
        <f t="shared" si="85"/>
        <v>-44.607891566602802</v>
      </c>
      <c r="S434" s="140">
        <f t="shared" si="85"/>
        <v>-50.2375809120906</v>
      </c>
      <c r="T434" s="140">
        <f t="shared" si="85"/>
        <v>-55.879292901974566</v>
      </c>
      <c r="U434" s="140">
        <f t="shared" si="85"/>
        <v>-61.53305430579308</v>
      </c>
      <c r="V434" s="140">
        <f t="shared" si="85"/>
        <v>-67.198891955087234</v>
      </c>
      <c r="W434" s="140">
        <f t="shared" si="85"/>
        <v>-72.876832743549684</v>
      </c>
      <c r="X434" s="140">
        <f t="shared" si="85"/>
        <v>-78.566903627174057</v>
      </c>
      <c r="Y434" s="140">
        <f t="shared" si="85"/>
        <v>-84.269131624404338</v>
      </c>
      <c r="Z434" s="140">
        <f t="shared" si="85"/>
        <v>-89.983543816284921</v>
      </c>
      <c r="AA434" s="140">
        <f t="shared" si="85"/>
        <v>-95.710167346610859</v>
      </c>
      <c r="AB434" s="140">
        <f t="shared" si="85"/>
        <v>-101.44902942207867</v>
      </c>
      <c r="AC434" s="140">
        <f t="shared" si="85"/>
        <v>-107.20015731243761</v>
      </c>
      <c r="AD434" s="140">
        <f t="shared" si="85"/>
        <v>-112.96357835064072</v>
      </c>
      <c r="AE434" s="140">
        <f t="shared" si="85"/>
        <v>-118.73931993299675</v>
      </c>
      <c r="AF434" s="140">
        <f t="shared" si="85"/>
        <v>-124.52740951932273</v>
      </c>
      <c r="AG434" s="140">
        <f t="shared" si="85"/>
        <v>-130.32787463309626</v>
      </c>
      <c r="AH434" s="140">
        <f t="shared" si="85"/>
        <v>-136.14074286160857</v>
      </c>
      <c r="AI434" s="140">
        <f t="shared" si="85"/>
        <v>-141.96604185611758</v>
      </c>
      <c r="AJ434" s="140">
        <f t="shared" si="85"/>
        <v>-147.79756315444482</v>
      </c>
      <c r="AK434" s="140">
        <f t="shared" si="85"/>
        <v>-153.62908445277205</v>
      </c>
      <c r="AL434" s="140">
        <f t="shared" si="85"/>
        <v>-159.46060575109928</v>
      </c>
      <c r="AM434" s="140">
        <f t="shared" si="85"/>
        <v>-165.29212704942651</v>
      </c>
      <c r="AN434" s="140">
        <f t="shared" si="85"/>
        <v>-171.12364834775374</v>
      </c>
      <c r="AO434" s="140">
        <f t="shared" si="85"/>
        <v>-176.95516964608098</v>
      </c>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row>
    <row r="435" spans="1:95" s="15" customFormat="1" ht="15" customHeight="1">
      <c r="A435" s="17"/>
      <c r="B435" s="117" t="s">
        <v>102</v>
      </c>
      <c r="C435" s="141"/>
      <c r="D435" s="140">
        <f t="shared" si="85"/>
        <v>8.2987473587489173</v>
      </c>
      <c r="E435" s="140">
        <f t="shared" si="85"/>
        <v>8.2987473587489173</v>
      </c>
      <c r="F435" s="140">
        <f t="shared" si="85"/>
        <v>8.2987473587489173</v>
      </c>
      <c r="G435" s="140">
        <f t="shared" si="85"/>
        <v>8.2987473587489173</v>
      </c>
      <c r="H435" s="140">
        <f t="shared" si="85"/>
        <v>8.2987473587489173</v>
      </c>
      <c r="I435" s="140">
        <f t="shared" si="85"/>
        <v>8.2987473587489173</v>
      </c>
      <c r="J435" s="140">
        <f t="shared" si="85"/>
        <v>5.5344645022023773</v>
      </c>
      <c r="K435" s="140">
        <f t="shared" si="85"/>
        <v>0</v>
      </c>
      <c r="L435" s="140">
        <f t="shared" si="85"/>
        <v>-5.5462752046485786</v>
      </c>
      <c r="M435" s="140">
        <f t="shared" si="85"/>
        <v>-11.104387390574674</v>
      </c>
      <c r="N435" s="140">
        <f t="shared" si="85"/>
        <v>-16.674362897434701</v>
      </c>
      <c r="O435" s="140">
        <f t="shared" si="85"/>
        <v>-22.256228125855927</v>
      </c>
      <c r="P435" s="140">
        <f t="shared" si="85"/>
        <v>-27.850009537583041</v>
      </c>
      <c r="Q435" s="140">
        <f t="shared" si="85"/>
        <v>-33.455733655624698</v>
      </c>
      <c r="R435" s="140">
        <f t="shared" si="85"/>
        <v>-39.07342706440042</v>
      </c>
      <c r="S435" s="140">
        <f t="shared" si="85"/>
        <v>-44.703116409888217</v>
      </c>
      <c r="T435" s="140">
        <f t="shared" si="85"/>
        <v>-50.344828399772183</v>
      </c>
      <c r="U435" s="140">
        <f t="shared" si="85"/>
        <v>-55.998589803590697</v>
      </c>
      <c r="V435" s="140">
        <f t="shared" si="85"/>
        <v>-61.664427452884851</v>
      </c>
      <c r="W435" s="140">
        <f t="shared" si="85"/>
        <v>-67.342368241347302</v>
      </c>
      <c r="X435" s="140">
        <f t="shared" si="85"/>
        <v>-73.032439124971674</v>
      </c>
      <c r="Y435" s="140">
        <f t="shared" si="85"/>
        <v>-78.734667122201955</v>
      </c>
      <c r="Z435" s="140">
        <f t="shared" si="85"/>
        <v>-84.449079314082539</v>
      </c>
      <c r="AA435" s="140">
        <f t="shared" si="85"/>
        <v>-90.175702844408477</v>
      </c>
      <c r="AB435" s="140">
        <f t="shared" si="85"/>
        <v>-95.914564919876284</v>
      </c>
      <c r="AC435" s="140">
        <f t="shared" si="85"/>
        <v>-101.66569281023523</v>
      </c>
      <c r="AD435" s="140">
        <f t="shared" si="85"/>
        <v>-107.42911384843833</v>
      </c>
      <c r="AE435" s="140">
        <f t="shared" ref="AE435:AO435" si="87">IF(AE$426=$B435,0,IF(AE$426&gt;$B435,-0.5*AE$424-0.5*AD$424+AD435,0.5*HLOOKUP($B435,$D$423:$AO$424,2,FALSE)+0.5*HLOOKUP($B434,$D$423:$AO$424,2,FALSE)+AE434))</f>
        <v>-113.20485543079437</v>
      </c>
      <c r="AF435" s="140">
        <f t="shared" si="87"/>
        <v>-118.99294501712035</v>
      </c>
      <c r="AG435" s="140">
        <f t="shared" si="87"/>
        <v>-124.79341013089388</v>
      </c>
      <c r="AH435" s="140">
        <f t="shared" si="87"/>
        <v>-130.60627835940619</v>
      </c>
      <c r="AI435" s="140">
        <f t="shared" si="87"/>
        <v>-136.4315773539152</v>
      </c>
      <c r="AJ435" s="140">
        <f t="shared" si="87"/>
        <v>-142.26309865224243</v>
      </c>
      <c r="AK435" s="140">
        <f t="shared" si="87"/>
        <v>-148.09461995056967</v>
      </c>
      <c r="AL435" s="140">
        <f t="shared" si="87"/>
        <v>-153.9261412488969</v>
      </c>
      <c r="AM435" s="140">
        <f t="shared" si="87"/>
        <v>-159.75766254722413</v>
      </c>
      <c r="AN435" s="140">
        <f t="shared" si="87"/>
        <v>-165.58918384555136</v>
      </c>
      <c r="AO435" s="140">
        <f t="shared" si="87"/>
        <v>-171.42070514387859</v>
      </c>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row>
    <row r="436" spans="1:95" s="15" customFormat="1" ht="15" customHeight="1">
      <c r="A436" s="17"/>
      <c r="B436" s="117" t="s">
        <v>103</v>
      </c>
      <c r="C436" s="141"/>
      <c r="D436" s="140">
        <f t="shared" ref="D436:AO442" si="88">IF(D$426=$B436,0,IF(D$426&gt;$B436,-0.5*D$424-0.5*C$424+C436,0.5*HLOOKUP($B436,$D$423:$AO$424,2,FALSE)+0.5*HLOOKUP($B435,$D$423:$AO$424,2,FALSE)+D435))</f>
        <v>13.845022563397496</v>
      </c>
      <c r="E436" s="140">
        <f t="shared" si="88"/>
        <v>13.845022563397496</v>
      </c>
      <c r="F436" s="140">
        <f t="shared" si="88"/>
        <v>13.845022563397496</v>
      </c>
      <c r="G436" s="140">
        <f t="shared" si="88"/>
        <v>13.845022563397496</v>
      </c>
      <c r="H436" s="140">
        <f t="shared" si="88"/>
        <v>13.845022563397496</v>
      </c>
      <c r="I436" s="140">
        <f t="shared" si="88"/>
        <v>13.845022563397496</v>
      </c>
      <c r="J436" s="140">
        <f t="shared" si="88"/>
        <v>11.080739706850956</v>
      </c>
      <c r="K436" s="140">
        <f t="shared" si="88"/>
        <v>5.5462752046485786</v>
      </c>
      <c r="L436" s="140">
        <f t="shared" si="88"/>
        <v>0</v>
      </c>
      <c r="M436" s="140">
        <f t="shared" si="88"/>
        <v>-5.5581121859260953</v>
      </c>
      <c r="N436" s="140">
        <f t="shared" si="88"/>
        <v>-11.128087692786124</v>
      </c>
      <c r="O436" s="140">
        <f t="shared" si="88"/>
        <v>-16.70995292120735</v>
      </c>
      <c r="P436" s="140">
        <f t="shared" si="88"/>
        <v>-22.303734332934464</v>
      </c>
      <c r="Q436" s="140">
        <f t="shared" si="88"/>
        <v>-27.909458450976125</v>
      </c>
      <c r="R436" s="140">
        <f t="shared" si="88"/>
        <v>-33.527151859751839</v>
      </c>
      <c r="S436" s="140">
        <f t="shared" si="88"/>
        <v>-39.156841205239637</v>
      </c>
      <c r="T436" s="140">
        <f t="shared" si="88"/>
        <v>-44.798553195123603</v>
      </c>
      <c r="U436" s="140">
        <f t="shared" si="88"/>
        <v>-50.452314598942117</v>
      </c>
      <c r="V436" s="140">
        <f t="shared" si="88"/>
        <v>-56.118152248236271</v>
      </c>
      <c r="W436" s="140">
        <f t="shared" si="88"/>
        <v>-61.796093036698721</v>
      </c>
      <c r="X436" s="140">
        <f t="shared" si="88"/>
        <v>-67.486163920323094</v>
      </c>
      <c r="Y436" s="140">
        <f t="shared" si="88"/>
        <v>-73.188391917553375</v>
      </c>
      <c r="Z436" s="140">
        <f t="shared" si="88"/>
        <v>-78.902804109433959</v>
      </c>
      <c r="AA436" s="140">
        <f t="shared" si="88"/>
        <v>-84.629427639759911</v>
      </c>
      <c r="AB436" s="140">
        <f t="shared" si="88"/>
        <v>-90.368289715227718</v>
      </c>
      <c r="AC436" s="140">
        <f t="shared" si="88"/>
        <v>-96.119417605586662</v>
      </c>
      <c r="AD436" s="140">
        <f t="shared" si="88"/>
        <v>-101.88283864378977</v>
      </c>
      <c r="AE436" s="140">
        <f t="shared" si="88"/>
        <v>-107.6585802261458</v>
      </c>
      <c r="AF436" s="140">
        <f t="shared" si="88"/>
        <v>-113.44666981247178</v>
      </c>
      <c r="AG436" s="140">
        <f t="shared" si="88"/>
        <v>-119.24713492624531</v>
      </c>
      <c r="AH436" s="140">
        <f t="shared" si="88"/>
        <v>-125.06000315475761</v>
      </c>
      <c r="AI436" s="140">
        <f t="shared" si="88"/>
        <v>-130.88530214926664</v>
      </c>
      <c r="AJ436" s="140">
        <f t="shared" si="88"/>
        <v>-136.71682344759387</v>
      </c>
      <c r="AK436" s="140">
        <f t="shared" si="88"/>
        <v>-142.5483447459211</v>
      </c>
      <c r="AL436" s="140">
        <f t="shared" si="88"/>
        <v>-148.37986604424833</v>
      </c>
      <c r="AM436" s="140">
        <f t="shared" si="88"/>
        <v>-154.21138734257556</v>
      </c>
      <c r="AN436" s="140">
        <f t="shared" si="88"/>
        <v>-160.04290864090279</v>
      </c>
      <c r="AO436" s="140">
        <f t="shared" si="88"/>
        <v>-165.87442993923003</v>
      </c>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row>
    <row r="437" spans="1:95" s="15" customFormat="1" ht="15" customHeight="1">
      <c r="A437" s="17"/>
      <c r="B437" s="117" t="s">
        <v>104</v>
      </c>
      <c r="C437" s="141"/>
      <c r="D437" s="140">
        <f t="shared" si="88"/>
        <v>19.403134749323591</v>
      </c>
      <c r="E437" s="140">
        <f t="shared" si="88"/>
        <v>19.403134749323591</v>
      </c>
      <c r="F437" s="140">
        <f t="shared" si="88"/>
        <v>19.403134749323591</v>
      </c>
      <c r="G437" s="140">
        <f t="shared" si="88"/>
        <v>19.403134749323591</v>
      </c>
      <c r="H437" s="140">
        <f t="shared" si="88"/>
        <v>19.403134749323591</v>
      </c>
      <c r="I437" s="140">
        <f t="shared" si="88"/>
        <v>19.403134749323591</v>
      </c>
      <c r="J437" s="140">
        <f t="shared" si="88"/>
        <v>16.638851892777051</v>
      </c>
      <c r="K437" s="140">
        <f t="shared" si="88"/>
        <v>11.104387390574674</v>
      </c>
      <c r="L437" s="140">
        <f t="shared" si="88"/>
        <v>5.5581121859260953</v>
      </c>
      <c r="M437" s="140">
        <f t="shared" si="88"/>
        <v>0</v>
      </c>
      <c r="N437" s="140">
        <f t="shared" si="88"/>
        <v>-5.5699755068600281</v>
      </c>
      <c r="O437" s="140">
        <f t="shared" si="88"/>
        <v>-11.151840735281255</v>
      </c>
      <c r="P437" s="140">
        <f t="shared" si="88"/>
        <v>-16.745622147008369</v>
      </c>
      <c r="Q437" s="140">
        <f t="shared" si="88"/>
        <v>-22.351346265050029</v>
      </c>
      <c r="R437" s="140">
        <f t="shared" si="88"/>
        <v>-27.969039673825748</v>
      </c>
      <c r="S437" s="140">
        <f t="shared" si="88"/>
        <v>-33.598729019313545</v>
      </c>
      <c r="T437" s="140">
        <f t="shared" si="88"/>
        <v>-39.240441009197511</v>
      </c>
      <c r="U437" s="140">
        <f t="shared" si="88"/>
        <v>-44.894202413016025</v>
      </c>
      <c r="V437" s="140">
        <f t="shared" si="88"/>
        <v>-50.560040062310179</v>
      </c>
      <c r="W437" s="140">
        <f t="shared" si="88"/>
        <v>-56.23798085077263</v>
      </c>
      <c r="X437" s="140">
        <f t="shared" si="88"/>
        <v>-61.928051734397002</v>
      </c>
      <c r="Y437" s="140">
        <f t="shared" si="88"/>
        <v>-67.630279731627283</v>
      </c>
      <c r="Z437" s="140">
        <f t="shared" si="88"/>
        <v>-73.344691923507867</v>
      </c>
      <c r="AA437" s="140">
        <f t="shared" si="88"/>
        <v>-79.071315453833819</v>
      </c>
      <c r="AB437" s="140">
        <f t="shared" si="88"/>
        <v>-84.810177529301626</v>
      </c>
      <c r="AC437" s="140">
        <f t="shared" si="88"/>
        <v>-90.56130541966057</v>
      </c>
      <c r="AD437" s="140">
        <f t="shared" si="88"/>
        <v>-96.324726457863676</v>
      </c>
      <c r="AE437" s="140">
        <f t="shared" si="88"/>
        <v>-102.10046804021971</v>
      </c>
      <c r="AF437" s="140">
        <f t="shared" si="88"/>
        <v>-107.88855762654569</v>
      </c>
      <c r="AG437" s="140">
        <f t="shared" si="88"/>
        <v>-113.68902274031922</v>
      </c>
      <c r="AH437" s="140">
        <f t="shared" si="88"/>
        <v>-119.50189096883152</v>
      </c>
      <c r="AI437" s="140">
        <f t="shared" si="88"/>
        <v>-125.32718996334054</v>
      </c>
      <c r="AJ437" s="140">
        <f t="shared" si="88"/>
        <v>-131.15871126166778</v>
      </c>
      <c r="AK437" s="140">
        <f t="shared" si="88"/>
        <v>-136.99023255999501</v>
      </c>
      <c r="AL437" s="140">
        <f t="shared" si="88"/>
        <v>-142.82175385832224</v>
      </c>
      <c r="AM437" s="140">
        <f t="shared" si="88"/>
        <v>-148.65327515664947</v>
      </c>
      <c r="AN437" s="140">
        <f t="shared" si="88"/>
        <v>-154.4847964549767</v>
      </c>
      <c r="AO437" s="140">
        <f t="shared" si="88"/>
        <v>-160.31631775330393</v>
      </c>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row>
    <row r="438" spans="1:95" s="15" customFormat="1" ht="15" customHeight="1">
      <c r="A438" s="17"/>
      <c r="B438" s="117" t="s">
        <v>105</v>
      </c>
      <c r="C438" s="141"/>
      <c r="D438" s="140">
        <f t="shared" si="88"/>
        <v>24.97311025618362</v>
      </c>
      <c r="E438" s="140">
        <f t="shared" si="88"/>
        <v>24.97311025618362</v>
      </c>
      <c r="F438" s="140">
        <f t="shared" si="88"/>
        <v>24.97311025618362</v>
      </c>
      <c r="G438" s="140">
        <f t="shared" si="88"/>
        <v>24.97311025618362</v>
      </c>
      <c r="H438" s="140">
        <f t="shared" si="88"/>
        <v>24.97311025618362</v>
      </c>
      <c r="I438" s="140">
        <f t="shared" si="88"/>
        <v>24.97311025618362</v>
      </c>
      <c r="J438" s="140">
        <f t="shared" si="88"/>
        <v>22.20882739963708</v>
      </c>
      <c r="K438" s="140">
        <f t="shared" si="88"/>
        <v>16.674362897434701</v>
      </c>
      <c r="L438" s="140">
        <f t="shared" si="88"/>
        <v>11.128087692786124</v>
      </c>
      <c r="M438" s="140">
        <f t="shared" si="88"/>
        <v>5.5699755068600281</v>
      </c>
      <c r="N438" s="140">
        <f t="shared" si="88"/>
        <v>0</v>
      </c>
      <c r="O438" s="140">
        <f t="shared" si="88"/>
        <v>-5.5818652284212256</v>
      </c>
      <c r="P438" s="140">
        <f t="shared" si="88"/>
        <v>-11.17564664014834</v>
      </c>
      <c r="Q438" s="140">
        <f t="shared" si="88"/>
        <v>-16.78137075819</v>
      </c>
      <c r="R438" s="140">
        <f t="shared" si="88"/>
        <v>-22.399064166965719</v>
      </c>
      <c r="S438" s="140">
        <f t="shared" si="88"/>
        <v>-28.028753512453513</v>
      </c>
      <c r="T438" s="140">
        <f t="shared" si="88"/>
        <v>-33.670465502337478</v>
      </c>
      <c r="U438" s="140">
        <f t="shared" si="88"/>
        <v>-39.324226906155992</v>
      </c>
      <c r="V438" s="140">
        <f t="shared" si="88"/>
        <v>-44.990064555450147</v>
      </c>
      <c r="W438" s="140">
        <f t="shared" si="88"/>
        <v>-50.668005343912597</v>
      </c>
      <c r="X438" s="140">
        <f t="shared" si="88"/>
        <v>-56.358076227536969</v>
      </c>
      <c r="Y438" s="140">
        <f t="shared" si="88"/>
        <v>-62.060304224767251</v>
      </c>
      <c r="Z438" s="140">
        <f t="shared" si="88"/>
        <v>-67.774716416647834</v>
      </c>
      <c r="AA438" s="140">
        <f t="shared" si="88"/>
        <v>-73.501339946973786</v>
      </c>
      <c r="AB438" s="140">
        <f t="shared" si="88"/>
        <v>-79.240202022441593</v>
      </c>
      <c r="AC438" s="140">
        <f t="shared" si="88"/>
        <v>-84.991329912800538</v>
      </c>
      <c r="AD438" s="140">
        <f t="shared" si="88"/>
        <v>-90.754750951003643</v>
      </c>
      <c r="AE438" s="140">
        <f t="shared" si="88"/>
        <v>-96.530492533359677</v>
      </c>
      <c r="AF438" s="140">
        <f t="shared" si="88"/>
        <v>-102.31858211968566</v>
      </c>
      <c r="AG438" s="140">
        <f t="shared" si="88"/>
        <v>-108.11904723345918</v>
      </c>
      <c r="AH438" s="140">
        <f t="shared" si="88"/>
        <v>-113.93191546197149</v>
      </c>
      <c r="AI438" s="140">
        <f t="shared" si="88"/>
        <v>-119.75721445648051</v>
      </c>
      <c r="AJ438" s="140">
        <f t="shared" si="88"/>
        <v>-125.58873575480774</v>
      </c>
      <c r="AK438" s="140">
        <f t="shared" si="88"/>
        <v>-131.42025705313497</v>
      </c>
      <c r="AL438" s="140">
        <f t="shared" si="88"/>
        <v>-137.25177835146221</v>
      </c>
      <c r="AM438" s="140">
        <f t="shared" si="88"/>
        <v>-143.08329964978944</v>
      </c>
      <c r="AN438" s="140">
        <f t="shared" si="88"/>
        <v>-148.91482094811667</v>
      </c>
      <c r="AO438" s="140">
        <f t="shared" si="88"/>
        <v>-154.7463422464439</v>
      </c>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row>
    <row r="439" spans="1:95" s="15" customFormat="1" ht="15" customHeight="1">
      <c r="A439" s="17"/>
      <c r="B439" s="117" t="s">
        <v>106</v>
      </c>
      <c r="C439" s="141"/>
      <c r="D439" s="140">
        <f t="shared" si="88"/>
        <v>30.554975484604846</v>
      </c>
      <c r="E439" s="140">
        <f t="shared" si="88"/>
        <v>30.554975484604846</v>
      </c>
      <c r="F439" s="140">
        <f t="shared" si="88"/>
        <v>30.554975484604846</v>
      </c>
      <c r="G439" s="140">
        <f t="shared" si="88"/>
        <v>30.554975484604846</v>
      </c>
      <c r="H439" s="140">
        <f t="shared" si="88"/>
        <v>30.554975484604846</v>
      </c>
      <c r="I439" s="140">
        <f t="shared" si="88"/>
        <v>30.554975484604846</v>
      </c>
      <c r="J439" s="140">
        <f t="shared" si="88"/>
        <v>27.790692628058306</v>
      </c>
      <c r="K439" s="140">
        <f t="shared" si="88"/>
        <v>22.256228125855927</v>
      </c>
      <c r="L439" s="140">
        <f t="shared" si="88"/>
        <v>16.70995292120735</v>
      </c>
      <c r="M439" s="140">
        <f t="shared" si="88"/>
        <v>11.151840735281255</v>
      </c>
      <c r="N439" s="140">
        <f t="shared" si="88"/>
        <v>5.5818652284212256</v>
      </c>
      <c r="O439" s="140">
        <f t="shared" si="88"/>
        <v>0</v>
      </c>
      <c r="P439" s="140">
        <f t="shared" si="88"/>
        <v>-5.5937814117271154</v>
      </c>
      <c r="Q439" s="140">
        <f t="shared" si="88"/>
        <v>-11.199505529768775</v>
      </c>
      <c r="R439" s="140">
        <f t="shared" si="88"/>
        <v>-16.817198938544493</v>
      </c>
      <c r="S439" s="140">
        <f t="shared" si="88"/>
        <v>-22.446888284032287</v>
      </c>
      <c r="T439" s="140">
        <f t="shared" si="88"/>
        <v>-28.088600273916256</v>
      </c>
      <c r="U439" s="140">
        <f t="shared" si="88"/>
        <v>-33.74236167773477</v>
      </c>
      <c r="V439" s="140">
        <f t="shared" si="88"/>
        <v>-39.408199327028925</v>
      </c>
      <c r="W439" s="140">
        <f t="shared" si="88"/>
        <v>-45.086140115491375</v>
      </c>
      <c r="X439" s="140">
        <f t="shared" si="88"/>
        <v>-50.776210999115747</v>
      </c>
      <c r="Y439" s="140">
        <f t="shared" si="88"/>
        <v>-56.478438996346028</v>
      </c>
      <c r="Z439" s="140">
        <f t="shared" si="88"/>
        <v>-62.192851188226619</v>
      </c>
      <c r="AA439" s="140">
        <f t="shared" si="88"/>
        <v>-67.919474718552564</v>
      </c>
      <c r="AB439" s="140">
        <f t="shared" si="88"/>
        <v>-73.658336794020371</v>
      </c>
      <c r="AC439" s="140">
        <f t="shared" si="88"/>
        <v>-79.409464684379316</v>
      </c>
      <c r="AD439" s="140">
        <f t="shared" si="88"/>
        <v>-85.172885722582421</v>
      </c>
      <c r="AE439" s="140">
        <f t="shared" si="88"/>
        <v>-90.948627304938455</v>
      </c>
      <c r="AF439" s="140">
        <f t="shared" si="88"/>
        <v>-96.736716891264436</v>
      </c>
      <c r="AG439" s="140">
        <f t="shared" si="88"/>
        <v>-102.53718200503796</v>
      </c>
      <c r="AH439" s="140">
        <f t="shared" si="88"/>
        <v>-108.35005023355026</v>
      </c>
      <c r="AI439" s="140">
        <f t="shared" si="88"/>
        <v>-114.17534922805928</v>
      </c>
      <c r="AJ439" s="140">
        <f t="shared" si="88"/>
        <v>-120.00687052638651</v>
      </c>
      <c r="AK439" s="140">
        <f t="shared" si="88"/>
        <v>-125.83839182471374</v>
      </c>
      <c r="AL439" s="140">
        <f t="shared" si="88"/>
        <v>-131.66991312304097</v>
      </c>
      <c r="AM439" s="140">
        <f t="shared" si="88"/>
        <v>-137.5014344213682</v>
      </c>
      <c r="AN439" s="140">
        <f t="shared" si="88"/>
        <v>-143.33295571969543</v>
      </c>
      <c r="AO439" s="140">
        <f t="shared" si="88"/>
        <v>-149.16447701802267</v>
      </c>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row>
    <row r="440" spans="1:95" s="15" customFormat="1" ht="15" customHeight="1">
      <c r="A440" s="17"/>
      <c r="B440" s="117" t="s">
        <v>107</v>
      </c>
      <c r="C440" s="141"/>
      <c r="D440" s="140">
        <f t="shared" si="88"/>
        <v>36.14875689633196</v>
      </c>
      <c r="E440" s="140">
        <f t="shared" si="88"/>
        <v>36.14875689633196</v>
      </c>
      <c r="F440" s="140">
        <f t="shared" si="88"/>
        <v>36.14875689633196</v>
      </c>
      <c r="G440" s="140">
        <f t="shared" si="88"/>
        <v>36.14875689633196</v>
      </c>
      <c r="H440" s="140">
        <f t="shared" si="88"/>
        <v>36.14875689633196</v>
      </c>
      <c r="I440" s="140">
        <f t="shared" si="88"/>
        <v>36.14875689633196</v>
      </c>
      <c r="J440" s="140">
        <f t="shared" si="88"/>
        <v>33.384474039785424</v>
      </c>
      <c r="K440" s="140">
        <f t="shared" si="88"/>
        <v>27.850009537583041</v>
      </c>
      <c r="L440" s="140">
        <f t="shared" si="88"/>
        <v>22.303734332934464</v>
      </c>
      <c r="M440" s="140">
        <f t="shared" si="88"/>
        <v>16.745622147008369</v>
      </c>
      <c r="N440" s="140">
        <f t="shared" si="88"/>
        <v>11.17564664014834</v>
      </c>
      <c r="O440" s="140">
        <f t="shared" si="88"/>
        <v>5.5937814117271154</v>
      </c>
      <c r="P440" s="140">
        <f t="shared" si="88"/>
        <v>0</v>
      </c>
      <c r="Q440" s="140">
        <f t="shared" si="88"/>
        <v>-5.6057241180416595</v>
      </c>
      <c r="R440" s="140">
        <f t="shared" si="88"/>
        <v>-11.223417526817379</v>
      </c>
      <c r="S440" s="140">
        <f t="shared" si="88"/>
        <v>-16.853106872305172</v>
      </c>
      <c r="T440" s="140">
        <f t="shared" si="88"/>
        <v>-22.494818862189142</v>
      </c>
      <c r="U440" s="140">
        <f t="shared" si="88"/>
        <v>-28.148580266007656</v>
      </c>
      <c r="V440" s="140">
        <f t="shared" si="88"/>
        <v>-33.81441791530181</v>
      </c>
      <c r="W440" s="140">
        <f t="shared" si="88"/>
        <v>-39.492358703764268</v>
      </c>
      <c r="X440" s="140">
        <f t="shared" si="88"/>
        <v>-45.18242958738864</v>
      </c>
      <c r="Y440" s="140">
        <f t="shared" si="88"/>
        <v>-50.884657584618921</v>
      </c>
      <c r="Z440" s="140">
        <f t="shared" si="88"/>
        <v>-56.599069776499512</v>
      </c>
      <c r="AA440" s="140">
        <f t="shared" si="88"/>
        <v>-62.325693306825457</v>
      </c>
      <c r="AB440" s="140">
        <f t="shared" si="88"/>
        <v>-68.064555382293264</v>
      </c>
      <c r="AC440" s="140">
        <f t="shared" si="88"/>
        <v>-73.815683272652208</v>
      </c>
      <c r="AD440" s="140">
        <f t="shared" si="88"/>
        <v>-79.579104310855314</v>
      </c>
      <c r="AE440" s="140">
        <f t="shared" si="88"/>
        <v>-85.354845893211348</v>
      </c>
      <c r="AF440" s="140">
        <f t="shared" si="88"/>
        <v>-91.142935479537329</v>
      </c>
      <c r="AG440" s="140">
        <f t="shared" si="88"/>
        <v>-96.943400593310855</v>
      </c>
      <c r="AH440" s="140">
        <f t="shared" si="88"/>
        <v>-102.75626882182316</v>
      </c>
      <c r="AI440" s="140">
        <f t="shared" si="88"/>
        <v>-108.58156781633218</v>
      </c>
      <c r="AJ440" s="140">
        <f t="shared" si="88"/>
        <v>-114.41308911465941</v>
      </c>
      <c r="AK440" s="140">
        <f t="shared" si="88"/>
        <v>-120.24461041298665</v>
      </c>
      <c r="AL440" s="140">
        <f t="shared" si="88"/>
        <v>-126.07613171131388</v>
      </c>
      <c r="AM440" s="140">
        <f t="shared" si="88"/>
        <v>-131.90765300964111</v>
      </c>
      <c r="AN440" s="140">
        <f t="shared" si="88"/>
        <v>-137.73917430796834</v>
      </c>
      <c r="AO440" s="140">
        <f t="shared" si="88"/>
        <v>-143.57069560629557</v>
      </c>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row>
    <row r="441" spans="1:95" s="15" customFormat="1" ht="15" customHeight="1">
      <c r="A441" s="17"/>
      <c r="B441" s="117" t="s">
        <v>108</v>
      </c>
      <c r="C441" s="141"/>
      <c r="D441" s="140">
        <f t="shared" si="88"/>
        <v>41.754481014373617</v>
      </c>
      <c r="E441" s="140">
        <f t="shared" si="88"/>
        <v>41.754481014373617</v>
      </c>
      <c r="F441" s="140">
        <f t="shared" si="88"/>
        <v>41.754481014373617</v>
      </c>
      <c r="G441" s="140">
        <f t="shared" si="88"/>
        <v>41.754481014373617</v>
      </c>
      <c r="H441" s="140">
        <f t="shared" si="88"/>
        <v>41.754481014373617</v>
      </c>
      <c r="I441" s="140">
        <f t="shared" si="88"/>
        <v>41.754481014373617</v>
      </c>
      <c r="J441" s="140">
        <f t="shared" si="88"/>
        <v>38.990198157827081</v>
      </c>
      <c r="K441" s="140">
        <f t="shared" si="88"/>
        <v>33.455733655624698</v>
      </c>
      <c r="L441" s="140">
        <f t="shared" si="88"/>
        <v>27.909458450976125</v>
      </c>
      <c r="M441" s="140">
        <f t="shared" si="88"/>
        <v>22.351346265050029</v>
      </c>
      <c r="N441" s="140">
        <f t="shared" si="88"/>
        <v>16.78137075819</v>
      </c>
      <c r="O441" s="140">
        <f t="shared" si="88"/>
        <v>11.199505529768775</v>
      </c>
      <c r="P441" s="140">
        <f t="shared" si="88"/>
        <v>5.6057241180416595</v>
      </c>
      <c r="Q441" s="140">
        <f t="shared" si="88"/>
        <v>0</v>
      </c>
      <c r="R441" s="140">
        <f t="shared" si="88"/>
        <v>-5.6176934087757182</v>
      </c>
      <c r="S441" s="140">
        <f t="shared" si="88"/>
        <v>-11.247382754263512</v>
      </c>
      <c r="T441" s="140">
        <f t="shared" si="88"/>
        <v>-16.889094744147478</v>
      </c>
      <c r="U441" s="140">
        <f t="shared" si="88"/>
        <v>-22.542856147965992</v>
      </c>
      <c r="V441" s="140">
        <f t="shared" si="88"/>
        <v>-28.208693797260146</v>
      </c>
      <c r="W441" s="140">
        <f t="shared" si="88"/>
        <v>-33.886634585722604</v>
      </c>
      <c r="X441" s="140">
        <f t="shared" si="88"/>
        <v>-39.576705469346976</v>
      </c>
      <c r="Y441" s="140">
        <f t="shared" si="88"/>
        <v>-45.278933466577257</v>
      </c>
      <c r="Z441" s="140">
        <f t="shared" si="88"/>
        <v>-50.993345658457848</v>
      </c>
      <c r="AA441" s="140">
        <f t="shared" si="88"/>
        <v>-56.719969188783793</v>
      </c>
      <c r="AB441" s="140">
        <f t="shared" si="88"/>
        <v>-62.458831264251607</v>
      </c>
      <c r="AC441" s="140">
        <f t="shared" si="88"/>
        <v>-68.209959154610559</v>
      </c>
      <c r="AD441" s="140">
        <f t="shared" si="88"/>
        <v>-73.973380192813664</v>
      </c>
      <c r="AE441" s="140">
        <f t="shared" si="88"/>
        <v>-79.749121775169698</v>
      </c>
      <c r="AF441" s="140">
        <f t="shared" si="88"/>
        <v>-85.537211361495679</v>
      </c>
      <c r="AG441" s="140">
        <f t="shared" si="88"/>
        <v>-91.337676475269205</v>
      </c>
      <c r="AH441" s="140">
        <f t="shared" si="88"/>
        <v>-97.150544703781506</v>
      </c>
      <c r="AI441" s="140">
        <f t="shared" si="88"/>
        <v>-102.97584369829053</v>
      </c>
      <c r="AJ441" s="140">
        <f t="shared" si="88"/>
        <v>-108.80736499661776</v>
      </c>
      <c r="AK441" s="140">
        <f t="shared" si="88"/>
        <v>-114.638886294945</v>
      </c>
      <c r="AL441" s="140">
        <f t="shared" si="88"/>
        <v>-120.47040759327223</v>
      </c>
      <c r="AM441" s="140">
        <f t="shared" si="88"/>
        <v>-126.30192889159946</v>
      </c>
      <c r="AN441" s="140">
        <f t="shared" si="88"/>
        <v>-132.13345018992669</v>
      </c>
      <c r="AO441" s="140">
        <f t="shared" si="88"/>
        <v>-137.96497148825392</v>
      </c>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row>
    <row r="442" spans="1:95" s="15" customFormat="1" ht="15" customHeight="1">
      <c r="A442" s="17"/>
      <c r="B442" s="117" t="s">
        <v>109</v>
      </c>
      <c r="C442" s="141"/>
      <c r="D442" s="140">
        <f t="shared" si="88"/>
        <v>47.372174423149332</v>
      </c>
      <c r="E442" s="140">
        <f t="shared" si="88"/>
        <v>47.372174423149332</v>
      </c>
      <c r="F442" s="140">
        <f t="shared" si="88"/>
        <v>47.372174423149332</v>
      </c>
      <c r="G442" s="140">
        <f t="shared" si="88"/>
        <v>47.372174423149332</v>
      </c>
      <c r="H442" s="140">
        <f t="shared" si="88"/>
        <v>47.372174423149332</v>
      </c>
      <c r="I442" s="140">
        <f t="shared" si="88"/>
        <v>47.372174423149332</v>
      </c>
      <c r="J442" s="140">
        <f t="shared" si="88"/>
        <v>44.607891566602802</v>
      </c>
      <c r="K442" s="140">
        <f t="shared" si="88"/>
        <v>39.07342706440042</v>
      </c>
      <c r="L442" s="140">
        <f t="shared" si="88"/>
        <v>33.527151859751839</v>
      </c>
      <c r="M442" s="140">
        <f t="shared" si="88"/>
        <v>27.969039673825748</v>
      </c>
      <c r="N442" s="140">
        <f t="shared" si="88"/>
        <v>22.399064166965719</v>
      </c>
      <c r="O442" s="140">
        <f t="shared" si="88"/>
        <v>16.817198938544493</v>
      </c>
      <c r="P442" s="140">
        <f t="shared" si="88"/>
        <v>11.223417526817379</v>
      </c>
      <c r="Q442" s="140">
        <f t="shared" si="88"/>
        <v>5.6176934087757182</v>
      </c>
      <c r="R442" s="140">
        <f t="shared" si="88"/>
        <v>0</v>
      </c>
      <c r="S442" s="140">
        <f t="shared" si="88"/>
        <v>-5.6296893454877948</v>
      </c>
      <c r="T442" s="140">
        <f t="shared" si="88"/>
        <v>-11.271401335371763</v>
      </c>
      <c r="U442" s="140">
        <f t="shared" si="88"/>
        <v>-16.925162739190277</v>
      </c>
      <c r="V442" s="140">
        <f t="shared" si="88"/>
        <v>-22.591000388484431</v>
      </c>
      <c r="W442" s="140">
        <f t="shared" si="88"/>
        <v>-28.268941176946885</v>
      </c>
      <c r="X442" s="140">
        <f t="shared" si="88"/>
        <v>-33.959012060571254</v>
      </c>
      <c r="Y442" s="140">
        <f t="shared" si="88"/>
        <v>-39.661240057801535</v>
      </c>
      <c r="Z442" s="140">
        <f t="shared" si="88"/>
        <v>-45.375652249682126</v>
      </c>
      <c r="AA442" s="140">
        <f t="shared" si="88"/>
        <v>-51.102275780008071</v>
      </c>
      <c r="AB442" s="140">
        <f t="shared" si="88"/>
        <v>-56.841137855475885</v>
      </c>
      <c r="AC442" s="140">
        <f t="shared" si="88"/>
        <v>-62.592265745834837</v>
      </c>
      <c r="AD442" s="140">
        <f t="shared" si="88"/>
        <v>-68.355686784037943</v>
      </c>
      <c r="AE442" s="140">
        <f t="shared" ref="AE442:AO442" si="89">IF(AE$426=$B442,0,IF(AE$426&gt;$B442,-0.5*AE$424-0.5*AD$424+AD442,0.5*HLOOKUP($B442,$D$423:$AO$424,2,FALSE)+0.5*HLOOKUP($B441,$D$423:$AO$424,2,FALSE)+AE441))</f>
        <v>-74.131428366393976</v>
      </c>
      <c r="AF442" s="140">
        <f t="shared" si="89"/>
        <v>-79.919517952719957</v>
      </c>
      <c r="AG442" s="140">
        <f t="shared" si="89"/>
        <v>-85.719983066493484</v>
      </c>
      <c r="AH442" s="140">
        <f t="shared" si="89"/>
        <v>-91.532851295005784</v>
      </c>
      <c r="AI442" s="140">
        <f t="shared" si="89"/>
        <v>-97.358150289514811</v>
      </c>
      <c r="AJ442" s="140">
        <f t="shared" si="89"/>
        <v>-103.18967158784204</v>
      </c>
      <c r="AK442" s="140">
        <f t="shared" si="89"/>
        <v>-109.02119288616927</v>
      </c>
      <c r="AL442" s="140">
        <f t="shared" si="89"/>
        <v>-114.85271418449651</v>
      </c>
      <c r="AM442" s="140">
        <f t="shared" si="89"/>
        <v>-120.68423548282374</v>
      </c>
      <c r="AN442" s="140">
        <f t="shared" si="89"/>
        <v>-126.51575678115097</v>
      </c>
      <c r="AO442" s="140">
        <f t="shared" si="89"/>
        <v>-132.3472780794782</v>
      </c>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row>
    <row r="443" spans="1:95" s="15" customFormat="1" ht="15" customHeight="1">
      <c r="A443" s="17"/>
      <c r="B443" s="117" t="s">
        <v>110</v>
      </c>
      <c r="C443" s="141"/>
      <c r="D443" s="140">
        <f t="shared" ref="D443:AO449" si="90">IF(D$426=$B443,0,IF(D$426&gt;$B443,-0.5*D$424-0.5*C$424+C443,0.5*HLOOKUP($B443,$D$423:$AO$424,2,FALSE)+0.5*HLOOKUP($B442,$D$423:$AO$424,2,FALSE)+D442))</f>
        <v>53.001863768637129</v>
      </c>
      <c r="E443" s="140">
        <f t="shared" si="90"/>
        <v>53.001863768637129</v>
      </c>
      <c r="F443" s="140">
        <f t="shared" si="90"/>
        <v>53.001863768637129</v>
      </c>
      <c r="G443" s="140">
        <f t="shared" si="90"/>
        <v>53.001863768637129</v>
      </c>
      <c r="H443" s="140">
        <f t="shared" si="90"/>
        <v>53.001863768637129</v>
      </c>
      <c r="I443" s="140">
        <f t="shared" si="90"/>
        <v>53.001863768637129</v>
      </c>
      <c r="J443" s="140">
        <f t="shared" si="90"/>
        <v>50.2375809120906</v>
      </c>
      <c r="K443" s="140">
        <f t="shared" si="90"/>
        <v>44.703116409888217</v>
      </c>
      <c r="L443" s="140">
        <f t="shared" si="90"/>
        <v>39.156841205239637</v>
      </c>
      <c r="M443" s="140">
        <f t="shared" si="90"/>
        <v>33.598729019313545</v>
      </c>
      <c r="N443" s="140">
        <f t="shared" si="90"/>
        <v>28.028753512453513</v>
      </c>
      <c r="O443" s="140">
        <f t="shared" si="90"/>
        <v>22.446888284032287</v>
      </c>
      <c r="P443" s="140">
        <f t="shared" si="90"/>
        <v>16.853106872305172</v>
      </c>
      <c r="Q443" s="140">
        <f t="shared" si="90"/>
        <v>11.247382754263512</v>
      </c>
      <c r="R443" s="140">
        <f t="shared" si="90"/>
        <v>5.6296893454877948</v>
      </c>
      <c r="S443" s="140">
        <f t="shared" si="90"/>
        <v>0</v>
      </c>
      <c r="T443" s="140">
        <f t="shared" si="90"/>
        <v>-5.6417119898839676</v>
      </c>
      <c r="U443" s="140">
        <f t="shared" si="90"/>
        <v>-11.295473393702483</v>
      </c>
      <c r="V443" s="140">
        <f t="shared" si="90"/>
        <v>-16.961311042996641</v>
      </c>
      <c r="W443" s="140">
        <f t="shared" si="90"/>
        <v>-22.639251831459095</v>
      </c>
      <c r="X443" s="140">
        <f t="shared" si="90"/>
        <v>-28.329322715083464</v>
      </c>
      <c r="Y443" s="140">
        <f t="shared" si="90"/>
        <v>-34.031550712313745</v>
      </c>
      <c r="Z443" s="140">
        <f t="shared" si="90"/>
        <v>-39.745962904194336</v>
      </c>
      <c r="AA443" s="140">
        <f t="shared" si="90"/>
        <v>-45.472586434520281</v>
      </c>
      <c r="AB443" s="140">
        <f t="shared" si="90"/>
        <v>-51.211448509988095</v>
      </c>
      <c r="AC443" s="140">
        <f t="shared" si="90"/>
        <v>-56.962576400347047</v>
      </c>
      <c r="AD443" s="140">
        <f t="shared" si="90"/>
        <v>-62.725997438550152</v>
      </c>
      <c r="AE443" s="140">
        <f t="shared" si="90"/>
        <v>-68.501739020906186</v>
      </c>
      <c r="AF443" s="140">
        <f t="shared" si="90"/>
        <v>-74.289828607232167</v>
      </c>
      <c r="AG443" s="140">
        <f t="shared" si="90"/>
        <v>-80.090293721005693</v>
      </c>
      <c r="AH443" s="140">
        <f t="shared" si="90"/>
        <v>-85.903161949517994</v>
      </c>
      <c r="AI443" s="140">
        <f t="shared" si="90"/>
        <v>-91.728460944027006</v>
      </c>
      <c r="AJ443" s="140">
        <f t="shared" si="90"/>
        <v>-97.559982242354238</v>
      </c>
      <c r="AK443" s="140">
        <f t="shared" si="90"/>
        <v>-103.39150354068147</v>
      </c>
      <c r="AL443" s="140">
        <f t="shared" si="90"/>
        <v>-109.2230248390087</v>
      </c>
      <c r="AM443" s="140">
        <f t="shared" si="90"/>
        <v>-115.05454613733593</v>
      </c>
      <c r="AN443" s="140">
        <f t="shared" si="90"/>
        <v>-120.88606743566316</v>
      </c>
      <c r="AO443" s="140">
        <f t="shared" si="90"/>
        <v>-126.7175887339904</v>
      </c>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row>
    <row r="444" spans="1:95" s="15" customFormat="1" ht="15" customHeight="1">
      <c r="A444" s="17"/>
      <c r="B444" s="117" t="s">
        <v>111</v>
      </c>
      <c r="C444" s="141"/>
      <c r="D444" s="140">
        <f t="shared" si="90"/>
        <v>58.643575758521095</v>
      </c>
      <c r="E444" s="140">
        <f t="shared" si="90"/>
        <v>58.643575758521095</v>
      </c>
      <c r="F444" s="140">
        <f t="shared" si="90"/>
        <v>58.643575758521095</v>
      </c>
      <c r="G444" s="140">
        <f t="shared" si="90"/>
        <v>58.643575758521095</v>
      </c>
      <c r="H444" s="140">
        <f t="shared" si="90"/>
        <v>58.643575758521095</v>
      </c>
      <c r="I444" s="140">
        <f t="shared" si="90"/>
        <v>58.643575758521095</v>
      </c>
      <c r="J444" s="140">
        <f t="shared" si="90"/>
        <v>55.879292901974566</v>
      </c>
      <c r="K444" s="140">
        <f t="shared" si="90"/>
        <v>50.344828399772183</v>
      </c>
      <c r="L444" s="140">
        <f t="shared" si="90"/>
        <v>44.798553195123603</v>
      </c>
      <c r="M444" s="140">
        <f t="shared" si="90"/>
        <v>39.240441009197511</v>
      </c>
      <c r="N444" s="140">
        <f t="shared" si="90"/>
        <v>33.670465502337478</v>
      </c>
      <c r="O444" s="140">
        <f t="shared" si="90"/>
        <v>28.088600273916256</v>
      </c>
      <c r="P444" s="140">
        <f t="shared" si="90"/>
        <v>22.494818862189142</v>
      </c>
      <c r="Q444" s="140">
        <f t="shared" si="90"/>
        <v>16.889094744147478</v>
      </c>
      <c r="R444" s="140">
        <f t="shared" si="90"/>
        <v>11.271401335371763</v>
      </c>
      <c r="S444" s="140">
        <f t="shared" si="90"/>
        <v>5.6417119898839676</v>
      </c>
      <c r="T444" s="140">
        <f t="shared" si="90"/>
        <v>0</v>
      </c>
      <c r="U444" s="140">
        <f t="shared" si="90"/>
        <v>-5.6537614038185158</v>
      </c>
      <c r="V444" s="140">
        <f t="shared" si="90"/>
        <v>-11.319599053112672</v>
      </c>
      <c r="W444" s="140">
        <f t="shared" si="90"/>
        <v>-16.997539841575126</v>
      </c>
      <c r="X444" s="140">
        <f t="shared" si="90"/>
        <v>-22.687610725199498</v>
      </c>
      <c r="Y444" s="140">
        <f t="shared" si="90"/>
        <v>-28.389838722429783</v>
      </c>
      <c r="Z444" s="140">
        <f t="shared" si="90"/>
        <v>-34.10425091431037</v>
      </c>
      <c r="AA444" s="140">
        <f t="shared" si="90"/>
        <v>-39.830874444636315</v>
      </c>
      <c r="AB444" s="140">
        <f t="shared" si="90"/>
        <v>-45.569736520104129</v>
      </c>
      <c r="AC444" s="140">
        <f t="shared" si="90"/>
        <v>-51.320864410463074</v>
      </c>
      <c r="AD444" s="140">
        <f t="shared" si="90"/>
        <v>-57.084285448666179</v>
      </c>
      <c r="AE444" s="140">
        <f t="shared" si="90"/>
        <v>-62.86002703102222</v>
      </c>
      <c r="AF444" s="140">
        <f t="shared" si="90"/>
        <v>-68.648116617348208</v>
      </c>
      <c r="AG444" s="140">
        <f t="shared" si="90"/>
        <v>-74.448581731121735</v>
      </c>
      <c r="AH444" s="140">
        <f t="shared" si="90"/>
        <v>-80.261449959634035</v>
      </c>
      <c r="AI444" s="140">
        <f t="shared" si="90"/>
        <v>-86.086748954143047</v>
      </c>
      <c r="AJ444" s="140">
        <f t="shared" si="90"/>
        <v>-91.918270252470279</v>
      </c>
      <c r="AK444" s="140">
        <f t="shared" si="90"/>
        <v>-97.749791550797511</v>
      </c>
      <c r="AL444" s="140">
        <f t="shared" si="90"/>
        <v>-103.58131284912474</v>
      </c>
      <c r="AM444" s="140">
        <f t="shared" si="90"/>
        <v>-109.41283414745197</v>
      </c>
      <c r="AN444" s="140">
        <f t="shared" si="90"/>
        <v>-115.24435544577921</v>
      </c>
      <c r="AO444" s="140">
        <f t="shared" si="90"/>
        <v>-121.07587674410644</v>
      </c>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row>
    <row r="445" spans="1:95" s="15" customFormat="1" ht="15" customHeight="1">
      <c r="A445" s="17"/>
      <c r="B445" s="117" t="s">
        <v>112</v>
      </c>
      <c r="C445" s="141"/>
      <c r="D445" s="140">
        <f t="shared" si="90"/>
        <v>64.297337162339616</v>
      </c>
      <c r="E445" s="140">
        <f t="shared" si="90"/>
        <v>64.297337162339616</v>
      </c>
      <c r="F445" s="140">
        <f t="shared" si="90"/>
        <v>64.297337162339616</v>
      </c>
      <c r="G445" s="140">
        <f t="shared" si="90"/>
        <v>64.297337162339616</v>
      </c>
      <c r="H445" s="140">
        <f t="shared" si="90"/>
        <v>64.297337162339616</v>
      </c>
      <c r="I445" s="140">
        <f t="shared" si="90"/>
        <v>64.297337162339616</v>
      </c>
      <c r="J445" s="140">
        <f t="shared" si="90"/>
        <v>61.53305430579308</v>
      </c>
      <c r="K445" s="140">
        <f t="shared" si="90"/>
        <v>55.998589803590697</v>
      </c>
      <c r="L445" s="140">
        <f t="shared" si="90"/>
        <v>50.452314598942117</v>
      </c>
      <c r="M445" s="140">
        <f t="shared" si="90"/>
        <v>44.894202413016025</v>
      </c>
      <c r="N445" s="140">
        <f t="shared" si="90"/>
        <v>39.324226906155992</v>
      </c>
      <c r="O445" s="140">
        <f t="shared" si="90"/>
        <v>33.74236167773477</v>
      </c>
      <c r="P445" s="140">
        <f t="shared" si="90"/>
        <v>28.148580266007656</v>
      </c>
      <c r="Q445" s="140">
        <f t="shared" si="90"/>
        <v>22.542856147965992</v>
      </c>
      <c r="R445" s="140">
        <f t="shared" si="90"/>
        <v>16.925162739190277</v>
      </c>
      <c r="S445" s="140">
        <f t="shared" si="90"/>
        <v>11.295473393702483</v>
      </c>
      <c r="T445" s="140">
        <f t="shared" si="90"/>
        <v>5.6537614038185158</v>
      </c>
      <c r="U445" s="140">
        <f t="shared" si="90"/>
        <v>0</v>
      </c>
      <c r="V445" s="140">
        <f t="shared" si="90"/>
        <v>-5.665837649294156</v>
      </c>
      <c r="W445" s="140">
        <f t="shared" si="90"/>
        <v>-11.34377843775661</v>
      </c>
      <c r="X445" s="140">
        <f t="shared" si="90"/>
        <v>-17.033849321380981</v>
      </c>
      <c r="Y445" s="140">
        <f t="shared" si="90"/>
        <v>-22.736077318611265</v>
      </c>
      <c r="Z445" s="140">
        <f t="shared" si="90"/>
        <v>-28.450489510491856</v>
      </c>
      <c r="AA445" s="140">
        <f t="shared" si="90"/>
        <v>-34.177113040817801</v>
      </c>
      <c r="AB445" s="140">
        <f t="shared" si="90"/>
        <v>-39.915975116285615</v>
      </c>
      <c r="AC445" s="140">
        <f t="shared" si="90"/>
        <v>-45.667103006644567</v>
      </c>
      <c r="AD445" s="140">
        <f t="shared" si="90"/>
        <v>-51.430524044847672</v>
      </c>
      <c r="AE445" s="140">
        <f t="shared" si="90"/>
        <v>-57.206265627203713</v>
      </c>
      <c r="AF445" s="140">
        <f t="shared" si="90"/>
        <v>-62.994355213529701</v>
      </c>
      <c r="AG445" s="140">
        <f t="shared" si="90"/>
        <v>-68.794820327303228</v>
      </c>
      <c r="AH445" s="140">
        <f t="shared" si="90"/>
        <v>-74.607688555815528</v>
      </c>
      <c r="AI445" s="140">
        <f t="shared" si="90"/>
        <v>-80.432987550324555</v>
      </c>
      <c r="AJ445" s="140">
        <f t="shared" si="90"/>
        <v>-86.264508848651786</v>
      </c>
      <c r="AK445" s="140">
        <f t="shared" si="90"/>
        <v>-92.096030146979018</v>
      </c>
      <c r="AL445" s="140">
        <f t="shared" si="90"/>
        <v>-97.92755144530625</v>
      </c>
      <c r="AM445" s="140">
        <f t="shared" si="90"/>
        <v>-103.75907274363348</v>
      </c>
      <c r="AN445" s="140">
        <f t="shared" si="90"/>
        <v>-109.59059404196071</v>
      </c>
      <c r="AO445" s="140">
        <f t="shared" si="90"/>
        <v>-115.42211534028795</v>
      </c>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row>
    <row r="446" spans="1:95" s="15" customFormat="1" ht="15" customHeight="1">
      <c r="A446" s="17"/>
      <c r="B446" s="117" t="s">
        <v>113</v>
      </c>
      <c r="C446" s="141"/>
      <c r="D446" s="140">
        <f t="shared" si="90"/>
        <v>69.963174811633777</v>
      </c>
      <c r="E446" s="140">
        <f t="shared" si="90"/>
        <v>69.963174811633777</v>
      </c>
      <c r="F446" s="140">
        <f t="shared" si="90"/>
        <v>69.963174811633777</v>
      </c>
      <c r="G446" s="140">
        <f t="shared" si="90"/>
        <v>69.963174811633777</v>
      </c>
      <c r="H446" s="140">
        <f t="shared" si="90"/>
        <v>69.963174811633777</v>
      </c>
      <c r="I446" s="140">
        <f t="shared" si="90"/>
        <v>69.963174811633777</v>
      </c>
      <c r="J446" s="140">
        <f t="shared" si="90"/>
        <v>67.198891955087234</v>
      </c>
      <c r="K446" s="140">
        <f t="shared" si="90"/>
        <v>61.664427452884851</v>
      </c>
      <c r="L446" s="140">
        <f t="shared" si="90"/>
        <v>56.118152248236271</v>
      </c>
      <c r="M446" s="140">
        <f t="shared" si="90"/>
        <v>50.560040062310179</v>
      </c>
      <c r="N446" s="140">
        <f t="shared" si="90"/>
        <v>44.990064555450147</v>
      </c>
      <c r="O446" s="140">
        <f t="shared" si="90"/>
        <v>39.408199327028925</v>
      </c>
      <c r="P446" s="140">
        <f t="shared" si="90"/>
        <v>33.81441791530181</v>
      </c>
      <c r="Q446" s="140">
        <f t="shared" si="90"/>
        <v>28.208693797260146</v>
      </c>
      <c r="R446" s="140">
        <f t="shared" si="90"/>
        <v>22.591000388484431</v>
      </c>
      <c r="S446" s="140">
        <f t="shared" si="90"/>
        <v>16.961311042996641</v>
      </c>
      <c r="T446" s="140">
        <f t="shared" si="90"/>
        <v>11.319599053112672</v>
      </c>
      <c r="U446" s="140">
        <f t="shared" si="90"/>
        <v>5.665837649294156</v>
      </c>
      <c r="V446" s="140">
        <f t="shared" si="90"/>
        <v>0</v>
      </c>
      <c r="W446" s="140">
        <f t="shared" si="90"/>
        <v>-5.677940788462454</v>
      </c>
      <c r="X446" s="140">
        <f t="shared" si="90"/>
        <v>-11.368011672086825</v>
      </c>
      <c r="Y446" s="140">
        <f t="shared" si="90"/>
        <v>-17.070239669317111</v>
      </c>
      <c r="Z446" s="140">
        <f t="shared" si="90"/>
        <v>-22.784651861197702</v>
      </c>
      <c r="AA446" s="140">
        <f t="shared" si="90"/>
        <v>-28.511275391523647</v>
      </c>
      <c r="AB446" s="140">
        <f t="shared" si="90"/>
        <v>-34.250137466991461</v>
      </c>
      <c r="AC446" s="140">
        <f t="shared" si="90"/>
        <v>-40.001265357350405</v>
      </c>
      <c r="AD446" s="140">
        <f t="shared" si="90"/>
        <v>-45.764686395553511</v>
      </c>
      <c r="AE446" s="140">
        <f t="shared" si="90"/>
        <v>-51.540427977909552</v>
      </c>
      <c r="AF446" s="140">
        <f t="shared" si="90"/>
        <v>-57.32851756423554</v>
      </c>
      <c r="AG446" s="140">
        <f t="shared" si="90"/>
        <v>-63.128982678009073</v>
      </c>
      <c r="AH446" s="140">
        <f t="shared" si="90"/>
        <v>-68.941850906521381</v>
      </c>
      <c r="AI446" s="140">
        <f t="shared" si="90"/>
        <v>-74.767149901030393</v>
      </c>
      <c r="AJ446" s="140">
        <f t="shared" si="90"/>
        <v>-80.598671199357625</v>
      </c>
      <c r="AK446" s="140">
        <f t="shared" si="90"/>
        <v>-86.430192497684857</v>
      </c>
      <c r="AL446" s="140">
        <f t="shared" si="90"/>
        <v>-92.261713796012089</v>
      </c>
      <c r="AM446" s="140">
        <f t="shared" si="90"/>
        <v>-98.09323509433932</v>
      </c>
      <c r="AN446" s="140">
        <f t="shared" si="90"/>
        <v>-103.92475639266655</v>
      </c>
      <c r="AO446" s="140">
        <f t="shared" si="90"/>
        <v>-109.75627769099378</v>
      </c>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row>
    <row r="447" spans="1:95" s="15" customFormat="1" ht="15" customHeight="1">
      <c r="A447" s="17"/>
      <c r="B447" s="117" t="s">
        <v>114</v>
      </c>
      <c r="C447" s="141"/>
      <c r="D447" s="140">
        <f t="shared" si="90"/>
        <v>75.641115600096228</v>
      </c>
      <c r="E447" s="140">
        <f t="shared" si="90"/>
        <v>75.641115600096228</v>
      </c>
      <c r="F447" s="140">
        <f t="shared" si="90"/>
        <v>75.641115600096228</v>
      </c>
      <c r="G447" s="140">
        <f t="shared" si="90"/>
        <v>75.641115600096228</v>
      </c>
      <c r="H447" s="140">
        <f t="shared" si="90"/>
        <v>75.641115600096228</v>
      </c>
      <c r="I447" s="140">
        <f t="shared" si="90"/>
        <v>75.641115600096228</v>
      </c>
      <c r="J447" s="140">
        <f t="shared" si="90"/>
        <v>72.876832743549684</v>
      </c>
      <c r="K447" s="140">
        <f t="shared" si="90"/>
        <v>67.342368241347302</v>
      </c>
      <c r="L447" s="140">
        <f t="shared" si="90"/>
        <v>61.796093036698721</v>
      </c>
      <c r="M447" s="140">
        <f t="shared" si="90"/>
        <v>56.23798085077263</v>
      </c>
      <c r="N447" s="140">
        <f t="shared" si="90"/>
        <v>50.668005343912597</v>
      </c>
      <c r="O447" s="140">
        <f t="shared" si="90"/>
        <v>45.086140115491375</v>
      </c>
      <c r="P447" s="140">
        <f t="shared" si="90"/>
        <v>39.492358703764268</v>
      </c>
      <c r="Q447" s="140">
        <f t="shared" si="90"/>
        <v>33.886634585722604</v>
      </c>
      <c r="R447" s="140">
        <f t="shared" si="90"/>
        <v>28.268941176946885</v>
      </c>
      <c r="S447" s="140">
        <f t="shared" si="90"/>
        <v>22.639251831459095</v>
      </c>
      <c r="T447" s="140">
        <f t="shared" si="90"/>
        <v>16.997539841575126</v>
      </c>
      <c r="U447" s="140">
        <f t="shared" si="90"/>
        <v>11.34377843775661</v>
      </c>
      <c r="V447" s="140">
        <f t="shared" si="90"/>
        <v>5.677940788462454</v>
      </c>
      <c r="W447" s="140">
        <f t="shared" si="90"/>
        <v>0</v>
      </c>
      <c r="X447" s="140">
        <f t="shared" si="90"/>
        <v>-5.6900708836243705</v>
      </c>
      <c r="Y447" s="140">
        <f t="shared" si="90"/>
        <v>-11.392298880854655</v>
      </c>
      <c r="Z447" s="140">
        <f t="shared" si="90"/>
        <v>-17.106711072735244</v>
      </c>
      <c r="AA447" s="140">
        <f t="shared" si="90"/>
        <v>-22.833334603061189</v>
      </c>
      <c r="AB447" s="140">
        <f t="shared" si="90"/>
        <v>-28.572196678529004</v>
      </c>
      <c r="AC447" s="140">
        <f t="shared" si="90"/>
        <v>-34.323324568887955</v>
      </c>
      <c r="AD447" s="140">
        <f t="shared" si="90"/>
        <v>-40.086745607091061</v>
      </c>
      <c r="AE447" s="140">
        <f t="shared" si="90"/>
        <v>-45.862487189447101</v>
      </c>
      <c r="AF447" s="140">
        <f t="shared" si="90"/>
        <v>-51.650576775773089</v>
      </c>
      <c r="AG447" s="140">
        <f t="shared" si="90"/>
        <v>-57.451041889546623</v>
      </c>
      <c r="AH447" s="140">
        <f t="shared" si="90"/>
        <v>-63.263910118058924</v>
      </c>
      <c r="AI447" s="140">
        <f t="shared" si="90"/>
        <v>-69.089209112567943</v>
      </c>
      <c r="AJ447" s="140">
        <f t="shared" si="90"/>
        <v>-74.920730410895175</v>
      </c>
      <c r="AK447" s="140">
        <f t="shared" si="90"/>
        <v>-80.752251709222406</v>
      </c>
      <c r="AL447" s="140">
        <f t="shared" si="90"/>
        <v>-86.583773007549638</v>
      </c>
      <c r="AM447" s="140">
        <f t="shared" si="90"/>
        <v>-92.41529430587687</v>
      </c>
      <c r="AN447" s="140">
        <f t="shared" si="90"/>
        <v>-98.246815604204102</v>
      </c>
      <c r="AO447" s="140">
        <f t="shared" si="90"/>
        <v>-104.07833690253133</v>
      </c>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row>
    <row r="448" spans="1:95" s="15" customFormat="1" ht="15" customHeight="1">
      <c r="A448" s="17"/>
      <c r="B448" s="117" t="s">
        <v>115</v>
      </c>
      <c r="C448" s="141"/>
      <c r="D448" s="140">
        <f t="shared" si="90"/>
        <v>81.3311864837206</v>
      </c>
      <c r="E448" s="140">
        <f t="shared" si="90"/>
        <v>81.3311864837206</v>
      </c>
      <c r="F448" s="140">
        <f t="shared" si="90"/>
        <v>81.3311864837206</v>
      </c>
      <c r="G448" s="140">
        <f t="shared" si="90"/>
        <v>81.3311864837206</v>
      </c>
      <c r="H448" s="140">
        <f t="shared" si="90"/>
        <v>81.3311864837206</v>
      </c>
      <c r="I448" s="140">
        <f t="shared" si="90"/>
        <v>81.3311864837206</v>
      </c>
      <c r="J448" s="140">
        <f t="shared" si="90"/>
        <v>78.566903627174057</v>
      </c>
      <c r="K448" s="140">
        <f t="shared" si="90"/>
        <v>73.032439124971674</v>
      </c>
      <c r="L448" s="140">
        <f t="shared" si="90"/>
        <v>67.486163920323094</v>
      </c>
      <c r="M448" s="140">
        <f t="shared" si="90"/>
        <v>61.928051734397002</v>
      </c>
      <c r="N448" s="140">
        <f t="shared" si="90"/>
        <v>56.358076227536969</v>
      </c>
      <c r="O448" s="140">
        <f t="shared" si="90"/>
        <v>50.776210999115747</v>
      </c>
      <c r="P448" s="140">
        <f t="shared" si="90"/>
        <v>45.18242958738864</v>
      </c>
      <c r="Q448" s="140">
        <f t="shared" si="90"/>
        <v>39.576705469346976</v>
      </c>
      <c r="R448" s="140">
        <f t="shared" si="90"/>
        <v>33.959012060571254</v>
      </c>
      <c r="S448" s="140">
        <f t="shared" si="90"/>
        <v>28.329322715083464</v>
      </c>
      <c r="T448" s="140">
        <f t="shared" si="90"/>
        <v>22.687610725199498</v>
      </c>
      <c r="U448" s="140">
        <f t="shared" si="90"/>
        <v>17.033849321380981</v>
      </c>
      <c r="V448" s="140">
        <f t="shared" si="90"/>
        <v>11.368011672086825</v>
      </c>
      <c r="W448" s="140">
        <f t="shared" si="90"/>
        <v>5.6900708836243705</v>
      </c>
      <c r="X448" s="140">
        <f t="shared" si="90"/>
        <v>0</v>
      </c>
      <c r="Y448" s="140">
        <f t="shared" si="90"/>
        <v>-5.7022279972302847</v>
      </c>
      <c r="Z448" s="140">
        <f t="shared" si="90"/>
        <v>-11.416640189110874</v>
      </c>
      <c r="AA448" s="140">
        <f t="shared" si="90"/>
        <v>-17.143263719436817</v>
      </c>
      <c r="AB448" s="140">
        <f t="shared" si="90"/>
        <v>-22.882125794904631</v>
      </c>
      <c r="AC448" s="140">
        <f t="shared" si="90"/>
        <v>-28.633253685263579</v>
      </c>
      <c r="AD448" s="140">
        <f t="shared" si="90"/>
        <v>-34.396674723466688</v>
      </c>
      <c r="AE448" s="140">
        <f t="shared" si="90"/>
        <v>-40.172416305822729</v>
      </c>
      <c r="AF448" s="140">
        <f t="shared" si="90"/>
        <v>-45.960505892148717</v>
      </c>
      <c r="AG448" s="140">
        <f t="shared" si="90"/>
        <v>-51.760971005922251</v>
      </c>
      <c r="AH448" s="140">
        <f t="shared" si="90"/>
        <v>-57.573839234434551</v>
      </c>
      <c r="AI448" s="140">
        <f t="shared" si="90"/>
        <v>-63.399138228943571</v>
      </c>
      <c r="AJ448" s="140">
        <f t="shared" si="90"/>
        <v>-69.230659527270802</v>
      </c>
      <c r="AK448" s="140">
        <f t="shared" si="90"/>
        <v>-75.062180825598034</v>
      </c>
      <c r="AL448" s="140">
        <f t="shared" si="90"/>
        <v>-80.893702123925266</v>
      </c>
      <c r="AM448" s="140">
        <f t="shared" si="90"/>
        <v>-86.725223422252498</v>
      </c>
      <c r="AN448" s="140">
        <f t="shared" si="90"/>
        <v>-92.556744720579729</v>
      </c>
      <c r="AO448" s="140">
        <f t="shared" si="90"/>
        <v>-98.388266018906961</v>
      </c>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row>
    <row r="449" spans="1:95" s="15" customFormat="1" ht="15" customHeight="1">
      <c r="A449" s="17"/>
      <c r="B449" s="117" t="s">
        <v>116</v>
      </c>
      <c r="C449" s="141"/>
      <c r="D449" s="140">
        <f t="shared" si="90"/>
        <v>87.033414480950881</v>
      </c>
      <c r="E449" s="140">
        <f t="shared" si="90"/>
        <v>87.033414480950881</v>
      </c>
      <c r="F449" s="140">
        <f t="shared" si="90"/>
        <v>87.033414480950881</v>
      </c>
      <c r="G449" s="140">
        <f t="shared" si="90"/>
        <v>87.033414480950881</v>
      </c>
      <c r="H449" s="140">
        <f t="shared" si="90"/>
        <v>87.033414480950881</v>
      </c>
      <c r="I449" s="140">
        <f t="shared" si="90"/>
        <v>87.033414480950881</v>
      </c>
      <c r="J449" s="140">
        <f t="shared" si="90"/>
        <v>84.269131624404338</v>
      </c>
      <c r="K449" s="140">
        <f t="shared" si="90"/>
        <v>78.734667122201955</v>
      </c>
      <c r="L449" s="140">
        <f t="shared" si="90"/>
        <v>73.188391917553375</v>
      </c>
      <c r="M449" s="140">
        <f t="shared" si="90"/>
        <v>67.630279731627283</v>
      </c>
      <c r="N449" s="140">
        <f t="shared" si="90"/>
        <v>62.060304224767251</v>
      </c>
      <c r="O449" s="140">
        <f t="shared" si="90"/>
        <v>56.478438996346028</v>
      </c>
      <c r="P449" s="140">
        <f t="shared" si="90"/>
        <v>50.884657584618921</v>
      </c>
      <c r="Q449" s="140">
        <f t="shared" si="90"/>
        <v>45.278933466577257</v>
      </c>
      <c r="R449" s="140">
        <f t="shared" si="90"/>
        <v>39.661240057801535</v>
      </c>
      <c r="S449" s="140">
        <f t="shared" si="90"/>
        <v>34.031550712313745</v>
      </c>
      <c r="T449" s="140">
        <f t="shared" si="90"/>
        <v>28.389838722429783</v>
      </c>
      <c r="U449" s="140">
        <f t="shared" si="90"/>
        <v>22.736077318611265</v>
      </c>
      <c r="V449" s="140">
        <f t="shared" si="90"/>
        <v>17.070239669317111</v>
      </c>
      <c r="W449" s="140">
        <f t="shared" si="90"/>
        <v>11.392298880854655</v>
      </c>
      <c r="X449" s="140">
        <f t="shared" si="90"/>
        <v>5.7022279972302847</v>
      </c>
      <c r="Y449" s="140">
        <f t="shared" si="90"/>
        <v>0</v>
      </c>
      <c r="Z449" s="140">
        <f t="shared" si="90"/>
        <v>-5.714412191880589</v>
      </c>
      <c r="AA449" s="140">
        <f t="shared" si="90"/>
        <v>-11.441035722206534</v>
      </c>
      <c r="AB449" s="140">
        <f t="shared" si="90"/>
        <v>-17.179897797674347</v>
      </c>
      <c r="AC449" s="140">
        <f t="shared" si="90"/>
        <v>-22.931025688033294</v>
      </c>
      <c r="AD449" s="140">
        <f t="shared" si="90"/>
        <v>-28.6944467262364</v>
      </c>
      <c r="AE449" s="140">
        <f t="shared" ref="AE449:AO449" si="91">IF(AE$426=$B449,0,IF(AE$426&gt;$B449,-0.5*AE$424-0.5*AD$424+AD449,0.5*HLOOKUP($B449,$D$423:$AO$424,2,FALSE)+0.5*HLOOKUP($B448,$D$423:$AO$424,2,FALSE)+AE448))</f>
        <v>-34.470188308592441</v>
      </c>
      <c r="AF449" s="140">
        <f t="shared" si="91"/>
        <v>-40.258277894918429</v>
      </c>
      <c r="AG449" s="140">
        <f t="shared" si="91"/>
        <v>-46.058743008691962</v>
      </c>
      <c r="AH449" s="140">
        <f t="shared" si="91"/>
        <v>-51.871611237204263</v>
      </c>
      <c r="AI449" s="140">
        <f t="shared" si="91"/>
        <v>-57.696910231713282</v>
      </c>
      <c r="AJ449" s="140">
        <f t="shared" si="91"/>
        <v>-63.528431530040521</v>
      </c>
      <c r="AK449" s="140">
        <f t="shared" si="91"/>
        <v>-69.359952828367753</v>
      </c>
      <c r="AL449" s="140">
        <f t="shared" si="91"/>
        <v>-75.191474126694985</v>
      </c>
      <c r="AM449" s="140">
        <f t="shared" si="91"/>
        <v>-81.022995425022216</v>
      </c>
      <c r="AN449" s="140">
        <f t="shared" si="91"/>
        <v>-86.854516723349448</v>
      </c>
      <c r="AO449" s="140">
        <f t="shared" si="91"/>
        <v>-92.68603802167668</v>
      </c>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row>
    <row r="450" spans="1:95" s="15" customFormat="1" ht="15" customHeight="1">
      <c r="A450" s="17"/>
      <c r="B450" s="117" t="s">
        <v>117</v>
      </c>
      <c r="C450" s="141"/>
      <c r="D450" s="140">
        <f t="shared" ref="D450:AO456" si="92">IF(D$426=$B450,0,IF(D$426&gt;$B450,-0.5*D$424-0.5*C$424+C450,0.5*HLOOKUP($B450,$D$423:$AO$424,2,FALSE)+0.5*HLOOKUP($B449,$D$423:$AO$424,2,FALSE)+D449))</f>
        <v>92.747826672831465</v>
      </c>
      <c r="E450" s="140">
        <f t="shared" si="92"/>
        <v>92.747826672831465</v>
      </c>
      <c r="F450" s="140">
        <f t="shared" si="92"/>
        <v>92.747826672831465</v>
      </c>
      <c r="G450" s="140">
        <f t="shared" si="92"/>
        <v>92.747826672831465</v>
      </c>
      <c r="H450" s="140">
        <f t="shared" si="92"/>
        <v>92.747826672831465</v>
      </c>
      <c r="I450" s="140">
        <f t="shared" si="92"/>
        <v>92.747826672831465</v>
      </c>
      <c r="J450" s="140">
        <f t="shared" si="92"/>
        <v>89.983543816284921</v>
      </c>
      <c r="K450" s="140">
        <f t="shared" si="92"/>
        <v>84.449079314082539</v>
      </c>
      <c r="L450" s="140">
        <f t="shared" si="92"/>
        <v>78.902804109433959</v>
      </c>
      <c r="M450" s="140">
        <f t="shared" si="92"/>
        <v>73.344691923507867</v>
      </c>
      <c r="N450" s="140">
        <f t="shared" si="92"/>
        <v>67.774716416647834</v>
      </c>
      <c r="O450" s="140">
        <f t="shared" si="92"/>
        <v>62.192851188226619</v>
      </c>
      <c r="P450" s="140">
        <f t="shared" si="92"/>
        <v>56.599069776499512</v>
      </c>
      <c r="Q450" s="140">
        <f t="shared" si="92"/>
        <v>50.993345658457848</v>
      </c>
      <c r="R450" s="140">
        <f t="shared" si="92"/>
        <v>45.375652249682126</v>
      </c>
      <c r="S450" s="140">
        <f t="shared" si="92"/>
        <v>39.745962904194336</v>
      </c>
      <c r="T450" s="140">
        <f t="shared" si="92"/>
        <v>34.10425091431037</v>
      </c>
      <c r="U450" s="140">
        <f t="shared" si="92"/>
        <v>28.450489510491856</v>
      </c>
      <c r="V450" s="140">
        <f t="shared" si="92"/>
        <v>22.784651861197702</v>
      </c>
      <c r="W450" s="140">
        <f t="shared" si="92"/>
        <v>17.106711072735244</v>
      </c>
      <c r="X450" s="140">
        <f t="shared" si="92"/>
        <v>11.416640189110874</v>
      </c>
      <c r="Y450" s="140">
        <f t="shared" si="92"/>
        <v>5.714412191880589</v>
      </c>
      <c r="Z450" s="140">
        <f t="shared" si="92"/>
        <v>0</v>
      </c>
      <c r="AA450" s="140">
        <f t="shared" si="92"/>
        <v>-5.726623530325945</v>
      </c>
      <c r="AB450" s="140">
        <f t="shared" si="92"/>
        <v>-11.465485605793758</v>
      </c>
      <c r="AC450" s="140">
        <f t="shared" si="92"/>
        <v>-17.216613496152704</v>
      </c>
      <c r="AD450" s="140">
        <f t="shared" si="92"/>
        <v>-22.980034534355809</v>
      </c>
      <c r="AE450" s="140">
        <f t="shared" si="92"/>
        <v>-28.75577611671185</v>
      </c>
      <c r="AF450" s="140">
        <f t="shared" si="92"/>
        <v>-34.543865703037838</v>
      </c>
      <c r="AG450" s="140">
        <f t="shared" si="92"/>
        <v>-40.344330816811372</v>
      </c>
      <c r="AH450" s="140">
        <f t="shared" si="92"/>
        <v>-46.157199045323672</v>
      </c>
      <c r="AI450" s="140">
        <f t="shared" si="92"/>
        <v>-51.982498039832691</v>
      </c>
      <c r="AJ450" s="140">
        <f t="shared" si="92"/>
        <v>-57.81401933815993</v>
      </c>
      <c r="AK450" s="140">
        <f t="shared" si="92"/>
        <v>-63.645540636487169</v>
      </c>
      <c r="AL450" s="140">
        <f t="shared" si="92"/>
        <v>-69.477061934814401</v>
      </c>
      <c r="AM450" s="140">
        <f t="shared" si="92"/>
        <v>-75.308583233141633</v>
      </c>
      <c r="AN450" s="140">
        <f t="shared" si="92"/>
        <v>-81.140104531468864</v>
      </c>
      <c r="AO450" s="140">
        <f t="shared" si="92"/>
        <v>-86.971625829796096</v>
      </c>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row>
    <row r="451" spans="1:95" s="15" customFormat="1" ht="15" customHeight="1">
      <c r="A451" s="17"/>
      <c r="B451" s="117" t="s">
        <v>118</v>
      </c>
      <c r="C451" s="141"/>
      <c r="D451" s="140">
        <f t="shared" si="92"/>
        <v>98.474450203157403</v>
      </c>
      <c r="E451" s="140">
        <f t="shared" si="92"/>
        <v>98.474450203157403</v>
      </c>
      <c r="F451" s="140">
        <f t="shared" si="92"/>
        <v>98.474450203157403</v>
      </c>
      <c r="G451" s="140">
        <f t="shared" si="92"/>
        <v>98.474450203157403</v>
      </c>
      <c r="H451" s="140">
        <f t="shared" si="92"/>
        <v>98.474450203157403</v>
      </c>
      <c r="I451" s="140">
        <f t="shared" si="92"/>
        <v>98.474450203157403</v>
      </c>
      <c r="J451" s="140">
        <f t="shared" si="92"/>
        <v>95.710167346610859</v>
      </c>
      <c r="K451" s="140">
        <f t="shared" si="92"/>
        <v>90.175702844408477</v>
      </c>
      <c r="L451" s="140">
        <f t="shared" si="92"/>
        <v>84.629427639759911</v>
      </c>
      <c r="M451" s="140">
        <f t="shared" si="92"/>
        <v>79.071315453833819</v>
      </c>
      <c r="N451" s="140">
        <f t="shared" si="92"/>
        <v>73.501339946973786</v>
      </c>
      <c r="O451" s="140">
        <f t="shared" si="92"/>
        <v>67.919474718552564</v>
      </c>
      <c r="P451" s="140">
        <f t="shared" si="92"/>
        <v>62.325693306825457</v>
      </c>
      <c r="Q451" s="140">
        <f t="shared" si="92"/>
        <v>56.719969188783793</v>
      </c>
      <c r="R451" s="140">
        <f t="shared" si="92"/>
        <v>51.102275780008071</v>
      </c>
      <c r="S451" s="140">
        <f t="shared" si="92"/>
        <v>45.472586434520281</v>
      </c>
      <c r="T451" s="140">
        <f t="shared" si="92"/>
        <v>39.830874444636315</v>
      </c>
      <c r="U451" s="140">
        <f t="shared" si="92"/>
        <v>34.177113040817801</v>
      </c>
      <c r="V451" s="140">
        <f t="shared" si="92"/>
        <v>28.511275391523647</v>
      </c>
      <c r="W451" s="140">
        <f t="shared" si="92"/>
        <v>22.833334603061189</v>
      </c>
      <c r="X451" s="140">
        <f t="shared" si="92"/>
        <v>17.143263719436817</v>
      </c>
      <c r="Y451" s="140">
        <f t="shared" si="92"/>
        <v>11.441035722206534</v>
      </c>
      <c r="Z451" s="140">
        <f t="shared" si="92"/>
        <v>5.726623530325945</v>
      </c>
      <c r="AA451" s="140">
        <f t="shared" si="92"/>
        <v>0</v>
      </c>
      <c r="AB451" s="140">
        <f t="shared" si="92"/>
        <v>-5.7388620754678126</v>
      </c>
      <c r="AC451" s="140">
        <f t="shared" si="92"/>
        <v>-11.48998996582676</v>
      </c>
      <c r="AD451" s="140">
        <f t="shared" si="92"/>
        <v>-17.253411004029868</v>
      </c>
      <c r="AE451" s="140">
        <f t="shared" si="92"/>
        <v>-23.029152586385909</v>
      </c>
      <c r="AF451" s="140">
        <f t="shared" si="92"/>
        <v>-28.817242172711893</v>
      </c>
      <c r="AG451" s="140">
        <f t="shared" si="92"/>
        <v>-34.617707286485427</v>
      </c>
      <c r="AH451" s="140">
        <f t="shared" si="92"/>
        <v>-40.430575514997727</v>
      </c>
      <c r="AI451" s="140">
        <f t="shared" si="92"/>
        <v>-46.255874509506747</v>
      </c>
      <c r="AJ451" s="140">
        <f t="shared" si="92"/>
        <v>-52.087395807833985</v>
      </c>
      <c r="AK451" s="140">
        <f t="shared" si="92"/>
        <v>-57.918917106161224</v>
      </c>
      <c r="AL451" s="140">
        <f t="shared" si="92"/>
        <v>-63.750438404488463</v>
      </c>
      <c r="AM451" s="140">
        <f t="shared" si="92"/>
        <v>-69.581959702815695</v>
      </c>
      <c r="AN451" s="140">
        <f t="shared" si="92"/>
        <v>-75.413481001142927</v>
      </c>
      <c r="AO451" s="140">
        <f t="shared" si="92"/>
        <v>-81.245002299470158</v>
      </c>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row>
    <row r="452" spans="1:95" s="15" customFormat="1" ht="15" customHeight="1">
      <c r="A452" s="17"/>
      <c r="B452" s="117" t="s">
        <v>119</v>
      </c>
      <c r="C452" s="141"/>
      <c r="D452" s="140">
        <f t="shared" si="92"/>
        <v>104.21331227862521</v>
      </c>
      <c r="E452" s="140">
        <f t="shared" si="92"/>
        <v>104.21331227862521</v>
      </c>
      <c r="F452" s="140">
        <f t="shared" si="92"/>
        <v>104.21331227862521</v>
      </c>
      <c r="G452" s="140">
        <f t="shared" si="92"/>
        <v>104.21331227862521</v>
      </c>
      <c r="H452" s="140">
        <f t="shared" si="92"/>
        <v>104.21331227862521</v>
      </c>
      <c r="I452" s="140">
        <f t="shared" si="92"/>
        <v>104.21331227862521</v>
      </c>
      <c r="J452" s="140">
        <f t="shared" si="92"/>
        <v>101.44902942207867</v>
      </c>
      <c r="K452" s="140">
        <f t="shared" si="92"/>
        <v>95.914564919876284</v>
      </c>
      <c r="L452" s="140">
        <f t="shared" si="92"/>
        <v>90.368289715227718</v>
      </c>
      <c r="M452" s="140">
        <f t="shared" si="92"/>
        <v>84.810177529301626</v>
      </c>
      <c r="N452" s="140">
        <f t="shared" si="92"/>
        <v>79.240202022441593</v>
      </c>
      <c r="O452" s="140">
        <f t="shared" si="92"/>
        <v>73.658336794020371</v>
      </c>
      <c r="P452" s="140">
        <f t="shared" si="92"/>
        <v>68.064555382293264</v>
      </c>
      <c r="Q452" s="140">
        <f t="shared" si="92"/>
        <v>62.458831264251607</v>
      </c>
      <c r="R452" s="140">
        <f t="shared" si="92"/>
        <v>56.841137855475885</v>
      </c>
      <c r="S452" s="140">
        <f t="shared" si="92"/>
        <v>51.211448509988095</v>
      </c>
      <c r="T452" s="140">
        <f t="shared" si="92"/>
        <v>45.569736520104129</v>
      </c>
      <c r="U452" s="140">
        <f t="shared" si="92"/>
        <v>39.915975116285615</v>
      </c>
      <c r="V452" s="140">
        <f t="shared" si="92"/>
        <v>34.250137466991461</v>
      </c>
      <c r="W452" s="140">
        <f t="shared" si="92"/>
        <v>28.572196678529004</v>
      </c>
      <c r="X452" s="140">
        <f t="shared" si="92"/>
        <v>22.882125794904631</v>
      </c>
      <c r="Y452" s="140">
        <f t="shared" si="92"/>
        <v>17.179897797674347</v>
      </c>
      <c r="Z452" s="140">
        <f t="shared" si="92"/>
        <v>11.465485605793758</v>
      </c>
      <c r="AA452" s="140">
        <f t="shared" si="92"/>
        <v>5.7388620754678126</v>
      </c>
      <c r="AB452" s="140">
        <f t="shared" si="92"/>
        <v>0</v>
      </c>
      <c r="AC452" s="140">
        <f t="shared" si="92"/>
        <v>-5.7511278903589478</v>
      </c>
      <c r="AD452" s="140">
        <f t="shared" si="92"/>
        <v>-11.514548928562055</v>
      </c>
      <c r="AE452" s="140">
        <f t="shared" si="92"/>
        <v>-17.290290510918094</v>
      </c>
      <c r="AF452" s="140">
        <f t="shared" si="92"/>
        <v>-23.078380097244079</v>
      </c>
      <c r="AG452" s="140">
        <f t="shared" si="92"/>
        <v>-28.878845211017612</v>
      </c>
      <c r="AH452" s="140">
        <f t="shared" si="92"/>
        <v>-34.691713439529913</v>
      </c>
      <c r="AI452" s="140">
        <f t="shared" si="92"/>
        <v>-40.517012434038932</v>
      </c>
      <c r="AJ452" s="140">
        <f t="shared" si="92"/>
        <v>-46.348533732366171</v>
      </c>
      <c r="AK452" s="140">
        <f t="shared" si="92"/>
        <v>-52.18005503069341</v>
      </c>
      <c r="AL452" s="140">
        <f t="shared" si="92"/>
        <v>-58.011576329020649</v>
      </c>
      <c r="AM452" s="140">
        <f t="shared" si="92"/>
        <v>-63.843097627347888</v>
      </c>
      <c r="AN452" s="140">
        <f t="shared" si="92"/>
        <v>-69.674618925675119</v>
      </c>
      <c r="AO452" s="140">
        <f t="shared" si="92"/>
        <v>-75.506140224002351</v>
      </c>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row>
    <row r="453" spans="1:95" s="15" customFormat="1" ht="15" customHeight="1">
      <c r="A453" s="17"/>
      <c r="B453" s="117" t="s">
        <v>120</v>
      </c>
      <c r="C453" s="141"/>
      <c r="D453" s="140">
        <f t="shared" si="92"/>
        <v>109.96444016898415</v>
      </c>
      <c r="E453" s="140">
        <f t="shared" si="92"/>
        <v>109.96444016898415</v>
      </c>
      <c r="F453" s="140">
        <f t="shared" si="92"/>
        <v>109.96444016898415</v>
      </c>
      <c r="G453" s="140">
        <f t="shared" si="92"/>
        <v>109.96444016898415</v>
      </c>
      <c r="H453" s="140">
        <f t="shared" si="92"/>
        <v>109.96444016898415</v>
      </c>
      <c r="I453" s="140">
        <f t="shared" si="92"/>
        <v>109.96444016898415</v>
      </c>
      <c r="J453" s="140">
        <f t="shared" si="92"/>
        <v>107.20015731243761</v>
      </c>
      <c r="K453" s="140">
        <f t="shared" si="92"/>
        <v>101.66569281023523</v>
      </c>
      <c r="L453" s="140">
        <f t="shared" si="92"/>
        <v>96.119417605586662</v>
      </c>
      <c r="M453" s="140">
        <f t="shared" si="92"/>
        <v>90.56130541966057</v>
      </c>
      <c r="N453" s="140">
        <f t="shared" si="92"/>
        <v>84.991329912800538</v>
      </c>
      <c r="O453" s="140">
        <f t="shared" si="92"/>
        <v>79.409464684379316</v>
      </c>
      <c r="P453" s="140">
        <f t="shared" si="92"/>
        <v>73.815683272652208</v>
      </c>
      <c r="Q453" s="140">
        <f t="shared" si="92"/>
        <v>68.209959154610559</v>
      </c>
      <c r="R453" s="140">
        <f t="shared" si="92"/>
        <v>62.592265745834837</v>
      </c>
      <c r="S453" s="140">
        <f t="shared" si="92"/>
        <v>56.962576400347047</v>
      </c>
      <c r="T453" s="140">
        <f t="shared" si="92"/>
        <v>51.320864410463074</v>
      </c>
      <c r="U453" s="140">
        <f t="shared" si="92"/>
        <v>45.667103006644567</v>
      </c>
      <c r="V453" s="140">
        <f t="shared" si="92"/>
        <v>40.001265357350405</v>
      </c>
      <c r="W453" s="140">
        <f t="shared" si="92"/>
        <v>34.323324568887955</v>
      </c>
      <c r="X453" s="140">
        <f t="shared" si="92"/>
        <v>28.633253685263579</v>
      </c>
      <c r="Y453" s="140">
        <f t="shared" si="92"/>
        <v>22.931025688033294</v>
      </c>
      <c r="Z453" s="140">
        <f t="shared" si="92"/>
        <v>17.216613496152704</v>
      </c>
      <c r="AA453" s="140">
        <f t="shared" si="92"/>
        <v>11.48998996582676</v>
      </c>
      <c r="AB453" s="140">
        <f t="shared" si="92"/>
        <v>5.7511278903589478</v>
      </c>
      <c r="AC453" s="140">
        <f t="shared" si="92"/>
        <v>0</v>
      </c>
      <c r="AD453" s="140">
        <f t="shared" si="92"/>
        <v>-5.7634210382031075</v>
      </c>
      <c r="AE453" s="140">
        <f t="shared" si="92"/>
        <v>-11.539162620559146</v>
      </c>
      <c r="AF453" s="140">
        <f t="shared" si="92"/>
        <v>-17.327252206885134</v>
      </c>
      <c r="AG453" s="140">
        <f t="shared" si="92"/>
        <v>-23.127717320658668</v>
      </c>
      <c r="AH453" s="140">
        <f t="shared" si="92"/>
        <v>-28.940585549170969</v>
      </c>
      <c r="AI453" s="140">
        <f t="shared" si="92"/>
        <v>-34.765884543679988</v>
      </c>
      <c r="AJ453" s="140">
        <f t="shared" si="92"/>
        <v>-40.597405842007227</v>
      </c>
      <c r="AK453" s="140">
        <f t="shared" si="92"/>
        <v>-46.428927140334466</v>
      </c>
      <c r="AL453" s="140">
        <f t="shared" si="92"/>
        <v>-52.260448438661705</v>
      </c>
      <c r="AM453" s="140">
        <f t="shared" si="92"/>
        <v>-58.091969736988943</v>
      </c>
      <c r="AN453" s="140">
        <f t="shared" si="92"/>
        <v>-63.923491035316182</v>
      </c>
      <c r="AO453" s="140">
        <f t="shared" si="92"/>
        <v>-69.755012333643421</v>
      </c>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row>
    <row r="454" spans="1:95" s="15" customFormat="1" ht="15" customHeight="1">
      <c r="A454" s="17"/>
      <c r="B454" s="117" t="s">
        <v>121</v>
      </c>
      <c r="C454" s="141"/>
      <c r="D454" s="140">
        <f t="shared" si="92"/>
        <v>115.72786120718726</v>
      </c>
      <c r="E454" s="140">
        <f t="shared" si="92"/>
        <v>115.72786120718726</v>
      </c>
      <c r="F454" s="140">
        <f t="shared" si="92"/>
        <v>115.72786120718726</v>
      </c>
      <c r="G454" s="140">
        <f t="shared" si="92"/>
        <v>115.72786120718726</v>
      </c>
      <c r="H454" s="140">
        <f t="shared" si="92"/>
        <v>115.72786120718726</v>
      </c>
      <c r="I454" s="140">
        <f t="shared" si="92"/>
        <v>115.72786120718726</v>
      </c>
      <c r="J454" s="140">
        <f t="shared" si="92"/>
        <v>112.96357835064072</v>
      </c>
      <c r="K454" s="140">
        <f t="shared" si="92"/>
        <v>107.42911384843833</v>
      </c>
      <c r="L454" s="140">
        <f t="shared" si="92"/>
        <v>101.88283864378977</v>
      </c>
      <c r="M454" s="140">
        <f t="shared" si="92"/>
        <v>96.324726457863676</v>
      </c>
      <c r="N454" s="140">
        <f t="shared" si="92"/>
        <v>90.754750951003643</v>
      </c>
      <c r="O454" s="140">
        <f t="shared" si="92"/>
        <v>85.172885722582421</v>
      </c>
      <c r="P454" s="140">
        <f t="shared" si="92"/>
        <v>79.579104310855314</v>
      </c>
      <c r="Q454" s="140">
        <f t="shared" si="92"/>
        <v>73.973380192813664</v>
      </c>
      <c r="R454" s="140">
        <f t="shared" si="92"/>
        <v>68.355686784037943</v>
      </c>
      <c r="S454" s="140">
        <f t="shared" si="92"/>
        <v>62.725997438550152</v>
      </c>
      <c r="T454" s="140">
        <f t="shared" si="92"/>
        <v>57.084285448666179</v>
      </c>
      <c r="U454" s="140">
        <f t="shared" si="92"/>
        <v>51.430524044847672</v>
      </c>
      <c r="V454" s="140">
        <f t="shared" si="92"/>
        <v>45.764686395553511</v>
      </c>
      <c r="W454" s="140">
        <f t="shared" si="92"/>
        <v>40.086745607091061</v>
      </c>
      <c r="X454" s="140">
        <f t="shared" si="92"/>
        <v>34.396674723466688</v>
      </c>
      <c r="Y454" s="140">
        <f t="shared" si="92"/>
        <v>28.6944467262364</v>
      </c>
      <c r="Z454" s="140">
        <f t="shared" si="92"/>
        <v>22.980034534355809</v>
      </c>
      <c r="AA454" s="140">
        <f t="shared" si="92"/>
        <v>17.253411004029868</v>
      </c>
      <c r="AB454" s="140">
        <f t="shared" si="92"/>
        <v>11.514548928562055</v>
      </c>
      <c r="AC454" s="140">
        <f t="shared" si="92"/>
        <v>5.7634210382031075</v>
      </c>
      <c r="AD454" s="140">
        <f t="shared" si="92"/>
        <v>0</v>
      </c>
      <c r="AE454" s="140">
        <f t="shared" si="92"/>
        <v>-5.7757415823560398</v>
      </c>
      <c r="AF454" s="140">
        <f t="shared" si="92"/>
        <v>-11.563831168682025</v>
      </c>
      <c r="AG454" s="140">
        <f t="shared" si="92"/>
        <v>-17.364296282455555</v>
      </c>
      <c r="AH454" s="140">
        <f t="shared" si="92"/>
        <v>-23.177164510967856</v>
      </c>
      <c r="AI454" s="140">
        <f t="shared" si="92"/>
        <v>-29.002463505476875</v>
      </c>
      <c r="AJ454" s="140">
        <f t="shared" si="92"/>
        <v>-34.833984803804114</v>
      </c>
      <c r="AK454" s="140">
        <f t="shared" si="92"/>
        <v>-40.665506102131353</v>
      </c>
      <c r="AL454" s="140">
        <f t="shared" si="92"/>
        <v>-46.497027400458592</v>
      </c>
      <c r="AM454" s="140">
        <f t="shared" si="92"/>
        <v>-52.328548698785831</v>
      </c>
      <c r="AN454" s="140">
        <f t="shared" si="92"/>
        <v>-58.160069997113069</v>
      </c>
      <c r="AO454" s="140">
        <f t="shared" si="92"/>
        <v>-63.991591295440308</v>
      </c>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row>
    <row r="455" spans="1:95" s="15" customFormat="1" ht="15" customHeight="1">
      <c r="A455" s="17"/>
      <c r="B455" s="117" t="s">
        <v>122</v>
      </c>
      <c r="C455" s="141"/>
      <c r="D455" s="140">
        <f t="shared" si="92"/>
        <v>121.50360278954329</v>
      </c>
      <c r="E455" s="140">
        <f t="shared" si="92"/>
        <v>121.50360278954329</v>
      </c>
      <c r="F455" s="140">
        <f t="shared" si="92"/>
        <v>121.50360278954329</v>
      </c>
      <c r="G455" s="140">
        <f t="shared" si="92"/>
        <v>121.50360278954329</v>
      </c>
      <c r="H455" s="140">
        <f t="shared" si="92"/>
        <v>121.50360278954329</v>
      </c>
      <c r="I455" s="140">
        <f t="shared" si="92"/>
        <v>121.50360278954329</v>
      </c>
      <c r="J455" s="140">
        <f t="shared" si="92"/>
        <v>118.73931993299675</v>
      </c>
      <c r="K455" s="140">
        <f t="shared" si="92"/>
        <v>113.20485543079437</v>
      </c>
      <c r="L455" s="140">
        <f t="shared" si="92"/>
        <v>107.6585802261458</v>
      </c>
      <c r="M455" s="140">
        <f t="shared" si="92"/>
        <v>102.10046804021971</v>
      </c>
      <c r="N455" s="140">
        <f t="shared" si="92"/>
        <v>96.530492533359677</v>
      </c>
      <c r="O455" s="140">
        <f t="shared" si="92"/>
        <v>90.948627304938455</v>
      </c>
      <c r="P455" s="140">
        <f t="shared" si="92"/>
        <v>85.354845893211348</v>
      </c>
      <c r="Q455" s="140">
        <f t="shared" si="92"/>
        <v>79.749121775169698</v>
      </c>
      <c r="R455" s="140">
        <f t="shared" si="92"/>
        <v>74.131428366393976</v>
      </c>
      <c r="S455" s="140">
        <f t="shared" si="92"/>
        <v>68.501739020906186</v>
      </c>
      <c r="T455" s="140">
        <f t="shared" si="92"/>
        <v>62.86002703102222</v>
      </c>
      <c r="U455" s="140">
        <f t="shared" si="92"/>
        <v>57.206265627203713</v>
      </c>
      <c r="V455" s="140">
        <f t="shared" si="92"/>
        <v>51.540427977909552</v>
      </c>
      <c r="W455" s="140">
        <f t="shared" si="92"/>
        <v>45.862487189447101</v>
      </c>
      <c r="X455" s="140">
        <f t="shared" si="92"/>
        <v>40.172416305822729</v>
      </c>
      <c r="Y455" s="140">
        <f t="shared" si="92"/>
        <v>34.470188308592441</v>
      </c>
      <c r="Z455" s="140">
        <f t="shared" si="92"/>
        <v>28.75577611671185</v>
      </c>
      <c r="AA455" s="140">
        <f t="shared" si="92"/>
        <v>23.029152586385909</v>
      </c>
      <c r="AB455" s="140">
        <f t="shared" si="92"/>
        <v>17.290290510918094</v>
      </c>
      <c r="AC455" s="140">
        <f t="shared" si="92"/>
        <v>11.539162620559146</v>
      </c>
      <c r="AD455" s="140">
        <f t="shared" si="92"/>
        <v>5.7757415823560398</v>
      </c>
      <c r="AE455" s="140">
        <f t="shared" si="92"/>
        <v>0</v>
      </c>
      <c r="AF455" s="140">
        <f t="shared" si="92"/>
        <v>-5.7880895863259862</v>
      </c>
      <c r="AG455" s="140">
        <f t="shared" si="92"/>
        <v>-11.588554700099518</v>
      </c>
      <c r="AH455" s="140">
        <f t="shared" si="92"/>
        <v>-17.401422928611822</v>
      </c>
      <c r="AI455" s="140">
        <f t="shared" si="92"/>
        <v>-23.226721923120841</v>
      </c>
      <c r="AJ455" s="140">
        <f t="shared" si="92"/>
        <v>-29.05824322144808</v>
      </c>
      <c r="AK455" s="140">
        <f t="shared" si="92"/>
        <v>-34.889764519775319</v>
      </c>
      <c r="AL455" s="140">
        <f t="shared" si="92"/>
        <v>-40.721285818102558</v>
      </c>
      <c r="AM455" s="140">
        <f t="shared" si="92"/>
        <v>-46.552807116429797</v>
      </c>
      <c r="AN455" s="140">
        <f t="shared" si="92"/>
        <v>-52.384328414757036</v>
      </c>
      <c r="AO455" s="140">
        <f t="shared" si="92"/>
        <v>-58.215849713084275</v>
      </c>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row>
    <row r="456" spans="1:95" s="15" customFormat="1" ht="15" customHeight="1">
      <c r="A456" s="17"/>
      <c r="B456" s="117" t="s">
        <v>123</v>
      </c>
      <c r="C456" s="141"/>
      <c r="D456" s="140">
        <f t="shared" si="92"/>
        <v>127.29169237586927</v>
      </c>
      <c r="E456" s="140">
        <f t="shared" si="92"/>
        <v>127.29169237586927</v>
      </c>
      <c r="F456" s="140">
        <f t="shared" si="92"/>
        <v>127.29169237586927</v>
      </c>
      <c r="G456" s="140">
        <f t="shared" si="92"/>
        <v>127.29169237586927</v>
      </c>
      <c r="H456" s="140">
        <f t="shared" si="92"/>
        <v>127.29169237586927</v>
      </c>
      <c r="I456" s="140">
        <f t="shared" si="92"/>
        <v>127.29169237586927</v>
      </c>
      <c r="J456" s="140">
        <f t="shared" si="92"/>
        <v>124.52740951932273</v>
      </c>
      <c r="K456" s="140">
        <f t="shared" si="92"/>
        <v>118.99294501712035</v>
      </c>
      <c r="L456" s="140">
        <f t="shared" si="92"/>
        <v>113.44666981247178</v>
      </c>
      <c r="M456" s="140">
        <f t="shared" si="92"/>
        <v>107.88855762654569</v>
      </c>
      <c r="N456" s="140">
        <f t="shared" si="92"/>
        <v>102.31858211968566</v>
      </c>
      <c r="O456" s="140">
        <f t="shared" si="92"/>
        <v>96.736716891264436</v>
      </c>
      <c r="P456" s="140">
        <f t="shared" si="92"/>
        <v>91.142935479537329</v>
      </c>
      <c r="Q456" s="140">
        <f t="shared" si="92"/>
        <v>85.537211361495679</v>
      </c>
      <c r="R456" s="140">
        <f t="shared" si="92"/>
        <v>79.919517952719957</v>
      </c>
      <c r="S456" s="140">
        <f t="shared" si="92"/>
        <v>74.289828607232167</v>
      </c>
      <c r="T456" s="140">
        <f t="shared" si="92"/>
        <v>68.648116617348208</v>
      </c>
      <c r="U456" s="140">
        <f t="shared" si="92"/>
        <v>62.994355213529701</v>
      </c>
      <c r="V456" s="140">
        <f t="shared" si="92"/>
        <v>57.32851756423554</v>
      </c>
      <c r="W456" s="140">
        <f t="shared" si="92"/>
        <v>51.650576775773089</v>
      </c>
      <c r="X456" s="140">
        <f t="shared" si="92"/>
        <v>45.960505892148717</v>
      </c>
      <c r="Y456" s="140">
        <f t="shared" si="92"/>
        <v>40.258277894918429</v>
      </c>
      <c r="Z456" s="140">
        <f t="shared" si="92"/>
        <v>34.543865703037838</v>
      </c>
      <c r="AA456" s="140">
        <f t="shared" si="92"/>
        <v>28.817242172711893</v>
      </c>
      <c r="AB456" s="140">
        <f t="shared" si="92"/>
        <v>23.078380097244079</v>
      </c>
      <c r="AC456" s="140">
        <f t="shared" si="92"/>
        <v>17.327252206885134</v>
      </c>
      <c r="AD456" s="140">
        <f t="shared" si="92"/>
        <v>11.563831168682025</v>
      </c>
      <c r="AE456" s="140">
        <f t="shared" ref="AE456:AO456" si="93">IF(AE$426=$B456,0,IF(AE$426&gt;$B456,-0.5*AE$424-0.5*AD$424+AD456,0.5*HLOOKUP($B456,$D$423:$AO$424,2,FALSE)+0.5*HLOOKUP($B455,$D$423:$AO$424,2,FALSE)+AE455))</f>
        <v>5.7880895863259862</v>
      </c>
      <c r="AF456" s="140">
        <f t="shared" si="93"/>
        <v>0</v>
      </c>
      <c r="AG456" s="140">
        <f t="shared" si="93"/>
        <v>-5.8004651137735319</v>
      </c>
      <c r="AH456" s="140">
        <f t="shared" si="93"/>
        <v>-11.613333342285834</v>
      </c>
      <c r="AI456" s="140">
        <f t="shared" si="93"/>
        <v>-17.438632336794853</v>
      </c>
      <c r="AJ456" s="140">
        <f t="shared" si="93"/>
        <v>-23.270153635122092</v>
      </c>
      <c r="AK456" s="140">
        <f t="shared" si="93"/>
        <v>-29.101674933449331</v>
      </c>
      <c r="AL456" s="140">
        <f t="shared" si="93"/>
        <v>-34.93319623177657</v>
      </c>
      <c r="AM456" s="140">
        <f t="shared" si="93"/>
        <v>-40.764717530103809</v>
      </c>
      <c r="AN456" s="140">
        <f t="shared" si="93"/>
        <v>-46.596238828431048</v>
      </c>
      <c r="AO456" s="140">
        <f t="shared" si="93"/>
        <v>-52.427760126758287</v>
      </c>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row>
    <row r="457" spans="1:95" s="15" customFormat="1" ht="15" customHeight="1">
      <c r="A457" s="17"/>
      <c r="B457" s="117" t="s">
        <v>124</v>
      </c>
      <c r="C457" s="141"/>
      <c r="D457" s="140">
        <f t="shared" ref="D457:AO463" si="94">IF(D$426=$B457,0,IF(D$426&gt;$B457,-0.5*D$424-0.5*C$424+C457,0.5*HLOOKUP($B457,$D$423:$AO$424,2,FALSE)+0.5*HLOOKUP($B456,$D$423:$AO$424,2,FALSE)+D456))</f>
        <v>133.0921574896428</v>
      </c>
      <c r="E457" s="140">
        <f t="shared" si="94"/>
        <v>133.0921574896428</v>
      </c>
      <c r="F457" s="140">
        <f t="shared" si="94"/>
        <v>133.0921574896428</v>
      </c>
      <c r="G457" s="140">
        <f t="shared" si="94"/>
        <v>133.0921574896428</v>
      </c>
      <c r="H457" s="140">
        <f t="shared" si="94"/>
        <v>133.0921574896428</v>
      </c>
      <c r="I457" s="140">
        <f t="shared" si="94"/>
        <v>133.0921574896428</v>
      </c>
      <c r="J457" s="140">
        <f t="shared" si="94"/>
        <v>130.32787463309626</v>
      </c>
      <c r="K457" s="140">
        <f t="shared" si="94"/>
        <v>124.79341013089388</v>
      </c>
      <c r="L457" s="140">
        <f t="shared" si="94"/>
        <v>119.24713492624531</v>
      </c>
      <c r="M457" s="140">
        <f t="shared" si="94"/>
        <v>113.68902274031922</v>
      </c>
      <c r="N457" s="140">
        <f t="shared" si="94"/>
        <v>108.11904723345918</v>
      </c>
      <c r="O457" s="140">
        <f t="shared" si="94"/>
        <v>102.53718200503796</v>
      </c>
      <c r="P457" s="140">
        <f t="shared" si="94"/>
        <v>96.943400593310855</v>
      </c>
      <c r="Q457" s="140">
        <f t="shared" si="94"/>
        <v>91.337676475269205</v>
      </c>
      <c r="R457" s="140">
        <f t="shared" si="94"/>
        <v>85.719983066493484</v>
      </c>
      <c r="S457" s="140">
        <f t="shared" si="94"/>
        <v>80.090293721005693</v>
      </c>
      <c r="T457" s="140">
        <f t="shared" si="94"/>
        <v>74.448581731121735</v>
      </c>
      <c r="U457" s="140">
        <f t="shared" si="94"/>
        <v>68.794820327303228</v>
      </c>
      <c r="V457" s="140">
        <f t="shared" si="94"/>
        <v>63.128982678009073</v>
      </c>
      <c r="W457" s="140">
        <f t="shared" si="94"/>
        <v>57.451041889546623</v>
      </c>
      <c r="X457" s="140">
        <f t="shared" si="94"/>
        <v>51.760971005922251</v>
      </c>
      <c r="Y457" s="140">
        <f t="shared" si="94"/>
        <v>46.058743008691962</v>
      </c>
      <c r="Z457" s="140">
        <f t="shared" si="94"/>
        <v>40.344330816811372</v>
      </c>
      <c r="AA457" s="140">
        <f t="shared" si="94"/>
        <v>34.617707286485427</v>
      </c>
      <c r="AB457" s="140">
        <f t="shared" si="94"/>
        <v>28.878845211017612</v>
      </c>
      <c r="AC457" s="140">
        <f t="shared" si="94"/>
        <v>23.127717320658668</v>
      </c>
      <c r="AD457" s="140">
        <f t="shared" si="94"/>
        <v>17.364296282455555</v>
      </c>
      <c r="AE457" s="140">
        <f t="shared" si="94"/>
        <v>11.588554700099518</v>
      </c>
      <c r="AF457" s="140">
        <f t="shared" si="94"/>
        <v>5.8004651137735319</v>
      </c>
      <c r="AG457" s="140">
        <f t="shared" si="94"/>
        <v>0</v>
      </c>
      <c r="AH457" s="140">
        <f t="shared" si="94"/>
        <v>-5.8128682285123023</v>
      </c>
      <c r="AI457" s="140">
        <f t="shared" si="94"/>
        <v>-11.638167223021322</v>
      </c>
      <c r="AJ457" s="140">
        <f t="shared" si="94"/>
        <v>-17.469688521348559</v>
      </c>
      <c r="AK457" s="140">
        <f t="shared" si="94"/>
        <v>-23.301209819675798</v>
      </c>
      <c r="AL457" s="140">
        <f t="shared" si="94"/>
        <v>-29.132731118003036</v>
      </c>
      <c r="AM457" s="140">
        <f t="shared" si="94"/>
        <v>-34.964252416330275</v>
      </c>
      <c r="AN457" s="140">
        <f t="shared" si="94"/>
        <v>-40.795773714657514</v>
      </c>
      <c r="AO457" s="140">
        <f t="shared" si="94"/>
        <v>-46.627295012984753</v>
      </c>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row>
    <row r="458" spans="1:95" s="15" customFormat="1" ht="15" customHeight="1">
      <c r="A458" s="17"/>
      <c r="B458" s="117" t="s">
        <v>125</v>
      </c>
      <c r="C458" s="141"/>
      <c r="D458" s="140">
        <f t="shared" si="94"/>
        <v>138.90502571815512</v>
      </c>
      <c r="E458" s="140">
        <f t="shared" si="94"/>
        <v>138.90502571815512</v>
      </c>
      <c r="F458" s="140">
        <f t="shared" si="94"/>
        <v>138.90502571815512</v>
      </c>
      <c r="G458" s="140">
        <f t="shared" si="94"/>
        <v>138.90502571815512</v>
      </c>
      <c r="H458" s="140">
        <f t="shared" si="94"/>
        <v>138.90502571815512</v>
      </c>
      <c r="I458" s="140">
        <f t="shared" si="94"/>
        <v>138.90502571815512</v>
      </c>
      <c r="J458" s="140">
        <f t="shared" si="94"/>
        <v>136.14074286160857</v>
      </c>
      <c r="K458" s="140">
        <f t="shared" si="94"/>
        <v>130.60627835940619</v>
      </c>
      <c r="L458" s="140">
        <f t="shared" si="94"/>
        <v>125.06000315475761</v>
      </c>
      <c r="M458" s="140">
        <f t="shared" si="94"/>
        <v>119.50189096883152</v>
      </c>
      <c r="N458" s="140">
        <f t="shared" si="94"/>
        <v>113.93191546197149</v>
      </c>
      <c r="O458" s="140">
        <f t="shared" si="94"/>
        <v>108.35005023355026</v>
      </c>
      <c r="P458" s="140">
        <f t="shared" si="94"/>
        <v>102.75626882182316</v>
      </c>
      <c r="Q458" s="140">
        <f t="shared" si="94"/>
        <v>97.150544703781506</v>
      </c>
      <c r="R458" s="140">
        <f t="shared" si="94"/>
        <v>91.532851295005784</v>
      </c>
      <c r="S458" s="140">
        <f t="shared" si="94"/>
        <v>85.903161949517994</v>
      </c>
      <c r="T458" s="140">
        <f t="shared" si="94"/>
        <v>80.261449959634035</v>
      </c>
      <c r="U458" s="140">
        <f t="shared" si="94"/>
        <v>74.607688555815528</v>
      </c>
      <c r="V458" s="140">
        <f t="shared" si="94"/>
        <v>68.941850906521381</v>
      </c>
      <c r="W458" s="140">
        <f t="shared" si="94"/>
        <v>63.263910118058924</v>
      </c>
      <c r="X458" s="140">
        <f t="shared" si="94"/>
        <v>57.573839234434551</v>
      </c>
      <c r="Y458" s="140">
        <f t="shared" si="94"/>
        <v>51.871611237204263</v>
      </c>
      <c r="Z458" s="140">
        <f t="shared" si="94"/>
        <v>46.157199045323672</v>
      </c>
      <c r="AA458" s="140">
        <f t="shared" si="94"/>
        <v>40.430575514997727</v>
      </c>
      <c r="AB458" s="140">
        <f t="shared" si="94"/>
        <v>34.691713439529913</v>
      </c>
      <c r="AC458" s="140">
        <f t="shared" si="94"/>
        <v>28.940585549170969</v>
      </c>
      <c r="AD458" s="140">
        <f t="shared" si="94"/>
        <v>23.177164510967856</v>
      </c>
      <c r="AE458" s="140">
        <f t="shared" si="94"/>
        <v>17.401422928611822</v>
      </c>
      <c r="AF458" s="140">
        <f t="shared" si="94"/>
        <v>11.613333342285834</v>
      </c>
      <c r="AG458" s="140">
        <f t="shared" si="94"/>
        <v>5.8128682285123023</v>
      </c>
      <c r="AH458" s="140">
        <f t="shared" si="94"/>
        <v>0</v>
      </c>
      <c r="AI458" s="140">
        <f t="shared" si="94"/>
        <v>-5.8252989945090192</v>
      </c>
      <c r="AJ458" s="140">
        <f t="shared" si="94"/>
        <v>-11.656820292836256</v>
      </c>
      <c r="AK458" s="140">
        <f t="shared" si="94"/>
        <v>-17.488341591163493</v>
      </c>
      <c r="AL458" s="140">
        <f t="shared" si="94"/>
        <v>-23.319862889490729</v>
      </c>
      <c r="AM458" s="140">
        <f t="shared" si="94"/>
        <v>-29.151384187817968</v>
      </c>
      <c r="AN458" s="140">
        <f t="shared" si="94"/>
        <v>-34.982905486145206</v>
      </c>
      <c r="AO458" s="140">
        <f t="shared" si="94"/>
        <v>-40.814426784472445</v>
      </c>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row>
    <row r="459" spans="1:95" s="15" customFormat="1" ht="15" customHeight="1">
      <c r="A459" s="17"/>
      <c r="B459" s="117" t="s">
        <v>126</v>
      </c>
      <c r="C459" s="141"/>
      <c r="D459" s="140">
        <f t="shared" si="94"/>
        <v>144.73032471266413</v>
      </c>
      <c r="E459" s="140">
        <f t="shared" si="94"/>
        <v>144.73032471266413</v>
      </c>
      <c r="F459" s="140">
        <f t="shared" si="94"/>
        <v>144.73032471266413</v>
      </c>
      <c r="G459" s="140">
        <f t="shared" si="94"/>
        <v>144.73032471266413</v>
      </c>
      <c r="H459" s="140">
        <f t="shared" si="94"/>
        <v>144.73032471266413</v>
      </c>
      <c r="I459" s="140">
        <f t="shared" si="94"/>
        <v>144.73032471266413</v>
      </c>
      <c r="J459" s="140">
        <f t="shared" si="94"/>
        <v>141.96604185611758</v>
      </c>
      <c r="K459" s="140">
        <f t="shared" si="94"/>
        <v>136.4315773539152</v>
      </c>
      <c r="L459" s="140">
        <f t="shared" si="94"/>
        <v>130.88530214926664</v>
      </c>
      <c r="M459" s="140">
        <f t="shared" si="94"/>
        <v>125.32718996334054</v>
      </c>
      <c r="N459" s="140">
        <f t="shared" si="94"/>
        <v>119.75721445648051</v>
      </c>
      <c r="O459" s="140">
        <f t="shared" si="94"/>
        <v>114.17534922805928</v>
      </c>
      <c r="P459" s="140">
        <f t="shared" si="94"/>
        <v>108.58156781633218</v>
      </c>
      <c r="Q459" s="140">
        <f t="shared" si="94"/>
        <v>102.97584369829053</v>
      </c>
      <c r="R459" s="140">
        <f t="shared" si="94"/>
        <v>97.358150289514811</v>
      </c>
      <c r="S459" s="140">
        <f t="shared" si="94"/>
        <v>91.728460944027006</v>
      </c>
      <c r="T459" s="140">
        <f t="shared" si="94"/>
        <v>86.086748954143047</v>
      </c>
      <c r="U459" s="140">
        <f t="shared" si="94"/>
        <v>80.432987550324555</v>
      </c>
      <c r="V459" s="140">
        <f t="shared" si="94"/>
        <v>74.767149901030393</v>
      </c>
      <c r="W459" s="140">
        <f t="shared" si="94"/>
        <v>69.089209112567943</v>
      </c>
      <c r="X459" s="140">
        <f t="shared" si="94"/>
        <v>63.399138228943571</v>
      </c>
      <c r="Y459" s="140">
        <f t="shared" si="94"/>
        <v>57.696910231713282</v>
      </c>
      <c r="Z459" s="140">
        <f t="shared" si="94"/>
        <v>51.982498039832691</v>
      </c>
      <c r="AA459" s="140">
        <f t="shared" si="94"/>
        <v>46.255874509506747</v>
      </c>
      <c r="AB459" s="140">
        <f t="shared" si="94"/>
        <v>40.517012434038932</v>
      </c>
      <c r="AC459" s="140">
        <f t="shared" si="94"/>
        <v>34.765884543679988</v>
      </c>
      <c r="AD459" s="140">
        <f t="shared" si="94"/>
        <v>29.002463505476875</v>
      </c>
      <c r="AE459" s="140">
        <f t="shared" si="94"/>
        <v>23.226721923120841</v>
      </c>
      <c r="AF459" s="140">
        <f t="shared" si="94"/>
        <v>17.438632336794853</v>
      </c>
      <c r="AG459" s="140">
        <f t="shared" si="94"/>
        <v>11.638167223021322</v>
      </c>
      <c r="AH459" s="140">
        <f t="shared" si="94"/>
        <v>5.8252989945090192</v>
      </c>
      <c r="AI459" s="140">
        <f t="shared" si="94"/>
        <v>0</v>
      </c>
      <c r="AJ459" s="140">
        <f t="shared" si="94"/>
        <v>-5.8315212983272371</v>
      </c>
      <c r="AK459" s="140">
        <f t="shared" si="94"/>
        <v>-11.663042596654474</v>
      </c>
      <c r="AL459" s="140">
        <f t="shared" si="94"/>
        <v>-17.494563894981709</v>
      </c>
      <c r="AM459" s="140">
        <f t="shared" si="94"/>
        <v>-23.326085193308948</v>
      </c>
      <c r="AN459" s="140">
        <f t="shared" si="94"/>
        <v>-29.157606491636187</v>
      </c>
      <c r="AO459" s="140">
        <f t="shared" si="94"/>
        <v>-34.989127789963426</v>
      </c>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row>
    <row r="460" spans="1:95" s="15" customFormat="1" ht="15" customHeight="1">
      <c r="A460" s="17"/>
      <c r="B460" s="117" t="s">
        <v>127</v>
      </c>
      <c r="C460" s="141"/>
      <c r="D460" s="140">
        <f t="shared" si="94"/>
        <v>150.56184601099136</v>
      </c>
      <c r="E460" s="140">
        <f t="shared" si="94"/>
        <v>150.56184601099136</v>
      </c>
      <c r="F460" s="140">
        <f t="shared" si="94"/>
        <v>150.56184601099136</v>
      </c>
      <c r="G460" s="140">
        <f t="shared" si="94"/>
        <v>150.56184601099136</v>
      </c>
      <c r="H460" s="140">
        <f t="shared" si="94"/>
        <v>150.56184601099136</v>
      </c>
      <c r="I460" s="140">
        <f t="shared" si="94"/>
        <v>150.56184601099136</v>
      </c>
      <c r="J460" s="140">
        <f t="shared" si="94"/>
        <v>147.79756315444482</v>
      </c>
      <c r="K460" s="140">
        <f t="shared" si="94"/>
        <v>142.26309865224243</v>
      </c>
      <c r="L460" s="140">
        <f t="shared" si="94"/>
        <v>136.71682344759387</v>
      </c>
      <c r="M460" s="140">
        <f t="shared" si="94"/>
        <v>131.15871126166778</v>
      </c>
      <c r="N460" s="140">
        <f t="shared" si="94"/>
        <v>125.58873575480774</v>
      </c>
      <c r="O460" s="140">
        <f t="shared" si="94"/>
        <v>120.00687052638651</v>
      </c>
      <c r="P460" s="140">
        <f t="shared" si="94"/>
        <v>114.41308911465941</v>
      </c>
      <c r="Q460" s="140">
        <f t="shared" si="94"/>
        <v>108.80736499661776</v>
      </c>
      <c r="R460" s="140">
        <f t="shared" si="94"/>
        <v>103.18967158784204</v>
      </c>
      <c r="S460" s="140">
        <f t="shared" si="94"/>
        <v>97.559982242354238</v>
      </c>
      <c r="T460" s="140">
        <f t="shared" si="94"/>
        <v>91.918270252470279</v>
      </c>
      <c r="U460" s="140">
        <f t="shared" si="94"/>
        <v>86.264508848651786</v>
      </c>
      <c r="V460" s="140">
        <f t="shared" si="94"/>
        <v>80.598671199357625</v>
      </c>
      <c r="W460" s="140">
        <f t="shared" si="94"/>
        <v>74.920730410895175</v>
      </c>
      <c r="X460" s="140">
        <f t="shared" si="94"/>
        <v>69.230659527270802</v>
      </c>
      <c r="Y460" s="140">
        <f t="shared" si="94"/>
        <v>63.528431530040521</v>
      </c>
      <c r="Z460" s="140">
        <f t="shared" si="94"/>
        <v>57.81401933815993</v>
      </c>
      <c r="AA460" s="140">
        <f t="shared" si="94"/>
        <v>52.087395807833985</v>
      </c>
      <c r="AB460" s="140">
        <f t="shared" si="94"/>
        <v>46.348533732366171</v>
      </c>
      <c r="AC460" s="140">
        <f t="shared" si="94"/>
        <v>40.597405842007227</v>
      </c>
      <c r="AD460" s="140">
        <f t="shared" si="94"/>
        <v>34.833984803804114</v>
      </c>
      <c r="AE460" s="140">
        <f t="shared" si="94"/>
        <v>29.05824322144808</v>
      </c>
      <c r="AF460" s="140">
        <f t="shared" si="94"/>
        <v>23.270153635122092</v>
      </c>
      <c r="AG460" s="140">
        <f t="shared" si="94"/>
        <v>17.469688521348559</v>
      </c>
      <c r="AH460" s="140">
        <f t="shared" si="94"/>
        <v>11.656820292836256</v>
      </c>
      <c r="AI460" s="140">
        <f t="shared" si="94"/>
        <v>5.8315212983272371</v>
      </c>
      <c r="AJ460" s="140">
        <f t="shared" si="94"/>
        <v>0</v>
      </c>
      <c r="AK460" s="140">
        <f t="shared" si="94"/>
        <v>-5.8315212983272371</v>
      </c>
      <c r="AL460" s="140">
        <f t="shared" si="94"/>
        <v>-11.663042596654474</v>
      </c>
      <c r="AM460" s="140">
        <f t="shared" si="94"/>
        <v>-17.494563894981709</v>
      </c>
      <c r="AN460" s="140">
        <f t="shared" si="94"/>
        <v>-23.326085193308948</v>
      </c>
      <c r="AO460" s="140">
        <f t="shared" si="94"/>
        <v>-29.157606491636187</v>
      </c>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row>
    <row r="461" spans="1:95" s="15" customFormat="1" ht="15" customHeight="1">
      <c r="A461" s="17"/>
      <c r="B461" s="117" t="s">
        <v>128</v>
      </c>
      <c r="C461" s="141"/>
      <c r="D461" s="140">
        <f t="shared" si="94"/>
        <v>156.39336730931859</v>
      </c>
      <c r="E461" s="140">
        <f t="shared" si="94"/>
        <v>156.39336730931859</v>
      </c>
      <c r="F461" s="140">
        <f t="shared" si="94"/>
        <v>156.39336730931859</v>
      </c>
      <c r="G461" s="140">
        <f t="shared" si="94"/>
        <v>156.39336730931859</v>
      </c>
      <c r="H461" s="140">
        <f t="shared" si="94"/>
        <v>156.39336730931859</v>
      </c>
      <c r="I461" s="140">
        <f t="shared" si="94"/>
        <v>156.39336730931859</v>
      </c>
      <c r="J461" s="140">
        <f t="shared" si="94"/>
        <v>153.62908445277205</v>
      </c>
      <c r="K461" s="140">
        <f t="shared" si="94"/>
        <v>148.09461995056967</v>
      </c>
      <c r="L461" s="140">
        <f t="shared" si="94"/>
        <v>142.5483447459211</v>
      </c>
      <c r="M461" s="140">
        <f t="shared" si="94"/>
        <v>136.99023255999501</v>
      </c>
      <c r="N461" s="140">
        <f t="shared" si="94"/>
        <v>131.42025705313497</v>
      </c>
      <c r="O461" s="140">
        <f t="shared" si="94"/>
        <v>125.83839182471374</v>
      </c>
      <c r="P461" s="140">
        <f t="shared" si="94"/>
        <v>120.24461041298665</v>
      </c>
      <c r="Q461" s="140">
        <f t="shared" si="94"/>
        <v>114.638886294945</v>
      </c>
      <c r="R461" s="140">
        <f t="shared" si="94"/>
        <v>109.02119288616927</v>
      </c>
      <c r="S461" s="140">
        <f t="shared" si="94"/>
        <v>103.39150354068147</v>
      </c>
      <c r="T461" s="140">
        <f t="shared" si="94"/>
        <v>97.749791550797511</v>
      </c>
      <c r="U461" s="140">
        <f t="shared" si="94"/>
        <v>92.096030146979018</v>
      </c>
      <c r="V461" s="140">
        <f t="shared" si="94"/>
        <v>86.430192497684857</v>
      </c>
      <c r="W461" s="140">
        <f t="shared" si="94"/>
        <v>80.752251709222406</v>
      </c>
      <c r="X461" s="140">
        <f t="shared" si="94"/>
        <v>75.062180825598034</v>
      </c>
      <c r="Y461" s="140">
        <f t="shared" si="94"/>
        <v>69.359952828367753</v>
      </c>
      <c r="Z461" s="140">
        <f t="shared" si="94"/>
        <v>63.645540636487169</v>
      </c>
      <c r="AA461" s="140">
        <f t="shared" si="94"/>
        <v>57.918917106161224</v>
      </c>
      <c r="AB461" s="140">
        <f t="shared" si="94"/>
        <v>52.18005503069341</v>
      </c>
      <c r="AC461" s="140">
        <f t="shared" si="94"/>
        <v>46.428927140334466</v>
      </c>
      <c r="AD461" s="140">
        <f t="shared" si="94"/>
        <v>40.665506102131353</v>
      </c>
      <c r="AE461" s="140">
        <f t="shared" si="94"/>
        <v>34.889764519775319</v>
      </c>
      <c r="AF461" s="140">
        <f t="shared" si="94"/>
        <v>29.101674933449331</v>
      </c>
      <c r="AG461" s="140">
        <f t="shared" si="94"/>
        <v>23.301209819675798</v>
      </c>
      <c r="AH461" s="140">
        <f t="shared" si="94"/>
        <v>17.488341591163493</v>
      </c>
      <c r="AI461" s="140">
        <f t="shared" si="94"/>
        <v>11.663042596654474</v>
      </c>
      <c r="AJ461" s="140">
        <f t="shared" si="94"/>
        <v>5.8315212983272371</v>
      </c>
      <c r="AK461" s="140">
        <f t="shared" si="94"/>
        <v>0</v>
      </c>
      <c r="AL461" s="140">
        <f t="shared" si="94"/>
        <v>-5.8315212983272371</v>
      </c>
      <c r="AM461" s="140">
        <f t="shared" si="94"/>
        <v>-11.663042596654474</v>
      </c>
      <c r="AN461" s="140">
        <f t="shared" si="94"/>
        <v>-17.494563894981709</v>
      </c>
      <c r="AO461" s="140">
        <f t="shared" si="94"/>
        <v>-23.326085193308948</v>
      </c>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row>
    <row r="462" spans="1:95" ht="15" customHeight="1">
      <c r="A462" s="104"/>
      <c r="B462" s="117" t="s">
        <v>129</v>
      </c>
      <c r="C462" s="141"/>
      <c r="D462" s="140">
        <f t="shared" si="94"/>
        <v>162.22488860764582</v>
      </c>
      <c r="E462" s="140">
        <f t="shared" si="94"/>
        <v>162.22488860764582</v>
      </c>
      <c r="F462" s="140">
        <f t="shared" si="94"/>
        <v>162.22488860764582</v>
      </c>
      <c r="G462" s="140">
        <f t="shared" si="94"/>
        <v>162.22488860764582</v>
      </c>
      <c r="H462" s="140">
        <f t="shared" si="94"/>
        <v>162.22488860764582</v>
      </c>
      <c r="I462" s="140">
        <f t="shared" si="94"/>
        <v>162.22488860764582</v>
      </c>
      <c r="J462" s="140">
        <f t="shared" si="94"/>
        <v>159.46060575109928</v>
      </c>
      <c r="K462" s="140">
        <f t="shared" si="94"/>
        <v>153.9261412488969</v>
      </c>
      <c r="L462" s="140">
        <f t="shared" si="94"/>
        <v>148.37986604424833</v>
      </c>
      <c r="M462" s="140">
        <f t="shared" si="94"/>
        <v>142.82175385832224</v>
      </c>
      <c r="N462" s="140">
        <f t="shared" si="94"/>
        <v>137.25177835146221</v>
      </c>
      <c r="O462" s="140">
        <f t="shared" si="94"/>
        <v>131.66991312304097</v>
      </c>
      <c r="P462" s="140">
        <f t="shared" si="94"/>
        <v>126.07613171131388</v>
      </c>
      <c r="Q462" s="140">
        <f t="shared" si="94"/>
        <v>120.47040759327223</v>
      </c>
      <c r="R462" s="140">
        <f t="shared" si="94"/>
        <v>114.85271418449651</v>
      </c>
      <c r="S462" s="140">
        <f t="shared" si="94"/>
        <v>109.2230248390087</v>
      </c>
      <c r="T462" s="140">
        <f t="shared" si="94"/>
        <v>103.58131284912474</v>
      </c>
      <c r="U462" s="140">
        <f t="shared" si="94"/>
        <v>97.92755144530625</v>
      </c>
      <c r="V462" s="140">
        <f t="shared" si="94"/>
        <v>92.261713796012089</v>
      </c>
      <c r="W462" s="140">
        <f t="shared" si="94"/>
        <v>86.583773007549638</v>
      </c>
      <c r="X462" s="140">
        <f t="shared" si="94"/>
        <v>80.893702123925266</v>
      </c>
      <c r="Y462" s="140">
        <f t="shared" si="94"/>
        <v>75.191474126694985</v>
      </c>
      <c r="Z462" s="140">
        <f t="shared" si="94"/>
        <v>69.477061934814401</v>
      </c>
      <c r="AA462" s="140">
        <f t="shared" si="94"/>
        <v>63.750438404488463</v>
      </c>
      <c r="AB462" s="140">
        <f t="shared" si="94"/>
        <v>58.011576329020649</v>
      </c>
      <c r="AC462" s="140">
        <f t="shared" si="94"/>
        <v>52.260448438661705</v>
      </c>
      <c r="AD462" s="140">
        <f t="shared" si="94"/>
        <v>46.497027400458592</v>
      </c>
      <c r="AE462" s="140">
        <f t="shared" si="94"/>
        <v>40.721285818102558</v>
      </c>
      <c r="AF462" s="140">
        <f t="shared" si="94"/>
        <v>34.93319623177657</v>
      </c>
      <c r="AG462" s="140">
        <f t="shared" si="94"/>
        <v>29.132731118003036</v>
      </c>
      <c r="AH462" s="140">
        <f t="shared" si="94"/>
        <v>23.319862889490729</v>
      </c>
      <c r="AI462" s="140">
        <f t="shared" si="94"/>
        <v>17.494563894981709</v>
      </c>
      <c r="AJ462" s="140">
        <f t="shared" si="94"/>
        <v>11.663042596654474</v>
      </c>
      <c r="AK462" s="140">
        <f t="shared" si="94"/>
        <v>5.8315212983272371</v>
      </c>
      <c r="AL462" s="140">
        <f t="shared" si="94"/>
        <v>0</v>
      </c>
      <c r="AM462" s="140">
        <f t="shared" si="94"/>
        <v>-5.8315212983272371</v>
      </c>
      <c r="AN462" s="140">
        <f t="shared" si="94"/>
        <v>-11.663042596654474</v>
      </c>
      <c r="AO462" s="140">
        <f t="shared" si="94"/>
        <v>-17.494563894981709</v>
      </c>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row>
    <row r="463" spans="1:95" ht="15" customHeight="1">
      <c r="A463" s="104"/>
      <c r="B463" s="117" t="s">
        <v>130</v>
      </c>
      <c r="C463" s="141"/>
      <c r="D463" s="140">
        <f t="shared" si="94"/>
        <v>168.05640990597306</v>
      </c>
      <c r="E463" s="140">
        <f t="shared" si="94"/>
        <v>168.05640990597306</v>
      </c>
      <c r="F463" s="140">
        <f t="shared" si="94"/>
        <v>168.05640990597306</v>
      </c>
      <c r="G463" s="140">
        <f t="shared" si="94"/>
        <v>168.05640990597306</v>
      </c>
      <c r="H463" s="140">
        <f t="shared" si="94"/>
        <v>168.05640990597306</v>
      </c>
      <c r="I463" s="140">
        <f t="shared" si="94"/>
        <v>168.05640990597306</v>
      </c>
      <c r="J463" s="140">
        <f t="shared" si="94"/>
        <v>165.29212704942651</v>
      </c>
      <c r="K463" s="140">
        <f t="shared" si="94"/>
        <v>159.75766254722413</v>
      </c>
      <c r="L463" s="140">
        <f t="shared" si="94"/>
        <v>154.21138734257556</v>
      </c>
      <c r="M463" s="140">
        <f t="shared" si="94"/>
        <v>148.65327515664947</v>
      </c>
      <c r="N463" s="140">
        <f t="shared" si="94"/>
        <v>143.08329964978944</v>
      </c>
      <c r="O463" s="140">
        <f t="shared" si="94"/>
        <v>137.5014344213682</v>
      </c>
      <c r="P463" s="140">
        <f t="shared" si="94"/>
        <v>131.90765300964111</v>
      </c>
      <c r="Q463" s="140">
        <f t="shared" si="94"/>
        <v>126.30192889159946</v>
      </c>
      <c r="R463" s="140">
        <f t="shared" si="94"/>
        <v>120.68423548282374</v>
      </c>
      <c r="S463" s="140">
        <f t="shared" si="94"/>
        <v>115.05454613733593</v>
      </c>
      <c r="T463" s="140">
        <f t="shared" si="94"/>
        <v>109.41283414745197</v>
      </c>
      <c r="U463" s="140">
        <f t="shared" si="94"/>
        <v>103.75907274363348</v>
      </c>
      <c r="V463" s="140">
        <f t="shared" si="94"/>
        <v>98.09323509433932</v>
      </c>
      <c r="W463" s="140">
        <f t="shared" si="94"/>
        <v>92.41529430587687</v>
      </c>
      <c r="X463" s="140">
        <f t="shared" si="94"/>
        <v>86.725223422252498</v>
      </c>
      <c r="Y463" s="140">
        <f t="shared" si="94"/>
        <v>81.022995425022216</v>
      </c>
      <c r="Z463" s="140">
        <f t="shared" si="94"/>
        <v>75.308583233141633</v>
      </c>
      <c r="AA463" s="140">
        <f t="shared" si="94"/>
        <v>69.581959702815695</v>
      </c>
      <c r="AB463" s="140">
        <f t="shared" si="94"/>
        <v>63.843097627347888</v>
      </c>
      <c r="AC463" s="140">
        <f t="shared" si="94"/>
        <v>58.091969736988943</v>
      </c>
      <c r="AD463" s="140">
        <f t="shared" si="94"/>
        <v>52.328548698785831</v>
      </c>
      <c r="AE463" s="140">
        <f t="shared" ref="AE463:AO463" si="95">IF(AE$426=$B463,0,IF(AE$426&gt;$B463,-0.5*AE$424-0.5*AD$424+AD463,0.5*HLOOKUP($B463,$D$423:$AO$424,2,FALSE)+0.5*HLOOKUP($B462,$D$423:$AO$424,2,FALSE)+AE462))</f>
        <v>46.552807116429797</v>
      </c>
      <c r="AF463" s="140">
        <f t="shared" si="95"/>
        <v>40.764717530103809</v>
      </c>
      <c r="AG463" s="140">
        <f t="shared" si="95"/>
        <v>34.964252416330275</v>
      </c>
      <c r="AH463" s="140">
        <f t="shared" si="95"/>
        <v>29.151384187817968</v>
      </c>
      <c r="AI463" s="140">
        <f t="shared" si="95"/>
        <v>23.326085193308948</v>
      </c>
      <c r="AJ463" s="140">
        <f t="shared" si="95"/>
        <v>17.494563894981709</v>
      </c>
      <c r="AK463" s="140">
        <f t="shared" si="95"/>
        <v>11.663042596654474</v>
      </c>
      <c r="AL463" s="140">
        <f t="shared" si="95"/>
        <v>5.8315212983272371</v>
      </c>
      <c r="AM463" s="140">
        <f t="shared" si="95"/>
        <v>0</v>
      </c>
      <c r="AN463" s="140">
        <f t="shared" si="95"/>
        <v>-5.8315212983272371</v>
      </c>
      <c r="AO463" s="140">
        <f t="shared" si="95"/>
        <v>-11.663042596654474</v>
      </c>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row>
    <row r="464" spans="1:95" ht="15" customHeight="1">
      <c r="A464" s="104"/>
      <c r="B464" s="117" t="s">
        <v>131</v>
      </c>
      <c r="C464" s="141"/>
      <c r="D464" s="140">
        <f t="shared" ref="D464:AO465" si="96">IF(D$426=$B464,0,IF(D$426&gt;$B464,-0.5*D$424-0.5*C$424+C464,0.5*HLOOKUP($B464,$D$423:$AO$424,2,FALSE)+0.5*HLOOKUP($B463,$D$423:$AO$424,2,FALSE)+D463))</f>
        <v>173.88793120430029</v>
      </c>
      <c r="E464" s="140">
        <f t="shared" si="96"/>
        <v>173.88793120430029</v>
      </c>
      <c r="F464" s="140">
        <f t="shared" si="96"/>
        <v>173.88793120430029</v>
      </c>
      <c r="G464" s="140">
        <f t="shared" si="96"/>
        <v>173.88793120430029</v>
      </c>
      <c r="H464" s="140">
        <f t="shared" si="96"/>
        <v>173.88793120430029</v>
      </c>
      <c r="I464" s="140">
        <f t="shared" si="96"/>
        <v>173.88793120430029</v>
      </c>
      <c r="J464" s="140">
        <f t="shared" si="96"/>
        <v>171.12364834775374</v>
      </c>
      <c r="K464" s="140">
        <f t="shared" si="96"/>
        <v>165.58918384555136</v>
      </c>
      <c r="L464" s="140">
        <f t="shared" si="96"/>
        <v>160.04290864090279</v>
      </c>
      <c r="M464" s="140">
        <f t="shared" si="96"/>
        <v>154.4847964549767</v>
      </c>
      <c r="N464" s="140">
        <f t="shared" si="96"/>
        <v>148.91482094811667</v>
      </c>
      <c r="O464" s="140">
        <f t="shared" si="96"/>
        <v>143.33295571969543</v>
      </c>
      <c r="P464" s="140">
        <f t="shared" si="96"/>
        <v>137.73917430796834</v>
      </c>
      <c r="Q464" s="140">
        <f t="shared" si="96"/>
        <v>132.13345018992669</v>
      </c>
      <c r="R464" s="140">
        <f t="shared" si="96"/>
        <v>126.51575678115097</v>
      </c>
      <c r="S464" s="140">
        <f t="shared" si="96"/>
        <v>120.88606743566316</v>
      </c>
      <c r="T464" s="140">
        <f t="shared" si="96"/>
        <v>115.24435544577921</v>
      </c>
      <c r="U464" s="140">
        <f t="shared" si="96"/>
        <v>109.59059404196071</v>
      </c>
      <c r="V464" s="140">
        <f t="shared" si="96"/>
        <v>103.92475639266655</v>
      </c>
      <c r="W464" s="140">
        <f t="shared" si="96"/>
        <v>98.246815604204102</v>
      </c>
      <c r="X464" s="140">
        <f t="shared" si="96"/>
        <v>92.556744720579729</v>
      </c>
      <c r="Y464" s="140">
        <f t="shared" si="96"/>
        <v>86.854516723349448</v>
      </c>
      <c r="Z464" s="140">
        <f t="shared" si="96"/>
        <v>81.140104531468864</v>
      </c>
      <c r="AA464" s="140">
        <f t="shared" si="96"/>
        <v>75.413481001142927</v>
      </c>
      <c r="AB464" s="140">
        <f t="shared" si="96"/>
        <v>69.674618925675119</v>
      </c>
      <c r="AC464" s="140">
        <f t="shared" si="96"/>
        <v>63.923491035316182</v>
      </c>
      <c r="AD464" s="140">
        <f t="shared" si="96"/>
        <v>58.160069997113069</v>
      </c>
      <c r="AE464" s="140">
        <f t="shared" si="96"/>
        <v>52.384328414757036</v>
      </c>
      <c r="AF464" s="140">
        <f t="shared" si="96"/>
        <v>46.596238828431048</v>
      </c>
      <c r="AG464" s="140">
        <f t="shared" si="96"/>
        <v>40.795773714657514</v>
      </c>
      <c r="AH464" s="140">
        <f t="shared" si="96"/>
        <v>34.982905486145206</v>
      </c>
      <c r="AI464" s="140">
        <f t="shared" si="96"/>
        <v>29.157606491636187</v>
      </c>
      <c r="AJ464" s="140">
        <f t="shared" si="96"/>
        <v>23.326085193308948</v>
      </c>
      <c r="AK464" s="140">
        <f t="shared" si="96"/>
        <v>17.494563894981709</v>
      </c>
      <c r="AL464" s="140">
        <f t="shared" si="96"/>
        <v>11.663042596654474</v>
      </c>
      <c r="AM464" s="140">
        <f t="shared" si="96"/>
        <v>5.8315212983272371</v>
      </c>
      <c r="AN464" s="140">
        <f t="shared" si="96"/>
        <v>0</v>
      </c>
      <c r="AO464" s="140">
        <f t="shared" si="96"/>
        <v>-5.8315212983272371</v>
      </c>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row>
    <row r="465" spans="1:95" ht="15" customHeight="1">
      <c r="A465" s="104"/>
      <c r="B465" s="117" t="s">
        <v>132</v>
      </c>
      <c r="C465" s="141"/>
      <c r="D465" s="140">
        <f t="shared" si="96"/>
        <v>179.71945250262752</v>
      </c>
      <c r="E465" s="140">
        <f t="shared" si="96"/>
        <v>179.71945250262752</v>
      </c>
      <c r="F465" s="140">
        <f t="shared" si="96"/>
        <v>179.71945250262752</v>
      </c>
      <c r="G465" s="140">
        <f t="shared" si="96"/>
        <v>179.71945250262752</v>
      </c>
      <c r="H465" s="140">
        <f t="shared" si="96"/>
        <v>179.71945250262752</v>
      </c>
      <c r="I465" s="140">
        <f t="shared" si="96"/>
        <v>179.71945250262752</v>
      </c>
      <c r="J465" s="140">
        <f t="shared" si="96"/>
        <v>176.95516964608098</v>
      </c>
      <c r="K465" s="140">
        <f t="shared" si="96"/>
        <v>171.42070514387859</v>
      </c>
      <c r="L465" s="140">
        <f t="shared" si="96"/>
        <v>165.87442993923003</v>
      </c>
      <c r="M465" s="140">
        <f t="shared" si="96"/>
        <v>160.31631775330393</v>
      </c>
      <c r="N465" s="140">
        <f t="shared" si="96"/>
        <v>154.7463422464439</v>
      </c>
      <c r="O465" s="140">
        <f t="shared" si="96"/>
        <v>149.16447701802267</v>
      </c>
      <c r="P465" s="140">
        <f t="shared" si="96"/>
        <v>143.57069560629557</v>
      </c>
      <c r="Q465" s="140">
        <f t="shared" si="96"/>
        <v>137.96497148825392</v>
      </c>
      <c r="R465" s="140">
        <f t="shared" si="96"/>
        <v>132.3472780794782</v>
      </c>
      <c r="S465" s="140">
        <f t="shared" si="96"/>
        <v>126.7175887339904</v>
      </c>
      <c r="T465" s="140">
        <f t="shared" si="96"/>
        <v>121.07587674410644</v>
      </c>
      <c r="U465" s="140">
        <f t="shared" si="96"/>
        <v>115.42211534028795</v>
      </c>
      <c r="V465" s="140">
        <f t="shared" si="96"/>
        <v>109.75627769099378</v>
      </c>
      <c r="W465" s="140">
        <f t="shared" si="96"/>
        <v>104.07833690253133</v>
      </c>
      <c r="X465" s="140">
        <f t="shared" si="96"/>
        <v>98.388266018906961</v>
      </c>
      <c r="Y465" s="140">
        <f t="shared" si="96"/>
        <v>92.68603802167668</v>
      </c>
      <c r="Z465" s="140">
        <f t="shared" si="96"/>
        <v>86.971625829796096</v>
      </c>
      <c r="AA465" s="140">
        <f t="shared" si="96"/>
        <v>81.245002299470158</v>
      </c>
      <c r="AB465" s="140">
        <f t="shared" si="96"/>
        <v>75.506140224002351</v>
      </c>
      <c r="AC465" s="140">
        <f t="shared" si="96"/>
        <v>69.755012333643421</v>
      </c>
      <c r="AD465" s="140">
        <f t="shared" si="96"/>
        <v>63.991591295440308</v>
      </c>
      <c r="AE465" s="140">
        <f t="shared" si="96"/>
        <v>58.215849713084275</v>
      </c>
      <c r="AF465" s="140">
        <f t="shared" si="96"/>
        <v>52.427760126758287</v>
      </c>
      <c r="AG465" s="140">
        <f t="shared" si="96"/>
        <v>46.627295012984753</v>
      </c>
      <c r="AH465" s="140">
        <f t="shared" si="96"/>
        <v>40.814426784472445</v>
      </c>
      <c r="AI465" s="140">
        <f t="shared" si="96"/>
        <v>34.989127789963426</v>
      </c>
      <c r="AJ465" s="140">
        <f t="shared" si="96"/>
        <v>29.157606491636187</v>
      </c>
      <c r="AK465" s="140">
        <f t="shared" si="96"/>
        <v>23.326085193308948</v>
      </c>
      <c r="AL465" s="140">
        <f t="shared" si="96"/>
        <v>17.494563894981709</v>
      </c>
      <c r="AM465" s="140">
        <f t="shared" si="96"/>
        <v>11.663042596654474</v>
      </c>
      <c r="AN465" s="140">
        <f t="shared" si="96"/>
        <v>5.8315212983272371</v>
      </c>
      <c r="AO465" s="140">
        <f t="shared" si="96"/>
        <v>0</v>
      </c>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3"/>
    </row>
    <row r="466" spans="1:95" ht="14.45">
      <c r="A466" s="104"/>
      <c r="B466" s="119"/>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row>
    <row r="467" spans="1:95" s="2" customFormat="1" ht="18.600000000000001">
      <c r="B467" s="2" t="s">
        <v>235</v>
      </c>
    </row>
    <row r="468" spans="1:95" ht="14.45">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row>
    <row r="469" spans="1:95" s="5" customFormat="1" ht="15.6">
      <c r="B469" s="5" t="s">
        <v>236</v>
      </c>
    </row>
    <row r="470" spans="1:95" ht="15" customHeight="1">
      <c r="A470" s="104"/>
      <c r="B470" s="142"/>
      <c r="C470" s="142"/>
      <c r="D470" s="142"/>
      <c r="E470" s="142"/>
      <c r="F470" s="142"/>
      <c r="G470" s="142"/>
      <c r="H470" s="142"/>
      <c r="I470" s="142"/>
      <c r="J470" s="142"/>
      <c r="K470" s="142"/>
      <c r="L470" s="142"/>
      <c r="M470" s="142"/>
      <c r="N470" s="142"/>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row>
    <row r="471" spans="1:95" ht="15" customHeight="1">
      <c r="A471" s="104"/>
      <c r="B471" s="119"/>
      <c r="C471" s="49" t="s">
        <v>94</v>
      </c>
      <c r="D471" s="71" t="s">
        <v>95</v>
      </c>
      <c r="E471" s="113" t="s">
        <v>96</v>
      </c>
      <c r="F471" s="113" t="s">
        <v>97</v>
      </c>
      <c r="G471" s="113" t="s">
        <v>98</v>
      </c>
      <c r="H471" s="113" t="s">
        <v>99</v>
      </c>
      <c r="I471" s="113" t="s">
        <v>100</v>
      </c>
      <c r="J471" s="113" t="s">
        <v>101</v>
      </c>
      <c r="K471" s="113" t="s">
        <v>102</v>
      </c>
      <c r="L471" s="113" t="s">
        <v>103</v>
      </c>
      <c r="M471" s="113" t="s">
        <v>104</v>
      </c>
      <c r="N471" s="113" t="s">
        <v>105</v>
      </c>
      <c r="O471" s="113" t="s">
        <v>106</v>
      </c>
      <c r="P471" s="113" t="s">
        <v>107</v>
      </c>
      <c r="Q471" s="113" t="s">
        <v>108</v>
      </c>
      <c r="R471" s="113" t="s">
        <v>109</v>
      </c>
      <c r="S471" s="113" t="s">
        <v>110</v>
      </c>
      <c r="T471" s="113" t="s">
        <v>111</v>
      </c>
      <c r="U471" s="113" t="s">
        <v>112</v>
      </c>
      <c r="V471" s="113" t="s">
        <v>113</v>
      </c>
      <c r="W471" s="113" t="s">
        <v>114</v>
      </c>
      <c r="X471" s="113" t="s">
        <v>115</v>
      </c>
      <c r="Y471" s="113" t="s">
        <v>116</v>
      </c>
      <c r="Z471" s="113" t="s">
        <v>117</v>
      </c>
      <c r="AA471" s="113" t="s">
        <v>118</v>
      </c>
      <c r="AB471" s="113" t="s">
        <v>119</v>
      </c>
      <c r="AC471" s="113" t="s">
        <v>120</v>
      </c>
      <c r="AD471" s="113" t="s">
        <v>121</v>
      </c>
      <c r="AE471" s="113" t="s">
        <v>122</v>
      </c>
      <c r="AF471" s="113" t="s">
        <v>123</v>
      </c>
      <c r="AG471" s="113" t="s">
        <v>124</v>
      </c>
      <c r="AH471" s="113" t="s">
        <v>125</v>
      </c>
      <c r="AI471" s="113" t="s">
        <v>126</v>
      </c>
      <c r="AJ471" s="113" t="s">
        <v>127</v>
      </c>
      <c r="AK471" s="113" t="s">
        <v>128</v>
      </c>
      <c r="AL471" s="113" t="s">
        <v>129</v>
      </c>
      <c r="AM471" s="113" t="s">
        <v>130</v>
      </c>
      <c r="AN471" s="113" t="s">
        <v>131</v>
      </c>
      <c r="AO471" s="113" t="s">
        <v>132</v>
      </c>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row>
    <row r="472" spans="1:95" ht="15" customHeight="1">
      <c r="A472" s="104"/>
      <c r="B472" s="49" t="s">
        <v>133</v>
      </c>
      <c r="C472" s="138"/>
      <c r="D472" s="138"/>
      <c r="E472" s="138"/>
      <c r="F472" s="138"/>
      <c r="G472" s="138"/>
      <c r="H472" s="138"/>
      <c r="I472" s="138"/>
      <c r="J472" s="138"/>
      <c r="K472" s="138"/>
      <c r="L472" s="138"/>
      <c r="M472" s="138"/>
      <c r="N472" s="138"/>
      <c r="O472" s="138"/>
      <c r="P472" s="138"/>
      <c r="Q472" s="139"/>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row>
    <row r="473" spans="1:95" ht="15" customHeight="1">
      <c r="A473" s="104"/>
      <c r="B473" s="69" t="s">
        <v>95</v>
      </c>
      <c r="C473" s="130"/>
      <c r="D473" s="140">
        <f>('User Input'!D27*$C$199 + 'User Input'!D68*$C$198)*D216</f>
        <v>0</v>
      </c>
      <c r="E473" s="140">
        <f>('User Input'!E27*$C$199 + 'User Input'!E68*$C$198)*E216</f>
        <v>0</v>
      </c>
      <c r="F473" s="140">
        <f>('User Input'!F27*$C$199 + 'User Input'!F68*$C$198)*F216</f>
        <v>0</v>
      </c>
      <c r="G473" s="140">
        <f>('User Input'!G27*$C$199 + 'User Input'!G68*$C$198)*G216</f>
        <v>0</v>
      </c>
      <c r="H473" s="140">
        <f>('User Input'!H27*$C$199 + 'User Input'!H68*$C$198)*H216</f>
        <v>0</v>
      </c>
      <c r="I473" s="140">
        <f>('User Input'!I27*$C$199 + 'User Input'!I68*$C$198)*I216</f>
        <v>0</v>
      </c>
      <c r="J473" s="140">
        <f>('User Input'!J27*$C$199 + 'User Input'!J68*$C$198)*J216</f>
        <v>0</v>
      </c>
      <c r="K473" s="140">
        <f>('User Input'!K27*$C$199 + 'User Input'!K68*$C$198)*K216</f>
        <v>0</v>
      </c>
      <c r="L473" s="140">
        <f>('User Input'!L27*$C$199 + 'User Input'!L68*$C$198)*L216</f>
        <v>0</v>
      </c>
      <c r="M473" s="140">
        <f>('User Input'!M27*$C$199 + 'User Input'!M68*$C$198)*M216</f>
        <v>0</v>
      </c>
      <c r="N473" s="140">
        <f>('User Input'!N27*$C$199 + 'User Input'!N68*$C$198)*N216</f>
        <v>0</v>
      </c>
      <c r="O473" s="140">
        <f>('User Input'!O27*$C$199 + 'User Input'!O68*$C$198)*O216</f>
        <v>0</v>
      </c>
      <c r="P473" s="140">
        <f>('User Input'!P27*$C$199 + 'User Input'!P68*$C$198)*P216</f>
        <v>0</v>
      </c>
      <c r="Q473" s="140">
        <f>('User Input'!Q27*$C$199 + 'User Input'!Q68*$C$198)*Q216</f>
        <v>0</v>
      </c>
      <c r="R473" s="140">
        <f>('User Input'!R27*$C$199 + 'User Input'!R68*$C$198)*R216</f>
        <v>0</v>
      </c>
      <c r="S473" s="140">
        <f>('User Input'!S27*$C$199 + 'User Input'!S68*$C$198)*S216</f>
        <v>0</v>
      </c>
      <c r="T473" s="140">
        <f>('User Input'!T27*$C$199 + 'User Input'!T68*$C$198)*T216</f>
        <v>0</v>
      </c>
      <c r="U473" s="140">
        <f>('User Input'!U27*$C$199 + 'User Input'!U68*$C$198)*U216</f>
        <v>0</v>
      </c>
      <c r="V473" s="140">
        <f>('User Input'!V27*$C$199 + 'User Input'!V68*$C$198)*V216</f>
        <v>0</v>
      </c>
      <c r="W473" s="140">
        <f>('User Input'!W27*$C$199 + 'User Input'!W68*$C$198)*W216</f>
        <v>0</v>
      </c>
      <c r="X473" s="140">
        <f>('User Input'!X27*$C$199 + 'User Input'!X68*$C$198)*X216</f>
        <v>0</v>
      </c>
      <c r="Y473" s="140">
        <f>('User Input'!Y27*$C$199 + 'User Input'!Y68*$C$198)*Y216</f>
        <v>0</v>
      </c>
      <c r="Z473" s="140">
        <f>('User Input'!Z27*$C$199 + 'User Input'!Z68*$C$198)*Z216</f>
        <v>0</v>
      </c>
      <c r="AA473" s="140">
        <f>('User Input'!AA27*$C$199 + 'User Input'!AA68*$C$198)*AA216</f>
        <v>0</v>
      </c>
      <c r="AB473" s="140">
        <f>('User Input'!AB27*$C$199 + 'User Input'!AB68*$C$198)*AB216</f>
        <v>0</v>
      </c>
      <c r="AC473" s="140">
        <f>('User Input'!AC27*$C$199 + 'User Input'!AC68*$C$198)*AC216</f>
        <v>0</v>
      </c>
      <c r="AD473" s="140">
        <f>('User Input'!AD27*$C$199 + 'User Input'!AD68*$C$198)*AD216</f>
        <v>0</v>
      </c>
      <c r="AE473" s="140">
        <f>('User Input'!AE27*$C$199 + 'User Input'!AE68*$C$198)*AE216</f>
        <v>0</v>
      </c>
      <c r="AF473" s="140">
        <f>('User Input'!AF27*$C$199 + 'User Input'!AF68*$C$198)*AF216</f>
        <v>0</v>
      </c>
      <c r="AG473" s="140">
        <f>('User Input'!AG27*$C$199 + 'User Input'!AG68*$C$198)*AG216</f>
        <v>0</v>
      </c>
      <c r="AH473" s="140">
        <f>('User Input'!AH27*$C$199 + 'User Input'!AH68*$C$198)*AH216</f>
        <v>0</v>
      </c>
      <c r="AI473" s="140">
        <f>('User Input'!AI27*$C$199 + 'User Input'!AI68*$C$198)*AI216</f>
        <v>0</v>
      </c>
      <c r="AJ473" s="140">
        <f>('User Input'!AJ27*$C$199 + 'User Input'!AJ68*$C$198)*AJ216</f>
        <v>0</v>
      </c>
      <c r="AK473" s="140">
        <f>('User Input'!AK27*$C$199 + 'User Input'!AK68*$C$198)*AK216</f>
        <v>0</v>
      </c>
      <c r="AL473" s="140">
        <f>('User Input'!AL27*$C$199 + 'User Input'!AL68*$C$198)*AL216</f>
        <v>0</v>
      </c>
      <c r="AM473" s="140">
        <f>('User Input'!AM27*$C$199 + 'User Input'!AM68*$C$198)*AM216</f>
        <v>0</v>
      </c>
      <c r="AN473" s="140">
        <f>('User Input'!AN27*$C$199 + 'User Input'!AN68*$C$198)*AN216</f>
        <v>0</v>
      </c>
      <c r="AO473" s="140">
        <f>('User Input'!AO27*$C$199 + 'User Input'!AO68*$C$198)*AO216</f>
        <v>0</v>
      </c>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row>
    <row r="474" spans="1:95" ht="15" customHeight="1">
      <c r="A474" s="104"/>
      <c r="B474" s="117" t="s">
        <v>96</v>
      </c>
      <c r="C474" s="141"/>
      <c r="D474" s="140">
        <f>('User Input'!D28*$C$199 + 'User Input'!D69*$C$198)*D217</f>
        <v>0</v>
      </c>
      <c r="E474" s="140">
        <f>('User Input'!E28*$C$199 + 'User Input'!E69*$C$198)*E217</f>
        <v>0</v>
      </c>
      <c r="F474" s="140">
        <f>('User Input'!F28*$C$199 + 'User Input'!F69*$C$198)*F217</f>
        <v>0</v>
      </c>
      <c r="G474" s="140">
        <f>('User Input'!G28*$C$199 + 'User Input'!G69*$C$198)*G217</f>
        <v>0</v>
      </c>
      <c r="H474" s="140">
        <f>('User Input'!H28*$C$199 + 'User Input'!H69*$C$198)*H217</f>
        <v>0</v>
      </c>
      <c r="I474" s="140">
        <f>('User Input'!I28*$C$199 + 'User Input'!I69*$C$198)*I217</f>
        <v>0</v>
      </c>
      <c r="J474" s="140">
        <f>('User Input'!J28*$C$199 + 'User Input'!J69*$C$198)*J217</f>
        <v>0</v>
      </c>
      <c r="K474" s="140">
        <f>('User Input'!K28*$C$199 + 'User Input'!K69*$C$198)*K217</f>
        <v>0</v>
      </c>
      <c r="L474" s="140">
        <f>('User Input'!L28*$C$199 + 'User Input'!L69*$C$198)*L217</f>
        <v>0</v>
      </c>
      <c r="M474" s="140">
        <f>('User Input'!M28*$C$199 + 'User Input'!M69*$C$198)*M217</f>
        <v>0</v>
      </c>
      <c r="N474" s="140">
        <f>('User Input'!N28*$C$199 + 'User Input'!N69*$C$198)*N217</f>
        <v>0</v>
      </c>
      <c r="O474" s="140">
        <f>('User Input'!O28*$C$199 + 'User Input'!O69*$C$198)*O217</f>
        <v>0</v>
      </c>
      <c r="P474" s="140">
        <f>('User Input'!P28*$C$199 + 'User Input'!P69*$C$198)*P217</f>
        <v>0</v>
      </c>
      <c r="Q474" s="140">
        <f>('User Input'!Q28*$C$199 + 'User Input'!Q69*$C$198)*Q217</f>
        <v>0</v>
      </c>
      <c r="R474" s="140">
        <f>('User Input'!R28*$C$199 + 'User Input'!R69*$C$198)*R217</f>
        <v>0</v>
      </c>
      <c r="S474" s="140">
        <f>('User Input'!S28*$C$199 + 'User Input'!S69*$C$198)*S217</f>
        <v>0</v>
      </c>
      <c r="T474" s="140">
        <f>('User Input'!T28*$C$199 + 'User Input'!T69*$C$198)*T217</f>
        <v>0</v>
      </c>
      <c r="U474" s="140">
        <f>('User Input'!U28*$C$199 + 'User Input'!U69*$C$198)*U217</f>
        <v>0</v>
      </c>
      <c r="V474" s="140">
        <f>('User Input'!V28*$C$199 + 'User Input'!V69*$C$198)*V217</f>
        <v>0</v>
      </c>
      <c r="W474" s="140">
        <f>('User Input'!W28*$C$199 + 'User Input'!W69*$C$198)*W217</f>
        <v>0</v>
      </c>
      <c r="X474" s="140">
        <f>('User Input'!X28*$C$199 + 'User Input'!X69*$C$198)*X217</f>
        <v>0</v>
      </c>
      <c r="Y474" s="140">
        <f>('User Input'!Y28*$C$199 + 'User Input'!Y69*$C$198)*Y217</f>
        <v>0</v>
      </c>
      <c r="Z474" s="140">
        <f>('User Input'!Z28*$C$199 + 'User Input'!Z69*$C$198)*Z217</f>
        <v>0</v>
      </c>
      <c r="AA474" s="140">
        <f>('User Input'!AA28*$C$199 + 'User Input'!AA69*$C$198)*AA217</f>
        <v>0</v>
      </c>
      <c r="AB474" s="140">
        <f>('User Input'!AB28*$C$199 + 'User Input'!AB69*$C$198)*AB217</f>
        <v>0</v>
      </c>
      <c r="AC474" s="140">
        <f>('User Input'!AC28*$C$199 + 'User Input'!AC69*$C$198)*AC217</f>
        <v>0</v>
      </c>
      <c r="AD474" s="140">
        <f>('User Input'!AD28*$C$199 + 'User Input'!AD69*$C$198)*AD217</f>
        <v>0</v>
      </c>
      <c r="AE474" s="140">
        <f>('User Input'!AE28*$C$199 + 'User Input'!AE69*$C$198)*AE217</f>
        <v>0</v>
      </c>
      <c r="AF474" s="140">
        <f>('User Input'!AF28*$C$199 + 'User Input'!AF69*$C$198)*AF217</f>
        <v>0</v>
      </c>
      <c r="AG474" s="140">
        <f>('User Input'!AG28*$C$199 + 'User Input'!AG69*$C$198)*AG217</f>
        <v>0</v>
      </c>
      <c r="AH474" s="140">
        <f>('User Input'!AH28*$C$199 + 'User Input'!AH69*$C$198)*AH217</f>
        <v>0</v>
      </c>
      <c r="AI474" s="140">
        <f>('User Input'!AI28*$C$199 + 'User Input'!AI69*$C$198)*AI217</f>
        <v>0</v>
      </c>
      <c r="AJ474" s="140">
        <f>('User Input'!AJ28*$C$199 + 'User Input'!AJ69*$C$198)*AJ217</f>
        <v>0</v>
      </c>
      <c r="AK474" s="140">
        <f>('User Input'!AK28*$C$199 + 'User Input'!AK69*$C$198)*AK217</f>
        <v>0</v>
      </c>
      <c r="AL474" s="140">
        <f>('User Input'!AL28*$C$199 + 'User Input'!AL69*$C$198)*AL217</f>
        <v>0</v>
      </c>
      <c r="AM474" s="140">
        <f>('User Input'!AM28*$C$199 + 'User Input'!AM69*$C$198)*AM217</f>
        <v>0</v>
      </c>
      <c r="AN474" s="143">
        <f>('User Input'!AN28*$C$199 + 'User Input'!AN69*$C$198)*AN217</f>
        <v>0</v>
      </c>
      <c r="AO474" s="140">
        <f>('User Input'!AO28*$C$199 + 'User Input'!AO69*$C$198)*AO217</f>
        <v>0</v>
      </c>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row>
    <row r="475" spans="1:95" ht="15" customHeight="1">
      <c r="A475" s="104"/>
      <c r="B475" s="117" t="s">
        <v>97</v>
      </c>
      <c r="C475" s="141"/>
      <c r="D475" s="140">
        <f>('User Input'!D29*$C$199 + 'User Input'!D70*$C$198)*D218</f>
        <v>0</v>
      </c>
      <c r="E475" s="140">
        <f>('User Input'!E29*$C$199 + 'User Input'!E70*$C$198)*E218</f>
        <v>0</v>
      </c>
      <c r="F475" s="140">
        <f>('User Input'!F29*$C$199 + 'User Input'!F70*$C$198)*F218</f>
        <v>0</v>
      </c>
      <c r="G475" s="140">
        <f>('User Input'!G29*$C$199 + 'User Input'!G70*$C$198)*G218</f>
        <v>0</v>
      </c>
      <c r="H475" s="140">
        <f>('User Input'!H29*$C$199 + 'User Input'!H70*$C$198)*H218</f>
        <v>0</v>
      </c>
      <c r="I475" s="140">
        <f>('User Input'!I29*$C$199 + 'User Input'!I70*$C$198)*I218</f>
        <v>0</v>
      </c>
      <c r="J475" s="140">
        <f>('User Input'!J29*$C$199 + 'User Input'!J70*$C$198)*J218</f>
        <v>0</v>
      </c>
      <c r="K475" s="140">
        <f>('User Input'!K29*$C$199 + 'User Input'!K70*$C$198)*K218</f>
        <v>0</v>
      </c>
      <c r="L475" s="140">
        <f>('User Input'!L29*$C$199 + 'User Input'!L70*$C$198)*L218</f>
        <v>0</v>
      </c>
      <c r="M475" s="140">
        <f>('User Input'!M29*$C$199 + 'User Input'!M70*$C$198)*M218</f>
        <v>0</v>
      </c>
      <c r="N475" s="140">
        <f>('User Input'!N29*$C$199 + 'User Input'!N70*$C$198)*N218</f>
        <v>0</v>
      </c>
      <c r="O475" s="140">
        <f>('User Input'!O29*$C$199 + 'User Input'!O70*$C$198)*O218</f>
        <v>0</v>
      </c>
      <c r="P475" s="140">
        <f>('User Input'!P29*$C$199 + 'User Input'!P70*$C$198)*P218</f>
        <v>0</v>
      </c>
      <c r="Q475" s="140">
        <f>('User Input'!Q29*$C$199 + 'User Input'!Q70*$C$198)*Q218</f>
        <v>0</v>
      </c>
      <c r="R475" s="140">
        <f>('User Input'!R29*$C$199 + 'User Input'!R70*$C$198)*R218</f>
        <v>0</v>
      </c>
      <c r="S475" s="140">
        <f>('User Input'!S29*$C$199 + 'User Input'!S70*$C$198)*S218</f>
        <v>0</v>
      </c>
      <c r="T475" s="140">
        <f>('User Input'!T29*$C$199 + 'User Input'!T70*$C$198)*T218</f>
        <v>0</v>
      </c>
      <c r="U475" s="140">
        <f>('User Input'!U29*$C$199 + 'User Input'!U70*$C$198)*U218</f>
        <v>0</v>
      </c>
      <c r="V475" s="140">
        <f>('User Input'!V29*$C$199 + 'User Input'!V70*$C$198)*V218</f>
        <v>0</v>
      </c>
      <c r="W475" s="140">
        <f>('User Input'!W29*$C$199 + 'User Input'!W70*$C$198)*W218</f>
        <v>0</v>
      </c>
      <c r="X475" s="140">
        <f>('User Input'!X29*$C$199 + 'User Input'!X70*$C$198)*X218</f>
        <v>0</v>
      </c>
      <c r="Y475" s="140">
        <f>('User Input'!Y29*$C$199 + 'User Input'!Y70*$C$198)*Y218</f>
        <v>0</v>
      </c>
      <c r="Z475" s="140">
        <f>('User Input'!Z29*$C$199 + 'User Input'!Z70*$C$198)*Z218</f>
        <v>0</v>
      </c>
      <c r="AA475" s="140">
        <f>('User Input'!AA29*$C$199 + 'User Input'!AA70*$C$198)*AA218</f>
        <v>0</v>
      </c>
      <c r="AB475" s="140">
        <f>('User Input'!AB29*$C$199 + 'User Input'!AB70*$C$198)*AB218</f>
        <v>0</v>
      </c>
      <c r="AC475" s="140">
        <f>('User Input'!AC29*$C$199 + 'User Input'!AC70*$C$198)*AC218</f>
        <v>0</v>
      </c>
      <c r="AD475" s="140">
        <f>('User Input'!AD29*$C$199 + 'User Input'!AD70*$C$198)*AD218</f>
        <v>0</v>
      </c>
      <c r="AE475" s="140">
        <f>('User Input'!AE29*$C$199 + 'User Input'!AE70*$C$198)*AE218</f>
        <v>0</v>
      </c>
      <c r="AF475" s="140">
        <f>('User Input'!AF29*$C$199 + 'User Input'!AF70*$C$198)*AF218</f>
        <v>0</v>
      </c>
      <c r="AG475" s="140">
        <f>('User Input'!AG29*$C$199 + 'User Input'!AG70*$C$198)*AG218</f>
        <v>0</v>
      </c>
      <c r="AH475" s="140">
        <f>('User Input'!AH29*$C$199 + 'User Input'!AH70*$C$198)*AH218</f>
        <v>0</v>
      </c>
      <c r="AI475" s="140">
        <f>('User Input'!AI29*$C$199 + 'User Input'!AI70*$C$198)*AI218</f>
        <v>0</v>
      </c>
      <c r="AJ475" s="140">
        <f>('User Input'!AJ29*$C$199 + 'User Input'!AJ70*$C$198)*AJ218</f>
        <v>0</v>
      </c>
      <c r="AK475" s="140">
        <f>('User Input'!AK29*$C$199 + 'User Input'!AK70*$C$198)*AK218</f>
        <v>0</v>
      </c>
      <c r="AL475" s="140">
        <f>('User Input'!AL29*$C$199 + 'User Input'!AL70*$C$198)*AL218</f>
        <v>0</v>
      </c>
      <c r="AM475" s="140">
        <f>('User Input'!AM29*$C$199 + 'User Input'!AM70*$C$198)*AM218</f>
        <v>0</v>
      </c>
      <c r="AN475" s="140">
        <f>('User Input'!AN29*$C$199 + 'User Input'!AN70*$C$198)*AN218</f>
        <v>0</v>
      </c>
      <c r="AO475" s="140">
        <f>('User Input'!AO29*$C$199 + 'User Input'!AO70*$C$198)*AO218</f>
        <v>0</v>
      </c>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row>
    <row r="476" spans="1:95" ht="15" customHeight="1">
      <c r="A476" s="104"/>
      <c r="B476" s="117" t="s">
        <v>98</v>
      </c>
      <c r="C476" s="141"/>
      <c r="D476" s="140">
        <f>('User Input'!D30*$C$199 + 'User Input'!D71*$C$198)*D219</f>
        <v>0</v>
      </c>
      <c r="E476" s="140">
        <f>('User Input'!E30*$C$199 + 'User Input'!E71*$C$198)*E219</f>
        <v>0</v>
      </c>
      <c r="F476" s="140">
        <f>('User Input'!F30*$C$199 + 'User Input'!F71*$C$198)*F219</f>
        <v>0</v>
      </c>
      <c r="G476" s="140">
        <f>('User Input'!G30*$C$199 + 'User Input'!G71*$C$198)*G219</f>
        <v>0</v>
      </c>
      <c r="H476" s="140">
        <f>('User Input'!H30*$C$199 + 'User Input'!H71*$C$198)*H219</f>
        <v>0</v>
      </c>
      <c r="I476" s="140">
        <f>('User Input'!I30*$C$199 + 'User Input'!I71*$C$198)*I219</f>
        <v>0</v>
      </c>
      <c r="J476" s="140">
        <f>('User Input'!J30*$C$199 + 'User Input'!J71*$C$198)*J219</f>
        <v>0</v>
      </c>
      <c r="K476" s="140">
        <f>('User Input'!K30*$C$199 + 'User Input'!K71*$C$198)*K219</f>
        <v>0</v>
      </c>
      <c r="L476" s="140">
        <f>('User Input'!L30*$C$199 + 'User Input'!L71*$C$198)*L219</f>
        <v>0</v>
      </c>
      <c r="M476" s="140">
        <f>('User Input'!M30*$C$199 + 'User Input'!M71*$C$198)*M219</f>
        <v>0</v>
      </c>
      <c r="N476" s="140">
        <f>('User Input'!N30*$C$199 + 'User Input'!N71*$C$198)*N219</f>
        <v>0</v>
      </c>
      <c r="O476" s="140">
        <f>('User Input'!O30*$C$199 + 'User Input'!O71*$C$198)*O219</f>
        <v>0</v>
      </c>
      <c r="P476" s="140">
        <f>('User Input'!P30*$C$199 + 'User Input'!P71*$C$198)*P219</f>
        <v>0</v>
      </c>
      <c r="Q476" s="140">
        <f>('User Input'!Q30*$C$199 + 'User Input'!Q71*$C$198)*Q219</f>
        <v>0</v>
      </c>
      <c r="R476" s="140">
        <f>('User Input'!R30*$C$199 + 'User Input'!R71*$C$198)*R219</f>
        <v>0</v>
      </c>
      <c r="S476" s="140">
        <f>('User Input'!S30*$C$199 + 'User Input'!S71*$C$198)*S219</f>
        <v>0</v>
      </c>
      <c r="T476" s="140">
        <f>('User Input'!T30*$C$199 + 'User Input'!T71*$C$198)*T219</f>
        <v>0</v>
      </c>
      <c r="U476" s="140">
        <f>('User Input'!U30*$C$199 + 'User Input'!U71*$C$198)*U219</f>
        <v>0</v>
      </c>
      <c r="V476" s="140">
        <f>('User Input'!V30*$C$199 + 'User Input'!V71*$C$198)*V219</f>
        <v>0</v>
      </c>
      <c r="W476" s="140">
        <f>('User Input'!W30*$C$199 + 'User Input'!W71*$C$198)*W219</f>
        <v>0</v>
      </c>
      <c r="X476" s="140">
        <f>('User Input'!X30*$C$199 + 'User Input'!X71*$C$198)*X219</f>
        <v>0</v>
      </c>
      <c r="Y476" s="140">
        <f>('User Input'!Y30*$C$199 + 'User Input'!Y71*$C$198)*Y219</f>
        <v>0</v>
      </c>
      <c r="Z476" s="140">
        <f>('User Input'!Z30*$C$199 + 'User Input'!Z71*$C$198)*Z219</f>
        <v>0</v>
      </c>
      <c r="AA476" s="140">
        <f>('User Input'!AA30*$C$199 + 'User Input'!AA71*$C$198)*AA219</f>
        <v>0</v>
      </c>
      <c r="AB476" s="140">
        <f>('User Input'!AB30*$C$199 + 'User Input'!AB71*$C$198)*AB219</f>
        <v>0</v>
      </c>
      <c r="AC476" s="140">
        <f>('User Input'!AC30*$C$199 + 'User Input'!AC71*$C$198)*AC219</f>
        <v>0</v>
      </c>
      <c r="AD476" s="140">
        <f>('User Input'!AD30*$C$199 + 'User Input'!AD71*$C$198)*AD219</f>
        <v>0</v>
      </c>
      <c r="AE476" s="140">
        <f>('User Input'!AE30*$C$199 + 'User Input'!AE71*$C$198)*AE219</f>
        <v>0</v>
      </c>
      <c r="AF476" s="140">
        <f>('User Input'!AF30*$C$199 + 'User Input'!AF71*$C$198)*AF219</f>
        <v>0</v>
      </c>
      <c r="AG476" s="140">
        <f>('User Input'!AG30*$C$199 + 'User Input'!AG71*$C$198)*AG219</f>
        <v>0</v>
      </c>
      <c r="AH476" s="140">
        <f>('User Input'!AH30*$C$199 + 'User Input'!AH71*$C$198)*AH219</f>
        <v>0</v>
      </c>
      <c r="AI476" s="140">
        <f>('User Input'!AI30*$C$199 + 'User Input'!AI71*$C$198)*AI219</f>
        <v>0</v>
      </c>
      <c r="AJ476" s="140">
        <f>('User Input'!AJ30*$C$199 + 'User Input'!AJ71*$C$198)*AJ219</f>
        <v>0</v>
      </c>
      <c r="AK476" s="140">
        <f>('User Input'!AK30*$C$199 + 'User Input'!AK71*$C$198)*AK219</f>
        <v>0</v>
      </c>
      <c r="AL476" s="140">
        <f>('User Input'!AL30*$C$199 + 'User Input'!AL71*$C$198)*AL219</f>
        <v>0</v>
      </c>
      <c r="AM476" s="140">
        <f>('User Input'!AM30*$C$199 + 'User Input'!AM71*$C$198)*AM219</f>
        <v>0</v>
      </c>
      <c r="AN476" s="140">
        <f>('User Input'!AN30*$C$199 + 'User Input'!AN71*$C$198)*AN219</f>
        <v>0</v>
      </c>
      <c r="AO476" s="140">
        <f>('User Input'!AO30*$C$199 + 'User Input'!AO71*$C$198)*AO219</f>
        <v>0</v>
      </c>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row>
    <row r="477" spans="1:95" ht="15" customHeight="1">
      <c r="A477" s="104"/>
      <c r="B477" s="117" t="s">
        <v>99</v>
      </c>
      <c r="C477" s="141"/>
      <c r="D477" s="140">
        <f>('User Input'!D31*$C$199 + 'User Input'!D72*$C$198)*D220</f>
        <v>0</v>
      </c>
      <c r="E477" s="140">
        <f>('User Input'!E31*$C$199 + 'User Input'!E72*$C$198)*E220</f>
        <v>0</v>
      </c>
      <c r="F477" s="140">
        <f>('User Input'!F31*$C$199 + 'User Input'!F72*$C$198)*F220</f>
        <v>0</v>
      </c>
      <c r="G477" s="140">
        <f>('User Input'!G31*$C$199 + 'User Input'!G72*$C$198)*G220</f>
        <v>0</v>
      </c>
      <c r="H477" s="140">
        <f>('User Input'!H31*$C$199 + 'User Input'!H72*$C$198)*H220</f>
        <v>0</v>
      </c>
      <c r="I477" s="140">
        <f>('User Input'!I31*$C$199 + 'User Input'!I72*$C$198)*I220</f>
        <v>0</v>
      </c>
      <c r="J477" s="140">
        <f>('User Input'!J31*$C$199 + 'User Input'!J72*$C$198)*J220</f>
        <v>0</v>
      </c>
      <c r="K477" s="140">
        <f>('User Input'!K31*$C$199 + 'User Input'!K72*$C$198)*K220</f>
        <v>0</v>
      </c>
      <c r="L477" s="140">
        <f>('User Input'!L31*$C$199 + 'User Input'!L72*$C$198)*L220</f>
        <v>0</v>
      </c>
      <c r="M477" s="140">
        <f>('User Input'!M31*$C$199 + 'User Input'!M72*$C$198)*M220</f>
        <v>0</v>
      </c>
      <c r="N477" s="140">
        <f>('User Input'!N31*$C$199 + 'User Input'!N72*$C$198)*N220</f>
        <v>0</v>
      </c>
      <c r="O477" s="140">
        <f>('User Input'!O31*$C$199 + 'User Input'!O72*$C$198)*O220</f>
        <v>0</v>
      </c>
      <c r="P477" s="140">
        <f>('User Input'!P31*$C$199 + 'User Input'!P72*$C$198)*P220</f>
        <v>0</v>
      </c>
      <c r="Q477" s="140">
        <f>('User Input'!Q31*$C$199 + 'User Input'!Q72*$C$198)*Q220</f>
        <v>0</v>
      </c>
      <c r="R477" s="140">
        <f>('User Input'!R31*$C$199 + 'User Input'!R72*$C$198)*R220</f>
        <v>0</v>
      </c>
      <c r="S477" s="140">
        <f>('User Input'!S31*$C$199 + 'User Input'!S72*$C$198)*S220</f>
        <v>0</v>
      </c>
      <c r="T477" s="140">
        <f>('User Input'!T31*$C$199 + 'User Input'!T72*$C$198)*T220</f>
        <v>0</v>
      </c>
      <c r="U477" s="140">
        <f>('User Input'!U31*$C$199 + 'User Input'!U72*$C$198)*U220</f>
        <v>0</v>
      </c>
      <c r="V477" s="140">
        <f>('User Input'!V31*$C$199 + 'User Input'!V72*$C$198)*V220</f>
        <v>0</v>
      </c>
      <c r="W477" s="140">
        <f>('User Input'!W31*$C$199 + 'User Input'!W72*$C$198)*W220</f>
        <v>0</v>
      </c>
      <c r="X477" s="140">
        <f>('User Input'!X31*$C$199 + 'User Input'!X72*$C$198)*X220</f>
        <v>0</v>
      </c>
      <c r="Y477" s="140">
        <f>('User Input'!Y31*$C$199 + 'User Input'!Y72*$C$198)*Y220</f>
        <v>0</v>
      </c>
      <c r="Z477" s="140">
        <f>('User Input'!Z31*$C$199 + 'User Input'!Z72*$C$198)*Z220</f>
        <v>0</v>
      </c>
      <c r="AA477" s="140">
        <f>('User Input'!AA31*$C$199 + 'User Input'!AA72*$C$198)*AA220</f>
        <v>0</v>
      </c>
      <c r="AB477" s="140">
        <f>('User Input'!AB31*$C$199 + 'User Input'!AB72*$C$198)*AB220</f>
        <v>0</v>
      </c>
      <c r="AC477" s="140">
        <f>('User Input'!AC31*$C$199 + 'User Input'!AC72*$C$198)*AC220</f>
        <v>0</v>
      </c>
      <c r="AD477" s="140">
        <f>('User Input'!AD31*$C$199 + 'User Input'!AD72*$C$198)*AD220</f>
        <v>0</v>
      </c>
      <c r="AE477" s="140">
        <f>('User Input'!AE31*$C$199 + 'User Input'!AE72*$C$198)*AE220</f>
        <v>0</v>
      </c>
      <c r="AF477" s="140">
        <f>('User Input'!AF31*$C$199 + 'User Input'!AF72*$C$198)*AF220</f>
        <v>0</v>
      </c>
      <c r="AG477" s="140">
        <f>('User Input'!AG31*$C$199 + 'User Input'!AG72*$C$198)*AG220</f>
        <v>0</v>
      </c>
      <c r="AH477" s="140">
        <f>('User Input'!AH31*$C$199 + 'User Input'!AH72*$C$198)*AH220</f>
        <v>0</v>
      </c>
      <c r="AI477" s="140">
        <f>('User Input'!AI31*$C$199 + 'User Input'!AI72*$C$198)*AI220</f>
        <v>0</v>
      </c>
      <c r="AJ477" s="140">
        <f>('User Input'!AJ31*$C$199 + 'User Input'!AJ72*$C$198)*AJ220</f>
        <v>0</v>
      </c>
      <c r="AK477" s="140">
        <f>('User Input'!AK31*$C$199 + 'User Input'!AK72*$C$198)*AK220</f>
        <v>0</v>
      </c>
      <c r="AL477" s="140">
        <f>('User Input'!AL31*$C$199 + 'User Input'!AL72*$C$198)*AL220</f>
        <v>0</v>
      </c>
      <c r="AM477" s="140">
        <f>('User Input'!AM31*$C$199 + 'User Input'!AM72*$C$198)*AM220</f>
        <v>0</v>
      </c>
      <c r="AN477" s="140">
        <f>('User Input'!AN31*$C$199 + 'User Input'!AN72*$C$198)*AN220</f>
        <v>0</v>
      </c>
      <c r="AO477" s="140">
        <f>('User Input'!AO31*$C$199 + 'User Input'!AO72*$C$198)*AO220</f>
        <v>0</v>
      </c>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row>
    <row r="478" spans="1:95" ht="15" customHeight="1">
      <c r="A478" s="104"/>
      <c r="B478" s="117" t="s">
        <v>100</v>
      </c>
      <c r="C478" s="141"/>
      <c r="D478" s="140">
        <f>('User Input'!D32*$C$199 + 'User Input'!D73*$C$198)*D221</f>
        <v>0</v>
      </c>
      <c r="E478" s="140">
        <f>('User Input'!E32*$C$199 + 'User Input'!E73*$C$198)*E221</f>
        <v>0</v>
      </c>
      <c r="F478" s="140">
        <f>('User Input'!F32*$C$199 + 'User Input'!F73*$C$198)*F221</f>
        <v>0</v>
      </c>
      <c r="G478" s="140">
        <f>('User Input'!G32*$C$199 + 'User Input'!G73*$C$198)*G221</f>
        <v>0</v>
      </c>
      <c r="H478" s="140">
        <f>('User Input'!H32*$C$199 + 'User Input'!H73*$C$198)*H221</f>
        <v>0</v>
      </c>
      <c r="I478" s="140">
        <f>('User Input'!I32*$C$199 + 'User Input'!I73*$C$198)*I221</f>
        <v>0</v>
      </c>
      <c r="J478" s="140">
        <f>('User Input'!J32*$C$199 + 'User Input'!J73*$C$198)*J221</f>
        <v>0</v>
      </c>
      <c r="K478" s="140">
        <f>('User Input'!K32*$C$199 + 'User Input'!K73*$C$198)*K221</f>
        <v>0</v>
      </c>
      <c r="L478" s="140">
        <f>('User Input'!L32*$C$199 + 'User Input'!L73*$C$198)*L221</f>
        <v>0</v>
      </c>
      <c r="M478" s="140">
        <f>('User Input'!M32*$C$199 + 'User Input'!M73*$C$198)*M221</f>
        <v>0</v>
      </c>
      <c r="N478" s="140">
        <f>('User Input'!N32*$C$199 + 'User Input'!N73*$C$198)*N221</f>
        <v>0</v>
      </c>
      <c r="O478" s="140">
        <f>('User Input'!O32*$C$199 + 'User Input'!O73*$C$198)*O221</f>
        <v>0</v>
      </c>
      <c r="P478" s="140">
        <f>('User Input'!P32*$C$199 + 'User Input'!P73*$C$198)*P221</f>
        <v>0</v>
      </c>
      <c r="Q478" s="140">
        <f>('User Input'!Q32*$C$199 + 'User Input'!Q73*$C$198)*Q221</f>
        <v>0</v>
      </c>
      <c r="R478" s="140">
        <f>('User Input'!R32*$C$199 + 'User Input'!R73*$C$198)*R221</f>
        <v>0</v>
      </c>
      <c r="S478" s="140">
        <f>('User Input'!S32*$C$199 + 'User Input'!S73*$C$198)*S221</f>
        <v>0</v>
      </c>
      <c r="T478" s="140">
        <f>('User Input'!T32*$C$199 + 'User Input'!T73*$C$198)*T221</f>
        <v>0</v>
      </c>
      <c r="U478" s="140">
        <f>('User Input'!U32*$C$199 + 'User Input'!U73*$C$198)*U221</f>
        <v>0</v>
      </c>
      <c r="V478" s="140">
        <f>('User Input'!V32*$C$199 + 'User Input'!V73*$C$198)*V221</f>
        <v>0</v>
      </c>
      <c r="W478" s="140">
        <f>('User Input'!W32*$C$199 + 'User Input'!W73*$C$198)*W221</f>
        <v>0</v>
      </c>
      <c r="X478" s="140">
        <f>('User Input'!X32*$C$199 + 'User Input'!X73*$C$198)*X221</f>
        <v>0</v>
      </c>
      <c r="Y478" s="140">
        <f>('User Input'!Y32*$C$199 + 'User Input'!Y73*$C$198)*Y221</f>
        <v>0</v>
      </c>
      <c r="Z478" s="140">
        <f>('User Input'!Z32*$C$199 + 'User Input'!Z73*$C$198)*Z221</f>
        <v>0</v>
      </c>
      <c r="AA478" s="140">
        <f>('User Input'!AA32*$C$199 + 'User Input'!AA73*$C$198)*AA221</f>
        <v>0</v>
      </c>
      <c r="AB478" s="140">
        <f>('User Input'!AB32*$C$199 + 'User Input'!AB73*$C$198)*AB221</f>
        <v>0</v>
      </c>
      <c r="AC478" s="140">
        <f>('User Input'!AC32*$C$199 + 'User Input'!AC73*$C$198)*AC221</f>
        <v>0</v>
      </c>
      <c r="AD478" s="140">
        <f>('User Input'!AD32*$C$199 + 'User Input'!AD73*$C$198)*AD221</f>
        <v>0</v>
      </c>
      <c r="AE478" s="140">
        <f>('User Input'!AE32*$C$199 + 'User Input'!AE73*$C$198)*AE221</f>
        <v>0</v>
      </c>
      <c r="AF478" s="140">
        <f>('User Input'!AF32*$C$199 + 'User Input'!AF73*$C$198)*AF221</f>
        <v>0</v>
      </c>
      <c r="AG478" s="140">
        <f>('User Input'!AG32*$C$199 + 'User Input'!AG73*$C$198)*AG221</f>
        <v>0</v>
      </c>
      <c r="AH478" s="140">
        <f>('User Input'!AH32*$C$199 + 'User Input'!AH73*$C$198)*AH221</f>
        <v>0</v>
      </c>
      <c r="AI478" s="140">
        <f>('User Input'!AI32*$C$199 + 'User Input'!AI73*$C$198)*AI221</f>
        <v>0</v>
      </c>
      <c r="AJ478" s="140">
        <f>('User Input'!AJ32*$C$199 + 'User Input'!AJ73*$C$198)*AJ221</f>
        <v>0</v>
      </c>
      <c r="AK478" s="140">
        <f>('User Input'!AK32*$C$199 + 'User Input'!AK73*$C$198)*AK221</f>
        <v>0</v>
      </c>
      <c r="AL478" s="140">
        <f>('User Input'!AL32*$C$199 + 'User Input'!AL73*$C$198)*AL221</f>
        <v>0</v>
      </c>
      <c r="AM478" s="140">
        <f>('User Input'!AM32*$C$199 + 'User Input'!AM73*$C$198)*AM221</f>
        <v>0</v>
      </c>
      <c r="AN478" s="140">
        <f>('User Input'!AN32*$C$199 + 'User Input'!AN73*$C$198)*AN221</f>
        <v>0</v>
      </c>
      <c r="AO478" s="140">
        <f>('User Input'!AO32*$C$199 + 'User Input'!AO73*$C$198)*AO221</f>
        <v>0</v>
      </c>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row>
    <row r="479" spans="1:95" ht="15" customHeight="1">
      <c r="A479" s="104"/>
      <c r="B479" s="117" t="s">
        <v>101</v>
      </c>
      <c r="C479" s="141"/>
      <c r="D479" s="140">
        <f>('User Input'!D33*$C$199 + 'User Input'!D74*$C$198)*D222</f>
        <v>0</v>
      </c>
      <c r="E479" s="140">
        <f>('User Input'!E33*$C$199 + 'User Input'!E74*$C$198)*E222</f>
        <v>0</v>
      </c>
      <c r="F479" s="140">
        <f>('User Input'!F33*$C$199 + 'User Input'!F74*$C$198)*F222</f>
        <v>0</v>
      </c>
      <c r="G479" s="140">
        <f>('User Input'!G33*$C$199 + 'User Input'!G74*$C$198)*G222</f>
        <v>0</v>
      </c>
      <c r="H479" s="140">
        <f>('User Input'!H33*$C$199 + 'User Input'!H74*$C$198)*H222</f>
        <v>0</v>
      </c>
      <c r="I479" s="140">
        <f>('User Input'!I33*$C$199 + 'User Input'!I74*$C$198)*I222</f>
        <v>0</v>
      </c>
      <c r="J479" s="140">
        <f>('User Input'!J33*$C$199 + 'User Input'!J74*$C$198)*J222</f>
        <v>0</v>
      </c>
      <c r="K479" s="140">
        <f>('User Input'!K33*$C$199 + 'User Input'!K74*$C$198)*K222</f>
        <v>0</v>
      </c>
      <c r="L479" s="140">
        <f>('User Input'!L33*$C$199 + 'User Input'!L74*$C$198)*L222</f>
        <v>0</v>
      </c>
      <c r="M479" s="140">
        <f>('User Input'!M33*$C$199 + 'User Input'!M74*$C$198)*M222</f>
        <v>0</v>
      </c>
      <c r="N479" s="140">
        <f>('User Input'!N33*$C$199 + 'User Input'!N74*$C$198)*N222</f>
        <v>0</v>
      </c>
      <c r="O479" s="140">
        <f>('User Input'!O33*$C$199 + 'User Input'!O74*$C$198)*O222</f>
        <v>0</v>
      </c>
      <c r="P479" s="140">
        <f>('User Input'!P33*$C$199 + 'User Input'!P74*$C$198)*P222</f>
        <v>0</v>
      </c>
      <c r="Q479" s="140">
        <f>('User Input'!Q33*$C$199 + 'User Input'!Q74*$C$198)*Q222</f>
        <v>0</v>
      </c>
      <c r="R479" s="140">
        <f>('User Input'!R33*$C$199 + 'User Input'!R74*$C$198)*R222</f>
        <v>0</v>
      </c>
      <c r="S479" s="140">
        <f>('User Input'!S33*$C$199 + 'User Input'!S74*$C$198)*S222</f>
        <v>0</v>
      </c>
      <c r="T479" s="140">
        <f>('User Input'!T33*$C$199 + 'User Input'!T74*$C$198)*T222</f>
        <v>0</v>
      </c>
      <c r="U479" s="140">
        <f>('User Input'!U33*$C$199 + 'User Input'!U74*$C$198)*U222</f>
        <v>0</v>
      </c>
      <c r="V479" s="140">
        <f>('User Input'!V33*$C$199 + 'User Input'!V74*$C$198)*V222</f>
        <v>0</v>
      </c>
      <c r="W479" s="140">
        <f>('User Input'!W33*$C$199 + 'User Input'!W74*$C$198)*W222</f>
        <v>0</v>
      </c>
      <c r="X479" s="140">
        <f>('User Input'!X33*$C$199 + 'User Input'!X74*$C$198)*X222</f>
        <v>0</v>
      </c>
      <c r="Y479" s="140">
        <f>('User Input'!Y33*$C$199 + 'User Input'!Y74*$C$198)*Y222</f>
        <v>0</v>
      </c>
      <c r="Z479" s="140">
        <f>('User Input'!Z33*$C$199 + 'User Input'!Z74*$C$198)*Z222</f>
        <v>0</v>
      </c>
      <c r="AA479" s="140">
        <f>('User Input'!AA33*$C$199 + 'User Input'!AA74*$C$198)*AA222</f>
        <v>0</v>
      </c>
      <c r="AB479" s="140">
        <f>('User Input'!AB33*$C$199 + 'User Input'!AB74*$C$198)*AB222</f>
        <v>0</v>
      </c>
      <c r="AC479" s="140">
        <f>('User Input'!AC33*$C$199 + 'User Input'!AC74*$C$198)*AC222</f>
        <v>0</v>
      </c>
      <c r="AD479" s="140">
        <f>('User Input'!AD33*$C$199 + 'User Input'!AD74*$C$198)*AD222</f>
        <v>0</v>
      </c>
      <c r="AE479" s="140">
        <f>('User Input'!AE33*$C$199 + 'User Input'!AE74*$C$198)*AE222</f>
        <v>0</v>
      </c>
      <c r="AF479" s="140">
        <f>('User Input'!AF33*$C$199 + 'User Input'!AF74*$C$198)*AF222</f>
        <v>0</v>
      </c>
      <c r="AG479" s="140">
        <f>('User Input'!AG33*$C$199 + 'User Input'!AG74*$C$198)*AG222</f>
        <v>0</v>
      </c>
      <c r="AH479" s="140">
        <f>('User Input'!AH33*$C$199 + 'User Input'!AH74*$C$198)*AH222</f>
        <v>0</v>
      </c>
      <c r="AI479" s="140">
        <f>('User Input'!AI33*$C$199 + 'User Input'!AI74*$C$198)*AI222</f>
        <v>0</v>
      </c>
      <c r="AJ479" s="140">
        <f>('User Input'!AJ33*$C$199 + 'User Input'!AJ74*$C$198)*AJ222</f>
        <v>0</v>
      </c>
      <c r="AK479" s="140">
        <f>('User Input'!AK33*$C$199 + 'User Input'!AK74*$C$198)*AK222</f>
        <v>0</v>
      </c>
      <c r="AL479" s="140">
        <f>('User Input'!AL33*$C$199 + 'User Input'!AL74*$C$198)*AL222</f>
        <v>0</v>
      </c>
      <c r="AM479" s="140">
        <f>('User Input'!AM33*$C$199 + 'User Input'!AM74*$C$198)*AM222</f>
        <v>0</v>
      </c>
      <c r="AN479" s="140">
        <f>('User Input'!AN33*$C$199 + 'User Input'!AN74*$C$198)*AN222</f>
        <v>0</v>
      </c>
      <c r="AO479" s="140">
        <f>('User Input'!AO33*$C$199 + 'User Input'!AO74*$C$198)*AO222</f>
        <v>0</v>
      </c>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row>
    <row r="480" spans="1:95" ht="15" customHeight="1">
      <c r="A480" s="104"/>
      <c r="B480" s="117" t="s">
        <v>102</v>
      </c>
      <c r="C480" s="141"/>
      <c r="D480" s="140">
        <f>('User Input'!D34*$C$199 + 'User Input'!D75*$C$198)*D223</f>
        <v>0</v>
      </c>
      <c r="E480" s="140">
        <f>('User Input'!E34*$C$199 + 'User Input'!E75*$C$198)*E223</f>
        <v>0</v>
      </c>
      <c r="F480" s="140">
        <f>('User Input'!F34*$C$199 + 'User Input'!F75*$C$198)*F223</f>
        <v>0</v>
      </c>
      <c r="G480" s="140">
        <f>('User Input'!G34*$C$199 + 'User Input'!G75*$C$198)*G223</f>
        <v>0</v>
      </c>
      <c r="H480" s="140">
        <f>('User Input'!H34*$C$199 + 'User Input'!H75*$C$198)*H223</f>
        <v>0</v>
      </c>
      <c r="I480" s="140">
        <f>('User Input'!I34*$C$199 + 'User Input'!I75*$C$198)*I223</f>
        <v>0</v>
      </c>
      <c r="J480" s="140">
        <f>('User Input'!J34*$C$199 + 'User Input'!J75*$C$198)*J223</f>
        <v>0</v>
      </c>
      <c r="K480" s="140">
        <f>('User Input'!K34*$C$199 + 'User Input'!K75*$C$198)*K223</f>
        <v>0</v>
      </c>
      <c r="L480" s="140">
        <f>('User Input'!L34*$C$199 + 'User Input'!L75*$C$198)*L223</f>
        <v>0</v>
      </c>
      <c r="M480" s="140">
        <f>('User Input'!M34*$C$199 + 'User Input'!M75*$C$198)*M223</f>
        <v>0</v>
      </c>
      <c r="N480" s="140">
        <f>('User Input'!N34*$C$199 + 'User Input'!N75*$C$198)*N223</f>
        <v>0</v>
      </c>
      <c r="O480" s="140">
        <f>('User Input'!O34*$C$199 + 'User Input'!O75*$C$198)*O223</f>
        <v>0</v>
      </c>
      <c r="P480" s="140">
        <f>('User Input'!P34*$C$199 + 'User Input'!P75*$C$198)*P223</f>
        <v>0</v>
      </c>
      <c r="Q480" s="140">
        <f>('User Input'!Q34*$C$199 + 'User Input'!Q75*$C$198)*Q223</f>
        <v>0</v>
      </c>
      <c r="R480" s="140">
        <f>('User Input'!R34*$C$199 + 'User Input'!R75*$C$198)*R223</f>
        <v>0</v>
      </c>
      <c r="S480" s="140">
        <f>('User Input'!S34*$C$199 + 'User Input'!S75*$C$198)*S223</f>
        <v>0</v>
      </c>
      <c r="T480" s="140">
        <f>('User Input'!T34*$C$199 + 'User Input'!T75*$C$198)*T223</f>
        <v>0</v>
      </c>
      <c r="U480" s="140">
        <f>('User Input'!U34*$C$199 + 'User Input'!U75*$C$198)*U223</f>
        <v>0</v>
      </c>
      <c r="V480" s="140">
        <f>('User Input'!V34*$C$199 + 'User Input'!V75*$C$198)*V223</f>
        <v>0</v>
      </c>
      <c r="W480" s="140">
        <f>('User Input'!W34*$C$199 + 'User Input'!W75*$C$198)*W223</f>
        <v>0</v>
      </c>
      <c r="X480" s="140">
        <f>('User Input'!X34*$C$199 + 'User Input'!X75*$C$198)*X223</f>
        <v>0</v>
      </c>
      <c r="Y480" s="140">
        <f>('User Input'!Y34*$C$199 + 'User Input'!Y75*$C$198)*Y223</f>
        <v>0</v>
      </c>
      <c r="Z480" s="140">
        <f>('User Input'!Z34*$C$199 + 'User Input'!Z75*$C$198)*Z223</f>
        <v>0</v>
      </c>
      <c r="AA480" s="140">
        <f>('User Input'!AA34*$C$199 + 'User Input'!AA75*$C$198)*AA223</f>
        <v>0</v>
      </c>
      <c r="AB480" s="140">
        <f>('User Input'!AB34*$C$199 + 'User Input'!AB75*$C$198)*AB223</f>
        <v>0</v>
      </c>
      <c r="AC480" s="140">
        <f>('User Input'!AC34*$C$199 + 'User Input'!AC75*$C$198)*AC223</f>
        <v>0</v>
      </c>
      <c r="AD480" s="140">
        <f>('User Input'!AD34*$C$199 + 'User Input'!AD75*$C$198)*AD223</f>
        <v>0</v>
      </c>
      <c r="AE480" s="140">
        <f>('User Input'!AE34*$C$199 + 'User Input'!AE75*$C$198)*AE223</f>
        <v>0</v>
      </c>
      <c r="AF480" s="140">
        <f>('User Input'!AF34*$C$199 + 'User Input'!AF75*$C$198)*AF223</f>
        <v>0</v>
      </c>
      <c r="AG480" s="140">
        <f>('User Input'!AG34*$C$199 + 'User Input'!AG75*$C$198)*AG223</f>
        <v>0</v>
      </c>
      <c r="AH480" s="140">
        <f>('User Input'!AH34*$C$199 + 'User Input'!AH75*$C$198)*AH223</f>
        <v>0</v>
      </c>
      <c r="AI480" s="140">
        <f>('User Input'!AI34*$C$199 + 'User Input'!AI75*$C$198)*AI223</f>
        <v>0</v>
      </c>
      <c r="AJ480" s="140">
        <f>('User Input'!AJ34*$C$199 + 'User Input'!AJ75*$C$198)*AJ223</f>
        <v>0</v>
      </c>
      <c r="AK480" s="140">
        <f>('User Input'!AK34*$C$199 + 'User Input'!AK75*$C$198)*AK223</f>
        <v>0</v>
      </c>
      <c r="AL480" s="140">
        <f>('User Input'!AL34*$C$199 + 'User Input'!AL75*$C$198)*AL223</f>
        <v>0</v>
      </c>
      <c r="AM480" s="140">
        <f>('User Input'!AM34*$C$199 + 'User Input'!AM75*$C$198)*AM223</f>
        <v>0</v>
      </c>
      <c r="AN480" s="140">
        <f>('User Input'!AN34*$C$199 + 'User Input'!AN75*$C$198)*AN223</f>
        <v>0</v>
      </c>
      <c r="AO480" s="140">
        <f>('User Input'!AO34*$C$199 + 'User Input'!AO75*$C$198)*AO223</f>
        <v>0</v>
      </c>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row>
    <row r="481" spans="1:95" ht="15" customHeight="1">
      <c r="A481" s="104"/>
      <c r="B481" s="117" t="s">
        <v>103</v>
      </c>
      <c r="C481" s="141"/>
      <c r="D481" s="140">
        <f>('User Input'!D35*$C$199 + 'User Input'!D76*$C$198)*D224</f>
        <v>0</v>
      </c>
      <c r="E481" s="140">
        <f>('User Input'!E35*$C$199 + 'User Input'!E76*$C$198)*E224</f>
        <v>0</v>
      </c>
      <c r="F481" s="140">
        <f>('User Input'!F35*$C$199 + 'User Input'!F76*$C$198)*F224</f>
        <v>0</v>
      </c>
      <c r="G481" s="140">
        <f>('User Input'!G35*$C$199 + 'User Input'!G76*$C$198)*G224</f>
        <v>0</v>
      </c>
      <c r="H481" s="140">
        <f>('User Input'!H35*$C$199 + 'User Input'!H76*$C$198)*H224</f>
        <v>0</v>
      </c>
      <c r="I481" s="140">
        <f>('User Input'!I35*$C$199 + 'User Input'!I76*$C$198)*I224</f>
        <v>0</v>
      </c>
      <c r="J481" s="140">
        <f>('User Input'!J35*$C$199 + 'User Input'!J76*$C$198)*J224</f>
        <v>0</v>
      </c>
      <c r="K481" s="140">
        <f>('User Input'!K35*$C$199 + 'User Input'!K76*$C$198)*K224</f>
        <v>0</v>
      </c>
      <c r="L481" s="140">
        <f>('User Input'!L35*$C$199 + 'User Input'!L76*$C$198)*L224</f>
        <v>0</v>
      </c>
      <c r="M481" s="140">
        <f>('User Input'!M35*$C$199 + 'User Input'!M76*$C$198)*M224</f>
        <v>0</v>
      </c>
      <c r="N481" s="140">
        <f>('User Input'!N35*$C$199 + 'User Input'!N76*$C$198)*N224</f>
        <v>0</v>
      </c>
      <c r="O481" s="140">
        <f>('User Input'!O35*$C$199 + 'User Input'!O76*$C$198)*O224</f>
        <v>0</v>
      </c>
      <c r="P481" s="140">
        <f>('User Input'!P35*$C$199 + 'User Input'!P76*$C$198)*P224</f>
        <v>0</v>
      </c>
      <c r="Q481" s="140">
        <f>('User Input'!Q35*$C$199 + 'User Input'!Q76*$C$198)*Q224</f>
        <v>0</v>
      </c>
      <c r="R481" s="140">
        <f>('User Input'!R35*$C$199 + 'User Input'!R76*$C$198)*R224</f>
        <v>0</v>
      </c>
      <c r="S481" s="140">
        <f>('User Input'!S35*$C$199 + 'User Input'!S76*$C$198)*S224</f>
        <v>0</v>
      </c>
      <c r="T481" s="140">
        <f>('User Input'!T35*$C$199 + 'User Input'!T76*$C$198)*T224</f>
        <v>0</v>
      </c>
      <c r="U481" s="140">
        <f>('User Input'!U35*$C$199 + 'User Input'!U76*$C$198)*U224</f>
        <v>0</v>
      </c>
      <c r="V481" s="140">
        <f>('User Input'!V35*$C$199 + 'User Input'!V76*$C$198)*V224</f>
        <v>0</v>
      </c>
      <c r="W481" s="140">
        <f>('User Input'!W35*$C$199 + 'User Input'!W76*$C$198)*W224</f>
        <v>0</v>
      </c>
      <c r="X481" s="140">
        <f>('User Input'!X35*$C$199 + 'User Input'!X76*$C$198)*X224</f>
        <v>0</v>
      </c>
      <c r="Y481" s="140">
        <f>('User Input'!Y35*$C$199 + 'User Input'!Y76*$C$198)*Y224</f>
        <v>0</v>
      </c>
      <c r="Z481" s="140">
        <f>('User Input'!Z35*$C$199 + 'User Input'!Z76*$C$198)*Z224</f>
        <v>0</v>
      </c>
      <c r="AA481" s="140">
        <f>('User Input'!AA35*$C$199 + 'User Input'!AA76*$C$198)*AA224</f>
        <v>0</v>
      </c>
      <c r="AB481" s="140">
        <f>('User Input'!AB35*$C$199 + 'User Input'!AB76*$C$198)*AB224</f>
        <v>0</v>
      </c>
      <c r="AC481" s="140">
        <f>('User Input'!AC35*$C$199 + 'User Input'!AC76*$C$198)*AC224</f>
        <v>0</v>
      </c>
      <c r="AD481" s="140">
        <f>('User Input'!AD35*$C$199 + 'User Input'!AD76*$C$198)*AD224</f>
        <v>0</v>
      </c>
      <c r="AE481" s="140">
        <f>('User Input'!AE35*$C$199 + 'User Input'!AE76*$C$198)*AE224</f>
        <v>0</v>
      </c>
      <c r="AF481" s="140">
        <f>('User Input'!AF35*$C$199 + 'User Input'!AF76*$C$198)*AF224</f>
        <v>0</v>
      </c>
      <c r="AG481" s="140">
        <f>('User Input'!AG35*$C$199 + 'User Input'!AG76*$C$198)*AG224</f>
        <v>0</v>
      </c>
      <c r="AH481" s="140">
        <f>('User Input'!AH35*$C$199 + 'User Input'!AH76*$C$198)*AH224</f>
        <v>0</v>
      </c>
      <c r="AI481" s="140">
        <f>('User Input'!AI35*$C$199 + 'User Input'!AI76*$C$198)*AI224</f>
        <v>0</v>
      </c>
      <c r="AJ481" s="140">
        <f>('User Input'!AJ35*$C$199 + 'User Input'!AJ76*$C$198)*AJ224</f>
        <v>0</v>
      </c>
      <c r="AK481" s="140">
        <f>('User Input'!AK35*$C$199 + 'User Input'!AK76*$C$198)*AK224</f>
        <v>0</v>
      </c>
      <c r="AL481" s="140">
        <f>('User Input'!AL35*$C$199 + 'User Input'!AL76*$C$198)*AL224</f>
        <v>0</v>
      </c>
      <c r="AM481" s="140">
        <f>('User Input'!AM35*$C$199 + 'User Input'!AM76*$C$198)*AM224</f>
        <v>0</v>
      </c>
      <c r="AN481" s="140">
        <f>('User Input'!AN35*$C$199 + 'User Input'!AN76*$C$198)*AN224</f>
        <v>0</v>
      </c>
      <c r="AO481" s="140">
        <f>('User Input'!AO35*$C$199 + 'User Input'!AO76*$C$198)*AO224</f>
        <v>0</v>
      </c>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row>
    <row r="482" spans="1:95" ht="15" customHeight="1">
      <c r="A482" s="104"/>
      <c r="B482" s="117" t="s">
        <v>104</v>
      </c>
      <c r="C482" s="141"/>
      <c r="D482" s="140">
        <f>('User Input'!D36*$C$199 + 'User Input'!D77*$C$198)*D225</f>
        <v>0</v>
      </c>
      <c r="E482" s="140">
        <f>('User Input'!E36*$C$199 + 'User Input'!E77*$C$198)*E225</f>
        <v>0</v>
      </c>
      <c r="F482" s="140">
        <f>('User Input'!F36*$C$199 + 'User Input'!F77*$C$198)*F225</f>
        <v>0</v>
      </c>
      <c r="G482" s="140">
        <f>('User Input'!G36*$C$199 + 'User Input'!G77*$C$198)*G225</f>
        <v>0</v>
      </c>
      <c r="H482" s="140">
        <f>('User Input'!H36*$C$199 + 'User Input'!H77*$C$198)*H225</f>
        <v>0</v>
      </c>
      <c r="I482" s="140">
        <f>('User Input'!I36*$C$199 + 'User Input'!I77*$C$198)*I225</f>
        <v>0</v>
      </c>
      <c r="J482" s="140">
        <f>('User Input'!J36*$C$199 + 'User Input'!J77*$C$198)*J225</f>
        <v>0</v>
      </c>
      <c r="K482" s="140">
        <f>('User Input'!K36*$C$199 + 'User Input'!K77*$C$198)*K225</f>
        <v>0</v>
      </c>
      <c r="L482" s="140">
        <f>('User Input'!L36*$C$199 + 'User Input'!L77*$C$198)*L225</f>
        <v>0</v>
      </c>
      <c r="M482" s="140">
        <f>('User Input'!M36*$C$199 + 'User Input'!M77*$C$198)*M225</f>
        <v>0</v>
      </c>
      <c r="N482" s="140">
        <f>('User Input'!N36*$C$199 + 'User Input'!N77*$C$198)*N225</f>
        <v>0</v>
      </c>
      <c r="O482" s="140">
        <f>('User Input'!O36*$C$199 + 'User Input'!O77*$C$198)*O225</f>
        <v>0</v>
      </c>
      <c r="P482" s="140">
        <f>('User Input'!P36*$C$199 + 'User Input'!P77*$C$198)*P225</f>
        <v>0</v>
      </c>
      <c r="Q482" s="140">
        <f>('User Input'!Q36*$C$199 + 'User Input'!Q77*$C$198)*Q225</f>
        <v>0</v>
      </c>
      <c r="R482" s="140">
        <f>('User Input'!R36*$C$199 + 'User Input'!R77*$C$198)*R225</f>
        <v>0</v>
      </c>
      <c r="S482" s="140">
        <f>('User Input'!S36*$C$199 + 'User Input'!S77*$C$198)*S225</f>
        <v>0</v>
      </c>
      <c r="T482" s="140">
        <f>('User Input'!T36*$C$199 + 'User Input'!T77*$C$198)*T225</f>
        <v>0</v>
      </c>
      <c r="U482" s="140">
        <f>('User Input'!U36*$C$199 + 'User Input'!U77*$C$198)*U225</f>
        <v>0</v>
      </c>
      <c r="V482" s="140">
        <f>('User Input'!V36*$C$199 + 'User Input'!V77*$C$198)*V225</f>
        <v>0</v>
      </c>
      <c r="W482" s="140">
        <f>('User Input'!W36*$C$199 + 'User Input'!W77*$C$198)*W225</f>
        <v>0</v>
      </c>
      <c r="X482" s="140">
        <f>('User Input'!X36*$C$199 + 'User Input'!X77*$C$198)*X225</f>
        <v>0</v>
      </c>
      <c r="Y482" s="140">
        <f>('User Input'!Y36*$C$199 + 'User Input'!Y77*$C$198)*Y225</f>
        <v>0</v>
      </c>
      <c r="Z482" s="140">
        <f>('User Input'!Z36*$C$199 + 'User Input'!Z77*$C$198)*Z225</f>
        <v>0</v>
      </c>
      <c r="AA482" s="140">
        <f>('User Input'!AA36*$C$199 + 'User Input'!AA77*$C$198)*AA225</f>
        <v>0</v>
      </c>
      <c r="AB482" s="140">
        <f>('User Input'!AB36*$C$199 + 'User Input'!AB77*$C$198)*AB225</f>
        <v>0</v>
      </c>
      <c r="AC482" s="140">
        <f>('User Input'!AC36*$C$199 + 'User Input'!AC77*$C$198)*AC225</f>
        <v>0</v>
      </c>
      <c r="AD482" s="140">
        <f>('User Input'!AD36*$C$199 + 'User Input'!AD77*$C$198)*AD225</f>
        <v>0</v>
      </c>
      <c r="AE482" s="140">
        <f>('User Input'!AE36*$C$199 + 'User Input'!AE77*$C$198)*AE225</f>
        <v>0</v>
      </c>
      <c r="AF482" s="140">
        <f>('User Input'!AF36*$C$199 + 'User Input'!AF77*$C$198)*AF225</f>
        <v>0</v>
      </c>
      <c r="AG482" s="140">
        <f>('User Input'!AG36*$C$199 + 'User Input'!AG77*$C$198)*AG225</f>
        <v>0</v>
      </c>
      <c r="AH482" s="140">
        <f>('User Input'!AH36*$C$199 + 'User Input'!AH77*$C$198)*AH225</f>
        <v>0</v>
      </c>
      <c r="AI482" s="140">
        <f>('User Input'!AI36*$C$199 + 'User Input'!AI77*$C$198)*AI225</f>
        <v>0</v>
      </c>
      <c r="AJ482" s="140">
        <f>('User Input'!AJ36*$C$199 + 'User Input'!AJ77*$C$198)*AJ225</f>
        <v>0</v>
      </c>
      <c r="AK482" s="140">
        <f>('User Input'!AK36*$C$199 + 'User Input'!AK77*$C$198)*AK225</f>
        <v>0</v>
      </c>
      <c r="AL482" s="140">
        <f>('User Input'!AL36*$C$199 + 'User Input'!AL77*$C$198)*AL225</f>
        <v>0</v>
      </c>
      <c r="AM482" s="140">
        <f>('User Input'!AM36*$C$199 + 'User Input'!AM77*$C$198)*AM225</f>
        <v>0</v>
      </c>
      <c r="AN482" s="140">
        <f>('User Input'!AN36*$C$199 + 'User Input'!AN77*$C$198)*AN225</f>
        <v>0</v>
      </c>
      <c r="AO482" s="140">
        <f>('User Input'!AO36*$C$199 + 'User Input'!AO77*$C$198)*AO225</f>
        <v>0</v>
      </c>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row>
    <row r="483" spans="1:95" ht="15" customHeight="1">
      <c r="A483" s="104"/>
      <c r="B483" s="117" t="s">
        <v>105</v>
      </c>
      <c r="C483" s="141"/>
      <c r="D483" s="140">
        <f>('User Input'!D37*$C$199 + 'User Input'!D78*$C$198)*D226</f>
        <v>0</v>
      </c>
      <c r="E483" s="140">
        <f>('User Input'!E37*$C$199 + 'User Input'!E78*$C$198)*E226</f>
        <v>0</v>
      </c>
      <c r="F483" s="140">
        <f>('User Input'!F37*$C$199 + 'User Input'!F78*$C$198)*F226</f>
        <v>0</v>
      </c>
      <c r="G483" s="140">
        <f>('User Input'!G37*$C$199 + 'User Input'!G78*$C$198)*G226</f>
        <v>0</v>
      </c>
      <c r="H483" s="140">
        <f>('User Input'!H37*$C$199 + 'User Input'!H78*$C$198)*H226</f>
        <v>0</v>
      </c>
      <c r="I483" s="140">
        <f>('User Input'!I37*$C$199 + 'User Input'!I78*$C$198)*I226</f>
        <v>0</v>
      </c>
      <c r="J483" s="140">
        <f>('User Input'!J37*$C$199 + 'User Input'!J78*$C$198)*J226</f>
        <v>0</v>
      </c>
      <c r="K483" s="140">
        <f>('User Input'!K37*$C$199 + 'User Input'!K78*$C$198)*K226</f>
        <v>0</v>
      </c>
      <c r="L483" s="140">
        <f>('User Input'!L37*$C$199 + 'User Input'!L78*$C$198)*L226</f>
        <v>0</v>
      </c>
      <c r="M483" s="140">
        <f>('User Input'!M37*$C$199 + 'User Input'!M78*$C$198)*M226</f>
        <v>0</v>
      </c>
      <c r="N483" s="140">
        <f>('User Input'!N37*$C$199 + 'User Input'!N78*$C$198)*N226</f>
        <v>0</v>
      </c>
      <c r="O483" s="140">
        <f>('User Input'!O37*$C$199 + 'User Input'!O78*$C$198)*O226</f>
        <v>0</v>
      </c>
      <c r="P483" s="140">
        <f>('User Input'!P37*$C$199 + 'User Input'!P78*$C$198)*P226</f>
        <v>0</v>
      </c>
      <c r="Q483" s="140">
        <f>('User Input'!Q37*$C$199 + 'User Input'!Q78*$C$198)*Q226</f>
        <v>0</v>
      </c>
      <c r="R483" s="140">
        <f>('User Input'!R37*$C$199 + 'User Input'!R78*$C$198)*R226</f>
        <v>0</v>
      </c>
      <c r="S483" s="140">
        <f>('User Input'!S37*$C$199 + 'User Input'!S78*$C$198)*S226</f>
        <v>0</v>
      </c>
      <c r="T483" s="140">
        <f>('User Input'!T37*$C$199 + 'User Input'!T78*$C$198)*T226</f>
        <v>0</v>
      </c>
      <c r="U483" s="140">
        <f>('User Input'!U37*$C$199 + 'User Input'!U78*$C$198)*U226</f>
        <v>0</v>
      </c>
      <c r="V483" s="140">
        <f>('User Input'!V37*$C$199 + 'User Input'!V78*$C$198)*V226</f>
        <v>0</v>
      </c>
      <c r="W483" s="140">
        <f>('User Input'!W37*$C$199 + 'User Input'!W78*$C$198)*W226</f>
        <v>0</v>
      </c>
      <c r="X483" s="140">
        <f>('User Input'!X37*$C$199 + 'User Input'!X78*$C$198)*X226</f>
        <v>0</v>
      </c>
      <c r="Y483" s="140">
        <f>('User Input'!Y37*$C$199 + 'User Input'!Y78*$C$198)*Y226</f>
        <v>0</v>
      </c>
      <c r="Z483" s="140">
        <f>('User Input'!Z37*$C$199 + 'User Input'!Z78*$C$198)*Z226</f>
        <v>0</v>
      </c>
      <c r="AA483" s="140">
        <f>('User Input'!AA37*$C$199 + 'User Input'!AA78*$C$198)*AA226</f>
        <v>0</v>
      </c>
      <c r="AB483" s="140">
        <f>('User Input'!AB37*$C$199 + 'User Input'!AB78*$C$198)*AB226</f>
        <v>0</v>
      </c>
      <c r="AC483" s="140">
        <f>('User Input'!AC37*$C$199 + 'User Input'!AC78*$C$198)*AC226</f>
        <v>0</v>
      </c>
      <c r="AD483" s="140">
        <f>('User Input'!AD37*$C$199 + 'User Input'!AD78*$C$198)*AD226</f>
        <v>0</v>
      </c>
      <c r="AE483" s="140">
        <f>('User Input'!AE37*$C$199 + 'User Input'!AE78*$C$198)*AE226</f>
        <v>0</v>
      </c>
      <c r="AF483" s="140">
        <f>('User Input'!AF37*$C$199 + 'User Input'!AF78*$C$198)*AF226</f>
        <v>0</v>
      </c>
      <c r="AG483" s="140">
        <f>('User Input'!AG37*$C$199 + 'User Input'!AG78*$C$198)*AG226</f>
        <v>0</v>
      </c>
      <c r="AH483" s="140">
        <f>('User Input'!AH37*$C$199 + 'User Input'!AH78*$C$198)*AH226</f>
        <v>0</v>
      </c>
      <c r="AI483" s="140">
        <f>('User Input'!AI37*$C$199 + 'User Input'!AI78*$C$198)*AI226</f>
        <v>0</v>
      </c>
      <c r="AJ483" s="140">
        <f>('User Input'!AJ37*$C$199 + 'User Input'!AJ78*$C$198)*AJ226</f>
        <v>0</v>
      </c>
      <c r="AK483" s="140">
        <f>('User Input'!AK37*$C$199 + 'User Input'!AK78*$C$198)*AK226</f>
        <v>0</v>
      </c>
      <c r="AL483" s="140">
        <f>('User Input'!AL37*$C$199 + 'User Input'!AL78*$C$198)*AL226</f>
        <v>0</v>
      </c>
      <c r="AM483" s="140">
        <f>('User Input'!AM37*$C$199 + 'User Input'!AM78*$C$198)*AM226</f>
        <v>0</v>
      </c>
      <c r="AN483" s="140">
        <f>('User Input'!AN37*$C$199 + 'User Input'!AN78*$C$198)*AN226</f>
        <v>0</v>
      </c>
      <c r="AO483" s="140">
        <f>('User Input'!AO37*$C$199 + 'User Input'!AO78*$C$198)*AO226</f>
        <v>0</v>
      </c>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row>
    <row r="484" spans="1:95" ht="15" customHeight="1">
      <c r="A484" s="104"/>
      <c r="B484" s="117" t="s">
        <v>106</v>
      </c>
      <c r="C484" s="141"/>
      <c r="D484" s="140">
        <f>('User Input'!D38*$C$199 + 'User Input'!D79*$C$198)*D227</f>
        <v>0</v>
      </c>
      <c r="E484" s="140">
        <f>('User Input'!E38*$C$199 + 'User Input'!E79*$C$198)*E227</f>
        <v>0</v>
      </c>
      <c r="F484" s="140">
        <f>('User Input'!F38*$C$199 + 'User Input'!F79*$C$198)*F227</f>
        <v>0</v>
      </c>
      <c r="G484" s="140">
        <f>('User Input'!G38*$C$199 + 'User Input'!G79*$C$198)*G227</f>
        <v>0</v>
      </c>
      <c r="H484" s="140">
        <f>('User Input'!H38*$C$199 + 'User Input'!H79*$C$198)*H227</f>
        <v>0</v>
      </c>
      <c r="I484" s="140">
        <f>('User Input'!I38*$C$199 + 'User Input'!I79*$C$198)*I227</f>
        <v>0</v>
      </c>
      <c r="J484" s="140">
        <f>('User Input'!J38*$C$199 + 'User Input'!J79*$C$198)*J227</f>
        <v>0</v>
      </c>
      <c r="K484" s="140">
        <f>('User Input'!K38*$C$199 + 'User Input'!K79*$C$198)*K227</f>
        <v>0</v>
      </c>
      <c r="L484" s="140">
        <f>('User Input'!L38*$C$199 + 'User Input'!L79*$C$198)*L227</f>
        <v>0</v>
      </c>
      <c r="M484" s="140">
        <f>('User Input'!M38*$C$199 + 'User Input'!M79*$C$198)*M227</f>
        <v>0</v>
      </c>
      <c r="N484" s="140">
        <f>('User Input'!N38*$C$199 + 'User Input'!N79*$C$198)*N227</f>
        <v>0</v>
      </c>
      <c r="O484" s="140">
        <f>('User Input'!O38*$C$199 + 'User Input'!O79*$C$198)*O227</f>
        <v>0</v>
      </c>
      <c r="P484" s="140">
        <f>('User Input'!P38*$C$199 + 'User Input'!P79*$C$198)*P227</f>
        <v>0</v>
      </c>
      <c r="Q484" s="140">
        <f>('User Input'!Q38*$C$199 + 'User Input'!Q79*$C$198)*Q227</f>
        <v>0</v>
      </c>
      <c r="R484" s="140">
        <f>('User Input'!R38*$C$199 + 'User Input'!R79*$C$198)*R227</f>
        <v>0</v>
      </c>
      <c r="S484" s="140">
        <f>('User Input'!S38*$C$199 + 'User Input'!S79*$C$198)*S227</f>
        <v>0</v>
      </c>
      <c r="T484" s="140">
        <f>('User Input'!T38*$C$199 + 'User Input'!T79*$C$198)*T227</f>
        <v>0</v>
      </c>
      <c r="U484" s="140">
        <f>('User Input'!U38*$C$199 + 'User Input'!U79*$C$198)*U227</f>
        <v>0</v>
      </c>
      <c r="V484" s="140">
        <f>('User Input'!V38*$C$199 + 'User Input'!V79*$C$198)*V227</f>
        <v>0</v>
      </c>
      <c r="W484" s="140">
        <f>('User Input'!W38*$C$199 + 'User Input'!W79*$C$198)*W227</f>
        <v>0</v>
      </c>
      <c r="X484" s="140">
        <f>('User Input'!X38*$C$199 + 'User Input'!X79*$C$198)*X227</f>
        <v>0</v>
      </c>
      <c r="Y484" s="140">
        <f>('User Input'!Y38*$C$199 + 'User Input'!Y79*$C$198)*Y227</f>
        <v>0</v>
      </c>
      <c r="Z484" s="140">
        <f>('User Input'!Z38*$C$199 + 'User Input'!Z79*$C$198)*Z227</f>
        <v>0</v>
      </c>
      <c r="AA484" s="140">
        <f>('User Input'!AA38*$C$199 + 'User Input'!AA79*$C$198)*AA227</f>
        <v>0</v>
      </c>
      <c r="AB484" s="140">
        <f>('User Input'!AB38*$C$199 + 'User Input'!AB79*$C$198)*AB227</f>
        <v>0</v>
      </c>
      <c r="AC484" s="140">
        <f>('User Input'!AC38*$C$199 + 'User Input'!AC79*$C$198)*AC227</f>
        <v>0</v>
      </c>
      <c r="AD484" s="140">
        <f>('User Input'!AD38*$C$199 + 'User Input'!AD79*$C$198)*AD227</f>
        <v>0</v>
      </c>
      <c r="AE484" s="140">
        <f>('User Input'!AE38*$C$199 + 'User Input'!AE79*$C$198)*AE227</f>
        <v>0</v>
      </c>
      <c r="AF484" s="140">
        <f>('User Input'!AF38*$C$199 + 'User Input'!AF79*$C$198)*AF227</f>
        <v>0</v>
      </c>
      <c r="AG484" s="140">
        <f>('User Input'!AG38*$C$199 + 'User Input'!AG79*$C$198)*AG227</f>
        <v>0</v>
      </c>
      <c r="AH484" s="140">
        <f>('User Input'!AH38*$C$199 + 'User Input'!AH79*$C$198)*AH227</f>
        <v>0</v>
      </c>
      <c r="AI484" s="140">
        <f>('User Input'!AI38*$C$199 + 'User Input'!AI79*$C$198)*AI227</f>
        <v>0</v>
      </c>
      <c r="AJ484" s="140">
        <f>('User Input'!AJ38*$C$199 + 'User Input'!AJ79*$C$198)*AJ227</f>
        <v>0</v>
      </c>
      <c r="AK484" s="140">
        <f>('User Input'!AK38*$C$199 + 'User Input'!AK79*$C$198)*AK227</f>
        <v>0</v>
      </c>
      <c r="AL484" s="140">
        <f>('User Input'!AL38*$C$199 + 'User Input'!AL79*$C$198)*AL227</f>
        <v>0</v>
      </c>
      <c r="AM484" s="140">
        <f>('User Input'!AM38*$C$199 + 'User Input'!AM79*$C$198)*AM227</f>
        <v>0</v>
      </c>
      <c r="AN484" s="140">
        <f>('User Input'!AN38*$C$199 + 'User Input'!AN79*$C$198)*AN227</f>
        <v>0</v>
      </c>
      <c r="AO484" s="140">
        <f>('User Input'!AO38*$C$199 + 'User Input'!AO79*$C$198)*AO227</f>
        <v>0</v>
      </c>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row>
    <row r="485" spans="1:95" ht="15" customHeight="1">
      <c r="A485" s="104"/>
      <c r="B485" s="117" t="s">
        <v>107</v>
      </c>
      <c r="C485" s="141"/>
      <c r="D485" s="140">
        <f>('User Input'!D39*$C$199 + 'User Input'!D80*$C$198)*D228</f>
        <v>0</v>
      </c>
      <c r="E485" s="140">
        <f>('User Input'!E39*$C$199 + 'User Input'!E80*$C$198)*E228</f>
        <v>0</v>
      </c>
      <c r="F485" s="140">
        <f>('User Input'!F39*$C$199 + 'User Input'!F80*$C$198)*F228</f>
        <v>0</v>
      </c>
      <c r="G485" s="140">
        <f>('User Input'!G39*$C$199 + 'User Input'!G80*$C$198)*G228</f>
        <v>0</v>
      </c>
      <c r="H485" s="140">
        <f>('User Input'!H39*$C$199 + 'User Input'!H80*$C$198)*H228</f>
        <v>0</v>
      </c>
      <c r="I485" s="140">
        <f>('User Input'!I39*$C$199 + 'User Input'!I80*$C$198)*I228</f>
        <v>0</v>
      </c>
      <c r="J485" s="140">
        <f>('User Input'!J39*$C$199 + 'User Input'!J80*$C$198)*J228</f>
        <v>0</v>
      </c>
      <c r="K485" s="140">
        <f>('User Input'!K39*$C$199 + 'User Input'!K80*$C$198)*K228</f>
        <v>0</v>
      </c>
      <c r="L485" s="140">
        <f>('User Input'!L39*$C$199 + 'User Input'!L80*$C$198)*L228</f>
        <v>0</v>
      </c>
      <c r="M485" s="140">
        <f>('User Input'!M39*$C$199 + 'User Input'!M80*$C$198)*M228</f>
        <v>0</v>
      </c>
      <c r="N485" s="140">
        <f>('User Input'!N39*$C$199 + 'User Input'!N80*$C$198)*N228</f>
        <v>0</v>
      </c>
      <c r="O485" s="140">
        <f>('User Input'!O39*$C$199 + 'User Input'!O80*$C$198)*O228</f>
        <v>0</v>
      </c>
      <c r="P485" s="140">
        <f>('User Input'!P39*$C$199 + 'User Input'!P80*$C$198)*P228</f>
        <v>0</v>
      </c>
      <c r="Q485" s="140">
        <f>('User Input'!Q39*$C$199 + 'User Input'!Q80*$C$198)*Q228</f>
        <v>0</v>
      </c>
      <c r="R485" s="140">
        <f>('User Input'!R39*$C$199 + 'User Input'!R80*$C$198)*R228</f>
        <v>0</v>
      </c>
      <c r="S485" s="140">
        <f>('User Input'!S39*$C$199 + 'User Input'!S80*$C$198)*S228</f>
        <v>0</v>
      </c>
      <c r="T485" s="140">
        <f>('User Input'!T39*$C$199 + 'User Input'!T80*$C$198)*T228</f>
        <v>0</v>
      </c>
      <c r="U485" s="140">
        <f>('User Input'!U39*$C$199 + 'User Input'!U80*$C$198)*U228</f>
        <v>0</v>
      </c>
      <c r="V485" s="140">
        <f>('User Input'!V39*$C$199 + 'User Input'!V80*$C$198)*V228</f>
        <v>0</v>
      </c>
      <c r="W485" s="140">
        <f>('User Input'!W39*$C$199 + 'User Input'!W80*$C$198)*W228</f>
        <v>0</v>
      </c>
      <c r="X485" s="140">
        <f>('User Input'!X39*$C$199 + 'User Input'!X80*$C$198)*X228</f>
        <v>0</v>
      </c>
      <c r="Y485" s="140">
        <f>('User Input'!Y39*$C$199 + 'User Input'!Y80*$C$198)*Y228</f>
        <v>0</v>
      </c>
      <c r="Z485" s="140">
        <f>('User Input'!Z39*$C$199 + 'User Input'!Z80*$C$198)*Z228</f>
        <v>0</v>
      </c>
      <c r="AA485" s="140">
        <f>('User Input'!AA39*$C$199 + 'User Input'!AA80*$C$198)*AA228</f>
        <v>0</v>
      </c>
      <c r="AB485" s="140">
        <f>('User Input'!AB39*$C$199 + 'User Input'!AB80*$C$198)*AB228</f>
        <v>0</v>
      </c>
      <c r="AC485" s="140">
        <f>('User Input'!AC39*$C$199 + 'User Input'!AC80*$C$198)*AC228</f>
        <v>0</v>
      </c>
      <c r="AD485" s="140">
        <f>('User Input'!AD39*$C$199 + 'User Input'!AD80*$C$198)*AD228</f>
        <v>0</v>
      </c>
      <c r="AE485" s="140">
        <f>('User Input'!AE39*$C$199 + 'User Input'!AE80*$C$198)*AE228</f>
        <v>0</v>
      </c>
      <c r="AF485" s="140">
        <f>('User Input'!AF39*$C$199 + 'User Input'!AF80*$C$198)*AF228</f>
        <v>0</v>
      </c>
      <c r="AG485" s="140">
        <f>('User Input'!AG39*$C$199 + 'User Input'!AG80*$C$198)*AG228</f>
        <v>0</v>
      </c>
      <c r="AH485" s="140">
        <f>('User Input'!AH39*$C$199 + 'User Input'!AH80*$C$198)*AH228</f>
        <v>0</v>
      </c>
      <c r="AI485" s="140">
        <f>('User Input'!AI39*$C$199 + 'User Input'!AI80*$C$198)*AI228</f>
        <v>0</v>
      </c>
      <c r="AJ485" s="140">
        <f>('User Input'!AJ39*$C$199 + 'User Input'!AJ80*$C$198)*AJ228</f>
        <v>0</v>
      </c>
      <c r="AK485" s="140">
        <f>('User Input'!AK39*$C$199 + 'User Input'!AK80*$C$198)*AK228</f>
        <v>0</v>
      </c>
      <c r="AL485" s="140">
        <f>('User Input'!AL39*$C$199 + 'User Input'!AL80*$C$198)*AL228</f>
        <v>0</v>
      </c>
      <c r="AM485" s="140">
        <f>('User Input'!AM39*$C$199 + 'User Input'!AM80*$C$198)*AM228</f>
        <v>0</v>
      </c>
      <c r="AN485" s="140">
        <f>('User Input'!AN39*$C$199 + 'User Input'!AN80*$C$198)*AN228</f>
        <v>0</v>
      </c>
      <c r="AO485" s="140">
        <f>('User Input'!AO39*$C$199 + 'User Input'!AO80*$C$198)*AO228</f>
        <v>0</v>
      </c>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row>
    <row r="486" spans="1:95" ht="15" customHeight="1">
      <c r="A486" s="104"/>
      <c r="B486" s="117" t="s">
        <v>108</v>
      </c>
      <c r="C486" s="141"/>
      <c r="D486" s="140">
        <f>('User Input'!D40*$C$199 + 'User Input'!D81*$C$198)*D229</f>
        <v>0</v>
      </c>
      <c r="E486" s="140">
        <f>('User Input'!E40*$C$199 + 'User Input'!E81*$C$198)*E229</f>
        <v>0</v>
      </c>
      <c r="F486" s="140">
        <f>('User Input'!F40*$C$199 + 'User Input'!F81*$C$198)*F229</f>
        <v>0</v>
      </c>
      <c r="G486" s="140">
        <f>('User Input'!G40*$C$199 + 'User Input'!G81*$C$198)*G229</f>
        <v>0</v>
      </c>
      <c r="H486" s="140">
        <f>('User Input'!H40*$C$199 + 'User Input'!H81*$C$198)*H229</f>
        <v>0</v>
      </c>
      <c r="I486" s="140">
        <f>('User Input'!I40*$C$199 + 'User Input'!I81*$C$198)*I229</f>
        <v>0</v>
      </c>
      <c r="J486" s="140">
        <f>('User Input'!J40*$C$199 + 'User Input'!J81*$C$198)*J229</f>
        <v>0</v>
      </c>
      <c r="K486" s="140">
        <f>('User Input'!K40*$C$199 + 'User Input'!K81*$C$198)*K229</f>
        <v>0</v>
      </c>
      <c r="L486" s="140">
        <f>('User Input'!L40*$C$199 + 'User Input'!L81*$C$198)*L229</f>
        <v>0</v>
      </c>
      <c r="M486" s="140">
        <f>('User Input'!M40*$C$199 + 'User Input'!M81*$C$198)*M229</f>
        <v>0</v>
      </c>
      <c r="N486" s="140">
        <f>('User Input'!N40*$C$199 + 'User Input'!N81*$C$198)*N229</f>
        <v>0</v>
      </c>
      <c r="O486" s="140">
        <f>('User Input'!O40*$C$199 + 'User Input'!O81*$C$198)*O229</f>
        <v>0</v>
      </c>
      <c r="P486" s="140">
        <f>('User Input'!P40*$C$199 + 'User Input'!P81*$C$198)*P229</f>
        <v>0</v>
      </c>
      <c r="Q486" s="140">
        <f>('User Input'!Q40*$C$199 + 'User Input'!Q81*$C$198)*Q229</f>
        <v>0</v>
      </c>
      <c r="R486" s="140">
        <f>('User Input'!R40*$C$199 + 'User Input'!R81*$C$198)*R229</f>
        <v>0</v>
      </c>
      <c r="S486" s="140">
        <f>('User Input'!S40*$C$199 + 'User Input'!S81*$C$198)*S229</f>
        <v>0</v>
      </c>
      <c r="T486" s="140">
        <f>('User Input'!T40*$C$199 + 'User Input'!T81*$C$198)*T229</f>
        <v>0</v>
      </c>
      <c r="U486" s="140">
        <f>('User Input'!U40*$C$199 + 'User Input'!U81*$C$198)*U229</f>
        <v>0</v>
      </c>
      <c r="V486" s="140">
        <f>('User Input'!V40*$C$199 + 'User Input'!V81*$C$198)*V229</f>
        <v>0</v>
      </c>
      <c r="W486" s="140">
        <f>('User Input'!W40*$C$199 + 'User Input'!W81*$C$198)*W229</f>
        <v>0</v>
      </c>
      <c r="X486" s="140">
        <f>('User Input'!X40*$C$199 + 'User Input'!X81*$C$198)*X229</f>
        <v>0</v>
      </c>
      <c r="Y486" s="140">
        <f>('User Input'!Y40*$C$199 + 'User Input'!Y81*$C$198)*Y229</f>
        <v>0</v>
      </c>
      <c r="Z486" s="140">
        <f>('User Input'!Z40*$C$199 + 'User Input'!Z81*$C$198)*Z229</f>
        <v>0</v>
      </c>
      <c r="AA486" s="140">
        <f>('User Input'!AA40*$C$199 + 'User Input'!AA81*$C$198)*AA229</f>
        <v>0</v>
      </c>
      <c r="AB486" s="140">
        <f>('User Input'!AB40*$C$199 + 'User Input'!AB81*$C$198)*AB229</f>
        <v>0</v>
      </c>
      <c r="AC486" s="140">
        <f>('User Input'!AC40*$C$199 + 'User Input'!AC81*$C$198)*AC229</f>
        <v>0</v>
      </c>
      <c r="AD486" s="140">
        <f>('User Input'!AD40*$C$199 + 'User Input'!AD81*$C$198)*AD229</f>
        <v>0</v>
      </c>
      <c r="AE486" s="140">
        <f>('User Input'!AE40*$C$199 + 'User Input'!AE81*$C$198)*AE229</f>
        <v>0</v>
      </c>
      <c r="AF486" s="140">
        <f>('User Input'!AF40*$C$199 + 'User Input'!AF81*$C$198)*AF229</f>
        <v>0</v>
      </c>
      <c r="AG486" s="140">
        <f>('User Input'!AG40*$C$199 + 'User Input'!AG81*$C$198)*AG229</f>
        <v>0</v>
      </c>
      <c r="AH486" s="140">
        <f>('User Input'!AH40*$C$199 + 'User Input'!AH81*$C$198)*AH229</f>
        <v>0</v>
      </c>
      <c r="AI486" s="140">
        <f>('User Input'!AI40*$C$199 + 'User Input'!AI81*$C$198)*AI229</f>
        <v>0</v>
      </c>
      <c r="AJ486" s="140">
        <f>('User Input'!AJ40*$C$199 + 'User Input'!AJ81*$C$198)*AJ229</f>
        <v>0</v>
      </c>
      <c r="AK486" s="140">
        <f>('User Input'!AK40*$C$199 + 'User Input'!AK81*$C$198)*AK229</f>
        <v>0</v>
      </c>
      <c r="AL486" s="140">
        <f>('User Input'!AL40*$C$199 + 'User Input'!AL81*$C$198)*AL229</f>
        <v>0</v>
      </c>
      <c r="AM486" s="140">
        <f>('User Input'!AM40*$C$199 + 'User Input'!AM81*$C$198)*AM229</f>
        <v>0</v>
      </c>
      <c r="AN486" s="140">
        <f>('User Input'!AN40*$C$199 + 'User Input'!AN81*$C$198)*AN229</f>
        <v>0</v>
      </c>
      <c r="AO486" s="140">
        <f>('User Input'!AO40*$C$199 + 'User Input'!AO81*$C$198)*AO229</f>
        <v>0</v>
      </c>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row>
    <row r="487" spans="1:95" ht="15" customHeight="1">
      <c r="A487" s="104"/>
      <c r="B487" s="117" t="s">
        <v>109</v>
      </c>
      <c r="C487" s="141"/>
      <c r="D487" s="140">
        <f>('User Input'!D41*$C$199 + 'User Input'!D82*$C$198)*D230</f>
        <v>0</v>
      </c>
      <c r="E487" s="140">
        <f>('User Input'!E41*$C$199 + 'User Input'!E82*$C$198)*E230</f>
        <v>0</v>
      </c>
      <c r="F487" s="140">
        <f>('User Input'!F41*$C$199 + 'User Input'!F82*$C$198)*F230</f>
        <v>0</v>
      </c>
      <c r="G487" s="140">
        <f>('User Input'!G41*$C$199 + 'User Input'!G82*$C$198)*G230</f>
        <v>0</v>
      </c>
      <c r="H487" s="140">
        <f>('User Input'!H41*$C$199 + 'User Input'!H82*$C$198)*H230</f>
        <v>0</v>
      </c>
      <c r="I487" s="140">
        <f>('User Input'!I41*$C$199 + 'User Input'!I82*$C$198)*I230</f>
        <v>0</v>
      </c>
      <c r="J487" s="140">
        <f>('User Input'!J41*$C$199 + 'User Input'!J82*$C$198)*J230</f>
        <v>0</v>
      </c>
      <c r="K487" s="140">
        <f>('User Input'!K41*$C$199 + 'User Input'!K82*$C$198)*K230</f>
        <v>0</v>
      </c>
      <c r="L487" s="140">
        <f>('User Input'!L41*$C$199 + 'User Input'!L82*$C$198)*L230</f>
        <v>0</v>
      </c>
      <c r="M487" s="140">
        <f>('User Input'!M41*$C$199 + 'User Input'!M82*$C$198)*M230</f>
        <v>0</v>
      </c>
      <c r="N487" s="140">
        <f>('User Input'!N41*$C$199 + 'User Input'!N82*$C$198)*N230</f>
        <v>0</v>
      </c>
      <c r="O487" s="140">
        <f>('User Input'!O41*$C$199 + 'User Input'!O82*$C$198)*O230</f>
        <v>0</v>
      </c>
      <c r="P487" s="140">
        <f>('User Input'!P41*$C$199 + 'User Input'!P82*$C$198)*P230</f>
        <v>0</v>
      </c>
      <c r="Q487" s="140">
        <f>('User Input'!Q41*$C$199 + 'User Input'!Q82*$C$198)*Q230</f>
        <v>0</v>
      </c>
      <c r="R487" s="140">
        <f>('User Input'!R41*$C$199 + 'User Input'!R82*$C$198)*R230</f>
        <v>0</v>
      </c>
      <c r="S487" s="140">
        <f>('User Input'!S41*$C$199 + 'User Input'!S82*$C$198)*S230</f>
        <v>0</v>
      </c>
      <c r="T487" s="140">
        <f>('User Input'!T41*$C$199 + 'User Input'!T82*$C$198)*T230</f>
        <v>0</v>
      </c>
      <c r="U487" s="140">
        <f>('User Input'!U41*$C$199 + 'User Input'!U82*$C$198)*U230</f>
        <v>0</v>
      </c>
      <c r="V487" s="140">
        <f>('User Input'!V41*$C$199 + 'User Input'!V82*$C$198)*V230</f>
        <v>0</v>
      </c>
      <c r="W487" s="140">
        <f>('User Input'!W41*$C$199 + 'User Input'!W82*$C$198)*W230</f>
        <v>0</v>
      </c>
      <c r="X487" s="140">
        <f>('User Input'!X41*$C$199 + 'User Input'!X82*$C$198)*X230</f>
        <v>0</v>
      </c>
      <c r="Y487" s="140">
        <f>('User Input'!Y41*$C$199 + 'User Input'!Y82*$C$198)*Y230</f>
        <v>0</v>
      </c>
      <c r="Z487" s="140">
        <f>('User Input'!Z41*$C$199 + 'User Input'!Z82*$C$198)*Z230</f>
        <v>0</v>
      </c>
      <c r="AA487" s="140">
        <f>('User Input'!AA41*$C$199 + 'User Input'!AA82*$C$198)*AA230</f>
        <v>0</v>
      </c>
      <c r="AB487" s="140">
        <f>('User Input'!AB41*$C$199 + 'User Input'!AB82*$C$198)*AB230</f>
        <v>0</v>
      </c>
      <c r="AC487" s="140">
        <f>('User Input'!AC41*$C$199 + 'User Input'!AC82*$C$198)*AC230</f>
        <v>0</v>
      </c>
      <c r="AD487" s="140">
        <f>('User Input'!AD41*$C$199 + 'User Input'!AD82*$C$198)*AD230</f>
        <v>0</v>
      </c>
      <c r="AE487" s="140">
        <f>('User Input'!AE41*$C$199 + 'User Input'!AE82*$C$198)*AE230</f>
        <v>0</v>
      </c>
      <c r="AF487" s="140">
        <f>('User Input'!AF41*$C$199 + 'User Input'!AF82*$C$198)*AF230</f>
        <v>0</v>
      </c>
      <c r="AG487" s="140">
        <f>('User Input'!AG41*$C$199 + 'User Input'!AG82*$C$198)*AG230</f>
        <v>0</v>
      </c>
      <c r="AH487" s="140">
        <f>('User Input'!AH41*$C$199 + 'User Input'!AH82*$C$198)*AH230</f>
        <v>0</v>
      </c>
      <c r="AI487" s="140">
        <f>('User Input'!AI41*$C$199 + 'User Input'!AI82*$C$198)*AI230</f>
        <v>0</v>
      </c>
      <c r="AJ487" s="140">
        <f>('User Input'!AJ41*$C$199 + 'User Input'!AJ82*$C$198)*AJ230</f>
        <v>0</v>
      </c>
      <c r="AK487" s="140">
        <f>('User Input'!AK41*$C$199 + 'User Input'!AK82*$C$198)*AK230</f>
        <v>0</v>
      </c>
      <c r="AL487" s="140">
        <f>('User Input'!AL41*$C$199 + 'User Input'!AL82*$C$198)*AL230</f>
        <v>0</v>
      </c>
      <c r="AM487" s="140">
        <f>('User Input'!AM41*$C$199 + 'User Input'!AM82*$C$198)*AM230</f>
        <v>0</v>
      </c>
      <c r="AN487" s="140">
        <f>('User Input'!AN41*$C$199 + 'User Input'!AN82*$C$198)*AN230</f>
        <v>0</v>
      </c>
      <c r="AO487" s="140">
        <f>('User Input'!AO41*$C$199 + 'User Input'!AO82*$C$198)*AO230</f>
        <v>0</v>
      </c>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row>
    <row r="488" spans="1:95" ht="15" customHeight="1">
      <c r="A488" s="104"/>
      <c r="B488" s="117" t="s">
        <v>110</v>
      </c>
      <c r="C488" s="141"/>
      <c r="D488" s="140">
        <f>('User Input'!D42*$C$199 + 'User Input'!D83*$C$198)*D231</f>
        <v>0</v>
      </c>
      <c r="E488" s="140">
        <f>('User Input'!E42*$C$199 + 'User Input'!E83*$C$198)*E231</f>
        <v>0</v>
      </c>
      <c r="F488" s="140">
        <f>('User Input'!F42*$C$199 + 'User Input'!F83*$C$198)*F231</f>
        <v>0</v>
      </c>
      <c r="G488" s="140">
        <f>('User Input'!G42*$C$199 + 'User Input'!G83*$C$198)*G231</f>
        <v>0</v>
      </c>
      <c r="H488" s="140">
        <f>('User Input'!H42*$C$199 + 'User Input'!H83*$C$198)*H231</f>
        <v>0</v>
      </c>
      <c r="I488" s="140">
        <f>('User Input'!I42*$C$199 + 'User Input'!I83*$C$198)*I231</f>
        <v>0</v>
      </c>
      <c r="J488" s="140">
        <f>('User Input'!J42*$C$199 + 'User Input'!J83*$C$198)*J231</f>
        <v>0</v>
      </c>
      <c r="K488" s="140">
        <f>('User Input'!K42*$C$199 + 'User Input'!K83*$C$198)*K231</f>
        <v>0</v>
      </c>
      <c r="L488" s="140">
        <f>('User Input'!L42*$C$199 + 'User Input'!L83*$C$198)*L231</f>
        <v>0</v>
      </c>
      <c r="M488" s="140">
        <f>('User Input'!M42*$C$199 + 'User Input'!M83*$C$198)*M231</f>
        <v>0</v>
      </c>
      <c r="N488" s="140">
        <f>('User Input'!N42*$C$199 + 'User Input'!N83*$C$198)*N231</f>
        <v>0</v>
      </c>
      <c r="O488" s="140">
        <f>('User Input'!O42*$C$199 + 'User Input'!O83*$C$198)*O231</f>
        <v>0</v>
      </c>
      <c r="P488" s="140">
        <f>('User Input'!P42*$C$199 + 'User Input'!P83*$C$198)*P231</f>
        <v>0</v>
      </c>
      <c r="Q488" s="140">
        <f>('User Input'!Q42*$C$199 + 'User Input'!Q83*$C$198)*Q231</f>
        <v>0</v>
      </c>
      <c r="R488" s="140">
        <f>('User Input'!R42*$C$199 + 'User Input'!R83*$C$198)*R231</f>
        <v>0</v>
      </c>
      <c r="S488" s="140">
        <f>('User Input'!S42*$C$199 + 'User Input'!S83*$C$198)*S231</f>
        <v>0</v>
      </c>
      <c r="T488" s="140">
        <f>('User Input'!T42*$C$199 + 'User Input'!T83*$C$198)*T231</f>
        <v>0</v>
      </c>
      <c r="U488" s="140">
        <f>('User Input'!U42*$C$199 + 'User Input'!U83*$C$198)*U231</f>
        <v>0</v>
      </c>
      <c r="V488" s="140">
        <f>('User Input'!V42*$C$199 + 'User Input'!V83*$C$198)*V231</f>
        <v>0</v>
      </c>
      <c r="W488" s="140">
        <f>('User Input'!W42*$C$199 + 'User Input'!W83*$C$198)*W231</f>
        <v>0</v>
      </c>
      <c r="X488" s="140">
        <f>('User Input'!X42*$C$199 + 'User Input'!X83*$C$198)*X231</f>
        <v>0</v>
      </c>
      <c r="Y488" s="140">
        <f>('User Input'!Y42*$C$199 + 'User Input'!Y83*$C$198)*Y231</f>
        <v>0</v>
      </c>
      <c r="Z488" s="140">
        <f>('User Input'!Z42*$C$199 + 'User Input'!Z83*$C$198)*Z231</f>
        <v>0</v>
      </c>
      <c r="AA488" s="140">
        <f>('User Input'!AA42*$C$199 + 'User Input'!AA83*$C$198)*AA231</f>
        <v>0</v>
      </c>
      <c r="AB488" s="140">
        <f>('User Input'!AB42*$C$199 + 'User Input'!AB83*$C$198)*AB231</f>
        <v>0</v>
      </c>
      <c r="AC488" s="140">
        <f>('User Input'!AC42*$C$199 + 'User Input'!AC83*$C$198)*AC231</f>
        <v>0</v>
      </c>
      <c r="AD488" s="140">
        <f>('User Input'!AD42*$C$199 + 'User Input'!AD83*$C$198)*AD231</f>
        <v>0</v>
      </c>
      <c r="AE488" s="140">
        <f>('User Input'!AE42*$C$199 + 'User Input'!AE83*$C$198)*AE231</f>
        <v>0</v>
      </c>
      <c r="AF488" s="140">
        <f>('User Input'!AF42*$C$199 + 'User Input'!AF83*$C$198)*AF231</f>
        <v>0</v>
      </c>
      <c r="AG488" s="140">
        <f>('User Input'!AG42*$C$199 + 'User Input'!AG83*$C$198)*AG231</f>
        <v>0</v>
      </c>
      <c r="AH488" s="140">
        <f>('User Input'!AH42*$C$199 + 'User Input'!AH83*$C$198)*AH231</f>
        <v>0</v>
      </c>
      <c r="AI488" s="140">
        <f>('User Input'!AI42*$C$199 + 'User Input'!AI83*$C$198)*AI231</f>
        <v>0</v>
      </c>
      <c r="AJ488" s="140">
        <f>('User Input'!AJ42*$C$199 + 'User Input'!AJ83*$C$198)*AJ231</f>
        <v>0</v>
      </c>
      <c r="AK488" s="140">
        <f>('User Input'!AK42*$C$199 + 'User Input'!AK83*$C$198)*AK231</f>
        <v>0</v>
      </c>
      <c r="AL488" s="140">
        <f>('User Input'!AL42*$C$199 + 'User Input'!AL83*$C$198)*AL231</f>
        <v>0</v>
      </c>
      <c r="AM488" s="140">
        <f>('User Input'!AM42*$C$199 + 'User Input'!AM83*$C$198)*AM231</f>
        <v>0</v>
      </c>
      <c r="AN488" s="140">
        <f>('User Input'!AN42*$C$199 + 'User Input'!AN83*$C$198)*AN231</f>
        <v>0</v>
      </c>
      <c r="AO488" s="140">
        <f>('User Input'!AO42*$C$199 + 'User Input'!AO83*$C$198)*AO231</f>
        <v>0</v>
      </c>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row>
    <row r="489" spans="1:95" ht="15" customHeight="1">
      <c r="A489" s="104"/>
      <c r="B489" s="117" t="s">
        <v>111</v>
      </c>
      <c r="C489" s="141"/>
      <c r="D489" s="140">
        <f>('User Input'!D43*$C$199 + 'User Input'!D84*$C$198)*D232</f>
        <v>0</v>
      </c>
      <c r="E489" s="140">
        <f>('User Input'!E43*$C$199 + 'User Input'!E84*$C$198)*E232</f>
        <v>0</v>
      </c>
      <c r="F489" s="140">
        <f>('User Input'!F43*$C$199 + 'User Input'!F84*$C$198)*F232</f>
        <v>0</v>
      </c>
      <c r="G489" s="140">
        <f>('User Input'!G43*$C$199 + 'User Input'!G84*$C$198)*G232</f>
        <v>0</v>
      </c>
      <c r="H489" s="140">
        <f>('User Input'!H43*$C$199 + 'User Input'!H84*$C$198)*H232</f>
        <v>0</v>
      </c>
      <c r="I489" s="140">
        <f>('User Input'!I43*$C$199 + 'User Input'!I84*$C$198)*I232</f>
        <v>0</v>
      </c>
      <c r="J489" s="140">
        <f>('User Input'!J43*$C$199 + 'User Input'!J84*$C$198)*J232</f>
        <v>0</v>
      </c>
      <c r="K489" s="140">
        <f>('User Input'!K43*$C$199 + 'User Input'!K84*$C$198)*K232</f>
        <v>0</v>
      </c>
      <c r="L489" s="140">
        <f>('User Input'!L43*$C$199 + 'User Input'!L84*$C$198)*L232</f>
        <v>0</v>
      </c>
      <c r="M489" s="140">
        <f>('User Input'!M43*$C$199 + 'User Input'!M84*$C$198)*M232</f>
        <v>0</v>
      </c>
      <c r="N489" s="140">
        <f>('User Input'!N43*$C$199 + 'User Input'!N84*$C$198)*N232</f>
        <v>0</v>
      </c>
      <c r="O489" s="140">
        <f>('User Input'!O43*$C$199 + 'User Input'!O84*$C$198)*O232</f>
        <v>0</v>
      </c>
      <c r="P489" s="140">
        <f>('User Input'!P43*$C$199 + 'User Input'!P84*$C$198)*P232</f>
        <v>0</v>
      </c>
      <c r="Q489" s="140">
        <f>('User Input'!Q43*$C$199 + 'User Input'!Q84*$C$198)*Q232</f>
        <v>0</v>
      </c>
      <c r="R489" s="140">
        <f>('User Input'!R43*$C$199 + 'User Input'!R84*$C$198)*R232</f>
        <v>0</v>
      </c>
      <c r="S489" s="140">
        <f>('User Input'!S43*$C$199 + 'User Input'!S84*$C$198)*S232</f>
        <v>0</v>
      </c>
      <c r="T489" s="140">
        <f>('User Input'!T43*$C$199 + 'User Input'!T84*$C$198)*T232</f>
        <v>0</v>
      </c>
      <c r="U489" s="140">
        <f>('User Input'!U43*$C$199 + 'User Input'!U84*$C$198)*U232</f>
        <v>0</v>
      </c>
      <c r="V489" s="140">
        <f>('User Input'!V43*$C$199 + 'User Input'!V84*$C$198)*V232</f>
        <v>0</v>
      </c>
      <c r="W489" s="140">
        <f>('User Input'!W43*$C$199 + 'User Input'!W84*$C$198)*W232</f>
        <v>0</v>
      </c>
      <c r="X489" s="140">
        <f>('User Input'!X43*$C$199 + 'User Input'!X84*$C$198)*X232</f>
        <v>0</v>
      </c>
      <c r="Y489" s="140">
        <f>('User Input'!Y43*$C$199 + 'User Input'!Y84*$C$198)*Y232</f>
        <v>0</v>
      </c>
      <c r="Z489" s="140">
        <f>('User Input'!Z43*$C$199 + 'User Input'!Z84*$C$198)*Z232</f>
        <v>0</v>
      </c>
      <c r="AA489" s="140">
        <f>('User Input'!AA43*$C$199 + 'User Input'!AA84*$C$198)*AA232</f>
        <v>0</v>
      </c>
      <c r="AB489" s="140">
        <f>('User Input'!AB43*$C$199 + 'User Input'!AB84*$C$198)*AB232</f>
        <v>0</v>
      </c>
      <c r="AC489" s="140">
        <f>('User Input'!AC43*$C$199 + 'User Input'!AC84*$C$198)*AC232</f>
        <v>0</v>
      </c>
      <c r="AD489" s="140">
        <f>('User Input'!AD43*$C$199 + 'User Input'!AD84*$C$198)*AD232</f>
        <v>0</v>
      </c>
      <c r="AE489" s="140">
        <f>('User Input'!AE43*$C$199 + 'User Input'!AE84*$C$198)*AE232</f>
        <v>0</v>
      </c>
      <c r="AF489" s="140">
        <f>('User Input'!AF43*$C$199 + 'User Input'!AF84*$C$198)*AF232</f>
        <v>0</v>
      </c>
      <c r="AG489" s="140">
        <f>('User Input'!AG43*$C$199 + 'User Input'!AG84*$C$198)*AG232</f>
        <v>0</v>
      </c>
      <c r="AH489" s="140">
        <f>('User Input'!AH43*$C$199 + 'User Input'!AH84*$C$198)*AH232</f>
        <v>0</v>
      </c>
      <c r="AI489" s="140">
        <f>('User Input'!AI43*$C$199 + 'User Input'!AI84*$C$198)*AI232</f>
        <v>0</v>
      </c>
      <c r="AJ489" s="140">
        <f>('User Input'!AJ43*$C$199 + 'User Input'!AJ84*$C$198)*AJ232</f>
        <v>0</v>
      </c>
      <c r="AK489" s="140">
        <f>('User Input'!AK43*$C$199 + 'User Input'!AK84*$C$198)*AK232</f>
        <v>0</v>
      </c>
      <c r="AL489" s="140">
        <f>('User Input'!AL43*$C$199 + 'User Input'!AL84*$C$198)*AL232</f>
        <v>0</v>
      </c>
      <c r="AM489" s="140">
        <f>('User Input'!AM43*$C$199 + 'User Input'!AM84*$C$198)*AM232</f>
        <v>0</v>
      </c>
      <c r="AN489" s="140">
        <f>('User Input'!AN43*$C$199 + 'User Input'!AN84*$C$198)*AN232</f>
        <v>0</v>
      </c>
      <c r="AO489" s="140">
        <f>('User Input'!AO43*$C$199 + 'User Input'!AO84*$C$198)*AO232</f>
        <v>0</v>
      </c>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row>
    <row r="490" spans="1:95" ht="15" customHeight="1">
      <c r="A490" s="104"/>
      <c r="B490" s="117" t="s">
        <v>112</v>
      </c>
      <c r="C490" s="141"/>
      <c r="D490" s="140">
        <f>('User Input'!D44*$C$199 + 'User Input'!D85*$C$198)*D233</f>
        <v>0</v>
      </c>
      <c r="E490" s="140">
        <f>('User Input'!E44*$C$199 + 'User Input'!E85*$C$198)*E233</f>
        <v>0</v>
      </c>
      <c r="F490" s="140">
        <f>('User Input'!F44*$C$199 + 'User Input'!F85*$C$198)*F233</f>
        <v>0</v>
      </c>
      <c r="G490" s="140">
        <f>('User Input'!G44*$C$199 + 'User Input'!G85*$C$198)*G233</f>
        <v>0</v>
      </c>
      <c r="H490" s="140">
        <f>('User Input'!H44*$C$199 + 'User Input'!H85*$C$198)*H233</f>
        <v>0</v>
      </c>
      <c r="I490" s="140">
        <f>('User Input'!I44*$C$199 + 'User Input'!I85*$C$198)*I233</f>
        <v>0</v>
      </c>
      <c r="J490" s="140">
        <f>('User Input'!J44*$C$199 + 'User Input'!J85*$C$198)*J233</f>
        <v>0</v>
      </c>
      <c r="K490" s="140">
        <f>('User Input'!K44*$C$199 + 'User Input'!K85*$C$198)*K233</f>
        <v>0</v>
      </c>
      <c r="L490" s="140">
        <f>('User Input'!L44*$C$199 + 'User Input'!L85*$C$198)*L233</f>
        <v>0</v>
      </c>
      <c r="M490" s="140">
        <f>('User Input'!M44*$C$199 + 'User Input'!M85*$C$198)*M233</f>
        <v>0</v>
      </c>
      <c r="N490" s="140">
        <f>('User Input'!N44*$C$199 + 'User Input'!N85*$C$198)*N233</f>
        <v>0</v>
      </c>
      <c r="O490" s="140">
        <f>('User Input'!O44*$C$199 + 'User Input'!O85*$C$198)*O233</f>
        <v>0</v>
      </c>
      <c r="P490" s="140">
        <f>('User Input'!P44*$C$199 + 'User Input'!P85*$C$198)*P233</f>
        <v>0</v>
      </c>
      <c r="Q490" s="140">
        <f>('User Input'!Q44*$C$199 + 'User Input'!Q85*$C$198)*Q233</f>
        <v>0</v>
      </c>
      <c r="R490" s="140">
        <f>('User Input'!R44*$C$199 + 'User Input'!R85*$C$198)*R233</f>
        <v>0</v>
      </c>
      <c r="S490" s="140">
        <f>('User Input'!S44*$C$199 + 'User Input'!S85*$C$198)*S233</f>
        <v>0</v>
      </c>
      <c r="T490" s="140">
        <f>('User Input'!T44*$C$199 + 'User Input'!T85*$C$198)*T233</f>
        <v>0</v>
      </c>
      <c r="U490" s="140">
        <f>('User Input'!U44*$C$199 + 'User Input'!U85*$C$198)*U233</f>
        <v>0</v>
      </c>
      <c r="V490" s="140">
        <f>('User Input'!V44*$C$199 + 'User Input'!V85*$C$198)*V233</f>
        <v>0</v>
      </c>
      <c r="W490" s="140">
        <f>('User Input'!W44*$C$199 + 'User Input'!W85*$C$198)*W233</f>
        <v>0</v>
      </c>
      <c r="X490" s="140">
        <f>('User Input'!X44*$C$199 + 'User Input'!X85*$C$198)*X233</f>
        <v>0</v>
      </c>
      <c r="Y490" s="140">
        <f>('User Input'!Y44*$C$199 + 'User Input'!Y85*$C$198)*Y233</f>
        <v>0</v>
      </c>
      <c r="Z490" s="140">
        <f>('User Input'!Z44*$C$199 + 'User Input'!Z85*$C$198)*Z233</f>
        <v>0</v>
      </c>
      <c r="AA490" s="140">
        <f>('User Input'!AA44*$C$199 + 'User Input'!AA85*$C$198)*AA233</f>
        <v>0</v>
      </c>
      <c r="AB490" s="140">
        <f>('User Input'!AB44*$C$199 + 'User Input'!AB85*$C$198)*AB233</f>
        <v>0</v>
      </c>
      <c r="AC490" s="140">
        <f>('User Input'!AC44*$C$199 + 'User Input'!AC85*$C$198)*AC233</f>
        <v>0</v>
      </c>
      <c r="AD490" s="140">
        <f>('User Input'!AD44*$C$199 + 'User Input'!AD85*$C$198)*AD233</f>
        <v>0</v>
      </c>
      <c r="AE490" s="140">
        <f>('User Input'!AE44*$C$199 + 'User Input'!AE85*$C$198)*AE233</f>
        <v>0</v>
      </c>
      <c r="AF490" s="140">
        <f>('User Input'!AF44*$C$199 + 'User Input'!AF85*$C$198)*AF233</f>
        <v>0</v>
      </c>
      <c r="AG490" s="140">
        <f>('User Input'!AG44*$C$199 + 'User Input'!AG85*$C$198)*AG233</f>
        <v>0</v>
      </c>
      <c r="AH490" s="140">
        <f>('User Input'!AH44*$C$199 + 'User Input'!AH85*$C$198)*AH233</f>
        <v>0</v>
      </c>
      <c r="AI490" s="140">
        <f>('User Input'!AI44*$C$199 + 'User Input'!AI85*$C$198)*AI233</f>
        <v>0</v>
      </c>
      <c r="AJ490" s="140">
        <f>('User Input'!AJ44*$C$199 + 'User Input'!AJ85*$C$198)*AJ233</f>
        <v>0</v>
      </c>
      <c r="AK490" s="140">
        <f>('User Input'!AK44*$C$199 + 'User Input'!AK85*$C$198)*AK233</f>
        <v>0</v>
      </c>
      <c r="AL490" s="140">
        <f>('User Input'!AL44*$C$199 + 'User Input'!AL85*$C$198)*AL233</f>
        <v>0</v>
      </c>
      <c r="AM490" s="140">
        <f>('User Input'!AM44*$C$199 + 'User Input'!AM85*$C$198)*AM233</f>
        <v>0</v>
      </c>
      <c r="AN490" s="140">
        <f>('User Input'!AN44*$C$199 + 'User Input'!AN85*$C$198)*AN233</f>
        <v>0</v>
      </c>
      <c r="AO490" s="140">
        <f>('User Input'!AO44*$C$199 + 'User Input'!AO85*$C$198)*AO233</f>
        <v>0</v>
      </c>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row>
    <row r="491" spans="1:95" ht="15" customHeight="1">
      <c r="A491" s="104"/>
      <c r="B491" s="117" t="s">
        <v>113</v>
      </c>
      <c r="C491" s="141"/>
      <c r="D491" s="140">
        <f>('User Input'!D45*$C$199 + 'User Input'!D86*$C$198)*D234</f>
        <v>0</v>
      </c>
      <c r="E491" s="140">
        <f>('User Input'!E45*$C$199 + 'User Input'!E86*$C$198)*E234</f>
        <v>0</v>
      </c>
      <c r="F491" s="140">
        <f>('User Input'!F45*$C$199 + 'User Input'!F86*$C$198)*F234</f>
        <v>0</v>
      </c>
      <c r="G491" s="140">
        <f>('User Input'!G45*$C$199 + 'User Input'!G86*$C$198)*G234</f>
        <v>0</v>
      </c>
      <c r="H491" s="140">
        <f>('User Input'!H45*$C$199 + 'User Input'!H86*$C$198)*H234</f>
        <v>0</v>
      </c>
      <c r="I491" s="140">
        <f>('User Input'!I45*$C$199 + 'User Input'!I86*$C$198)*I234</f>
        <v>0</v>
      </c>
      <c r="J491" s="140">
        <f>('User Input'!J45*$C$199 + 'User Input'!J86*$C$198)*J234</f>
        <v>0</v>
      </c>
      <c r="K491" s="140">
        <f>('User Input'!K45*$C$199 + 'User Input'!K86*$C$198)*K234</f>
        <v>0</v>
      </c>
      <c r="L491" s="140">
        <f>('User Input'!L45*$C$199 + 'User Input'!L86*$C$198)*L234</f>
        <v>0</v>
      </c>
      <c r="M491" s="140">
        <f>('User Input'!M45*$C$199 + 'User Input'!M86*$C$198)*M234</f>
        <v>0</v>
      </c>
      <c r="N491" s="140">
        <f>('User Input'!N45*$C$199 + 'User Input'!N86*$C$198)*N234</f>
        <v>0</v>
      </c>
      <c r="O491" s="140">
        <f>('User Input'!O45*$C$199 + 'User Input'!O86*$C$198)*O234</f>
        <v>0</v>
      </c>
      <c r="P491" s="140">
        <f>('User Input'!P45*$C$199 + 'User Input'!P86*$C$198)*P234</f>
        <v>0</v>
      </c>
      <c r="Q491" s="140">
        <f>('User Input'!Q45*$C$199 + 'User Input'!Q86*$C$198)*Q234</f>
        <v>0</v>
      </c>
      <c r="R491" s="140">
        <f>('User Input'!R45*$C$199 + 'User Input'!R86*$C$198)*R234</f>
        <v>0</v>
      </c>
      <c r="S491" s="140">
        <f>('User Input'!S45*$C$199 + 'User Input'!S86*$C$198)*S234</f>
        <v>0</v>
      </c>
      <c r="T491" s="140">
        <f>('User Input'!T45*$C$199 + 'User Input'!T86*$C$198)*T234</f>
        <v>0</v>
      </c>
      <c r="U491" s="140">
        <f>('User Input'!U45*$C$199 + 'User Input'!U86*$C$198)*U234</f>
        <v>0</v>
      </c>
      <c r="V491" s="140">
        <f>('User Input'!V45*$C$199 + 'User Input'!V86*$C$198)*V234</f>
        <v>0</v>
      </c>
      <c r="W491" s="140">
        <f>('User Input'!W45*$C$199 + 'User Input'!W86*$C$198)*W234</f>
        <v>0</v>
      </c>
      <c r="X491" s="140">
        <f>('User Input'!X45*$C$199 + 'User Input'!X86*$C$198)*X234</f>
        <v>0</v>
      </c>
      <c r="Y491" s="140">
        <f>('User Input'!Y45*$C$199 + 'User Input'!Y86*$C$198)*Y234</f>
        <v>0</v>
      </c>
      <c r="Z491" s="140">
        <f>('User Input'!Z45*$C$199 + 'User Input'!Z86*$C$198)*Z234</f>
        <v>0</v>
      </c>
      <c r="AA491" s="140">
        <f>('User Input'!AA45*$C$199 + 'User Input'!AA86*$C$198)*AA234</f>
        <v>0</v>
      </c>
      <c r="AB491" s="140">
        <f>('User Input'!AB45*$C$199 + 'User Input'!AB86*$C$198)*AB234</f>
        <v>0</v>
      </c>
      <c r="AC491" s="140">
        <f>('User Input'!AC45*$C$199 + 'User Input'!AC86*$C$198)*AC234</f>
        <v>0</v>
      </c>
      <c r="AD491" s="140">
        <f>('User Input'!AD45*$C$199 + 'User Input'!AD86*$C$198)*AD234</f>
        <v>0</v>
      </c>
      <c r="AE491" s="140">
        <f>('User Input'!AE45*$C$199 + 'User Input'!AE86*$C$198)*AE234</f>
        <v>0</v>
      </c>
      <c r="AF491" s="140">
        <f>('User Input'!AF45*$C$199 + 'User Input'!AF86*$C$198)*AF234</f>
        <v>0</v>
      </c>
      <c r="AG491" s="140">
        <f>('User Input'!AG45*$C$199 + 'User Input'!AG86*$C$198)*AG234</f>
        <v>0</v>
      </c>
      <c r="AH491" s="140">
        <f>('User Input'!AH45*$C$199 + 'User Input'!AH86*$C$198)*AH234</f>
        <v>0</v>
      </c>
      <c r="AI491" s="140">
        <f>('User Input'!AI45*$C$199 + 'User Input'!AI86*$C$198)*AI234</f>
        <v>0</v>
      </c>
      <c r="AJ491" s="140">
        <f>('User Input'!AJ45*$C$199 + 'User Input'!AJ86*$C$198)*AJ234</f>
        <v>0</v>
      </c>
      <c r="AK491" s="140">
        <f>('User Input'!AK45*$C$199 + 'User Input'!AK86*$C$198)*AK234</f>
        <v>0</v>
      </c>
      <c r="AL491" s="140">
        <f>('User Input'!AL45*$C$199 + 'User Input'!AL86*$C$198)*AL234</f>
        <v>0</v>
      </c>
      <c r="AM491" s="140">
        <f>('User Input'!AM45*$C$199 + 'User Input'!AM86*$C$198)*AM234</f>
        <v>0</v>
      </c>
      <c r="AN491" s="140">
        <f>('User Input'!AN45*$C$199 + 'User Input'!AN86*$C$198)*AN234</f>
        <v>0</v>
      </c>
      <c r="AO491" s="140">
        <f>('User Input'!AO45*$C$199 + 'User Input'!AO86*$C$198)*AO234</f>
        <v>0</v>
      </c>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row>
    <row r="492" spans="1:95" ht="15" customHeight="1">
      <c r="A492" s="104"/>
      <c r="B492" s="117" t="s">
        <v>114</v>
      </c>
      <c r="C492" s="141"/>
      <c r="D492" s="140">
        <f>('User Input'!D46*$C$199 + 'User Input'!D87*$C$198)*D235</f>
        <v>0</v>
      </c>
      <c r="E492" s="140">
        <f>('User Input'!E46*$C$199 + 'User Input'!E87*$C$198)*E235</f>
        <v>0</v>
      </c>
      <c r="F492" s="140">
        <f>('User Input'!F46*$C$199 + 'User Input'!F87*$C$198)*F235</f>
        <v>0</v>
      </c>
      <c r="G492" s="140">
        <f>('User Input'!G46*$C$199 + 'User Input'!G87*$C$198)*G235</f>
        <v>0</v>
      </c>
      <c r="H492" s="140">
        <f>('User Input'!H46*$C$199 + 'User Input'!H87*$C$198)*H235</f>
        <v>0</v>
      </c>
      <c r="I492" s="140">
        <f>('User Input'!I46*$C$199 + 'User Input'!I87*$C$198)*I235</f>
        <v>0</v>
      </c>
      <c r="J492" s="140">
        <f>('User Input'!J46*$C$199 + 'User Input'!J87*$C$198)*J235</f>
        <v>0</v>
      </c>
      <c r="K492" s="140">
        <f>('User Input'!K46*$C$199 + 'User Input'!K87*$C$198)*K235</f>
        <v>0</v>
      </c>
      <c r="L492" s="140">
        <f>('User Input'!L46*$C$199 + 'User Input'!L87*$C$198)*L235</f>
        <v>0</v>
      </c>
      <c r="M492" s="140">
        <f>('User Input'!M46*$C$199 + 'User Input'!M87*$C$198)*M235</f>
        <v>0</v>
      </c>
      <c r="N492" s="140">
        <f>('User Input'!N46*$C$199 + 'User Input'!N87*$C$198)*N235</f>
        <v>0</v>
      </c>
      <c r="O492" s="140">
        <f>('User Input'!O46*$C$199 + 'User Input'!O87*$C$198)*O235</f>
        <v>0</v>
      </c>
      <c r="P492" s="140">
        <f>('User Input'!P46*$C$199 + 'User Input'!P87*$C$198)*P235</f>
        <v>0</v>
      </c>
      <c r="Q492" s="140">
        <f>('User Input'!Q46*$C$199 + 'User Input'!Q87*$C$198)*Q235</f>
        <v>0</v>
      </c>
      <c r="R492" s="140">
        <f>('User Input'!R46*$C$199 + 'User Input'!R87*$C$198)*R235</f>
        <v>0</v>
      </c>
      <c r="S492" s="140">
        <f>('User Input'!S46*$C$199 + 'User Input'!S87*$C$198)*S235</f>
        <v>0</v>
      </c>
      <c r="T492" s="140">
        <f>('User Input'!T46*$C$199 + 'User Input'!T87*$C$198)*T235</f>
        <v>0</v>
      </c>
      <c r="U492" s="140">
        <f>('User Input'!U46*$C$199 + 'User Input'!U87*$C$198)*U235</f>
        <v>0</v>
      </c>
      <c r="V492" s="140">
        <f>('User Input'!V46*$C$199 + 'User Input'!V87*$C$198)*V235</f>
        <v>0</v>
      </c>
      <c r="W492" s="140">
        <f>('User Input'!W46*$C$199 + 'User Input'!W87*$C$198)*W235</f>
        <v>0</v>
      </c>
      <c r="X492" s="140">
        <f>('User Input'!X46*$C$199 + 'User Input'!X87*$C$198)*X235</f>
        <v>0</v>
      </c>
      <c r="Y492" s="140">
        <f>('User Input'!Y46*$C$199 + 'User Input'!Y87*$C$198)*Y235</f>
        <v>0</v>
      </c>
      <c r="Z492" s="140">
        <f>('User Input'!Z46*$C$199 + 'User Input'!Z87*$C$198)*Z235</f>
        <v>0</v>
      </c>
      <c r="AA492" s="140">
        <f>('User Input'!AA46*$C$199 + 'User Input'!AA87*$C$198)*AA235</f>
        <v>0</v>
      </c>
      <c r="AB492" s="140">
        <f>('User Input'!AB46*$C$199 + 'User Input'!AB87*$C$198)*AB235</f>
        <v>0</v>
      </c>
      <c r="AC492" s="140">
        <f>('User Input'!AC46*$C$199 + 'User Input'!AC87*$C$198)*AC235</f>
        <v>0</v>
      </c>
      <c r="AD492" s="140">
        <f>('User Input'!AD46*$C$199 + 'User Input'!AD87*$C$198)*AD235</f>
        <v>0</v>
      </c>
      <c r="AE492" s="140">
        <f>('User Input'!AE46*$C$199 + 'User Input'!AE87*$C$198)*AE235</f>
        <v>0</v>
      </c>
      <c r="AF492" s="140">
        <f>('User Input'!AF46*$C$199 + 'User Input'!AF87*$C$198)*AF235</f>
        <v>0</v>
      </c>
      <c r="AG492" s="140">
        <f>('User Input'!AG46*$C$199 + 'User Input'!AG87*$C$198)*AG235</f>
        <v>0</v>
      </c>
      <c r="AH492" s="140">
        <f>('User Input'!AH46*$C$199 + 'User Input'!AH87*$C$198)*AH235</f>
        <v>0</v>
      </c>
      <c r="AI492" s="140">
        <f>('User Input'!AI46*$C$199 + 'User Input'!AI87*$C$198)*AI235</f>
        <v>0</v>
      </c>
      <c r="AJ492" s="140">
        <f>('User Input'!AJ46*$C$199 + 'User Input'!AJ87*$C$198)*AJ235</f>
        <v>0</v>
      </c>
      <c r="AK492" s="140">
        <f>('User Input'!AK46*$C$199 + 'User Input'!AK87*$C$198)*AK235</f>
        <v>0</v>
      </c>
      <c r="AL492" s="140">
        <f>('User Input'!AL46*$C$199 + 'User Input'!AL87*$C$198)*AL235</f>
        <v>0</v>
      </c>
      <c r="AM492" s="140">
        <f>('User Input'!AM46*$C$199 + 'User Input'!AM87*$C$198)*AM235</f>
        <v>0</v>
      </c>
      <c r="AN492" s="140">
        <f>('User Input'!AN46*$C$199 + 'User Input'!AN87*$C$198)*AN235</f>
        <v>0</v>
      </c>
      <c r="AO492" s="140">
        <f>('User Input'!AO46*$C$199 + 'User Input'!AO87*$C$198)*AO235</f>
        <v>0</v>
      </c>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row>
    <row r="493" spans="1:95" ht="15" customHeight="1">
      <c r="A493" s="104"/>
      <c r="B493" s="117" t="s">
        <v>115</v>
      </c>
      <c r="C493" s="141"/>
      <c r="D493" s="140">
        <f>('User Input'!D47*$C$199 + 'User Input'!D88*$C$198)*D236</f>
        <v>0</v>
      </c>
      <c r="E493" s="140">
        <f>('User Input'!E47*$C$199 + 'User Input'!E88*$C$198)*E236</f>
        <v>0</v>
      </c>
      <c r="F493" s="140">
        <f>('User Input'!F47*$C$199 + 'User Input'!F88*$C$198)*F236</f>
        <v>0</v>
      </c>
      <c r="G493" s="140">
        <f>('User Input'!G47*$C$199 + 'User Input'!G88*$C$198)*G236</f>
        <v>0</v>
      </c>
      <c r="H493" s="140">
        <f>('User Input'!H47*$C$199 + 'User Input'!H88*$C$198)*H236</f>
        <v>0</v>
      </c>
      <c r="I493" s="140">
        <f>('User Input'!I47*$C$199 + 'User Input'!I88*$C$198)*I236</f>
        <v>0</v>
      </c>
      <c r="J493" s="140">
        <f>('User Input'!J47*$C$199 + 'User Input'!J88*$C$198)*J236</f>
        <v>0</v>
      </c>
      <c r="K493" s="140">
        <f>('User Input'!K47*$C$199 + 'User Input'!K88*$C$198)*K236</f>
        <v>0</v>
      </c>
      <c r="L493" s="140">
        <f>('User Input'!L47*$C$199 + 'User Input'!L88*$C$198)*L236</f>
        <v>0</v>
      </c>
      <c r="M493" s="140">
        <f>('User Input'!M47*$C$199 + 'User Input'!M88*$C$198)*M236</f>
        <v>0</v>
      </c>
      <c r="N493" s="140">
        <f>('User Input'!N47*$C$199 + 'User Input'!N88*$C$198)*N236</f>
        <v>0</v>
      </c>
      <c r="O493" s="140">
        <f>('User Input'!O47*$C$199 + 'User Input'!O88*$C$198)*O236</f>
        <v>0</v>
      </c>
      <c r="P493" s="140">
        <f>('User Input'!P47*$C$199 + 'User Input'!P88*$C$198)*P236</f>
        <v>0</v>
      </c>
      <c r="Q493" s="140">
        <f>('User Input'!Q47*$C$199 + 'User Input'!Q88*$C$198)*Q236</f>
        <v>0</v>
      </c>
      <c r="R493" s="140">
        <f>('User Input'!R47*$C$199 + 'User Input'!R88*$C$198)*R236</f>
        <v>0</v>
      </c>
      <c r="S493" s="140">
        <f>('User Input'!S47*$C$199 + 'User Input'!S88*$C$198)*S236</f>
        <v>0</v>
      </c>
      <c r="T493" s="140">
        <f>('User Input'!T47*$C$199 + 'User Input'!T88*$C$198)*T236</f>
        <v>0</v>
      </c>
      <c r="U493" s="140">
        <f>('User Input'!U47*$C$199 + 'User Input'!U88*$C$198)*U236</f>
        <v>0</v>
      </c>
      <c r="V493" s="140">
        <f>('User Input'!V47*$C$199 + 'User Input'!V88*$C$198)*V236</f>
        <v>0</v>
      </c>
      <c r="W493" s="140">
        <f>('User Input'!W47*$C$199 + 'User Input'!W88*$C$198)*W236</f>
        <v>0</v>
      </c>
      <c r="X493" s="140">
        <f>('User Input'!X47*$C$199 + 'User Input'!X88*$C$198)*X236</f>
        <v>0</v>
      </c>
      <c r="Y493" s="140">
        <f>('User Input'!Y47*$C$199 + 'User Input'!Y88*$C$198)*Y236</f>
        <v>0</v>
      </c>
      <c r="Z493" s="140">
        <f>('User Input'!Z47*$C$199 + 'User Input'!Z88*$C$198)*Z236</f>
        <v>0</v>
      </c>
      <c r="AA493" s="140">
        <f>('User Input'!AA47*$C$199 + 'User Input'!AA88*$C$198)*AA236</f>
        <v>0</v>
      </c>
      <c r="AB493" s="140">
        <f>('User Input'!AB47*$C$199 + 'User Input'!AB88*$C$198)*AB236</f>
        <v>0</v>
      </c>
      <c r="AC493" s="140">
        <f>('User Input'!AC47*$C$199 + 'User Input'!AC88*$C$198)*AC236</f>
        <v>0</v>
      </c>
      <c r="AD493" s="140">
        <f>('User Input'!AD47*$C$199 + 'User Input'!AD88*$C$198)*AD236</f>
        <v>0</v>
      </c>
      <c r="AE493" s="140">
        <f>('User Input'!AE47*$C$199 + 'User Input'!AE88*$C$198)*AE236</f>
        <v>0</v>
      </c>
      <c r="AF493" s="140">
        <f>('User Input'!AF47*$C$199 + 'User Input'!AF88*$C$198)*AF236</f>
        <v>0</v>
      </c>
      <c r="AG493" s="140">
        <f>('User Input'!AG47*$C$199 + 'User Input'!AG88*$C$198)*AG236</f>
        <v>0</v>
      </c>
      <c r="AH493" s="140">
        <f>('User Input'!AH47*$C$199 + 'User Input'!AH88*$C$198)*AH236</f>
        <v>0</v>
      </c>
      <c r="AI493" s="140">
        <f>('User Input'!AI47*$C$199 + 'User Input'!AI88*$C$198)*AI236</f>
        <v>0</v>
      </c>
      <c r="AJ493" s="140">
        <f>('User Input'!AJ47*$C$199 + 'User Input'!AJ88*$C$198)*AJ236</f>
        <v>0</v>
      </c>
      <c r="AK493" s="140">
        <f>('User Input'!AK47*$C$199 + 'User Input'!AK88*$C$198)*AK236</f>
        <v>0</v>
      </c>
      <c r="AL493" s="140">
        <f>('User Input'!AL47*$C$199 + 'User Input'!AL88*$C$198)*AL236</f>
        <v>0</v>
      </c>
      <c r="AM493" s="140">
        <f>('User Input'!AM47*$C$199 + 'User Input'!AM88*$C$198)*AM236</f>
        <v>0</v>
      </c>
      <c r="AN493" s="140">
        <f>('User Input'!AN47*$C$199 + 'User Input'!AN88*$C$198)*AN236</f>
        <v>0</v>
      </c>
      <c r="AO493" s="140">
        <f>('User Input'!AO47*$C$199 + 'User Input'!AO88*$C$198)*AO236</f>
        <v>0</v>
      </c>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row>
    <row r="494" spans="1:95" ht="15" customHeight="1">
      <c r="A494" s="104"/>
      <c r="B494" s="117" t="s">
        <v>116</v>
      </c>
      <c r="C494" s="141"/>
      <c r="D494" s="140">
        <f>('User Input'!D48*$C$199 + 'User Input'!D89*$C$198)*D237</f>
        <v>0</v>
      </c>
      <c r="E494" s="140">
        <f>('User Input'!E48*$C$199 + 'User Input'!E89*$C$198)*E237</f>
        <v>0</v>
      </c>
      <c r="F494" s="140">
        <f>('User Input'!F48*$C$199 + 'User Input'!F89*$C$198)*F237</f>
        <v>0</v>
      </c>
      <c r="G494" s="140">
        <f>('User Input'!G48*$C$199 + 'User Input'!G89*$C$198)*G237</f>
        <v>0</v>
      </c>
      <c r="H494" s="140">
        <f>('User Input'!H48*$C$199 + 'User Input'!H89*$C$198)*H237</f>
        <v>0</v>
      </c>
      <c r="I494" s="140">
        <f>('User Input'!I48*$C$199 + 'User Input'!I89*$C$198)*I237</f>
        <v>0</v>
      </c>
      <c r="J494" s="140">
        <f>('User Input'!J48*$C$199 + 'User Input'!J89*$C$198)*J237</f>
        <v>0</v>
      </c>
      <c r="K494" s="140">
        <f>('User Input'!K48*$C$199 + 'User Input'!K89*$C$198)*K237</f>
        <v>0</v>
      </c>
      <c r="L494" s="140">
        <f>('User Input'!L48*$C$199 + 'User Input'!L89*$C$198)*L237</f>
        <v>0</v>
      </c>
      <c r="M494" s="140">
        <f>('User Input'!M48*$C$199 + 'User Input'!M89*$C$198)*M237</f>
        <v>0</v>
      </c>
      <c r="N494" s="140">
        <f>('User Input'!N48*$C$199 + 'User Input'!N89*$C$198)*N237</f>
        <v>0</v>
      </c>
      <c r="O494" s="140">
        <f>('User Input'!O48*$C$199 + 'User Input'!O89*$C$198)*O237</f>
        <v>0</v>
      </c>
      <c r="P494" s="140">
        <f>('User Input'!P48*$C$199 + 'User Input'!P89*$C$198)*P237</f>
        <v>0</v>
      </c>
      <c r="Q494" s="140">
        <f>('User Input'!Q48*$C$199 + 'User Input'!Q89*$C$198)*Q237</f>
        <v>0</v>
      </c>
      <c r="R494" s="140">
        <f>('User Input'!R48*$C$199 + 'User Input'!R89*$C$198)*R237</f>
        <v>0</v>
      </c>
      <c r="S494" s="140">
        <f>('User Input'!S48*$C$199 + 'User Input'!S89*$C$198)*S237</f>
        <v>0</v>
      </c>
      <c r="T494" s="140">
        <f>('User Input'!T48*$C$199 + 'User Input'!T89*$C$198)*T237</f>
        <v>0</v>
      </c>
      <c r="U494" s="140">
        <f>('User Input'!U48*$C$199 + 'User Input'!U89*$C$198)*U237</f>
        <v>0</v>
      </c>
      <c r="V494" s="140">
        <f>('User Input'!V48*$C$199 + 'User Input'!V89*$C$198)*V237</f>
        <v>0</v>
      </c>
      <c r="W494" s="140">
        <f>('User Input'!W48*$C$199 + 'User Input'!W89*$C$198)*W237</f>
        <v>0</v>
      </c>
      <c r="X494" s="140">
        <f>('User Input'!X48*$C$199 + 'User Input'!X89*$C$198)*X237</f>
        <v>0</v>
      </c>
      <c r="Y494" s="140">
        <f>('User Input'!Y48*$C$199 + 'User Input'!Y89*$C$198)*Y237</f>
        <v>0</v>
      </c>
      <c r="Z494" s="140">
        <f>('User Input'!Z48*$C$199 + 'User Input'!Z89*$C$198)*Z237</f>
        <v>0</v>
      </c>
      <c r="AA494" s="140">
        <f>('User Input'!AA48*$C$199 + 'User Input'!AA89*$C$198)*AA237</f>
        <v>0</v>
      </c>
      <c r="AB494" s="140">
        <f>('User Input'!AB48*$C$199 + 'User Input'!AB89*$C$198)*AB237</f>
        <v>0</v>
      </c>
      <c r="AC494" s="140">
        <f>('User Input'!AC48*$C$199 + 'User Input'!AC89*$C$198)*AC237</f>
        <v>0</v>
      </c>
      <c r="AD494" s="140">
        <f>('User Input'!AD48*$C$199 + 'User Input'!AD89*$C$198)*AD237</f>
        <v>0</v>
      </c>
      <c r="AE494" s="140">
        <f>('User Input'!AE48*$C$199 + 'User Input'!AE89*$C$198)*AE237</f>
        <v>0</v>
      </c>
      <c r="AF494" s="140">
        <f>('User Input'!AF48*$C$199 + 'User Input'!AF89*$C$198)*AF237</f>
        <v>0</v>
      </c>
      <c r="AG494" s="140">
        <f>('User Input'!AG48*$C$199 + 'User Input'!AG89*$C$198)*AG237</f>
        <v>0</v>
      </c>
      <c r="AH494" s="140">
        <f>('User Input'!AH48*$C$199 + 'User Input'!AH89*$C$198)*AH237</f>
        <v>0</v>
      </c>
      <c r="AI494" s="140">
        <f>('User Input'!AI48*$C$199 + 'User Input'!AI89*$C$198)*AI237</f>
        <v>0</v>
      </c>
      <c r="AJ494" s="140">
        <f>('User Input'!AJ48*$C$199 + 'User Input'!AJ89*$C$198)*AJ237</f>
        <v>0</v>
      </c>
      <c r="AK494" s="140">
        <f>('User Input'!AK48*$C$199 + 'User Input'!AK89*$C$198)*AK237</f>
        <v>0</v>
      </c>
      <c r="AL494" s="140">
        <f>('User Input'!AL48*$C$199 + 'User Input'!AL89*$C$198)*AL237</f>
        <v>0</v>
      </c>
      <c r="AM494" s="140">
        <f>('User Input'!AM48*$C$199 + 'User Input'!AM89*$C$198)*AM237</f>
        <v>0</v>
      </c>
      <c r="AN494" s="140">
        <f>('User Input'!AN48*$C$199 + 'User Input'!AN89*$C$198)*AN237</f>
        <v>0</v>
      </c>
      <c r="AO494" s="140">
        <f>('User Input'!AO48*$C$199 + 'User Input'!AO89*$C$198)*AO237</f>
        <v>0</v>
      </c>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row>
    <row r="495" spans="1:95" ht="15" customHeight="1">
      <c r="A495" s="104"/>
      <c r="B495" s="117" t="s">
        <v>117</v>
      </c>
      <c r="C495" s="141"/>
      <c r="D495" s="140">
        <f>('User Input'!D49*$C$199 + 'User Input'!D90*$C$198)*D238</f>
        <v>0</v>
      </c>
      <c r="E495" s="140">
        <f>('User Input'!E49*$C$199 + 'User Input'!E90*$C$198)*E238</f>
        <v>0</v>
      </c>
      <c r="F495" s="140">
        <f>('User Input'!F49*$C$199 + 'User Input'!F90*$C$198)*F238</f>
        <v>0</v>
      </c>
      <c r="G495" s="140">
        <f>('User Input'!G49*$C$199 + 'User Input'!G90*$C$198)*G238</f>
        <v>0</v>
      </c>
      <c r="H495" s="140">
        <f>('User Input'!H49*$C$199 + 'User Input'!H90*$C$198)*H238</f>
        <v>0</v>
      </c>
      <c r="I495" s="140">
        <f>('User Input'!I49*$C$199 + 'User Input'!I90*$C$198)*I238</f>
        <v>0</v>
      </c>
      <c r="J495" s="140">
        <f>('User Input'!J49*$C$199 + 'User Input'!J90*$C$198)*J238</f>
        <v>0</v>
      </c>
      <c r="K495" s="140">
        <f>('User Input'!K49*$C$199 + 'User Input'!K90*$C$198)*K238</f>
        <v>0</v>
      </c>
      <c r="L495" s="140">
        <f>('User Input'!L49*$C$199 + 'User Input'!L90*$C$198)*L238</f>
        <v>0</v>
      </c>
      <c r="M495" s="140">
        <f>('User Input'!M49*$C$199 + 'User Input'!M90*$C$198)*M238</f>
        <v>0</v>
      </c>
      <c r="N495" s="140">
        <f>('User Input'!N49*$C$199 + 'User Input'!N90*$C$198)*N238</f>
        <v>0</v>
      </c>
      <c r="O495" s="140">
        <f>('User Input'!O49*$C$199 + 'User Input'!O90*$C$198)*O238</f>
        <v>0</v>
      </c>
      <c r="P495" s="140">
        <f>('User Input'!P49*$C$199 + 'User Input'!P90*$C$198)*P238</f>
        <v>0</v>
      </c>
      <c r="Q495" s="140">
        <f>('User Input'!Q49*$C$199 + 'User Input'!Q90*$C$198)*Q238</f>
        <v>0</v>
      </c>
      <c r="R495" s="140">
        <f>('User Input'!R49*$C$199 + 'User Input'!R90*$C$198)*R238</f>
        <v>0</v>
      </c>
      <c r="S495" s="140">
        <f>('User Input'!S49*$C$199 + 'User Input'!S90*$C$198)*S238</f>
        <v>0</v>
      </c>
      <c r="T495" s="140">
        <f>('User Input'!T49*$C$199 + 'User Input'!T90*$C$198)*T238</f>
        <v>0</v>
      </c>
      <c r="U495" s="140">
        <f>('User Input'!U49*$C$199 + 'User Input'!U90*$C$198)*U238</f>
        <v>0</v>
      </c>
      <c r="V495" s="140">
        <f>('User Input'!V49*$C$199 + 'User Input'!V90*$C$198)*V238</f>
        <v>0</v>
      </c>
      <c r="W495" s="140">
        <f>('User Input'!W49*$C$199 + 'User Input'!W90*$C$198)*W238</f>
        <v>0</v>
      </c>
      <c r="X495" s="140">
        <f>('User Input'!X49*$C$199 + 'User Input'!X90*$C$198)*X238</f>
        <v>0</v>
      </c>
      <c r="Y495" s="140">
        <f>('User Input'!Y49*$C$199 + 'User Input'!Y90*$C$198)*Y238</f>
        <v>0</v>
      </c>
      <c r="Z495" s="140">
        <f>('User Input'!Z49*$C$199 + 'User Input'!Z90*$C$198)*Z238</f>
        <v>0</v>
      </c>
      <c r="AA495" s="140">
        <f>('User Input'!AA49*$C$199 + 'User Input'!AA90*$C$198)*AA238</f>
        <v>0</v>
      </c>
      <c r="AB495" s="140">
        <f>('User Input'!AB49*$C$199 + 'User Input'!AB90*$C$198)*AB238</f>
        <v>0</v>
      </c>
      <c r="AC495" s="140">
        <f>('User Input'!AC49*$C$199 + 'User Input'!AC90*$C$198)*AC238</f>
        <v>0</v>
      </c>
      <c r="AD495" s="140">
        <f>('User Input'!AD49*$C$199 + 'User Input'!AD90*$C$198)*AD238</f>
        <v>0</v>
      </c>
      <c r="AE495" s="140">
        <f>('User Input'!AE49*$C$199 + 'User Input'!AE90*$C$198)*AE238</f>
        <v>0</v>
      </c>
      <c r="AF495" s="140">
        <f>('User Input'!AF49*$C$199 + 'User Input'!AF90*$C$198)*AF238</f>
        <v>0</v>
      </c>
      <c r="AG495" s="140">
        <f>('User Input'!AG49*$C$199 + 'User Input'!AG90*$C$198)*AG238</f>
        <v>0</v>
      </c>
      <c r="AH495" s="140">
        <f>('User Input'!AH49*$C$199 + 'User Input'!AH90*$C$198)*AH238</f>
        <v>0</v>
      </c>
      <c r="AI495" s="140">
        <f>('User Input'!AI49*$C$199 + 'User Input'!AI90*$C$198)*AI238</f>
        <v>0</v>
      </c>
      <c r="AJ495" s="140">
        <f>('User Input'!AJ49*$C$199 + 'User Input'!AJ90*$C$198)*AJ238</f>
        <v>0</v>
      </c>
      <c r="AK495" s="140">
        <f>('User Input'!AK49*$C$199 + 'User Input'!AK90*$C$198)*AK238</f>
        <v>0</v>
      </c>
      <c r="AL495" s="140">
        <f>('User Input'!AL49*$C$199 + 'User Input'!AL90*$C$198)*AL238</f>
        <v>0</v>
      </c>
      <c r="AM495" s="140">
        <f>('User Input'!AM49*$C$199 + 'User Input'!AM90*$C$198)*AM238</f>
        <v>0</v>
      </c>
      <c r="AN495" s="140">
        <f>('User Input'!AN49*$C$199 + 'User Input'!AN90*$C$198)*AN238</f>
        <v>0</v>
      </c>
      <c r="AO495" s="140">
        <f>('User Input'!AO49*$C$199 + 'User Input'!AO90*$C$198)*AO238</f>
        <v>0</v>
      </c>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row>
    <row r="496" spans="1:95" ht="15" customHeight="1">
      <c r="A496" s="104"/>
      <c r="B496" s="117" t="s">
        <v>118</v>
      </c>
      <c r="C496" s="141"/>
      <c r="D496" s="140">
        <f>('User Input'!D50*$C$199 + 'User Input'!D91*$C$198)*D239</f>
        <v>0</v>
      </c>
      <c r="E496" s="140">
        <f>('User Input'!E50*$C$199 + 'User Input'!E91*$C$198)*E239</f>
        <v>0</v>
      </c>
      <c r="F496" s="140">
        <f>('User Input'!F50*$C$199 + 'User Input'!F91*$C$198)*F239</f>
        <v>0</v>
      </c>
      <c r="G496" s="140">
        <f>('User Input'!G50*$C$199 + 'User Input'!G91*$C$198)*G239</f>
        <v>0</v>
      </c>
      <c r="H496" s="140">
        <f>('User Input'!H50*$C$199 + 'User Input'!H91*$C$198)*H239</f>
        <v>0</v>
      </c>
      <c r="I496" s="140">
        <f>('User Input'!I50*$C$199 + 'User Input'!I91*$C$198)*I239</f>
        <v>0</v>
      </c>
      <c r="J496" s="140">
        <f>('User Input'!J50*$C$199 + 'User Input'!J91*$C$198)*J239</f>
        <v>0</v>
      </c>
      <c r="K496" s="140">
        <f>('User Input'!K50*$C$199 + 'User Input'!K91*$C$198)*K239</f>
        <v>0</v>
      </c>
      <c r="L496" s="140">
        <f>('User Input'!L50*$C$199 + 'User Input'!L91*$C$198)*L239</f>
        <v>0</v>
      </c>
      <c r="M496" s="140">
        <f>('User Input'!M50*$C$199 + 'User Input'!M91*$C$198)*M239</f>
        <v>0</v>
      </c>
      <c r="N496" s="140">
        <f>('User Input'!N50*$C$199 + 'User Input'!N91*$C$198)*N239</f>
        <v>0</v>
      </c>
      <c r="O496" s="140">
        <f>('User Input'!O50*$C$199 + 'User Input'!O91*$C$198)*O239</f>
        <v>0</v>
      </c>
      <c r="P496" s="140">
        <f>('User Input'!P50*$C$199 + 'User Input'!P91*$C$198)*P239</f>
        <v>0</v>
      </c>
      <c r="Q496" s="140">
        <f>('User Input'!Q50*$C$199 + 'User Input'!Q91*$C$198)*Q239</f>
        <v>0</v>
      </c>
      <c r="R496" s="140">
        <f>('User Input'!R50*$C$199 + 'User Input'!R91*$C$198)*R239</f>
        <v>0</v>
      </c>
      <c r="S496" s="140">
        <f>('User Input'!S50*$C$199 + 'User Input'!S91*$C$198)*S239</f>
        <v>0</v>
      </c>
      <c r="T496" s="140">
        <f>('User Input'!T50*$C$199 + 'User Input'!T91*$C$198)*T239</f>
        <v>0</v>
      </c>
      <c r="U496" s="140">
        <f>('User Input'!U50*$C$199 + 'User Input'!U91*$C$198)*U239</f>
        <v>0</v>
      </c>
      <c r="V496" s="140">
        <f>('User Input'!V50*$C$199 + 'User Input'!V91*$C$198)*V239</f>
        <v>0</v>
      </c>
      <c r="W496" s="140">
        <f>('User Input'!W50*$C$199 + 'User Input'!W91*$C$198)*W239</f>
        <v>0</v>
      </c>
      <c r="X496" s="140">
        <f>('User Input'!X50*$C$199 + 'User Input'!X91*$C$198)*X239</f>
        <v>0</v>
      </c>
      <c r="Y496" s="140">
        <f>('User Input'!Y50*$C$199 + 'User Input'!Y91*$C$198)*Y239</f>
        <v>0</v>
      </c>
      <c r="Z496" s="140">
        <f>('User Input'!Z50*$C$199 + 'User Input'!Z91*$C$198)*Z239</f>
        <v>0</v>
      </c>
      <c r="AA496" s="140">
        <f>('User Input'!AA50*$C$199 + 'User Input'!AA91*$C$198)*AA239</f>
        <v>0</v>
      </c>
      <c r="AB496" s="140">
        <f>('User Input'!AB50*$C$199 + 'User Input'!AB91*$C$198)*AB239</f>
        <v>0</v>
      </c>
      <c r="AC496" s="140">
        <f>('User Input'!AC50*$C$199 + 'User Input'!AC91*$C$198)*AC239</f>
        <v>0</v>
      </c>
      <c r="AD496" s="140">
        <f>('User Input'!AD50*$C$199 + 'User Input'!AD91*$C$198)*AD239</f>
        <v>0</v>
      </c>
      <c r="AE496" s="140">
        <f>('User Input'!AE50*$C$199 + 'User Input'!AE91*$C$198)*AE239</f>
        <v>0</v>
      </c>
      <c r="AF496" s="140">
        <f>('User Input'!AF50*$C$199 + 'User Input'!AF91*$C$198)*AF239</f>
        <v>0</v>
      </c>
      <c r="AG496" s="140">
        <f>('User Input'!AG50*$C$199 + 'User Input'!AG91*$C$198)*AG239</f>
        <v>0</v>
      </c>
      <c r="AH496" s="140">
        <f>('User Input'!AH50*$C$199 + 'User Input'!AH91*$C$198)*AH239</f>
        <v>0</v>
      </c>
      <c r="AI496" s="140">
        <f>('User Input'!AI50*$C$199 + 'User Input'!AI91*$C$198)*AI239</f>
        <v>0</v>
      </c>
      <c r="AJ496" s="140">
        <f>('User Input'!AJ50*$C$199 + 'User Input'!AJ91*$C$198)*AJ239</f>
        <v>0</v>
      </c>
      <c r="AK496" s="140">
        <f>('User Input'!AK50*$C$199 + 'User Input'!AK91*$C$198)*AK239</f>
        <v>0</v>
      </c>
      <c r="AL496" s="140">
        <f>('User Input'!AL50*$C$199 + 'User Input'!AL91*$C$198)*AL239</f>
        <v>0</v>
      </c>
      <c r="AM496" s="140">
        <f>('User Input'!AM50*$C$199 + 'User Input'!AM91*$C$198)*AM239</f>
        <v>0</v>
      </c>
      <c r="AN496" s="140">
        <f>('User Input'!AN50*$C$199 + 'User Input'!AN91*$C$198)*AN239</f>
        <v>0</v>
      </c>
      <c r="AO496" s="140">
        <f>('User Input'!AO50*$C$199 + 'User Input'!AO91*$C$198)*AO239</f>
        <v>0</v>
      </c>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row>
    <row r="497" spans="1:95" ht="15" customHeight="1">
      <c r="A497" s="104"/>
      <c r="B497" s="117" t="s">
        <v>119</v>
      </c>
      <c r="C497" s="141"/>
      <c r="D497" s="140">
        <f>('User Input'!D51*$C$199 + 'User Input'!D92*$C$198)*D240</f>
        <v>0</v>
      </c>
      <c r="E497" s="140">
        <f>('User Input'!E51*$C$199 + 'User Input'!E92*$C$198)*E240</f>
        <v>0</v>
      </c>
      <c r="F497" s="140">
        <f>('User Input'!F51*$C$199 + 'User Input'!F92*$C$198)*F240</f>
        <v>0</v>
      </c>
      <c r="G497" s="140">
        <f>('User Input'!G51*$C$199 + 'User Input'!G92*$C$198)*G240</f>
        <v>0</v>
      </c>
      <c r="H497" s="140">
        <f>('User Input'!H51*$C$199 + 'User Input'!H92*$C$198)*H240</f>
        <v>0</v>
      </c>
      <c r="I497" s="140">
        <f>('User Input'!I51*$C$199 + 'User Input'!I92*$C$198)*I240</f>
        <v>0</v>
      </c>
      <c r="J497" s="140">
        <f>('User Input'!J51*$C$199 + 'User Input'!J92*$C$198)*J240</f>
        <v>0</v>
      </c>
      <c r="K497" s="140">
        <f>('User Input'!K51*$C$199 + 'User Input'!K92*$C$198)*K240</f>
        <v>0</v>
      </c>
      <c r="L497" s="140">
        <f>('User Input'!L51*$C$199 + 'User Input'!L92*$C$198)*L240</f>
        <v>0</v>
      </c>
      <c r="M497" s="140">
        <f>('User Input'!M51*$C$199 + 'User Input'!M92*$C$198)*M240</f>
        <v>0</v>
      </c>
      <c r="N497" s="140">
        <f>('User Input'!N51*$C$199 + 'User Input'!N92*$C$198)*N240</f>
        <v>0</v>
      </c>
      <c r="O497" s="140">
        <f>('User Input'!O51*$C$199 + 'User Input'!O92*$C$198)*O240</f>
        <v>0</v>
      </c>
      <c r="P497" s="140">
        <f>('User Input'!P51*$C$199 + 'User Input'!P92*$C$198)*P240</f>
        <v>0</v>
      </c>
      <c r="Q497" s="140">
        <f>('User Input'!Q51*$C$199 + 'User Input'!Q92*$C$198)*Q240</f>
        <v>0</v>
      </c>
      <c r="R497" s="140">
        <f>('User Input'!R51*$C$199 + 'User Input'!R92*$C$198)*R240</f>
        <v>0</v>
      </c>
      <c r="S497" s="140">
        <f>('User Input'!S51*$C$199 + 'User Input'!S92*$C$198)*S240</f>
        <v>0</v>
      </c>
      <c r="T497" s="140">
        <f>('User Input'!T51*$C$199 + 'User Input'!T92*$C$198)*T240</f>
        <v>0</v>
      </c>
      <c r="U497" s="140">
        <f>('User Input'!U51*$C$199 + 'User Input'!U92*$C$198)*U240</f>
        <v>0</v>
      </c>
      <c r="V497" s="140">
        <f>('User Input'!V51*$C$199 + 'User Input'!V92*$C$198)*V240</f>
        <v>0</v>
      </c>
      <c r="W497" s="140">
        <f>('User Input'!W51*$C$199 + 'User Input'!W92*$C$198)*W240</f>
        <v>0</v>
      </c>
      <c r="X497" s="140">
        <f>('User Input'!X51*$C$199 + 'User Input'!X92*$C$198)*X240</f>
        <v>0</v>
      </c>
      <c r="Y497" s="140">
        <f>('User Input'!Y51*$C$199 + 'User Input'!Y92*$C$198)*Y240</f>
        <v>0</v>
      </c>
      <c r="Z497" s="140">
        <f>('User Input'!Z51*$C$199 + 'User Input'!Z92*$C$198)*Z240</f>
        <v>0</v>
      </c>
      <c r="AA497" s="140">
        <f>('User Input'!AA51*$C$199 + 'User Input'!AA92*$C$198)*AA240</f>
        <v>0</v>
      </c>
      <c r="AB497" s="140">
        <f>('User Input'!AB51*$C$199 + 'User Input'!AB92*$C$198)*AB240</f>
        <v>0</v>
      </c>
      <c r="AC497" s="140">
        <f>('User Input'!AC51*$C$199 + 'User Input'!AC92*$C$198)*AC240</f>
        <v>0</v>
      </c>
      <c r="AD497" s="140">
        <f>('User Input'!AD51*$C$199 + 'User Input'!AD92*$C$198)*AD240</f>
        <v>0</v>
      </c>
      <c r="AE497" s="140">
        <f>('User Input'!AE51*$C$199 + 'User Input'!AE92*$C$198)*AE240</f>
        <v>0</v>
      </c>
      <c r="AF497" s="140">
        <f>('User Input'!AF51*$C$199 + 'User Input'!AF92*$C$198)*AF240</f>
        <v>0</v>
      </c>
      <c r="AG497" s="140">
        <f>('User Input'!AG51*$C$199 + 'User Input'!AG92*$C$198)*AG240</f>
        <v>0</v>
      </c>
      <c r="AH497" s="140">
        <f>('User Input'!AH51*$C$199 + 'User Input'!AH92*$C$198)*AH240</f>
        <v>0</v>
      </c>
      <c r="AI497" s="140">
        <f>('User Input'!AI51*$C$199 + 'User Input'!AI92*$C$198)*AI240</f>
        <v>0</v>
      </c>
      <c r="AJ497" s="140">
        <f>('User Input'!AJ51*$C$199 + 'User Input'!AJ92*$C$198)*AJ240</f>
        <v>0</v>
      </c>
      <c r="AK497" s="140">
        <f>('User Input'!AK51*$C$199 + 'User Input'!AK92*$C$198)*AK240</f>
        <v>0</v>
      </c>
      <c r="AL497" s="140">
        <f>('User Input'!AL51*$C$199 + 'User Input'!AL92*$C$198)*AL240</f>
        <v>0</v>
      </c>
      <c r="AM497" s="140">
        <f>('User Input'!AM51*$C$199 + 'User Input'!AM92*$C$198)*AM240</f>
        <v>0</v>
      </c>
      <c r="AN497" s="140">
        <f>('User Input'!AN51*$C$199 + 'User Input'!AN92*$C$198)*AN240</f>
        <v>0</v>
      </c>
      <c r="AO497" s="140">
        <f>('User Input'!AO51*$C$199 + 'User Input'!AO92*$C$198)*AO240</f>
        <v>0</v>
      </c>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row>
    <row r="498" spans="1:95" ht="15" customHeight="1">
      <c r="A498" s="104"/>
      <c r="B498" s="117" t="s">
        <v>120</v>
      </c>
      <c r="C498" s="141"/>
      <c r="D498" s="140">
        <f>('User Input'!D52*$C$199 + 'User Input'!D93*$C$198)*D241</f>
        <v>0</v>
      </c>
      <c r="E498" s="140">
        <f>('User Input'!E52*$C$199 + 'User Input'!E93*$C$198)*E241</f>
        <v>0</v>
      </c>
      <c r="F498" s="140">
        <f>('User Input'!F52*$C$199 + 'User Input'!F93*$C$198)*F241</f>
        <v>0</v>
      </c>
      <c r="G498" s="140">
        <f>('User Input'!G52*$C$199 + 'User Input'!G93*$C$198)*G241</f>
        <v>0</v>
      </c>
      <c r="H498" s="140">
        <f>('User Input'!H52*$C$199 + 'User Input'!H93*$C$198)*H241</f>
        <v>0</v>
      </c>
      <c r="I498" s="140">
        <f>('User Input'!I52*$C$199 + 'User Input'!I93*$C$198)*I241</f>
        <v>0</v>
      </c>
      <c r="J498" s="140">
        <f>('User Input'!J52*$C$199 + 'User Input'!J93*$C$198)*J241</f>
        <v>0</v>
      </c>
      <c r="K498" s="140">
        <f>('User Input'!K52*$C$199 + 'User Input'!K93*$C$198)*K241</f>
        <v>0</v>
      </c>
      <c r="L498" s="140">
        <f>('User Input'!L52*$C$199 + 'User Input'!L93*$C$198)*L241</f>
        <v>0</v>
      </c>
      <c r="M498" s="140">
        <f>('User Input'!M52*$C$199 + 'User Input'!M93*$C$198)*M241</f>
        <v>0</v>
      </c>
      <c r="N498" s="140">
        <f>('User Input'!N52*$C$199 + 'User Input'!N93*$C$198)*N241</f>
        <v>0</v>
      </c>
      <c r="O498" s="140">
        <f>('User Input'!O52*$C$199 + 'User Input'!O93*$C$198)*O241</f>
        <v>0</v>
      </c>
      <c r="P498" s="140">
        <f>('User Input'!P52*$C$199 + 'User Input'!P93*$C$198)*P241</f>
        <v>0</v>
      </c>
      <c r="Q498" s="140">
        <f>('User Input'!Q52*$C$199 + 'User Input'!Q93*$C$198)*Q241</f>
        <v>0</v>
      </c>
      <c r="R498" s="140">
        <f>('User Input'!R52*$C$199 + 'User Input'!R93*$C$198)*R241</f>
        <v>0</v>
      </c>
      <c r="S498" s="140">
        <f>('User Input'!S52*$C$199 + 'User Input'!S93*$C$198)*S241</f>
        <v>0</v>
      </c>
      <c r="T498" s="140">
        <f>('User Input'!T52*$C$199 + 'User Input'!T93*$C$198)*T241</f>
        <v>0</v>
      </c>
      <c r="U498" s="140">
        <f>('User Input'!U52*$C$199 + 'User Input'!U93*$C$198)*U241</f>
        <v>0</v>
      </c>
      <c r="V498" s="140">
        <f>('User Input'!V52*$C$199 + 'User Input'!V93*$C$198)*V241</f>
        <v>0</v>
      </c>
      <c r="W498" s="140">
        <f>('User Input'!W52*$C$199 + 'User Input'!W93*$C$198)*W241</f>
        <v>0</v>
      </c>
      <c r="X498" s="140">
        <f>('User Input'!X52*$C$199 + 'User Input'!X93*$C$198)*X241</f>
        <v>0</v>
      </c>
      <c r="Y498" s="140">
        <f>('User Input'!Y52*$C$199 + 'User Input'!Y93*$C$198)*Y241</f>
        <v>0</v>
      </c>
      <c r="Z498" s="140">
        <f>('User Input'!Z52*$C$199 + 'User Input'!Z93*$C$198)*Z241</f>
        <v>0</v>
      </c>
      <c r="AA498" s="140">
        <f>('User Input'!AA52*$C$199 + 'User Input'!AA93*$C$198)*AA241</f>
        <v>0</v>
      </c>
      <c r="AB498" s="140">
        <f>('User Input'!AB52*$C$199 + 'User Input'!AB93*$C$198)*AB241</f>
        <v>0</v>
      </c>
      <c r="AC498" s="140">
        <f>('User Input'!AC52*$C$199 + 'User Input'!AC93*$C$198)*AC241</f>
        <v>0</v>
      </c>
      <c r="AD498" s="140">
        <f>('User Input'!AD52*$C$199 + 'User Input'!AD93*$C$198)*AD241</f>
        <v>0</v>
      </c>
      <c r="AE498" s="140">
        <f>('User Input'!AE52*$C$199 + 'User Input'!AE93*$C$198)*AE241</f>
        <v>0</v>
      </c>
      <c r="AF498" s="140">
        <f>('User Input'!AF52*$C$199 + 'User Input'!AF93*$C$198)*AF241</f>
        <v>0</v>
      </c>
      <c r="AG498" s="140">
        <f>('User Input'!AG52*$C$199 + 'User Input'!AG93*$C$198)*AG241</f>
        <v>0</v>
      </c>
      <c r="AH498" s="140">
        <f>('User Input'!AH52*$C$199 + 'User Input'!AH93*$C$198)*AH241</f>
        <v>0</v>
      </c>
      <c r="AI498" s="140">
        <f>('User Input'!AI52*$C$199 + 'User Input'!AI93*$C$198)*AI241</f>
        <v>0</v>
      </c>
      <c r="AJ498" s="140">
        <f>('User Input'!AJ52*$C$199 + 'User Input'!AJ93*$C$198)*AJ241</f>
        <v>0</v>
      </c>
      <c r="AK498" s="140">
        <f>('User Input'!AK52*$C$199 + 'User Input'!AK93*$C$198)*AK241</f>
        <v>0</v>
      </c>
      <c r="AL498" s="140">
        <f>('User Input'!AL52*$C$199 + 'User Input'!AL93*$C$198)*AL241</f>
        <v>0</v>
      </c>
      <c r="AM498" s="140">
        <f>('User Input'!AM52*$C$199 + 'User Input'!AM93*$C$198)*AM241</f>
        <v>0</v>
      </c>
      <c r="AN498" s="140">
        <f>('User Input'!AN52*$C$199 + 'User Input'!AN93*$C$198)*AN241</f>
        <v>0</v>
      </c>
      <c r="AO498" s="140">
        <f>('User Input'!AO52*$C$199 + 'User Input'!AO93*$C$198)*AO241</f>
        <v>0</v>
      </c>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row>
    <row r="499" spans="1:95" ht="15" customHeight="1">
      <c r="A499" s="104"/>
      <c r="B499" s="117" t="s">
        <v>121</v>
      </c>
      <c r="C499" s="141"/>
      <c r="D499" s="140">
        <f>('User Input'!D53*$C$199 + 'User Input'!D94*$C$198)*D242</f>
        <v>0</v>
      </c>
      <c r="E499" s="140">
        <f>('User Input'!E53*$C$199 + 'User Input'!E94*$C$198)*E242</f>
        <v>0</v>
      </c>
      <c r="F499" s="140">
        <f>('User Input'!F53*$C$199 + 'User Input'!F94*$C$198)*F242</f>
        <v>0</v>
      </c>
      <c r="G499" s="140">
        <f>('User Input'!G53*$C$199 + 'User Input'!G94*$C$198)*G242</f>
        <v>0</v>
      </c>
      <c r="H499" s="140">
        <f>('User Input'!H53*$C$199 + 'User Input'!H94*$C$198)*H242</f>
        <v>0</v>
      </c>
      <c r="I499" s="140">
        <f>('User Input'!I53*$C$199 + 'User Input'!I94*$C$198)*I242</f>
        <v>0</v>
      </c>
      <c r="J499" s="140">
        <f>('User Input'!J53*$C$199 + 'User Input'!J94*$C$198)*J242</f>
        <v>0</v>
      </c>
      <c r="K499" s="140">
        <f>('User Input'!K53*$C$199 + 'User Input'!K94*$C$198)*K242</f>
        <v>0</v>
      </c>
      <c r="L499" s="140">
        <f>('User Input'!L53*$C$199 + 'User Input'!L94*$C$198)*L242</f>
        <v>0</v>
      </c>
      <c r="M499" s="140">
        <f>('User Input'!M53*$C$199 + 'User Input'!M94*$C$198)*M242</f>
        <v>0</v>
      </c>
      <c r="N499" s="140">
        <f>('User Input'!N53*$C$199 + 'User Input'!N94*$C$198)*N242</f>
        <v>0</v>
      </c>
      <c r="O499" s="140">
        <f>('User Input'!O53*$C$199 + 'User Input'!O94*$C$198)*O242</f>
        <v>0</v>
      </c>
      <c r="P499" s="140">
        <f>('User Input'!P53*$C$199 + 'User Input'!P94*$C$198)*P242</f>
        <v>0</v>
      </c>
      <c r="Q499" s="140">
        <f>('User Input'!Q53*$C$199 + 'User Input'!Q94*$C$198)*Q242</f>
        <v>0</v>
      </c>
      <c r="R499" s="140">
        <f>('User Input'!R53*$C$199 + 'User Input'!R94*$C$198)*R242</f>
        <v>0</v>
      </c>
      <c r="S499" s="140">
        <f>('User Input'!S53*$C$199 + 'User Input'!S94*$C$198)*S242</f>
        <v>0</v>
      </c>
      <c r="T499" s="140">
        <f>('User Input'!T53*$C$199 + 'User Input'!T94*$C$198)*T242</f>
        <v>0</v>
      </c>
      <c r="U499" s="140">
        <f>('User Input'!U53*$C$199 + 'User Input'!U94*$C$198)*U242</f>
        <v>0</v>
      </c>
      <c r="V499" s="140">
        <f>('User Input'!V53*$C$199 + 'User Input'!V94*$C$198)*V242</f>
        <v>0</v>
      </c>
      <c r="W499" s="140">
        <f>('User Input'!W53*$C$199 + 'User Input'!W94*$C$198)*W242</f>
        <v>0</v>
      </c>
      <c r="X499" s="140">
        <f>('User Input'!X53*$C$199 + 'User Input'!X94*$C$198)*X242</f>
        <v>0</v>
      </c>
      <c r="Y499" s="140">
        <f>('User Input'!Y53*$C$199 + 'User Input'!Y94*$C$198)*Y242</f>
        <v>0</v>
      </c>
      <c r="Z499" s="140">
        <f>('User Input'!Z53*$C$199 + 'User Input'!Z94*$C$198)*Z242</f>
        <v>0</v>
      </c>
      <c r="AA499" s="140">
        <f>('User Input'!AA53*$C$199 + 'User Input'!AA94*$C$198)*AA242</f>
        <v>0</v>
      </c>
      <c r="AB499" s="140">
        <f>('User Input'!AB53*$C$199 + 'User Input'!AB94*$C$198)*AB242</f>
        <v>0</v>
      </c>
      <c r="AC499" s="140">
        <f>('User Input'!AC53*$C$199 + 'User Input'!AC94*$C$198)*AC242</f>
        <v>0</v>
      </c>
      <c r="AD499" s="140">
        <f>('User Input'!AD53*$C$199 + 'User Input'!AD94*$C$198)*AD242</f>
        <v>0</v>
      </c>
      <c r="AE499" s="140">
        <f>('User Input'!AE53*$C$199 + 'User Input'!AE94*$C$198)*AE242</f>
        <v>0</v>
      </c>
      <c r="AF499" s="140">
        <f>('User Input'!AF53*$C$199 + 'User Input'!AF94*$C$198)*AF242</f>
        <v>0</v>
      </c>
      <c r="AG499" s="140">
        <f>('User Input'!AG53*$C$199 + 'User Input'!AG94*$C$198)*AG242</f>
        <v>0</v>
      </c>
      <c r="AH499" s="140">
        <f>('User Input'!AH53*$C$199 + 'User Input'!AH94*$C$198)*AH242</f>
        <v>0</v>
      </c>
      <c r="AI499" s="140">
        <f>('User Input'!AI53*$C$199 + 'User Input'!AI94*$C$198)*AI242</f>
        <v>0</v>
      </c>
      <c r="AJ499" s="140">
        <f>('User Input'!AJ53*$C$199 + 'User Input'!AJ94*$C$198)*AJ242</f>
        <v>0</v>
      </c>
      <c r="AK499" s="140">
        <f>('User Input'!AK53*$C$199 + 'User Input'!AK94*$C$198)*AK242</f>
        <v>0</v>
      </c>
      <c r="AL499" s="140">
        <f>('User Input'!AL53*$C$199 + 'User Input'!AL94*$C$198)*AL242</f>
        <v>0</v>
      </c>
      <c r="AM499" s="140">
        <f>('User Input'!AM53*$C$199 + 'User Input'!AM94*$C$198)*AM242</f>
        <v>0</v>
      </c>
      <c r="AN499" s="140">
        <f>('User Input'!AN53*$C$199 + 'User Input'!AN94*$C$198)*AN242</f>
        <v>0</v>
      </c>
      <c r="AO499" s="140">
        <f>('User Input'!AO53*$C$199 + 'User Input'!AO94*$C$198)*AO242</f>
        <v>0</v>
      </c>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row>
    <row r="500" spans="1:95" ht="15" customHeight="1">
      <c r="A500" s="104"/>
      <c r="B500" s="117" t="s">
        <v>122</v>
      </c>
      <c r="C500" s="141"/>
      <c r="D500" s="140">
        <f>('User Input'!D54*$C$199 + 'User Input'!D95*$C$198)*D243</f>
        <v>0</v>
      </c>
      <c r="E500" s="140">
        <f>('User Input'!E54*$C$199 + 'User Input'!E95*$C$198)*E243</f>
        <v>0</v>
      </c>
      <c r="F500" s="140">
        <f>('User Input'!F54*$C$199 + 'User Input'!F95*$C$198)*F243</f>
        <v>0</v>
      </c>
      <c r="G500" s="140">
        <f>('User Input'!G54*$C$199 + 'User Input'!G95*$C$198)*G243</f>
        <v>0</v>
      </c>
      <c r="H500" s="140">
        <f>('User Input'!H54*$C$199 + 'User Input'!H95*$C$198)*H243</f>
        <v>0</v>
      </c>
      <c r="I500" s="140">
        <f>('User Input'!I54*$C$199 + 'User Input'!I95*$C$198)*I243</f>
        <v>0</v>
      </c>
      <c r="J500" s="140">
        <f>('User Input'!J54*$C$199 + 'User Input'!J95*$C$198)*J243</f>
        <v>0</v>
      </c>
      <c r="K500" s="140">
        <f>('User Input'!K54*$C$199 + 'User Input'!K95*$C$198)*K243</f>
        <v>0</v>
      </c>
      <c r="L500" s="140">
        <f>('User Input'!L54*$C$199 + 'User Input'!L95*$C$198)*L243</f>
        <v>0</v>
      </c>
      <c r="M500" s="140">
        <f>('User Input'!M54*$C$199 + 'User Input'!M95*$C$198)*M243</f>
        <v>0</v>
      </c>
      <c r="N500" s="140">
        <f>('User Input'!N54*$C$199 + 'User Input'!N95*$C$198)*N243</f>
        <v>0</v>
      </c>
      <c r="O500" s="140">
        <f>('User Input'!O54*$C$199 + 'User Input'!O95*$C$198)*O243</f>
        <v>0</v>
      </c>
      <c r="P500" s="140">
        <f>('User Input'!P54*$C$199 + 'User Input'!P95*$C$198)*P243</f>
        <v>0</v>
      </c>
      <c r="Q500" s="140">
        <f>('User Input'!Q54*$C$199 + 'User Input'!Q95*$C$198)*Q243</f>
        <v>0</v>
      </c>
      <c r="R500" s="140">
        <f>('User Input'!R54*$C$199 + 'User Input'!R95*$C$198)*R243</f>
        <v>0</v>
      </c>
      <c r="S500" s="140">
        <f>('User Input'!S54*$C$199 + 'User Input'!S95*$C$198)*S243</f>
        <v>0</v>
      </c>
      <c r="T500" s="140">
        <f>('User Input'!T54*$C$199 + 'User Input'!T95*$C$198)*T243</f>
        <v>0</v>
      </c>
      <c r="U500" s="140">
        <f>('User Input'!U54*$C$199 + 'User Input'!U95*$C$198)*U243</f>
        <v>0</v>
      </c>
      <c r="V500" s="140">
        <f>('User Input'!V54*$C$199 + 'User Input'!V95*$C$198)*V243</f>
        <v>0</v>
      </c>
      <c r="W500" s="140">
        <f>('User Input'!W54*$C$199 + 'User Input'!W95*$C$198)*W243</f>
        <v>0</v>
      </c>
      <c r="X500" s="140">
        <f>('User Input'!X54*$C$199 + 'User Input'!X95*$C$198)*X243</f>
        <v>0</v>
      </c>
      <c r="Y500" s="140">
        <f>('User Input'!Y54*$C$199 + 'User Input'!Y95*$C$198)*Y243</f>
        <v>0</v>
      </c>
      <c r="Z500" s="140">
        <f>('User Input'!Z54*$C$199 + 'User Input'!Z95*$C$198)*Z243</f>
        <v>0</v>
      </c>
      <c r="AA500" s="140">
        <f>('User Input'!AA54*$C$199 + 'User Input'!AA95*$C$198)*AA243</f>
        <v>0</v>
      </c>
      <c r="AB500" s="140">
        <f>('User Input'!AB54*$C$199 + 'User Input'!AB95*$C$198)*AB243</f>
        <v>0</v>
      </c>
      <c r="AC500" s="140">
        <f>('User Input'!AC54*$C$199 + 'User Input'!AC95*$C$198)*AC243</f>
        <v>0</v>
      </c>
      <c r="AD500" s="140">
        <f>('User Input'!AD54*$C$199 + 'User Input'!AD95*$C$198)*AD243</f>
        <v>0</v>
      </c>
      <c r="AE500" s="140">
        <f>('User Input'!AE54*$C$199 + 'User Input'!AE95*$C$198)*AE243</f>
        <v>0</v>
      </c>
      <c r="AF500" s="140">
        <f>('User Input'!AF54*$C$199 + 'User Input'!AF95*$C$198)*AF243</f>
        <v>0</v>
      </c>
      <c r="AG500" s="140">
        <f>('User Input'!AG54*$C$199 + 'User Input'!AG95*$C$198)*AG243</f>
        <v>0</v>
      </c>
      <c r="AH500" s="140">
        <f>('User Input'!AH54*$C$199 + 'User Input'!AH95*$C$198)*AH243</f>
        <v>0</v>
      </c>
      <c r="AI500" s="140">
        <f>('User Input'!AI54*$C$199 + 'User Input'!AI95*$C$198)*AI243</f>
        <v>0</v>
      </c>
      <c r="AJ500" s="140">
        <f>('User Input'!AJ54*$C$199 + 'User Input'!AJ95*$C$198)*AJ243</f>
        <v>0</v>
      </c>
      <c r="AK500" s="140">
        <f>('User Input'!AK54*$C$199 + 'User Input'!AK95*$C$198)*AK243</f>
        <v>0</v>
      </c>
      <c r="AL500" s="140">
        <f>('User Input'!AL54*$C$199 + 'User Input'!AL95*$C$198)*AL243</f>
        <v>0</v>
      </c>
      <c r="AM500" s="140">
        <f>('User Input'!AM54*$C$199 + 'User Input'!AM95*$C$198)*AM243</f>
        <v>0</v>
      </c>
      <c r="AN500" s="140">
        <f>('User Input'!AN54*$C$199 + 'User Input'!AN95*$C$198)*AN243</f>
        <v>0</v>
      </c>
      <c r="AO500" s="140">
        <f>('User Input'!AO54*$C$199 + 'User Input'!AO95*$C$198)*AO243</f>
        <v>0</v>
      </c>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row>
    <row r="501" spans="1:95" ht="15" customHeight="1">
      <c r="A501" s="104"/>
      <c r="B501" s="117" t="s">
        <v>123</v>
      </c>
      <c r="C501" s="141"/>
      <c r="D501" s="140">
        <f>('User Input'!D55*$C$199 + 'User Input'!D96*$C$198)*D244</f>
        <v>0</v>
      </c>
      <c r="E501" s="140">
        <f>('User Input'!E55*$C$199 + 'User Input'!E96*$C$198)*E244</f>
        <v>0</v>
      </c>
      <c r="F501" s="140">
        <f>('User Input'!F55*$C$199 + 'User Input'!F96*$C$198)*F244</f>
        <v>0</v>
      </c>
      <c r="G501" s="140">
        <f>('User Input'!G55*$C$199 + 'User Input'!G96*$C$198)*G244</f>
        <v>0</v>
      </c>
      <c r="H501" s="140">
        <f>('User Input'!H55*$C$199 + 'User Input'!H96*$C$198)*H244</f>
        <v>0</v>
      </c>
      <c r="I501" s="140">
        <f>('User Input'!I55*$C$199 + 'User Input'!I96*$C$198)*I244</f>
        <v>0</v>
      </c>
      <c r="J501" s="140">
        <f>('User Input'!J55*$C$199 + 'User Input'!J96*$C$198)*J244</f>
        <v>0</v>
      </c>
      <c r="K501" s="140">
        <f>('User Input'!K55*$C$199 + 'User Input'!K96*$C$198)*K244</f>
        <v>0</v>
      </c>
      <c r="L501" s="140">
        <f>('User Input'!L55*$C$199 + 'User Input'!L96*$C$198)*L244</f>
        <v>0</v>
      </c>
      <c r="M501" s="140">
        <f>('User Input'!M55*$C$199 + 'User Input'!M96*$C$198)*M244</f>
        <v>0</v>
      </c>
      <c r="N501" s="140">
        <f>('User Input'!N55*$C$199 + 'User Input'!N96*$C$198)*N244</f>
        <v>0</v>
      </c>
      <c r="O501" s="140">
        <f>('User Input'!O55*$C$199 + 'User Input'!O96*$C$198)*O244</f>
        <v>0</v>
      </c>
      <c r="P501" s="140">
        <f>('User Input'!P55*$C$199 + 'User Input'!P96*$C$198)*P244</f>
        <v>0</v>
      </c>
      <c r="Q501" s="140">
        <f>('User Input'!Q55*$C$199 + 'User Input'!Q96*$C$198)*Q244</f>
        <v>0</v>
      </c>
      <c r="R501" s="140">
        <f>('User Input'!R55*$C$199 + 'User Input'!R96*$C$198)*R244</f>
        <v>0</v>
      </c>
      <c r="S501" s="140">
        <f>('User Input'!S55*$C$199 + 'User Input'!S96*$C$198)*S244</f>
        <v>0</v>
      </c>
      <c r="T501" s="140">
        <f>('User Input'!T55*$C$199 + 'User Input'!T96*$C$198)*T244</f>
        <v>0</v>
      </c>
      <c r="U501" s="140">
        <f>('User Input'!U55*$C$199 + 'User Input'!U96*$C$198)*U244</f>
        <v>0</v>
      </c>
      <c r="V501" s="140">
        <f>('User Input'!V55*$C$199 + 'User Input'!V96*$C$198)*V244</f>
        <v>0</v>
      </c>
      <c r="W501" s="140">
        <f>('User Input'!W55*$C$199 + 'User Input'!W96*$C$198)*W244</f>
        <v>0</v>
      </c>
      <c r="X501" s="140">
        <f>('User Input'!X55*$C$199 + 'User Input'!X96*$C$198)*X244</f>
        <v>0</v>
      </c>
      <c r="Y501" s="140">
        <f>('User Input'!Y55*$C$199 + 'User Input'!Y96*$C$198)*Y244</f>
        <v>0</v>
      </c>
      <c r="Z501" s="140">
        <f>('User Input'!Z55*$C$199 + 'User Input'!Z96*$C$198)*Z244</f>
        <v>0</v>
      </c>
      <c r="AA501" s="140">
        <f>('User Input'!AA55*$C$199 + 'User Input'!AA96*$C$198)*AA244</f>
        <v>0</v>
      </c>
      <c r="AB501" s="140">
        <f>('User Input'!AB55*$C$199 + 'User Input'!AB96*$C$198)*AB244</f>
        <v>0</v>
      </c>
      <c r="AC501" s="140">
        <f>('User Input'!AC55*$C$199 + 'User Input'!AC96*$C$198)*AC244</f>
        <v>0</v>
      </c>
      <c r="AD501" s="140">
        <f>('User Input'!AD55*$C$199 + 'User Input'!AD96*$C$198)*AD244</f>
        <v>0</v>
      </c>
      <c r="AE501" s="140">
        <f>('User Input'!AE55*$C$199 + 'User Input'!AE96*$C$198)*AE244</f>
        <v>0</v>
      </c>
      <c r="AF501" s="140">
        <f>('User Input'!AF55*$C$199 + 'User Input'!AF96*$C$198)*AF244</f>
        <v>0</v>
      </c>
      <c r="AG501" s="140">
        <f>('User Input'!AG55*$C$199 + 'User Input'!AG96*$C$198)*AG244</f>
        <v>0</v>
      </c>
      <c r="AH501" s="140">
        <f>('User Input'!AH55*$C$199 + 'User Input'!AH96*$C$198)*AH244</f>
        <v>0</v>
      </c>
      <c r="AI501" s="140">
        <f>('User Input'!AI55*$C$199 + 'User Input'!AI96*$C$198)*AI244</f>
        <v>0</v>
      </c>
      <c r="AJ501" s="140">
        <f>('User Input'!AJ55*$C$199 + 'User Input'!AJ96*$C$198)*AJ244</f>
        <v>0</v>
      </c>
      <c r="AK501" s="140">
        <f>('User Input'!AK55*$C$199 + 'User Input'!AK96*$C$198)*AK244</f>
        <v>0</v>
      </c>
      <c r="AL501" s="140">
        <f>('User Input'!AL55*$C$199 + 'User Input'!AL96*$C$198)*AL244</f>
        <v>0</v>
      </c>
      <c r="AM501" s="140">
        <f>('User Input'!AM55*$C$199 + 'User Input'!AM96*$C$198)*AM244</f>
        <v>0</v>
      </c>
      <c r="AN501" s="140">
        <f>('User Input'!AN55*$C$199 + 'User Input'!AN96*$C$198)*AN244</f>
        <v>0</v>
      </c>
      <c r="AO501" s="140">
        <f>('User Input'!AO55*$C$199 + 'User Input'!AO96*$C$198)*AO244</f>
        <v>0</v>
      </c>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row>
    <row r="502" spans="1:95" ht="15" customHeight="1">
      <c r="A502" s="104"/>
      <c r="B502" s="117" t="s">
        <v>124</v>
      </c>
      <c r="C502" s="141"/>
      <c r="D502" s="140">
        <f>('User Input'!D56*$C$199 + 'User Input'!D97*$C$198)*D245</f>
        <v>0</v>
      </c>
      <c r="E502" s="140">
        <f>('User Input'!E56*$C$199 + 'User Input'!E97*$C$198)*E245</f>
        <v>0</v>
      </c>
      <c r="F502" s="140">
        <f>('User Input'!F56*$C$199 + 'User Input'!F97*$C$198)*F245</f>
        <v>0</v>
      </c>
      <c r="G502" s="140">
        <f>('User Input'!G56*$C$199 + 'User Input'!G97*$C$198)*G245</f>
        <v>0</v>
      </c>
      <c r="H502" s="140">
        <f>('User Input'!H56*$C$199 + 'User Input'!H97*$C$198)*H245</f>
        <v>0</v>
      </c>
      <c r="I502" s="140">
        <f>('User Input'!I56*$C$199 + 'User Input'!I97*$C$198)*I245</f>
        <v>0</v>
      </c>
      <c r="J502" s="140">
        <f>('User Input'!J56*$C$199 + 'User Input'!J97*$C$198)*J245</f>
        <v>0</v>
      </c>
      <c r="K502" s="140">
        <f>('User Input'!K56*$C$199 + 'User Input'!K97*$C$198)*K245</f>
        <v>0</v>
      </c>
      <c r="L502" s="140">
        <f>('User Input'!L56*$C$199 + 'User Input'!L97*$C$198)*L245</f>
        <v>0</v>
      </c>
      <c r="M502" s="140">
        <f>('User Input'!M56*$C$199 + 'User Input'!M97*$C$198)*M245</f>
        <v>0</v>
      </c>
      <c r="N502" s="140">
        <f>('User Input'!N56*$C$199 + 'User Input'!N97*$C$198)*N245</f>
        <v>0</v>
      </c>
      <c r="O502" s="140">
        <f>('User Input'!O56*$C$199 + 'User Input'!O97*$C$198)*O245</f>
        <v>0</v>
      </c>
      <c r="P502" s="140">
        <f>('User Input'!P56*$C$199 + 'User Input'!P97*$C$198)*P245</f>
        <v>0</v>
      </c>
      <c r="Q502" s="140">
        <f>('User Input'!Q56*$C$199 + 'User Input'!Q97*$C$198)*Q245</f>
        <v>0</v>
      </c>
      <c r="R502" s="140">
        <f>('User Input'!R56*$C$199 + 'User Input'!R97*$C$198)*R245</f>
        <v>0</v>
      </c>
      <c r="S502" s="140">
        <f>('User Input'!S56*$C$199 + 'User Input'!S97*$C$198)*S245</f>
        <v>0</v>
      </c>
      <c r="T502" s="140">
        <f>('User Input'!T56*$C$199 + 'User Input'!T97*$C$198)*T245</f>
        <v>0</v>
      </c>
      <c r="U502" s="140">
        <f>('User Input'!U56*$C$199 + 'User Input'!U97*$C$198)*U245</f>
        <v>0</v>
      </c>
      <c r="V502" s="140">
        <f>('User Input'!V56*$C$199 + 'User Input'!V97*$C$198)*V245</f>
        <v>0</v>
      </c>
      <c r="W502" s="140">
        <f>('User Input'!W56*$C$199 + 'User Input'!W97*$C$198)*W245</f>
        <v>0</v>
      </c>
      <c r="X502" s="140">
        <f>('User Input'!X56*$C$199 + 'User Input'!X97*$C$198)*X245</f>
        <v>0</v>
      </c>
      <c r="Y502" s="140">
        <f>('User Input'!Y56*$C$199 + 'User Input'!Y97*$C$198)*Y245</f>
        <v>0</v>
      </c>
      <c r="Z502" s="140">
        <f>('User Input'!Z56*$C$199 + 'User Input'!Z97*$C$198)*Z245</f>
        <v>0</v>
      </c>
      <c r="AA502" s="140">
        <f>('User Input'!AA56*$C$199 + 'User Input'!AA97*$C$198)*AA245</f>
        <v>0</v>
      </c>
      <c r="AB502" s="140">
        <f>('User Input'!AB56*$C$199 + 'User Input'!AB97*$C$198)*AB245</f>
        <v>0</v>
      </c>
      <c r="AC502" s="140">
        <f>('User Input'!AC56*$C$199 + 'User Input'!AC97*$C$198)*AC245</f>
        <v>0</v>
      </c>
      <c r="AD502" s="140">
        <f>('User Input'!AD56*$C$199 + 'User Input'!AD97*$C$198)*AD245</f>
        <v>0</v>
      </c>
      <c r="AE502" s="140">
        <f>('User Input'!AE56*$C$199 + 'User Input'!AE97*$C$198)*AE245</f>
        <v>0</v>
      </c>
      <c r="AF502" s="140">
        <f>('User Input'!AF56*$C$199 + 'User Input'!AF97*$C$198)*AF245</f>
        <v>0</v>
      </c>
      <c r="AG502" s="140">
        <f>('User Input'!AG56*$C$199 + 'User Input'!AG97*$C$198)*AG245</f>
        <v>0</v>
      </c>
      <c r="AH502" s="140">
        <f>('User Input'!AH56*$C$199 + 'User Input'!AH97*$C$198)*AH245</f>
        <v>0</v>
      </c>
      <c r="AI502" s="140">
        <f>('User Input'!AI56*$C$199 + 'User Input'!AI97*$C$198)*AI245</f>
        <v>0</v>
      </c>
      <c r="AJ502" s="140">
        <f>('User Input'!AJ56*$C$199 + 'User Input'!AJ97*$C$198)*AJ245</f>
        <v>0</v>
      </c>
      <c r="AK502" s="140">
        <f>('User Input'!AK56*$C$199 + 'User Input'!AK97*$C$198)*AK245</f>
        <v>0</v>
      </c>
      <c r="AL502" s="140">
        <f>('User Input'!AL56*$C$199 + 'User Input'!AL97*$C$198)*AL245</f>
        <v>0</v>
      </c>
      <c r="AM502" s="140">
        <f>('User Input'!AM56*$C$199 + 'User Input'!AM97*$C$198)*AM245</f>
        <v>0</v>
      </c>
      <c r="AN502" s="140">
        <f>('User Input'!AN56*$C$199 + 'User Input'!AN97*$C$198)*AN245</f>
        <v>0</v>
      </c>
      <c r="AO502" s="140">
        <f>('User Input'!AO56*$C$199 + 'User Input'!AO97*$C$198)*AO245</f>
        <v>0</v>
      </c>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row>
    <row r="503" spans="1:95" ht="15" customHeight="1">
      <c r="A503" s="104"/>
      <c r="B503" s="117" t="s">
        <v>125</v>
      </c>
      <c r="C503" s="141"/>
      <c r="D503" s="140">
        <f>('User Input'!D57*$C$199 + 'User Input'!D98*$C$198)*D246</f>
        <v>0</v>
      </c>
      <c r="E503" s="140">
        <f>('User Input'!E57*$C$199 + 'User Input'!E98*$C$198)*E246</f>
        <v>0</v>
      </c>
      <c r="F503" s="140">
        <f>('User Input'!F57*$C$199 + 'User Input'!F98*$C$198)*F246</f>
        <v>0</v>
      </c>
      <c r="G503" s="140">
        <f>('User Input'!G57*$C$199 + 'User Input'!G98*$C$198)*G246</f>
        <v>0</v>
      </c>
      <c r="H503" s="140">
        <f>('User Input'!H57*$C$199 + 'User Input'!H98*$C$198)*H246</f>
        <v>0</v>
      </c>
      <c r="I503" s="140">
        <f>('User Input'!I57*$C$199 + 'User Input'!I98*$C$198)*I246</f>
        <v>0</v>
      </c>
      <c r="J503" s="140">
        <f>('User Input'!J57*$C$199 + 'User Input'!J98*$C$198)*J246</f>
        <v>0</v>
      </c>
      <c r="K503" s="140">
        <f>('User Input'!K57*$C$199 + 'User Input'!K98*$C$198)*K246</f>
        <v>0</v>
      </c>
      <c r="L503" s="140">
        <f>('User Input'!L57*$C$199 + 'User Input'!L98*$C$198)*L246</f>
        <v>0</v>
      </c>
      <c r="M503" s="140">
        <f>('User Input'!M57*$C$199 + 'User Input'!M98*$C$198)*M246</f>
        <v>0</v>
      </c>
      <c r="N503" s="140">
        <f>('User Input'!N57*$C$199 + 'User Input'!N98*$C$198)*N246</f>
        <v>0</v>
      </c>
      <c r="O503" s="140">
        <f>('User Input'!O57*$C$199 + 'User Input'!O98*$C$198)*O246</f>
        <v>0</v>
      </c>
      <c r="P503" s="140">
        <f>('User Input'!P57*$C$199 + 'User Input'!P98*$C$198)*P246</f>
        <v>0</v>
      </c>
      <c r="Q503" s="140">
        <f>('User Input'!Q57*$C$199 + 'User Input'!Q98*$C$198)*Q246</f>
        <v>0</v>
      </c>
      <c r="R503" s="140">
        <f>('User Input'!R57*$C$199 + 'User Input'!R98*$C$198)*R246</f>
        <v>0</v>
      </c>
      <c r="S503" s="140">
        <f>('User Input'!S57*$C$199 + 'User Input'!S98*$C$198)*S246</f>
        <v>0</v>
      </c>
      <c r="T503" s="140">
        <f>('User Input'!T57*$C$199 + 'User Input'!T98*$C$198)*T246</f>
        <v>0</v>
      </c>
      <c r="U503" s="140">
        <f>('User Input'!U57*$C$199 + 'User Input'!U98*$C$198)*U246</f>
        <v>0</v>
      </c>
      <c r="V503" s="140">
        <f>('User Input'!V57*$C$199 + 'User Input'!V98*$C$198)*V246</f>
        <v>0</v>
      </c>
      <c r="W503" s="140">
        <f>('User Input'!W57*$C$199 + 'User Input'!W98*$C$198)*W246</f>
        <v>0</v>
      </c>
      <c r="X503" s="140">
        <f>('User Input'!X57*$C$199 + 'User Input'!X98*$C$198)*X246</f>
        <v>0</v>
      </c>
      <c r="Y503" s="140">
        <f>('User Input'!Y57*$C$199 + 'User Input'!Y98*$C$198)*Y246</f>
        <v>0</v>
      </c>
      <c r="Z503" s="140">
        <f>('User Input'!Z57*$C$199 + 'User Input'!Z98*$C$198)*Z246</f>
        <v>0</v>
      </c>
      <c r="AA503" s="140">
        <f>('User Input'!AA57*$C$199 + 'User Input'!AA98*$C$198)*AA246</f>
        <v>0</v>
      </c>
      <c r="AB503" s="140">
        <f>('User Input'!AB57*$C$199 + 'User Input'!AB98*$C$198)*AB246</f>
        <v>0</v>
      </c>
      <c r="AC503" s="140">
        <f>('User Input'!AC57*$C$199 + 'User Input'!AC98*$C$198)*AC246</f>
        <v>0</v>
      </c>
      <c r="AD503" s="140">
        <f>('User Input'!AD57*$C$199 + 'User Input'!AD98*$C$198)*AD246</f>
        <v>0</v>
      </c>
      <c r="AE503" s="140">
        <f>('User Input'!AE57*$C$199 + 'User Input'!AE98*$C$198)*AE246</f>
        <v>0</v>
      </c>
      <c r="AF503" s="140">
        <f>('User Input'!AF57*$C$199 + 'User Input'!AF98*$C$198)*AF246</f>
        <v>0</v>
      </c>
      <c r="AG503" s="140">
        <f>('User Input'!AG57*$C$199 + 'User Input'!AG98*$C$198)*AG246</f>
        <v>0</v>
      </c>
      <c r="AH503" s="140">
        <f>('User Input'!AH57*$C$199 + 'User Input'!AH98*$C$198)*AH246</f>
        <v>0</v>
      </c>
      <c r="AI503" s="140">
        <f>('User Input'!AI57*$C$199 + 'User Input'!AI98*$C$198)*AI246</f>
        <v>0</v>
      </c>
      <c r="AJ503" s="140">
        <f>('User Input'!AJ57*$C$199 + 'User Input'!AJ98*$C$198)*AJ246</f>
        <v>0</v>
      </c>
      <c r="AK503" s="140">
        <f>('User Input'!AK57*$C$199 + 'User Input'!AK98*$C$198)*AK246</f>
        <v>0</v>
      </c>
      <c r="AL503" s="140">
        <f>('User Input'!AL57*$C$199 + 'User Input'!AL98*$C$198)*AL246</f>
        <v>0</v>
      </c>
      <c r="AM503" s="140">
        <f>('User Input'!AM57*$C$199 + 'User Input'!AM98*$C$198)*AM246</f>
        <v>0</v>
      </c>
      <c r="AN503" s="140">
        <f>('User Input'!AN57*$C$199 + 'User Input'!AN98*$C$198)*AN246</f>
        <v>0</v>
      </c>
      <c r="AO503" s="140">
        <f>('User Input'!AO57*$C$199 + 'User Input'!AO98*$C$198)*AO246</f>
        <v>0</v>
      </c>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row>
    <row r="504" spans="1:95" ht="15" customHeight="1">
      <c r="A504" s="104"/>
      <c r="B504" s="117" t="s">
        <v>126</v>
      </c>
      <c r="C504" s="141"/>
      <c r="D504" s="140">
        <f>('User Input'!D58*$C$199 + 'User Input'!D99*$C$198)*D247</f>
        <v>0</v>
      </c>
      <c r="E504" s="140">
        <f>('User Input'!E58*$C$199 + 'User Input'!E99*$C$198)*E247</f>
        <v>0</v>
      </c>
      <c r="F504" s="140">
        <f>('User Input'!F58*$C$199 + 'User Input'!F99*$C$198)*F247</f>
        <v>0</v>
      </c>
      <c r="G504" s="140">
        <f>('User Input'!G58*$C$199 + 'User Input'!G99*$C$198)*G247</f>
        <v>0</v>
      </c>
      <c r="H504" s="140">
        <f>('User Input'!H58*$C$199 + 'User Input'!H99*$C$198)*H247</f>
        <v>0</v>
      </c>
      <c r="I504" s="140">
        <f>('User Input'!I58*$C$199 + 'User Input'!I99*$C$198)*I247</f>
        <v>0</v>
      </c>
      <c r="J504" s="140">
        <f>('User Input'!J58*$C$199 + 'User Input'!J99*$C$198)*J247</f>
        <v>0</v>
      </c>
      <c r="K504" s="140">
        <f>('User Input'!K58*$C$199 + 'User Input'!K99*$C$198)*K247</f>
        <v>0</v>
      </c>
      <c r="L504" s="140">
        <f>('User Input'!L58*$C$199 + 'User Input'!L99*$C$198)*L247</f>
        <v>0</v>
      </c>
      <c r="M504" s="140">
        <f>('User Input'!M58*$C$199 + 'User Input'!M99*$C$198)*M247</f>
        <v>0</v>
      </c>
      <c r="N504" s="140">
        <f>('User Input'!N58*$C$199 + 'User Input'!N99*$C$198)*N247</f>
        <v>0</v>
      </c>
      <c r="O504" s="140">
        <f>('User Input'!O58*$C$199 + 'User Input'!O99*$C$198)*O247</f>
        <v>0</v>
      </c>
      <c r="P504" s="140">
        <f>('User Input'!P58*$C$199 + 'User Input'!P99*$C$198)*P247</f>
        <v>0</v>
      </c>
      <c r="Q504" s="140">
        <f>('User Input'!Q58*$C$199 + 'User Input'!Q99*$C$198)*Q247</f>
        <v>0</v>
      </c>
      <c r="R504" s="140">
        <f>('User Input'!R58*$C$199 + 'User Input'!R99*$C$198)*R247</f>
        <v>0</v>
      </c>
      <c r="S504" s="140">
        <f>('User Input'!S58*$C$199 + 'User Input'!S99*$C$198)*S247</f>
        <v>0</v>
      </c>
      <c r="T504" s="140">
        <f>('User Input'!T58*$C$199 + 'User Input'!T99*$C$198)*T247</f>
        <v>0</v>
      </c>
      <c r="U504" s="140">
        <f>('User Input'!U58*$C$199 + 'User Input'!U99*$C$198)*U247</f>
        <v>0</v>
      </c>
      <c r="V504" s="140">
        <f>('User Input'!V58*$C$199 + 'User Input'!V99*$C$198)*V247</f>
        <v>0</v>
      </c>
      <c r="W504" s="140">
        <f>('User Input'!W58*$C$199 + 'User Input'!W99*$C$198)*W247</f>
        <v>0</v>
      </c>
      <c r="X504" s="140">
        <f>('User Input'!X58*$C$199 + 'User Input'!X99*$C$198)*X247</f>
        <v>0</v>
      </c>
      <c r="Y504" s="140">
        <f>('User Input'!Y58*$C$199 + 'User Input'!Y99*$C$198)*Y247</f>
        <v>0</v>
      </c>
      <c r="Z504" s="140">
        <f>('User Input'!Z58*$C$199 + 'User Input'!Z99*$C$198)*Z247</f>
        <v>0</v>
      </c>
      <c r="AA504" s="140">
        <f>('User Input'!AA58*$C$199 + 'User Input'!AA99*$C$198)*AA247</f>
        <v>0</v>
      </c>
      <c r="AB504" s="140">
        <f>('User Input'!AB58*$C$199 + 'User Input'!AB99*$C$198)*AB247</f>
        <v>0</v>
      </c>
      <c r="AC504" s="140">
        <f>('User Input'!AC58*$C$199 + 'User Input'!AC99*$C$198)*AC247</f>
        <v>0</v>
      </c>
      <c r="AD504" s="140">
        <f>('User Input'!AD58*$C$199 + 'User Input'!AD99*$C$198)*AD247</f>
        <v>0</v>
      </c>
      <c r="AE504" s="140">
        <f>('User Input'!AE58*$C$199 + 'User Input'!AE99*$C$198)*AE247</f>
        <v>0</v>
      </c>
      <c r="AF504" s="140">
        <f>('User Input'!AF58*$C$199 + 'User Input'!AF99*$C$198)*AF247</f>
        <v>0</v>
      </c>
      <c r="AG504" s="140">
        <f>('User Input'!AG58*$C$199 + 'User Input'!AG99*$C$198)*AG247</f>
        <v>0</v>
      </c>
      <c r="AH504" s="140">
        <f>('User Input'!AH58*$C$199 + 'User Input'!AH99*$C$198)*AH247</f>
        <v>0</v>
      </c>
      <c r="AI504" s="140">
        <f>('User Input'!AI58*$C$199 + 'User Input'!AI99*$C$198)*AI247</f>
        <v>0</v>
      </c>
      <c r="AJ504" s="140">
        <f>('User Input'!AJ58*$C$199 + 'User Input'!AJ99*$C$198)*AJ247</f>
        <v>0</v>
      </c>
      <c r="AK504" s="140">
        <f>('User Input'!AK58*$C$199 + 'User Input'!AK99*$C$198)*AK247</f>
        <v>0</v>
      </c>
      <c r="AL504" s="140">
        <f>('User Input'!AL58*$C$199 + 'User Input'!AL99*$C$198)*AL247</f>
        <v>0</v>
      </c>
      <c r="AM504" s="140">
        <f>('User Input'!AM58*$C$199 + 'User Input'!AM99*$C$198)*AM247</f>
        <v>0</v>
      </c>
      <c r="AN504" s="140">
        <f>('User Input'!AN58*$C$199 + 'User Input'!AN99*$C$198)*AN247</f>
        <v>0</v>
      </c>
      <c r="AO504" s="140">
        <f>('User Input'!AO58*$C$199 + 'User Input'!AO99*$C$198)*AO247</f>
        <v>0</v>
      </c>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row>
    <row r="505" spans="1:95" ht="15" customHeight="1">
      <c r="A505" s="104"/>
      <c r="B505" s="117" t="s">
        <v>127</v>
      </c>
      <c r="C505" s="141"/>
      <c r="D505" s="140">
        <f>('User Input'!D59*$C$199 + 'User Input'!D100*$C$198)*D248</f>
        <v>0</v>
      </c>
      <c r="E505" s="140">
        <f>('User Input'!E59*$C$199 + 'User Input'!E100*$C$198)*E248</f>
        <v>0</v>
      </c>
      <c r="F505" s="140">
        <f>('User Input'!F59*$C$199 + 'User Input'!F100*$C$198)*F248</f>
        <v>0</v>
      </c>
      <c r="G505" s="140">
        <f>('User Input'!G59*$C$199 + 'User Input'!G100*$C$198)*G248</f>
        <v>0</v>
      </c>
      <c r="H505" s="140">
        <f>('User Input'!H59*$C$199 + 'User Input'!H100*$C$198)*H248</f>
        <v>0</v>
      </c>
      <c r="I505" s="140">
        <f>('User Input'!I59*$C$199 + 'User Input'!I100*$C$198)*I248</f>
        <v>0</v>
      </c>
      <c r="J505" s="140">
        <f>('User Input'!J59*$C$199 + 'User Input'!J100*$C$198)*J248</f>
        <v>0</v>
      </c>
      <c r="K505" s="140">
        <f>('User Input'!K59*$C$199 + 'User Input'!K100*$C$198)*K248</f>
        <v>0</v>
      </c>
      <c r="L505" s="140">
        <f>('User Input'!L59*$C$199 + 'User Input'!L100*$C$198)*L248</f>
        <v>0</v>
      </c>
      <c r="M505" s="140">
        <f>('User Input'!M59*$C$199 + 'User Input'!M100*$C$198)*M248</f>
        <v>0</v>
      </c>
      <c r="N505" s="140">
        <f>('User Input'!N59*$C$199 + 'User Input'!N100*$C$198)*N248</f>
        <v>0</v>
      </c>
      <c r="O505" s="140">
        <f>('User Input'!O59*$C$199 + 'User Input'!O100*$C$198)*O248</f>
        <v>0</v>
      </c>
      <c r="P505" s="140">
        <f>('User Input'!P59*$C$199 + 'User Input'!P100*$C$198)*P248</f>
        <v>0</v>
      </c>
      <c r="Q505" s="140">
        <f>('User Input'!Q59*$C$199 + 'User Input'!Q100*$C$198)*Q248</f>
        <v>0</v>
      </c>
      <c r="R505" s="140">
        <f>('User Input'!R59*$C$199 + 'User Input'!R100*$C$198)*R248</f>
        <v>0</v>
      </c>
      <c r="S505" s="140">
        <f>('User Input'!S59*$C$199 + 'User Input'!S100*$C$198)*S248</f>
        <v>0</v>
      </c>
      <c r="T505" s="140">
        <f>('User Input'!T59*$C$199 + 'User Input'!T100*$C$198)*T248</f>
        <v>0</v>
      </c>
      <c r="U505" s="140">
        <f>('User Input'!U59*$C$199 + 'User Input'!U100*$C$198)*U248</f>
        <v>0</v>
      </c>
      <c r="V505" s="140">
        <f>('User Input'!V59*$C$199 + 'User Input'!V100*$C$198)*V248</f>
        <v>0</v>
      </c>
      <c r="W505" s="140">
        <f>('User Input'!W59*$C$199 + 'User Input'!W100*$C$198)*W248</f>
        <v>0</v>
      </c>
      <c r="X505" s="140">
        <f>('User Input'!X59*$C$199 + 'User Input'!X100*$C$198)*X248</f>
        <v>0</v>
      </c>
      <c r="Y505" s="140">
        <f>('User Input'!Y59*$C$199 + 'User Input'!Y100*$C$198)*Y248</f>
        <v>0</v>
      </c>
      <c r="Z505" s="140">
        <f>('User Input'!Z59*$C$199 + 'User Input'!Z100*$C$198)*Z248</f>
        <v>0</v>
      </c>
      <c r="AA505" s="140">
        <f>('User Input'!AA59*$C$199 + 'User Input'!AA100*$C$198)*AA248</f>
        <v>0</v>
      </c>
      <c r="AB505" s="140">
        <f>('User Input'!AB59*$C$199 + 'User Input'!AB100*$C$198)*AB248</f>
        <v>0</v>
      </c>
      <c r="AC505" s="140">
        <f>('User Input'!AC59*$C$199 + 'User Input'!AC100*$C$198)*AC248</f>
        <v>0</v>
      </c>
      <c r="AD505" s="140">
        <f>('User Input'!AD59*$C$199 + 'User Input'!AD100*$C$198)*AD248</f>
        <v>0</v>
      </c>
      <c r="AE505" s="140">
        <f>('User Input'!AE59*$C$199 + 'User Input'!AE100*$C$198)*AE248</f>
        <v>0</v>
      </c>
      <c r="AF505" s="140">
        <f>('User Input'!AF59*$C$199 + 'User Input'!AF100*$C$198)*AF248</f>
        <v>0</v>
      </c>
      <c r="AG505" s="140">
        <f>('User Input'!AG59*$C$199 + 'User Input'!AG100*$C$198)*AG248</f>
        <v>0</v>
      </c>
      <c r="AH505" s="140">
        <f>('User Input'!AH59*$C$199 + 'User Input'!AH100*$C$198)*AH248</f>
        <v>0</v>
      </c>
      <c r="AI505" s="140">
        <f>('User Input'!AI59*$C$199 + 'User Input'!AI100*$C$198)*AI248</f>
        <v>0</v>
      </c>
      <c r="AJ505" s="140">
        <f>('User Input'!AJ59*$C$199 + 'User Input'!AJ100*$C$198)*AJ248</f>
        <v>0</v>
      </c>
      <c r="AK505" s="140">
        <f>('User Input'!AK59*$C$199 + 'User Input'!AK100*$C$198)*AK248</f>
        <v>0</v>
      </c>
      <c r="AL505" s="140">
        <f>('User Input'!AL59*$C$199 + 'User Input'!AL100*$C$198)*AL248</f>
        <v>0</v>
      </c>
      <c r="AM505" s="140">
        <f>('User Input'!AM59*$C$199 + 'User Input'!AM100*$C$198)*AM248</f>
        <v>0</v>
      </c>
      <c r="AN505" s="140">
        <f>('User Input'!AN59*$C$199 + 'User Input'!AN100*$C$198)*AN248</f>
        <v>0</v>
      </c>
      <c r="AO505" s="140">
        <f>('User Input'!AO59*$C$199 + 'User Input'!AO100*$C$198)*AO248</f>
        <v>0</v>
      </c>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row>
    <row r="506" spans="1:95" ht="15" customHeight="1">
      <c r="A506" s="104"/>
      <c r="B506" s="117" t="s">
        <v>128</v>
      </c>
      <c r="C506" s="141"/>
      <c r="D506" s="140">
        <f>('User Input'!D60*$C$199 + 'User Input'!D101*$C$198)*D249</f>
        <v>0</v>
      </c>
      <c r="E506" s="140">
        <f>('User Input'!E60*$C$199 + 'User Input'!E101*$C$198)*E249</f>
        <v>0</v>
      </c>
      <c r="F506" s="140">
        <f>('User Input'!F60*$C$199 + 'User Input'!F101*$C$198)*F249</f>
        <v>0</v>
      </c>
      <c r="G506" s="140">
        <f>('User Input'!G60*$C$199 + 'User Input'!G101*$C$198)*G249</f>
        <v>0</v>
      </c>
      <c r="H506" s="140">
        <f>('User Input'!H60*$C$199 + 'User Input'!H101*$C$198)*H249</f>
        <v>0</v>
      </c>
      <c r="I506" s="140">
        <f>('User Input'!I60*$C$199 + 'User Input'!I101*$C$198)*I249</f>
        <v>0</v>
      </c>
      <c r="J506" s="140">
        <f>('User Input'!J60*$C$199 + 'User Input'!J101*$C$198)*J249</f>
        <v>0</v>
      </c>
      <c r="K506" s="140">
        <f>('User Input'!K60*$C$199 + 'User Input'!K101*$C$198)*K249</f>
        <v>0</v>
      </c>
      <c r="L506" s="140">
        <f>('User Input'!L60*$C$199 + 'User Input'!L101*$C$198)*L249</f>
        <v>0</v>
      </c>
      <c r="M506" s="140">
        <f>('User Input'!M60*$C$199 + 'User Input'!M101*$C$198)*M249</f>
        <v>0</v>
      </c>
      <c r="N506" s="140">
        <f>('User Input'!N60*$C$199 + 'User Input'!N101*$C$198)*N249</f>
        <v>0</v>
      </c>
      <c r="O506" s="140">
        <f>('User Input'!O60*$C$199 + 'User Input'!O101*$C$198)*O249</f>
        <v>0</v>
      </c>
      <c r="P506" s="140">
        <f>('User Input'!P60*$C$199 + 'User Input'!P101*$C$198)*P249</f>
        <v>0</v>
      </c>
      <c r="Q506" s="140">
        <f>('User Input'!Q60*$C$199 + 'User Input'!Q101*$C$198)*Q249</f>
        <v>0</v>
      </c>
      <c r="R506" s="140">
        <f>('User Input'!R60*$C$199 + 'User Input'!R101*$C$198)*R249</f>
        <v>0</v>
      </c>
      <c r="S506" s="140">
        <f>('User Input'!S60*$C$199 + 'User Input'!S101*$C$198)*S249</f>
        <v>0</v>
      </c>
      <c r="T506" s="140">
        <f>('User Input'!T60*$C$199 + 'User Input'!T101*$C$198)*T249</f>
        <v>0</v>
      </c>
      <c r="U506" s="140">
        <f>('User Input'!U60*$C$199 + 'User Input'!U101*$C$198)*U249</f>
        <v>0</v>
      </c>
      <c r="V506" s="140">
        <f>('User Input'!V60*$C$199 + 'User Input'!V101*$C$198)*V249</f>
        <v>0</v>
      </c>
      <c r="W506" s="140">
        <f>('User Input'!W60*$C$199 + 'User Input'!W101*$C$198)*W249</f>
        <v>0</v>
      </c>
      <c r="X506" s="140">
        <f>('User Input'!X60*$C$199 + 'User Input'!X101*$C$198)*X249</f>
        <v>0</v>
      </c>
      <c r="Y506" s="140">
        <f>('User Input'!Y60*$C$199 + 'User Input'!Y101*$C$198)*Y249</f>
        <v>0</v>
      </c>
      <c r="Z506" s="140">
        <f>('User Input'!Z60*$C$199 + 'User Input'!Z101*$C$198)*Z249</f>
        <v>0</v>
      </c>
      <c r="AA506" s="140">
        <f>('User Input'!AA60*$C$199 + 'User Input'!AA101*$C$198)*AA249</f>
        <v>0</v>
      </c>
      <c r="AB506" s="140">
        <f>('User Input'!AB60*$C$199 + 'User Input'!AB101*$C$198)*AB249</f>
        <v>0</v>
      </c>
      <c r="AC506" s="140">
        <f>('User Input'!AC60*$C$199 + 'User Input'!AC101*$C$198)*AC249</f>
        <v>0</v>
      </c>
      <c r="AD506" s="140">
        <f>('User Input'!AD60*$C$199 + 'User Input'!AD101*$C$198)*AD249</f>
        <v>0</v>
      </c>
      <c r="AE506" s="140">
        <f>('User Input'!AE60*$C$199 + 'User Input'!AE101*$C$198)*AE249</f>
        <v>0</v>
      </c>
      <c r="AF506" s="140">
        <f>('User Input'!AF60*$C$199 + 'User Input'!AF101*$C$198)*AF249</f>
        <v>0</v>
      </c>
      <c r="AG506" s="140">
        <f>('User Input'!AG60*$C$199 + 'User Input'!AG101*$C$198)*AG249</f>
        <v>0</v>
      </c>
      <c r="AH506" s="140">
        <f>('User Input'!AH60*$C$199 + 'User Input'!AH101*$C$198)*AH249</f>
        <v>0</v>
      </c>
      <c r="AI506" s="140">
        <f>('User Input'!AI60*$C$199 + 'User Input'!AI101*$C$198)*AI249</f>
        <v>0</v>
      </c>
      <c r="AJ506" s="140">
        <f>('User Input'!AJ60*$C$199 + 'User Input'!AJ101*$C$198)*AJ249</f>
        <v>0</v>
      </c>
      <c r="AK506" s="140">
        <f>('User Input'!AK60*$C$199 + 'User Input'!AK101*$C$198)*AK249</f>
        <v>0</v>
      </c>
      <c r="AL506" s="140">
        <f>('User Input'!AL60*$C$199 + 'User Input'!AL101*$C$198)*AL249</f>
        <v>0</v>
      </c>
      <c r="AM506" s="140">
        <f>('User Input'!AM60*$C$199 + 'User Input'!AM101*$C$198)*AM249</f>
        <v>0</v>
      </c>
      <c r="AN506" s="140">
        <f>('User Input'!AN60*$C$199 + 'User Input'!AN101*$C$198)*AN249</f>
        <v>0</v>
      </c>
      <c r="AO506" s="140">
        <f>('User Input'!AO60*$C$199 + 'User Input'!AO101*$C$198)*AO249</f>
        <v>0</v>
      </c>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row>
    <row r="507" spans="1:95" ht="15" customHeight="1">
      <c r="A507" s="104"/>
      <c r="B507" s="117" t="s">
        <v>129</v>
      </c>
      <c r="C507" s="141"/>
      <c r="D507" s="140">
        <f>('User Input'!D61*$C$199 + 'User Input'!D102*$C$198)*D250</f>
        <v>0</v>
      </c>
      <c r="E507" s="140">
        <f>('User Input'!E61*$C$199 + 'User Input'!E102*$C$198)*E250</f>
        <v>0</v>
      </c>
      <c r="F507" s="140">
        <f>('User Input'!F61*$C$199 + 'User Input'!F102*$C$198)*F250</f>
        <v>0</v>
      </c>
      <c r="G507" s="140">
        <f>('User Input'!G61*$C$199 + 'User Input'!G102*$C$198)*G250</f>
        <v>0</v>
      </c>
      <c r="H507" s="140">
        <f>('User Input'!H61*$C$199 + 'User Input'!H102*$C$198)*H250</f>
        <v>0</v>
      </c>
      <c r="I507" s="140">
        <f>('User Input'!I61*$C$199 + 'User Input'!I102*$C$198)*I250</f>
        <v>0</v>
      </c>
      <c r="J507" s="140">
        <f>('User Input'!J61*$C$199 + 'User Input'!J102*$C$198)*J250</f>
        <v>0</v>
      </c>
      <c r="K507" s="140">
        <f>('User Input'!K61*$C$199 + 'User Input'!K102*$C$198)*K250</f>
        <v>0</v>
      </c>
      <c r="L507" s="140">
        <f>('User Input'!L61*$C$199 + 'User Input'!L102*$C$198)*L250</f>
        <v>0</v>
      </c>
      <c r="M507" s="140">
        <f>('User Input'!M61*$C$199 + 'User Input'!M102*$C$198)*M250</f>
        <v>0</v>
      </c>
      <c r="N507" s="140">
        <f>('User Input'!N61*$C$199 + 'User Input'!N102*$C$198)*N250</f>
        <v>0</v>
      </c>
      <c r="O507" s="140">
        <f>('User Input'!O61*$C$199 + 'User Input'!O102*$C$198)*O250</f>
        <v>0</v>
      </c>
      <c r="P507" s="140">
        <f>('User Input'!P61*$C$199 + 'User Input'!P102*$C$198)*P250</f>
        <v>0</v>
      </c>
      <c r="Q507" s="140">
        <f>('User Input'!Q61*$C$199 + 'User Input'!Q102*$C$198)*Q250</f>
        <v>0</v>
      </c>
      <c r="R507" s="140">
        <f>('User Input'!R61*$C$199 + 'User Input'!R102*$C$198)*R250</f>
        <v>0</v>
      </c>
      <c r="S507" s="140">
        <f>('User Input'!S61*$C$199 + 'User Input'!S102*$C$198)*S250</f>
        <v>0</v>
      </c>
      <c r="T507" s="140">
        <f>('User Input'!T61*$C$199 + 'User Input'!T102*$C$198)*T250</f>
        <v>0</v>
      </c>
      <c r="U507" s="140">
        <f>('User Input'!U61*$C$199 + 'User Input'!U102*$C$198)*U250</f>
        <v>0</v>
      </c>
      <c r="V507" s="140">
        <f>('User Input'!V61*$C$199 + 'User Input'!V102*$C$198)*V250</f>
        <v>0</v>
      </c>
      <c r="W507" s="140">
        <f>('User Input'!W61*$C$199 + 'User Input'!W102*$C$198)*W250</f>
        <v>0</v>
      </c>
      <c r="X507" s="140">
        <f>('User Input'!X61*$C$199 + 'User Input'!X102*$C$198)*X250</f>
        <v>0</v>
      </c>
      <c r="Y507" s="140">
        <f>('User Input'!Y61*$C$199 + 'User Input'!Y102*$C$198)*Y250</f>
        <v>0</v>
      </c>
      <c r="Z507" s="140">
        <f>('User Input'!Z61*$C$199 + 'User Input'!Z102*$C$198)*Z250</f>
        <v>0</v>
      </c>
      <c r="AA507" s="140">
        <f>('User Input'!AA61*$C$199 + 'User Input'!AA102*$C$198)*AA250</f>
        <v>0</v>
      </c>
      <c r="AB507" s="140">
        <f>('User Input'!AB61*$C$199 + 'User Input'!AB102*$C$198)*AB250</f>
        <v>0</v>
      </c>
      <c r="AC507" s="140">
        <f>('User Input'!AC61*$C$199 + 'User Input'!AC102*$C$198)*AC250</f>
        <v>0</v>
      </c>
      <c r="AD507" s="140">
        <f>('User Input'!AD61*$C$199 + 'User Input'!AD102*$C$198)*AD250</f>
        <v>0</v>
      </c>
      <c r="AE507" s="140">
        <f>('User Input'!AE61*$C$199 + 'User Input'!AE102*$C$198)*AE250</f>
        <v>0</v>
      </c>
      <c r="AF507" s="140">
        <f>('User Input'!AF61*$C$199 + 'User Input'!AF102*$C$198)*AF250</f>
        <v>0</v>
      </c>
      <c r="AG507" s="140">
        <f>('User Input'!AG61*$C$199 + 'User Input'!AG102*$C$198)*AG250</f>
        <v>0</v>
      </c>
      <c r="AH507" s="140">
        <f>('User Input'!AH61*$C$199 + 'User Input'!AH102*$C$198)*AH250</f>
        <v>0</v>
      </c>
      <c r="AI507" s="140">
        <f>('User Input'!AI61*$C$199 + 'User Input'!AI102*$C$198)*AI250</f>
        <v>0</v>
      </c>
      <c r="AJ507" s="140">
        <f>('User Input'!AJ61*$C$199 + 'User Input'!AJ102*$C$198)*AJ250</f>
        <v>0</v>
      </c>
      <c r="AK507" s="140">
        <f>('User Input'!AK61*$C$199 + 'User Input'!AK102*$C$198)*AK250</f>
        <v>0</v>
      </c>
      <c r="AL507" s="140">
        <f>('User Input'!AL61*$C$199 + 'User Input'!AL102*$C$198)*AL250</f>
        <v>0</v>
      </c>
      <c r="AM507" s="140">
        <f>('User Input'!AM61*$C$199 + 'User Input'!AM102*$C$198)*AM250</f>
        <v>0</v>
      </c>
      <c r="AN507" s="140">
        <f>('User Input'!AN61*$C$199 + 'User Input'!AN102*$C$198)*AN250</f>
        <v>0</v>
      </c>
      <c r="AO507" s="140">
        <f>('User Input'!AO61*$C$199 + 'User Input'!AO102*$C$198)*AO250</f>
        <v>0</v>
      </c>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row>
    <row r="508" spans="1:95" ht="15" customHeight="1">
      <c r="A508" s="104"/>
      <c r="B508" s="117" t="s">
        <v>130</v>
      </c>
      <c r="C508" s="141"/>
      <c r="D508" s="140">
        <f>('User Input'!D62*$C$199 + 'User Input'!D103*$C$198)*D251</f>
        <v>0</v>
      </c>
      <c r="E508" s="140">
        <f>('User Input'!E62*$C$199 + 'User Input'!E103*$C$198)*E251</f>
        <v>0</v>
      </c>
      <c r="F508" s="140">
        <f>('User Input'!F62*$C$199 + 'User Input'!F103*$C$198)*F251</f>
        <v>0</v>
      </c>
      <c r="G508" s="140">
        <f>('User Input'!G62*$C$199 + 'User Input'!G103*$C$198)*G251</f>
        <v>0</v>
      </c>
      <c r="H508" s="140">
        <f>('User Input'!H62*$C$199 + 'User Input'!H103*$C$198)*H251</f>
        <v>0</v>
      </c>
      <c r="I508" s="140">
        <f>('User Input'!I62*$C$199 + 'User Input'!I103*$C$198)*I251</f>
        <v>0</v>
      </c>
      <c r="J508" s="140">
        <f>('User Input'!J62*$C$199 + 'User Input'!J103*$C$198)*J251</f>
        <v>0</v>
      </c>
      <c r="K508" s="140">
        <f>('User Input'!K62*$C$199 + 'User Input'!K103*$C$198)*K251</f>
        <v>0</v>
      </c>
      <c r="L508" s="140">
        <f>('User Input'!L62*$C$199 + 'User Input'!L103*$C$198)*L251</f>
        <v>0</v>
      </c>
      <c r="M508" s="140">
        <f>('User Input'!M62*$C$199 + 'User Input'!M103*$C$198)*M251</f>
        <v>0</v>
      </c>
      <c r="N508" s="140">
        <f>('User Input'!N62*$C$199 + 'User Input'!N103*$C$198)*N251</f>
        <v>0</v>
      </c>
      <c r="O508" s="140">
        <f>('User Input'!O62*$C$199 + 'User Input'!O103*$C$198)*O251</f>
        <v>0</v>
      </c>
      <c r="P508" s="140">
        <f>('User Input'!P62*$C$199 + 'User Input'!P103*$C$198)*P251</f>
        <v>0</v>
      </c>
      <c r="Q508" s="140">
        <f>('User Input'!Q62*$C$199 + 'User Input'!Q103*$C$198)*Q251</f>
        <v>0</v>
      </c>
      <c r="R508" s="140">
        <f>('User Input'!R62*$C$199 + 'User Input'!R103*$C$198)*R251</f>
        <v>0</v>
      </c>
      <c r="S508" s="140">
        <f>('User Input'!S62*$C$199 + 'User Input'!S103*$C$198)*S251</f>
        <v>0</v>
      </c>
      <c r="T508" s="140">
        <f>('User Input'!T62*$C$199 + 'User Input'!T103*$C$198)*T251</f>
        <v>0</v>
      </c>
      <c r="U508" s="140">
        <f>('User Input'!U62*$C$199 + 'User Input'!U103*$C$198)*U251</f>
        <v>0</v>
      </c>
      <c r="V508" s="140">
        <f>('User Input'!V62*$C$199 + 'User Input'!V103*$C$198)*V251</f>
        <v>0</v>
      </c>
      <c r="W508" s="140">
        <f>('User Input'!W62*$C$199 + 'User Input'!W103*$C$198)*W251</f>
        <v>0</v>
      </c>
      <c r="X508" s="140">
        <f>('User Input'!X62*$C$199 + 'User Input'!X103*$C$198)*X251</f>
        <v>0</v>
      </c>
      <c r="Y508" s="140">
        <f>('User Input'!Y62*$C$199 + 'User Input'!Y103*$C$198)*Y251</f>
        <v>0</v>
      </c>
      <c r="Z508" s="140">
        <f>('User Input'!Z62*$C$199 + 'User Input'!Z103*$C$198)*Z251</f>
        <v>0</v>
      </c>
      <c r="AA508" s="140">
        <f>('User Input'!AA62*$C$199 + 'User Input'!AA103*$C$198)*AA251</f>
        <v>0</v>
      </c>
      <c r="AB508" s="140">
        <f>('User Input'!AB62*$C$199 + 'User Input'!AB103*$C$198)*AB251</f>
        <v>0</v>
      </c>
      <c r="AC508" s="140">
        <f>('User Input'!AC62*$C$199 + 'User Input'!AC103*$C$198)*AC251</f>
        <v>0</v>
      </c>
      <c r="AD508" s="140">
        <f>('User Input'!AD62*$C$199 + 'User Input'!AD103*$C$198)*AD251</f>
        <v>0</v>
      </c>
      <c r="AE508" s="140">
        <f>('User Input'!AE62*$C$199 + 'User Input'!AE103*$C$198)*AE251</f>
        <v>0</v>
      </c>
      <c r="AF508" s="140">
        <f>('User Input'!AF62*$C$199 + 'User Input'!AF103*$C$198)*AF251</f>
        <v>0</v>
      </c>
      <c r="AG508" s="140">
        <f>('User Input'!AG62*$C$199 + 'User Input'!AG103*$C$198)*AG251</f>
        <v>0</v>
      </c>
      <c r="AH508" s="140">
        <f>('User Input'!AH62*$C$199 + 'User Input'!AH103*$C$198)*AH251</f>
        <v>0</v>
      </c>
      <c r="AI508" s="140">
        <f>('User Input'!AI62*$C$199 + 'User Input'!AI103*$C$198)*AI251</f>
        <v>0</v>
      </c>
      <c r="AJ508" s="140">
        <f>('User Input'!AJ62*$C$199 + 'User Input'!AJ103*$C$198)*AJ251</f>
        <v>0</v>
      </c>
      <c r="AK508" s="140">
        <f>('User Input'!AK62*$C$199 + 'User Input'!AK103*$C$198)*AK251</f>
        <v>0</v>
      </c>
      <c r="AL508" s="140">
        <f>('User Input'!AL62*$C$199 + 'User Input'!AL103*$C$198)*AL251</f>
        <v>0</v>
      </c>
      <c r="AM508" s="140">
        <f>('User Input'!AM62*$C$199 + 'User Input'!AM103*$C$198)*AM251</f>
        <v>0</v>
      </c>
      <c r="AN508" s="140">
        <f>('User Input'!AN62*$C$199 + 'User Input'!AN103*$C$198)*AN251</f>
        <v>0</v>
      </c>
      <c r="AO508" s="140">
        <f>('User Input'!AO62*$C$199 + 'User Input'!AO103*$C$198)*AO251</f>
        <v>0</v>
      </c>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row>
    <row r="509" spans="1:95" ht="15" customHeight="1">
      <c r="A509" s="104"/>
      <c r="B509" s="117" t="s">
        <v>131</v>
      </c>
      <c r="C509" s="141"/>
      <c r="D509" s="140">
        <f>('User Input'!D63*$C$199 + 'User Input'!D104*$C$198)*D252</f>
        <v>0</v>
      </c>
      <c r="E509" s="140">
        <f>('User Input'!E63*$C$199 + 'User Input'!E104*$C$198)*E252</f>
        <v>0</v>
      </c>
      <c r="F509" s="140">
        <f>('User Input'!F63*$C$199 + 'User Input'!F104*$C$198)*F252</f>
        <v>0</v>
      </c>
      <c r="G509" s="140">
        <f>('User Input'!G63*$C$199 + 'User Input'!G104*$C$198)*G252</f>
        <v>0</v>
      </c>
      <c r="H509" s="140">
        <f>('User Input'!H63*$C$199 + 'User Input'!H104*$C$198)*H252</f>
        <v>0</v>
      </c>
      <c r="I509" s="140">
        <f>('User Input'!I63*$C$199 + 'User Input'!I104*$C$198)*I252</f>
        <v>0</v>
      </c>
      <c r="J509" s="140">
        <f>('User Input'!J63*$C$199 + 'User Input'!J104*$C$198)*J252</f>
        <v>0</v>
      </c>
      <c r="K509" s="140">
        <f>('User Input'!K63*$C$199 + 'User Input'!K104*$C$198)*K252</f>
        <v>0</v>
      </c>
      <c r="L509" s="140">
        <f>('User Input'!L63*$C$199 + 'User Input'!L104*$C$198)*L252</f>
        <v>0</v>
      </c>
      <c r="M509" s="140">
        <f>('User Input'!M63*$C$199 + 'User Input'!M104*$C$198)*M252</f>
        <v>0</v>
      </c>
      <c r="N509" s="140">
        <f>('User Input'!N63*$C$199 + 'User Input'!N104*$C$198)*N252</f>
        <v>0</v>
      </c>
      <c r="O509" s="140">
        <f>('User Input'!O63*$C$199 + 'User Input'!O104*$C$198)*O252</f>
        <v>0</v>
      </c>
      <c r="P509" s="140">
        <f>('User Input'!P63*$C$199 + 'User Input'!P104*$C$198)*P252</f>
        <v>0</v>
      </c>
      <c r="Q509" s="140">
        <f>('User Input'!Q63*$C$199 + 'User Input'!Q104*$C$198)*Q252</f>
        <v>0</v>
      </c>
      <c r="R509" s="140">
        <f>('User Input'!R63*$C$199 + 'User Input'!R104*$C$198)*R252</f>
        <v>0</v>
      </c>
      <c r="S509" s="140">
        <f>('User Input'!S63*$C$199 + 'User Input'!S104*$C$198)*S252</f>
        <v>0</v>
      </c>
      <c r="T509" s="140">
        <f>('User Input'!T63*$C$199 + 'User Input'!T104*$C$198)*T252</f>
        <v>0</v>
      </c>
      <c r="U509" s="140">
        <f>('User Input'!U63*$C$199 + 'User Input'!U104*$C$198)*U252</f>
        <v>0</v>
      </c>
      <c r="V509" s="140">
        <f>('User Input'!V63*$C$199 + 'User Input'!V104*$C$198)*V252</f>
        <v>0</v>
      </c>
      <c r="W509" s="140">
        <f>('User Input'!W63*$C$199 + 'User Input'!W104*$C$198)*W252</f>
        <v>0</v>
      </c>
      <c r="X509" s="140">
        <f>('User Input'!X63*$C$199 + 'User Input'!X104*$C$198)*X252</f>
        <v>0</v>
      </c>
      <c r="Y509" s="140">
        <f>('User Input'!Y63*$C$199 + 'User Input'!Y104*$C$198)*Y252</f>
        <v>0</v>
      </c>
      <c r="Z509" s="140">
        <f>('User Input'!Z63*$C$199 + 'User Input'!Z104*$C$198)*Z252</f>
        <v>0</v>
      </c>
      <c r="AA509" s="140">
        <f>('User Input'!AA63*$C$199 + 'User Input'!AA104*$C$198)*AA252</f>
        <v>0</v>
      </c>
      <c r="AB509" s="140">
        <f>('User Input'!AB63*$C$199 + 'User Input'!AB104*$C$198)*AB252</f>
        <v>0</v>
      </c>
      <c r="AC509" s="140">
        <f>('User Input'!AC63*$C$199 + 'User Input'!AC104*$C$198)*AC252</f>
        <v>0</v>
      </c>
      <c r="AD509" s="140">
        <f>('User Input'!AD63*$C$199 + 'User Input'!AD104*$C$198)*AD252</f>
        <v>0</v>
      </c>
      <c r="AE509" s="140">
        <f>('User Input'!AE63*$C$199 + 'User Input'!AE104*$C$198)*AE252</f>
        <v>0</v>
      </c>
      <c r="AF509" s="140">
        <f>('User Input'!AF63*$C$199 + 'User Input'!AF104*$C$198)*AF252</f>
        <v>0</v>
      </c>
      <c r="AG509" s="140">
        <f>('User Input'!AG63*$C$199 + 'User Input'!AG104*$C$198)*AG252</f>
        <v>0</v>
      </c>
      <c r="AH509" s="140">
        <f>('User Input'!AH63*$C$199 + 'User Input'!AH104*$C$198)*AH252</f>
        <v>0</v>
      </c>
      <c r="AI509" s="140">
        <f>('User Input'!AI63*$C$199 + 'User Input'!AI104*$C$198)*AI252</f>
        <v>0</v>
      </c>
      <c r="AJ509" s="140">
        <f>('User Input'!AJ63*$C$199 + 'User Input'!AJ104*$C$198)*AJ252</f>
        <v>0</v>
      </c>
      <c r="AK509" s="140">
        <f>('User Input'!AK63*$C$199 + 'User Input'!AK104*$C$198)*AK252</f>
        <v>0</v>
      </c>
      <c r="AL509" s="140">
        <f>('User Input'!AL63*$C$199 + 'User Input'!AL104*$C$198)*AL252</f>
        <v>0</v>
      </c>
      <c r="AM509" s="140">
        <f>('User Input'!AM63*$C$199 + 'User Input'!AM104*$C$198)*AM252</f>
        <v>0</v>
      </c>
      <c r="AN509" s="140">
        <f>('User Input'!AN63*$C$199 + 'User Input'!AN104*$C$198)*AN252</f>
        <v>0</v>
      </c>
      <c r="AO509" s="140">
        <f>('User Input'!AO63*$C$199 + 'User Input'!AO104*$C$198)*AO252</f>
        <v>0</v>
      </c>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row>
    <row r="510" spans="1:95" ht="15" customHeight="1">
      <c r="A510" s="104"/>
      <c r="B510" s="117" t="s">
        <v>132</v>
      </c>
      <c r="C510" s="141"/>
      <c r="D510" s="140">
        <f>('User Input'!D64*$C$199 + 'User Input'!D105*$C$198)*D253</f>
        <v>0</v>
      </c>
      <c r="E510" s="140">
        <f>('User Input'!E64*$C$199 + 'User Input'!E105*$C$198)*E253</f>
        <v>0</v>
      </c>
      <c r="F510" s="140">
        <f>('User Input'!F64*$C$199 + 'User Input'!F105*$C$198)*F253</f>
        <v>0</v>
      </c>
      <c r="G510" s="140">
        <f>('User Input'!G64*$C$199 + 'User Input'!G105*$C$198)*G253</f>
        <v>0</v>
      </c>
      <c r="H510" s="140">
        <f>('User Input'!H64*$C$199 + 'User Input'!H105*$C$198)*H253</f>
        <v>0</v>
      </c>
      <c r="I510" s="140">
        <f>('User Input'!I64*$C$199 + 'User Input'!I105*$C$198)*I253</f>
        <v>0</v>
      </c>
      <c r="J510" s="140">
        <f>('User Input'!J64*$C$199 + 'User Input'!J105*$C$198)*J253</f>
        <v>0</v>
      </c>
      <c r="K510" s="140">
        <f>('User Input'!K64*$C$199 + 'User Input'!K105*$C$198)*K253</f>
        <v>0</v>
      </c>
      <c r="L510" s="140">
        <f>('User Input'!L64*$C$199 + 'User Input'!L105*$C$198)*L253</f>
        <v>0</v>
      </c>
      <c r="M510" s="140">
        <f>('User Input'!M64*$C$199 + 'User Input'!M105*$C$198)*M253</f>
        <v>0</v>
      </c>
      <c r="N510" s="140">
        <f>('User Input'!N64*$C$199 + 'User Input'!N105*$C$198)*N253</f>
        <v>0</v>
      </c>
      <c r="O510" s="140">
        <f>('User Input'!O64*$C$199 + 'User Input'!O105*$C$198)*O253</f>
        <v>0</v>
      </c>
      <c r="P510" s="140">
        <f>('User Input'!P64*$C$199 + 'User Input'!P105*$C$198)*P253</f>
        <v>0</v>
      </c>
      <c r="Q510" s="140">
        <f>('User Input'!Q64*$C$199 + 'User Input'!Q105*$C$198)*Q253</f>
        <v>0</v>
      </c>
      <c r="R510" s="140">
        <f>('User Input'!R64*$C$199 + 'User Input'!R105*$C$198)*R253</f>
        <v>0</v>
      </c>
      <c r="S510" s="140">
        <f>('User Input'!S64*$C$199 + 'User Input'!S105*$C$198)*S253</f>
        <v>0</v>
      </c>
      <c r="T510" s="140">
        <f>('User Input'!T64*$C$199 + 'User Input'!T105*$C$198)*T253</f>
        <v>0</v>
      </c>
      <c r="U510" s="140">
        <f>('User Input'!U64*$C$199 + 'User Input'!U105*$C$198)*U253</f>
        <v>0</v>
      </c>
      <c r="V510" s="140">
        <f>('User Input'!V64*$C$199 + 'User Input'!V105*$C$198)*V253</f>
        <v>0</v>
      </c>
      <c r="W510" s="140">
        <f>('User Input'!W64*$C$199 + 'User Input'!W105*$C$198)*W253</f>
        <v>0</v>
      </c>
      <c r="X510" s="140">
        <f>('User Input'!X64*$C$199 + 'User Input'!X105*$C$198)*X253</f>
        <v>0</v>
      </c>
      <c r="Y510" s="140">
        <f>('User Input'!Y64*$C$199 + 'User Input'!Y105*$C$198)*Y253</f>
        <v>0</v>
      </c>
      <c r="Z510" s="140">
        <f>('User Input'!Z64*$C$199 + 'User Input'!Z105*$C$198)*Z253</f>
        <v>0</v>
      </c>
      <c r="AA510" s="140">
        <f>('User Input'!AA64*$C$199 + 'User Input'!AA105*$C$198)*AA253</f>
        <v>0</v>
      </c>
      <c r="AB510" s="140">
        <f>('User Input'!AB64*$C$199 + 'User Input'!AB105*$C$198)*AB253</f>
        <v>0</v>
      </c>
      <c r="AC510" s="140">
        <f>('User Input'!AC64*$C$199 + 'User Input'!AC105*$C$198)*AC253</f>
        <v>0</v>
      </c>
      <c r="AD510" s="140">
        <f>('User Input'!AD64*$C$199 + 'User Input'!AD105*$C$198)*AD253</f>
        <v>0</v>
      </c>
      <c r="AE510" s="140">
        <f>('User Input'!AE64*$C$199 + 'User Input'!AE105*$C$198)*AE253</f>
        <v>0</v>
      </c>
      <c r="AF510" s="140">
        <f>('User Input'!AF64*$C$199 + 'User Input'!AF105*$C$198)*AF253</f>
        <v>0</v>
      </c>
      <c r="AG510" s="140">
        <f>('User Input'!AG64*$C$199 + 'User Input'!AG105*$C$198)*AG253</f>
        <v>0</v>
      </c>
      <c r="AH510" s="140">
        <f>('User Input'!AH64*$C$199 + 'User Input'!AH105*$C$198)*AH253</f>
        <v>0</v>
      </c>
      <c r="AI510" s="140">
        <f>('User Input'!AI64*$C$199 + 'User Input'!AI105*$C$198)*AI253</f>
        <v>0</v>
      </c>
      <c r="AJ510" s="140">
        <f>('User Input'!AJ64*$C$199 + 'User Input'!AJ105*$C$198)*AJ253</f>
        <v>0</v>
      </c>
      <c r="AK510" s="140">
        <f>('User Input'!AK64*$C$199 + 'User Input'!AK105*$C$198)*AK253</f>
        <v>0</v>
      </c>
      <c r="AL510" s="140">
        <f>('User Input'!AL64*$C$199 + 'User Input'!AL105*$C$198)*AL253</f>
        <v>0</v>
      </c>
      <c r="AM510" s="140">
        <f>('User Input'!AM64*$C$199 + 'User Input'!AM105*$C$198)*AM253</f>
        <v>0</v>
      </c>
      <c r="AN510" s="140">
        <f>('User Input'!AN64*$C$199 + 'User Input'!AN105*$C$198)*AN253</f>
        <v>0</v>
      </c>
      <c r="AO510" s="140">
        <f>('User Input'!AO64*$C$199 + 'User Input'!AO105*$C$198)*AO253</f>
        <v>0</v>
      </c>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3"/>
    </row>
    <row r="511" spans="1:95" ht="15" customHeight="1">
      <c r="A511" s="104"/>
      <c r="B511" s="142"/>
      <c r="C511" s="142"/>
      <c r="D511" s="142"/>
      <c r="E511" s="142"/>
      <c r="F511" s="142"/>
      <c r="G511" s="142"/>
      <c r="H511" s="142"/>
      <c r="I511" s="142"/>
      <c r="J511" s="142"/>
      <c r="K511" s="142"/>
      <c r="L511" s="142"/>
      <c r="M511" s="142"/>
      <c r="N511" s="142"/>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row>
    <row r="512" spans="1:95" ht="30" customHeight="1">
      <c r="A512" s="104"/>
      <c r="B512" s="144" t="s">
        <v>237</v>
      </c>
      <c r="C512" s="145">
        <f>SUM($D$473:$AO$510)</f>
        <v>0</v>
      </c>
      <c r="D512" s="144"/>
      <c r="E512" s="145"/>
      <c r="F512" s="142"/>
      <c r="G512" s="142"/>
      <c r="H512" s="142"/>
      <c r="I512" s="142"/>
      <c r="J512" s="142"/>
      <c r="K512" s="142"/>
      <c r="L512" s="142"/>
      <c r="M512" s="142"/>
      <c r="N512" s="142"/>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row>
    <row r="513" spans="1:95" ht="15" customHeight="1">
      <c r="A513" s="104"/>
      <c r="B513" s="142"/>
      <c r="C513" s="142"/>
      <c r="D513" s="142"/>
      <c r="E513" s="142"/>
      <c r="F513" s="142"/>
      <c r="G513" s="142"/>
      <c r="H513" s="142"/>
      <c r="I513" s="142"/>
      <c r="J513" s="142"/>
      <c r="K513" s="142"/>
      <c r="L513" s="142"/>
      <c r="M513" s="142"/>
      <c r="N513" s="142"/>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row>
    <row r="514" spans="1:95" s="5" customFormat="1" ht="15.6">
      <c r="B514" s="5" t="s">
        <v>238</v>
      </c>
    </row>
    <row r="515" spans="1:95" ht="15" customHeight="1">
      <c r="A515" s="104"/>
      <c r="B515" s="142"/>
      <c r="C515" s="142"/>
      <c r="D515" s="142"/>
      <c r="E515" s="142"/>
      <c r="F515" s="142"/>
      <c r="G515" s="142"/>
      <c r="H515" s="142"/>
      <c r="I515" s="142"/>
      <c r="J515" s="142"/>
      <c r="K515" s="142"/>
      <c r="L515" s="142"/>
      <c r="M515" s="142"/>
      <c r="N515" s="142"/>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row>
    <row r="516" spans="1:95" ht="15" customHeight="1">
      <c r="A516" s="104"/>
      <c r="B516" s="119"/>
      <c r="C516" s="49" t="s">
        <v>94</v>
      </c>
      <c r="D516" s="71" t="s">
        <v>95</v>
      </c>
      <c r="E516" s="113" t="s">
        <v>96</v>
      </c>
      <c r="F516" s="113" t="s">
        <v>97</v>
      </c>
      <c r="G516" s="113" t="s">
        <v>98</v>
      </c>
      <c r="H516" s="113" t="s">
        <v>99</v>
      </c>
      <c r="I516" s="113" t="s">
        <v>100</v>
      </c>
      <c r="J516" s="113" t="s">
        <v>101</v>
      </c>
      <c r="K516" s="113" t="s">
        <v>102</v>
      </c>
      <c r="L516" s="113" t="s">
        <v>103</v>
      </c>
      <c r="M516" s="113" t="s">
        <v>104</v>
      </c>
      <c r="N516" s="113" t="s">
        <v>105</v>
      </c>
      <c r="O516" s="113" t="s">
        <v>106</v>
      </c>
      <c r="P516" s="113" t="s">
        <v>107</v>
      </c>
      <c r="Q516" s="113" t="s">
        <v>108</v>
      </c>
      <c r="R516" s="113" t="s">
        <v>109</v>
      </c>
      <c r="S516" s="113" t="s">
        <v>110</v>
      </c>
      <c r="T516" s="113" t="s">
        <v>111</v>
      </c>
      <c r="U516" s="113" t="s">
        <v>112</v>
      </c>
      <c r="V516" s="113" t="s">
        <v>113</v>
      </c>
      <c r="W516" s="113" t="s">
        <v>114</v>
      </c>
      <c r="X516" s="113" t="s">
        <v>115</v>
      </c>
      <c r="Y516" s="113" t="s">
        <v>116</v>
      </c>
      <c r="Z516" s="113" t="s">
        <v>117</v>
      </c>
      <c r="AA516" s="113" t="s">
        <v>118</v>
      </c>
      <c r="AB516" s="113" t="s">
        <v>119</v>
      </c>
      <c r="AC516" s="113" t="s">
        <v>120</v>
      </c>
      <c r="AD516" s="113" t="s">
        <v>121</v>
      </c>
      <c r="AE516" s="113" t="s">
        <v>122</v>
      </c>
      <c r="AF516" s="113" t="s">
        <v>123</v>
      </c>
      <c r="AG516" s="113" t="s">
        <v>124</v>
      </c>
      <c r="AH516" s="113" t="s">
        <v>125</v>
      </c>
      <c r="AI516" s="113" t="s">
        <v>126</v>
      </c>
      <c r="AJ516" s="113" t="s">
        <v>127</v>
      </c>
      <c r="AK516" s="113" t="s">
        <v>128</v>
      </c>
      <c r="AL516" s="113" t="s">
        <v>129</v>
      </c>
      <c r="AM516" s="113" t="s">
        <v>130</v>
      </c>
      <c r="AN516" s="113" t="s">
        <v>131</v>
      </c>
      <c r="AO516" s="113" t="s">
        <v>132</v>
      </c>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row>
    <row r="517" spans="1:95" ht="15" customHeight="1">
      <c r="A517" s="104"/>
      <c r="B517" s="49" t="s">
        <v>133</v>
      </c>
      <c r="C517" s="138"/>
      <c r="D517" s="138"/>
      <c r="E517" s="138"/>
      <c r="F517" s="138"/>
      <c r="G517" s="138"/>
      <c r="H517" s="138"/>
      <c r="I517" s="138"/>
      <c r="J517" s="138"/>
      <c r="K517" s="138"/>
      <c r="L517" s="138"/>
      <c r="M517" s="138"/>
      <c r="N517" s="138"/>
      <c r="O517" s="138"/>
      <c r="P517" s="138"/>
      <c r="Q517" s="139"/>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row>
    <row r="518" spans="1:95" ht="15" customHeight="1">
      <c r="A518" s="104"/>
      <c r="B518" s="69" t="s">
        <v>95</v>
      </c>
      <c r="C518" s="130"/>
      <c r="D518" s="140">
        <f>('User Input'!D111*$C$199 + 'User Input'!D152*$C$198)*D216</f>
        <v>0</v>
      </c>
      <c r="E518" s="140">
        <f>('User Input'!E111*$C$199 + 'User Input'!E152*$C$198)*E216</f>
        <v>0</v>
      </c>
      <c r="F518" s="140">
        <f>('User Input'!F111*$C$199 + 'User Input'!F152*$C$198)*F216</f>
        <v>0</v>
      </c>
      <c r="G518" s="140">
        <f>('User Input'!G111*$C$199 + 'User Input'!G152*$C$198)*G216</f>
        <v>0</v>
      </c>
      <c r="H518" s="140">
        <f>('User Input'!H111*$C$199 + 'User Input'!H152*$C$198)*H216</f>
        <v>0</v>
      </c>
      <c r="I518" s="140">
        <f>('User Input'!I111*$C$199 + 'User Input'!I152*$C$198)*I216</f>
        <v>0</v>
      </c>
      <c r="J518" s="140">
        <f>('User Input'!J111*$C$199 + 'User Input'!J152*$C$198)*J216</f>
        <v>0</v>
      </c>
      <c r="K518" s="140">
        <f>('User Input'!K111*$C$199 + 'User Input'!K152*$C$198)*K216</f>
        <v>0</v>
      </c>
      <c r="L518" s="140">
        <f>('User Input'!L111*$C$199 + 'User Input'!L152*$C$198)*L216</f>
        <v>0</v>
      </c>
      <c r="M518" s="140">
        <f>('User Input'!M111*$C$199 + 'User Input'!M152*$C$198)*M216</f>
        <v>0</v>
      </c>
      <c r="N518" s="140">
        <f>('User Input'!N111*$C$199 + 'User Input'!N152*$C$198)*N216</f>
        <v>0</v>
      </c>
      <c r="O518" s="140">
        <f>('User Input'!O111*$C$199 + 'User Input'!O152*$C$198)*O216</f>
        <v>0</v>
      </c>
      <c r="P518" s="140">
        <f>('User Input'!P111*$C$199 + 'User Input'!P152*$C$198)*P216</f>
        <v>0</v>
      </c>
      <c r="Q518" s="140">
        <f>('User Input'!Q111*$C$199 + 'User Input'!Q152*$C$198)*Q216</f>
        <v>0</v>
      </c>
      <c r="R518" s="140">
        <f>('User Input'!R111*$C$199 + 'User Input'!R152*$C$198)*R216</f>
        <v>0</v>
      </c>
      <c r="S518" s="140">
        <f>('User Input'!S111*$C$199 + 'User Input'!S152*$C$198)*S216</f>
        <v>0</v>
      </c>
      <c r="T518" s="140">
        <f>('User Input'!T111*$C$199 + 'User Input'!T152*$C$198)*T216</f>
        <v>0</v>
      </c>
      <c r="U518" s="140">
        <f>('User Input'!U111*$C$199 + 'User Input'!U152*$C$198)*U216</f>
        <v>0</v>
      </c>
      <c r="V518" s="140">
        <f>('User Input'!V111*$C$199 + 'User Input'!V152*$C$198)*V216</f>
        <v>0</v>
      </c>
      <c r="W518" s="140">
        <f>('User Input'!W111*$C$199 + 'User Input'!W152*$C$198)*W216</f>
        <v>0</v>
      </c>
      <c r="X518" s="140">
        <f>('User Input'!X111*$C$199 + 'User Input'!X152*$C$198)*X216</f>
        <v>0</v>
      </c>
      <c r="Y518" s="140">
        <f>('User Input'!Y111*$C$199 + 'User Input'!Y152*$C$198)*Y216</f>
        <v>0</v>
      </c>
      <c r="Z518" s="140">
        <f>('User Input'!Z111*$C$199 + 'User Input'!Z152*$C$198)*Z216</f>
        <v>0</v>
      </c>
      <c r="AA518" s="140">
        <f>('User Input'!AA111*$C$199 + 'User Input'!AA152*$C$198)*AA216</f>
        <v>0</v>
      </c>
      <c r="AB518" s="140">
        <f>('User Input'!AB111*$C$199 + 'User Input'!AB152*$C$198)*AB216</f>
        <v>0</v>
      </c>
      <c r="AC518" s="140">
        <f>('User Input'!AC111*$C$199 + 'User Input'!AC152*$C$198)*AC216</f>
        <v>0</v>
      </c>
      <c r="AD518" s="140">
        <f>('User Input'!AD111*$C$199 + 'User Input'!AD152*$C$198)*AD216</f>
        <v>0</v>
      </c>
      <c r="AE518" s="140">
        <f>('User Input'!AE111*$C$199 + 'User Input'!AE152*$C$198)*AE216</f>
        <v>0</v>
      </c>
      <c r="AF518" s="140">
        <f>('User Input'!AF111*$C$199 + 'User Input'!AF152*$C$198)*AF216</f>
        <v>0</v>
      </c>
      <c r="AG518" s="140">
        <f>('User Input'!AG111*$C$199 + 'User Input'!AG152*$C$198)*AG216</f>
        <v>0</v>
      </c>
      <c r="AH518" s="140">
        <f>('User Input'!AH111*$C$199 + 'User Input'!AH152*$C$198)*AH216</f>
        <v>0</v>
      </c>
      <c r="AI518" s="140">
        <f>('User Input'!AI111*$C$199 + 'User Input'!AI152*$C$198)*AI216</f>
        <v>0</v>
      </c>
      <c r="AJ518" s="140">
        <f>('User Input'!AJ111*$C$199 + 'User Input'!AJ152*$C$198)*AJ216</f>
        <v>0</v>
      </c>
      <c r="AK518" s="140">
        <f>('User Input'!AK111*$C$199 + 'User Input'!AK152*$C$198)*AK216</f>
        <v>0</v>
      </c>
      <c r="AL518" s="140">
        <f>('User Input'!AL111*$C$199 + 'User Input'!AL152*$C$198)*AL216</f>
        <v>0</v>
      </c>
      <c r="AM518" s="140">
        <f>('User Input'!AM111*$C$199 + 'User Input'!AM152*$C$198)*AM216</f>
        <v>0</v>
      </c>
      <c r="AN518" s="140">
        <f>('User Input'!AN111*$C$199 + 'User Input'!AN152*$C$198)*AN216</f>
        <v>0</v>
      </c>
      <c r="AO518" s="140">
        <f>('User Input'!AO111*$C$199 + 'User Input'!AO152*$C$198)*AO216</f>
        <v>0</v>
      </c>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row>
    <row r="519" spans="1:95" ht="15" customHeight="1">
      <c r="A519" s="104"/>
      <c r="B519" s="117" t="s">
        <v>96</v>
      </c>
      <c r="C519" s="141"/>
      <c r="D519" s="140">
        <f>('User Input'!D112*$C$199 + 'User Input'!D153*$C$198)*D217</f>
        <v>0</v>
      </c>
      <c r="E519" s="140">
        <f>('User Input'!E112*$C$199 + 'User Input'!E153*$C$198)*E217</f>
        <v>0</v>
      </c>
      <c r="F519" s="140">
        <f>('User Input'!F112*$C$199 + 'User Input'!F153*$C$198)*F217</f>
        <v>0</v>
      </c>
      <c r="G519" s="140">
        <f>('User Input'!G112*$C$199 + 'User Input'!G153*$C$198)*G217</f>
        <v>0</v>
      </c>
      <c r="H519" s="140">
        <f>('User Input'!H112*$C$199 + 'User Input'!H153*$C$198)*H217</f>
        <v>0</v>
      </c>
      <c r="I519" s="140">
        <f>('User Input'!I112*$C$199 + 'User Input'!I153*$C$198)*I217</f>
        <v>0</v>
      </c>
      <c r="J519" s="140">
        <f>('User Input'!J112*$C$199 + 'User Input'!J153*$C$198)*J217</f>
        <v>0</v>
      </c>
      <c r="K519" s="140">
        <f>('User Input'!K112*$C$199 + 'User Input'!K153*$C$198)*K217</f>
        <v>0</v>
      </c>
      <c r="L519" s="140">
        <f>('User Input'!L112*$C$199 + 'User Input'!L153*$C$198)*L217</f>
        <v>0</v>
      </c>
      <c r="M519" s="140">
        <f>('User Input'!M112*$C$199 + 'User Input'!M153*$C$198)*M217</f>
        <v>0</v>
      </c>
      <c r="N519" s="140">
        <f>('User Input'!N112*$C$199 + 'User Input'!N153*$C$198)*N217</f>
        <v>0</v>
      </c>
      <c r="O519" s="140">
        <f>('User Input'!O112*$C$199 + 'User Input'!O153*$C$198)*O217</f>
        <v>0</v>
      </c>
      <c r="P519" s="140">
        <f>('User Input'!P112*$C$199 + 'User Input'!P153*$C$198)*P217</f>
        <v>0</v>
      </c>
      <c r="Q519" s="140">
        <f>('User Input'!Q112*$C$199 + 'User Input'!Q153*$C$198)*Q217</f>
        <v>0</v>
      </c>
      <c r="R519" s="140">
        <f>('User Input'!R112*$C$199 + 'User Input'!R153*$C$198)*R217</f>
        <v>0</v>
      </c>
      <c r="S519" s="140">
        <f>('User Input'!S112*$C$199 + 'User Input'!S153*$C$198)*S217</f>
        <v>0</v>
      </c>
      <c r="T519" s="140">
        <f>('User Input'!T112*$C$199 + 'User Input'!T153*$C$198)*T217</f>
        <v>0</v>
      </c>
      <c r="U519" s="140">
        <f>('User Input'!U112*$C$199 + 'User Input'!U153*$C$198)*U217</f>
        <v>0</v>
      </c>
      <c r="V519" s="140">
        <f>('User Input'!V112*$C$199 + 'User Input'!V153*$C$198)*V217</f>
        <v>0</v>
      </c>
      <c r="W519" s="140">
        <f>('User Input'!W112*$C$199 + 'User Input'!W153*$C$198)*W217</f>
        <v>0</v>
      </c>
      <c r="X519" s="140">
        <f>('User Input'!X112*$C$199 + 'User Input'!X153*$C$198)*X217</f>
        <v>0</v>
      </c>
      <c r="Y519" s="140">
        <f>('User Input'!Y112*$C$199 + 'User Input'!Y153*$C$198)*Y217</f>
        <v>0</v>
      </c>
      <c r="Z519" s="140">
        <f>('User Input'!Z112*$C$199 + 'User Input'!Z153*$C$198)*Z217</f>
        <v>0</v>
      </c>
      <c r="AA519" s="140">
        <f>('User Input'!AA112*$C$199 + 'User Input'!AA153*$C$198)*AA217</f>
        <v>0</v>
      </c>
      <c r="AB519" s="140">
        <f>('User Input'!AB112*$C$199 + 'User Input'!AB153*$C$198)*AB217</f>
        <v>0</v>
      </c>
      <c r="AC519" s="140">
        <f>('User Input'!AC112*$C$199 + 'User Input'!AC153*$C$198)*AC217</f>
        <v>0</v>
      </c>
      <c r="AD519" s="140">
        <f>('User Input'!AD112*$C$199 + 'User Input'!AD153*$C$198)*AD217</f>
        <v>0</v>
      </c>
      <c r="AE519" s="140">
        <f>('User Input'!AE112*$C$199 + 'User Input'!AE153*$C$198)*AE217</f>
        <v>0</v>
      </c>
      <c r="AF519" s="140">
        <f>('User Input'!AF112*$C$199 + 'User Input'!AF153*$C$198)*AF217</f>
        <v>0</v>
      </c>
      <c r="AG519" s="140">
        <f>('User Input'!AG112*$C$199 + 'User Input'!AG153*$C$198)*AG217</f>
        <v>0</v>
      </c>
      <c r="AH519" s="140">
        <f>('User Input'!AH112*$C$199 + 'User Input'!AH153*$C$198)*AH217</f>
        <v>0</v>
      </c>
      <c r="AI519" s="140">
        <f>('User Input'!AI112*$C$199 + 'User Input'!AI153*$C$198)*AI217</f>
        <v>0</v>
      </c>
      <c r="AJ519" s="140">
        <f>('User Input'!AJ112*$C$199 + 'User Input'!AJ153*$C$198)*AJ217</f>
        <v>0</v>
      </c>
      <c r="AK519" s="140">
        <f>('User Input'!AK112*$C$199 + 'User Input'!AK153*$C$198)*AK217</f>
        <v>0</v>
      </c>
      <c r="AL519" s="140">
        <f>('User Input'!AL112*$C$199 + 'User Input'!AL153*$C$198)*AL217</f>
        <v>0</v>
      </c>
      <c r="AM519" s="140">
        <f>('User Input'!AM112*$C$199 + 'User Input'!AM153*$C$198)*AM217</f>
        <v>0</v>
      </c>
      <c r="AN519" s="143">
        <f>('User Input'!AN112*$C$199 + 'User Input'!AN153*$C$198)*AN217</f>
        <v>0</v>
      </c>
      <c r="AO519" s="140">
        <f>('User Input'!AO112*$C$199 + 'User Input'!AO153*$C$198)*AO217</f>
        <v>0</v>
      </c>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row>
    <row r="520" spans="1:95" ht="15" customHeight="1">
      <c r="A520" s="104"/>
      <c r="B520" s="117" t="s">
        <v>97</v>
      </c>
      <c r="C520" s="141"/>
      <c r="D520" s="140">
        <f>('User Input'!D113*$C$199 + 'User Input'!D154*$C$198)*D218</f>
        <v>0</v>
      </c>
      <c r="E520" s="140">
        <f>('User Input'!E113*$C$199 + 'User Input'!E154*$C$198)*E218</f>
        <v>0</v>
      </c>
      <c r="F520" s="140">
        <f>('User Input'!F113*$C$199 + 'User Input'!F154*$C$198)*F218</f>
        <v>0</v>
      </c>
      <c r="G520" s="140">
        <f>('User Input'!G113*$C$199 + 'User Input'!G154*$C$198)*G218</f>
        <v>0</v>
      </c>
      <c r="H520" s="140">
        <f>('User Input'!H113*$C$199 + 'User Input'!H154*$C$198)*H218</f>
        <v>0</v>
      </c>
      <c r="I520" s="140">
        <f>('User Input'!I113*$C$199 + 'User Input'!I154*$C$198)*I218</f>
        <v>0</v>
      </c>
      <c r="J520" s="140">
        <f>('User Input'!J113*$C$199 + 'User Input'!J154*$C$198)*J218</f>
        <v>0</v>
      </c>
      <c r="K520" s="140">
        <f>('User Input'!K113*$C$199 + 'User Input'!K154*$C$198)*K218</f>
        <v>0</v>
      </c>
      <c r="L520" s="140">
        <f>('User Input'!L113*$C$199 + 'User Input'!L154*$C$198)*L218</f>
        <v>0</v>
      </c>
      <c r="M520" s="140">
        <f>('User Input'!M113*$C$199 + 'User Input'!M154*$C$198)*M218</f>
        <v>0</v>
      </c>
      <c r="N520" s="140">
        <f>('User Input'!N113*$C$199 + 'User Input'!N154*$C$198)*N218</f>
        <v>0</v>
      </c>
      <c r="O520" s="140">
        <f>('User Input'!O113*$C$199 + 'User Input'!O154*$C$198)*O218</f>
        <v>0</v>
      </c>
      <c r="P520" s="140">
        <f>('User Input'!P113*$C$199 + 'User Input'!P154*$C$198)*P218</f>
        <v>0</v>
      </c>
      <c r="Q520" s="140">
        <f>('User Input'!Q113*$C$199 + 'User Input'!Q154*$C$198)*Q218</f>
        <v>0</v>
      </c>
      <c r="R520" s="140">
        <f>('User Input'!R113*$C$199 + 'User Input'!R154*$C$198)*R218</f>
        <v>0</v>
      </c>
      <c r="S520" s="140">
        <f>('User Input'!S113*$C$199 + 'User Input'!S154*$C$198)*S218</f>
        <v>0</v>
      </c>
      <c r="T520" s="140">
        <f>('User Input'!T113*$C$199 + 'User Input'!T154*$C$198)*T218</f>
        <v>0</v>
      </c>
      <c r="U520" s="140">
        <f>('User Input'!U113*$C$199 + 'User Input'!U154*$C$198)*U218</f>
        <v>0</v>
      </c>
      <c r="V520" s="140">
        <f>('User Input'!V113*$C$199 + 'User Input'!V154*$C$198)*V218</f>
        <v>0</v>
      </c>
      <c r="W520" s="140">
        <f>('User Input'!W113*$C$199 + 'User Input'!W154*$C$198)*W218</f>
        <v>0</v>
      </c>
      <c r="X520" s="140">
        <f>('User Input'!X113*$C$199 + 'User Input'!X154*$C$198)*X218</f>
        <v>0</v>
      </c>
      <c r="Y520" s="140">
        <f>('User Input'!Y113*$C$199 + 'User Input'!Y154*$C$198)*Y218</f>
        <v>0</v>
      </c>
      <c r="Z520" s="140">
        <f>('User Input'!Z113*$C$199 + 'User Input'!Z154*$C$198)*Z218</f>
        <v>0</v>
      </c>
      <c r="AA520" s="140">
        <f>('User Input'!AA113*$C$199 + 'User Input'!AA154*$C$198)*AA218</f>
        <v>0</v>
      </c>
      <c r="AB520" s="140">
        <f>('User Input'!AB113*$C$199 + 'User Input'!AB154*$C$198)*AB218</f>
        <v>0</v>
      </c>
      <c r="AC520" s="140">
        <f>('User Input'!AC113*$C$199 + 'User Input'!AC154*$C$198)*AC218</f>
        <v>0</v>
      </c>
      <c r="AD520" s="140">
        <f>('User Input'!AD113*$C$199 + 'User Input'!AD154*$C$198)*AD218</f>
        <v>0</v>
      </c>
      <c r="AE520" s="140">
        <f>('User Input'!AE113*$C$199 + 'User Input'!AE154*$C$198)*AE218</f>
        <v>0</v>
      </c>
      <c r="AF520" s="140">
        <f>('User Input'!AF113*$C$199 + 'User Input'!AF154*$C$198)*AF218</f>
        <v>0</v>
      </c>
      <c r="AG520" s="140">
        <f>('User Input'!AG113*$C$199 + 'User Input'!AG154*$C$198)*AG218</f>
        <v>0</v>
      </c>
      <c r="AH520" s="140">
        <f>('User Input'!AH113*$C$199 + 'User Input'!AH154*$C$198)*AH218</f>
        <v>0</v>
      </c>
      <c r="AI520" s="140">
        <f>('User Input'!AI113*$C$199 + 'User Input'!AI154*$C$198)*AI218</f>
        <v>0</v>
      </c>
      <c r="AJ520" s="140">
        <f>('User Input'!AJ113*$C$199 + 'User Input'!AJ154*$C$198)*AJ218</f>
        <v>0</v>
      </c>
      <c r="AK520" s="140">
        <f>('User Input'!AK113*$C$199 + 'User Input'!AK154*$C$198)*AK218</f>
        <v>0</v>
      </c>
      <c r="AL520" s="140">
        <f>('User Input'!AL113*$C$199 + 'User Input'!AL154*$C$198)*AL218</f>
        <v>0</v>
      </c>
      <c r="AM520" s="140">
        <f>('User Input'!AM113*$C$199 + 'User Input'!AM154*$C$198)*AM218</f>
        <v>0</v>
      </c>
      <c r="AN520" s="140">
        <f>('User Input'!AN113*$C$199 + 'User Input'!AN154*$C$198)*AN218</f>
        <v>0</v>
      </c>
      <c r="AO520" s="140">
        <f>('User Input'!AO113*$C$199 + 'User Input'!AO154*$C$198)*AO218</f>
        <v>0</v>
      </c>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row>
    <row r="521" spans="1:95" ht="15" customHeight="1">
      <c r="A521" s="104"/>
      <c r="B521" s="117" t="s">
        <v>98</v>
      </c>
      <c r="C521" s="141"/>
      <c r="D521" s="140">
        <f>('User Input'!D114*$C$199 + 'User Input'!D155*$C$198)*D219</f>
        <v>0</v>
      </c>
      <c r="E521" s="140">
        <f>('User Input'!E114*$C$199 + 'User Input'!E155*$C$198)*E219</f>
        <v>0</v>
      </c>
      <c r="F521" s="140">
        <f>('User Input'!F114*$C$199 + 'User Input'!F155*$C$198)*F219</f>
        <v>0</v>
      </c>
      <c r="G521" s="140">
        <f>('User Input'!G114*$C$199 + 'User Input'!G155*$C$198)*G219</f>
        <v>0</v>
      </c>
      <c r="H521" s="140">
        <f>('User Input'!H114*$C$199 + 'User Input'!H155*$C$198)*H219</f>
        <v>0</v>
      </c>
      <c r="I521" s="140">
        <f>('User Input'!I114*$C$199 + 'User Input'!I155*$C$198)*I219</f>
        <v>0</v>
      </c>
      <c r="J521" s="140">
        <f>('User Input'!J114*$C$199 + 'User Input'!J155*$C$198)*J219</f>
        <v>0</v>
      </c>
      <c r="K521" s="140">
        <f>('User Input'!K114*$C$199 + 'User Input'!K155*$C$198)*K219</f>
        <v>0</v>
      </c>
      <c r="L521" s="140">
        <f>('User Input'!L114*$C$199 + 'User Input'!L155*$C$198)*L219</f>
        <v>0</v>
      </c>
      <c r="M521" s="140">
        <f>('User Input'!M114*$C$199 + 'User Input'!M155*$C$198)*M219</f>
        <v>0</v>
      </c>
      <c r="N521" s="140">
        <f>('User Input'!N114*$C$199 + 'User Input'!N155*$C$198)*N219</f>
        <v>0</v>
      </c>
      <c r="O521" s="140">
        <f>('User Input'!O114*$C$199 + 'User Input'!O155*$C$198)*O219</f>
        <v>0</v>
      </c>
      <c r="P521" s="140">
        <f>('User Input'!P114*$C$199 + 'User Input'!P155*$C$198)*P219</f>
        <v>0</v>
      </c>
      <c r="Q521" s="140">
        <f>('User Input'!Q114*$C$199 + 'User Input'!Q155*$C$198)*Q219</f>
        <v>0</v>
      </c>
      <c r="R521" s="140">
        <f>('User Input'!R114*$C$199 + 'User Input'!R155*$C$198)*R219</f>
        <v>0</v>
      </c>
      <c r="S521" s="140">
        <f>('User Input'!S114*$C$199 + 'User Input'!S155*$C$198)*S219</f>
        <v>0</v>
      </c>
      <c r="T521" s="140">
        <f>('User Input'!T114*$C$199 + 'User Input'!T155*$C$198)*T219</f>
        <v>0</v>
      </c>
      <c r="U521" s="140">
        <f>('User Input'!U114*$C$199 + 'User Input'!U155*$C$198)*U219</f>
        <v>0</v>
      </c>
      <c r="V521" s="140">
        <f>('User Input'!V114*$C$199 + 'User Input'!V155*$C$198)*V219</f>
        <v>0</v>
      </c>
      <c r="W521" s="140">
        <f>('User Input'!W114*$C$199 + 'User Input'!W155*$C$198)*W219</f>
        <v>0</v>
      </c>
      <c r="X521" s="140">
        <f>('User Input'!X114*$C$199 + 'User Input'!X155*$C$198)*X219</f>
        <v>0</v>
      </c>
      <c r="Y521" s="140">
        <f>('User Input'!Y114*$C$199 + 'User Input'!Y155*$C$198)*Y219</f>
        <v>0</v>
      </c>
      <c r="Z521" s="140">
        <f>('User Input'!Z114*$C$199 + 'User Input'!Z155*$C$198)*Z219</f>
        <v>0</v>
      </c>
      <c r="AA521" s="140">
        <f>('User Input'!AA114*$C$199 + 'User Input'!AA155*$C$198)*AA219</f>
        <v>0</v>
      </c>
      <c r="AB521" s="140">
        <f>('User Input'!AB114*$C$199 + 'User Input'!AB155*$C$198)*AB219</f>
        <v>0</v>
      </c>
      <c r="AC521" s="140">
        <f>('User Input'!AC114*$C$199 + 'User Input'!AC155*$C$198)*AC219</f>
        <v>0</v>
      </c>
      <c r="AD521" s="140">
        <f>('User Input'!AD114*$C$199 + 'User Input'!AD155*$C$198)*AD219</f>
        <v>0</v>
      </c>
      <c r="AE521" s="140">
        <f>('User Input'!AE114*$C$199 + 'User Input'!AE155*$C$198)*AE219</f>
        <v>0</v>
      </c>
      <c r="AF521" s="140">
        <f>('User Input'!AF114*$C$199 + 'User Input'!AF155*$C$198)*AF219</f>
        <v>0</v>
      </c>
      <c r="AG521" s="140">
        <f>('User Input'!AG114*$C$199 + 'User Input'!AG155*$C$198)*AG219</f>
        <v>0</v>
      </c>
      <c r="AH521" s="140">
        <f>('User Input'!AH114*$C$199 + 'User Input'!AH155*$C$198)*AH219</f>
        <v>0</v>
      </c>
      <c r="AI521" s="140">
        <f>('User Input'!AI114*$C$199 + 'User Input'!AI155*$C$198)*AI219</f>
        <v>0</v>
      </c>
      <c r="AJ521" s="140">
        <f>('User Input'!AJ114*$C$199 + 'User Input'!AJ155*$C$198)*AJ219</f>
        <v>0</v>
      </c>
      <c r="AK521" s="140">
        <f>('User Input'!AK114*$C$199 + 'User Input'!AK155*$C$198)*AK219</f>
        <v>0</v>
      </c>
      <c r="AL521" s="140">
        <f>('User Input'!AL114*$C$199 + 'User Input'!AL155*$C$198)*AL219</f>
        <v>0</v>
      </c>
      <c r="AM521" s="140">
        <f>('User Input'!AM114*$C$199 + 'User Input'!AM155*$C$198)*AM219</f>
        <v>0</v>
      </c>
      <c r="AN521" s="140">
        <f>('User Input'!AN114*$C$199 + 'User Input'!AN155*$C$198)*AN219</f>
        <v>0</v>
      </c>
      <c r="AO521" s="140">
        <f>('User Input'!AO114*$C$199 + 'User Input'!AO155*$C$198)*AO219</f>
        <v>0</v>
      </c>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row>
    <row r="522" spans="1:95" ht="15" customHeight="1">
      <c r="A522" s="104"/>
      <c r="B522" s="117" t="s">
        <v>99</v>
      </c>
      <c r="C522" s="141"/>
      <c r="D522" s="140">
        <f>('User Input'!D115*$C$199 + 'User Input'!D156*$C$198)*D220</f>
        <v>0</v>
      </c>
      <c r="E522" s="140">
        <f>('User Input'!E115*$C$199 + 'User Input'!E156*$C$198)*E220</f>
        <v>0</v>
      </c>
      <c r="F522" s="140">
        <f>('User Input'!F115*$C$199 + 'User Input'!F156*$C$198)*F220</f>
        <v>0</v>
      </c>
      <c r="G522" s="140">
        <f>('User Input'!G115*$C$199 + 'User Input'!G156*$C$198)*G220</f>
        <v>0</v>
      </c>
      <c r="H522" s="140">
        <f>('User Input'!H115*$C$199 + 'User Input'!H156*$C$198)*H220</f>
        <v>0</v>
      </c>
      <c r="I522" s="140">
        <f>('User Input'!I115*$C$199 + 'User Input'!I156*$C$198)*I220</f>
        <v>0</v>
      </c>
      <c r="J522" s="140">
        <f>('User Input'!J115*$C$199 + 'User Input'!J156*$C$198)*J220</f>
        <v>0</v>
      </c>
      <c r="K522" s="140">
        <f>('User Input'!K115*$C$199 + 'User Input'!K156*$C$198)*K220</f>
        <v>0</v>
      </c>
      <c r="L522" s="140">
        <f>('User Input'!L115*$C$199 + 'User Input'!L156*$C$198)*L220</f>
        <v>0</v>
      </c>
      <c r="M522" s="140">
        <f>('User Input'!M115*$C$199 + 'User Input'!M156*$C$198)*M220</f>
        <v>0</v>
      </c>
      <c r="N522" s="140">
        <f>('User Input'!N115*$C$199 + 'User Input'!N156*$C$198)*N220</f>
        <v>0</v>
      </c>
      <c r="O522" s="140">
        <f>('User Input'!O115*$C$199 + 'User Input'!O156*$C$198)*O220</f>
        <v>0</v>
      </c>
      <c r="P522" s="140">
        <f>('User Input'!P115*$C$199 + 'User Input'!P156*$C$198)*P220</f>
        <v>0</v>
      </c>
      <c r="Q522" s="140">
        <f>('User Input'!Q115*$C$199 + 'User Input'!Q156*$C$198)*Q220</f>
        <v>0</v>
      </c>
      <c r="R522" s="140">
        <f>('User Input'!R115*$C$199 + 'User Input'!R156*$C$198)*R220</f>
        <v>0</v>
      </c>
      <c r="S522" s="140">
        <f>('User Input'!S115*$C$199 + 'User Input'!S156*$C$198)*S220</f>
        <v>0</v>
      </c>
      <c r="T522" s="140">
        <f>('User Input'!T115*$C$199 + 'User Input'!T156*$C$198)*T220</f>
        <v>0</v>
      </c>
      <c r="U522" s="140">
        <f>('User Input'!U115*$C$199 + 'User Input'!U156*$C$198)*U220</f>
        <v>0</v>
      </c>
      <c r="V522" s="140">
        <f>('User Input'!V115*$C$199 + 'User Input'!V156*$C$198)*V220</f>
        <v>0</v>
      </c>
      <c r="W522" s="140">
        <f>('User Input'!W115*$C$199 + 'User Input'!W156*$C$198)*W220</f>
        <v>0</v>
      </c>
      <c r="X522" s="140">
        <f>('User Input'!X115*$C$199 + 'User Input'!X156*$C$198)*X220</f>
        <v>0</v>
      </c>
      <c r="Y522" s="140">
        <f>('User Input'!Y115*$C$199 + 'User Input'!Y156*$C$198)*Y220</f>
        <v>0</v>
      </c>
      <c r="Z522" s="140">
        <f>('User Input'!Z115*$C$199 + 'User Input'!Z156*$C$198)*Z220</f>
        <v>0</v>
      </c>
      <c r="AA522" s="140">
        <f>('User Input'!AA115*$C$199 + 'User Input'!AA156*$C$198)*AA220</f>
        <v>0</v>
      </c>
      <c r="AB522" s="140">
        <f>('User Input'!AB115*$C$199 + 'User Input'!AB156*$C$198)*AB220</f>
        <v>0</v>
      </c>
      <c r="AC522" s="140">
        <f>('User Input'!AC115*$C$199 + 'User Input'!AC156*$C$198)*AC220</f>
        <v>0</v>
      </c>
      <c r="AD522" s="140">
        <f>('User Input'!AD115*$C$199 + 'User Input'!AD156*$C$198)*AD220</f>
        <v>0</v>
      </c>
      <c r="AE522" s="140">
        <f>('User Input'!AE115*$C$199 + 'User Input'!AE156*$C$198)*AE220</f>
        <v>0</v>
      </c>
      <c r="AF522" s="140">
        <f>('User Input'!AF115*$C$199 + 'User Input'!AF156*$C$198)*AF220</f>
        <v>0</v>
      </c>
      <c r="AG522" s="140">
        <f>('User Input'!AG115*$C$199 + 'User Input'!AG156*$C$198)*AG220</f>
        <v>0</v>
      </c>
      <c r="AH522" s="140">
        <f>('User Input'!AH115*$C$199 + 'User Input'!AH156*$C$198)*AH220</f>
        <v>0</v>
      </c>
      <c r="AI522" s="140">
        <f>('User Input'!AI115*$C$199 + 'User Input'!AI156*$C$198)*AI220</f>
        <v>0</v>
      </c>
      <c r="AJ522" s="140">
        <f>('User Input'!AJ115*$C$199 + 'User Input'!AJ156*$C$198)*AJ220</f>
        <v>0</v>
      </c>
      <c r="AK522" s="140">
        <f>('User Input'!AK115*$C$199 + 'User Input'!AK156*$C$198)*AK220</f>
        <v>0</v>
      </c>
      <c r="AL522" s="140">
        <f>('User Input'!AL115*$C$199 + 'User Input'!AL156*$C$198)*AL220</f>
        <v>0</v>
      </c>
      <c r="AM522" s="140">
        <f>('User Input'!AM115*$C$199 + 'User Input'!AM156*$C$198)*AM220</f>
        <v>0</v>
      </c>
      <c r="AN522" s="140">
        <f>('User Input'!AN115*$C$199 + 'User Input'!AN156*$C$198)*AN220</f>
        <v>0</v>
      </c>
      <c r="AO522" s="140">
        <f>('User Input'!AO115*$C$199 + 'User Input'!AO156*$C$198)*AO220</f>
        <v>0</v>
      </c>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row>
    <row r="523" spans="1:95" ht="15" customHeight="1">
      <c r="A523" s="104"/>
      <c r="B523" s="117" t="s">
        <v>100</v>
      </c>
      <c r="C523" s="141"/>
      <c r="D523" s="140">
        <f>('User Input'!D116*$C$199 + 'User Input'!D157*$C$198)*D221</f>
        <v>0</v>
      </c>
      <c r="E523" s="140">
        <f>('User Input'!E116*$C$199 + 'User Input'!E157*$C$198)*E221</f>
        <v>0</v>
      </c>
      <c r="F523" s="140">
        <f>('User Input'!F116*$C$199 + 'User Input'!F157*$C$198)*F221</f>
        <v>0</v>
      </c>
      <c r="G523" s="140">
        <f>('User Input'!G116*$C$199 + 'User Input'!G157*$C$198)*G221</f>
        <v>0</v>
      </c>
      <c r="H523" s="140">
        <f>('User Input'!H116*$C$199 + 'User Input'!H157*$C$198)*H221</f>
        <v>0</v>
      </c>
      <c r="I523" s="140">
        <f>('User Input'!I116*$C$199 + 'User Input'!I157*$C$198)*I221</f>
        <v>0</v>
      </c>
      <c r="J523" s="140">
        <f>('User Input'!J116*$C$199 + 'User Input'!J157*$C$198)*J221</f>
        <v>0</v>
      </c>
      <c r="K523" s="140">
        <f>('User Input'!K116*$C$199 + 'User Input'!K157*$C$198)*K221</f>
        <v>0</v>
      </c>
      <c r="L523" s="140">
        <f>('User Input'!L116*$C$199 + 'User Input'!L157*$C$198)*L221</f>
        <v>0</v>
      </c>
      <c r="M523" s="140">
        <f>('User Input'!M116*$C$199 + 'User Input'!M157*$C$198)*M221</f>
        <v>0</v>
      </c>
      <c r="N523" s="140">
        <f>('User Input'!N116*$C$199 + 'User Input'!N157*$C$198)*N221</f>
        <v>0</v>
      </c>
      <c r="O523" s="140">
        <f>('User Input'!O116*$C$199 + 'User Input'!O157*$C$198)*O221</f>
        <v>0</v>
      </c>
      <c r="P523" s="140">
        <f>('User Input'!P116*$C$199 + 'User Input'!P157*$C$198)*P221</f>
        <v>0</v>
      </c>
      <c r="Q523" s="140">
        <f>('User Input'!Q116*$C$199 + 'User Input'!Q157*$C$198)*Q221</f>
        <v>0</v>
      </c>
      <c r="R523" s="140">
        <f>('User Input'!R116*$C$199 + 'User Input'!R157*$C$198)*R221</f>
        <v>0</v>
      </c>
      <c r="S523" s="140">
        <f>('User Input'!S116*$C$199 + 'User Input'!S157*$C$198)*S221</f>
        <v>0</v>
      </c>
      <c r="T523" s="140">
        <f>('User Input'!T116*$C$199 + 'User Input'!T157*$C$198)*T221</f>
        <v>0</v>
      </c>
      <c r="U523" s="140">
        <f>('User Input'!U116*$C$199 + 'User Input'!U157*$C$198)*U221</f>
        <v>0</v>
      </c>
      <c r="V523" s="140">
        <f>('User Input'!V116*$C$199 + 'User Input'!V157*$C$198)*V221</f>
        <v>0</v>
      </c>
      <c r="W523" s="140">
        <f>('User Input'!W116*$C$199 + 'User Input'!W157*$C$198)*W221</f>
        <v>0</v>
      </c>
      <c r="X523" s="140">
        <f>('User Input'!X116*$C$199 + 'User Input'!X157*$C$198)*X221</f>
        <v>0</v>
      </c>
      <c r="Y523" s="140">
        <f>('User Input'!Y116*$C$199 + 'User Input'!Y157*$C$198)*Y221</f>
        <v>0</v>
      </c>
      <c r="Z523" s="140">
        <f>('User Input'!Z116*$C$199 + 'User Input'!Z157*$C$198)*Z221</f>
        <v>0</v>
      </c>
      <c r="AA523" s="140">
        <f>('User Input'!AA116*$C$199 + 'User Input'!AA157*$C$198)*AA221</f>
        <v>0</v>
      </c>
      <c r="AB523" s="140">
        <f>('User Input'!AB116*$C$199 + 'User Input'!AB157*$C$198)*AB221</f>
        <v>0</v>
      </c>
      <c r="AC523" s="140">
        <f>('User Input'!AC116*$C$199 + 'User Input'!AC157*$C$198)*AC221</f>
        <v>0</v>
      </c>
      <c r="AD523" s="140">
        <f>('User Input'!AD116*$C$199 + 'User Input'!AD157*$C$198)*AD221</f>
        <v>0</v>
      </c>
      <c r="AE523" s="140">
        <f>('User Input'!AE116*$C$199 + 'User Input'!AE157*$C$198)*AE221</f>
        <v>0</v>
      </c>
      <c r="AF523" s="140">
        <f>('User Input'!AF116*$C$199 + 'User Input'!AF157*$C$198)*AF221</f>
        <v>0</v>
      </c>
      <c r="AG523" s="140">
        <f>('User Input'!AG116*$C$199 + 'User Input'!AG157*$C$198)*AG221</f>
        <v>0</v>
      </c>
      <c r="AH523" s="140">
        <f>('User Input'!AH116*$C$199 + 'User Input'!AH157*$C$198)*AH221</f>
        <v>0</v>
      </c>
      <c r="AI523" s="140">
        <f>('User Input'!AI116*$C$199 + 'User Input'!AI157*$C$198)*AI221</f>
        <v>0</v>
      </c>
      <c r="AJ523" s="140">
        <f>('User Input'!AJ116*$C$199 + 'User Input'!AJ157*$C$198)*AJ221</f>
        <v>0</v>
      </c>
      <c r="AK523" s="140">
        <f>('User Input'!AK116*$C$199 + 'User Input'!AK157*$C$198)*AK221</f>
        <v>0</v>
      </c>
      <c r="AL523" s="140">
        <f>('User Input'!AL116*$C$199 + 'User Input'!AL157*$C$198)*AL221</f>
        <v>0</v>
      </c>
      <c r="AM523" s="140">
        <f>('User Input'!AM116*$C$199 + 'User Input'!AM157*$C$198)*AM221</f>
        <v>0</v>
      </c>
      <c r="AN523" s="140">
        <f>('User Input'!AN116*$C$199 + 'User Input'!AN157*$C$198)*AN221</f>
        <v>0</v>
      </c>
      <c r="AO523" s="140">
        <f>('User Input'!AO116*$C$199 + 'User Input'!AO157*$C$198)*AO221</f>
        <v>0</v>
      </c>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row>
    <row r="524" spans="1:95" ht="15" customHeight="1">
      <c r="A524" s="104"/>
      <c r="B524" s="117" t="s">
        <v>101</v>
      </c>
      <c r="C524" s="141"/>
      <c r="D524" s="140">
        <f>('User Input'!D117*$C$199 + 'User Input'!D158*$C$198)*D222</f>
        <v>0</v>
      </c>
      <c r="E524" s="140">
        <f>('User Input'!E117*$C$199 + 'User Input'!E158*$C$198)*E222</f>
        <v>0</v>
      </c>
      <c r="F524" s="140">
        <f>('User Input'!F117*$C$199 + 'User Input'!F158*$C$198)*F222</f>
        <v>0</v>
      </c>
      <c r="G524" s="140">
        <f>('User Input'!G117*$C$199 + 'User Input'!G158*$C$198)*G222</f>
        <v>0</v>
      </c>
      <c r="H524" s="140">
        <f>('User Input'!H117*$C$199 + 'User Input'!H158*$C$198)*H222</f>
        <v>0</v>
      </c>
      <c r="I524" s="140">
        <f>('User Input'!I117*$C$199 + 'User Input'!I158*$C$198)*I222</f>
        <v>0</v>
      </c>
      <c r="J524" s="140">
        <f>('User Input'!J117*$C$199 + 'User Input'!J158*$C$198)*J222</f>
        <v>0</v>
      </c>
      <c r="K524" s="140">
        <f>('User Input'!K117*$C$199 + 'User Input'!K158*$C$198)*K222</f>
        <v>0</v>
      </c>
      <c r="L524" s="140">
        <f>('User Input'!L117*$C$199 + 'User Input'!L158*$C$198)*L222</f>
        <v>0</v>
      </c>
      <c r="M524" s="140">
        <f>('User Input'!M117*$C$199 + 'User Input'!M158*$C$198)*M222</f>
        <v>0</v>
      </c>
      <c r="N524" s="140">
        <f>('User Input'!N117*$C$199 + 'User Input'!N158*$C$198)*N222</f>
        <v>0</v>
      </c>
      <c r="O524" s="140">
        <f>('User Input'!O117*$C$199 + 'User Input'!O158*$C$198)*O222</f>
        <v>0</v>
      </c>
      <c r="P524" s="140">
        <f>('User Input'!P117*$C$199 + 'User Input'!P158*$C$198)*P222</f>
        <v>0</v>
      </c>
      <c r="Q524" s="140">
        <f>('User Input'!Q117*$C$199 + 'User Input'!Q158*$C$198)*Q222</f>
        <v>0</v>
      </c>
      <c r="R524" s="140">
        <f>('User Input'!R117*$C$199 + 'User Input'!R158*$C$198)*R222</f>
        <v>0</v>
      </c>
      <c r="S524" s="140">
        <f>('User Input'!S117*$C$199 + 'User Input'!S158*$C$198)*S222</f>
        <v>0</v>
      </c>
      <c r="T524" s="140">
        <f>('User Input'!T117*$C$199 + 'User Input'!T158*$C$198)*T222</f>
        <v>0</v>
      </c>
      <c r="U524" s="140">
        <f>('User Input'!U117*$C$199 + 'User Input'!U158*$C$198)*U222</f>
        <v>0</v>
      </c>
      <c r="V524" s="140">
        <f>('User Input'!V117*$C$199 + 'User Input'!V158*$C$198)*V222</f>
        <v>0</v>
      </c>
      <c r="W524" s="140">
        <f>('User Input'!W117*$C$199 + 'User Input'!W158*$C$198)*W222</f>
        <v>0</v>
      </c>
      <c r="X524" s="140">
        <f>('User Input'!X117*$C$199 + 'User Input'!X158*$C$198)*X222</f>
        <v>0</v>
      </c>
      <c r="Y524" s="140">
        <f>('User Input'!Y117*$C$199 + 'User Input'!Y158*$C$198)*Y222</f>
        <v>0</v>
      </c>
      <c r="Z524" s="140">
        <f>('User Input'!Z117*$C$199 + 'User Input'!Z158*$C$198)*Z222</f>
        <v>0</v>
      </c>
      <c r="AA524" s="140">
        <f>('User Input'!AA117*$C$199 + 'User Input'!AA158*$C$198)*AA222</f>
        <v>0</v>
      </c>
      <c r="AB524" s="140">
        <f>('User Input'!AB117*$C$199 + 'User Input'!AB158*$C$198)*AB222</f>
        <v>0</v>
      </c>
      <c r="AC524" s="140">
        <f>('User Input'!AC117*$C$199 + 'User Input'!AC158*$C$198)*AC222</f>
        <v>0</v>
      </c>
      <c r="AD524" s="140">
        <f>('User Input'!AD117*$C$199 + 'User Input'!AD158*$C$198)*AD222</f>
        <v>0</v>
      </c>
      <c r="AE524" s="140">
        <f>('User Input'!AE117*$C$199 + 'User Input'!AE158*$C$198)*AE222</f>
        <v>0</v>
      </c>
      <c r="AF524" s="140">
        <f>('User Input'!AF117*$C$199 + 'User Input'!AF158*$C$198)*AF222</f>
        <v>0</v>
      </c>
      <c r="AG524" s="140">
        <f>('User Input'!AG117*$C$199 + 'User Input'!AG158*$C$198)*AG222</f>
        <v>0</v>
      </c>
      <c r="AH524" s="140">
        <f>('User Input'!AH117*$C$199 + 'User Input'!AH158*$C$198)*AH222</f>
        <v>0</v>
      </c>
      <c r="AI524" s="140">
        <f>('User Input'!AI117*$C$199 + 'User Input'!AI158*$C$198)*AI222</f>
        <v>0</v>
      </c>
      <c r="AJ524" s="140">
        <f>('User Input'!AJ117*$C$199 + 'User Input'!AJ158*$C$198)*AJ222</f>
        <v>0</v>
      </c>
      <c r="AK524" s="140">
        <f>('User Input'!AK117*$C$199 + 'User Input'!AK158*$C$198)*AK222</f>
        <v>0</v>
      </c>
      <c r="AL524" s="140">
        <f>('User Input'!AL117*$C$199 + 'User Input'!AL158*$C$198)*AL222</f>
        <v>0</v>
      </c>
      <c r="AM524" s="140">
        <f>('User Input'!AM117*$C$199 + 'User Input'!AM158*$C$198)*AM222</f>
        <v>0</v>
      </c>
      <c r="AN524" s="140">
        <f>('User Input'!AN117*$C$199 + 'User Input'!AN158*$C$198)*AN222</f>
        <v>0</v>
      </c>
      <c r="AO524" s="140">
        <f>('User Input'!AO117*$C$199 + 'User Input'!AO158*$C$198)*AO222</f>
        <v>0</v>
      </c>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row>
    <row r="525" spans="1:95" ht="15" customHeight="1">
      <c r="A525" s="104"/>
      <c r="B525" s="117" t="s">
        <v>102</v>
      </c>
      <c r="C525" s="141"/>
      <c r="D525" s="140">
        <f>('User Input'!D118*$C$199 + 'User Input'!D159*$C$198)*D223</f>
        <v>0</v>
      </c>
      <c r="E525" s="140">
        <f>('User Input'!E118*$C$199 + 'User Input'!E159*$C$198)*E223</f>
        <v>0</v>
      </c>
      <c r="F525" s="140">
        <f>('User Input'!F118*$C$199 + 'User Input'!F159*$C$198)*F223</f>
        <v>0</v>
      </c>
      <c r="G525" s="140">
        <f>('User Input'!G118*$C$199 + 'User Input'!G159*$C$198)*G223</f>
        <v>0</v>
      </c>
      <c r="H525" s="140">
        <f>('User Input'!H118*$C$199 + 'User Input'!H159*$C$198)*H223</f>
        <v>0</v>
      </c>
      <c r="I525" s="140">
        <f>('User Input'!I118*$C$199 + 'User Input'!I159*$C$198)*I223</f>
        <v>0</v>
      </c>
      <c r="J525" s="140">
        <f>('User Input'!J118*$C$199 + 'User Input'!J159*$C$198)*J223</f>
        <v>0</v>
      </c>
      <c r="K525" s="140">
        <f>('User Input'!K118*$C$199 + 'User Input'!K159*$C$198)*K223</f>
        <v>0</v>
      </c>
      <c r="L525" s="140">
        <f>('User Input'!L118*$C$199 + 'User Input'!L159*$C$198)*L223</f>
        <v>0</v>
      </c>
      <c r="M525" s="140">
        <f>('User Input'!M118*$C$199 + 'User Input'!M159*$C$198)*M223</f>
        <v>0</v>
      </c>
      <c r="N525" s="140">
        <f>('User Input'!N118*$C$199 + 'User Input'!N159*$C$198)*N223</f>
        <v>0</v>
      </c>
      <c r="O525" s="140">
        <f>('User Input'!O118*$C$199 + 'User Input'!O159*$C$198)*O223</f>
        <v>0</v>
      </c>
      <c r="P525" s="140">
        <f>('User Input'!P118*$C$199 + 'User Input'!P159*$C$198)*P223</f>
        <v>0</v>
      </c>
      <c r="Q525" s="140">
        <f>('User Input'!Q118*$C$199 + 'User Input'!Q159*$C$198)*Q223</f>
        <v>0</v>
      </c>
      <c r="R525" s="140">
        <f>('User Input'!R118*$C$199 + 'User Input'!R159*$C$198)*R223</f>
        <v>0</v>
      </c>
      <c r="S525" s="140">
        <f>('User Input'!S118*$C$199 + 'User Input'!S159*$C$198)*S223</f>
        <v>0</v>
      </c>
      <c r="T525" s="140">
        <f>('User Input'!T118*$C$199 + 'User Input'!T159*$C$198)*T223</f>
        <v>0</v>
      </c>
      <c r="U525" s="140">
        <f>('User Input'!U118*$C$199 + 'User Input'!U159*$C$198)*U223</f>
        <v>0</v>
      </c>
      <c r="V525" s="140">
        <f>('User Input'!V118*$C$199 + 'User Input'!V159*$C$198)*V223</f>
        <v>0</v>
      </c>
      <c r="W525" s="140">
        <f>('User Input'!W118*$C$199 + 'User Input'!W159*$C$198)*W223</f>
        <v>0</v>
      </c>
      <c r="X525" s="140">
        <f>('User Input'!X118*$C$199 + 'User Input'!X159*$C$198)*X223</f>
        <v>0</v>
      </c>
      <c r="Y525" s="140">
        <f>('User Input'!Y118*$C$199 + 'User Input'!Y159*$C$198)*Y223</f>
        <v>0</v>
      </c>
      <c r="Z525" s="140">
        <f>('User Input'!Z118*$C$199 + 'User Input'!Z159*$C$198)*Z223</f>
        <v>0</v>
      </c>
      <c r="AA525" s="140">
        <f>('User Input'!AA118*$C$199 + 'User Input'!AA159*$C$198)*AA223</f>
        <v>0</v>
      </c>
      <c r="AB525" s="140">
        <f>('User Input'!AB118*$C$199 + 'User Input'!AB159*$C$198)*AB223</f>
        <v>0</v>
      </c>
      <c r="AC525" s="140">
        <f>('User Input'!AC118*$C$199 + 'User Input'!AC159*$C$198)*AC223</f>
        <v>0</v>
      </c>
      <c r="AD525" s="140">
        <f>('User Input'!AD118*$C$199 + 'User Input'!AD159*$C$198)*AD223</f>
        <v>0</v>
      </c>
      <c r="AE525" s="140">
        <f>('User Input'!AE118*$C$199 + 'User Input'!AE159*$C$198)*AE223</f>
        <v>0</v>
      </c>
      <c r="AF525" s="140">
        <f>('User Input'!AF118*$C$199 + 'User Input'!AF159*$C$198)*AF223</f>
        <v>0</v>
      </c>
      <c r="AG525" s="140">
        <f>('User Input'!AG118*$C$199 + 'User Input'!AG159*$C$198)*AG223</f>
        <v>0</v>
      </c>
      <c r="AH525" s="140">
        <f>('User Input'!AH118*$C$199 + 'User Input'!AH159*$C$198)*AH223</f>
        <v>0</v>
      </c>
      <c r="AI525" s="140">
        <f>('User Input'!AI118*$C$199 + 'User Input'!AI159*$C$198)*AI223</f>
        <v>0</v>
      </c>
      <c r="AJ525" s="140">
        <f>('User Input'!AJ118*$C$199 + 'User Input'!AJ159*$C$198)*AJ223</f>
        <v>0</v>
      </c>
      <c r="AK525" s="140">
        <f>('User Input'!AK118*$C$199 + 'User Input'!AK159*$C$198)*AK223</f>
        <v>0</v>
      </c>
      <c r="AL525" s="140">
        <f>('User Input'!AL118*$C$199 + 'User Input'!AL159*$C$198)*AL223</f>
        <v>0</v>
      </c>
      <c r="AM525" s="140">
        <f>('User Input'!AM118*$C$199 + 'User Input'!AM159*$C$198)*AM223</f>
        <v>0</v>
      </c>
      <c r="AN525" s="140">
        <f>('User Input'!AN118*$C$199 + 'User Input'!AN159*$C$198)*AN223</f>
        <v>0</v>
      </c>
      <c r="AO525" s="140">
        <f>('User Input'!AO118*$C$199 + 'User Input'!AO159*$C$198)*AO223</f>
        <v>0</v>
      </c>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row>
    <row r="526" spans="1:95" ht="15" customHeight="1">
      <c r="A526" s="104"/>
      <c r="B526" s="117" t="s">
        <v>103</v>
      </c>
      <c r="C526" s="141"/>
      <c r="D526" s="140">
        <f>('User Input'!D119*$C$199 + 'User Input'!D160*$C$198)*D224</f>
        <v>0</v>
      </c>
      <c r="E526" s="140">
        <f>('User Input'!E119*$C$199 + 'User Input'!E160*$C$198)*E224</f>
        <v>0</v>
      </c>
      <c r="F526" s="140">
        <f>('User Input'!F119*$C$199 + 'User Input'!F160*$C$198)*F224</f>
        <v>0</v>
      </c>
      <c r="G526" s="140">
        <f>('User Input'!G119*$C$199 + 'User Input'!G160*$C$198)*G224</f>
        <v>0</v>
      </c>
      <c r="H526" s="140">
        <f>('User Input'!H119*$C$199 + 'User Input'!H160*$C$198)*H224</f>
        <v>0</v>
      </c>
      <c r="I526" s="140">
        <f>('User Input'!I119*$C$199 + 'User Input'!I160*$C$198)*I224</f>
        <v>0</v>
      </c>
      <c r="J526" s="140">
        <f>('User Input'!J119*$C$199 + 'User Input'!J160*$C$198)*J224</f>
        <v>0</v>
      </c>
      <c r="K526" s="140">
        <f>('User Input'!K119*$C$199 + 'User Input'!K160*$C$198)*K224</f>
        <v>0</v>
      </c>
      <c r="L526" s="140">
        <f>('User Input'!L119*$C$199 + 'User Input'!L160*$C$198)*L224</f>
        <v>0</v>
      </c>
      <c r="M526" s="140">
        <f>('User Input'!M119*$C$199 + 'User Input'!M160*$C$198)*M224</f>
        <v>0</v>
      </c>
      <c r="N526" s="140">
        <f>('User Input'!N119*$C$199 + 'User Input'!N160*$C$198)*N224</f>
        <v>0</v>
      </c>
      <c r="O526" s="140">
        <f>('User Input'!O119*$C$199 + 'User Input'!O160*$C$198)*O224</f>
        <v>0</v>
      </c>
      <c r="P526" s="140">
        <f>('User Input'!P119*$C$199 + 'User Input'!P160*$C$198)*P224</f>
        <v>0</v>
      </c>
      <c r="Q526" s="140">
        <f>('User Input'!Q119*$C$199 + 'User Input'!Q160*$C$198)*Q224</f>
        <v>0</v>
      </c>
      <c r="R526" s="140">
        <f>('User Input'!R119*$C$199 + 'User Input'!R160*$C$198)*R224</f>
        <v>0</v>
      </c>
      <c r="S526" s="140">
        <f>('User Input'!S119*$C$199 + 'User Input'!S160*$C$198)*S224</f>
        <v>0</v>
      </c>
      <c r="T526" s="140">
        <f>('User Input'!T119*$C$199 + 'User Input'!T160*$C$198)*T224</f>
        <v>0</v>
      </c>
      <c r="U526" s="140">
        <f>('User Input'!U119*$C$199 + 'User Input'!U160*$C$198)*U224</f>
        <v>0</v>
      </c>
      <c r="V526" s="140">
        <f>('User Input'!V119*$C$199 + 'User Input'!V160*$C$198)*V224</f>
        <v>0</v>
      </c>
      <c r="W526" s="140">
        <f>('User Input'!W119*$C$199 + 'User Input'!W160*$C$198)*W224</f>
        <v>0</v>
      </c>
      <c r="X526" s="140">
        <f>('User Input'!X119*$C$199 + 'User Input'!X160*$C$198)*X224</f>
        <v>0</v>
      </c>
      <c r="Y526" s="140">
        <f>('User Input'!Y119*$C$199 + 'User Input'!Y160*$C$198)*Y224</f>
        <v>0</v>
      </c>
      <c r="Z526" s="140">
        <f>('User Input'!Z119*$C$199 + 'User Input'!Z160*$C$198)*Z224</f>
        <v>0</v>
      </c>
      <c r="AA526" s="140">
        <f>('User Input'!AA119*$C$199 + 'User Input'!AA160*$C$198)*AA224</f>
        <v>0</v>
      </c>
      <c r="AB526" s="140">
        <f>('User Input'!AB119*$C$199 + 'User Input'!AB160*$C$198)*AB224</f>
        <v>0</v>
      </c>
      <c r="AC526" s="140">
        <f>('User Input'!AC119*$C$199 + 'User Input'!AC160*$C$198)*AC224</f>
        <v>0</v>
      </c>
      <c r="AD526" s="140">
        <f>('User Input'!AD119*$C$199 + 'User Input'!AD160*$C$198)*AD224</f>
        <v>0</v>
      </c>
      <c r="AE526" s="140">
        <f>('User Input'!AE119*$C$199 + 'User Input'!AE160*$C$198)*AE224</f>
        <v>0</v>
      </c>
      <c r="AF526" s="140">
        <f>('User Input'!AF119*$C$199 + 'User Input'!AF160*$C$198)*AF224</f>
        <v>0</v>
      </c>
      <c r="AG526" s="140">
        <f>('User Input'!AG119*$C$199 + 'User Input'!AG160*$C$198)*AG224</f>
        <v>0</v>
      </c>
      <c r="AH526" s="140">
        <f>('User Input'!AH119*$C$199 + 'User Input'!AH160*$C$198)*AH224</f>
        <v>0</v>
      </c>
      <c r="AI526" s="140">
        <f>('User Input'!AI119*$C$199 + 'User Input'!AI160*$C$198)*AI224</f>
        <v>0</v>
      </c>
      <c r="AJ526" s="140">
        <f>('User Input'!AJ119*$C$199 + 'User Input'!AJ160*$C$198)*AJ224</f>
        <v>0</v>
      </c>
      <c r="AK526" s="140">
        <f>('User Input'!AK119*$C$199 + 'User Input'!AK160*$C$198)*AK224</f>
        <v>0</v>
      </c>
      <c r="AL526" s="140">
        <f>('User Input'!AL119*$C$199 + 'User Input'!AL160*$C$198)*AL224</f>
        <v>0</v>
      </c>
      <c r="AM526" s="140">
        <f>('User Input'!AM119*$C$199 + 'User Input'!AM160*$C$198)*AM224</f>
        <v>0</v>
      </c>
      <c r="AN526" s="140">
        <f>('User Input'!AN119*$C$199 + 'User Input'!AN160*$C$198)*AN224</f>
        <v>0</v>
      </c>
      <c r="AO526" s="140">
        <f>('User Input'!AO119*$C$199 + 'User Input'!AO160*$C$198)*AO224</f>
        <v>0</v>
      </c>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row>
    <row r="527" spans="1:95" ht="15" customHeight="1">
      <c r="A527" s="104"/>
      <c r="B527" s="117" t="s">
        <v>104</v>
      </c>
      <c r="C527" s="141"/>
      <c r="D527" s="140">
        <f>('User Input'!D120*$C$199 + 'User Input'!D161*$C$198)*D225</f>
        <v>0</v>
      </c>
      <c r="E527" s="140">
        <f>('User Input'!E120*$C$199 + 'User Input'!E161*$C$198)*E225</f>
        <v>0</v>
      </c>
      <c r="F527" s="140">
        <f>('User Input'!F120*$C$199 + 'User Input'!F161*$C$198)*F225</f>
        <v>0</v>
      </c>
      <c r="G527" s="140">
        <f>('User Input'!G120*$C$199 + 'User Input'!G161*$C$198)*G225</f>
        <v>0</v>
      </c>
      <c r="H527" s="140">
        <f>('User Input'!H120*$C$199 + 'User Input'!H161*$C$198)*H225</f>
        <v>0</v>
      </c>
      <c r="I527" s="140">
        <f>('User Input'!I120*$C$199 + 'User Input'!I161*$C$198)*I225</f>
        <v>0</v>
      </c>
      <c r="J527" s="140">
        <f>('User Input'!J120*$C$199 + 'User Input'!J161*$C$198)*J225</f>
        <v>0</v>
      </c>
      <c r="K527" s="140">
        <f>('User Input'!K120*$C$199 + 'User Input'!K161*$C$198)*K225</f>
        <v>0</v>
      </c>
      <c r="L527" s="140">
        <f>('User Input'!L120*$C$199 + 'User Input'!L161*$C$198)*L225</f>
        <v>0</v>
      </c>
      <c r="M527" s="140">
        <f>('User Input'!M120*$C$199 + 'User Input'!M161*$C$198)*M225</f>
        <v>0</v>
      </c>
      <c r="N527" s="140">
        <f>('User Input'!N120*$C$199 + 'User Input'!N161*$C$198)*N225</f>
        <v>0</v>
      </c>
      <c r="O527" s="140">
        <f>('User Input'!O120*$C$199 + 'User Input'!O161*$C$198)*O225</f>
        <v>0</v>
      </c>
      <c r="P527" s="140">
        <f>('User Input'!P120*$C$199 + 'User Input'!P161*$C$198)*P225</f>
        <v>0</v>
      </c>
      <c r="Q527" s="140">
        <f>('User Input'!Q120*$C$199 + 'User Input'!Q161*$C$198)*Q225</f>
        <v>0</v>
      </c>
      <c r="R527" s="140">
        <f>('User Input'!R120*$C$199 + 'User Input'!R161*$C$198)*R225</f>
        <v>0</v>
      </c>
      <c r="S527" s="140">
        <f>('User Input'!S120*$C$199 + 'User Input'!S161*$C$198)*S225</f>
        <v>0</v>
      </c>
      <c r="T527" s="140">
        <f>('User Input'!T120*$C$199 + 'User Input'!T161*$C$198)*T225</f>
        <v>0</v>
      </c>
      <c r="U527" s="140">
        <f>('User Input'!U120*$C$199 + 'User Input'!U161*$C$198)*U225</f>
        <v>0</v>
      </c>
      <c r="V527" s="140">
        <f>('User Input'!V120*$C$199 + 'User Input'!V161*$C$198)*V225</f>
        <v>0</v>
      </c>
      <c r="W527" s="140">
        <f>('User Input'!W120*$C$199 + 'User Input'!W161*$C$198)*W225</f>
        <v>0</v>
      </c>
      <c r="X527" s="140">
        <f>('User Input'!X120*$C$199 + 'User Input'!X161*$C$198)*X225</f>
        <v>0</v>
      </c>
      <c r="Y527" s="140">
        <f>('User Input'!Y120*$C$199 + 'User Input'!Y161*$C$198)*Y225</f>
        <v>0</v>
      </c>
      <c r="Z527" s="140">
        <f>('User Input'!Z120*$C$199 + 'User Input'!Z161*$C$198)*Z225</f>
        <v>0</v>
      </c>
      <c r="AA527" s="140">
        <f>('User Input'!AA120*$C$199 + 'User Input'!AA161*$C$198)*AA225</f>
        <v>0</v>
      </c>
      <c r="AB527" s="140">
        <f>('User Input'!AB120*$C$199 + 'User Input'!AB161*$C$198)*AB225</f>
        <v>0</v>
      </c>
      <c r="AC527" s="140">
        <f>('User Input'!AC120*$C$199 + 'User Input'!AC161*$C$198)*AC225</f>
        <v>0</v>
      </c>
      <c r="AD527" s="140">
        <f>('User Input'!AD120*$C$199 + 'User Input'!AD161*$C$198)*AD225</f>
        <v>0</v>
      </c>
      <c r="AE527" s="140">
        <f>('User Input'!AE120*$C$199 + 'User Input'!AE161*$C$198)*AE225</f>
        <v>0</v>
      </c>
      <c r="AF527" s="140">
        <f>('User Input'!AF120*$C$199 + 'User Input'!AF161*$C$198)*AF225</f>
        <v>0</v>
      </c>
      <c r="AG527" s="140">
        <f>('User Input'!AG120*$C$199 + 'User Input'!AG161*$C$198)*AG225</f>
        <v>0</v>
      </c>
      <c r="AH527" s="140">
        <f>('User Input'!AH120*$C$199 + 'User Input'!AH161*$C$198)*AH225</f>
        <v>0</v>
      </c>
      <c r="AI527" s="140">
        <f>('User Input'!AI120*$C$199 + 'User Input'!AI161*$C$198)*AI225</f>
        <v>0</v>
      </c>
      <c r="AJ527" s="140">
        <f>('User Input'!AJ120*$C$199 + 'User Input'!AJ161*$C$198)*AJ225</f>
        <v>0</v>
      </c>
      <c r="AK527" s="140">
        <f>('User Input'!AK120*$C$199 + 'User Input'!AK161*$C$198)*AK225</f>
        <v>0</v>
      </c>
      <c r="AL527" s="140">
        <f>('User Input'!AL120*$C$199 + 'User Input'!AL161*$C$198)*AL225</f>
        <v>0</v>
      </c>
      <c r="AM527" s="140">
        <f>('User Input'!AM120*$C$199 + 'User Input'!AM161*$C$198)*AM225</f>
        <v>0</v>
      </c>
      <c r="AN527" s="140">
        <f>('User Input'!AN120*$C$199 + 'User Input'!AN161*$C$198)*AN225</f>
        <v>0</v>
      </c>
      <c r="AO527" s="140">
        <f>('User Input'!AO120*$C$199 + 'User Input'!AO161*$C$198)*AO225</f>
        <v>0</v>
      </c>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row>
    <row r="528" spans="1:95" ht="15" customHeight="1">
      <c r="A528" s="104"/>
      <c r="B528" s="117" t="s">
        <v>105</v>
      </c>
      <c r="C528" s="141"/>
      <c r="D528" s="140">
        <f>('User Input'!D121*$C$199 + 'User Input'!D162*$C$198)*D226</f>
        <v>0</v>
      </c>
      <c r="E528" s="140">
        <f>('User Input'!E121*$C$199 + 'User Input'!E162*$C$198)*E226</f>
        <v>0</v>
      </c>
      <c r="F528" s="140">
        <f>('User Input'!F121*$C$199 + 'User Input'!F162*$C$198)*F226</f>
        <v>0</v>
      </c>
      <c r="G528" s="140">
        <f>('User Input'!G121*$C$199 + 'User Input'!G162*$C$198)*G226</f>
        <v>0</v>
      </c>
      <c r="H528" s="140">
        <f>('User Input'!H121*$C$199 + 'User Input'!H162*$C$198)*H226</f>
        <v>0</v>
      </c>
      <c r="I528" s="140">
        <f>('User Input'!I121*$C$199 + 'User Input'!I162*$C$198)*I226</f>
        <v>0</v>
      </c>
      <c r="J528" s="140">
        <f>('User Input'!J121*$C$199 + 'User Input'!J162*$C$198)*J226</f>
        <v>0</v>
      </c>
      <c r="K528" s="140">
        <f>('User Input'!K121*$C$199 + 'User Input'!K162*$C$198)*K226</f>
        <v>0</v>
      </c>
      <c r="L528" s="140">
        <f>('User Input'!L121*$C$199 + 'User Input'!L162*$C$198)*L226</f>
        <v>0</v>
      </c>
      <c r="M528" s="140">
        <f>('User Input'!M121*$C$199 + 'User Input'!M162*$C$198)*M226</f>
        <v>0</v>
      </c>
      <c r="N528" s="140">
        <f>('User Input'!N121*$C$199 + 'User Input'!N162*$C$198)*N226</f>
        <v>0</v>
      </c>
      <c r="O528" s="140">
        <f>('User Input'!O121*$C$199 + 'User Input'!O162*$C$198)*O226</f>
        <v>0</v>
      </c>
      <c r="P528" s="140">
        <f>('User Input'!P121*$C$199 + 'User Input'!P162*$C$198)*P226</f>
        <v>0</v>
      </c>
      <c r="Q528" s="140">
        <f>('User Input'!Q121*$C$199 + 'User Input'!Q162*$C$198)*Q226</f>
        <v>0</v>
      </c>
      <c r="R528" s="140">
        <f>('User Input'!R121*$C$199 + 'User Input'!R162*$C$198)*R226</f>
        <v>0</v>
      </c>
      <c r="S528" s="140">
        <f>('User Input'!S121*$C$199 + 'User Input'!S162*$C$198)*S226</f>
        <v>0</v>
      </c>
      <c r="T528" s="140">
        <f>('User Input'!T121*$C$199 + 'User Input'!T162*$C$198)*T226</f>
        <v>0</v>
      </c>
      <c r="U528" s="140">
        <f>('User Input'!U121*$C$199 + 'User Input'!U162*$C$198)*U226</f>
        <v>0</v>
      </c>
      <c r="V528" s="140">
        <f>('User Input'!V121*$C$199 + 'User Input'!V162*$C$198)*V226</f>
        <v>0</v>
      </c>
      <c r="W528" s="140">
        <f>('User Input'!W121*$C$199 + 'User Input'!W162*$C$198)*W226</f>
        <v>0</v>
      </c>
      <c r="X528" s="140">
        <f>('User Input'!X121*$C$199 + 'User Input'!X162*$C$198)*X226</f>
        <v>0</v>
      </c>
      <c r="Y528" s="140">
        <f>('User Input'!Y121*$C$199 + 'User Input'!Y162*$C$198)*Y226</f>
        <v>0</v>
      </c>
      <c r="Z528" s="140">
        <f>('User Input'!Z121*$C$199 + 'User Input'!Z162*$C$198)*Z226</f>
        <v>0</v>
      </c>
      <c r="AA528" s="140">
        <f>('User Input'!AA121*$C$199 + 'User Input'!AA162*$C$198)*AA226</f>
        <v>0</v>
      </c>
      <c r="AB528" s="140">
        <f>('User Input'!AB121*$C$199 + 'User Input'!AB162*$C$198)*AB226</f>
        <v>0</v>
      </c>
      <c r="AC528" s="140">
        <f>('User Input'!AC121*$C$199 + 'User Input'!AC162*$C$198)*AC226</f>
        <v>0</v>
      </c>
      <c r="AD528" s="140">
        <f>('User Input'!AD121*$C$199 + 'User Input'!AD162*$C$198)*AD226</f>
        <v>0</v>
      </c>
      <c r="AE528" s="140">
        <f>('User Input'!AE121*$C$199 + 'User Input'!AE162*$C$198)*AE226</f>
        <v>0</v>
      </c>
      <c r="AF528" s="140">
        <f>('User Input'!AF121*$C$199 + 'User Input'!AF162*$C$198)*AF226</f>
        <v>0</v>
      </c>
      <c r="AG528" s="140">
        <f>('User Input'!AG121*$C$199 + 'User Input'!AG162*$C$198)*AG226</f>
        <v>0</v>
      </c>
      <c r="AH528" s="140">
        <f>('User Input'!AH121*$C$199 + 'User Input'!AH162*$C$198)*AH226</f>
        <v>0</v>
      </c>
      <c r="AI528" s="140">
        <f>('User Input'!AI121*$C$199 + 'User Input'!AI162*$C$198)*AI226</f>
        <v>0</v>
      </c>
      <c r="AJ528" s="140">
        <f>('User Input'!AJ121*$C$199 + 'User Input'!AJ162*$C$198)*AJ226</f>
        <v>0</v>
      </c>
      <c r="AK528" s="140">
        <f>('User Input'!AK121*$C$199 + 'User Input'!AK162*$C$198)*AK226</f>
        <v>0</v>
      </c>
      <c r="AL528" s="140">
        <f>('User Input'!AL121*$C$199 + 'User Input'!AL162*$C$198)*AL226</f>
        <v>0</v>
      </c>
      <c r="AM528" s="140">
        <f>('User Input'!AM121*$C$199 + 'User Input'!AM162*$C$198)*AM226</f>
        <v>0</v>
      </c>
      <c r="AN528" s="140">
        <f>('User Input'!AN121*$C$199 + 'User Input'!AN162*$C$198)*AN226</f>
        <v>0</v>
      </c>
      <c r="AO528" s="140">
        <f>('User Input'!AO121*$C$199 + 'User Input'!AO162*$C$198)*AO226</f>
        <v>0</v>
      </c>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row>
    <row r="529" spans="1:95" ht="15" customHeight="1">
      <c r="A529" s="104"/>
      <c r="B529" s="117" t="s">
        <v>106</v>
      </c>
      <c r="C529" s="141"/>
      <c r="D529" s="140">
        <f>('User Input'!D122*$C$199 + 'User Input'!D163*$C$198)*D227</f>
        <v>0</v>
      </c>
      <c r="E529" s="140">
        <f>('User Input'!E122*$C$199 + 'User Input'!E163*$C$198)*E227</f>
        <v>0</v>
      </c>
      <c r="F529" s="140">
        <f>('User Input'!F122*$C$199 + 'User Input'!F163*$C$198)*F227</f>
        <v>0</v>
      </c>
      <c r="G529" s="140">
        <f>('User Input'!G122*$C$199 + 'User Input'!G163*$C$198)*G227</f>
        <v>0</v>
      </c>
      <c r="H529" s="140">
        <f>('User Input'!H122*$C$199 + 'User Input'!H163*$C$198)*H227</f>
        <v>0</v>
      </c>
      <c r="I529" s="140">
        <f>('User Input'!I122*$C$199 + 'User Input'!I163*$C$198)*I227</f>
        <v>0</v>
      </c>
      <c r="J529" s="140">
        <f>('User Input'!J122*$C$199 + 'User Input'!J163*$C$198)*J227</f>
        <v>0</v>
      </c>
      <c r="K529" s="140">
        <f>('User Input'!K122*$C$199 + 'User Input'!K163*$C$198)*K227</f>
        <v>0</v>
      </c>
      <c r="L529" s="140">
        <f>('User Input'!L122*$C$199 + 'User Input'!L163*$C$198)*L227</f>
        <v>0</v>
      </c>
      <c r="M529" s="140">
        <f>('User Input'!M122*$C$199 + 'User Input'!M163*$C$198)*M227</f>
        <v>0</v>
      </c>
      <c r="N529" s="140">
        <f>('User Input'!N122*$C$199 + 'User Input'!N163*$C$198)*N227</f>
        <v>0</v>
      </c>
      <c r="O529" s="140">
        <f>('User Input'!O122*$C$199 + 'User Input'!O163*$C$198)*O227</f>
        <v>0</v>
      </c>
      <c r="P529" s="140">
        <f>('User Input'!P122*$C$199 + 'User Input'!P163*$C$198)*P227</f>
        <v>0</v>
      </c>
      <c r="Q529" s="140">
        <f>('User Input'!Q122*$C$199 + 'User Input'!Q163*$C$198)*Q227</f>
        <v>0</v>
      </c>
      <c r="R529" s="140">
        <f>('User Input'!R122*$C$199 + 'User Input'!R163*$C$198)*R227</f>
        <v>0</v>
      </c>
      <c r="S529" s="140">
        <f>('User Input'!S122*$C$199 + 'User Input'!S163*$C$198)*S227</f>
        <v>0</v>
      </c>
      <c r="T529" s="140">
        <f>('User Input'!T122*$C$199 + 'User Input'!T163*$C$198)*T227</f>
        <v>0</v>
      </c>
      <c r="U529" s="140">
        <f>('User Input'!U122*$C$199 + 'User Input'!U163*$C$198)*U227</f>
        <v>0</v>
      </c>
      <c r="V529" s="140">
        <f>('User Input'!V122*$C$199 + 'User Input'!V163*$C$198)*V227</f>
        <v>0</v>
      </c>
      <c r="W529" s="140">
        <f>('User Input'!W122*$C$199 + 'User Input'!W163*$C$198)*W227</f>
        <v>0</v>
      </c>
      <c r="X529" s="140">
        <f>('User Input'!X122*$C$199 + 'User Input'!X163*$C$198)*X227</f>
        <v>0</v>
      </c>
      <c r="Y529" s="140">
        <f>('User Input'!Y122*$C$199 + 'User Input'!Y163*$C$198)*Y227</f>
        <v>0</v>
      </c>
      <c r="Z529" s="140">
        <f>('User Input'!Z122*$C$199 + 'User Input'!Z163*$C$198)*Z227</f>
        <v>0</v>
      </c>
      <c r="AA529" s="140">
        <f>('User Input'!AA122*$C$199 + 'User Input'!AA163*$C$198)*AA227</f>
        <v>0</v>
      </c>
      <c r="AB529" s="140">
        <f>('User Input'!AB122*$C$199 + 'User Input'!AB163*$C$198)*AB227</f>
        <v>0</v>
      </c>
      <c r="AC529" s="140">
        <f>('User Input'!AC122*$C$199 + 'User Input'!AC163*$C$198)*AC227</f>
        <v>0</v>
      </c>
      <c r="AD529" s="140">
        <f>('User Input'!AD122*$C$199 + 'User Input'!AD163*$C$198)*AD227</f>
        <v>0</v>
      </c>
      <c r="AE529" s="140">
        <f>('User Input'!AE122*$C$199 + 'User Input'!AE163*$C$198)*AE227</f>
        <v>0</v>
      </c>
      <c r="AF529" s="140">
        <f>('User Input'!AF122*$C$199 + 'User Input'!AF163*$C$198)*AF227</f>
        <v>0</v>
      </c>
      <c r="AG529" s="140">
        <f>('User Input'!AG122*$C$199 + 'User Input'!AG163*$C$198)*AG227</f>
        <v>0</v>
      </c>
      <c r="AH529" s="140">
        <f>('User Input'!AH122*$C$199 + 'User Input'!AH163*$C$198)*AH227</f>
        <v>0</v>
      </c>
      <c r="AI529" s="140">
        <f>('User Input'!AI122*$C$199 + 'User Input'!AI163*$C$198)*AI227</f>
        <v>0</v>
      </c>
      <c r="AJ529" s="140">
        <f>('User Input'!AJ122*$C$199 + 'User Input'!AJ163*$C$198)*AJ227</f>
        <v>0</v>
      </c>
      <c r="AK529" s="140">
        <f>('User Input'!AK122*$C$199 + 'User Input'!AK163*$C$198)*AK227</f>
        <v>0</v>
      </c>
      <c r="AL529" s="140">
        <f>('User Input'!AL122*$C$199 + 'User Input'!AL163*$C$198)*AL227</f>
        <v>0</v>
      </c>
      <c r="AM529" s="140">
        <f>('User Input'!AM122*$C$199 + 'User Input'!AM163*$C$198)*AM227</f>
        <v>0</v>
      </c>
      <c r="AN529" s="140">
        <f>('User Input'!AN122*$C$199 + 'User Input'!AN163*$C$198)*AN227</f>
        <v>0</v>
      </c>
      <c r="AO529" s="140">
        <f>('User Input'!AO122*$C$199 + 'User Input'!AO163*$C$198)*AO227</f>
        <v>0</v>
      </c>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row>
    <row r="530" spans="1:95" ht="15" customHeight="1">
      <c r="A530" s="104"/>
      <c r="B530" s="117" t="s">
        <v>107</v>
      </c>
      <c r="C530" s="141"/>
      <c r="D530" s="140">
        <f>('User Input'!D123*$C$199 + 'User Input'!D164*$C$198)*D228</f>
        <v>0</v>
      </c>
      <c r="E530" s="140">
        <f>('User Input'!E123*$C$199 + 'User Input'!E164*$C$198)*E228</f>
        <v>0</v>
      </c>
      <c r="F530" s="140">
        <f>('User Input'!F123*$C$199 + 'User Input'!F164*$C$198)*F228</f>
        <v>0</v>
      </c>
      <c r="G530" s="140">
        <f>('User Input'!G123*$C$199 + 'User Input'!G164*$C$198)*G228</f>
        <v>0</v>
      </c>
      <c r="H530" s="140">
        <f>('User Input'!H123*$C$199 + 'User Input'!H164*$C$198)*H228</f>
        <v>0</v>
      </c>
      <c r="I530" s="140">
        <f>('User Input'!I123*$C$199 + 'User Input'!I164*$C$198)*I228</f>
        <v>0</v>
      </c>
      <c r="J530" s="140">
        <f>('User Input'!J123*$C$199 + 'User Input'!J164*$C$198)*J228</f>
        <v>0</v>
      </c>
      <c r="K530" s="140">
        <f>('User Input'!K123*$C$199 + 'User Input'!K164*$C$198)*K228</f>
        <v>0</v>
      </c>
      <c r="L530" s="140">
        <f>('User Input'!L123*$C$199 + 'User Input'!L164*$C$198)*L228</f>
        <v>0</v>
      </c>
      <c r="M530" s="140">
        <f>('User Input'!M123*$C$199 + 'User Input'!M164*$C$198)*M228</f>
        <v>0</v>
      </c>
      <c r="N530" s="140">
        <f>('User Input'!N123*$C$199 + 'User Input'!N164*$C$198)*N228</f>
        <v>0</v>
      </c>
      <c r="O530" s="140">
        <f>('User Input'!O123*$C$199 + 'User Input'!O164*$C$198)*O228</f>
        <v>0</v>
      </c>
      <c r="P530" s="140">
        <f>('User Input'!P123*$C$199 + 'User Input'!P164*$C$198)*P228</f>
        <v>0</v>
      </c>
      <c r="Q530" s="140">
        <f>('User Input'!Q123*$C$199 + 'User Input'!Q164*$C$198)*Q228</f>
        <v>0</v>
      </c>
      <c r="R530" s="140">
        <f>('User Input'!R123*$C$199 + 'User Input'!R164*$C$198)*R228</f>
        <v>0</v>
      </c>
      <c r="S530" s="140">
        <f>('User Input'!S123*$C$199 + 'User Input'!S164*$C$198)*S228</f>
        <v>0</v>
      </c>
      <c r="T530" s="140">
        <f>('User Input'!T123*$C$199 + 'User Input'!T164*$C$198)*T228</f>
        <v>0</v>
      </c>
      <c r="U530" s="140">
        <f>('User Input'!U123*$C$199 + 'User Input'!U164*$C$198)*U228</f>
        <v>0</v>
      </c>
      <c r="V530" s="140">
        <f>('User Input'!V123*$C$199 + 'User Input'!V164*$C$198)*V228</f>
        <v>0</v>
      </c>
      <c r="W530" s="140">
        <f>('User Input'!W123*$C$199 + 'User Input'!W164*$C$198)*W228</f>
        <v>0</v>
      </c>
      <c r="X530" s="140">
        <f>('User Input'!X123*$C$199 + 'User Input'!X164*$C$198)*X228</f>
        <v>0</v>
      </c>
      <c r="Y530" s="140">
        <f>('User Input'!Y123*$C$199 + 'User Input'!Y164*$C$198)*Y228</f>
        <v>0</v>
      </c>
      <c r="Z530" s="140">
        <f>('User Input'!Z123*$C$199 + 'User Input'!Z164*$C$198)*Z228</f>
        <v>0</v>
      </c>
      <c r="AA530" s="140">
        <f>('User Input'!AA123*$C$199 + 'User Input'!AA164*$C$198)*AA228</f>
        <v>0</v>
      </c>
      <c r="AB530" s="140">
        <f>('User Input'!AB123*$C$199 + 'User Input'!AB164*$C$198)*AB228</f>
        <v>0</v>
      </c>
      <c r="AC530" s="140">
        <f>('User Input'!AC123*$C$199 + 'User Input'!AC164*$C$198)*AC228</f>
        <v>0</v>
      </c>
      <c r="AD530" s="140">
        <f>('User Input'!AD123*$C$199 + 'User Input'!AD164*$C$198)*AD228</f>
        <v>0</v>
      </c>
      <c r="AE530" s="140">
        <f>('User Input'!AE123*$C$199 + 'User Input'!AE164*$C$198)*AE228</f>
        <v>0</v>
      </c>
      <c r="AF530" s="140">
        <f>('User Input'!AF123*$C$199 + 'User Input'!AF164*$C$198)*AF228</f>
        <v>0</v>
      </c>
      <c r="AG530" s="140">
        <f>('User Input'!AG123*$C$199 + 'User Input'!AG164*$C$198)*AG228</f>
        <v>0</v>
      </c>
      <c r="AH530" s="140">
        <f>('User Input'!AH123*$C$199 + 'User Input'!AH164*$C$198)*AH228</f>
        <v>0</v>
      </c>
      <c r="AI530" s="140">
        <f>('User Input'!AI123*$C$199 + 'User Input'!AI164*$C$198)*AI228</f>
        <v>0</v>
      </c>
      <c r="AJ530" s="140">
        <f>('User Input'!AJ123*$C$199 + 'User Input'!AJ164*$C$198)*AJ228</f>
        <v>0</v>
      </c>
      <c r="AK530" s="140">
        <f>('User Input'!AK123*$C$199 + 'User Input'!AK164*$C$198)*AK228</f>
        <v>0</v>
      </c>
      <c r="AL530" s="140">
        <f>('User Input'!AL123*$C$199 + 'User Input'!AL164*$C$198)*AL228</f>
        <v>0</v>
      </c>
      <c r="AM530" s="140">
        <f>('User Input'!AM123*$C$199 + 'User Input'!AM164*$C$198)*AM228</f>
        <v>0</v>
      </c>
      <c r="AN530" s="140">
        <f>('User Input'!AN123*$C$199 + 'User Input'!AN164*$C$198)*AN228</f>
        <v>0</v>
      </c>
      <c r="AO530" s="140">
        <f>('User Input'!AO123*$C$199 + 'User Input'!AO164*$C$198)*AO228</f>
        <v>0</v>
      </c>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row>
    <row r="531" spans="1:95" ht="15" customHeight="1">
      <c r="A531" s="104"/>
      <c r="B531" s="117" t="s">
        <v>108</v>
      </c>
      <c r="C531" s="141"/>
      <c r="D531" s="140">
        <f>('User Input'!D124*$C$199 + 'User Input'!D165*$C$198)*D229</f>
        <v>0</v>
      </c>
      <c r="E531" s="140">
        <f>('User Input'!E124*$C$199 + 'User Input'!E165*$C$198)*E229</f>
        <v>0</v>
      </c>
      <c r="F531" s="140">
        <f>('User Input'!F124*$C$199 + 'User Input'!F165*$C$198)*F229</f>
        <v>0</v>
      </c>
      <c r="G531" s="140">
        <f>('User Input'!G124*$C$199 + 'User Input'!G165*$C$198)*G229</f>
        <v>0</v>
      </c>
      <c r="H531" s="140">
        <f>('User Input'!H124*$C$199 + 'User Input'!H165*$C$198)*H229</f>
        <v>0</v>
      </c>
      <c r="I531" s="140">
        <f>('User Input'!I124*$C$199 + 'User Input'!I165*$C$198)*I229</f>
        <v>0</v>
      </c>
      <c r="J531" s="140">
        <f>('User Input'!J124*$C$199 + 'User Input'!J165*$C$198)*J229</f>
        <v>0</v>
      </c>
      <c r="K531" s="140">
        <f>('User Input'!K124*$C$199 + 'User Input'!K165*$C$198)*K229</f>
        <v>0</v>
      </c>
      <c r="L531" s="140">
        <f>('User Input'!L124*$C$199 + 'User Input'!L165*$C$198)*L229</f>
        <v>0</v>
      </c>
      <c r="M531" s="140">
        <f>('User Input'!M124*$C$199 + 'User Input'!M165*$C$198)*M229</f>
        <v>0</v>
      </c>
      <c r="N531" s="140">
        <f>('User Input'!N124*$C$199 + 'User Input'!N165*$C$198)*N229</f>
        <v>0</v>
      </c>
      <c r="O531" s="140">
        <f>('User Input'!O124*$C$199 + 'User Input'!O165*$C$198)*O229</f>
        <v>0</v>
      </c>
      <c r="P531" s="140">
        <f>('User Input'!P124*$C$199 + 'User Input'!P165*$C$198)*P229</f>
        <v>0</v>
      </c>
      <c r="Q531" s="140">
        <f>('User Input'!Q124*$C$199 + 'User Input'!Q165*$C$198)*Q229</f>
        <v>0</v>
      </c>
      <c r="R531" s="140">
        <f>('User Input'!R124*$C$199 + 'User Input'!R165*$C$198)*R229</f>
        <v>0</v>
      </c>
      <c r="S531" s="140">
        <f>('User Input'!S124*$C$199 + 'User Input'!S165*$C$198)*S229</f>
        <v>0</v>
      </c>
      <c r="T531" s="140">
        <f>('User Input'!T124*$C$199 + 'User Input'!T165*$C$198)*T229</f>
        <v>0</v>
      </c>
      <c r="U531" s="140">
        <f>('User Input'!U124*$C$199 + 'User Input'!U165*$C$198)*U229</f>
        <v>0</v>
      </c>
      <c r="V531" s="140">
        <f>('User Input'!V124*$C$199 + 'User Input'!V165*$C$198)*V229</f>
        <v>0</v>
      </c>
      <c r="W531" s="140">
        <f>('User Input'!W124*$C$199 + 'User Input'!W165*$C$198)*W229</f>
        <v>0</v>
      </c>
      <c r="X531" s="140">
        <f>('User Input'!X124*$C$199 + 'User Input'!X165*$C$198)*X229</f>
        <v>0</v>
      </c>
      <c r="Y531" s="140">
        <f>('User Input'!Y124*$C$199 + 'User Input'!Y165*$C$198)*Y229</f>
        <v>0</v>
      </c>
      <c r="Z531" s="140">
        <f>('User Input'!Z124*$C$199 + 'User Input'!Z165*$C$198)*Z229</f>
        <v>0</v>
      </c>
      <c r="AA531" s="140">
        <f>('User Input'!AA124*$C$199 + 'User Input'!AA165*$C$198)*AA229</f>
        <v>0</v>
      </c>
      <c r="AB531" s="140">
        <f>('User Input'!AB124*$C$199 + 'User Input'!AB165*$C$198)*AB229</f>
        <v>0</v>
      </c>
      <c r="AC531" s="140">
        <f>('User Input'!AC124*$C$199 + 'User Input'!AC165*$C$198)*AC229</f>
        <v>0</v>
      </c>
      <c r="AD531" s="140">
        <f>('User Input'!AD124*$C$199 + 'User Input'!AD165*$C$198)*AD229</f>
        <v>0</v>
      </c>
      <c r="AE531" s="140">
        <f>('User Input'!AE124*$C$199 + 'User Input'!AE165*$C$198)*AE229</f>
        <v>0</v>
      </c>
      <c r="AF531" s="140">
        <f>('User Input'!AF124*$C$199 + 'User Input'!AF165*$C$198)*AF229</f>
        <v>0</v>
      </c>
      <c r="AG531" s="140">
        <f>('User Input'!AG124*$C$199 + 'User Input'!AG165*$C$198)*AG229</f>
        <v>0</v>
      </c>
      <c r="AH531" s="140">
        <f>('User Input'!AH124*$C$199 + 'User Input'!AH165*$C$198)*AH229</f>
        <v>0</v>
      </c>
      <c r="AI531" s="140">
        <f>('User Input'!AI124*$C$199 + 'User Input'!AI165*$C$198)*AI229</f>
        <v>0</v>
      </c>
      <c r="AJ531" s="140">
        <f>('User Input'!AJ124*$C$199 + 'User Input'!AJ165*$C$198)*AJ229</f>
        <v>0</v>
      </c>
      <c r="AK531" s="140">
        <f>('User Input'!AK124*$C$199 + 'User Input'!AK165*$C$198)*AK229</f>
        <v>0</v>
      </c>
      <c r="AL531" s="140">
        <f>('User Input'!AL124*$C$199 + 'User Input'!AL165*$C$198)*AL229</f>
        <v>0</v>
      </c>
      <c r="AM531" s="140">
        <f>('User Input'!AM124*$C$199 + 'User Input'!AM165*$C$198)*AM229</f>
        <v>0</v>
      </c>
      <c r="AN531" s="140">
        <f>('User Input'!AN124*$C$199 + 'User Input'!AN165*$C$198)*AN229</f>
        <v>0</v>
      </c>
      <c r="AO531" s="140">
        <f>('User Input'!AO124*$C$199 + 'User Input'!AO165*$C$198)*AO229</f>
        <v>0</v>
      </c>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row>
    <row r="532" spans="1:95" ht="15" customHeight="1">
      <c r="A532" s="104"/>
      <c r="B532" s="117" t="s">
        <v>109</v>
      </c>
      <c r="C532" s="141"/>
      <c r="D532" s="140">
        <f>('User Input'!D125*$C$199 + 'User Input'!D166*$C$198)*D230</f>
        <v>0</v>
      </c>
      <c r="E532" s="140">
        <f>('User Input'!E125*$C$199 + 'User Input'!E166*$C$198)*E230</f>
        <v>0</v>
      </c>
      <c r="F532" s="140">
        <f>('User Input'!F125*$C$199 + 'User Input'!F166*$C$198)*F230</f>
        <v>0</v>
      </c>
      <c r="G532" s="140">
        <f>('User Input'!G125*$C$199 + 'User Input'!G166*$C$198)*G230</f>
        <v>0</v>
      </c>
      <c r="H532" s="140">
        <f>('User Input'!H125*$C$199 + 'User Input'!H166*$C$198)*H230</f>
        <v>0</v>
      </c>
      <c r="I532" s="140">
        <f>('User Input'!I125*$C$199 + 'User Input'!I166*$C$198)*I230</f>
        <v>0</v>
      </c>
      <c r="J532" s="140">
        <f>('User Input'!J125*$C$199 + 'User Input'!J166*$C$198)*J230</f>
        <v>0</v>
      </c>
      <c r="K532" s="140">
        <f>('User Input'!K125*$C$199 + 'User Input'!K166*$C$198)*K230</f>
        <v>0</v>
      </c>
      <c r="L532" s="140">
        <f>('User Input'!L125*$C$199 + 'User Input'!L166*$C$198)*L230</f>
        <v>0</v>
      </c>
      <c r="M532" s="140">
        <f>('User Input'!M125*$C$199 + 'User Input'!M166*$C$198)*M230</f>
        <v>0</v>
      </c>
      <c r="N532" s="140">
        <f>('User Input'!N125*$C$199 + 'User Input'!N166*$C$198)*N230</f>
        <v>0</v>
      </c>
      <c r="O532" s="140">
        <f>('User Input'!O125*$C$199 + 'User Input'!O166*$C$198)*O230</f>
        <v>0</v>
      </c>
      <c r="P532" s="140">
        <f>('User Input'!P125*$C$199 + 'User Input'!P166*$C$198)*P230</f>
        <v>0</v>
      </c>
      <c r="Q532" s="140">
        <f>('User Input'!Q125*$C$199 + 'User Input'!Q166*$C$198)*Q230</f>
        <v>0</v>
      </c>
      <c r="R532" s="140">
        <f>('User Input'!R125*$C$199 + 'User Input'!R166*$C$198)*R230</f>
        <v>0</v>
      </c>
      <c r="S532" s="140">
        <f>('User Input'!S125*$C$199 + 'User Input'!S166*$C$198)*S230</f>
        <v>0</v>
      </c>
      <c r="T532" s="140">
        <f>('User Input'!T125*$C$199 + 'User Input'!T166*$C$198)*T230</f>
        <v>0</v>
      </c>
      <c r="U532" s="140">
        <f>('User Input'!U125*$C$199 + 'User Input'!U166*$C$198)*U230</f>
        <v>0</v>
      </c>
      <c r="V532" s="140">
        <f>('User Input'!V125*$C$199 + 'User Input'!V166*$C$198)*V230</f>
        <v>0</v>
      </c>
      <c r="W532" s="140">
        <f>('User Input'!W125*$C$199 + 'User Input'!W166*$C$198)*W230</f>
        <v>0</v>
      </c>
      <c r="X532" s="140">
        <f>('User Input'!X125*$C$199 + 'User Input'!X166*$C$198)*X230</f>
        <v>0</v>
      </c>
      <c r="Y532" s="140">
        <f>('User Input'!Y125*$C$199 + 'User Input'!Y166*$C$198)*Y230</f>
        <v>0</v>
      </c>
      <c r="Z532" s="140">
        <f>('User Input'!Z125*$C$199 + 'User Input'!Z166*$C$198)*Z230</f>
        <v>0</v>
      </c>
      <c r="AA532" s="140">
        <f>('User Input'!AA125*$C$199 + 'User Input'!AA166*$C$198)*AA230</f>
        <v>0</v>
      </c>
      <c r="AB532" s="140">
        <f>('User Input'!AB125*$C$199 + 'User Input'!AB166*$C$198)*AB230</f>
        <v>0</v>
      </c>
      <c r="AC532" s="140">
        <f>('User Input'!AC125*$C$199 + 'User Input'!AC166*$C$198)*AC230</f>
        <v>0</v>
      </c>
      <c r="AD532" s="140">
        <f>('User Input'!AD125*$C$199 + 'User Input'!AD166*$C$198)*AD230</f>
        <v>0</v>
      </c>
      <c r="AE532" s="140">
        <f>('User Input'!AE125*$C$199 + 'User Input'!AE166*$C$198)*AE230</f>
        <v>0</v>
      </c>
      <c r="AF532" s="140">
        <f>('User Input'!AF125*$C$199 + 'User Input'!AF166*$C$198)*AF230</f>
        <v>0</v>
      </c>
      <c r="AG532" s="140">
        <f>('User Input'!AG125*$C$199 + 'User Input'!AG166*$C$198)*AG230</f>
        <v>0</v>
      </c>
      <c r="AH532" s="140">
        <f>('User Input'!AH125*$C$199 + 'User Input'!AH166*$C$198)*AH230</f>
        <v>0</v>
      </c>
      <c r="AI532" s="140">
        <f>('User Input'!AI125*$C$199 + 'User Input'!AI166*$C$198)*AI230</f>
        <v>0</v>
      </c>
      <c r="AJ532" s="140">
        <f>('User Input'!AJ125*$C$199 + 'User Input'!AJ166*$C$198)*AJ230</f>
        <v>0</v>
      </c>
      <c r="AK532" s="140">
        <f>('User Input'!AK125*$C$199 + 'User Input'!AK166*$C$198)*AK230</f>
        <v>0</v>
      </c>
      <c r="AL532" s="140">
        <f>('User Input'!AL125*$C$199 + 'User Input'!AL166*$C$198)*AL230</f>
        <v>0</v>
      </c>
      <c r="AM532" s="140">
        <f>('User Input'!AM125*$C$199 + 'User Input'!AM166*$C$198)*AM230</f>
        <v>0</v>
      </c>
      <c r="AN532" s="140">
        <f>('User Input'!AN125*$C$199 + 'User Input'!AN166*$C$198)*AN230</f>
        <v>0</v>
      </c>
      <c r="AO532" s="140">
        <f>('User Input'!AO125*$C$199 + 'User Input'!AO166*$C$198)*AO230</f>
        <v>0</v>
      </c>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row>
    <row r="533" spans="1:95" ht="15" customHeight="1">
      <c r="A533" s="104"/>
      <c r="B533" s="117" t="s">
        <v>110</v>
      </c>
      <c r="C533" s="141"/>
      <c r="D533" s="140">
        <f>('User Input'!D126*$C$199 + 'User Input'!D167*$C$198)*D231</f>
        <v>0</v>
      </c>
      <c r="E533" s="140">
        <f>('User Input'!E126*$C$199 + 'User Input'!E167*$C$198)*E231</f>
        <v>0</v>
      </c>
      <c r="F533" s="140">
        <f>('User Input'!F126*$C$199 + 'User Input'!F167*$C$198)*F231</f>
        <v>0</v>
      </c>
      <c r="G533" s="140">
        <f>('User Input'!G126*$C$199 + 'User Input'!G167*$C$198)*G231</f>
        <v>0</v>
      </c>
      <c r="H533" s="140">
        <f>('User Input'!H126*$C$199 + 'User Input'!H167*$C$198)*H231</f>
        <v>0</v>
      </c>
      <c r="I533" s="140">
        <f>('User Input'!I126*$C$199 + 'User Input'!I167*$C$198)*I231</f>
        <v>0</v>
      </c>
      <c r="J533" s="140">
        <f>('User Input'!J126*$C$199 + 'User Input'!J167*$C$198)*J231</f>
        <v>0</v>
      </c>
      <c r="K533" s="140">
        <f>('User Input'!K126*$C$199 + 'User Input'!K167*$C$198)*K231</f>
        <v>0</v>
      </c>
      <c r="L533" s="140">
        <f>('User Input'!L126*$C$199 + 'User Input'!L167*$C$198)*L231</f>
        <v>0</v>
      </c>
      <c r="M533" s="140">
        <f>('User Input'!M126*$C$199 + 'User Input'!M167*$C$198)*M231</f>
        <v>0</v>
      </c>
      <c r="N533" s="140">
        <f>('User Input'!N126*$C$199 + 'User Input'!N167*$C$198)*N231</f>
        <v>0</v>
      </c>
      <c r="O533" s="140">
        <f>('User Input'!O126*$C$199 + 'User Input'!O167*$C$198)*O231</f>
        <v>0</v>
      </c>
      <c r="P533" s="140">
        <f>('User Input'!P126*$C$199 + 'User Input'!P167*$C$198)*P231</f>
        <v>0</v>
      </c>
      <c r="Q533" s="140">
        <f>('User Input'!Q126*$C$199 + 'User Input'!Q167*$C$198)*Q231</f>
        <v>0</v>
      </c>
      <c r="R533" s="140">
        <f>('User Input'!R126*$C$199 + 'User Input'!R167*$C$198)*R231</f>
        <v>0</v>
      </c>
      <c r="S533" s="140">
        <f>('User Input'!S126*$C$199 + 'User Input'!S167*$C$198)*S231</f>
        <v>0</v>
      </c>
      <c r="T533" s="140">
        <f>('User Input'!T126*$C$199 + 'User Input'!T167*$C$198)*T231</f>
        <v>0</v>
      </c>
      <c r="U533" s="140">
        <f>('User Input'!U126*$C$199 + 'User Input'!U167*$C$198)*U231</f>
        <v>0</v>
      </c>
      <c r="V533" s="140">
        <f>('User Input'!V126*$C$199 + 'User Input'!V167*$C$198)*V231</f>
        <v>0</v>
      </c>
      <c r="W533" s="140">
        <f>('User Input'!W126*$C$199 + 'User Input'!W167*$C$198)*W231</f>
        <v>0</v>
      </c>
      <c r="X533" s="140">
        <f>('User Input'!X126*$C$199 + 'User Input'!X167*$C$198)*X231</f>
        <v>0</v>
      </c>
      <c r="Y533" s="140">
        <f>('User Input'!Y126*$C$199 + 'User Input'!Y167*$C$198)*Y231</f>
        <v>0</v>
      </c>
      <c r="Z533" s="140">
        <f>('User Input'!Z126*$C$199 + 'User Input'!Z167*$C$198)*Z231</f>
        <v>0</v>
      </c>
      <c r="AA533" s="140">
        <f>('User Input'!AA126*$C$199 + 'User Input'!AA167*$C$198)*AA231</f>
        <v>0</v>
      </c>
      <c r="AB533" s="140">
        <f>('User Input'!AB126*$C$199 + 'User Input'!AB167*$C$198)*AB231</f>
        <v>0</v>
      </c>
      <c r="AC533" s="140">
        <f>('User Input'!AC126*$C$199 + 'User Input'!AC167*$C$198)*AC231</f>
        <v>0</v>
      </c>
      <c r="AD533" s="140">
        <f>('User Input'!AD126*$C$199 + 'User Input'!AD167*$C$198)*AD231</f>
        <v>0</v>
      </c>
      <c r="AE533" s="140">
        <f>('User Input'!AE126*$C$199 + 'User Input'!AE167*$C$198)*AE231</f>
        <v>0</v>
      </c>
      <c r="AF533" s="140">
        <f>('User Input'!AF126*$C$199 + 'User Input'!AF167*$C$198)*AF231</f>
        <v>0</v>
      </c>
      <c r="AG533" s="140">
        <f>('User Input'!AG126*$C$199 + 'User Input'!AG167*$C$198)*AG231</f>
        <v>0</v>
      </c>
      <c r="AH533" s="140">
        <f>('User Input'!AH126*$C$199 + 'User Input'!AH167*$C$198)*AH231</f>
        <v>0</v>
      </c>
      <c r="AI533" s="140">
        <f>('User Input'!AI126*$C$199 + 'User Input'!AI167*$C$198)*AI231</f>
        <v>0</v>
      </c>
      <c r="AJ533" s="140">
        <f>('User Input'!AJ126*$C$199 + 'User Input'!AJ167*$C$198)*AJ231</f>
        <v>0</v>
      </c>
      <c r="AK533" s="140">
        <f>('User Input'!AK126*$C$199 + 'User Input'!AK167*$C$198)*AK231</f>
        <v>0</v>
      </c>
      <c r="AL533" s="140">
        <f>('User Input'!AL126*$C$199 + 'User Input'!AL167*$C$198)*AL231</f>
        <v>0</v>
      </c>
      <c r="AM533" s="140">
        <f>('User Input'!AM126*$C$199 + 'User Input'!AM167*$C$198)*AM231</f>
        <v>0</v>
      </c>
      <c r="AN533" s="140">
        <f>('User Input'!AN126*$C$199 + 'User Input'!AN167*$C$198)*AN231</f>
        <v>0</v>
      </c>
      <c r="AO533" s="140">
        <f>('User Input'!AO126*$C$199 + 'User Input'!AO167*$C$198)*AO231</f>
        <v>0</v>
      </c>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row>
    <row r="534" spans="1:95" ht="15" customHeight="1">
      <c r="A534" s="104"/>
      <c r="B534" s="117" t="s">
        <v>111</v>
      </c>
      <c r="C534" s="141"/>
      <c r="D534" s="140">
        <f>('User Input'!D127*$C$199 + 'User Input'!D168*$C$198)*D232</f>
        <v>0</v>
      </c>
      <c r="E534" s="140">
        <f>('User Input'!E127*$C$199 + 'User Input'!E168*$C$198)*E232</f>
        <v>0</v>
      </c>
      <c r="F534" s="140">
        <f>('User Input'!F127*$C$199 + 'User Input'!F168*$C$198)*F232</f>
        <v>0</v>
      </c>
      <c r="G534" s="140">
        <f>('User Input'!G127*$C$199 + 'User Input'!G168*$C$198)*G232</f>
        <v>0</v>
      </c>
      <c r="H534" s="140">
        <f>('User Input'!H127*$C$199 + 'User Input'!H168*$C$198)*H232</f>
        <v>0</v>
      </c>
      <c r="I534" s="140">
        <f>('User Input'!I127*$C$199 + 'User Input'!I168*$C$198)*I232</f>
        <v>0</v>
      </c>
      <c r="J534" s="140">
        <f>('User Input'!J127*$C$199 + 'User Input'!J168*$C$198)*J232</f>
        <v>0</v>
      </c>
      <c r="K534" s="140">
        <f>('User Input'!K127*$C$199 + 'User Input'!K168*$C$198)*K232</f>
        <v>0</v>
      </c>
      <c r="L534" s="140">
        <f>('User Input'!L127*$C$199 + 'User Input'!L168*$C$198)*L232</f>
        <v>0</v>
      </c>
      <c r="M534" s="140">
        <f>('User Input'!M127*$C$199 + 'User Input'!M168*$C$198)*M232</f>
        <v>0</v>
      </c>
      <c r="N534" s="140">
        <f>('User Input'!N127*$C$199 + 'User Input'!N168*$C$198)*N232</f>
        <v>0</v>
      </c>
      <c r="O534" s="140">
        <f>('User Input'!O127*$C$199 + 'User Input'!O168*$C$198)*O232</f>
        <v>0</v>
      </c>
      <c r="P534" s="140">
        <f>('User Input'!P127*$C$199 + 'User Input'!P168*$C$198)*P232</f>
        <v>0</v>
      </c>
      <c r="Q534" s="140">
        <f>('User Input'!Q127*$C$199 + 'User Input'!Q168*$C$198)*Q232</f>
        <v>0</v>
      </c>
      <c r="R534" s="140">
        <f>('User Input'!R127*$C$199 + 'User Input'!R168*$C$198)*R232</f>
        <v>0</v>
      </c>
      <c r="S534" s="140">
        <f>('User Input'!S127*$C$199 + 'User Input'!S168*$C$198)*S232</f>
        <v>0</v>
      </c>
      <c r="T534" s="140">
        <f>('User Input'!T127*$C$199 + 'User Input'!T168*$C$198)*T232</f>
        <v>0</v>
      </c>
      <c r="U534" s="140">
        <f>('User Input'!U127*$C$199 + 'User Input'!U168*$C$198)*U232</f>
        <v>0</v>
      </c>
      <c r="V534" s="140">
        <f>('User Input'!V127*$C$199 + 'User Input'!V168*$C$198)*V232</f>
        <v>0</v>
      </c>
      <c r="W534" s="140">
        <f>('User Input'!W127*$C$199 + 'User Input'!W168*$C$198)*W232</f>
        <v>0</v>
      </c>
      <c r="X534" s="140">
        <f>('User Input'!X127*$C$199 + 'User Input'!X168*$C$198)*X232</f>
        <v>0</v>
      </c>
      <c r="Y534" s="140">
        <f>('User Input'!Y127*$C$199 + 'User Input'!Y168*$C$198)*Y232</f>
        <v>0</v>
      </c>
      <c r="Z534" s="140">
        <f>('User Input'!Z127*$C$199 + 'User Input'!Z168*$C$198)*Z232</f>
        <v>0</v>
      </c>
      <c r="AA534" s="140">
        <f>('User Input'!AA127*$C$199 + 'User Input'!AA168*$C$198)*AA232</f>
        <v>0</v>
      </c>
      <c r="AB534" s="140">
        <f>('User Input'!AB127*$C$199 + 'User Input'!AB168*$C$198)*AB232</f>
        <v>0</v>
      </c>
      <c r="AC534" s="140">
        <f>('User Input'!AC127*$C$199 + 'User Input'!AC168*$C$198)*AC232</f>
        <v>0</v>
      </c>
      <c r="AD534" s="140">
        <f>('User Input'!AD127*$C$199 + 'User Input'!AD168*$C$198)*AD232</f>
        <v>0</v>
      </c>
      <c r="AE534" s="140">
        <f>('User Input'!AE127*$C$199 + 'User Input'!AE168*$C$198)*AE232</f>
        <v>0</v>
      </c>
      <c r="AF534" s="140">
        <f>('User Input'!AF127*$C$199 + 'User Input'!AF168*$C$198)*AF232</f>
        <v>0</v>
      </c>
      <c r="AG534" s="140">
        <f>('User Input'!AG127*$C$199 + 'User Input'!AG168*$C$198)*AG232</f>
        <v>0</v>
      </c>
      <c r="AH534" s="140">
        <f>('User Input'!AH127*$C$199 + 'User Input'!AH168*$C$198)*AH232</f>
        <v>0</v>
      </c>
      <c r="AI534" s="140">
        <f>('User Input'!AI127*$C$199 + 'User Input'!AI168*$C$198)*AI232</f>
        <v>0</v>
      </c>
      <c r="AJ534" s="140">
        <f>('User Input'!AJ127*$C$199 + 'User Input'!AJ168*$C$198)*AJ232</f>
        <v>0</v>
      </c>
      <c r="AK534" s="140">
        <f>('User Input'!AK127*$C$199 + 'User Input'!AK168*$C$198)*AK232</f>
        <v>0</v>
      </c>
      <c r="AL534" s="140">
        <f>('User Input'!AL127*$C$199 + 'User Input'!AL168*$C$198)*AL232</f>
        <v>0</v>
      </c>
      <c r="AM534" s="140">
        <f>('User Input'!AM127*$C$199 + 'User Input'!AM168*$C$198)*AM232</f>
        <v>0</v>
      </c>
      <c r="AN534" s="140">
        <f>('User Input'!AN127*$C$199 + 'User Input'!AN168*$C$198)*AN232</f>
        <v>0</v>
      </c>
      <c r="AO534" s="140">
        <f>('User Input'!AO127*$C$199 + 'User Input'!AO168*$C$198)*AO232</f>
        <v>0</v>
      </c>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row>
    <row r="535" spans="1:95" ht="15" customHeight="1">
      <c r="A535" s="104"/>
      <c r="B535" s="117" t="s">
        <v>112</v>
      </c>
      <c r="C535" s="141"/>
      <c r="D535" s="140">
        <f>('User Input'!D128*$C$199 + 'User Input'!D169*$C$198)*D233</f>
        <v>0</v>
      </c>
      <c r="E535" s="140">
        <f>('User Input'!E128*$C$199 + 'User Input'!E169*$C$198)*E233</f>
        <v>0</v>
      </c>
      <c r="F535" s="140">
        <f>('User Input'!F128*$C$199 + 'User Input'!F169*$C$198)*F233</f>
        <v>0</v>
      </c>
      <c r="G535" s="140">
        <f>('User Input'!G128*$C$199 + 'User Input'!G169*$C$198)*G233</f>
        <v>0</v>
      </c>
      <c r="H535" s="140">
        <f>('User Input'!H128*$C$199 + 'User Input'!H169*$C$198)*H233</f>
        <v>0</v>
      </c>
      <c r="I535" s="140">
        <f>('User Input'!I128*$C$199 + 'User Input'!I169*$C$198)*I233</f>
        <v>0</v>
      </c>
      <c r="J535" s="140">
        <f>('User Input'!J128*$C$199 + 'User Input'!J169*$C$198)*J233</f>
        <v>0</v>
      </c>
      <c r="K535" s="140">
        <f>('User Input'!K128*$C$199 + 'User Input'!K169*$C$198)*K233</f>
        <v>0</v>
      </c>
      <c r="L535" s="140">
        <f>('User Input'!L128*$C$199 + 'User Input'!L169*$C$198)*L233</f>
        <v>0</v>
      </c>
      <c r="M535" s="140">
        <f>('User Input'!M128*$C$199 + 'User Input'!M169*$C$198)*M233</f>
        <v>0</v>
      </c>
      <c r="N535" s="140">
        <f>('User Input'!N128*$C$199 + 'User Input'!N169*$C$198)*N233</f>
        <v>0</v>
      </c>
      <c r="O535" s="140">
        <f>('User Input'!O128*$C$199 + 'User Input'!O169*$C$198)*O233</f>
        <v>0</v>
      </c>
      <c r="P535" s="140">
        <f>('User Input'!P128*$C$199 + 'User Input'!P169*$C$198)*P233</f>
        <v>0</v>
      </c>
      <c r="Q535" s="140">
        <f>('User Input'!Q128*$C$199 + 'User Input'!Q169*$C$198)*Q233</f>
        <v>0</v>
      </c>
      <c r="R535" s="140">
        <f>('User Input'!R128*$C$199 + 'User Input'!R169*$C$198)*R233</f>
        <v>0</v>
      </c>
      <c r="S535" s="140">
        <f>('User Input'!S128*$C$199 + 'User Input'!S169*$C$198)*S233</f>
        <v>0</v>
      </c>
      <c r="T535" s="140">
        <f>('User Input'!T128*$C$199 + 'User Input'!T169*$C$198)*T233</f>
        <v>0</v>
      </c>
      <c r="U535" s="140">
        <f>('User Input'!U128*$C$199 + 'User Input'!U169*$C$198)*U233</f>
        <v>0</v>
      </c>
      <c r="V535" s="140">
        <f>('User Input'!V128*$C$199 + 'User Input'!V169*$C$198)*V233</f>
        <v>0</v>
      </c>
      <c r="W535" s="140">
        <f>('User Input'!W128*$C$199 + 'User Input'!W169*$C$198)*W233</f>
        <v>0</v>
      </c>
      <c r="X535" s="140">
        <f>('User Input'!X128*$C$199 + 'User Input'!X169*$C$198)*X233</f>
        <v>0</v>
      </c>
      <c r="Y535" s="140">
        <f>('User Input'!Y128*$C$199 + 'User Input'!Y169*$C$198)*Y233</f>
        <v>0</v>
      </c>
      <c r="Z535" s="140">
        <f>('User Input'!Z128*$C$199 + 'User Input'!Z169*$C$198)*Z233</f>
        <v>0</v>
      </c>
      <c r="AA535" s="140">
        <f>('User Input'!AA128*$C$199 + 'User Input'!AA169*$C$198)*AA233</f>
        <v>0</v>
      </c>
      <c r="AB535" s="140">
        <f>('User Input'!AB128*$C$199 + 'User Input'!AB169*$C$198)*AB233</f>
        <v>0</v>
      </c>
      <c r="AC535" s="140">
        <f>('User Input'!AC128*$C$199 + 'User Input'!AC169*$C$198)*AC233</f>
        <v>0</v>
      </c>
      <c r="AD535" s="140">
        <f>('User Input'!AD128*$C$199 + 'User Input'!AD169*$C$198)*AD233</f>
        <v>0</v>
      </c>
      <c r="AE535" s="140">
        <f>('User Input'!AE128*$C$199 + 'User Input'!AE169*$C$198)*AE233</f>
        <v>0</v>
      </c>
      <c r="AF535" s="140">
        <f>('User Input'!AF128*$C$199 + 'User Input'!AF169*$C$198)*AF233</f>
        <v>0</v>
      </c>
      <c r="AG535" s="140">
        <f>('User Input'!AG128*$C$199 + 'User Input'!AG169*$C$198)*AG233</f>
        <v>0</v>
      </c>
      <c r="AH535" s="140">
        <f>('User Input'!AH128*$C$199 + 'User Input'!AH169*$C$198)*AH233</f>
        <v>0</v>
      </c>
      <c r="AI535" s="140">
        <f>('User Input'!AI128*$C$199 + 'User Input'!AI169*$C$198)*AI233</f>
        <v>0</v>
      </c>
      <c r="AJ535" s="140">
        <f>('User Input'!AJ128*$C$199 + 'User Input'!AJ169*$C$198)*AJ233</f>
        <v>0</v>
      </c>
      <c r="AK535" s="140">
        <f>('User Input'!AK128*$C$199 + 'User Input'!AK169*$C$198)*AK233</f>
        <v>0</v>
      </c>
      <c r="AL535" s="140">
        <f>('User Input'!AL128*$C$199 + 'User Input'!AL169*$C$198)*AL233</f>
        <v>0</v>
      </c>
      <c r="AM535" s="140">
        <f>('User Input'!AM128*$C$199 + 'User Input'!AM169*$C$198)*AM233</f>
        <v>0</v>
      </c>
      <c r="AN535" s="140">
        <f>('User Input'!AN128*$C$199 + 'User Input'!AN169*$C$198)*AN233</f>
        <v>0</v>
      </c>
      <c r="AO535" s="140">
        <f>('User Input'!AO128*$C$199 + 'User Input'!AO169*$C$198)*AO233</f>
        <v>0</v>
      </c>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row>
    <row r="536" spans="1:95" ht="15" customHeight="1">
      <c r="A536" s="104"/>
      <c r="B536" s="117" t="s">
        <v>113</v>
      </c>
      <c r="C536" s="141"/>
      <c r="D536" s="140">
        <f>('User Input'!D129*$C$199 + 'User Input'!D170*$C$198)*D234</f>
        <v>0</v>
      </c>
      <c r="E536" s="140">
        <f>('User Input'!E129*$C$199 + 'User Input'!E170*$C$198)*E234</f>
        <v>0</v>
      </c>
      <c r="F536" s="140">
        <f>('User Input'!F129*$C$199 + 'User Input'!F170*$C$198)*F234</f>
        <v>0</v>
      </c>
      <c r="G536" s="140">
        <f>('User Input'!G129*$C$199 + 'User Input'!G170*$C$198)*G234</f>
        <v>0</v>
      </c>
      <c r="H536" s="140">
        <f>('User Input'!H129*$C$199 + 'User Input'!H170*$C$198)*H234</f>
        <v>0</v>
      </c>
      <c r="I536" s="140">
        <f>('User Input'!I129*$C$199 + 'User Input'!I170*$C$198)*I234</f>
        <v>0</v>
      </c>
      <c r="J536" s="140">
        <f>('User Input'!J129*$C$199 + 'User Input'!J170*$C$198)*J234</f>
        <v>0</v>
      </c>
      <c r="K536" s="140">
        <f>('User Input'!K129*$C$199 + 'User Input'!K170*$C$198)*K234</f>
        <v>0</v>
      </c>
      <c r="L536" s="140">
        <f>('User Input'!L129*$C$199 + 'User Input'!L170*$C$198)*L234</f>
        <v>0</v>
      </c>
      <c r="M536" s="140">
        <f>('User Input'!M129*$C$199 + 'User Input'!M170*$C$198)*M234</f>
        <v>0</v>
      </c>
      <c r="N536" s="140">
        <f>('User Input'!N129*$C$199 + 'User Input'!N170*$C$198)*N234</f>
        <v>0</v>
      </c>
      <c r="O536" s="140">
        <f>('User Input'!O129*$C$199 + 'User Input'!O170*$C$198)*O234</f>
        <v>0</v>
      </c>
      <c r="P536" s="140">
        <f>('User Input'!P129*$C$199 + 'User Input'!P170*$C$198)*P234</f>
        <v>0</v>
      </c>
      <c r="Q536" s="140">
        <f>('User Input'!Q129*$C$199 + 'User Input'!Q170*$C$198)*Q234</f>
        <v>0</v>
      </c>
      <c r="R536" s="140">
        <f>('User Input'!R129*$C$199 + 'User Input'!R170*$C$198)*R234</f>
        <v>0</v>
      </c>
      <c r="S536" s="140">
        <f>('User Input'!S129*$C$199 + 'User Input'!S170*$C$198)*S234</f>
        <v>0</v>
      </c>
      <c r="T536" s="140">
        <f>('User Input'!T129*$C$199 + 'User Input'!T170*$C$198)*T234</f>
        <v>0</v>
      </c>
      <c r="U536" s="140">
        <f>('User Input'!U129*$C$199 + 'User Input'!U170*$C$198)*U234</f>
        <v>0</v>
      </c>
      <c r="V536" s="140">
        <f>('User Input'!V129*$C$199 + 'User Input'!V170*$C$198)*V234</f>
        <v>0</v>
      </c>
      <c r="W536" s="140">
        <f>('User Input'!W129*$C$199 + 'User Input'!W170*$C$198)*W234</f>
        <v>0</v>
      </c>
      <c r="X536" s="140">
        <f>('User Input'!X129*$C$199 + 'User Input'!X170*$C$198)*X234</f>
        <v>0</v>
      </c>
      <c r="Y536" s="140">
        <f>('User Input'!Y129*$C$199 + 'User Input'!Y170*$C$198)*Y234</f>
        <v>0</v>
      </c>
      <c r="Z536" s="140">
        <f>('User Input'!Z129*$C$199 + 'User Input'!Z170*$C$198)*Z234</f>
        <v>0</v>
      </c>
      <c r="AA536" s="140">
        <f>('User Input'!AA129*$C$199 + 'User Input'!AA170*$C$198)*AA234</f>
        <v>0</v>
      </c>
      <c r="AB536" s="140">
        <f>('User Input'!AB129*$C$199 + 'User Input'!AB170*$C$198)*AB234</f>
        <v>0</v>
      </c>
      <c r="AC536" s="140">
        <f>('User Input'!AC129*$C$199 + 'User Input'!AC170*$C$198)*AC234</f>
        <v>0</v>
      </c>
      <c r="AD536" s="140">
        <f>('User Input'!AD129*$C$199 + 'User Input'!AD170*$C$198)*AD234</f>
        <v>0</v>
      </c>
      <c r="AE536" s="140">
        <f>('User Input'!AE129*$C$199 + 'User Input'!AE170*$C$198)*AE234</f>
        <v>0</v>
      </c>
      <c r="AF536" s="140">
        <f>('User Input'!AF129*$C$199 + 'User Input'!AF170*$C$198)*AF234</f>
        <v>0</v>
      </c>
      <c r="AG536" s="140">
        <f>('User Input'!AG129*$C$199 + 'User Input'!AG170*$C$198)*AG234</f>
        <v>0</v>
      </c>
      <c r="AH536" s="140">
        <f>('User Input'!AH129*$C$199 + 'User Input'!AH170*$C$198)*AH234</f>
        <v>0</v>
      </c>
      <c r="AI536" s="140">
        <f>('User Input'!AI129*$C$199 + 'User Input'!AI170*$C$198)*AI234</f>
        <v>0</v>
      </c>
      <c r="AJ536" s="140">
        <f>('User Input'!AJ129*$C$199 + 'User Input'!AJ170*$C$198)*AJ234</f>
        <v>0</v>
      </c>
      <c r="AK536" s="140">
        <f>('User Input'!AK129*$C$199 + 'User Input'!AK170*$C$198)*AK234</f>
        <v>0</v>
      </c>
      <c r="AL536" s="140">
        <f>('User Input'!AL129*$C$199 + 'User Input'!AL170*$C$198)*AL234</f>
        <v>0</v>
      </c>
      <c r="AM536" s="140">
        <f>('User Input'!AM129*$C$199 + 'User Input'!AM170*$C$198)*AM234</f>
        <v>0</v>
      </c>
      <c r="AN536" s="140">
        <f>('User Input'!AN129*$C$199 + 'User Input'!AN170*$C$198)*AN234</f>
        <v>0</v>
      </c>
      <c r="AO536" s="140">
        <f>('User Input'!AO129*$C$199 + 'User Input'!AO170*$C$198)*AO234</f>
        <v>0</v>
      </c>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row>
    <row r="537" spans="1:95" ht="15" customHeight="1">
      <c r="A537" s="104"/>
      <c r="B537" s="117" t="s">
        <v>114</v>
      </c>
      <c r="C537" s="141"/>
      <c r="D537" s="140">
        <f>('User Input'!D130*$C$199 + 'User Input'!D171*$C$198)*D235</f>
        <v>0</v>
      </c>
      <c r="E537" s="140">
        <f>('User Input'!E130*$C$199 + 'User Input'!E171*$C$198)*E235</f>
        <v>0</v>
      </c>
      <c r="F537" s="140">
        <f>('User Input'!F130*$C$199 + 'User Input'!F171*$C$198)*F235</f>
        <v>0</v>
      </c>
      <c r="G537" s="140">
        <f>('User Input'!G130*$C$199 + 'User Input'!G171*$C$198)*G235</f>
        <v>0</v>
      </c>
      <c r="H537" s="140">
        <f>('User Input'!H130*$C$199 + 'User Input'!H171*$C$198)*H235</f>
        <v>0</v>
      </c>
      <c r="I537" s="140">
        <f>('User Input'!I130*$C$199 + 'User Input'!I171*$C$198)*I235</f>
        <v>0</v>
      </c>
      <c r="J537" s="140">
        <f>('User Input'!J130*$C$199 + 'User Input'!J171*$C$198)*J235</f>
        <v>0</v>
      </c>
      <c r="K537" s="140">
        <f>('User Input'!K130*$C$199 + 'User Input'!K171*$C$198)*K235</f>
        <v>0</v>
      </c>
      <c r="L537" s="140">
        <f>('User Input'!L130*$C$199 + 'User Input'!L171*$C$198)*L235</f>
        <v>0</v>
      </c>
      <c r="M537" s="140">
        <f>('User Input'!M130*$C$199 + 'User Input'!M171*$C$198)*M235</f>
        <v>0</v>
      </c>
      <c r="N537" s="140">
        <f>('User Input'!N130*$C$199 + 'User Input'!N171*$C$198)*N235</f>
        <v>0</v>
      </c>
      <c r="O537" s="140">
        <f>('User Input'!O130*$C$199 + 'User Input'!O171*$C$198)*O235</f>
        <v>0</v>
      </c>
      <c r="P537" s="140">
        <f>('User Input'!P130*$C$199 + 'User Input'!P171*$C$198)*P235</f>
        <v>0</v>
      </c>
      <c r="Q537" s="140">
        <f>('User Input'!Q130*$C$199 + 'User Input'!Q171*$C$198)*Q235</f>
        <v>0</v>
      </c>
      <c r="R537" s="140">
        <f>('User Input'!R130*$C$199 + 'User Input'!R171*$C$198)*R235</f>
        <v>0</v>
      </c>
      <c r="S537" s="140">
        <f>('User Input'!S130*$C$199 + 'User Input'!S171*$C$198)*S235</f>
        <v>0</v>
      </c>
      <c r="T537" s="140">
        <f>('User Input'!T130*$C$199 + 'User Input'!T171*$C$198)*T235</f>
        <v>0</v>
      </c>
      <c r="U537" s="140">
        <f>('User Input'!U130*$C$199 + 'User Input'!U171*$C$198)*U235</f>
        <v>0</v>
      </c>
      <c r="V537" s="140">
        <f>('User Input'!V130*$C$199 + 'User Input'!V171*$C$198)*V235</f>
        <v>0</v>
      </c>
      <c r="W537" s="140">
        <f>('User Input'!W130*$C$199 + 'User Input'!W171*$C$198)*W235</f>
        <v>0</v>
      </c>
      <c r="X537" s="140">
        <f>('User Input'!X130*$C$199 + 'User Input'!X171*$C$198)*X235</f>
        <v>0</v>
      </c>
      <c r="Y537" s="140">
        <f>('User Input'!Y130*$C$199 + 'User Input'!Y171*$C$198)*Y235</f>
        <v>0</v>
      </c>
      <c r="Z537" s="140">
        <f>('User Input'!Z130*$C$199 + 'User Input'!Z171*$C$198)*Z235</f>
        <v>0</v>
      </c>
      <c r="AA537" s="140">
        <f>('User Input'!AA130*$C$199 + 'User Input'!AA171*$C$198)*AA235</f>
        <v>0</v>
      </c>
      <c r="AB537" s="140">
        <f>('User Input'!AB130*$C$199 + 'User Input'!AB171*$C$198)*AB235</f>
        <v>0</v>
      </c>
      <c r="AC537" s="140">
        <f>('User Input'!AC130*$C$199 + 'User Input'!AC171*$C$198)*AC235</f>
        <v>0</v>
      </c>
      <c r="AD537" s="140">
        <f>('User Input'!AD130*$C$199 + 'User Input'!AD171*$C$198)*AD235</f>
        <v>0</v>
      </c>
      <c r="AE537" s="140">
        <f>('User Input'!AE130*$C$199 + 'User Input'!AE171*$C$198)*AE235</f>
        <v>0</v>
      </c>
      <c r="AF537" s="140">
        <f>('User Input'!AF130*$C$199 + 'User Input'!AF171*$C$198)*AF235</f>
        <v>0</v>
      </c>
      <c r="AG537" s="140">
        <f>('User Input'!AG130*$C$199 + 'User Input'!AG171*$C$198)*AG235</f>
        <v>0</v>
      </c>
      <c r="AH537" s="140">
        <f>('User Input'!AH130*$C$199 + 'User Input'!AH171*$C$198)*AH235</f>
        <v>0</v>
      </c>
      <c r="AI537" s="140">
        <f>('User Input'!AI130*$C$199 + 'User Input'!AI171*$C$198)*AI235</f>
        <v>0</v>
      </c>
      <c r="AJ537" s="140">
        <f>('User Input'!AJ130*$C$199 + 'User Input'!AJ171*$C$198)*AJ235</f>
        <v>0</v>
      </c>
      <c r="AK537" s="140">
        <f>('User Input'!AK130*$C$199 + 'User Input'!AK171*$C$198)*AK235</f>
        <v>0</v>
      </c>
      <c r="AL537" s="140">
        <f>('User Input'!AL130*$C$199 + 'User Input'!AL171*$C$198)*AL235</f>
        <v>0</v>
      </c>
      <c r="AM537" s="140">
        <f>('User Input'!AM130*$C$199 + 'User Input'!AM171*$C$198)*AM235</f>
        <v>0</v>
      </c>
      <c r="AN537" s="140">
        <f>('User Input'!AN130*$C$199 + 'User Input'!AN171*$C$198)*AN235</f>
        <v>0</v>
      </c>
      <c r="AO537" s="140">
        <f>('User Input'!AO130*$C$199 + 'User Input'!AO171*$C$198)*AO235</f>
        <v>0</v>
      </c>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row>
    <row r="538" spans="1:95" ht="15" customHeight="1">
      <c r="A538" s="104"/>
      <c r="B538" s="117" t="s">
        <v>115</v>
      </c>
      <c r="C538" s="141"/>
      <c r="D538" s="140">
        <f>('User Input'!D131*$C$199 + 'User Input'!D172*$C$198)*D236</f>
        <v>0</v>
      </c>
      <c r="E538" s="140">
        <f>('User Input'!E131*$C$199 + 'User Input'!E172*$C$198)*E236</f>
        <v>0</v>
      </c>
      <c r="F538" s="140">
        <f>('User Input'!F131*$C$199 + 'User Input'!F172*$C$198)*F236</f>
        <v>0</v>
      </c>
      <c r="G538" s="140">
        <f>('User Input'!G131*$C$199 + 'User Input'!G172*$C$198)*G236</f>
        <v>0</v>
      </c>
      <c r="H538" s="140">
        <f>('User Input'!H131*$C$199 + 'User Input'!H172*$C$198)*H236</f>
        <v>0</v>
      </c>
      <c r="I538" s="140">
        <f>('User Input'!I131*$C$199 + 'User Input'!I172*$C$198)*I236</f>
        <v>0</v>
      </c>
      <c r="J538" s="140">
        <f>('User Input'!J131*$C$199 + 'User Input'!J172*$C$198)*J236</f>
        <v>0</v>
      </c>
      <c r="K538" s="140">
        <f>('User Input'!K131*$C$199 + 'User Input'!K172*$C$198)*K236</f>
        <v>0</v>
      </c>
      <c r="L538" s="140">
        <f>('User Input'!L131*$C$199 + 'User Input'!L172*$C$198)*L236</f>
        <v>0</v>
      </c>
      <c r="M538" s="140">
        <f>('User Input'!M131*$C$199 + 'User Input'!M172*$C$198)*M236</f>
        <v>0</v>
      </c>
      <c r="N538" s="140">
        <f>('User Input'!N131*$C$199 + 'User Input'!N172*$C$198)*N236</f>
        <v>0</v>
      </c>
      <c r="O538" s="140">
        <f>('User Input'!O131*$C$199 + 'User Input'!O172*$C$198)*O236</f>
        <v>0</v>
      </c>
      <c r="P538" s="140">
        <f>('User Input'!P131*$C$199 + 'User Input'!P172*$C$198)*P236</f>
        <v>0</v>
      </c>
      <c r="Q538" s="140">
        <f>('User Input'!Q131*$C$199 + 'User Input'!Q172*$C$198)*Q236</f>
        <v>0</v>
      </c>
      <c r="R538" s="140">
        <f>('User Input'!R131*$C$199 + 'User Input'!R172*$C$198)*R236</f>
        <v>0</v>
      </c>
      <c r="S538" s="140">
        <f>('User Input'!S131*$C$199 + 'User Input'!S172*$C$198)*S236</f>
        <v>0</v>
      </c>
      <c r="T538" s="140">
        <f>('User Input'!T131*$C$199 + 'User Input'!T172*$C$198)*T236</f>
        <v>0</v>
      </c>
      <c r="U538" s="140">
        <f>('User Input'!U131*$C$199 + 'User Input'!U172*$C$198)*U236</f>
        <v>0</v>
      </c>
      <c r="V538" s="140">
        <f>('User Input'!V131*$C$199 + 'User Input'!V172*$C$198)*V236</f>
        <v>0</v>
      </c>
      <c r="W538" s="140">
        <f>('User Input'!W131*$C$199 + 'User Input'!W172*$C$198)*W236</f>
        <v>0</v>
      </c>
      <c r="X538" s="140">
        <f>('User Input'!X131*$C$199 + 'User Input'!X172*$C$198)*X236</f>
        <v>0</v>
      </c>
      <c r="Y538" s="140">
        <f>('User Input'!Y131*$C$199 + 'User Input'!Y172*$C$198)*Y236</f>
        <v>0</v>
      </c>
      <c r="Z538" s="140">
        <f>('User Input'!Z131*$C$199 + 'User Input'!Z172*$C$198)*Z236</f>
        <v>0</v>
      </c>
      <c r="AA538" s="140">
        <f>('User Input'!AA131*$C$199 + 'User Input'!AA172*$C$198)*AA236</f>
        <v>0</v>
      </c>
      <c r="AB538" s="140">
        <f>('User Input'!AB131*$C$199 + 'User Input'!AB172*$C$198)*AB236</f>
        <v>0</v>
      </c>
      <c r="AC538" s="140">
        <f>('User Input'!AC131*$C$199 + 'User Input'!AC172*$C$198)*AC236</f>
        <v>0</v>
      </c>
      <c r="AD538" s="140">
        <f>('User Input'!AD131*$C$199 + 'User Input'!AD172*$C$198)*AD236</f>
        <v>0</v>
      </c>
      <c r="AE538" s="140">
        <f>('User Input'!AE131*$C$199 + 'User Input'!AE172*$C$198)*AE236</f>
        <v>0</v>
      </c>
      <c r="AF538" s="140">
        <f>('User Input'!AF131*$C$199 + 'User Input'!AF172*$C$198)*AF236</f>
        <v>0</v>
      </c>
      <c r="AG538" s="140">
        <f>('User Input'!AG131*$C$199 + 'User Input'!AG172*$C$198)*AG236</f>
        <v>0</v>
      </c>
      <c r="AH538" s="140">
        <f>('User Input'!AH131*$C$199 + 'User Input'!AH172*$C$198)*AH236</f>
        <v>0</v>
      </c>
      <c r="AI538" s="140">
        <f>('User Input'!AI131*$C$199 + 'User Input'!AI172*$C$198)*AI236</f>
        <v>0</v>
      </c>
      <c r="AJ538" s="140">
        <f>('User Input'!AJ131*$C$199 + 'User Input'!AJ172*$C$198)*AJ236</f>
        <v>0</v>
      </c>
      <c r="AK538" s="140">
        <f>('User Input'!AK131*$C$199 + 'User Input'!AK172*$C$198)*AK236</f>
        <v>0</v>
      </c>
      <c r="AL538" s="140">
        <f>('User Input'!AL131*$C$199 + 'User Input'!AL172*$C$198)*AL236</f>
        <v>0</v>
      </c>
      <c r="AM538" s="140">
        <f>('User Input'!AM131*$C$199 + 'User Input'!AM172*$C$198)*AM236</f>
        <v>0</v>
      </c>
      <c r="AN538" s="140">
        <f>('User Input'!AN131*$C$199 + 'User Input'!AN172*$C$198)*AN236</f>
        <v>0</v>
      </c>
      <c r="AO538" s="140">
        <f>('User Input'!AO131*$C$199 + 'User Input'!AO172*$C$198)*AO236</f>
        <v>0</v>
      </c>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row>
    <row r="539" spans="1:95" ht="15" customHeight="1">
      <c r="A539" s="104"/>
      <c r="B539" s="117" t="s">
        <v>116</v>
      </c>
      <c r="C539" s="141"/>
      <c r="D539" s="140">
        <f>('User Input'!D132*$C$199 + 'User Input'!D173*$C$198)*D237</f>
        <v>0</v>
      </c>
      <c r="E539" s="140">
        <f>('User Input'!E132*$C$199 + 'User Input'!E173*$C$198)*E237</f>
        <v>0</v>
      </c>
      <c r="F539" s="140">
        <f>('User Input'!F132*$C$199 + 'User Input'!F173*$C$198)*F237</f>
        <v>0</v>
      </c>
      <c r="G539" s="140">
        <f>('User Input'!G132*$C$199 + 'User Input'!G173*$C$198)*G237</f>
        <v>0</v>
      </c>
      <c r="H539" s="140">
        <f>('User Input'!H132*$C$199 + 'User Input'!H173*$C$198)*H237</f>
        <v>0</v>
      </c>
      <c r="I539" s="140">
        <f>('User Input'!I132*$C$199 + 'User Input'!I173*$C$198)*I237</f>
        <v>0</v>
      </c>
      <c r="J539" s="140">
        <f>('User Input'!J132*$C$199 + 'User Input'!J173*$C$198)*J237</f>
        <v>0</v>
      </c>
      <c r="K539" s="140">
        <f>('User Input'!K132*$C$199 + 'User Input'!K173*$C$198)*K237</f>
        <v>0</v>
      </c>
      <c r="L539" s="140">
        <f>('User Input'!L132*$C$199 + 'User Input'!L173*$C$198)*L237</f>
        <v>0</v>
      </c>
      <c r="M539" s="140">
        <f>('User Input'!M132*$C$199 + 'User Input'!M173*$C$198)*M237</f>
        <v>0</v>
      </c>
      <c r="N539" s="140">
        <f>('User Input'!N132*$C$199 + 'User Input'!N173*$C$198)*N237</f>
        <v>0</v>
      </c>
      <c r="O539" s="140">
        <f>('User Input'!O132*$C$199 + 'User Input'!O173*$C$198)*O237</f>
        <v>0</v>
      </c>
      <c r="P539" s="140">
        <f>('User Input'!P132*$C$199 + 'User Input'!P173*$C$198)*P237</f>
        <v>0</v>
      </c>
      <c r="Q539" s="140">
        <f>('User Input'!Q132*$C$199 + 'User Input'!Q173*$C$198)*Q237</f>
        <v>0</v>
      </c>
      <c r="R539" s="140">
        <f>('User Input'!R132*$C$199 + 'User Input'!R173*$C$198)*R237</f>
        <v>0</v>
      </c>
      <c r="S539" s="140">
        <f>('User Input'!S132*$C$199 + 'User Input'!S173*$C$198)*S237</f>
        <v>0</v>
      </c>
      <c r="T539" s="140">
        <f>('User Input'!T132*$C$199 + 'User Input'!T173*$C$198)*T237</f>
        <v>0</v>
      </c>
      <c r="U539" s="140">
        <f>('User Input'!U132*$C$199 + 'User Input'!U173*$C$198)*U237</f>
        <v>0</v>
      </c>
      <c r="V539" s="140">
        <f>('User Input'!V132*$C$199 + 'User Input'!V173*$C$198)*V237</f>
        <v>0</v>
      </c>
      <c r="W539" s="140">
        <f>('User Input'!W132*$C$199 + 'User Input'!W173*$C$198)*W237</f>
        <v>0</v>
      </c>
      <c r="X539" s="140">
        <f>('User Input'!X132*$C$199 + 'User Input'!X173*$C$198)*X237</f>
        <v>0</v>
      </c>
      <c r="Y539" s="140">
        <f>('User Input'!Y132*$C$199 + 'User Input'!Y173*$C$198)*Y237</f>
        <v>0</v>
      </c>
      <c r="Z539" s="140">
        <f>('User Input'!Z132*$C$199 + 'User Input'!Z173*$C$198)*Z237</f>
        <v>0</v>
      </c>
      <c r="AA539" s="140">
        <f>('User Input'!AA132*$C$199 + 'User Input'!AA173*$C$198)*AA237</f>
        <v>0</v>
      </c>
      <c r="AB539" s="140">
        <f>('User Input'!AB132*$C$199 + 'User Input'!AB173*$C$198)*AB237</f>
        <v>0</v>
      </c>
      <c r="AC539" s="140">
        <f>('User Input'!AC132*$C$199 + 'User Input'!AC173*$C$198)*AC237</f>
        <v>0</v>
      </c>
      <c r="AD539" s="140">
        <f>('User Input'!AD132*$C$199 + 'User Input'!AD173*$C$198)*AD237</f>
        <v>0</v>
      </c>
      <c r="AE539" s="140">
        <f>('User Input'!AE132*$C$199 + 'User Input'!AE173*$C$198)*AE237</f>
        <v>0</v>
      </c>
      <c r="AF539" s="140">
        <f>('User Input'!AF132*$C$199 + 'User Input'!AF173*$C$198)*AF237</f>
        <v>0</v>
      </c>
      <c r="AG539" s="140">
        <f>('User Input'!AG132*$C$199 + 'User Input'!AG173*$C$198)*AG237</f>
        <v>0</v>
      </c>
      <c r="AH539" s="140">
        <f>('User Input'!AH132*$C$199 + 'User Input'!AH173*$C$198)*AH237</f>
        <v>0</v>
      </c>
      <c r="AI539" s="140">
        <f>('User Input'!AI132*$C$199 + 'User Input'!AI173*$C$198)*AI237</f>
        <v>0</v>
      </c>
      <c r="AJ539" s="140">
        <f>('User Input'!AJ132*$C$199 + 'User Input'!AJ173*$C$198)*AJ237</f>
        <v>0</v>
      </c>
      <c r="AK539" s="140">
        <f>('User Input'!AK132*$C$199 + 'User Input'!AK173*$C$198)*AK237</f>
        <v>0</v>
      </c>
      <c r="AL539" s="140">
        <f>('User Input'!AL132*$C$199 + 'User Input'!AL173*$C$198)*AL237</f>
        <v>0</v>
      </c>
      <c r="AM539" s="140">
        <f>('User Input'!AM132*$C$199 + 'User Input'!AM173*$C$198)*AM237</f>
        <v>0</v>
      </c>
      <c r="AN539" s="140">
        <f>('User Input'!AN132*$C$199 + 'User Input'!AN173*$C$198)*AN237</f>
        <v>0</v>
      </c>
      <c r="AO539" s="140">
        <f>('User Input'!AO132*$C$199 + 'User Input'!AO173*$C$198)*AO237</f>
        <v>0</v>
      </c>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row>
    <row r="540" spans="1:95" ht="15" customHeight="1">
      <c r="A540" s="104"/>
      <c r="B540" s="117" t="s">
        <v>117</v>
      </c>
      <c r="C540" s="141"/>
      <c r="D540" s="140">
        <f>('User Input'!D133*$C$199 + 'User Input'!D174*$C$198)*D238</f>
        <v>0</v>
      </c>
      <c r="E540" s="140">
        <f>('User Input'!E133*$C$199 + 'User Input'!E174*$C$198)*E238</f>
        <v>0</v>
      </c>
      <c r="F540" s="140">
        <f>('User Input'!F133*$C$199 + 'User Input'!F174*$C$198)*F238</f>
        <v>0</v>
      </c>
      <c r="G540" s="140">
        <f>('User Input'!G133*$C$199 + 'User Input'!G174*$C$198)*G238</f>
        <v>0</v>
      </c>
      <c r="H540" s="140">
        <f>('User Input'!H133*$C$199 + 'User Input'!H174*$C$198)*H238</f>
        <v>0</v>
      </c>
      <c r="I540" s="140">
        <f>('User Input'!I133*$C$199 + 'User Input'!I174*$C$198)*I238</f>
        <v>0</v>
      </c>
      <c r="J540" s="140">
        <f>('User Input'!J133*$C$199 + 'User Input'!J174*$C$198)*J238</f>
        <v>0</v>
      </c>
      <c r="K540" s="140">
        <f>('User Input'!K133*$C$199 + 'User Input'!K174*$C$198)*K238</f>
        <v>0</v>
      </c>
      <c r="L540" s="140">
        <f>('User Input'!L133*$C$199 + 'User Input'!L174*$C$198)*L238</f>
        <v>0</v>
      </c>
      <c r="M540" s="140">
        <f>('User Input'!M133*$C$199 + 'User Input'!M174*$C$198)*M238</f>
        <v>0</v>
      </c>
      <c r="N540" s="140">
        <f>('User Input'!N133*$C$199 + 'User Input'!N174*$C$198)*N238</f>
        <v>0</v>
      </c>
      <c r="O540" s="140">
        <f>('User Input'!O133*$C$199 + 'User Input'!O174*$C$198)*O238</f>
        <v>0</v>
      </c>
      <c r="P540" s="140">
        <f>('User Input'!P133*$C$199 + 'User Input'!P174*$C$198)*P238</f>
        <v>0</v>
      </c>
      <c r="Q540" s="140">
        <f>('User Input'!Q133*$C$199 + 'User Input'!Q174*$C$198)*Q238</f>
        <v>0</v>
      </c>
      <c r="R540" s="140">
        <f>('User Input'!R133*$C$199 + 'User Input'!R174*$C$198)*R238</f>
        <v>0</v>
      </c>
      <c r="S540" s="140">
        <f>('User Input'!S133*$C$199 + 'User Input'!S174*$C$198)*S238</f>
        <v>0</v>
      </c>
      <c r="T540" s="140">
        <f>('User Input'!T133*$C$199 + 'User Input'!T174*$C$198)*T238</f>
        <v>0</v>
      </c>
      <c r="U540" s="140">
        <f>('User Input'!U133*$C$199 + 'User Input'!U174*$C$198)*U238</f>
        <v>0</v>
      </c>
      <c r="V540" s="140">
        <f>('User Input'!V133*$C$199 + 'User Input'!V174*$C$198)*V238</f>
        <v>0</v>
      </c>
      <c r="W540" s="140">
        <f>('User Input'!W133*$C$199 + 'User Input'!W174*$C$198)*W238</f>
        <v>0</v>
      </c>
      <c r="X540" s="140">
        <f>('User Input'!X133*$C$199 + 'User Input'!X174*$C$198)*X238</f>
        <v>0</v>
      </c>
      <c r="Y540" s="140">
        <f>('User Input'!Y133*$C$199 + 'User Input'!Y174*$C$198)*Y238</f>
        <v>0</v>
      </c>
      <c r="Z540" s="140">
        <f>('User Input'!Z133*$C$199 + 'User Input'!Z174*$C$198)*Z238</f>
        <v>0</v>
      </c>
      <c r="AA540" s="140">
        <f>('User Input'!AA133*$C$199 + 'User Input'!AA174*$C$198)*AA238</f>
        <v>0</v>
      </c>
      <c r="AB540" s="140">
        <f>('User Input'!AB133*$C$199 + 'User Input'!AB174*$C$198)*AB238</f>
        <v>0</v>
      </c>
      <c r="AC540" s="140">
        <f>('User Input'!AC133*$C$199 + 'User Input'!AC174*$C$198)*AC238</f>
        <v>0</v>
      </c>
      <c r="AD540" s="140">
        <f>('User Input'!AD133*$C$199 + 'User Input'!AD174*$C$198)*AD238</f>
        <v>0</v>
      </c>
      <c r="AE540" s="140">
        <f>('User Input'!AE133*$C$199 + 'User Input'!AE174*$C$198)*AE238</f>
        <v>0</v>
      </c>
      <c r="AF540" s="140">
        <f>('User Input'!AF133*$C$199 + 'User Input'!AF174*$C$198)*AF238</f>
        <v>0</v>
      </c>
      <c r="AG540" s="140">
        <f>('User Input'!AG133*$C$199 + 'User Input'!AG174*$C$198)*AG238</f>
        <v>0</v>
      </c>
      <c r="AH540" s="140">
        <f>('User Input'!AH133*$C$199 + 'User Input'!AH174*$C$198)*AH238</f>
        <v>0</v>
      </c>
      <c r="AI540" s="140">
        <f>('User Input'!AI133*$C$199 + 'User Input'!AI174*$C$198)*AI238</f>
        <v>0</v>
      </c>
      <c r="AJ540" s="140">
        <f>('User Input'!AJ133*$C$199 + 'User Input'!AJ174*$C$198)*AJ238</f>
        <v>0</v>
      </c>
      <c r="AK540" s="140">
        <f>('User Input'!AK133*$C$199 + 'User Input'!AK174*$C$198)*AK238</f>
        <v>0</v>
      </c>
      <c r="AL540" s="140">
        <f>('User Input'!AL133*$C$199 + 'User Input'!AL174*$C$198)*AL238</f>
        <v>0</v>
      </c>
      <c r="AM540" s="140">
        <f>('User Input'!AM133*$C$199 + 'User Input'!AM174*$C$198)*AM238</f>
        <v>0</v>
      </c>
      <c r="AN540" s="140">
        <f>('User Input'!AN133*$C$199 + 'User Input'!AN174*$C$198)*AN238</f>
        <v>0</v>
      </c>
      <c r="AO540" s="140">
        <f>('User Input'!AO133*$C$199 + 'User Input'!AO174*$C$198)*AO238</f>
        <v>0</v>
      </c>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row>
    <row r="541" spans="1:95" ht="15" customHeight="1">
      <c r="A541" s="104"/>
      <c r="B541" s="117" t="s">
        <v>118</v>
      </c>
      <c r="C541" s="141"/>
      <c r="D541" s="140">
        <f>('User Input'!D134*$C$199 + 'User Input'!D175*$C$198)*D239</f>
        <v>0</v>
      </c>
      <c r="E541" s="140">
        <f>('User Input'!E134*$C$199 + 'User Input'!E175*$C$198)*E239</f>
        <v>0</v>
      </c>
      <c r="F541" s="140">
        <f>('User Input'!F134*$C$199 + 'User Input'!F175*$C$198)*F239</f>
        <v>0</v>
      </c>
      <c r="G541" s="140">
        <f>('User Input'!G134*$C$199 + 'User Input'!G175*$C$198)*G239</f>
        <v>0</v>
      </c>
      <c r="H541" s="140">
        <f>('User Input'!H134*$C$199 + 'User Input'!H175*$C$198)*H239</f>
        <v>0</v>
      </c>
      <c r="I541" s="140">
        <f>('User Input'!I134*$C$199 + 'User Input'!I175*$C$198)*I239</f>
        <v>0</v>
      </c>
      <c r="J541" s="140">
        <f>('User Input'!J134*$C$199 + 'User Input'!J175*$C$198)*J239</f>
        <v>0</v>
      </c>
      <c r="K541" s="140">
        <f>('User Input'!K134*$C$199 + 'User Input'!K175*$C$198)*K239</f>
        <v>0</v>
      </c>
      <c r="L541" s="140">
        <f>('User Input'!L134*$C$199 + 'User Input'!L175*$C$198)*L239</f>
        <v>0</v>
      </c>
      <c r="M541" s="140">
        <f>('User Input'!M134*$C$199 + 'User Input'!M175*$C$198)*M239</f>
        <v>0</v>
      </c>
      <c r="N541" s="140">
        <f>('User Input'!N134*$C$199 + 'User Input'!N175*$C$198)*N239</f>
        <v>0</v>
      </c>
      <c r="O541" s="140">
        <f>('User Input'!O134*$C$199 + 'User Input'!O175*$C$198)*O239</f>
        <v>0</v>
      </c>
      <c r="P541" s="140">
        <f>('User Input'!P134*$C$199 + 'User Input'!P175*$C$198)*P239</f>
        <v>0</v>
      </c>
      <c r="Q541" s="140">
        <f>('User Input'!Q134*$C$199 + 'User Input'!Q175*$C$198)*Q239</f>
        <v>0</v>
      </c>
      <c r="R541" s="140">
        <f>('User Input'!R134*$C$199 + 'User Input'!R175*$C$198)*R239</f>
        <v>0</v>
      </c>
      <c r="S541" s="140">
        <f>('User Input'!S134*$C$199 + 'User Input'!S175*$C$198)*S239</f>
        <v>0</v>
      </c>
      <c r="T541" s="140">
        <f>('User Input'!T134*$C$199 + 'User Input'!T175*$C$198)*T239</f>
        <v>0</v>
      </c>
      <c r="U541" s="140">
        <f>('User Input'!U134*$C$199 + 'User Input'!U175*$C$198)*U239</f>
        <v>0</v>
      </c>
      <c r="V541" s="140">
        <f>('User Input'!V134*$C$199 + 'User Input'!V175*$C$198)*V239</f>
        <v>0</v>
      </c>
      <c r="W541" s="140">
        <f>('User Input'!W134*$C$199 + 'User Input'!W175*$C$198)*W239</f>
        <v>0</v>
      </c>
      <c r="X541" s="140">
        <f>('User Input'!X134*$C$199 + 'User Input'!X175*$C$198)*X239</f>
        <v>0</v>
      </c>
      <c r="Y541" s="140">
        <f>('User Input'!Y134*$C$199 + 'User Input'!Y175*$C$198)*Y239</f>
        <v>0</v>
      </c>
      <c r="Z541" s="140">
        <f>('User Input'!Z134*$C$199 + 'User Input'!Z175*$C$198)*Z239</f>
        <v>0</v>
      </c>
      <c r="AA541" s="140">
        <f>('User Input'!AA134*$C$199 + 'User Input'!AA175*$C$198)*AA239</f>
        <v>0</v>
      </c>
      <c r="AB541" s="140">
        <f>('User Input'!AB134*$C$199 + 'User Input'!AB175*$C$198)*AB239</f>
        <v>0</v>
      </c>
      <c r="AC541" s="140">
        <f>('User Input'!AC134*$C$199 + 'User Input'!AC175*$C$198)*AC239</f>
        <v>0</v>
      </c>
      <c r="AD541" s="140">
        <f>('User Input'!AD134*$C$199 + 'User Input'!AD175*$C$198)*AD239</f>
        <v>0</v>
      </c>
      <c r="AE541" s="140">
        <f>('User Input'!AE134*$C$199 + 'User Input'!AE175*$C$198)*AE239</f>
        <v>0</v>
      </c>
      <c r="AF541" s="140">
        <f>('User Input'!AF134*$C$199 + 'User Input'!AF175*$C$198)*AF239</f>
        <v>0</v>
      </c>
      <c r="AG541" s="140">
        <f>('User Input'!AG134*$C$199 + 'User Input'!AG175*$C$198)*AG239</f>
        <v>0</v>
      </c>
      <c r="AH541" s="140">
        <f>('User Input'!AH134*$C$199 + 'User Input'!AH175*$C$198)*AH239</f>
        <v>0</v>
      </c>
      <c r="AI541" s="140">
        <f>('User Input'!AI134*$C$199 + 'User Input'!AI175*$C$198)*AI239</f>
        <v>0</v>
      </c>
      <c r="AJ541" s="140">
        <f>('User Input'!AJ134*$C$199 + 'User Input'!AJ175*$C$198)*AJ239</f>
        <v>0</v>
      </c>
      <c r="AK541" s="140">
        <f>('User Input'!AK134*$C$199 + 'User Input'!AK175*$C$198)*AK239</f>
        <v>0</v>
      </c>
      <c r="AL541" s="140">
        <f>('User Input'!AL134*$C$199 + 'User Input'!AL175*$C$198)*AL239</f>
        <v>0</v>
      </c>
      <c r="AM541" s="140">
        <f>('User Input'!AM134*$C$199 + 'User Input'!AM175*$C$198)*AM239</f>
        <v>0</v>
      </c>
      <c r="AN541" s="140">
        <f>('User Input'!AN134*$C$199 + 'User Input'!AN175*$C$198)*AN239</f>
        <v>0</v>
      </c>
      <c r="AO541" s="140">
        <f>('User Input'!AO134*$C$199 + 'User Input'!AO175*$C$198)*AO239</f>
        <v>0</v>
      </c>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row>
    <row r="542" spans="1:95" ht="15" customHeight="1">
      <c r="A542" s="104"/>
      <c r="B542" s="117" t="s">
        <v>119</v>
      </c>
      <c r="C542" s="141"/>
      <c r="D542" s="140">
        <f>('User Input'!D135*$C$199 + 'User Input'!D176*$C$198)*D240</f>
        <v>0</v>
      </c>
      <c r="E542" s="140">
        <f>('User Input'!E135*$C$199 + 'User Input'!E176*$C$198)*E240</f>
        <v>0</v>
      </c>
      <c r="F542" s="140">
        <f>('User Input'!F135*$C$199 + 'User Input'!F176*$C$198)*F240</f>
        <v>0</v>
      </c>
      <c r="G542" s="140">
        <f>('User Input'!G135*$C$199 + 'User Input'!G176*$C$198)*G240</f>
        <v>0</v>
      </c>
      <c r="H542" s="140">
        <f>('User Input'!H135*$C$199 + 'User Input'!H176*$C$198)*H240</f>
        <v>0</v>
      </c>
      <c r="I542" s="140">
        <f>('User Input'!I135*$C$199 + 'User Input'!I176*$C$198)*I240</f>
        <v>0</v>
      </c>
      <c r="J542" s="140">
        <f>('User Input'!J135*$C$199 + 'User Input'!J176*$C$198)*J240</f>
        <v>0</v>
      </c>
      <c r="K542" s="140">
        <f>('User Input'!K135*$C$199 + 'User Input'!K176*$C$198)*K240</f>
        <v>0</v>
      </c>
      <c r="L542" s="140">
        <f>('User Input'!L135*$C$199 + 'User Input'!L176*$C$198)*L240</f>
        <v>0</v>
      </c>
      <c r="M542" s="140">
        <f>('User Input'!M135*$C$199 + 'User Input'!M176*$C$198)*M240</f>
        <v>0</v>
      </c>
      <c r="N542" s="140">
        <f>('User Input'!N135*$C$199 + 'User Input'!N176*$C$198)*N240</f>
        <v>0</v>
      </c>
      <c r="O542" s="140">
        <f>('User Input'!O135*$C$199 + 'User Input'!O176*$C$198)*O240</f>
        <v>0</v>
      </c>
      <c r="P542" s="140">
        <f>('User Input'!P135*$C$199 + 'User Input'!P176*$C$198)*P240</f>
        <v>0</v>
      </c>
      <c r="Q542" s="140">
        <f>('User Input'!Q135*$C$199 + 'User Input'!Q176*$C$198)*Q240</f>
        <v>0</v>
      </c>
      <c r="R542" s="140">
        <f>('User Input'!R135*$C$199 + 'User Input'!R176*$C$198)*R240</f>
        <v>0</v>
      </c>
      <c r="S542" s="140">
        <f>('User Input'!S135*$C$199 + 'User Input'!S176*$C$198)*S240</f>
        <v>0</v>
      </c>
      <c r="T542" s="140">
        <f>('User Input'!T135*$C$199 + 'User Input'!T176*$C$198)*T240</f>
        <v>0</v>
      </c>
      <c r="U542" s="140">
        <f>('User Input'!U135*$C$199 + 'User Input'!U176*$C$198)*U240</f>
        <v>0</v>
      </c>
      <c r="V542" s="140">
        <f>('User Input'!V135*$C$199 + 'User Input'!V176*$C$198)*V240</f>
        <v>0</v>
      </c>
      <c r="W542" s="140">
        <f>('User Input'!W135*$C$199 + 'User Input'!W176*$C$198)*W240</f>
        <v>0</v>
      </c>
      <c r="X542" s="140">
        <f>('User Input'!X135*$C$199 + 'User Input'!X176*$C$198)*X240</f>
        <v>0</v>
      </c>
      <c r="Y542" s="140">
        <f>('User Input'!Y135*$C$199 + 'User Input'!Y176*$C$198)*Y240</f>
        <v>0</v>
      </c>
      <c r="Z542" s="140">
        <f>('User Input'!Z135*$C$199 + 'User Input'!Z176*$C$198)*Z240</f>
        <v>0</v>
      </c>
      <c r="AA542" s="140">
        <f>('User Input'!AA135*$C$199 + 'User Input'!AA176*$C$198)*AA240</f>
        <v>0</v>
      </c>
      <c r="AB542" s="140">
        <f>('User Input'!AB135*$C$199 + 'User Input'!AB176*$C$198)*AB240</f>
        <v>0</v>
      </c>
      <c r="AC542" s="140">
        <f>('User Input'!AC135*$C$199 + 'User Input'!AC176*$C$198)*AC240</f>
        <v>0</v>
      </c>
      <c r="AD542" s="140">
        <f>('User Input'!AD135*$C$199 + 'User Input'!AD176*$C$198)*AD240</f>
        <v>0</v>
      </c>
      <c r="AE542" s="140">
        <f>('User Input'!AE135*$C$199 + 'User Input'!AE176*$C$198)*AE240</f>
        <v>0</v>
      </c>
      <c r="AF542" s="140">
        <f>('User Input'!AF135*$C$199 + 'User Input'!AF176*$C$198)*AF240</f>
        <v>0</v>
      </c>
      <c r="AG542" s="140">
        <f>('User Input'!AG135*$C$199 + 'User Input'!AG176*$C$198)*AG240</f>
        <v>0</v>
      </c>
      <c r="AH542" s="140">
        <f>('User Input'!AH135*$C$199 + 'User Input'!AH176*$C$198)*AH240</f>
        <v>0</v>
      </c>
      <c r="AI542" s="140">
        <f>('User Input'!AI135*$C$199 + 'User Input'!AI176*$C$198)*AI240</f>
        <v>0</v>
      </c>
      <c r="AJ542" s="140">
        <f>('User Input'!AJ135*$C$199 + 'User Input'!AJ176*$C$198)*AJ240</f>
        <v>0</v>
      </c>
      <c r="AK542" s="140">
        <f>('User Input'!AK135*$C$199 + 'User Input'!AK176*$C$198)*AK240</f>
        <v>0</v>
      </c>
      <c r="AL542" s="140">
        <f>('User Input'!AL135*$C$199 + 'User Input'!AL176*$C$198)*AL240</f>
        <v>0</v>
      </c>
      <c r="AM542" s="140">
        <f>('User Input'!AM135*$C$199 + 'User Input'!AM176*$C$198)*AM240</f>
        <v>0</v>
      </c>
      <c r="AN542" s="140">
        <f>('User Input'!AN135*$C$199 + 'User Input'!AN176*$C$198)*AN240</f>
        <v>0</v>
      </c>
      <c r="AO542" s="140">
        <f>('User Input'!AO135*$C$199 + 'User Input'!AO176*$C$198)*AO240</f>
        <v>0</v>
      </c>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row>
    <row r="543" spans="1:95" ht="15" customHeight="1">
      <c r="A543" s="104"/>
      <c r="B543" s="117" t="s">
        <v>120</v>
      </c>
      <c r="C543" s="141"/>
      <c r="D543" s="140">
        <f>('User Input'!D136*$C$199 + 'User Input'!D177*$C$198)*D241</f>
        <v>0</v>
      </c>
      <c r="E543" s="140">
        <f>('User Input'!E136*$C$199 + 'User Input'!E177*$C$198)*E241</f>
        <v>0</v>
      </c>
      <c r="F543" s="140">
        <f>('User Input'!F136*$C$199 + 'User Input'!F177*$C$198)*F241</f>
        <v>0</v>
      </c>
      <c r="G543" s="140">
        <f>('User Input'!G136*$C$199 + 'User Input'!G177*$C$198)*G241</f>
        <v>0</v>
      </c>
      <c r="H543" s="140">
        <f>('User Input'!H136*$C$199 + 'User Input'!H177*$C$198)*H241</f>
        <v>0</v>
      </c>
      <c r="I543" s="140">
        <f>('User Input'!I136*$C$199 + 'User Input'!I177*$C$198)*I241</f>
        <v>0</v>
      </c>
      <c r="J543" s="140">
        <f>('User Input'!J136*$C$199 + 'User Input'!J177*$C$198)*J241</f>
        <v>0</v>
      </c>
      <c r="K543" s="140">
        <f>('User Input'!K136*$C$199 + 'User Input'!K177*$C$198)*K241</f>
        <v>0</v>
      </c>
      <c r="L543" s="140">
        <f>('User Input'!L136*$C$199 + 'User Input'!L177*$C$198)*L241</f>
        <v>0</v>
      </c>
      <c r="M543" s="140">
        <f>('User Input'!M136*$C$199 + 'User Input'!M177*$C$198)*M241</f>
        <v>0</v>
      </c>
      <c r="N543" s="140">
        <f>('User Input'!N136*$C$199 + 'User Input'!N177*$C$198)*N241</f>
        <v>0</v>
      </c>
      <c r="O543" s="140">
        <f>('User Input'!O136*$C$199 + 'User Input'!O177*$C$198)*O241</f>
        <v>0</v>
      </c>
      <c r="P543" s="140">
        <f>('User Input'!P136*$C$199 + 'User Input'!P177*$C$198)*P241</f>
        <v>0</v>
      </c>
      <c r="Q543" s="140">
        <f>('User Input'!Q136*$C$199 + 'User Input'!Q177*$C$198)*Q241</f>
        <v>0</v>
      </c>
      <c r="R543" s="140">
        <f>('User Input'!R136*$C$199 + 'User Input'!R177*$C$198)*R241</f>
        <v>0</v>
      </c>
      <c r="S543" s="140">
        <f>('User Input'!S136*$C$199 + 'User Input'!S177*$C$198)*S241</f>
        <v>0</v>
      </c>
      <c r="T543" s="140">
        <f>('User Input'!T136*$C$199 + 'User Input'!T177*$C$198)*T241</f>
        <v>0</v>
      </c>
      <c r="U543" s="140">
        <f>('User Input'!U136*$C$199 + 'User Input'!U177*$C$198)*U241</f>
        <v>0</v>
      </c>
      <c r="V543" s="140">
        <f>('User Input'!V136*$C$199 + 'User Input'!V177*$C$198)*V241</f>
        <v>0</v>
      </c>
      <c r="W543" s="140">
        <f>('User Input'!W136*$C$199 + 'User Input'!W177*$C$198)*W241</f>
        <v>0</v>
      </c>
      <c r="X543" s="140">
        <f>('User Input'!X136*$C$199 + 'User Input'!X177*$C$198)*X241</f>
        <v>0</v>
      </c>
      <c r="Y543" s="140">
        <f>('User Input'!Y136*$C$199 + 'User Input'!Y177*$C$198)*Y241</f>
        <v>0</v>
      </c>
      <c r="Z543" s="140">
        <f>('User Input'!Z136*$C$199 + 'User Input'!Z177*$C$198)*Z241</f>
        <v>0</v>
      </c>
      <c r="AA543" s="140">
        <f>('User Input'!AA136*$C$199 + 'User Input'!AA177*$C$198)*AA241</f>
        <v>0</v>
      </c>
      <c r="AB543" s="140">
        <f>('User Input'!AB136*$C$199 + 'User Input'!AB177*$C$198)*AB241</f>
        <v>0</v>
      </c>
      <c r="AC543" s="140">
        <f>('User Input'!AC136*$C$199 + 'User Input'!AC177*$C$198)*AC241</f>
        <v>0</v>
      </c>
      <c r="AD543" s="140">
        <f>('User Input'!AD136*$C$199 + 'User Input'!AD177*$C$198)*AD241</f>
        <v>0</v>
      </c>
      <c r="AE543" s="140">
        <f>('User Input'!AE136*$C$199 + 'User Input'!AE177*$C$198)*AE241</f>
        <v>0</v>
      </c>
      <c r="AF543" s="140">
        <f>('User Input'!AF136*$C$199 + 'User Input'!AF177*$C$198)*AF241</f>
        <v>0</v>
      </c>
      <c r="AG543" s="140">
        <f>('User Input'!AG136*$C$199 + 'User Input'!AG177*$C$198)*AG241</f>
        <v>0</v>
      </c>
      <c r="AH543" s="140">
        <f>('User Input'!AH136*$C$199 + 'User Input'!AH177*$C$198)*AH241</f>
        <v>0</v>
      </c>
      <c r="AI543" s="140">
        <f>('User Input'!AI136*$C$199 + 'User Input'!AI177*$C$198)*AI241</f>
        <v>0</v>
      </c>
      <c r="AJ543" s="140">
        <f>('User Input'!AJ136*$C$199 + 'User Input'!AJ177*$C$198)*AJ241</f>
        <v>0</v>
      </c>
      <c r="AK543" s="140">
        <f>('User Input'!AK136*$C$199 + 'User Input'!AK177*$C$198)*AK241</f>
        <v>0</v>
      </c>
      <c r="AL543" s="140">
        <f>('User Input'!AL136*$C$199 + 'User Input'!AL177*$C$198)*AL241</f>
        <v>0</v>
      </c>
      <c r="AM543" s="140">
        <f>('User Input'!AM136*$C$199 + 'User Input'!AM177*$C$198)*AM241</f>
        <v>0</v>
      </c>
      <c r="AN543" s="140">
        <f>('User Input'!AN136*$C$199 + 'User Input'!AN177*$C$198)*AN241</f>
        <v>0</v>
      </c>
      <c r="AO543" s="140">
        <f>('User Input'!AO136*$C$199 + 'User Input'!AO177*$C$198)*AO241</f>
        <v>0</v>
      </c>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row>
    <row r="544" spans="1:95" ht="15" customHeight="1">
      <c r="A544" s="104"/>
      <c r="B544" s="117" t="s">
        <v>121</v>
      </c>
      <c r="C544" s="141"/>
      <c r="D544" s="140">
        <f>('User Input'!D137*$C$199 + 'User Input'!D178*$C$198)*D242</f>
        <v>0</v>
      </c>
      <c r="E544" s="140">
        <f>('User Input'!E137*$C$199 + 'User Input'!E178*$C$198)*E242</f>
        <v>0</v>
      </c>
      <c r="F544" s="140">
        <f>('User Input'!F137*$C$199 + 'User Input'!F178*$C$198)*F242</f>
        <v>0</v>
      </c>
      <c r="G544" s="140">
        <f>('User Input'!G137*$C$199 + 'User Input'!G178*$C$198)*G242</f>
        <v>0</v>
      </c>
      <c r="H544" s="140">
        <f>('User Input'!H137*$C$199 + 'User Input'!H178*$C$198)*H242</f>
        <v>0</v>
      </c>
      <c r="I544" s="140">
        <f>('User Input'!I137*$C$199 + 'User Input'!I178*$C$198)*I242</f>
        <v>0</v>
      </c>
      <c r="J544" s="140">
        <f>('User Input'!J137*$C$199 + 'User Input'!J178*$C$198)*J242</f>
        <v>0</v>
      </c>
      <c r="K544" s="140">
        <f>('User Input'!K137*$C$199 + 'User Input'!K178*$C$198)*K242</f>
        <v>0</v>
      </c>
      <c r="L544" s="140">
        <f>('User Input'!L137*$C$199 + 'User Input'!L178*$C$198)*L242</f>
        <v>0</v>
      </c>
      <c r="M544" s="140">
        <f>('User Input'!M137*$C$199 + 'User Input'!M178*$C$198)*M242</f>
        <v>0</v>
      </c>
      <c r="N544" s="140">
        <f>('User Input'!N137*$C$199 + 'User Input'!N178*$C$198)*N242</f>
        <v>0</v>
      </c>
      <c r="O544" s="140">
        <f>('User Input'!O137*$C$199 + 'User Input'!O178*$C$198)*O242</f>
        <v>0</v>
      </c>
      <c r="P544" s="140">
        <f>('User Input'!P137*$C$199 + 'User Input'!P178*$C$198)*P242</f>
        <v>0</v>
      </c>
      <c r="Q544" s="140">
        <f>('User Input'!Q137*$C$199 + 'User Input'!Q178*$C$198)*Q242</f>
        <v>0</v>
      </c>
      <c r="R544" s="140">
        <f>('User Input'!R137*$C$199 + 'User Input'!R178*$C$198)*R242</f>
        <v>0</v>
      </c>
      <c r="S544" s="140">
        <f>('User Input'!S137*$C$199 + 'User Input'!S178*$C$198)*S242</f>
        <v>0</v>
      </c>
      <c r="T544" s="140">
        <f>('User Input'!T137*$C$199 + 'User Input'!T178*$C$198)*T242</f>
        <v>0</v>
      </c>
      <c r="U544" s="140">
        <f>('User Input'!U137*$C$199 + 'User Input'!U178*$C$198)*U242</f>
        <v>0</v>
      </c>
      <c r="V544" s="140">
        <f>('User Input'!V137*$C$199 + 'User Input'!V178*$C$198)*V242</f>
        <v>0</v>
      </c>
      <c r="W544" s="140">
        <f>('User Input'!W137*$C$199 + 'User Input'!W178*$C$198)*W242</f>
        <v>0</v>
      </c>
      <c r="X544" s="140">
        <f>('User Input'!X137*$C$199 + 'User Input'!X178*$C$198)*X242</f>
        <v>0</v>
      </c>
      <c r="Y544" s="140">
        <f>('User Input'!Y137*$C$199 + 'User Input'!Y178*$C$198)*Y242</f>
        <v>0</v>
      </c>
      <c r="Z544" s="140">
        <f>('User Input'!Z137*$C$199 + 'User Input'!Z178*$C$198)*Z242</f>
        <v>0</v>
      </c>
      <c r="AA544" s="140">
        <f>('User Input'!AA137*$C$199 + 'User Input'!AA178*$C$198)*AA242</f>
        <v>0</v>
      </c>
      <c r="AB544" s="140">
        <f>('User Input'!AB137*$C$199 + 'User Input'!AB178*$C$198)*AB242</f>
        <v>0</v>
      </c>
      <c r="AC544" s="140">
        <f>('User Input'!AC137*$C$199 + 'User Input'!AC178*$C$198)*AC242</f>
        <v>0</v>
      </c>
      <c r="AD544" s="140">
        <f>('User Input'!AD137*$C$199 + 'User Input'!AD178*$C$198)*AD242</f>
        <v>0</v>
      </c>
      <c r="AE544" s="140">
        <f>('User Input'!AE137*$C$199 + 'User Input'!AE178*$C$198)*AE242</f>
        <v>0</v>
      </c>
      <c r="AF544" s="140">
        <f>('User Input'!AF137*$C$199 + 'User Input'!AF178*$C$198)*AF242</f>
        <v>0</v>
      </c>
      <c r="AG544" s="140">
        <f>('User Input'!AG137*$C$199 + 'User Input'!AG178*$C$198)*AG242</f>
        <v>0</v>
      </c>
      <c r="AH544" s="140">
        <f>('User Input'!AH137*$C$199 + 'User Input'!AH178*$C$198)*AH242</f>
        <v>0</v>
      </c>
      <c r="AI544" s="140">
        <f>('User Input'!AI137*$C$199 + 'User Input'!AI178*$C$198)*AI242</f>
        <v>0</v>
      </c>
      <c r="AJ544" s="140">
        <f>('User Input'!AJ137*$C$199 + 'User Input'!AJ178*$C$198)*AJ242</f>
        <v>0</v>
      </c>
      <c r="AK544" s="140">
        <f>('User Input'!AK137*$C$199 + 'User Input'!AK178*$C$198)*AK242</f>
        <v>0</v>
      </c>
      <c r="AL544" s="140">
        <f>('User Input'!AL137*$C$199 + 'User Input'!AL178*$C$198)*AL242</f>
        <v>0</v>
      </c>
      <c r="AM544" s="140">
        <f>('User Input'!AM137*$C$199 + 'User Input'!AM178*$C$198)*AM242</f>
        <v>0</v>
      </c>
      <c r="AN544" s="140">
        <f>('User Input'!AN137*$C$199 + 'User Input'!AN178*$C$198)*AN242</f>
        <v>0</v>
      </c>
      <c r="AO544" s="140">
        <f>('User Input'!AO137*$C$199 + 'User Input'!AO178*$C$198)*AO242</f>
        <v>0</v>
      </c>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row>
    <row r="545" spans="1:95" ht="15" customHeight="1">
      <c r="A545" s="104"/>
      <c r="B545" s="117" t="s">
        <v>122</v>
      </c>
      <c r="C545" s="141"/>
      <c r="D545" s="140">
        <f>('User Input'!D138*$C$199 + 'User Input'!D179*$C$198)*D243</f>
        <v>0</v>
      </c>
      <c r="E545" s="140">
        <f>('User Input'!E138*$C$199 + 'User Input'!E179*$C$198)*E243</f>
        <v>0</v>
      </c>
      <c r="F545" s="140">
        <f>('User Input'!F138*$C$199 + 'User Input'!F179*$C$198)*F243</f>
        <v>0</v>
      </c>
      <c r="G545" s="140">
        <f>('User Input'!G138*$C$199 + 'User Input'!G179*$C$198)*G243</f>
        <v>0</v>
      </c>
      <c r="H545" s="140">
        <f>('User Input'!H138*$C$199 + 'User Input'!H179*$C$198)*H243</f>
        <v>0</v>
      </c>
      <c r="I545" s="140">
        <f>('User Input'!I138*$C$199 + 'User Input'!I179*$C$198)*I243</f>
        <v>0</v>
      </c>
      <c r="J545" s="140">
        <f>('User Input'!J138*$C$199 + 'User Input'!J179*$C$198)*J243</f>
        <v>0</v>
      </c>
      <c r="K545" s="140">
        <f>('User Input'!K138*$C$199 + 'User Input'!K179*$C$198)*K243</f>
        <v>0</v>
      </c>
      <c r="L545" s="140">
        <f>('User Input'!L138*$C$199 + 'User Input'!L179*$C$198)*L243</f>
        <v>0</v>
      </c>
      <c r="M545" s="140">
        <f>('User Input'!M138*$C$199 + 'User Input'!M179*$C$198)*M243</f>
        <v>0</v>
      </c>
      <c r="N545" s="140">
        <f>('User Input'!N138*$C$199 + 'User Input'!N179*$C$198)*N243</f>
        <v>0</v>
      </c>
      <c r="O545" s="140">
        <f>('User Input'!O138*$C$199 + 'User Input'!O179*$C$198)*O243</f>
        <v>0</v>
      </c>
      <c r="P545" s="140">
        <f>('User Input'!P138*$C$199 + 'User Input'!P179*$C$198)*P243</f>
        <v>0</v>
      </c>
      <c r="Q545" s="140">
        <f>('User Input'!Q138*$C$199 + 'User Input'!Q179*$C$198)*Q243</f>
        <v>0</v>
      </c>
      <c r="R545" s="140">
        <f>('User Input'!R138*$C$199 + 'User Input'!R179*$C$198)*R243</f>
        <v>0</v>
      </c>
      <c r="S545" s="140">
        <f>('User Input'!S138*$C$199 + 'User Input'!S179*$C$198)*S243</f>
        <v>0</v>
      </c>
      <c r="T545" s="140">
        <f>('User Input'!T138*$C$199 + 'User Input'!T179*$C$198)*T243</f>
        <v>0</v>
      </c>
      <c r="U545" s="140">
        <f>('User Input'!U138*$C$199 + 'User Input'!U179*$C$198)*U243</f>
        <v>0</v>
      </c>
      <c r="V545" s="140">
        <f>('User Input'!V138*$C$199 + 'User Input'!V179*$C$198)*V243</f>
        <v>0</v>
      </c>
      <c r="W545" s="140">
        <f>('User Input'!W138*$C$199 + 'User Input'!W179*$C$198)*W243</f>
        <v>0</v>
      </c>
      <c r="X545" s="140">
        <f>('User Input'!X138*$C$199 + 'User Input'!X179*$C$198)*X243</f>
        <v>0</v>
      </c>
      <c r="Y545" s="140">
        <f>('User Input'!Y138*$C$199 + 'User Input'!Y179*$C$198)*Y243</f>
        <v>0</v>
      </c>
      <c r="Z545" s="140">
        <f>('User Input'!Z138*$C$199 + 'User Input'!Z179*$C$198)*Z243</f>
        <v>0</v>
      </c>
      <c r="AA545" s="140">
        <f>('User Input'!AA138*$C$199 + 'User Input'!AA179*$C$198)*AA243</f>
        <v>0</v>
      </c>
      <c r="AB545" s="140">
        <f>('User Input'!AB138*$C$199 + 'User Input'!AB179*$C$198)*AB243</f>
        <v>0</v>
      </c>
      <c r="AC545" s="140">
        <f>('User Input'!AC138*$C$199 + 'User Input'!AC179*$C$198)*AC243</f>
        <v>0</v>
      </c>
      <c r="AD545" s="140">
        <f>('User Input'!AD138*$C$199 + 'User Input'!AD179*$C$198)*AD243</f>
        <v>0</v>
      </c>
      <c r="AE545" s="140">
        <f>('User Input'!AE138*$C$199 + 'User Input'!AE179*$C$198)*AE243</f>
        <v>0</v>
      </c>
      <c r="AF545" s="140">
        <f>('User Input'!AF138*$C$199 + 'User Input'!AF179*$C$198)*AF243</f>
        <v>0</v>
      </c>
      <c r="AG545" s="140">
        <f>('User Input'!AG138*$C$199 + 'User Input'!AG179*$C$198)*AG243</f>
        <v>0</v>
      </c>
      <c r="AH545" s="140">
        <f>('User Input'!AH138*$C$199 + 'User Input'!AH179*$C$198)*AH243</f>
        <v>0</v>
      </c>
      <c r="AI545" s="140">
        <f>('User Input'!AI138*$C$199 + 'User Input'!AI179*$C$198)*AI243</f>
        <v>0</v>
      </c>
      <c r="AJ545" s="140">
        <f>('User Input'!AJ138*$C$199 + 'User Input'!AJ179*$C$198)*AJ243</f>
        <v>0</v>
      </c>
      <c r="AK545" s="140">
        <f>('User Input'!AK138*$C$199 + 'User Input'!AK179*$C$198)*AK243</f>
        <v>0</v>
      </c>
      <c r="AL545" s="140">
        <f>('User Input'!AL138*$C$199 + 'User Input'!AL179*$C$198)*AL243</f>
        <v>0</v>
      </c>
      <c r="AM545" s="140">
        <f>('User Input'!AM138*$C$199 + 'User Input'!AM179*$C$198)*AM243</f>
        <v>0</v>
      </c>
      <c r="AN545" s="140">
        <f>('User Input'!AN138*$C$199 + 'User Input'!AN179*$C$198)*AN243</f>
        <v>0</v>
      </c>
      <c r="AO545" s="140">
        <f>('User Input'!AO138*$C$199 + 'User Input'!AO179*$C$198)*AO243</f>
        <v>0</v>
      </c>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row>
    <row r="546" spans="1:95" ht="15" customHeight="1">
      <c r="A546" s="104"/>
      <c r="B546" s="117" t="s">
        <v>123</v>
      </c>
      <c r="C546" s="141"/>
      <c r="D546" s="140">
        <f>('User Input'!D139*$C$199 + 'User Input'!D180*$C$198)*D244</f>
        <v>0</v>
      </c>
      <c r="E546" s="140">
        <f>('User Input'!E139*$C$199 + 'User Input'!E180*$C$198)*E244</f>
        <v>0</v>
      </c>
      <c r="F546" s="140">
        <f>('User Input'!F139*$C$199 + 'User Input'!F180*$C$198)*F244</f>
        <v>0</v>
      </c>
      <c r="G546" s="140">
        <f>('User Input'!G139*$C$199 + 'User Input'!G180*$C$198)*G244</f>
        <v>0</v>
      </c>
      <c r="H546" s="140">
        <f>('User Input'!H139*$C$199 + 'User Input'!H180*$C$198)*H244</f>
        <v>0</v>
      </c>
      <c r="I546" s="140">
        <f>('User Input'!I139*$C$199 + 'User Input'!I180*$C$198)*I244</f>
        <v>0</v>
      </c>
      <c r="J546" s="140">
        <f>('User Input'!J139*$C$199 + 'User Input'!J180*$C$198)*J244</f>
        <v>0</v>
      </c>
      <c r="K546" s="140">
        <f>('User Input'!K139*$C$199 + 'User Input'!K180*$C$198)*K244</f>
        <v>0</v>
      </c>
      <c r="L546" s="140">
        <f>('User Input'!L139*$C$199 + 'User Input'!L180*$C$198)*L244</f>
        <v>0</v>
      </c>
      <c r="M546" s="140">
        <f>('User Input'!M139*$C$199 + 'User Input'!M180*$C$198)*M244</f>
        <v>0</v>
      </c>
      <c r="N546" s="140">
        <f>('User Input'!N139*$C$199 + 'User Input'!N180*$C$198)*N244</f>
        <v>0</v>
      </c>
      <c r="O546" s="140">
        <f>('User Input'!O139*$C$199 + 'User Input'!O180*$C$198)*O244</f>
        <v>0</v>
      </c>
      <c r="P546" s="140">
        <f>('User Input'!P139*$C$199 + 'User Input'!P180*$C$198)*P244</f>
        <v>0</v>
      </c>
      <c r="Q546" s="140">
        <f>('User Input'!Q139*$C$199 + 'User Input'!Q180*$C$198)*Q244</f>
        <v>0</v>
      </c>
      <c r="R546" s="140">
        <f>('User Input'!R139*$C$199 + 'User Input'!R180*$C$198)*R244</f>
        <v>0</v>
      </c>
      <c r="S546" s="140">
        <f>('User Input'!S139*$C$199 + 'User Input'!S180*$C$198)*S244</f>
        <v>0</v>
      </c>
      <c r="T546" s="140">
        <f>('User Input'!T139*$C$199 + 'User Input'!T180*$C$198)*T244</f>
        <v>0</v>
      </c>
      <c r="U546" s="140">
        <f>('User Input'!U139*$C$199 + 'User Input'!U180*$C$198)*U244</f>
        <v>0</v>
      </c>
      <c r="V546" s="140">
        <f>('User Input'!V139*$C$199 + 'User Input'!V180*$C$198)*V244</f>
        <v>0</v>
      </c>
      <c r="W546" s="140">
        <f>('User Input'!W139*$C$199 + 'User Input'!W180*$C$198)*W244</f>
        <v>0</v>
      </c>
      <c r="X546" s="140">
        <f>('User Input'!X139*$C$199 + 'User Input'!X180*$C$198)*X244</f>
        <v>0</v>
      </c>
      <c r="Y546" s="140">
        <f>('User Input'!Y139*$C$199 + 'User Input'!Y180*$C$198)*Y244</f>
        <v>0</v>
      </c>
      <c r="Z546" s="140">
        <f>('User Input'!Z139*$C$199 + 'User Input'!Z180*$C$198)*Z244</f>
        <v>0</v>
      </c>
      <c r="AA546" s="140">
        <f>('User Input'!AA139*$C$199 + 'User Input'!AA180*$C$198)*AA244</f>
        <v>0</v>
      </c>
      <c r="AB546" s="140">
        <f>('User Input'!AB139*$C$199 + 'User Input'!AB180*$C$198)*AB244</f>
        <v>0</v>
      </c>
      <c r="AC546" s="140">
        <f>('User Input'!AC139*$C$199 + 'User Input'!AC180*$C$198)*AC244</f>
        <v>0</v>
      </c>
      <c r="AD546" s="140">
        <f>('User Input'!AD139*$C$199 + 'User Input'!AD180*$C$198)*AD244</f>
        <v>0</v>
      </c>
      <c r="AE546" s="140">
        <f>('User Input'!AE139*$C$199 + 'User Input'!AE180*$C$198)*AE244</f>
        <v>0</v>
      </c>
      <c r="AF546" s="140">
        <f>('User Input'!AF139*$C$199 + 'User Input'!AF180*$C$198)*AF244</f>
        <v>0</v>
      </c>
      <c r="AG546" s="140">
        <f>('User Input'!AG139*$C$199 + 'User Input'!AG180*$C$198)*AG244</f>
        <v>0</v>
      </c>
      <c r="AH546" s="140">
        <f>('User Input'!AH139*$C$199 + 'User Input'!AH180*$C$198)*AH244</f>
        <v>0</v>
      </c>
      <c r="AI546" s="140">
        <f>('User Input'!AI139*$C$199 + 'User Input'!AI180*$C$198)*AI244</f>
        <v>0</v>
      </c>
      <c r="AJ546" s="140">
        <f>('User Input'!AJ139*$C$199 + 'User Input'!AJ180*$C$198)*AJ244</f>
        <v>0</v>
      </c>
      <c r="AK546" s="140">
        <f>('User Input'!AK139*$C$199 + 'User Input'!AK180*$C$198)*AK244</f>
        <v>0</v>
      </c>
      <c r="AL546" s="140">
        <f>('User Input'!AL139*$C$199 + 'User Input'!AL180*$C$198)*AL244</f>
        <v>0</v>
      </c>
      <c r="AM546" s="140">
        <f>('User Input'!AM139*$C$199 + 'User Input'!AM180*$C$198)*AM244</f>
        <v>0</v>
      </c>
      <c r="AN546" s="140">
        <f>('User Input'!AN139*$C$199 + 'User Input'!AN180*$C$198)*AN244</f>
        <v>0</v>
      </c>
      <c r="AO546" s="140">
        <f>('User Input'!AO139*$C$199 + 'User Input'!AO180*$C$198)*AO244</f>
        <v>0</v>
      </c>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row>
    <row r="547" spans="1:95" ht="15" customHeight="1">
      <c r="A547" s="104"/>
      <c r="B547" s="117" t="s">
        <v>124</v>
      </c>
      <c r="C547" s="141"/>
      <c r="D547" s="140">
        <f>('User Input'!D140*$C$199 + 'User Input'!D181*$C$198)*D245</f>
        <v>0</v>
      </c>
      <c r="E547" s="140">
        <f>('User Input'!E140*$C$199 + 'User Input'!E181*$C$198)*E245</f>
        <v>0</v>
      </c>
      <c r="F547" s="140">
        <f>('User Input'!F140*$C$199 + 'User Input'!F181*$C$198)*F245</f>
        <v>0</v>
      </c>
      <c r="G547" s="140">
        <f>('User Input'!G140*$C$199 + 'User Input'!G181*$C$198)*G245</f>
        <v>0</v>
      </c>
      <c r="H547" s="140">
        <f>('User Input'!H140*$C$199 + 'User Input'!H181*$C$198)*H245</f>
        <v>0</v>
      </c>
      <c r="I547" s="140">
        <f>('User Input'!I140*$C$199 + 'User Input'!I181*$C$198)*I245</f>
        <v>0</v>
      </c>
      <c r="J547" s="140">
        <f>('User Input'!J140*$C$199 + 'User Input'!J181*$C$198)*J245</f>
        <v>0</v>
      </c>
      <c r="K547" s="140">
        <f>('User Input'!K140*$C$199 + 'User Input'!K181*$C$198)*K245</f>
        <v>0</v>
      </c>
      <c r="L547" s="140">
        <f>('User Input'!L140*$C$199 + 'User Input'!L181*$C$198)*L245</f>
        <v>0</v>
      </c>
      <c r="M547" s="140">
        <f>('User Input'!M140*$C$199 + 'User Input'!M181*$C$198)*M245</f>
        <v>0</v>
      </c>
      <c r="N547" s="140">
        <f>('User Input'!N140*$C$199 + 'User Input'!N181*$C$198)*N245</f>
        <v>0</v>
      </c>
      <c r="O547" s="140">
        <f>('User Input'!O140*$C$199 + 'User Input'!O181*$C$198)*O245</f>
        <v>0</v>
      </c>
      <c r="P547" s="140">
        <f>('User Input'!P140*$C$199 + 'User Input'!P181*$C$198)*P245</f>
        <v>0</v>
      </c>
      <c r="Q547" s="140">
        <f>('User Input'!Q140*$C$199 + 'User Input'!Q181*$C$198)*Q245</f>
        <v>0</v>
      </c>
      <c r="R547" s="140">
        <f>('User Input'!R140*$C$199 + 'User Input'!R181*$C$198)*R245</f>
        <v>0</v>
      </c>
      <c r="S547" s="140">
        <f>('User Input'!S140*$C$199 + 'User Input'!S181*$C$198)*S245</f>
        <v>0</v>
      </c>
      <c r="T547" s="140">
        <f>('User Input'!T140*$C$199 + 'User Input'!T181*$C$198)*T245</f>
        <v>0</v>
      </c>
      <c r="U547" s="140">
        <f>('User Input'!U140*$C$199 + 'User Input'!U181*$C$198)*U245</f>
        <v>0</v>
      </c>
      <c r="V547" s="140">
        <f>('User Input'!V140*$C$199 + 'User Input'!V181*$C$198)*V245</f>
        <v>0</v>
      </c>
      <c r="W547" s="140">
        <f>('User Input'!W140*$C$199 + 'User Input'!W181*$C$198)*W245</f>
        <v>0</v>
      </c>
      <c r="X547" s="140">
        <f>('User Input'!X140*$C$199 + 'User Input'!X181*$C$198)*X245</f>
        <v>0</v>
      </c>
      <c r="Y547" s="140">
        <f>('User Input'!Y140*$C$199 + 'User Input'!Y181*$C$198)*Y245</f>
        <v>0</v>
      </c>
      <c r="Z547" s="140">
        <f>('User Input'!Z140*$C$199 + 'User Input'!Z181*$C$198)*Z245</f>
        <v>0</v>
      </c>
      <c r="AA547" s="140">
        <f>('User Input'!AA140*$C$199 + 'User Input'!AA181*$C$198)*AA245</f>
        <v>0</v>
      </c>
      <c r="AB547" s="140">
        <f>('User Input'!AB140*$C$199 + 'User Input'!AB181*$C$198)*AB245</f>
        <v>0</v>
      </c>
      <c r="AC547" s="140">
        <f>('User Input'!AC140*$C$199 + 'User Input'!AC181*$C$198)*AC245</f>
        <v>0</v>
      </c>
      <c r="AD547" s="140">
        <f>('User Input'!AD140*$C$199 + 'User Input'!AD181*$C$198)*AD245</f>
        <v>0</v>
      </c>
      <c r="AE547" s="140">
        <f>('User Input'!AE140*$C$199 + 'User Input'!AE181*$C$198)*AE245</f>
        <v>0</v>
      </c>
      <c r="AF547" s="140">
        <f>('User Input'!AF140*$C$199 + 'User Input'!AF181*$C$198)*AF245</f>
        <v>0</v>
      </c>
      <c r="AG547" s="140">
        <f>('User Input'!AG140*$C$199 + 'User Input'!AG181*$C$198)*AG245</f>
        <v>0</v>
      </c>
      <c r="AH547" s="140">
        <f>('User Input'!AH140*$C$199 + 'User Input'!AH181*$C$198)*AH245</f>
        <v>0</v>
      </c>
      <c r="AI547" s="140">
        <f>('User Input'!AI140*$C$199 + 'User Input'!AI181*$C$198)*AI245</f>
        <v>0</v>
      </c>
      <c r="AJ547" s="140">
        <f>('User Input'!AJ140*$C$199 + 'User Input'!AJ181*$C$198)*AJ245</f>
        <v>0</v>
      </c>
      <c r="AK547" s="140">
        <f>('User Input'!AK140*$C$199 + 'User Input'!AK181*$C$198)*AK245</f>
        <v>0</v>
      </c>
      <c r="AL547" s="140">
        <f>('User Input'!AL140*$C$199 + 'User Input'!AL181*$C$198)*AL245</f>
        <v>0</v>
      </c>
      <c r="AM547" s="140">
        <f>('User Input'!AM140*$C$199 + 'User Input'!AM181*$C$198)*AM245</f>
        <v>0</v>
      </c>
      <c r="AN547" s="140">
        <f>('User Input'!AN140*$C$199 + 'User Input'!AN181*$C$198)*AN245</f>
        <v>0</v>
      </c>
      <c r="AO547" s="140">
        <f>('User Input'!AO140*$C$199 + 'User Input'!AO181*$C$198)*AO245</f>
        <v>0</v>
      </c>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row>
    <row r="548" spans="1:95" ht="15" customHeight="1">
      <c r="A548" s="104"/>
      <c r="B548" s="117" t="s">
        <v>125</v>
      </c>
      <c r="C548" s="141"/>
      <c r="D548" s="140">
        <f>('User Input'!D141*$C$199 + 'User Input'!D182*$C$198)*D246</f>
        <v>0</v>
      </c>
      <c r="E548" s="140">
        <f>('User Input'!E141*$C$199 + 'User Input'!E182*$C$198)*E246</f>
        <v>0</v>
      </c>
      <c r="F548" s="140">
        <f>('User Input'!F141*$C$199 + 'User Input'!F182*$C$198)*F246</f>
        <v>0</v>
      </c>
      <c r="G548" s="140">
        <f>('User Input'!G141*$C$199 + 'User Input'!G182*$C$198)*G246</f>
        <v>0</v>
      </c>
      <c r="H548" s="140">
        <f>('User Input'!H141*$C$199 + 'User Input'!H182*$C$198)*H246</f>
        <v>0</v>
      </c>
      <c r="I548" s="140">
        <f>('User Input'!I141*$C$199 + 'User Input'!I182*$C$198)*I246</f>
        <v>0</v>
      </c>
      <c r="J548" s="140">
        <f>('User Input'!J141*$C$199 + 'User Input'!J182*$C$198)*J246</f>
        <v>0</v>
      </c>
      <c r="K548" s="140">
        <f>('User Input'!K141*$C$199 + 'User Input'!K182*$C$198)*K246</f>
        <v>0</v>
      </c>
      <c r="L548" s="140">
        <f>('User Input'!L141*$C$199 + 'User Input'!L182*$C$198)*L246</f>
        <v>0</v>
      </c>
      <c r="M548" s="140">
        <f>('User Input'!M141*$C$199 + 'User Input'!M182*$C$198)*M246</f>
        <v>0</v>
      </c>
      <c r="N548" s="140">
        <f>('User Input'!N141*$C$199 + 'User Input'!N182*$C$198)*N246</f>
        <v>0</v>
      </c>
      <c r="O548" s="140">
        <f>('User Input'!O141*$C$199 + 'User Input'!O182*$C$198)*O246</f>
        <v>0</v>
      </c>
      <c r="P548" s="140">
        <f>('User Input'!P141*$C$199 + 'User Input'!P182*$C$198)*P246</f>
        <v>0</v>
      </c>
      <c r="Q548" s="140">
        <f>('User Input'!Q141*$C$199 + 'User Input'!Q182*$C$198)*Q246</f>
        <v>0</v>
      </c>
      <c r="R548" s="140">
        <f>('User Input'!R141*$C$199 + 'User Input'!R182*$C$198)*R246</f>
        <v>0</v>
      </c>
      <c r="S548" s="140">
        <f>('User Input'!S141*$C$199 + 'User Input'!S182*$C$198)*S246</f>
        <v>0</v>
      </c>
      <c r="T548" s="140">
        <f>('User Input'!T141*$C$199 + 'User Input'!T182*$C$198)*T246</f>
        <v>0</v>
      </c>
      <c r="U548" s="140">
        <f>('User Input'!U141*$C$199 + 'User Input'!U182*$C$198)*U246</f>
        <v>0</v>
      </c>
      <c r="V548" s="140">
        <f>('User Input'!V141*$C$199 + 'User Input'!V182*$C$198)*V246</f>
        <v>0</v>
      </c>
      <c r="W548" s="140">
        <f>('User Input'!W141*$C$199 + 'User Input'!W182*$C$198)*W246</f>
        <v>0</v>
      </c>
      <c r="X548" s="140">
        <f>('User Input'!X141*$C$199 + 'User Input'!X182*$C$198)*X246</f>
        <v>0</v>
      </c>
      <c r="Y548" s="140">
        <f>('User Input'!Y141*$C$199 + 'User Input'!Y182*$C$198)*Y246</f>
        <v>0</v>
      </c>
      <c r="Z548" s="140">
        <f>('User Input'!Z141*$C$199 + 'User Input'!Z182*$C$198)*Z246</f>
        <v>0</v>
      </c>
      <c r="AA548" s="140">
        <f>('User Input'!AA141*$C$199 + 'User Input'!AA182*$C$198)*AA246</f>
        <v>0</v>
      </c>
      <c r="AB548" s="140">
        <f>('User Input'!AB141*$C$199 + 'User Input'!AB182*$C$198)*AB246</f>
        <v>0</v>
      </c>
      <c r="AC548" s="140">
        <f>('User Input'!AC141*$C$199 + 'User Input'!AC182*$C$198)*AC246</f>
        <v>0</v>
      </c>
      <c r="AD548" s="140">
        <f>('User Input'!AD141*$C$199 + 'User Input'!AD182*$C$198)*AD246</f>
        <v>0</v>
      </c>
      <c r="AE548" s="140">
        <f>('User Input'!AE141*$C$199 + 'User Input'!AE182*$C$198)*AE246</f>
        <v>0</v>
      </c>
      <c r="AF548" s="140">
        <f>('User Input'!AF141*$C$199 + 'User Input'!AF182*$C$198)*AF246</f>
        <v>0</v>
      </c>
      <c r="AG548" s="140">
        <f>('User Input'!AG141*$C$199 + 'User Input'!AG182*$C$198)*AG246</f>
        <v>0</v>
      </c>
      <c r="AH548" s="140">
        <f>('User Input'!AH141*$C$199 + 'User Input'!AH182*$C$198)*AH246</f>
        <v>0</v>
      </c>
      <c r="AI548" s="140">
        <f>('User Input'!AI141*$C$199 + 'User Input'!AI182*$C$198)*AI246</f>
        <v>0</v>
      </c>
      <c r="AJ548" s="140">
        <f>('User Input'!AJ141*$C$199 + 'User Input'!AJ182*$C$198)*AJ246</f>
        <v>0</v>
      </c>
      <c r="AK548" s="140">
        <f>('User Input'!AK141*$C$199 + 'User Input'!AK182*$C$198)*AK246</f>
        <v>0</v>
      </c>
      <c r="AL548" s="140">
        <f>('User Input'!AL141*$C$199 + 'User Input'!AL182*$C$198)*AL246</f>
        <v>0</v>
      </c>
      <c r="AM548" s="140">
        <f>('User Input'!AM141*$C$199 + 'User Input'!AM182*$C$198)*AM246</f>
        <v>0</v>
      </c>
      <c r="AN548" s="140">
        <f>('User Input'!AN141*$C$199 + 'User Input'!AN182*$C$198)*AN246</f>
        <v>0</v>
      </c>
      <c r="AO548" s="140">
        <f>('User Input'!AO141*$C$199 + 'User Input'!AO182*$C$198)*AO246</f>
        <v>0</v>
      </c>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row>
    <row r="549" spans="1:95" ht="15" customHeight="1">
      <c r="A549" s="104"/>
      <c r="B549" s="117" t="s">
        <v>126</v>
      </c>
      <c r="C549" s="141"/>
      <c r="D549" s="140">
        <f>('User Input'!D142*$C$199 + 'User Input'!D183*$C$198)*D247</f>
        <v>0</v>
      </c>
      <c r="E549" s="140">
        <f>('User Input'!E142*$C$199 + 'User Input'!E183*$C$198)*E247</f>
        <v>0</v>
      </c>
      <c r="F549" s="140">
        <f>('User Input'!F142*$C$199 + 'User Input'!F183*$C$198)*F247</f>
        <v>0</v>
      </c>
      <c r="G549" s="140">
        <f>('User Input'!G142*$C$199 + 'User Input'!G183*$C$198)*G247</f>
        <v>0</v>
      </c>
      <c r="H549" s="140">
        <f>('User Input'!H142*$C$199 + 'User Input'!H183*$C$198)*H247</f>
        <v>0</v>
      </c>
      <c r="I549" s="140">
        <f>('User Input'!I142*$C$199 + 'User Input'!I183*$C$198)*I247</f>
        <v>0</v>
      </c>
      <c r="J549" s="140">
        <f>('User Input'!J142*$C$199 + 'User Input'!J183*$C$198)*J247</f>
        <v>0</v>
      </c>
      <c r="K549" s="140">
        <f>('User Input'!K142*$C$199 + 'User Input'!K183*$C$198)*K247</f>
        <v>0</v>
      </c>
      <c r="L549" s="140">
        <f>('User Input'!L142*$C$199 + 'User Input'!L183*$C$198)*L247</f>
        <v>0</v>
      </c>
      <c r="M549" s="140">
        <f>('User Input'!M142*$C$199 + 'User Input'!M183*$C$198)*M247</f>
        <v>0</v>
      </c>
      <c r="N549" s="140">
        <f>('User Input'!N142*$C$199 + 'User Input'!N183*$C$198)*N247</f>
        <v>0</v>
      </c>
      <c r="O549" s="140">
        <f>('User Input'!O142*$C$199 + 'User Input'!O183*$C$198)*O247</f>
        <v>0</v>
      </c>
      <c r="P549" s="140">
        <f>('User Input'!P142*$C$199 + 'User Input'!P183*$C$198)*P247</f>
        <v>0</v>
      </c>
      <c r="Q549" s="140">
        <f>('User Input'!Q142*$C$199 + 'User Input'!Q183*$C$198)*Q247</f>
        <v>0</v>
      </c>
      <c r="R549" s="140">
        <f>('User Input'!R142*$C$199 + 'User Input'!R183*$C$198)*R247</f>
        <v>0</v>
      </c>
      <c r="S549" s="140">
        <f>('User Input'!S142*$C$199 + 'User Input'!S183*$C$198)*S247</f>
        <v>0</v>
      </c>
      <c r="T549" s="140">
        <f>('User Input'!T142*$C$199 + 'User Input'!T183*$C$198)*T247</f>
        <v>0</v>
      </c>
      <c r="U549" s="140">
        <f>('User Input'!U142*$C$199 + 'User Input'!U183*$C$198)*U247</f>
        <v>0</v>
      </c>
      <c r="V549" s="140">
        <f>('User Input'!V142*$C$199 + 'User Input'!V183*$C$198)*V247</f>
        <v>0</v>
      </c>
      <c r="W549" s="140">
        <f>('User Input'!W142*$C$199 + 'User Input'!W183*$C$198)*W247</f>
        <v>0</v>
      </c>
      <c r="X549" s="140">
        <f>('User Input'!X142*$C$199 + 'User Input'!X183*$C$198)*X247</f>
        <v>0</v>
      </c>
      <c r="Y549" s="140">
        <f>('User Input'!Y142*$C$199 + 'User Input'!Y183*$C$198)*Y247</f>
        <v>0</v>
      </c>
      <c r="Z549" s="140">
        <f>('User Input'!Z142*$C$199 + 'User Input'!Z183*$C$198)*Z247</f>
        <v>0</v>
      </c>
      <c r="AA549" s="140">
        <f>('User Input'!AA142*$C$199 + 'User Input'!AA183*$C$198)*AA247</f>
        <v>0</v>
      </c>
      <c r="AB549" s="140">
        <f>('User Input'!AB142*$C$199 + 'User Input'!AB183*$C$198)*AB247</f>
        <v>0</v>
      </c>
      <c r="AC549" s="140">
        <f>('User Input'!AC142*$C$199 + 'User Input'!AC183*$C$198)*AC247</f>
        <v>0</v>
      </c>
      <c r="AD549" s="140">
        <f>('User Input'!AD142*$C$199 + 'User Input'!AD183*$C$198)*AD247</f>
        <v>0</v>
      </c>
      <c r="AE549" s="140">
        <f>('User Input'!AE142*$C$199 + 'User Input'!AE183*$C$198)*AE247</f>
        <v>0</v>
      </c>
      <c r="AF549" s="140">
        <f>('User Input'!AF142*$C$199 + 'User Input'!AF183*$C$198)*AF247</f>
        <v>0</v>
      </c>
      <c r="AG549" s="140">
        <f>('User Input'!AG142*$C$199 + 'User Input'!AG183*$C$198)*AG247</f>
        <v>0</v>
      </c>
      <c r="AH549" s="140">
        <f>('User Input'!AH142*$C$199 + 'User Input'!AH183*$C$198)*AH247</f>
        <v>0</v>
      </c>
      <c r="AI549" s="140">
        <f>('User Input'!AI142*$C$199 + 'User Input'!AI183*$C$198)*AI247</f>
        <v>0</v>
      </c>
      <c r="AJ549" s="140">
        <f>('User Input'!AJ142*$C$199 + 'User Input'!AJ183*$C$198)*AJ247</f>
        <v>0</v>
      </c>
      <c r="AK549" s="140">
        <f>('User Input'!AK142*$C$199 + 'User Input'!AK183*$C$198)*AK247</f>
        <v>0</v>
      </c>
      <c r="AL549" s="140">
        <f>('User Input'!AL142*$C$199 + 'User Input'!AL183*$C$198)*AL247</f>
        <v>0</v>
      </c>
      <c r="AM549" s="140">
        <f>('User Input'!AM142*$C$199 + 'User Input'!AM183*$C$198)*AM247</f>
        <v>0</v>
      </c>
      <c r="AN549" s="140">
        <f>('User Input'!AN142*$C$199 + 'User Input'!AN183*$C$198)*AN247</f>
        <v>0</v>
      </c>
      <c r="AO549" s="140">
        <f>('User Input'!AO142*$C$199 + 'User Input'!AO183*$C$198)*AO247</f>
        <v>0</v>
      </c>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row>
    <row r="550" spans="1:95" ht="15" customHeight="1">
      <c r="A550" s="104"/>
      <c r="B550" s="117" t="s">
        <v>127</v>
      </c>
      <c r="C550" s="141"/>
      <c r="D550" s="140">
        <f>('User Input'!D143*$C$199 + 'User Input'!D184*$C$198)*D248</f>
        <v>0</v>
      </c>
      <c r="E550" s="140">
        <f>('User Input'!E143*$C$199 + 'User Input'!E184*$C$198)*E248</f>
        <v>0</v>
      </c>
      <c r="F550" s="140">
        <f>('User Input'!F143*$C$199 + 'User Input'!F184*$C$198)*F248</f>
        <v>0</v>
      </c>
      <c r="G550" s="140">
        <f>('User Input'!G143*$C$199 + 'User Input'!G184*$C$198)*G248</f>
        <v>0</v>
      </c>
      <c r="H550" s="140">
        <f>('User Input'!H143*$C$199 + 'User Input'!H184*$C$198)*H248</f>
        <v>0</v>
      </c>
      <c r="I550" s="140">
        <f>('User Input'!I143*$C$199 + 'User Input'!I184*$C$198)*I248</f>
        <v>0</v>
      </c>
      <c r="J550" s="140">
        <f>('User Input'!J143*$C$199 + 'User Input'!J184*$C$198)*J248</f>
        <v>0</v>
      </c>
      <c r="K550" s="140">
        <f>('User Input'!K143*$C$199 + 'User Input'!K184*$C$198)*K248</f>
        <v>0</v>
      </c>
      <c r="L550" s="140">
        <f>('User Input'!L143*$C$199 + 'User Input'!L184*$C$198)*L248</f>
        <v>0</v>
      </c>
      <c r="M550" s="140">
        <f>('User Input'!M143*$C$199 + 'User Input'!M184*$C$198)*M248</f>
        <v>0</v>
      </c>
      <c r="N550" s="140">
        <f>('User Input'!N143*$C$199 + 'User Input'!N184*$C$198)*N248</f>
        <v>0</v>
      </c>
      <c r="O550" s="140">
        <f>('User Input'!O143*$C$199 + 'User Input'!O184*$C$198)*O248</f>
        <v>0</v>
      </c>
      <c r="P550" s="140">
        <f>('User Input'!P143*$C$199 + 'User Input'!P184*$C$198)*P248</f>
        <v>0</v>
      </c>
      <c r="Q550" s="140">
        <f>('User Input'!Q143*$C$199 + 'User Input'!Q184*$C$198)*Q248</f>
        <v>0</v>
      </c>
      <c r="R550" s="140">
        <f>('User Input'!R143*$C$199 + 'User Input'!R184*$C$198)*R248</f>
        <v>0</v>
      </c>
      <c r="S550" s="140">
        <f>('User Input'!S143*$C$199 + 'User Input'!S184*$C$198)*S248</f>
        <v>0</v>
      </c>
      <c r="T550" s="140">
        <f>('User Input'!T143*$C$199 + 'User Input'!T184*$C$198)*T248</f>
        <v>0</v>
      </c>
      <c r="U550" s="140">
        <f>('User Input'!U143*$C$199 + 'User Input'!U184*$C$198)*U248</f>
        <v>0</v>
      </c>
      <c r="V550" s="140">
        <f>('User Input'!V143*$C$199 + 'User Input'!V184*$C$198)*V248</f>
        <v>0</v>
      </c>
      <c r="W550" s="140">
        <f>('User Input'!W143*$C$199 + 'User Input'!W184*$C$198)*W248</f>
        <v>0</v>
      </c>
      <c r="X550" s="140">
        <f>('User Input'!X143*$C$199 + 'User Input'!X184*$C$198)*X248</f>
        <v>0</v>
      </c>
      <c r="Y550" s="140">
        <f>('User Input'!Y143*$C$199 + 'User Input'!Y184*$C$198)*Y248</f>
        <v>0</v>
      </c>
      <c r="Z550" s="140">
        <f>('User Input'!Z143*$C$199 + 'User Input'!Z184*$C$198)*Z248</f>
        <v>0</v>
      </c>
      <c r="AA550" s="140">
        <f>('User Input'!AA143*$C$199 + 'User Input'!AA184*$C$198)*AA248</f>
        <v>0</v>
      </c>
      <c r="AB550" s="140">
        <f>('User Input'!AB143*$C$199 + 'User Input'!AB184*$C$198)*AB248</f>
        <v>0</v>
      </c>
      <c r="AC550" s="140">
        <f>('User Input'!AC143*$C$199 + 'User Input'!AC184*$C$198)*AC248</f>
        <v>0</v>
      </c>
      <c r="AD550" s="140">
        <f>('User Input'!AD143*$C$199 + 'User Input'!AD184*$C$198)*AD248</f>
        <v>0</v>
      </c>
      <c r="AE550" s="140">
        <f>('User Input'!AE143*$C$199 + 'User Input'!AE184*$C$198)*AE248</f>
        <v>0</v>
      </c>
      <c r="AF550" s="140">
        <f>('User Input'!AF143*$C$199 + 'User Input'!AF184*$C$198)*AF248</f>
        <v>0</v>
      </c>
      <c r="AG550" s="140">
        <f>('User Input'!AG143*$C$199 + 'User Input'!AG184*$C$198)*AG248</f>
        <v>0</v>
      </c>
      <c r="AH550" s="140">
        <f>('User Input'!AH143*$C$199 + 'User Input'!AH184*$C$198)*AH248</f>
        <v>0</v>
      </c>
      <c r="AI550" s="140">
        <f>('User Input'!AI143*$C$199 + 'User Input'!AI184*$C$198)*AI248</f>
        <v>0</v>
      </c>
      <c r="AJ550" s="140">
        <f>('User Input'!AJ143*$C$199 + 'User Input'!AJ184*$C$198)*AJ248</f>
        <v>0</v>
      </c>
      <c r="AK550" s="140">
        <f>('User Input'!AK143*$C$199 + 'User Input'!AK184*$C$198)*AK248</f>
        <v>0</v>
      </c>
      <c r="AL550" s="140">
        <f>('User Input'!AL143*$C$199 + 'User Input'!AL184*$C$198)*AL248</f>
        <v>0</v>
      </c>
      <c r="AM550" s="140">
        <f>('User Input'!AM143*$C$199 + 'User Input'!AM184*$C$198)*AM248</f>
        <v>0</v>
      </c>
      <c r="AN550" s="140">
        <f>('User Input'!AN143*$C$199 + 'User Input'!AN184*$C$198)*AN248</f>
        <v>0</v>
      </c>
      <c r="AO550" s="140">
        <f>('User Input'!AO143*$C$199 + 'User Input'!AO184*$C$198)*AO248</f>
        <v>0</v>
      </c>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row>
    <row r="551" spans="1:95" ht="15" customHeight="1">
      <c r="A551" s="104"/>
      <c r="B551" s="117" t="s">
        <v>128</v>
      </c>
      <c r="C551" s="141"/>
      <c r="D551" s="140">
        <f>('User Input'!D144*$C$199 + 'User Input'!D185*$C$198)*D249</f>
        <v>0</v>
      </c>
      <c r="E551" s="140">
        <f>('User Input'!E144*$C$199 + 'User Input'!E185*$C$198)*E249</f>
        <v>0</v>
      </c>
      <c r="F551" s="140">
        <f>('User Input'!F144*$C$199 + 'User Input'!F185*$C$198)*F249</f>
        <v>0</v>
      </c>
      <c r="G551" s="140">
        <f>('User Input'!G144*$C$199 + 'User Input'!G185*$C$198)*G249</f>
        <v>0</v>
      </c>
      <c r="H551" s="140">
        <f>('User Input'!H144*$C$199 + 'User Input'!H185*$C$198)*H249</f>
        <v>0</v>
      </c>
      <c r="I551" s="140">
        <f>('User Input'!I144*$C$199 + 'User Input'!I185*$C$198)*I249</f>
        <v>0</v>
      </c>
      <c r="J551" s="140">
        <f>('User Input'!J144*$C$199 + 'User Input'!J185*$C$198)*J249</f>
        <v>0</v>
      </c>
      <c r="K551" s="140">
        <f>('User Input'!K144*$C$199 + 'User Input'!K185*$C$198)*K249</f>
        <v>0</v>
      </c>
      <c r="L551" s="140">
        <f>('User Input'!L144*$C$199 + 'User Input'!L185*$C$198)*L249</f>
        <v>0</v>
      </c>
      <c r="M551" s="140">
        <f>('User Input'!M144*$C$199 + 'User Input'!M185*$C$198)*M249</f>
        <v>0</v>
      </c>
      <c r="N551" s="140">
        <f>('User Input'!N144*$C$199 + 'User Input'!N185*$C$198)*N249</f>
        <v>0</v>
      </c>
      <c r="O551" s="140">
        <f>('User Input'!O144*$C$199 + 'User Input'!O185*$C$198)*O249</f>
        <v>0</v>
      </c>
      <c r="P551" s="140">
        <f>('User Input'!P144*$C$199 + 'User Input'!P185*$C$198)*P249</f>
        <v>0</v>
      </c>
      <c r="Q551" s="140">
        <f>('User Input'!Q144*$C$199 + 'User Input'!Q185*$C$198)*Q249</f>
        <v>0</v>
      </c>
      <c r="R551" s="140">
        <f>('User Input'!R144*$C$199 + 'User Input'!R185*$C$198)*R249</f>
        <v>0</v>
      </c>
      <c r="S551" s="140">
        <f>('User Input'!S144*$C$199 + 'User Input'!S185*$C$198)*S249</f>
        <v>0</v>
      </c>
      <c r="T551" s="140">
        <f>('User Input'!T144*$C$199 + 'User Input'!T185*$C$198)*T249</f>
        <v>0</v>
      </c>
      <c r="U551" s="140">
        <f>('User Input'!U144*$C$199 + 'User Input'!U185*$C$198)*U249</f>
        <v>0</v>
      </c>
      <c r="V551" s="140">
        <f>('User Input'!V144*$C$199 + 'User Input'!V185*$C$198)*V249</f>
        <v>0</v>
      </c>
      <c r="W551" s="140">
        <f>('User Input'!W144*$C$199 + 'User Input'!W185*$C$198)*W249</f>
        <v>0</v>
      </c>
      <c r="X551" s="140">
        <f>('User Input'!X144*$C$199 + 'User Input'!X185*$C$198)*X249</f>
        <v>0</v>
      </c>
      <c r="Y551" s="140">
        <f>('User Input'!Y144*$C$199 + 'User Input'!Y185*$C$198)*Y249</f>
        <v>0</v>
      </c>
      <c r="Z551" s="140">
        <f>('User Input'!Z144*$C$199 + 'User Input'!Z185*$C$198)*Z249</f>
        <v>0</v>
      </c>
      <c r="AA551" s="140">
        <f>('User Input'!AA144*$C$199 + 'User Input'!AA185*$C$198)*AA249</f>
        <v>0</v>
      </c>
      <c r="AB551" s="140">
        <f>('User Input'!AB144*$C$199 + 'User Input'!AB185*$C$198)*AB249</f>
        <v>0</v>
      </c>
      <c r="AC551" s="140">
        <f>('User Input'!AC144*$C$199 + 'User Input'!AC185*$C$198)*AC249</f>
        <v>0</v>
      </c>
      <c r="AD551" s="140">
        <f>('User Input'!AD144*$C$199 + 'User Input'!AD185*$C$198)*AD249</f>
        <v>0</v>
      </c>
      <c r="AE551" s="140">
        <f>('User Input'!AE144*$C$199 + 'User Input'!AE185*$C$198)*AE249</f>
        <v>0</v>
      </c>
      <c r="AF551" s="140">
        <f>('User Input'!AF144*$C$199 + 'User Input'!AF185*$C$198)*AF249</f>
        <v>0</v>
      </c>
      <c r="AG551" s="140">
        <f>('User Input'!AG144*$C$199 + 'User Input'!AG185*$C$198)*AG249</f>
        <v>0</v>
      </c>
      <c r="AH551" s="140">
        <f>('User Input'!AH144*$C$199 + 'User Input'!AH185*$C$198)*AH249</f>
        <v>0</v>
      </c>
      <c r="AI551" s="140">
        <f>('User Input'!AI144*$C$199 + 'User Input'!AI185*$C$198)*AI249</f>
        <v>0</v>
      </c>
      <c r="AJ551" s="140">
        <f>('User Input'!AJ144*$C$199 + 'User Input'!AJ185*$C$198)*AJ249</f>
        <v>0</v>
      </c>
      <c r="AK551" s="140">
        <f>('User Input'!AK144*$C$199 + 'User Input'!AK185*$C$198)*AK249</f>
        <v>0</v>
      </c>
      <c r="AL551" s="140">
        <f>('User Input'!AL144*$C$199 + 'User Input'!AL185*$C$198)*AL249</f>
        <v>0</v>
      </c>
      <c r="AM551" s="140">
        <f>('User Input'!AM144*$C$199 + 'User Input'!AM185*$C$198)*AM249</f>
        <v>0</v>
      </c>
      <c r="AN551" s="140">
        <f>('User Input'!AN144*$C$199 + 'User Input'!AN185*$C$198)*AN249</f>
        <v>0</v>
      </c>
      <c r="AO551" s="140">
        <f>('User Input'!AO144*$C$199 + 'User Input'!AO185*$C$198)*AO249</f>
        <v>0</v>
      </c>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row>
    <row r="552" spans="1:95" ht="15" customHeight="1">
      <c r="A552" s="104"/>
      <c r="B552" s="117" t="s">
        <v>129</v>
      </c>
      <c r="C552" s="141"/>
      <c r="D552" s="140">
        <f>('User Input'!D145*$C$199 + 'User Input'!D186*$C$198)*D250</f>
        <v>0</v>
      </c>
      <c r="E552" s="140">
        <f>('User Input'!E145*$C$199 + 'User Input'!E186*$C$198)*E250</f>
        <v>0</v>
      </c>
      <c r="F552" s="140">
        <f>('User Input'!F145*$C$199 + 'User Input'!F186*$C$198)*F250</f>
        <v>0</v>
      </c>
      <c r="G552" s="140">
        <f>('User Input'!G145*$C$199 + 'User Input'!G186*$C$198)*G250</f>
        <v>0</v>
      </c>
      <c r="H552" s="140">
        <f>('User Input'!H145*$C$199 + 'User Input'!H186*$C$198)*H250</f>
        <v>0</v>
      </c>
      <c r="I552" s="140">
        <f>('User Input'!I145*$C$199 + 'User Input'!I186*$C$198)*I250</f>
        <v>0</v>
      </c>
      <c r="J552" s="140">
        <f>('User Input'!J145*$C$199 + 'User Input'!J186*$C$198)*J250</f>
        <v>0</v>
      </c>
      <c r="K552" s="140">
        <f>('User Input'!K145*$C$199 + 'User Input'!K186*$C$198)*K250</f>
        <v>0</v>
      </c>
      <c r="L552" s="140">
        <f>('User Input'!L145*$C$199 + 'User Input'!L186*$C$198)*L250</f>
        <v>0</v>
      </c>
      <c r="M552" s="140">
        <f>('User Input'!M145*$C$199 + 'User Input'!M186*$C$198)*M250</f>
        <v>0</v>
      </c>
      <c r="N552" s="140">
        <f>('User Input'!N145*$C$199 + 'User Input'!N186*$C$198)*N250</f>
        <v>0</v>
      </c>
      <c r="O552" s="140">
        <f>('User Input'!O145*$C$199 + 'User Input'!O186*$C$198)*O250</f>
        <v>0</v>
      </c>
      <c r="P552" s="140">
        <f>('User Input'!P145*$C$199 + 'User Input'!P186*$C$198)*P250</f>
        <v>0</v>
      </c>
      <c r="Q552" s="140">
        <f>('User Input'!Q145*$C$199 + 'User Input'!Q186*$C$198)*Q250</f>
        <v>0</v>
      </c>
      <c r="R552" s="140">
        <f>('User Input'!R145*$C$199 + 'User Input'!R186*$C$198)*R250</f>
        <v>0</v>
      </c>
      <c r="S552" s="140">
        <f>('User Input'!S145*$C$199 + 'User Input'!S186*$C$198)*S250</f>
        <v>0</v>
      </c>
      <c r="T552" s="140">
        <f>('User Input'!T145*$C$199 + 'User Input'!T186*$C$198)*T250</f>
        <v>0</v>
      </c>
      <c r="U552" s="140">
        <f>('User Input'!U145*$C$199 + 'User Input'!U186*$C$198)*U250</f>
        <v>0</v>
      </c>
      <c r="V552" s="140">
        <f>('User Input'!V145*$C$199 + 'User Input'!V186*$C$198)*V250</f>
        <v>0</v>
      </c>
      <c r="W552" s="140">
        <f>('User Input'!W145*$C$199 + 'User Input'!W186*$C$198)*W250</f>
        <v>0</v>
      </c>
      <c r="X552" s="140">
        <f>('User Input'!X145*$C$199 + 'User Input'!X186*$C$198)*X250</f>
        <v>0</v>
      </c>
      <c r="Y552" s="140">
        <f>('User Input'!Y145*$C$199 + 'User Input'!Y186*$C$198)*Y250</f>
        <v>0</v>
      </c>
      <c r="Z552" s="140">
        <f>('User Input'!Z145*$C$199 + 'User Input'!Z186*$C$198)*Z250</f>
        <v>0</v>
      </c>
      <c r="AA552" s="140">
        <f>('User Input'!AA145*$C$199 + 'User Input'!AA186*$C$198)*AA250</f>
        <v>0</v>
      </c>
      <c r="AB552" s="140">
        <f>('User Input'!AB145*$C$199 + 'User Input'!AB186*$C$198)*AB250</f>
        <v>0</v>
      </c>
      <c r="AC552" s="140">
        <f>('User Input'!AC145*$C$199 + 'User Input'!AC186*$C$198)*AC250</f>
        <v>0</v>
      </c>
      <c r="AD552" s="140">
        <f>('User Input'!AD145*$C$199 + 'User Input'!AD186*$C$198)*AD250</f>
        <v>0</v>
      </c>
      <c r="AE552" s="140">
        <f>('User Input'!AE145*$C$199 + 'User Input'!AE186*$C$198)*AE250</f>
        <v>0</v>
      </c>
      <c r="AF552" s="140">
        <f>('User Input'!AF145*$C$199 + 'User Input'!AF186*$C$198)*AF250</f>
        <v>0</v>
      </c>
      <c r="AG552" s="140">
        <f>('User Input'!AG145*$C$199 + 'User Input'!AG186*$C$198)*AG250</f>
        <v>0</v>
      </c>
      <c r="AH552" s="140">
        <f>('User Input'!AH145*$C$199 + 'User Input'!AH186*$C$198)*AH250</f>
        <v>0</v>
      </c>
      <c r="AI552" s="140">
        <f>('User Input'!AI145*$C$199 + 'User Input'!AI186*$C$198)*AI250</f>
        <v>0</v>
      </c>
      <c r="AJ552" s="140">
        <f>('User Input'!AJ145*$C$199 + 'User Input'!AJ186*$C$198)*AJ250</f>
        <v>0</v>
      </c>
      <c r="AK552" s="140">
        <f>('User Input'!AK145*$C$199 + 'User Input'!AK186*$C$198)*AK250</f>
        <v>0</v>
      </c>
      <c r="AL552" s="140">
        <f>('User Input'!AL145*$C$199 + 'User Input'!AL186*$C$198)*AL250</f>
        <v>0</v>
      </c>
      <c r="AM552" s="140">
        <f>('User Input'!AM145*$C$199 + 'User Input'!AM186*$C$198)*AM250</f>
        <v>0</v>
      </c>
      <c r="AN552" s="140">
        <f>('User Input'!AN145*$C$199 + 'User Input'!AN186*$C$198)*AN250</f>
        <v>0</v>
      </c>
      <c r="AO552" s="140">
        <f>('User Input'!AO145*$C$199 + 'User Input'!AO186*$C$198)*AO250</f>
        <v>0</v>
      </c>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row>
    <row r="553" spans="1:95" ht="15" customHeight="1">
      <c r="A553" s="104"/>
      <c r="B553" s="117" t="s">
        <v>130</v>
      </c>
      <c r="C553" s="141"/>
      <c r="D553" s="140">
        <f>('User Input'!D146*$C$199 + 'User Input'!D187*$C$198)*D251</f>
        <v>0</v>
      </c>
      <c r="E553" s="140">
        <f>('User Input'!E146*$C$199 + 'User Input'!E187*$C$198)*E251</f>
        <v>0</v>
      </c>
      <c r="F553" s="140">
        <f>('User Input'!F146*$C$199 + 'User Input'!F187*$C$198)*F251</f>
        <v>0</v>
      </c>
      <c r="G553" s="140">
        <f>('User Input'!G146*$C$199 + 'User Input'!G187*$C$198)*G251</f>
        <v>0</v>
      </c>
      <c r="H553" s="140">
        <f>('User Input'!H146*$C$199 + 'User Input'!H187*$C$198)*H251</f>
        <v>0</v>
      </c>
      <c r="I553" s="140">
        <f>('User Input'!I146*$C$199 + 'User Input'!I187*$C$198)*I251</f>
        <v>0</v>
      </c>
      <c r="J553" s="140">
        <f>('User Input'!J146*$C$199 + 'User Input'!J187*$C$198)*J251</f>
        <v>0</v>
      </c>
      <c r="K553" s="140">
        <f>('User Input'!K146*$C$199 + 'User Input'!K187*$C$198)*K251</f>
        <v>0</v>
      </c>
      <c r="L553" s="140">
        <f>('User Input'!L146*$C$199 + 'User Input'!L187*$C$198)*L251</f>
        <v>0</v>
      </c>
      <c r="M553" s="140">
        <f>('User Input'!M146*$C$199 + 'User Input'!M187*$C$198)*M251</f>
        <v>0</v>
      </c>
      <c r="N553" s="140">
        <f>('User Input'!N146*$C$199 + 'User Input'!N187*$C$198)*N251</f>
        <v>0</v>
      </c>
      <c r="O553" s="140">
        <f>('User Input'!O146*$C$199 + 'User Input'!O187*$C$198)*O251</f>
        <v>0</v>
      </c>
      <c r="P553" s="140">
        <f>('User Input'!P146*$C$199 + 'User Input'!P187*$C$198)*P251</f>
        <v>0</v>
      </c>
      <c r="Q553" s="140">
        <f>('User Input'!Q146*$C$199 + 'User Input'!Q187*$C$198)*Q251</f>
        <v>0</v>
      </c>
      <c r="R553" s="140">
        <f>('User Input'!R146*$C$199 + 'User Input'!R187*$C$198)*R251</f>
        <v>0</v>
      </c>
      <c r="S553" s="140">
        <f>('User Input'!S146*$C$199 + 'User Input'!S187*$C$198)*S251</f>
        <v>0</v>
      </c>
      <c r="T553" s="140">
        <f>('User Input'!T146*$C$199 + 'User Input'!T187*$C$198)*T251</f>
        <v>0</v>
      </c>
      <c r="U553" s="140">
        <f>('User Input'!U146*$C$199 + 'User Input'!U187*$C$198)*U251</f>
        <v>0</v>
      </c>
      <c r="V553" s="140">
        <f>('User Input'!V146*$C$199 + 'User Input'!V187*$C$198)*V251</f>
        <v>0</v>
      </c>
      <c r="W553" s="140">
        <f>('User Input'!W146*$C$199 + 'User Input'!W187*$C$198)*W251</f>
        <v>0</v>
      </c>
      <c r="X553" s="140">
        <f>('User Input'!X146*$C$199 + 'User Input'!X187*$C$198)*X251</f>
        <v>0</v>
      </c>
      <c r="Y553" s="140">
        <f>('User Input'!Y146*$C$199 + 'User Input'!Y187*$C$198)*Y251</f>
        <v>0</v>
      </c>
      <c r="Z553" s="140">
        <f>('User Input'!Z146*$C$199 + 'User Input'!Z187*$C$198)*Z251</f>
        <v>0</v>
      </c>
      <c r="AA553" s="140">
        <f>('User Input'!AA146*$C$199 + 'User Input'!AA187*$C$198)*AA251</f>
        <v>0</v>
      </c>
      <c r="AB553" s="140">
        <f>('User Input'!AB146*$C$199 + 'User Input'!AB187*$C$198)*AB251</f>
        <v>0</v>
      </c>
      <c r="AC553" s="140">
        <f>('User Input'!AC146*$C$199 + 'User Input'!AC187*$C$198)*AC251</f>
        <v>0</v>
      </c>
      <c r="AD553" s="140">
        <f>('User Input'!AD146*$C$199 + 'User Input'!AD187*$C$198)*AD251</f>
        <v>0</v>
      </c>
      <c r="AE553" s="140">
        <f>('User Input'!AE146*$C$199 + 'User Input'!AE187*$C$198)*AE251</f>
        <v>0</v>
      </c>
      <c r="AF553" s="140">
        <f>('User Input'!AF146*$C$199 + 'User Input'!AF187*$C$198)*AF251</f>
        <v>0</v>
      </c>
      <c r="AG553" s="140">
        <f>('User Input'!AG146*$C$199 + 'User Input'!AG187*$C$198)*AG251</f>
        <v>0</v>
      </c>
      <c r="AH553" s="140">
        <f>('User Input'!AH146*$C$199 + 'User Input'!AH187*$C$198)*AH251</f>
        <v>0</v>
      </c>
      <c r="AI553" s="140">
        <f>('User Input'!AI146*$C$199 + 'User Input'!AI187*$C$198)*AI251</f>
        <v>0</v>
      </c>
      <c r="AJ553" s="140">
        <f>('User Input'!AJ146*$C$199 + 'User Input'!AJ187*$C$198)*AJ251</f>
        <v>0</v>
      </c>
      <c r="AK553" s="140">
        <f>('User Input'!AK146*$C$199 + 'User Input'!AK187*$C$198)*AK251</f>
        <v>0</v>
      </c>
      <c r="AL553" s="140">
        <f>('User Input'!AL146*$C$199 + 'User Input'!AL187*$C$198)*AL251</f>
        <v>0</v>
      </c>
      <c r="AM553" s="140">
        <f>('User Input'!AM146*$C$199 + 'User Input'!AM187*$C$198)*AM251</f>
        <v>0</v>
      </c>
      <c r="AN553" s="140">
        <f>('User Input'!AN146*$C$199 + 'User Input'!AN187*$C$198)*AN251</f>
        <v>0</v>
      </c>
      <c r="AO553" s="140">
        <f>('User Input'!AO146*$C$199 + 'User Input'!AO187*$C$198)*AO251</f>
        <v>0</v>
      </c>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row>
    <row r="554" spans="1:95" ht="15" customHeight="1">
      <c r="A554" s="104"/>
      <c r="B554" s="117" t="s">
        <v>131</v>
      </c>
      <c r="C554" s="141"/>
      <c r="D554" s="140">
        <f>('User Input'!D147*$C$199 + 'User Input'!D188*$C$198)*D252</f>
        <v>0</v>
      </c>
      <c r="E554" s="140">
        <f>('User Input'!E147*$C$199 + 'User Input'!E188*$C$198)*E252</f>
        <v>0</v>
      </c>
      <c r="F554" s="140">
        <f>('User Input'!F147*$C$199 + 'User Input'!F188*$C$198)*F252</f>
        <v>0</v>
      </c>
      <c r="G554" s="140">
        <f>('User Input'!G147*$C$199 + 'User Input'!G188*$C$198)*G252</f>
        <v>0</v>
      </c>
      <c r="H554" s="140">
        <f>('User Input'!H147*$C$199 + 'User Input'!H188*$C$198)*H252</f>
        <v>0</v>
      </c>
      <c r="I554" s="140">
        <f>('User Input'!I147*$C$199 + 'User Input'!I188*$C$198)*I252</f>
        <v>0</v>
      </c>
      <c r="J554" s="140">
        <f>('User Input'!J147*$C$199 + 'User Input'!J188*$C$198)*J252</f>
        <v>0</v>
      </c>
      <c r="K554" s="140">
        <f>('User Input'!K147*$C$199 + 'User Input'!K188*$C$198)*K252</f>
        <v>0</v>
      </c>
      <c r="L554" s="140">
        <f>('User Input'!L147*$C$199 + 'User Input'!L188*$C$198)*L252</f>
        <v>0</v>
      </c>
      <c r="M554" s="140">
        <f>('User Input'!M147*$C$199 + 'User Input'!M188*$C$198)*M252</f>
        <v>0</v>
      </c>
      <c r="N554" s="140">
        <f>('User Input'!N147*$C$199 + 'User Input'!N188*$C$198)*N252</f>
        <v>0</v>
      </c>
      <c r="O554" s="140">
        <f>('User Input'!O147*$C$199 + 'User Input'!O188*$C$198)*O252</f>
        <v>0</v>
      </c>
      <c r="P554" s="140">
        <f>('User Input'!P147*$C$199 + 'User Input'!P188*$C$198)*P252</f>
        <v>0</v>
      </c>
      <c r="Q554" s="140">
        <f>('User Input'!Q147*$C$199 + 'User Input'!Q188*$C$198)*Q252</f>
        <v>0</v>
      </c>
      <c r="R554" s="140">
        <f>('User Input'!R147*$C$199 + 'User Input'!R188*$C$198)*R252</f>
        <v>0</v>
      </c>
      <c r="S554" s="140">
        <f>('User Input'!S147*$C$199 + 'User Input'!S188*$C$198)*S252</f>
        <v>0</v>
      </c>
      <c r="T554" s="140">
        <f>('User Input'!T147*$C$199 + 'User Input'!T188*$C$198)*T252</f>
        <v>0</v>
      </c>
      <c r="U554" s="140">
        <f>('User Input'!U147*$C$199 + 'User Input'!U188*$C$198)*U252</f>
        <v>0</v>
      </c>
      <c r="V554" s="140">
        <f>('User Input'!V147*$C$199 + 'User Input'!V188*$C$198)*V252</f>
        <v>0</v>
      </c>
      <c r="W554" s="140">
        <f>('User Input'!W147*$C$199 + 'User Input'!W188*$C$198)*W252</f>
        <v>0</v>
      </c>
      <c r="X554" s="140">
        <f>('User Input'!X147*$C$199 + 'User Input'!X188*$C$198)*X252</f>
        <v>0</v>
      </c>
      <c r="Y554" s="140">
        <f>('User Input'!Y147*$C$199 + 'User Input'!Y188*$C$198)*Y252</f>
        <v>0</v>
      </c>
      <c r="Z554" s="140">
        <f>('User Input'!Z147*$C$199 + 'User Input'!Z188*$C$198)*Z252</f>
        <v>0</v>
      </c>
      <c r="AA554" s="140">
        <f>('User Input'!AA147*$C$199 + 'User Input'!AA188*$C$198)*AA252</f>
        <v>0</v>
      </c>
      <c r="AB554" s="140">
        <f>('User Input'!AB147*$C$199 + 'User Input'!AB188*$C$198)*AB252</f>
        <v>0</v>
      </c>
      <c r="AC554" s="140">
        <f>('User Input'!AC147*$C$199 + 'User Input'!AC188*$C$198)*AC252</f>
        <v>0</v>
      </c>
      <c r="AD554" s="140">
        <f>('User Input'!AD147*$C$199 + 'User Input'!AD188*$C$198)*AD252</f>
        <v>0</v>
      </c>
      <c r="AE554" s="140">
        <f>('User Input'!AE147*$C$199 + 'User Input'!AE188*$C$198)*AE252</f>
        <v>0</v>
      </c>
      <c r="AF554" s="140">
        <f>('User Input'!AF147*$C$199 + 'User Input'!AF188*$C$198)*AF252</f>
        <v>0</v>
      </c>
      <c r="AG554" s="140">
        <f>('User Input'!AG147*$C$199 + 'User Input'!AG188*$C$198)*AG252</f>
        <v>0</v>
      </c>
      <c r="AH554" s="140">
        <f>('User Input'!AH147*$C$199 + 'User Input'!AH188*$C$198)*AH252</f>
        <v>0</v>
      </c>
      <c r="AI554" s="140">
        <f>('User Input'!AI147*$C$199 + 'User Input'!AI188*$C$198)*AI252</f>
        <v>0</v>
      </c>
      <c r="AJ554" s="140">
        <f>('User Input'!AJ147*$C$199 + 'User Input'!AJ188*$C$198)*AJ252</f>
        <v>0</v>
      </c>
      <c r="AK554" s="140">
        <f>('User Input'!AK147*$C$199 + 'User Input'!AK188*$C$198)*AK252</f>
        <v>0</v>
      </c>
      <c r="AL554" s="140">
        <f>('User Input'!AL147*$C$199 + 'User Input'!AL188*$C$198)*AL252</f>
        <v>0</v>
      </c>
      <c r="AM554" s="140">
        <f>('User Input'!AM147*$C$199 + 'User Input'!AM188*$C$198)*AM252</f>
        <v>0</v>
      </c>
      <c r="AN554" s="140">
        <f>('User Input'!AN147*$C$199 + 'User Input'!AN188*$C$198)*AN252</f>
        <v>0</v>
      </c>
      <c r="AO554" s="140">
        <f>('User Input'!AO147*$C$199 + 'User Input'!AO188*$C$198)*AO252</f>
        <v>0</v>
      </c>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row>
    <row r="555" spans="1:95" ht="15" customHeight="1">
      <c r="A555" s="104"/>
      <c r="B555" s="117" t="s">
        <v>132</v>
      </c>
      <c r="C555" s="141"/>
      <c r="D555" s="140">
        <f>('User Input'!D148*$C$199 + 'User Input'!D189*$C$198)*D253</f>
        <v>0</v>
      </c>
      <c r="E555" s="140">
        <f>('User Input'!E148*$C$199 + 'User Input'!E189*$C$198)*E253</f>
        <v>0</v>
      </c>
      <c r="F555" s="140">
        <f>('User Input'!F148*$C$199 + 'User Input'!F189*$C$198)*F253</f>
        <v>0</v>
      </c>
      <c r="G555" s="140">
        <f>('User Input'!G148*$C$199 + 'User Input'!G189*$C$198)*G253</f>
        <v>0</v>
      </c>
      <c r="H555" s="140">
        <f>('User Input'!H148*$C$199 + 'User Input'!H189*$C$198)*H253</f>
        <v>0</v>
      </c>
      <c r="I555" s="140">
        <f>('User Input'!I148*$C$199 + 'User Input'!I189*$C$198)*I253</f>
        <v>0</v>
      </c>
      <c r="J555" s="140">
        <f>('User Input'!J148*$C$199 + 'User Input'!J189*$C$198)*J253</f>
        <v>0</v>
      </c>
      <c r="K555" s="140">
        <f>('User Input'!K148*$C$199 + 'User Input'!K189*$C$198)*K253</f>
        <v>0</v>
      </c>
      <c r="L555" s="140">
        <f>('User Input'!L148*$C$199 + 'User Input'!L189*$C$198)*L253</f>
        <v>0</v>
      </c>
      <c r="M555" s="140">
        <f>('User Input'!M148*$C$199 + 'User Input'!M189*$C$198)*M253</f>
        <v>0</v>
      </c>
      <c r="N555" s="140">
        <f>('User Input'!N148*$C$199 + 'User Input'!N189*$C$198)*N253</f>
        <v>0</v>
      </c>
      <c r="O555" s="140">
        <f>('User Input'!O148*$C$199 + 'User Input'!O189*$C$198)*O253</f>
        <v>0</v>
      </c>
      <c r="P555" s="140">
        <f>('User Input'!P148*$C$199 + 'User Input'!P189*$C$198)*P253</f>
        <v>0</v>
      </c>
      <c r="Q555" s="140">
        <f>('User Input'!Q148*$C$199 + 'User Input'!Q189*$C$198)*Q253</f>
        <v>0</v>
      </c>
      <c r="R555" s="140">
        <f>('User Input'!R148*$C$199 + 'User Input'!R189*$C$198)*R253</f>
        <v>0</v>
      </c>
      <c r="S555" s="140">
        <f>('User Input'!S148*$C$199 + 'User Input'!S189*$C$198)*S253</f>
        <v>0</v>
      </c>
      <c r="T555" s="140">
        <f>('User Input'!T148*$C$199 + 'User Input'!T189*$C$198)*T253</f>
        <v>0</v>
      </c>
      <c r="U555" s="140">
        <f>('User Input'!U148*$C$199 + 'User Input'!U189*$C$198)*U253</f>
        <v>0</v>
      </c>
      <c r="V555" s="140">
        <f>('User Input'!V148*$C$199 + 'User Input'!V189*$C$198)*V253</f>
        <v>0</v>
      </c>
      <c r="W555" s="140">
        <f>('User Input'!W148*$C$199 + 'User Input'!W189*$C$198)*W253</f>
        <v>0</v>
      </c>
      <c r="X555" s="140">
        <f>('User Input'!X148*$C$199 + 'User Input'!X189*$C$198)*X253</f>
        <v>0</v>
      </c>
      <c r="Y555" s="140">
        <f>('User Input'!Y148*$C$199 + 'User Input'!Y189*$C$198)*Y253</f>
        <v>0</v>
      </c>
      <c r="Z555" s="140">
        <f>('User Input'!Z148*$C$199 + 'User Input'!Z189*$C$198)*Z253</f>
        <v>0</v>
      </c>
      <c r="AA555" s="140">
        <f>('User Input'!AA148*$C$199 + 'User Input'!AA189*$C$198)*AA253</f>
        <v>0</v>
      </c>
      <c r="AB555" s="140">
        <f>('User Input'!AB148*$C$199 + 'User Input'!AB189*$C$198)*AB253</f>
        <v>0</v>
      </c>
      <c r="AC555" s="140">
        <f>('User Input'!AC148*$C$199 + 'User Input'!AC189*$C$198)*AC253</f>
        <v>0</v>
      </c>
      <c r="AD555" s="140">
        <f>('User Input'!AD148*$C$199 + 'User Input'!AD189*$C$198)*AD253</f>
        <v>0</v>
      </c>
      <c r="AE555" s="140">
        <f>('User Input'!AE148*$C$199 + 'User Input'!AE189*$C$198)*AE253</f>
        <v>0</v>
      </c>
      <c r="AF555" s="140">
        <f>('User Input'!AF148*$C$199 + 'User Input'!AF189*$C$198)*AF253</f>
        <v>0</v>
      </c>
      <c r="AG555" s="140">
        <f>('User Input'!AG148*$C$199 + 'User Input'!AG189*$C$198)*AG253</f>
        <v>0</v>
      </c>
      <c r="AH555" s="140">
        <f>('User Input'!AH148*$C$199 + 'User Input'!AH189*$C$198)*AH253</f>
        <v>0</v>
      </c>
      <c r="AI555" s="140">
        <f>('User Input'!AI148*$C$199 + 'User Input'!AI189*$C$198)*AI253</f>
        <v>0</v>
      </c>
      <c r="AJ555" s="140">
        <f>('User Input'!AJ148*$C$199 + 'User Input'!AJ189*$C$198)*AJ253</f>
        <v>0</v>
      </c>
      <c r="AK555" s="140">
        <f>('User Input'!AK148*$C$199 + 'User Input'!AK189*$C$198)*AK253</f>
        <v>0</v>
      </c>
      <c r="AL555" s="140">
        <f>('User Input'!AL148*$C$199 + 'User Input'!AL189*$C$198)*AL253</f>
        <v>0</v>
      </c>
      <c r="AM555" s="140">
        <f>('User Input'!AM148*$C$199 + 'User Input'!AM189*$C$198)*AM253</f>
        <v>0</v>
      </c>
      <c r="AN555" s="140">
        <f>('User Input'!AN148*$C$199 + 'User Input'!AN189*$C$198)*AN253</f>
        <v>0</v>
      </c>
      <c r="AO555" s="140">
        <f>('User Input'!AO148*$C$199 + 'User Input'!AO189*$C$198)*AO253</f>
        <v>0</v>
      </c>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3"/>
    </row>
    <row r="556" spans="1:95" ht="15" customHeight="1">
      <c r="A556" s="104"/>
      <c r="B556" s="119"/>
      <c r="C556" s="142"/>
      <c r="D556" s="142"/>
      <c r="E556" s="142"/>
      <c r="F556" s="142"/>
      <c r="G556" s="142"/>
      <c r="H556" s="142"/>
      <c r="I556" s="142"/>
      <c r="J556" s="142"/>
      <c r="K556" s="142"/>
      <c r="L556" s="142"/>
      <c r="M556" s="142"/>
      <c r="N556" s="142"/>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row>
    <row r="557" spans="1:95" ht="23.25" customHeight="1">
      <c r="A557" s="104"/>
      <c r="B557" s="144" t="s">
        <v>239</v>
      </c>
      <c r="C557" s="145">
        <f>SUM($D$518:$AO$555)</f>
        <v>0</v>
      </c>
      <c r="D557" s="144"/>
      <c r="E557" s="145"/>
      <c r="F557" s="142"/>
      <c r="G557" s="142"/>
      <c r="H557" s="142"/>
      <c r="I557" s="142"/>
      <c r="J557" s="142"/>
      <c r="K557" s="142"/>
      <c r="L557" s="142"/>
      <c r="M557" s="142"/>
      <c r="N557" s="142"/>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row>
    <row r="558" spans="1:95" ht="15" customHeight="1">
      <c r="A558" s="104"/>
      <c r="B558" s="142"/>
      <c r="C558" s="142"/>
      <c r="D558" s="18"/>
      <c r="E558" s="142"/>
      <c r="F558" s="142"/>
      <c r="G558" s="142"/>
      <c r="H558" s="142"/>
      <c r="I558" s="142"/>
      <c r="J558" s="142"/>
      <c r="K558" s="142"/>
      <c r="L558" s="142"/>
      <c r="M558" s="142"/>
      <c r="N558" s="142"/>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row>
    <row r="559" spans="1:95" ht="15" customHeight="1">
      <c r="A559" s="104"/>
      <c r="B559" s="142" t="s">
        <v>240</v>
      </c>
      <c r="C559" s="145">
        <f>C557-C512</f>
        <v>0</v>
      </c>
      <c r="D559" s="18"/>
      <c r="E559" s="142"/>
      <c r="F559" s="142"/>
      <c r="G559" s="142"/>
      <c r="H559" s="142"/>
      <c r="I559" s="142"/>
      <c r="J559" s="142"/>
      <c r="K559" s="142"/>
      <c r="L559" s="142"/>
      <c r="M559" s="142"/>
      <c r="N559" s="142"/>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row>
    <row r="560" spans="1:95" ht="14.45">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row>
    <row r="561" spans="1:95" s="5" customFormat="1" ht="15.6">
      <c r="B561" s="5" t="s">
        <v>241</v>
      </c>
    </row>
    <row r="562" spans="1:95" ht="15" customHeight="1">
      <c r="A562" s="104"/>
      <c r="B562" s="142"/>
      <c r="C562" s="142"/>
      <c r="D562" s="142"/>
      <c r="E562" s="142"/>
      <c r="F562" s="142"/>
      <c r="G562" s="142"/>
      <c r="H562" s="142"/>
      <c r="I562" s="142"/>
      <c r="J562" s="142"/>
      <c r="K562" s="142"/>
      <c r="L562" s="142"/>
      <c r="M562" s="142"/>
      <c r="N562" s="142"/>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row>
    <row r="563" spans="1:95" ht="15" customHeight="1">
      <c r="A563" s="104"/>
      <c r="B563" s="119"/>
      <c r="C563" s="49" t="s">
        <v>94</v>
      </c>
      <c r="D563" s="71" t="s">
        <v>95</v>
      </c>
      <c r="E563" s="113" t="s">
        <v>96</v>
      </c>
      <c r="F563" s="113" t="s">
        <v>97</v>
      </c>
      <c r="G563" s="113" t="s">
        <v>98</v>
      </c>
      <c r="H563" s="113" t="s">
        <v>99</v>
      </c>
      <c r="I563" s="113" t="s">
        <v>100</v>
      </c>
      <c r="J563" s="113" t="s">
        <v>101</v>
      </c>
      <c r="K563" s="113" t="s">
        <v>102</v>
      </c>
      <c r="L563" s="113" t="s">
        <v>103</v>
      </c>
      <c r="M563" s="113" t="s">
        <v>104</v>
      </c>
      <c r="N563" s="113" t="s">
        <v>105</v>
      </c>
      <c r="O563" s="113" t="s">
        <v>106</v>
      </c>
      <c r="P563" s="113" t="s">
        <v>107</v>
      </c>
      <c r="Q563" s="113" t="s">
        <v>108</v>
      </c>
      <c r="R563" s="113" t="s">
        <v>109</v>
      </c>
      <c r="S563" s="113" t="s">
        <v>110</v>
      </c>
      <c r="T563" s="113" t="s">
        <v>111</v>
      </c>
      <c r="U563" s="113" t="s">
        <v>112</v>
      </c>
      <c r="V563" s="113" t="s">
        <v>113</v>
      </c>
      <c r="W563" s="113" t="s">
        <v>114</v>
      </c>
      <c r="X563" s="113" t="s">
        <v>115</v>
      </c>
      <c r="Y563" s="113" t="s">
        <v>116</v>
      </c>
      <c r="Z563" s="113" t="s">
        <v>117</v>
      </c>
      <c r="AA563" s="113" t="s">
        <v>118</v>
      </c>
      <c r="AB563" s="113" t="s">
        <v>119</v>
      </c>
      <c r="AC563" s="113" t="s">
        <v>120</v>
      </c>
      <c r="AD563" s="113" t="s">
        <v>121</v>
      </c>
      <c r="AE563" s="113" t="s">
        <v>122</v>
      </c>
      <c r="AF563" s="113" t="s">
        <v>123</v>
      </c>
      <c r="AG563" s="113" t="s">
        <v>124</v>
      </c>
      <c r="AH563" s="113" t="s">
        <v>125</v>
      </c>
      <c r="AI563" s="113" t="s">
        <v>126</v>
      </c>
      <c r="AJ563" s="113" t="s">
        <v>127</v>
      </c>
      <c r="AK563" s="113" t="s">
        <v>128</v>
      </c>
      <c r="AL563" s="113" t="s">
        <v>129</v>
      </c>
      <c r="AM563" s="113" t="s">
        <v>130</v>
      </c>
      <c r="AN563" s="113" t="s">
        <v>131</v>
      </c>
      <c r="AO563" s="113" t="s">
        <v>132</v>
      </c>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row>
    <row r="564" spans="1:95" ht="15" customHeight="1">
      <c r="A564" s="104"/>
      <c r="B564" s="49" t="s">
        <v>133</v>
      </c>
      <c r="C564" s="138"/>
      <c r="D564" s="138"/>
      <c r="E564" s="138"/>
      <c r="F564" s="138"/>
      <c r="G564" s="138"/>
      <c r="H564" s="138"/>
      <c r="I564" s="138"/>
      <c r="J564" s="138"/>
      <c r="K564" s="138"/>
      <c r="L564" s="138"/>
      <c r="M564" s="138"/>
      <c r="N564" s="138"/>
      <c r="O564" s="138"/>
      <c r="P564" s="138"/>
      <c r="Q564" s="139"/>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row>
    <row r="565" spans="1:95" ht="15" customHeight="1">
      <c r="A565" s="104"/>
      <c r="B565" s="69" t="s">
        <v>95</v>
      </c>
      <c r="C565" s="130"/>
      <c r="D565" s="140">
        <f>('User Input'!D27*D269)</f>
        <v>0</v>
      </c>
      <c r="E565" s="140">
        <f>('User Input'!E27*E269)</f>
        <v>0</v>
      </c>
      <c r="F565" s="140">
        <f>('User Input'!F27*F269)</f>
        <v>0</v>
      </c>
      <c r="G565" s="140">
        <f>('User Input'!G27*G269)</f>
        <v>0</v>
      </c>
      <c r="H565" s="140">
        <f>('User Input'!H27*H269)</f>
        <v>0</v>
      </c>
      <c r="I565" s="140">
        <f>('User Input'!I27*I269)</f>
        <v>0</v>
      </c>
      <c r="J565" s="140">
        <f>('User Input'!J27*J269)</f>
        <v>0</v>
      </c>
      <c r="K565" s="140">
        <f>('User Input'!K27*K269)</f>
        <v>0</v>
      </c>
      <c r="L565" s="140">
        <f>('User Input'!L27*L269)</f>
        <v>0</v>
      </c>
      <c r="M565" s="140">
        <f>('User Input'!M27*M269)</f>
        <v>0</v>
      </c>
      <c r="N565" s="140">
        <f>('User Input'!N27*N269)</f>
        <v>0</v>
      </c>
      <c r="O565" s="140">
        <f>('User Input'!O27*O269)</f>
        <v>0</v>
      </c>
      <c r="P565" s="140">
        <f>('User Input'!P27*P269)</f>
        <v>0</v>
      </c>
      <c r="Q565" s="140">
        <f>('User Input'!Q27*Q269)</f>
        <v>0</v>
      </c>
      <c r="R565" s="140">
        <f>('User Input'!R27*R269)</f>
        <v>0</v>
      </c>
      <c r="S565" s="140">
        <f>('User Input'!S27*S269)</f>
        <v>0</v>
      </c>
      <c r="T565" s="140">
        <f>('User Input'!T27*T269)</f>
        <v>0</v>
      </c>
      <c r="U565" s="140">
        <f>('User Input'!U27*U269)</f>
        <v>0</v>
      </c>
      <c r="V565" s="140">
        <f>('User Input'!V27*V269)</f>
        <v>0</v>
      </c>
      <c r="W565" s="140">
        <f>('User Input'!W27*W269)</f>
        <v>0</v>
      </c>
      <c r="X565" s="140">
        <f>('User Input'!X27*X269)</f>
        <v>0</v>
      </c>
      <c r="Y565" s="140">
        <f>('User Input'!Y27*Y269)</f>
        <v>0</v>
      </c>
      <c r="Z565" s="140">
        <f>('User Input'!Z27*Z269)</f>
        <v>0</v>
      </c>
      <c r="AA565" s="140">
        <f>('User Input'!AA27*AA269)</f>
        <v>0</v>
      </c>
      <c r="AB565" s="140">
        <f>('User Input'!AB27*AB269)</f>
        <v>0</v>
      </c>
      <c r="AC565" s="140">
        <f>('User Input'!AC27*AC269)</f>
        <v>0</v>
      </c>
      <c r="AD565" s="140">
        <f>('User Input'!AD27*AD269)</f>
        <v>0</v>
      </c>
      <c r="AE565" s="140">
        <f>('User Input'!AE27*AE269)</f>
        <v>0</v>
      </c>
      <c r="AF565" s="140">
        <f>('User Input'!AF27*AF269)</f>
        <v>0</v>
      </c>
      <c r="AG565" s="140">
        <f>('User Input'!AG27*AG269)</f>
        <v>0</v>
      </c>
      <c r="AH565" s="140">
        <f>('User Input'!AH27*AH269)</f>
        <v>0</v>
      </c>
      <c r="AI565" s="140">
        <f>('User Input'!AI27*AI269)</f>
        <v>0</v>
      </c>
      <c r="AJ565" s="140">
        <f>('User Input'!AJ27*AJ269)</f>
        <v>0</v>
      </c>
      <c r="AK565" s="140">
        <f>('User Input'!AK27*AK269)</f>
        <v>0</v>
      </c>
      <c r="AL565" s="140">
        <f>('User Input'!AL27*AL269)</f>
        <v>0</v>
      </c>
      <c r="AM565" s="140">
        <f>('User Input'!AM27*AM269)</f>
        <v>0</v>
      </c>
      <c r="AN565" s="140">
        <f>('User Input'!AN27*AN269)</f>
        <v>0</v>
      </c>
      <c r="AO565" s="140">
        <f>('User Input'!AO27*AO269)</f>
        <v>0</v>
      </c>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row>
    <row r="566" spans="1:95" ht="15" customHeight="1">
      <c r="A566" s="104"/>
      <c r="B566" s="117" t="s">
        <v>96</v>
      </c>
      <c r="C566" s="141"/>
      <c r="D566" s="140">
        <f>('User Input'!D28*D270)</f>
        <v>0</v>
      </c>
      <c r="E566" s="140">
        <f>('User Input'!E28*E270)</f>
        <v>0</v>
      </c>
      <c r="F566" s="140">
        <f>('User Input'!F28*F270)</f>
        <v>0</v>
      </c>
      <c r="G566" s="140">
        <f>('User Input'!G28*G270)</f>
        <v>0</v>
      </c>
      <c r="H566" s="140">
        <f>('User Input'!H28*H270)</f>
        <v>0</v>
      </c>
      <c r="I566" s="140">
        <f>('User Input'!I28*I270)</f>
        <v>0</v>
      </c>
      <c r="J566" s="140">
        <f>('User Input'!J28*J270)</f>
        <v>0</v>
      </c>
      <c r="K566" s="140">
        <f>('User Input'!K28*K270)</f>
        <v>0</v>
      </c>
      <c r="L566" s="140">
        <f>('User Input'!L28*L270)</f>
        <v>0</v>
      </c>
      <c r="M566" s="140">
        <f>('User Input'!M28*M270)</f>
        <v>0</v>
      </c>
      <c r="N566" s="140">
        <f>('User Input'!N28*N270)</f>
        <v>0</v>
      </c>
      <c r="O566" s="140">
        <f>('User Input'!O28*O270)</f>
        <v>0</v>
      </c>
      <c r="P566" s="140">
        <f>('User Input'!P28*P270)</f>
        <v>0</v>
      </c>
      <c r="Q566" s="140">
        <f>('User Input'!Q28*Q270)</f>
        <v>0</v>
      </c>
      <c r="R566" s="140">
        <f>('User Input'!R28*R270)</f>
        <v>0</v>
      </c>
      <c r="S566" s="140">
        <f>('User Input'!S28*S270)</f>
        <v>0</v>
      </c>
      <c r="T566" s="140">
        <f>('User Input'!T28*T270)</f>
        <v>0</v>
      </c>
      <c r="U566" s="140">
        <f>('User Input'!U28*U270)</f>
        <v>0</v>
      </c>
      <c r="V566" s="140">
        <f>('User Input'!V28*V270)</f>
        <v>0</v>
      </c>
      <c r="W566" s="140">
        <f>('User Input'!W28*W270)</f>
        <v>0</v>
      </c>
      <c r="X566" s="140">
        <f>('User Input'!X28*X270)</f>
        <v>0</v>
      </c>
      <c r="Y566" s="140">
        <f>('User Input'!Y28*Y270)</f>
        <v>0</v>
      </c>
      <c r="Z566" s="140">
        <f>('User Input'!Z28*Z270)</f>
        <v>0</v>
      </c>
      <c r="AA566" s="140">
        <f>('User Input'!AA28*AA270)</f>
        <v>0</v>
      </c>
      <c r="AB566" s="140">
        <f>('User Input'!AB28*AB270)</f>
        <v>0</v>
      </c>
      <c r="AC566" s="140">
        <f>('User Input'!AC28*AC270)</f>
        <v>0</v>
      </c>
      <c r="AD566" s="140">
        <f>('User Input'!AD28*AD270)</f>
        <v>0</v>
      </c>
      <c r="AE566" s="140">
        <f>('User Input'!AE28*AE270)</f>
        <v>0</v>
      </c>
      <c r="AF566" s="140">
        <f>('User Input'!AF28*AF270)</f>
        <v>0</v>
      </c>
      <c r="AG566" s="140">
        <f>('User Input'!AG28*AG270)</f>
        <v>0</v>
      </c>
      <c r="AH566" s="140">
        <f>('User Input'!AH28*AH270)</f>
        <v>0</v>
      </c>
      <c r="AI566" s="140">
        <f>('User Input'!AI28*AI270)</f>
        <v>0</v>
      </c>
      <c r="AJ566" s="140">
        <f>('User Input'!AJ28*AJ270)</f>
        <v>0</v>
      </c>
      <c r="AK566" s="140">
        <f>('User Input'!AK28*AK270)</f>
        <v>0</v>
      </c>
      <c r="AL566" s="140">
        <f>('User Input'!AL28*AL270)</f>
        <v>0</v>
      </c>
      <c r="AM566" s="140">
        <f>('User Input'!AM28*AM270)</f>
        <v>0</v>
      </c>
      <c r="AN566" s="140">
        <f>('User Input'!AN28*AN270)</f>
        <v>0</v>
      </c>
      <c r="AO566" s="140">
        <f>('User Input'!AO28*AO270)</f>
        <v>0</v>
      </c>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row>
    <row r="567" spans="1:95" ht="15" customHeight="1">
      <c r="A567" s="104"/>
      <c r="B567" s="117" t="s">
        <v>97</v>
      </c>
      <c r="C567" s="141"/>
      <c r="D567" s="140">
        <f>('User Input'!D29*D271)</f>
        <v>0</v>
      </c>
      <c r="E567" s="140">
        <f>('User Input'!E29*E271)</f>
        <v>0</v>
      </c>
      <c r="F567" s="140">
        <f>('User Input'!F29*F271)</f>
        <v>0</v>
      </c>
      <c r="G567" s="140">
        <f>('User Input'!G29*G271)</f>
        <v>0</v>
      </c>
      <c r="H567" s="140">
        <f>('User Input'!H29*H271)</f>
        <v>0</v>
      </c>
      <c r="I567" s="140">
        <f>('User Input'!I29*I271)</f>
        <v>0</v>
      </c>
      <c r="J567" s="140">
        <f>('User Input'!J29*J271)</f>
        <v>0</v>
      </c>
      <c r="K567" s="140">
        <f>('User Input'!K29*K271)</f>
        <v>0</v>
      </c>
      <c r="L567" s="140">
        <f>('User Input'!L29*L271)</f>
        <v>0</v>
      </c>
      <c r="M567" s="140">
        <f>('User Input'!M29*M271)</f>
        <v>0</v>
      </c>
      <c r="N567" s="140">
        <f>('User Input'!N29*N271)</f>
        <v>0</v>
      </c>
      <c r="O567" s="140">
        <f>('User Input'!O29*O271)</f>
        <v>0</v>
      </c>
      <c r="P567" s="140">
        <f>('User Input'!P29*P271)</f>
        <v>0</v>
      </c>
      <c r="Q567" s="140">
        <f>('User Input'!Q29*Q271)</f>
        <v>0</v>
      </c>
      <c r="R567" s="140">
        <f>('User Input'!R29*R271)</f>
        <v>0</v>
      </c>
      <c r="S567" s="140">
        <f>('User Input'!S29*S271)</f>
        <v>0</v>
      </c>
      <c r="T567" s="140">
        <f>('User Input'!T29*T271)</f>
        <v>0</v>
      </c>
      <c r="U567" s="140">
        <f>('User Input'!U29*U271)</f>
        <v>0</v>
      </c>
      <c r="V567" s="140">
        <f>('User Input'!V29*V271)</f>
        <v>0</v>
      </c>
      <c r="W567" s="140">
        <f>('User Input'!W29*W271)</f>
        <v>0</v>
      </c>
      <c r="X567" s="140">
        <f>('User Input'!X29*X271)</f>
        <v>0</v>
      </c>
      <c r="Y567" s="140">
        <f>('User Input'!Y29*Y271)</f>
        <v>0</v>
      </c>
      <c r="Z567" s="140">
        <f>('User Input'!Z29*Z271)</f>
        <v>0</v>
      </c>
      <c r="AA567" s="140">
        <f>('User Input'!AA29*AA271)</f>
        <v>0</v>
      </c>
      <c r="AB567" s="140">
        <f>('User Input'!AB29*AB271)</f>
        <v>0</v>
      </c>
      <c r="AC567" s="140">
        <f>('User Input'!AC29*AC271)</f>
        <v>0</v>
      </c>
      <c r="AD567" s="140">
        <f>('User Input'!AD29*AD271)</f>
        <v>0</v>
      </c>
      <c r="AE567" s="140">
        <f>('User Input'!AE29*AE271)</f>
        <v>0</v>
      </c>
      <c r="AF567" s="140">
        <f>('User Input'!AF29*AF271)</f>
        <v>0</v>
      </c>
      <c r="AG567" s="140">
        <f>('User Input'!AG29*AG271)</f>
        <v>0</v>
      </c>
      <c r="AH567" s="140">
        <f>('User Input'!AH29*AH271)</f>
        <v>0</v>
      </c>
      <c r="AI567" s="140">
        <f>('User Input'!AI29*AI271)</f>
        <v>0</v>
      </c>
      <c r="AJ567" s="140">
        <f>('User Input'!AJ29*AJ271)</f>
        <v>0</v>
      </c>
      <c r="AK567" s="140">
        <f>('User Input'!AK29*AK271)</f>
        <v>0</v>
      </c>
      <c r="AL567" s="140">
        <f>('User Input'!AL29*AL271)</f>
        <v>0</v>
      </c>
      <c r="AM567" s="140">
        <f>('User Input'!AM29*AM271)</f>
        <v>0</v>
      </c>
      <c r="AN567" s="140">
        <f>('User Input'!AN29*AN271)</f>
        <v>0</v>
      </c>
      <c r="AO567" s="140">
        <f>('User Input'!AO29*AO271)</f>
        <v>0</v>
      </c>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row>
    <row r="568" spans="1:95" ht="15" customHeight="1">
      <c r="A568" s="104"/>
      <c r="B568" s="117" t="s">
        <v>98</v>
      </c>
      <c r="C568" s="141"/>
      <c r="D568" s="140">
        <f>('User Input'!D30*D272)</f>
        <v>0</v>
      </c>
      <c r="E568" s="140">
        <f>('User Input'!E30*E272)</f>
        <v>0</v>
      </c>
      <c r="F568" s="140">
        <f>('User Input'!F30*F272)</f>
        <v>0</v>
      </c>
      <c r="G568" s="140">
        <f>('User Input'!G30*G272)</f>
        <v>0</v>
      </c>
      <c r="H568" s="140">
        <f>('User Input'!H30*H272)</f>
        <v>0</v>
      </c>
      <c r="I568" s="140">
        <f>('User Input'!I30*I272)</f>
        <v>0</v>
      </c>
      <c r="J568" s="140">
        <f>('User Input'!J30*J272)</f>
        <v>0</v>
      </c>
      <c r="K568" s="140">
        <f>('User Input'!K30*K272)</f>
        <v>0</v>
      </c>
      <c r="L568" s="140">
        <f>('User Input'!L30*L272)</f>
        <v>0</v>
      </c>
      <c r="M568" s="140">
        <f>('User Input'!M30*M272)</f>
        <v>0</v>
      </c>
      <c r="N568" s="140">
        <f>('User Input'!N30*N272)</f>
        <v>0</v>
      </c>
      <c r="O568" s="140">
        <f>('User Input'!O30*O272)</f>
        <v>0</v>
      </c>
      <c r="P568" s="140">
        <f>('User Input'!P30*P272)</f>
        <v>0</v>
      </c>
      <c r="Q568" s="140">
        <f>('User Input'!Q30*Q272)</f>
        <v>0</v>
      </c>
      <c r="R568" s="140">
        <f>('User Input'!R30*R272)</f>
        <v>0</v>
      </c>
      <c r="S568" s="140">
        <f>('User Input'!S30*S272)</f>
        <v>0</v>
      </c>
      <c r="T568" s="140">
        <f>('User Input'!T30*T272)</f>
        <v>0</v>
      </c>
      <c r="U568" s="140">
        <f>('User Input'!U30*U272)</f>
        <v>0</v>
      </c>
      <c r="V568" s="140">
        <f>('User Input'!V30*V272)</f>
        <v>0</v>
      </c>
      <c r="W568" s="140">
        <f>('User Input'!W30*W272)</f>
        <v>0</v>
      </c>
      <c r="X568" s="140">
        <f>('User Input'!X30*X272)</f>
        <v>0</v>
      </c>
      <c r="Y568" s="140">
        <f>('User Input'!Y30*Y272)</f>
        <v>0</v>
      </c>
      <c r="Z568" s="140">
        <f>('User Input'!Z30*Z272)</f>
        <v>0</v>
      </c>
      <c r="AA568" s="140">
        <f>('User Input'!AA30*AA272)</f>
        <v>0</v>
      </c>
      <c r="AB568" s="140">
        <f>('User Input'!AB30*AB272)</f>
        <v>0</v>
      </c>
      <c r="AC568" s="140">
        <f>('User Input'!AC30*AC272)</f>
        <v>0</v>
      </c>
      <c r="AD568" s="140">
        <f>('User Input'!AD30*AD272)</f>
        <v>0</v>
      </c>
      <c r="AE568" s="140">
        <f>('User Input'!AE30*AE272)</f>
        <v>0</v>
      </c>
      <c r="AF568" s="140">
        <f>('User Input'!AF30*AF272)</f>
        <v>0</v>
      </c>
      <c r="AG568" s="140">
        <f>('User Input'!AG30*AG272)</f>
        <v>0</v>
      </c>
      <c r="AH568" s="140">
        <f>('User Input'!AH30*AH272)</f>
        <v>0</v>
      </c>
      <c r="AI568" s="140">
        <f>('User Input'!AI30*AI272)</f>
        <v>0</v>
      </c>
      <c r="AJ568" s="140">
        <f>('User Input'!AJ30*AJ272)</f>
        <v>0</v>
      </c>
      <c r="AK568" s="140">
        <f>('User Input'!AK30*AK272)</f>
        <v>0</v>
      </c>
      <c r="AL568" s="140">
        <f>('User Input'!AL30*AL272)</f>
        <v>0</v>
      </c>
      <c r="AM568" s="140">
        <f>('User Input'!AM30*AM272)</f>
        <v>0</v>
      </c>
      <c r="AN568" s="140">
        <f>('User Input'!AN30*AN272)</f>
        <v>0</v>
      </c>
      <c r="AO568" s="140">
        <f>('User Input'!AO30*AO272)</f>
        <v>0</v>
      </c>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row>
    <row r="569" spans="1:95" ht="15" customHeight="1">
      <c r="A569" s="104"/>
      <c r="B569" s="117" t="s">
        <v>99</v>
      </c>
      <c r="C569" s="141"/>
      <c r="D569" s="140">
        <f>('User Input'!D31*D273)</f>
        <v>0</v>
      </c>
      <c r="E569" s="140">
        <f>('User Input'!E31*E273)</f>
        <v>0</v>
      </c>
      <c r="F569" s="140">
        <f>('User Input'!F31*F273)</f>
        <v>0</v>
      </c>
      <c r="G569" s="140">
        <f>('User Input'!G31*G273)</f>
        <v>0</v>
      </c>
      <c r="H569" s="140">
        <f>('User Input'!H31*H273)</f>
        <v>0</v>
      </c>
      <c r="I569" s="140">
        <f>('User Input'!I31*I273)</f>
        <v>0</v>
      </c>
      <c r="J569" s="140">
        <f>('User Input'!J31*J273)</f>
        <v>0</v>
      </c>
      <c r="K569" s="140">
        <f>('User Input'!K31*K273)</f>
        <v>0</v>
      </c>
      <c r="L569" s="140">
        <f>('User Input'!L31*L273)</f>
        <v>0</v>
      </c>
      <c r="M569" s="140">
        <f>('User Input'!M31*M273)</f>
        <v>0</v>
      </c>
      <c r="N569" s="140">
        <f>('User Input'!N31*N273)</f>
        <v>0</v>
      </c>
      <c r="O569" s="140">
        <f>('User Input'!O31*O273)</f>
        <v>0</v>
      </c>
      <c r="P569" s="140">
        <f>('User Input'!P31*P273)</f>
        <v>0</v>
      </c>
      <c r="Q569" s="140">
        <f>('User Input'!Q31*Q273)</f>
        <v>0</v>
      </c>
      <c r="R569" s="140">
        <f>('User Input'!R31*R273)</f>
        <v>0</v>
      </c>
      <c r="S569" s="140">
        <f>('User Input'!S31*S273)</f>
        <v>0</v>
      </c>
      <c r="T569" s="140">
        <f>('User Input'!T31*T273)</f>
        <v>0</v>
      </c>
      <c r="U569" s="140">
        <f>('User Input'!U31*U273)</f>
        <v>0</v>
      </c>
      <c r="V569" s="140">
        <f>('User Input'!V31*V273)</f>
        <v>0</v>
      </c>
      <c r="W569" s="140">
        <f>('User Input'!W31*W273)</f>
        <v>0</v>
      </c>
      <c r="X569" s="140">
        <f>('User Input'!X31*X273)</f>
        <v>0</v>
      </c>
      <c r="Y569" s="140">
        <f>('User Input'!Y31*Y273)</f>
        <v>0</v>
      </c>
      <c r="Z569" s="140">
        <f>('User Input'!Z31*Z273)</f>
        <v>0</v>
      </c>
      <c r="AA569" s="140">
        <f>('User Input'!AA31*AA273)</f>
        <v>0</v>
      </c>
      <c r="AB569" s="140">
        <f>('User Input'!AB31*AB273)</f>
        <v>0</v>
      </c>
      <c r="AC569" s="140">
        <f>('User Input'!AC31*AC273)</f>
        <v>0</v>
      </c>
      <c r="AD569" s="140">
        <f>('User Input'!AD31*AD273)</f>
        <v>0</v>
      </c>
      <c r="AE569" s="140">
        <f>('User Input'!AE31*AE273)</f>
        <v>0</v>
      </c>
      <c r="AF569" s="140">
        <f>('User Input'!AF31*AF273)</f>
        <v>0</v>
      </c>
      <c r="AG569" s="140">
        <f>('User Input'!AG31*AG273)</f>
        <v>0</v>
      </c>
      <c r="AH569" s="140">
        <f>('User Input'!AH31*AH273)</f>
        <v>0</v>
      </c>
      <c r="AI569" s="140">
        <f>('User Input'!AI31*AI273)</f>
        <v>0</v>
      </c>
      <c r="AJ569" s="140">
        <f>('User Input'!AJ31*AJ273)</f>
        <v>0</v>
      </c>
      <c r="AK569" s="140">
        <f>('User Input'!AK31*AK273)</f>
        <v>0</v>
      </c>
      <c r="AL569" s="140">
        <f>('User Input'!AL31*AL273)</f>
        <v>0</v>
      </c>
      <c r="AM569" s="140">
        <f>('User Input'!AM31*AM273)</f>
        <v>0</v>
      </c>
      <c r="AN569" s="140">
        <f>('User Input'!AN31*AN273)</f>
        <v>0</v>
      </c>
      <c r="AO569" s="140">
        <f>('User Input'!AO31*AO273)</f>
        <v>0</v>
      </c>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row>
    <row r="570" spans="1:95" ht="15" customHeight="1">
      <c r="A570" s="104"/>
      <c r="B570" s="117" t="s">
        <v>100</v>
      </c>
      <c r="C570" s="141"/>
      <c r="D570" s="140">
        <f>('User Input'!D32*D274)</f>
        <v>0</v>
      </c>
      <c r="E570" s="140">
        <f>('User Input'!E32*E274)</f>
        <v>0</v>
      </c>
      <c r="F570" s="140">
        <f>('User Input'!F32*F274)</f>
        <v>0</v>
      </c>
      <c r="G570" s="140">
        <f>('User Input'!G32*G274)</f>
        <v>0</v>
      </c>
      <c r="H570" s="140">
        <f>('User Input'!H32*H274)</f>
        <v>0</v>
      </c>
      <c r="I570" s="140">
        <f>('User Input'!I32*I274)</f>
        <v>0</v>
      </c>
      <c r="J570" s="140">
        <f>('User Input'!J32*J274)</f>
        <v>0</v>
      </c>
      <c r="K570" s="140">
        <f>('User Input'!K32*K274)</f>
        <v>0</v>
      </c>
      <c r="L570" s="140">
        <f>('User Input'!L32*L274)</f>
        <v>0</v>
      </c>
      <c r="M570" s="140">
        <f>('User Input'!M32*M274)</f>
        <v>0</v>
      </c>
      <c r="N570" s="140">
        <f>('User Input'!N32*N274)</f>
        <v>0</v>
      </c>
      <c r="O570" s="140">
        <f>('User Input'!O32*O274)</f>
        <v>0</v>
      </c>
      <c r="P570" s="140">
        <f>('User Input'!P32*P274)</f>
        <v>0</v>
      </c>
      <c r="Q570" s="140">
        <f>('User Input'!Q32*Q274)</f>
        <v>0</v>
      </c>
      <c r="R570" s="140">
        <f>('User Input'!R32*R274)</f>
        <v>0</v>
      </c>
      <c r="S570" s="140">
        <f>('User Input'!S32*S274)</f>
        <v>0</v>
      </c>
      <c r="T570" s="140">
        <f>('User Input'!T32*T274)</f>
        <v>0</v>
      </c>
      <c r="U570" s="140">
        <f>('User Input'!U32*U274)</f>
        <v>0</v>
      </c>
      <c r="V570" s="140">
        <f>('User Input'!V32*V274)</f>
        <v>0</v>
      </c>
      <c r="W570" s="140">
        <f>('User Input'!W32*W274)</f>
        <v>0</v>
      </c>
      <c r="X570" s="140">
        <f>('User Input'!X32*X274)</f>
        <v>0</v>
      </c>
      <c r="Y570" s="140">
        <f>('User Input'!Y32*Y274)</f>
        <v>0</v>
      </c>
      <c r="Z570" s="140">
        <f>('User Input'!Z32*Z274)</f>
        <v>0</v>
      </c>
      <c r="AA570" s="140">
        <f>('User Input'!AA32*AA274)</f>
        <v>0</v>
      </c>
      <c r="AB570" s="140">
        <f>('User Input'!AB32*AB274)</f>
        <v>0</v>
      </c>
      <c r="AC570" s="140">
        <f>('User Input'!AC32*AC274)</f>
        <v>0</v>
      </c>
      <c r="AD570" s="140">
        <f>('User Input'!AD32*AD274)</f>
        <v>0</v>
      </c>
      <c r="AE570" s="140">
        <f>('User Input'!AE32*AE274)</f>
        <v>0</v>
      </c>
      <c r="AF570" s="140">
        <f>('User Input'!AF32*AF274)</f>
        <v>0</v>
      </c>
      <c r="AG570" s="140">
        <f>('User Input'!AG32*AG274)</f>
        <v>0</v>
      </c>
      <c r="AH570" s="140">
        <f>('User Input'!AH32*AH274)</f>
        <v>0</v>
      </c>
      <c r="AI570" s="140">
        <f>('User Input'!AI32*AI274)</f>
        <v>0</v>
      </c>
      <c r="AJ570" s="140">
        <f>('User Input'!AJ32*AJ274)</f>
        <v>0</v>
      </c>
      <c r="AK570" s="140">
        <f>('User Input'!AK32*AK274)</f>
        <v>0</v>
      </c>
      <c r="AL570" s="140">
        <f>('User Input'!AL32*AL274)</f>
        <v>0</v>
      </c>
      <c r="AM570" s="140">
        <f>('User Input'!AM32*AM274)</f>
        <v>0</v>
      </c>
      <c r="AN570" s="140">
        <f>('User Input'!AN32*AN274)</f>
        <v>0</v>
      </c>
      <c r="AO570" s="140">
        <f>('User Input'!AO32*AO274)</f>
        <v>0</v>
      </c>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row>
    <row r="571" spans="1:95" ht="15" customHeight="1">
      <c r="A571" s="104"/>
      <c r="B571" s="117" t="s">
        <v>101</v>
      </c>
      <c r="C571" s="141"/>
      <c r="D571" s="140">
        <f>('User Input'!D33*D275)</f>
        <v>0</v>
      </c>
      <c r="E571" s="140">
        <f>('User Input'!E33*E275)</f>
        <v>0</v>
      </c>
      <c r="F571" s="140">
        <f>('User Input'!F33*F275)</f>
        <v>0</v>
      </c>
      <c r="G571" s="140">
        <f>('User Input'!G33*G275)</f>
        <v>0</v>
      </c>
      <c r="H571" s="140">
        <f>('User Input'!H33*H275)</f>
        <v>0</v>
      </c>
      <c r="I571" s="140">
        <f>('User Input'!I33*I275)</f>
        <v>0</v>
      </c>
      <c r="J571" s="140">
        <f>('User Input'!J33*J275)</f>
        <v>0</v>
      </c>
      <c r="K571" s="140">
        <f>('User Input'!K33*K275)</f>
        <v>0</v>
      </c>
      <c r="L571" s="140">
        <f>('User Input'!L33*L275)</f>
        <v>0</v>
      </c>
      <c r="M571" s="140">
        <f>('User Input'!M33*M275)</f>
        <v>0</v>
      </c>
      <c r="N571" s="140">
        <f>('User Input'!N33*N275)</f>
        <v>0</v>
      </c>
      <c r="O571" s="140">
        <f>('User Input'!O33*O275)</f>
        <v>0</v>
      </c>
      <c r="P571" s="140">
        <f>('User Input'!P33*P275)</f>
        <v>0</v>
      </c>
      <c r="Q571" s="140">
        <f>('User Input'!Q33*Q275)</f>
        <v>0</v>
      </c>
      <c r="R571" s="140">
        <f>('User Input'!R33*R275)</f>
        <v>0</v>
      </c>
      <c r="S571" s="140">
        <f>('User Input'!S33*S275)</f>
        <v>0</v>
      </c>
      <c r="T571" s="140">
        <f>('User Input'!T33*T275)</f>
        <v>0</v>
      </c>
      <c r="U571" s="140">
        <f>('User Input'!U33*U275)</f>
        <v>0</v>
      </c>
      <c r="V571" s="140">
        <f>('User Input'!V33*V275)</f>
        <v>0</v>
      </c>
      <c r="W571" s="140">
        <f>('User Input'!W33*W275)</f>
        <v>0</v>
      </c>
      <c r="X571" s="140">
        <f>('User Input'!X33*X275)</f>
        <v>0</v>
      </c>
      <c r="Y571" s="140">
        <f>('User Input'!Y33*Y275)</f>
        <v>0</v>
      </c>
      <c r="Z571" s="140">
        <f>('User Input'!Z33*Z275)</f>
        <v>0</v>
      </c>
      <c r="AA571" s="140">
        <f>('User Input'!AA33*AA275)</f>
        <v>0</v>
      </c>
      <c r="AB571" s="140">
        <f>('User Input'!AB33*AB275)</f>
        <v>0</v>
      </c>
      <c r="AC571" s="140">
        <f>('User Input'!AC33*AC275)</f>
        <v>0</v>
      </c>
      <c r="AD571" s="140">
        <f>('User Input'!AD33*AD275)</f>
        <v>0</v>
      </c>
      <c r="AE571" s="140">
        <f>('User Input'!AE33*AE275)</f>
        <v>0</v>
      </c>
      <c r="AF571" s="140">
        <f>('User Input'!AF33*AF275)</f>
        <v>0</v>
      </c>
      <c r="AG571" s="140">
        <f>('User Input'!AG33*AG275)</f>
        <v>0</v>
      </c>
      <c r="AH571" s="140">
        <f>('User Input'!AH33*AH275)</f>
        <v>0</v>
      </c>
      <c r="AI571" s="140">
        <f>('User Input'!AI33*AI275)</f>
        <v>0</v>
      </c>
      <c r="AJ571" s="140">
        <f>('User Input'!AJ33*AJ275)</f>
        <v>0</v>
      </c>
      <c r="AK571" s="140">
        <f>('User Input'!AK33*AK275)</f>
        <v>0</v>
      </c>
      <c r="AL571" s="140">
        <f>('User Input'!AL33*AL275)</f>
        <v>0</v>
      </c>
      <c r="AM571" s="140">
        <f>('User Input'!AM33*AM275)</f>
        <v>0</v>
      </c>
      <c r="AN571" s="140">
        <f>('User Input'!AN33*AN275)</f>
        <v>0</v>
      </c>
      <c r="AO571" s="140">
        <f>('User Input'!AO33*AO275)</f>
        <v>0</v>
      </c>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row>
    <row r="572" spans="1:95" ht="15" customHeight="1">
      <c r="A572" s="104"/>
      <c r="B572" s="117" t="s">
        <v>102</v>
      </c>
      <c r="C572" s="141"/>
      <c r="D572" s="140">
        <f>('User Input'!D34*D276)</f>
        <v>0</v>
      </c>
      <c r="E572" s="140">
        <f>('User Input'!E34*E276)</f>
        <v>0</v>
      </c>
      <c r="F572" s="140">
        <f>('User Input'!F34*F276)</f>
        <v>0</v>
      </c>
      <c r="G572" s="140">
        <f>('User Input'!G34*G276)</f>
        <v>0</v>
      </c>
      <c r="H572" s="140">
        <f>('User Input'!H34*H276)</f>
        <v>0</v>
      </c>
      <c r="I572" s="140">
        <f>('User Input'!I34*I276)</f>
        <v>0</v>
      </c>
      <c r="J572" s="140">
        <f>('User Input'!J34*J276)</f>
        <v>0</v>
      </c>
      <c r="K572" s="140">
        <f>('User Input'!K34*K276)</f>
        <v>0</v>
      </c>
      <c r="L572" s="140">
        <f>('User Input'!L34*L276)</f>
        <v>0</v>
      </c>
      <c r="M572" s="140">
        <f>('User Input'!M34*M276)</f>
        <v>0</v>
      </c>
      <c r="N572" s="140">
        <f>('User Input'!N34*N276)</f>
        <v>0</v>
      </c>
      <c r="O572" s="140">
        <f>('User Input'!O34*O276)</f>
        <v>0</v>
      </c>
      <c r="P572" s="140">
        <f>('User Input'!P34*P276)</f>
        <v>0</v>
      </c>
      <c r="Q572" s="140">
        <f>('User Input'!Q34*Q276)</f>
        <v>0</v>
      </c>
      <c r="R572" s="140">
        <f>('User Input'!R34*R276)</f>
        <v>0</v>
      </c>
      <c r="S572" s="140">
        <f>('User Input'!S34*S276)</f>
        <v>0</v>
      </c>
      <c r="T572" s="140">
        <f>('User Input'!T34*T276)</f>
        <v>0</v>
      </c>
      <c r="U572" s="140">
        <f>('User Input'!U34*U276)</f>
        <v>0</v>
      </c>
      <c r="V572" s="140">
        <f>('User Input'!V34*V276)</f>
        <v>0</v>
      </c>
      <c r="W572" s="140">
        <f>('User Input'!W34*W276)</f>
        <v>0</v>
      </c>
      <c r="X572" s="140">
        <f>('User Input'!X34*X276)</f>
        <v>0</v>
      </c>
      <c r="Y572" s="140">
        <f>('User Input'!Y34*Y276)</f>
        <v>0</v>
      </c>
      <c r="Z572" s="140">
        <f>('User Input'!Z34*Z276)</f>
        <v>0</v>
      </c>
      <c r="AA572" s="140">
        <f>('User Input'!AA34*AA276)</f>
        <v>0</v>
      </c>
      <c r="AB572" s="140">
        <f>('User Input'!AB34*AB276)</f>
        <v>0</v>
      </c>
      <c r="AC572" s="140">
        <f>('User Input'!AC34*AC276)</f>
        <v>0</v>
      </c>
      <c r="AD572" s="140">
        <f>('User Input'!AD34*AD276)</f>
        <v>0</v>
      </c>
      <c r="AE572" s="140">
        <f>('User Input'!AE34*AE276)</f>
        <v>0</v>
      </c>
      <c r="AF572" s="140">
        <f>('User Input'!AF34*AF276)</f>
        <v>0</v>
      </c>
      <c r="AG572" s="140">
        <f>('User Input'!AG34*AG276)</f>
        <v>0</v>
      </c>
      <c r="AH572" s="140">
        <f>('User Input'!AH34*AH276)</f>
        <v>0</v>
      </c>
      <c r="AI572" s="140">
        <f>('User Input'!AI34*AI276)</f>
        <v>0</v>
      </c>
      <c r="AJ572" s="140">
        <f>('User Input'!AJ34*AJ276)</f>
        <v>0</v>
      </c>
      <c r="AK572" s="140">
        <f>('User Input'!AK34*AK276)</f>
        <v>0</v>
      </c>
      <c r="AL572" s="140">
        <f>('User Input'!AL34*AL276)</f>
        <v>0</v>
      </c>
      <c r="AM572" s="140">
        <f>('User Input'!AM34*AM276)</f>
        <v>0</v>
      </c>
      <c r="AN572" s="140">
        <f>('User Input'!AN34*AN276)</f>
        <v>0</v>
      </c>
      <c r="AO572" s="140">
        <f>('User Input'!AO34*AO276)</f>
        <v>0</v>
      </c>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row>
    <row r="573" spans="1:95" ht="15" customHeight="1">
      <c r="A573" s="104"/>
      <c r="B573" s="117" t="s">
        <v>103</v>
      </c>
      <c r="C573" s="141"/>
      <c r="D573" s="140">
        <f>('User Input'!D35*D277)</f>
        <v>0</v>
      </c>
      <c r="E573" s="140">
        <f>('User Input'!E35*E277)</f>
        <v>0</v>
      </c>
      <c r="F573" s="140">
        <f>('User Input'!F35*F277)</f>
        <v>0</v>
      </c>
      <c r="G573" s="140">
        <f>('User Input'!G35*G277)</f>
        <v>0</v>
      </c>
      <c r="H573" s="140">
        <f>('User Input'!H35*H277)</f>
        <v>0</v>
      </c>
      <c r="I573" s="140">
        <f>('User Input'!I35*I277)</f>
        <v>0</v>
      </c>
      <c r="J573" s="140">
        <f>('User Input'!J35*J277)</f>
        <v>0</v>
      </c>
      <c r="K573" s="140">
        <f>('User Input'!K35*K277)</f>
        <v>0</v>
      </c>
      <c r="L573" s="140">
        <f>('User Input'!L35*L277)</f>
        <v>0</v>
      </c>
      <c r="M573" s="140">
        <f>('User Input'!M35*M277)</f>
        <v>0</v>
      </c>
      <c r="N573" s="140">
        <f>('User Input'!N35*N277)</f>
        <v>0</v>
      </c>
      <c r="O573" s="140">
        <f>('User Input'!O35*O277)</f>
        <v>0</v>
      </c>
      <c r="P573" s="140">
        <f>('User Input'!P35*P277)</f>
        <v>0</v>
      </c>
      <c r="Q573" s="140">
        <f>('User Input'!Q35*Q277)</f>
        <v>0</v>
      </c>
      <c r="R573" s="140">
        <f>('User Input'!R35*R277)</f>
        <v>0</v>
      </c>
      <c r="S573" s="140">
        <f>('User Input'!S35*S277)</f>
        <v>0</v>
      </c>
      <c r="T573" s="140">
        <f>('User Input'!T35*T277)</f>
        <v>0</v>
      </c>
      <c r="U573" s="140">
        <f>('User Input'!U35*U277)</f>
        <v>0</v>
      </c>
      <c r="V573" s="140">
        <f>('User Input'!V35*V277)</f>
        <v>0</v>
      </c>
      <c r="W573" s="140">
        <f>('User Input'!W35*W277)</f>
        <v>0</v>
      </c>
      <c r="X573" s="140">
        <f>('User Input'!X35*X277)</f>
        <v>0</v>
      </c>
      <c r="Y573" s="140">
        <f>('User Input'!Y35*Y277)</f>
        <v>0</v>
      </c>
      <c r="Z573" s="140">
        <f>('User Input'!Z35*Z277)</f>
        <v>0</v>
      </c>
      <c r="AA573" s="140">
        <f>('User Input'!AA35*AA277)</f>
        <v>0</v>
      </c>
      <c r="AB573" s="140">
        <f>('User Input'!AB35*AB277)</f>
        <v>0</v>
      </c>
      <c r="AC573" s="140">
        <f>('User Input'!AC35*AC277)</f>
        <v>0</v>
      </c>
      <c r="AD573" s="140">
        <f>('User Input'!AD35*AD277)</f>
        <v>0</v>
      </c>
      <c r="AE573" s="140">
        <f>('User Input'!AE35*AE277)</f>
        <v>0</v>
      </c>
      <c r="AF573" s="140">
        <f>('User Input'!AF35*AF277)</f>
        <v>0</v>
      </c>
      <c r="AG573" s="140">
        <f>('User Input'!AG35*AG277)</f>
        <v>0</v>
      </c>
      <c r="AH573" s="140">
        <f>('User Input'!AH35*AH277)</f>
        <v>0</v>
      </c>
      <c r="AI573" s="140">
        <f>('User Input'!AI35*AI277)</f>
        <v>0</v>
      </c>
      <c r="AJ573" s="140">
        <f>('User Input'!AJ35*AJ277)</f>
        <v>0</v>
      </c>
      <c r="AK573" s="140">
        <f>('User Input'!AK35*AK277)</f>
        <v>0</v>
      </c>
      <c r="AL573" s="140">
        <f>('User Input'!AL35*AL277)</f>
        <v>0</v>
      </c>
      <c r="AM573" s="140">
        <f>('User Input'!AM35*AM277)</f>
        <v>0</v>
      </c>
      <c r="AN573" s="140">
        <f>('User Input'!AN35*AN277)</f>
        <v>0</v>
      </c>
      <c r="AO573" s="140">
        <f>('User Input'!AO35*AO277)</f>
        <v>0</v>
      </c>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row>
    <row r="574" spans="1:95" ht="15" customHeight="1">
      <c r="A574" s="104"/>
      <c r="B574" s="117" t="s">
        <v>104</v>
      </c>
      <c r="C574" s="141"/>
      <c r="D574" s="140">
        <f>('User Input'!D36*D278)</f>
        <v>0</v>
      </c>
      <c r="E574" s="140">
        <f>('User Input'!E36*E278)</f>
        <v>0</v>
      </c>
      <c r="F574" s="140">
        <f>('User Input'!F36*F278)</f>
        <v>0</v>
      </c>
      <c r="G574" s="140">
        <f>('User Input'!G36*G278)</f>
        <v>0</v>
      </c>
      <c r="H574" s="140">
        <f>('User Input'!H36*H278)</f>
        <v>0</v>
      </c>
      <c r="I574" s="140">
        <f>('User Input'!I36*I278)</f>
        <v>0</v>
      </c>
      <c r="J574" s="140">
        <f>('User Input'!J36*J278)</f>
        <v>0</v>
      </c>
      <c r="K574" s="140">
        <f>('User Input'!K36*K278)</f>
        <v>0</v>
      </c>
      <c r="L574" s="140">
        <f>('User Input'!L36*L278)</f>
        <v>0</v>
      </c>
      <c r="M574" s="140">
        <f>('User Input'!M36*M278)</f>
        <v>0</v>
      </c>
      <c r="N574" s="140">
        <f>('User Input'!N36*N278)</f>
        <v>0</v>
      </c>
      <c r="O574" s="140">
        <f>('User Input'!O36*O278)</f>
        <v>0</v>
      </c>
      <c r="P574" s="140">
        <f>('User Input'!P36*P278)</f>
        <v>0</v>
      </c>
      <c r="Q574" s="140">
        <f>('User Input'!Q36*Q278)</f>
        <v>0</v>
      </c>
      <c r="R574" s="140">
        <f>('User Input'!R36*R278)</f>
        <v>0</v>
      </c>
      <c r="S574" s="140">
        <f>('User Input'!S36*S278)</f>
        <v>0</v>
      </c>
      <c r="T574" s="140">
        <f>('User Input'!T36*T278)</f>
        <v>0</v>
      </c>
      <c r="U574" s="140">
        <f>('User Input'!U36*U278)</f>
        <v>0</v>
      </c>
      <c r="V574" s="140">
        <f>('User Input'!V36*V278)</f>
        <v>0</v>
      </c>
      <c r="W574" s="140">
        <f>('User Input'!W36*W278)</f>
        <v>0</v>
      </c>
      <c r="X574" s="140">
        <f>('User Input'!X36*X278)</f>
        <v>0</v>
      </c>
      <c r="Y574" s="140">
        <f>('User Input'!Y36*Y278)</f>
        <v>0</v>
      </c>
      <c r="Z574" s="140">
        <f>('User Input'!Z36*Z278)</f>
        <v>0</v>
      </c>
      <c r="AA574" s="140">
        <f>('User Input'!AA36*AA278)</f>
        <v>0</v>
      </c>
      <c r="AB574" s="140">
        <f>('User Input'!AB36*AB278)</f>
        <v>0</v>
      </c>
      <c r="AC574" s="140">
        <f>('User Input'!AC36*AC278)</f>
        <v>0</v>
      </c>
      <c r="AD574" s="140">
        <f>('User Input'!AD36*AD278)</f>
        <v>0</v>
      </c>
      <c r="AE574" s="140">
        <f>('User Input'!AE36*AE278)</f>
        <v>0</v>
      </c>
      <c r="AF574" s="140">
        <f>('User Input'!AF36*AF278)</f>
        <v>0</v>
      </c>
      <c r="AG574" s="140">
        <f>('User Input'!AG36*AG278)</f>
        <v>0</v>
      </c>
      <c r="AH574" s="140">
        <f>('User Input'!AH36*AH278)</f>
        <v>0</v>
      </c>
      <c r="AI574" s="140">
        <f>('User Input'!AI36*AI278)</f>
        <v>0</v>
      </c>
      <c r="AJ574" s="140">
        <f>('User Input'!AJ36*AJ278)</f>
        <v>0</v>
      </c>
      <c r="AK574" s="140">
        <f>('User Input'!AK36*AK278)</f>
        <v>0</v>
      </c>
      <c r="AL574" s="140">
        <f>('User Input'!AL36*AL278)</f>
        <v>0</v>
      </c>
      <c r="AM574" s="140">
        <f>('User Input'!AM36*AM278)</f>
        <v>0</v>
      </c>
      <c r="AN574" s="140">
        <f>('User Input'!AN36*AN278)</f>
        <v>0</v>
      </c>
      <c r="AO574" s="140">
        <f>('User Input'!AO36*AO278)</f>
        <v>0</v>
      </c>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row>
    <row r="575" spans="1:95" ht="15" customHeight="1">
      <c r="A575" s="104"/>
      <c r="B575" s="117" t="s">
        <v>105</v>
      </c>
      <c r="C575" s="141"/>
      <c r="D575" s="140">
        <f>('User Input'!D37*D279)</f>
        <v>0</v>
      </c>
      <c r="E575" s="140">
        <f>('User Input'!E37*E279)</f>
        <v>0</v>
      </c>
      <c r="F575" s="140">
        <f>('User Input'!F37*F279)</f>
        <v>0</v>
      </c>
      <c r="G575" s="140">
        <f>('User Input'!G37*G279)</f>
        <v>0</v>
      </c>
      <c r="H575" s="140">
        <f>('User Input'!H37*H279)</f>
        <v>0</v>
      </c>
      <c r="I575" s="140">
        <f>('User Input'!I37*I279)</f>
        <v>0</v>
      </c>
      <c r="J575" s="140">
        <f>('User Input'!J37*J279)</f>
        <v>0</v>
      </c>
      <c r="K575" s="140">
        <f>('User Input'!K37*K279)</f>
        <v>0</v>
      </c>
      <c r="L575" s="140">
        <f>('User Input'!L37*L279)</f>
        <v>0</v>
      </c>
      <c r="M575" s="140">
        <f>('User Input'!M37*M279)</f>
        <v>0</v>
      </c>
      <c r="N575" s="140">
        <f>('User Input'!N37*N279)</f>
        <v>0</v>
      </c>
      <c r="O575" s="140">
        <f>('User Input'!O37*O279)</f>
        <v>0</v>
      </c>
      <c r="P575" s="140">
        <f>('User Input'!P37*P279)</f>
        <v>0</v>
      </c>
      <c r="Q575" s="140">
        <f>('User Input'!Q37*Q279)</f>
        <v>0</v>
      </c>
      <c r="R575" s="140">
        <f>('User Input'!R37*R279)</f>
        <v>0</v>
      </c>
      <c r="S575" s="140">
        <f>('User Input'!S37*S279)</f>
        <v>0</v>
      </c>
      <c r="T575" s="140">
        <f>('User Input'!T37*T279)</f>
        <v>0</v>
      </c>
      <c r="U575" s="140">
        <f>('User Input'!U37*U279)</f>
        <v>0</v>
      </c>
      <c r="V575" s="140">
        <f>('User Input'!V37*V279)</f>
        <v>0</v>
      </c>
      <c r="W575" s="140">
        <f>('User Input'!W37*W279)</f>
        <v>0</v>
      </c>
      <c r="X575" s="140">
        <f>('User Input'!X37*X279)</f>
        <v>0</v>
      </c>
      <c r="Y575" s="140">
        <f>('User Input'!Y37*Y279)</f>
        <v>0</v>
      </c>
      <c r="Z575" s="140">
        <f>('User Input'!Z37*Z279)</f>
        <v>0</v>
      </c>
      <c r="AA575" s="140">
        <f>('User Input'!AA37*AA279)</f>
        <v>0</v>
      </c>
      <c r="AB575" s="140">
        <f>('User Input'!AB37*AB279)</f>
        <v>0</v>
      </c>
      <c r="AC575" s="140">
        <f>('User Input'!AC37*AC279)</f>
        <v>0</v>
      </c>
      <c r="AD575" s="140">
        <f>('User Input'!AD37*AD279)</f>
        <v>0</v>
      </c>
      <c r="AE575" s="140">
        <f>('User Input'!AE37*AE279)</f>
        <v>0</v>
      </c>
      <c r="AF575" s="140">
        <f>('User Input'!AF37*AF279)</f>
        <v>0</v>
      </c>
      <c r="AG575" s="140">
        <f>('User Input'!AG37*AG279)</f>
        <v>0</v>
      </c>
      <c r="AH575" s="140">
        <f>('User Input'!AH37*AH279)</f>
        <v>0</v>
      </c>
      <c r="AI575" s="140">
        <f>('User Input'!AI37*AI279)</f>
        <v>0</v>
      </c>
      <c r="AJ575" s="140">
        <f>('User Input'!AJ37*AJ279)</f>
        <v>0</v>
      </c>
      <c r="AK575" s="140">
        <f>('User Input'!AK37*AK279)</f>
        <v>0</v>
      </c>
      <c r="AL575" s="140">
        <f>('User Input'!AL37*AL279)</f>
        <v>0</v>
      </c>
      <c r="AM575" s="140">
        <f>('User Input'!AM37*AM279)</f>
        <v>0</v>
      </c>
      <c r="AN575" s="140">
        <f>('User Input'!AN37*AN279)</f>
        <v>0</v>
      </c>
      <c r="AO575" s="140">
        <f>('User Input'!AO37*AO279)</f>
        <v>0</v>
      </c>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row>
    <row r="576" spans="1:95" ht="15" customHeight="1">
      <c r="A576" s="104"/>
      <c r="B576" s="117" t="s">
        <v>106</v>
      </c>
      <c r="C576" s="141"/>
      <c r="D576" s="140">
        <f>('User Input'!D38*D280)</f>
        <v>0</v>
      </c>
      <c r="E576" s="140">
        <f>('User Input'!E38*E280)</f>
        <v>0</v>
      </c>
      <c r="F576" s="140">
        <f>('User Input'!F38*F280)</f>
        <v>0</v>
      </c>
      <c r="G576" s="140">
        <f>('User Input'!G38*G280)</f>
        <v>0</v>
      </c>
      <c r="H576" s="140">
        <f>('User Input'!H38*H280)</f>
        <v>0</v>
      </c>
      <c r="I576" s="140">
        <f>('User Input'!I38*I280)</f>
        <v>0</v>
      </c>
      <c r="J576" s="140">
        <f>('User Input'!J38*J280)</f>
        <v>0</v>
      </c>
      <c r="K576" s="140">
        <f>('User Input'!K38*K280)</f>
        <v>0</v>
      </c>
      <c r="L576" s="140">
        <f>('User Input'!L38*L280)</f>
        <v>0</v>
      </c>
      <c r="M576" s="140">
        <f>('User Input'!M38*M280)</f>
        <v>0</v>
      </c>
      <c r="N576" s="140">
        <f>('User Input'!N38*N280)</f>
        <v>0</v>
      </c>
      <c r="O576" s="140">
        <f>('User Input'!O38*O280)</f>
        <v>0</v>
      </c>
      <c r="P576" s="140">
        <f>('User Input'!P38*P280)</f>
        <v>0</v>
      </c>
      <c r="Q576" s="140">
        <f>('User Input'!Q38*Q280)</f>
        <v>0</v>
      </c>
      <c r="R576" s="140">
        <f>('User Input'!R38*R280)</f>
        <v>0</v>
      </c>
      <c r="S576" s="140">
        <f>('User Input'!S38*S280)</f>
        <v>0</v>
      </c>
      <c r="T576" s="140">
        <f>('User Input'!T38*T280)</f>
        <v>0</v>
      </c>
      <c r="U576" s="140">
        <f>('User Input'!U38*U280)</f>
        <v>0</v>
      </c>
      <c r="V576" s="140">
        <f>('User Input'!V38*V280)</f>
        <v>0</v>
      </c>
      <c r="W576" s="140">
        <f>('User Input'!W38*W280)</f>
        <v>0</v>
      </c>
      <c r="X576" s="140">
        <f>('User Input'!X38*X280)</f>
        <v>0</v>
      </c>
      <c r="Y576" s="140">
        <f>('User Input'!Y38*Y280)</f>
        <v>0</v>
      </c>
      <c r="Z576" s="140">
        <f>('User Input'!Z38*Z280)</f>
        <v>0</v>
      </c>
      <c r="AA576" s="140">
        <f>('User Input'!AA38*AA280)</f>
        <v>0</v>
      </c>
      <c r="AB576" s="140">
        <f>('User Input'!AB38*AB280)</f>
        <v>0</v>
      </c>
      <c r="AC576" s="140">
        <f>('User Input'!AC38*AC280)</f>
        <v>0</v>
      </c>
      <c r="AD576" s="140">
        <f>('User Input'!AD38*AD280)</f>
        <v>0</v>
      </c>
      <c r="AE576" s="140">
        <f>('User Input'!AE38*AE280)</f>
        <v>0</v>
      </c>
      <c r="AF576" s="140">
        <f>('User Input'!AF38*AF280)</f>
        <v>0</v>
      </c>
      <c r="AG576" s="140">
        <f>('User Input'!AG38*AG280)</f>
        <v>0</v>
      </c>
      <c r="AH576" s="140">
        <f>('User Input'!AH38*AH280)</f>
        <v>0</v>
      </c>
      <c r="AI576" s="140">
        <f>('User Input'!AI38*AI280)</f>
        <v>0</v>
      </c>
      <c r="AJ576" s="140">
        <f>('User Input'!AJ38*AJ280)</f>
        <v>0</v>
      </c>
      <c r="AK576" s="140">
        <f>('User Input'!AK38*AK280)</f>
        <v>0</v>
      </c>
      <c r="AL576" s="140">
        <f>('User Input'!AL38*AL280)</f>
        <v>0</v>
      </c>
      <c r="AM576" s="140">
        <f>('User Input'!AM38*AM280)</f>
        <v>0</v>
      </c>
      <c r="AN576" s="140">
        <f>('User Input'!AN38*AN280)</f>
        <v>0</v>
      </c>
      <c r="AO576" s="140">
        <f>('User Input'!AO38*AO280)</f>
        <v>0</v>
      </c>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row>
    <row r="577" spans="1:95" ht="15" customHeight="1">
      <c r="A577" s="104"/>
      <c r="B577" s="117" t="s">
        <v>107</v>
      </c>
      <c r="C577" s="141"/>
      <c r="D577" s="140">
        <f>('User Input'!D39*D281)</f>
        <v>0</v>
      </c>
      <c r="E577" s="140">
        <f>('User Input'!E39*E281)</f>
        <v>0</v>
      </c>
      <c r="F577" s="140">
        <f>('User Input'!F39*F281)</f>
        <v>0</v>
      </c>
      <c r="G577" s="140">
        <f>('User Input'!G39*G281)</f>
        <v>0</v>
      </c>
      <c r="H577" s="140">
        <f>('User Input'!H39*H281)</f>
        <v>0</v>
      </c>
      <c r="I577" s="140">
        <f>('User Input'!I39*I281)</f>
        <v>0</v>
      </c>
      <c r="J577" s="140">
        <f>('User Input'!J39*J281)</f>
        <v>0</v>
      </c>
      <c r="K577" s="140">
        <f>('User Input'!K39*K281)</f>
        <v>0</v>
      </c>
      <c r="L577" s="140">
        <f>('User Input'!L39*L281)</f>
        <v>0</v>
      </c>
      <c r="M577" s="140">
        <f>('User Input'!M39*M281)</f>
        <v>0</v>
      </c>
      <c r="N577" s="140">
        <f>('User Input'!N39*N281)</f>
        <v>0</v>
      </c>
      <c r="O577" s="140">
        <f>('User Input'!O39*O281)</f>
        <v>0</v>
      </c>
      <c r="P577" s="140">
        <f>('User Input'!P39*P281)</f>
        <v>0</v>
      </c>
      <c r="Q577" s="140">
        <f>('User Input'!Q39*Q281)</f>
        <v>0</v>
      </c>
      <c r="R577" s="140">
        <f>('User Input'!R39*R281)</f>
        <v>0</v>
      </c>
      <c r="S577" s="140">
        <f>('User Input'!S39*S281)</f>
        <v>0</v>
      </c>
      <c r="T577" s="140">
        <f>('User Input'!T39*T281)</f>
        <v>0</v>
      </c>
      <c r="U577" s="140">
        <f>('User Input'!U39*U281)</f>
        <v>0</v>
      </c>
      <c r="V577" s="140">
        <f>('User Input'!V39*V281)</f>
        <v>0</v>
      </c>
      <c r="W577" s="140">
        <f>('User Input'!W39*W281)</f>
        <v>0</v>
      </c>
      <c r="X577" s="140">
        <f>('User Input'!X39*X281)</f>
        <v>0</v>
      </c>
      <c r="Y577" s="140">
        <f>('User Input'!Y39*Y281)</f>
        <v>0</v>
      </c>
      <c r="Z577" s="140">
        <f>('User Input'!Z39*Z281)</f>
        <v>0</v>
      </c>
      <c r="AA577" s="140">
        <f>('User Input'!AA39*AA281)</f>
        <v>0</v>
      </c>
      <c r="AB577" s="140">
        <f>('User Input'!AB39*AB281)</f>
        <v>0</v>
      </c>
      <c r="AC577" s="140">
        <f>('User Input'!AC39*AC281)</f>
        <v>0</v>
      </c>
      <c r="AD577" s="140">
        <f>('User Input'!AD39*AD281)</f>
        <v>0</v>
      </c>
      <c r="AE577" s="140">
        <f>('User Input'!AE39*AE281)</f>
        <v>0</v>
      </c>
      <c r="AF577" s="140">
        <f>('User Input'!AF39*AF281)</f>
        <v>0</v>
      </c>
      <c r="AG577" s="140">
        <f>('User Input'!AG39*AG281)</f>
        <v>0</v>
      </c>
      <c r="AH577" s="140">
        <f>('User Input'!AH39*AH281)</f>
        <v>0</v>
      </c>
      <c r="AI577" s="140">
        <f>('User Input'!AI39*AI281)</f>
        <v>0</v>
      </c>
      <c r="AJ577" s="140">
        <f>('User Input'!AJ39*AJ281)</f>
        <v>0</v>
      </c>
      <c r="AK577" s="140">
        <f>('User Input'!AK39*AK281)</f>
        <v>0</v>
      </c>
      <c r="AL577" s="140">
        <f>('User Input'!AL39*AL281)</f>
        <v>0</v>
      </c>
      <c r="AM577" s="140">
        <f>('User Input'!AM39*AM281)</f>
        <v>0</v>
      </c>
      <c r="AN577" s="140">
        <f>('User Input'!AN39*AN281)</f>
        <v>0</v>
      </c>
      <c r="AO577" s="140">
        <f>('User Input'!AO39*AO281)</f>
        <v>0</v>
      </c>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row>
    <row r="578" spans="1:95" ht="15" customHeight="1">
      <c r="A578" s="104"/>
      <c r="B578" s="117" t="s">
        <v>108</v>
      </c>
      <c r="C578" s="141"/>
      <c r="D578" s="140">
        <f>('User Input'!D40*D282)</f>
        <v>0</v>
      </c>
      <c r="E578" s="140">
        <f>('User Input'!E40*E282)</f>
        <v>0</v>
      </c>
      <c r="F578" s="140">
        <f>('User Input'!F40*F282)</f>
        <v>0</v>
      </c>
      <c r="G578" s="140">
        <f>('User Input'!G40*G282)</f>
        <v>0</v>
      </c>
      <c r="H578" s="140">
        <f>('User Input'!H40*H282)</f>
        <v>0</v>
      </c>
      <c r="I578" s="140">
        <f>('User Input'!I40*I282)</f>
        <v>0</v>
      </c>
      <c r="J578" s="140">
        <f>('User Input'!J40*J282)</f>
        <v>0</v>
      </c>
      <c r="K578" s="140">
        <f>('User Input'!K40*K282)</f>
        <v>0</v>
      </c>
      <c r="L578" s="140">
        <f>('User Input'!L40*L282)</f>
        <v>0</v>
      </c>
      <c r="M578" s="140">
        <f>('User Input'!M40*M282)</f>
        <v>0</v>
      </c>
      <c r="N578" s="140">
        <f>('User Input'!N40*N282)</f>
        <v>0</v>
      </c>
      <c r="O578" s="140">
        <f>('User Input'!O40*O282)</f>
        <v>0</v>
      </c>
      <c r="P578" s="140">
        <f>('User Input'!P40*P282)</f>
        <v>0</v>
      </c>
      <c r="Q578" s="140">
        <f>('User Input'!Q40*Q282)</f>
        <v>0</v>
      </c>
      <c r="R578" s="140">
        <f>('User Input'!R40*R282)</f>
        <v>0</v>
      </c>
      <c r="S578" s="140">
        <f>('User Input'!S40*S282)</f>
        <v>0</v>
      </c>
      <c r="T578" s="140">
        <f>('User Input'!T40*T282)</f>
        <v>0</v>
      </c>
      <c r="U578" s="140">
        <f>('User Input'!U40*U282)</f>
        <v>0</v>
      </c>
      <c r="V578" s="140">
        <f>('User Input'!V40*V282)</f>
        <v>0</v>
      </c>
      <c r="W578" s="140">
        <f>('User Input'!W40*W282)</f>
        <v>0</v>
      </c>
      <c r="X578" s="140">
        <f>('User Input'!X40*X282)</f>
        <v>0</v>
      </c>
      <c r="Y578" s="140">
        <f>('User Input'!Y40*Y282)</f>
        <v>0</v>
      </c>
      <c r="Z578" s="140">
        <f>('User Input'!Z40*Z282)</f>
        <v>0</v>
      </c>
      <c r="AA578" s="140">
        <f>('User Input'!AA40*AA282)</f>
        <v>0</v>
      </c>
      <c r="AB578" s="140">
        <f>('User Input'!AB40*AB282)</f>
        <v>0</v>
      </c>
      <c r="AC578" s="140">
        <f>('User Input'!AC40*AC282)</f>
        <v>0</v>
      </c>
      <c r="AD578" s="140">
        <f>('User Input'!AD40*AD282)</f>
        <v>0</v>
      </c>
      <c r="AE578" s="140">
        <f>('User Input'!AE40*AE282)</f>
        <v>0</v>
      </c>
      <c r="AF578" s="140">
        <f>('User Input'!AF40*AF282)</f>
        <v>0</v>
      </c>
      <c r="AG578" s="140">
        <f>('User Input'!AG40*AG282)</f>
        <v>0</v>
      </c>
      <c r="AH578" s="140">
        <f>('User Input'!AH40*AH282)</f>
        <v>0</v>
      </c>
      <c r="AI578" s="140">
        <f>('User Input'!AI40*AI282)</f>
        <v>0</v>
      </c>
      <c r="AJ578" s="140">
        <f>('User Input'!AJ40*AJ282)</f>
        <v>0</v>
      </c>
      <c r="AK578" s="140">
        <f>('User Input'!AK40*AK282)</f>
        <v>0</v>
      </c>
      <c r="AL578" s="140">
        <f>('User Input'!AL40*AL282)</f>
        <v>0</v>
      </c>
      <c r="AM578" s="140">
        <f>('User Input'!AM40*AM282)</f>
        <v>0</v>
      </c>
      <c r="AN578" s="140">
        <f>('User Input'!AN40*AN282)</f>
        <v>0</v>
      </c>
      <c r="AO578" s="140">
        <f>('User Input'!AO40*AO282)</f>
        <v>0</v>
      </c>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row>
    <row r="579" spans="1:95" ht="15" customHeight="1">
      <c r="A579" s="104"/>
      <c r="B579" s="117" t="s">
        <v>109</v>
      </c>
      <c r="C579" s="141"/>
      <c r="D579" s="140">
        <f>('User Input'!D41*D283)</f>
        <v>0</v>
      </c>
      <c r="E579" s="140">
        <f>('User Input'!E41*E283)</f>
        <v>0</v>
      </c>
      <c r="F579" s="140">
        <f>('User Input'!F41*F283)</f>
        <v>0</v>
      </c>
      <c r="G579" s="140">
        <f>('User Input'!G41*G283)</f>
        <v>0</v>
      </c>
      <c r="H579" s="140">
        <f>('User Input'!H41*H283)</f>
        <v>0</v>
      </c>
      <c r="I579" s="140">
        <f>('User Input'!I41*I283)</f>
        <v>0</v>
      </c>
      <c r="J579" s="140">
        <f>('User Input'!J41*J283)</f>
        <v>0</v>
      </c>
      <c r="K579" s="140">
        <f>('User Input'!K41*K283)</f>
        <v>0</v>
      </c>
      <c r="L579" s="140">
        <f>('User Input'!L41*L283)</f>
        <v>0</v>
      </c>
      <c r="M579" s="140">
        <f>('User Input'!M41*M283)</f>
        <v>0</v>
      </c>
      <c r="N579" s="140">
        <f>('User Input'!N41*N283)</f>
        <v>0</v>
      </c>
      <c r="O579" s="140">
        <f>('User Input'!O41*O283)</f>
        <v>0</v>
      </c>
      <c r="P579" s="140">
        <f>('User Input'!P41*P283)</f>
        <v>0</v>
      </c>
      <c r="Q579" s="140">
        <f>('User Input'!Q41*Q283)</f>
        <v>0</v>
      </c>
      <c r="R579" s="140">
        <f>('User Input'!R41*R283)</f>
        <v>0</v>
      </c>
      <c r="S579" s="140">
        <f>('User Input'!S41*S283)</f>
        <v>0</v>
      </c>
      <c r="T579" s="140">
        <f>('User Input'!T41*T283)</f>
        <v>0</v>
      </c>
      <c r="U579" s="140">
        <f>('User Input'!U41*U283)</f>
        <v>0</v>
      </c>
      <c r="V579" s="140">
        <f>('User Input'!V41*V283)</f>
        <v>0</v>
      </c>
      <c r="W579" s="140">
        <f>('User Input'!W41*W283)</f>
        <v>0</v>
      </c>
      <c r="X579" s="140">
        <f>('User Input'!X41*X283)</f>
        <v>0</v>
      </c>
      <c r="Y579" s="140">
        <f>('User Input'!Y41*Y283)</f>
        <v>0</v>
      </c>
      <c r="Z579" s="140">
        <f>('User Input'!Z41*Z283)</f>
        <v>0</v>
      </c>
      <c r="AA579" s="140">
        <f>('User Input'!AA41*AA283)</f>
        <v>0</v>
      </c>
      <c r="AB579" s="140">
        <f>('User Input'!AB41*AB283)</f>
        <v>0</v>
      </c>
      <c r="AC579" s="140">
        <f>('User Input'!AC41*AC283)</f>
        <v>0</v>
      </c>
      <c r="AD579" s="140">
        <f>('User Input'!AD41*AD283)</f>
        <v>0</v>
      </c>
      <c r="AE579" s="140">
        <f>('User Input'!AE41*AE283)</f>
        <v>0</v>
      </c>
      <c r="AF579" s="140">
        <f>('User Input'!AF41*AF283)</f>
        <v>0</v>
      </c>
      <c r="AG579" s="140">
        <f>('User Input'!AG41*AG283)</f>
        <v>0</v>
      </c>
      <c r="AH579" s="140">
        <f>('User Input'!AH41*AH283)</f>
        <v>0</v>
      </c>
      <c r="AI579" s="140">
        <f>('User Input'!AI41*AI283)</f>
        <v>0</v>
      </c>
      <c r="AJ579" s="140">
        <f>('User Input'!AJ41*AJ283)</f>
        <v>0</v>
      </c>
      <c r="AK579" s="140">
        <f>('User Input'!AK41*AK283)</f>
        <v>0</v>
      </c>
      <c r="AL579" s="140">
        <f>('User Input'!AL41*AL283)</f>
        <v>0</v>
      </c>
      <c r="AM579" s="140">
        <f>('User Input'!AM41*AM283)</f>
        <v>0</v>
      </c>
      <c r="AN579" s="140">
        <f>('User Input'!AN41*AN283)</f>
        <v>0</v>
      </c>
      <c r="AO579" s="140">
        <f>('User Input'!AO41*AO283)</f>
        <v>0</v>
      </c>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row>
    <row r="580" spans="1:95" ht="15" customHeight="1">
      <c r="A580" s="104"/>
      <c r="B580" s="117" t="s">
        <v>110</v>
      </c>
      <c r="C580" s="141"/>
      <c r="D580" s="140">
        <f>('User Input'!D42*D284)</f>
        <v>0</v>
      </c>
      <c r="E580" s="140">
        <f>('User Input'!E42*E284)</f>
        <v>0</v>
      </c>
      <c r="F580" s="140">
        <f>('User Input'!F42*F284)</f>
        <v>0</v>
      </c>
      <c r="G580" s="140">
        <f>('User Input'!G42*G284)</f>
        <v>0</v>
      </c>
      <c r="H580" s="140">
        <f>('User Input'!H42*H284)</f>
        <v>0</v>
      </c>
      <c r="I580" s="140">
        <f>('User Input'!I42*I284)</f>
        <v>0</v>
      </c>
      <c r="J580" s="140">
        <f>('User Input'!J42*J284)</f>
        <v>0</v>
      </c>
      <c r="K580" s="140">
        <f>('User Input'!K42*K284)</f>
        <v>0</v>
      </c>
      <c r="L580" s="140">
        <f>('User Input'!L42*L284)</f>
        <v>0</v>
      </c>
      <c r="M580" s="140">
        <f>('User Input'!M42*M284)</f>
        <v>0</v>
      </c>
      <c r="N580" s="140">
        <f>('User Input'!N42*N284)</f>
        <v>0</v>
      </c>
      <c r="O580" s="140">
        <f>('User Input'!O42*O284)</f>
        <v>0</v>
      </c>
      <c r="P580" s="140">
        <f>('User Input'!P42*P284)</f>
        <v>0</v>
      </c>
      <c r="Q580" s="140">
        <f>('User Input'!Q42*Q284)</f>
        <v>0</v>
      </c>
      <c r="R580" s="140">
        <f>('User Input'!R42*R284)</f>
        <v>0</v>
      </c>
      <c r="S580" s="140">
        <f>('User Input'!S42*S284)</f>
        <v>0</v>
      </c>
      <c r="T580" s="140">
        <f>('User Input'!T42*T284)</f>
        <v>0</v>
      </c>
      <c r="U580" s="140">
        <f>('User Input'!U42*U284)</f>
        <v>0</v>
      </c>
      <c r="V580" s="140">
        <f>('User Input'!V42*V284)</f>
        <v>0</v>
      </c>
      <c r="W580" s="140">
        <f>('User Input'!W42*W284)</f>
        <v>0</v>
      </c>
      <c r="X580" s="140">
        <f>('User Input'!X42*X284)</f>
        <v>0</v>
      </c>
      <c r="Y580" s="140">
        <f>('User Input'!Y42*Y284)</f>
        <v>0</v>
      </c>
      <c r="Z580" s="140">
        <f>('User Input'!Z42*Z284)</f>
        <v>0</v>
      </c>
      <c r="AA580" s="140">
        <f>('User Input'!AA42*AA284)</f>
        <v>0</v>
      </c>
      <c r="AB580" s="140">
        <f>('User Input'!AB42*AB284)</f>
        <v>0</v>
      </c>
      <c r="AC580" s="140">
        <f>('User Input'!AC42*AC284)</f>
        <v>0</v>
      </c>
      <c r="AD580" s="140">
        <f>('User Input'!AD42*AD284)</f>
        <v>0</v>
      </c>
      <c r="AE580" s="140">
        <f>('User Input'!AE42*AE284)</f>
        <v>0</v>
      </c>
      <c r="AF580" s="140">
        <f>('User Input'!AF42*AF284)</f>
        <v>0</v>
      </c>
      <c r="AG580" s="140">
        <f>('User Input'!AG42*AG284)</f>
        <v>0</v>
      </c>
      <c r="AH580" s="140">
        <f>('User Input'!AH42*AH284)</f>
        <v>0</v>
      </c>
      <c r="AI580" s="140">
        <f>('User Input'!AI42*AI284)</f>
        <v>0</v>
      </c>
      <c r="AJ580" s="140">
        <f>('User Input'!AJ42*AJ284)</f>
        <v>0</v>
      </c>
      <c r="AK580" s="140">
        <f>('User Input'!AK42*AK284)</f>
        <v>0</v>
      </c>
      <c r="AL580" s="140">
        <f>('User Input'!AL42*AL284)</f>
        <v>0</v>
      </c>
      <c r="AM580" s="140">
        <f>('User Input'!AM42*AM284)</f>
        <v>0</v>
      </c>
      <c r="AN580" s="140">
        <f>('User Input'!AN42*AN284)</f>
        <v>0</v>
      </c>
      <c r="AO580" s="140">
        <f>('User Input'!AO42*AO284)</f>
        <v>0</v>
      </c>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row>
    <row r="581" spans="1:95" ht="15" customHeight="1">
      <c r="A581" s="104"/>
      <c r="B581" s="117" t="s">
        <v>111</v>
      </c>
      <c r="C581" s="141"/>
      <c r="D581" s="140">
        <f>('User Input'!D43*D285)</f>
        <v>0</v>
      </c>
      <c r="E581" s="140">
        <f>('User Input'!E43*E285)</f>
        <v>0</v>
      </c>
      <c r="F581" s="140">
        <f>('User Input'!F43*F285)</f>
        <v>0</v>
      </c>
      <c r="G581" s="140">
        <f>('User Input'!G43*G285)</f>
        <v>0</v>
      </c>
      <c r="H581" s="140">
        <f>('User Input'!H43*H285)</f>
        <v>0</v>
      </c>
      <c r="I581" s="140">
        <f>('User Input'!I43*I285)</f>
        <v>0</v>
      </c>
      <c r="J581" s="140">
        <f>('User Input'!J43*J285)</f>
        <v>0</v>
      </c>
      <c r="K581" s="140">
        <f>('User Input'!K43*K285)</f>
        <v>0</v>
      </c>
      <c r="L581" s="140">
        <f>('User Input'!L43*L285)</f>
        <v>0</v>
      </c>
      <c r="M581" s="140">
        <f>('User Input'!M43*M285)</f>
        <v>0</v>
      </c>
      <c r="N581" s="140">
        <f>('User Input'!N43*N285)</f>
        <v>0</v>
      </c>
      <c r="O581" s="140">
        <f>('User Input'!O43*O285)</f>
        <v>0</v>
      </c>
      <c r="P581" s="140">
        <f>('User Input'!P43*P285)</f>
        <v>0</v>
      </c>
      <c r="Q581" s="140">
        <f>('User Input'!Q43*Q285)</f>
        <v>0</v>
      </c>
      <c r="R581" s="140">
        <f>('User Input'!R43*R285)</f>
        <v>0</v>
      </c>
      <c r="S581" s="140">
        <f>('User Input'!S43*S285)</f>
        <v>0</v>
      </c>
      <c r="T581" s="140">
        <f>('User Input'!T43*T285)</f>
        <v>0</v>
      </c>
      <c r="U581" s="140">
        <f>('User Input'!U43*U285)</f>
        <v>0</v>
      </c>
      <c r="V581" s="140">
        <f>('User Input'!V43*V285)</f>
        <v>0</v>
      </c>
      <c r="W581" s="140">
        <f>('User Input'!W43*W285)</f>
        <v>0</v>
      </c>
      <c r="X581" s="140">
        <f>('User Input'!X43*X285)</f>
        <v>0</v>
      </c>
      <c r="Y581" s="140">
        <f>('User Input'!Y43*Y285)</f>
        <v>0</v>
      </c>
      <c r="Z581" s="140">
        <f>('User Input'!Z43*Z285)</f>
        <v>0</v>
      </c>
      <c r="AA581" s="140">
        <f>('User Input'!AA43*AA285)</f>
        <v>0</v>
      </c>
      <c r="AB581" s="140">
        <f>('User Input'!AB43*AB285)</f>
        <v>0</v>
      </c>
      <c r="AC581" s="140">
        <f>('User Input'!AC43*AC285)</f>
        <v>0</v>
      </c>
      <c r="AD581" s="140">
        <f>('User Input'!AD43*AD285)</f>
        <v>0</v>
      </c>
      <c r="AE581" s="140">
        <f>('User Input'!AE43*AE285)</f>
        <v>0</v>
      </c>
      <c r="AF581" s="140">
        <f>('User Input'!AF43*AF285)</f>
        <v>0</v>
      </c>
      <c r="AG581" s="140">
        <f>('User Input'!AG43*AG285)</f>
        <v>0</v>
      </c>
      <c r="AH581" s="140">
        <f>('User Input'!AH43*AH285)</f>
        <v>0</v>
      </c>
      <c r="AI581" s="140">
        <f>('User Input'!AI43*AI285)</f>
        <v>0</v>
      </c>
      <c r="AJ581" s="140">
        <f>('User Input'!AJ43*AJ285)</f>
        <v>0</v>
      </c>
      <c r="AK581" s="140">
        <f>('User Input'!AK43*AK285)</f>
        <v>0</v>
      </c>
      <c r="AL581" s="140">
        <f>('User Input'!AL43*AL285)</f>
        <v>0</v>
      </c>
      <c r="AM581" s="140">
        <f>('User Input'!AM43*AM285)</f>
        <v>0</v>
      </c>
      <c r="AN581" s="140">
        <f>('User Input'!AN43*AN285)</f>
        <v>0</v>
      </c>
      <c r="AO581" s="140">
        <f>('User Input'!AO43*AO285)</f>
        <v>0</v>
      </c>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row>
    <row r="582" spans="1:95" ht="15" customHeight="1">
      <c r="A582" s="104"/>
      <c r="B582" s="117" t="s">
        <v>112</v>
      </c>
      <c r="C582" s="141"/>
      <c r="D582" s="140">
        <f>('User Input'!D44*D286)</f>
        <v>0</v>
      </c>
      <c r="E582" s="140">
        <f>('User Input'!E44*E286)</f>
        <v>0</v>
      </c>
      <c r="F582" s="140">
        <f>('User Input'!F44*F286)</f>
        <v>0</v>
      </c>
      <c r="G582" s="140">
        <f>('User Input'!G44*G286)</f>
        <v>0</v>
      </c>
      <c r="H582" s="140">
        <f>('User Input'!H44*H286)</f>
        <v>0</v>
      </c>
      <c r="I582" s="140">
        <f>('User Input'!I44*I286)</f>
        <v>0</v>
      </c>
      <c r="J582" s="140">
        <f>('User Input'!J44*J286)</f>
        <v>0</v>
      </c>
      <c r="K582" s="140">
        <f>('User Input'!K44*K286)</f>
        <v>0</v>
      </c>
      <c r="L582" s="140">
        <f>('User Input'!L44*L286)</f>
        <v>0</v>
      </c>
      <c r="M582" s="140">
        <f>('User Input'!M44*M286)</f>
        <v>0</v>
      </c>
      <c r="N582" s="140">
        <f>('User Input'!N44*N286)</f>
        <v>0</v>
      </c>
      <c r="O582" s="140">
        <f>('User Input'!O44*O286)</f>
        <v>0</v>
      </c>
      <c r="P582" s="140">
        <f>('User Input'!P44*P286)</f>
        <v>0</v>
      </c>
      <c r="Q582" s="140">
        <f>('User Input'!Q44*Q286)</f>
        <v>0</v>
      </c>
      <c r="R582" s="140">
        <f>('User Input'!R44*R286)</f>
        <v>0</v>
      </c>
      <c r="S582" s="140">
        <f>('User Input'!S44*S286)</f>
        <v>0</v>
      </c>
      <c r="T582" s="140">
        <f>('User Input'!T44*T286)</f>
        <v>0</v>
      </c>
      <c r="U582" s="140">
        <f>('User Input'!U44*U286)</f>
        <v>0</v>
      </c>
      <c r="V582" s="140">
        <f>('User Input'!V44*V286)</f>
        <v>0</v>
      </c>
      <c r="W582" s="140">
        <f>('User Input'!W44*W286)</f>
        <v>0</v>
      </c>
      <c r="X582" s="140">
        <f>('User Input'!X44*X286)</f>
        <v>0</v>
      </c>
      <c r="Y582" s="140">
        <f>('User Input'!Y44*Y286)</f>
        <v>0</v>
      </c>
      <c r="Z582" s="140">
        <f>('User Input'!Z44*Z286)</f>
        <v>0</v>
      </c>
      <c r="AA582" s="140">
        <f>('User Input'!AA44*AA286)</f>
        <v>0</v>
      </c>
      <c r="AB582" s="140">
        <f>('User Input'!AB44*AB286)</f>
        <v>0</v>
      </c>
      <c r="AC582" s="140">
        <f>('User Input'!AC44*AC286)</f>
        <v>0</v>
      </c>
      <c r="AD582" s="140">
        <f>('User Input'!AD44*AD286)</f>
        <v>0</v>
      </c>
      <c r="AE582" s="140">
        <f>('User Input'!AE44*AE286)</f>
        <v>0</v>
      </c>
      <c r="AF582" s="140">
        <f>('User Input'!AF44*AF286)</f>
        <v>0</v>
      </c>
      <c r="AG582" s="140">
        <f>('User Input'!AG44*AG286)</f>
        <v>0</v>
      </c>
      <c r="AH582" s="140">
        <f>('User Input'!AH44*AH286)</f>
        <v>0</v>
      </c>
      <c r="AI582" s="140">
        <f>('User Input'!AI44*AI286)</f>
        <v>0</v>
      </c>
      <c r="AJ582" s="140">
        <f>('User Input'!AJ44*AJ286)</f>
        <v>0</v>
      </c>
      <c r="AK582" s="140">
        <f>('User Input'!AK44*AK286)</f>
        <v>0</v>
      </c>
      <c r="AL582" s="140">
        <f>('User Input'!AL44*AL286)</f>
        <v>0</v>
      </c>
      <c r="AM582" s="140">
        <f>('User Input'!AM44*AM286)</f>
        <v>0</v>
      </c>
      <c r="AN582" s="140">
        <f>('User Input'!AN44*AN286)</f>
        <v>0</v>
      </c>
      <c r="AO582" s="140">
        <f>('User Input'!AO44*AO286)</f>
        <v>0</v>
      </c>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row>
    <row r="583" spans="1:95" ht="15" customHeight="1">
      <c r="A583" s="104"/>
      <c r="B583" s="117" t="s">
        <v>113</v>
      </c>
      <c r="C583" s="141"/>
      <c r="D583" s="140">
        <f>('User Input'!D45*D287)</f>
        <v>0</v>
      </c>
      <c r="E583" s="140">
        <f>('User Input'!E45*E287)</f>
        <v>0</v>
      </c>
      <c r="F583" s="140">
        <f>('User Input'!F45*F287)</f>
        <v>0</v>
      </c>
      <c r="G583" s="140">
        <f>('User Input'!G45*G287)</f>
        <v>0</v>
      </c>
      <c r="H583" s="140">
        <f>('User Input'!H45*H287)</f>
        <v>0</v>
      </c>
      <c r="I583" s="140">
        <f>('User Input'!I45*I287)</f>
        <v>0</v>
      </c>
      <c r="J583" s="140">
        <f>('User Input'!J45*J287)</f>
        <v>0</v>
      </c>
      <c r="K583" s="140">
        <f>('User Input'!K45*K287)</f>
        <v>0</v>
      </c>
      <c r="L583" s="140">
        <f>('User Input'!L45*L287)</f>
        <v>0</v>
      </c>
      <c r="M583" s="140">
        <f>('User Input'!M45*M287)</f>
        <v>0</v>
      </c>
      <c r="N583" s="140">
        <f>('User Input'!N45*N287)</f>
        <v>0</v>
      </c>
      <c r="O583" s="140">
        <f>('User Input'!O45*O287)</f>
        <v>0</v>
      </c>
      <c r="P583" s="140">
        <f>('User Input'!P45*P287)</f>
        <v>0</v>
      </c>
      <c r="Q583" s="140">
        <f>('User Input'!Q45*Q287)</f>
        <v>0</v>
      </c>
      <c r="R583" s="140">
        <f>('User Input'!R45*R287)</f>
        <v>0</v>
      </c>
      <c r="S583" s="140">
        <f>('User Input'!S45*S287)</f>
        <v>0</v>
      </c>
      <c r="T583" s="140">
        <f>('User Input'!T45*T287)</f>
        <v>0</v>
      </c>
      <c r="U583" s="140">
        <f>('User Input'!U45*U287)</f>
        <v>0</v>
      </c>
      <c r="V583" s="140">
        <f>('User Input'!V45*V287)</f>
        <v>0</v>
      </c>
      <c r="W583" s="140">
        <f>('User Input'!W45*W287)</f>
        <v>0</v>
      </c>
      <c r="X583" s="140">
        <f>('User Input'!X45*X287)</f>
        <v>0</v>
      </c>
      <c r="Y583" s="140">
        <f>('User Input'!Y45*Y287)</f>
        <v>0</v>
      </c>
      <c r="Z583" s="140">
        <f>('User Input'!Z45*Z287)</f>
        <v>0</v>
      </c>
      <c r="AA583" s="140">
        <f>('User Input'!AA45*AA287)</f>
        <v>0</v>
      </c>
      <c r="AB583" s="140">
        <f>('User Input'!AB45*AB287)</f>
        <v>0</v>
      </c>
      <c r="AC583" s="140">
        <f>('User Input'!AC45*AC287)</f>
        <v>0</v>
      </c>
      <c r="AD583" s="140">
        <f>('User Input'!AD45*AD287)</f>
        <v>0</v>
      </c>
      <c r="AE583" s="140">
        <f>('User Input'!AE45*AE287)</f>
        <v>0</v>
      </c>
      <c r="AF583" s="140">
        <f>('User Input'!AF45*AF287)</f>
        <v>0</v>
      </c>
      <c r="AG583" s="140">
        <f>('User Input'!AG45*AG287)</f>
        <v>0</v>
      </c>
      <c r="AH583" s="140">
        <f>('User Input'!AH45*AH287)</f>
        <v>0</v>
      </c>
      <c r="AI583" s="140">
        <f>('User Input'!AI45*AI287)</f>
        <v>0</v>
      </c>
      <c r="AJ583" s="140">
        <f>('User Input'!AJ45*AJ287)</f>
        <v>0</v>
      </c>
      <c r="AK583" s="140">
        <f>('User Input'!AK45*AK287)</f>
        <v>0</v>
      </c>
      <c r="AL583" s="140">
        <f>('User Input'!AL45*AL287)</f>
        <v>0</v>
      </c>
      <c r="AM583" s="140">
        <f>('User Input'!AM45*AM287)</f>
        <v>0</v>
      </c>
      <c r="AN583" s="140">
        <f>('User Input'!AN45*AN287)</f>
        <v>0</v>
      </c>
      <c r="AO583" s="140">
        <f>('User Input'!AO45*AO287)</f>
        <v>0</v>
      </c>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row>
    <row r="584" spans="1:95" ht="15" customHeight="1">
      <c r="A584" s="104"/>
      <c r="B584" s="117" t="s">
        <v>114</v>
      </c>
      <c r="C584" s="141"/>
      <c r="D584" s="140">
        <f>('User Input'!D46*D288)</f>
        <v>0</v>
      </c>
      <c r="E584" s="140">
        <f>('User Input'!E46*E288)</f>
        <v>0</v>
      </c>
      <c r="F584" s="140">
        <f>('User Input'!F46*F288)</f>
        <v>0</v>
      </c>
      <c r="G584" s="140">
        <f>('User Input'!G46*G288)</f>
        <v>0</v>
      </c>
      <c r="H584" s="140">
        <f>('User Input'!H46*H288)</f>
        <v>0</v>
      </c>
      <c r="I584" s="140">
        <f>('User Input'!I46*I288)</f>
        <v>0</v>
      </c>
      <c r="J584" s="140">
        <f>('User Input'!J46*J288)</f>
        <v>0</v>
      </c>
      <c r="K584" s="140">
        <f>('User Input'!K46*K288)</f>
        <v>0</v>
      </c>
      <c r="L584" s="140">
        <f>('User Input'!L46*L288)</f>
        <v>0</v>
      </c>
      <c r="M584" s="140">
        <f>('User Input'!M46*M288)</f>
        <v>0</v>
      </c>
      <c r="N584" s="140">
        <f>('User Input'!N46*N288)</f>
        <v>0</v>
      </c>
      <c r="O584" s="140">
        <f>('User Input'!O46*O288)</f>
        <v>0</v>
      </c>
      <c r="P584" s="140">
        <f>('User Input'!P46*P288)</f>
        <v>0</v>
      </c>
      <c r="Q584" s="140">
        <f>('User Input'!Q46*Q288)</f>
        <v>0</v>
      </c>
      <c r="R584" s="140">
        <f>('User Input'!R46*R288)</f>
        <v>0</v>
      </c>
      <c r="S584" s="140">
        <f>('User Input'!S46*S288)</f>
        <v>0</v>
      </c>
      <c r="T584" s="140">
        <f>('User Input'!T46*T288)</f>
        <v>0</v>
      </c>
      <c r="U584" s="140">
        <f>('User Input'!U46*U288)</f>
        <v>0</v>
      </c>
      <c r="V584" s="140">
        <f>('User Input'!V46*V288)</f>
        <v>0</v>
      </c>
      <c r="W584" s="140">
        <f>('User Input'!W46*W288)</f>
        <v>0</v>
      </c>
      <c r="X584" s="140">
        <f>('User Input'!X46*X288)</f>
        <v>0</v>
      </c>
      <c r="Y584" s="140">
        <f>('User Input'!Y46*Y288)</f>
        <v>0</v>
      </c>
      <c r="Z584" s="140">
        <f>('User Input'!Z46*Z288)</f>
        <v>0</v>
      </c>
      <c r="AA584" s="140">
        <f>('User Input'!AA46*AA288)</f>
        <v>0</v>
      </c>
      <c r="AB584" s="140">
        <f>('User Input'!AB46*AB288)</f>
        <v>0</v>
      </c>
      <c r="AC584" s="140">
        <f>('User Input'!AC46*AC288)</f>
        <v>0</v>
      </c>
      <c r="AD584" s="140">
        <f>('User Input'!AD46*AD288)</f>
        <v>0</v>
      </c>
      <c r="AE584" s="140">
        <f>('User Input'!AE46*AE288)</f>
        <v>0</v>
      </c>
      <c r="AF584" s="140">
        <f>('User Input'!AF46*AF288)</f>
        <v>0</v>
      </c>
      <c r="AG584" s="140">
        <f>('User Input'!AG46*AG288)</f>
        <v>0</v>
      </c>
      <c r="AH584" s="140">
        <f>('User Input'!AH46*AH288)</f>
        <v>0</v>
      </c>
      <c r="AI584" s="140">
        <f>('User Input'!AI46*AI288)</f>
        <v>0</v>
      </c>
      <c r="AJ584" s="140">
        <f>('User Input'!AJ46*AJ288)</f>
        <v>0</v>
      </c>
      <c r="AK584" s="140">
        <f>('User Input'!AK46*AK288)</f>
        <v>0</v>
      </c>
      <c r="AL584" s="140">
        <f>('User Input'!AL46*AL288)</f>
        <v>0</v>
      </c>
      <c r="AM584" s="140">
        <f>('User Input'!AM46*AM288)</f>
        <v>0</v>
      </c>
      <c r="AN584" s="140">
        <f>('User Input'!AN46*AN288)</f>
        <v>0</v>
      </c>
      <c r="AO584" s="140">
        <f>('User Input'!AO46*AO288)</f>
        <v>0</v>
      </c>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row>
    <row r="585" spans="1:95" ht="15" customHeight="1">
      <c r="A585" s="104"/>
      <c r="B585" s="117" t="s">
        <v>115</v>
      </c>
      <c r="C585" s="141"/>
      <c r="D585" s="140">
        <f>('User Input'!D47*D289)</f>
        <v>0</v>
      </c>
      <c r="E585" s="140">
        <f>('User Input'!E47*E289)</f>
        <v>0</v>
      </c>
      <c r="F585" s="140">
        <f>('User Input'!F47*F289)</f>
        <v>0</v>
      </c>
      <c r="G585" s="140">
        <f>('User Input'!G47*G289)</f>
        <v>0</v>
      </c>
      <c r="H585" s="140">
        <f>('User Input'!H47*H289)</f>
        <v>0</v>
      </c>
      <c r="I585" s="140">
        <f>('User Input'!I47*I289)</f>
        <v>0</v>
      </c>
      <c r="J585" s="140">
        <f>('User Input'!J47*J289)</f>
        <v>0</v>
      </c>
      <c r="K585" s="140">
        <f>('User Input'!K47*K289)</f>
        <v>0</v>
      </c>
      <c r="L585" s="140">
        <f>('User Input'!L47*L289)</f>
        <v>0</v>
      </c>
      <c r="M585" s="140">
        <f>('User Input'!M47*M289)</f>
        <v>0</v>
      </c>
      <c r="N585" s="140">
        <f>('User Input'!N47*N289)</f>
        <v>0</v>
      </c>
      <c r="O585" s="140">
        <f>('User Input'!O47*O289)</f>
        <v>0</v>
      </c>
      <c r="P585" s="140">
        <f>('User Input'!P47*P289)</f>
        <v>0</v>
      </c>
      <c r="Q585" s="140">
        <f>('User Input'!Q47*Q289)</f>
        <v>0</v>
      </c>
      <c r="R585" s="140">
        <f>('User Input'!R47*R289)</f>
        <v>0</v>
      </c>
      <c r="S585" s="140">
        <f>('User Input'!S47*S289)</f>
        <v>0</v>
      </c>
      <c r="T585" s="140">
        <f>('User Input'!T47*T289)</f>
        <v>0</v>
      </c>
      <c r="U585" s="140">
        <f>('User Input'!U47*U289)</f>
        <v>0</v>
      </c>
      <c r="V585" s="140">
        <f>('User Input'!V47*V289)</f>
        <v>0</v>
      </c>
      <c r="W585" s="140">
        <f>('User Input'!W47*W289)</f>
        <v>0</v>
      </c>
      <c r="X585" s="140">
        <f>('User Input'!X47*X289)</f>
        <v>0</v>
      </c>
      <c r="Y585" s="140">
        <f>('User Input'!Y47*Y289)</f>
        <v>0</v>
      </c>
      <c r="Z585" s="140">
        <f>('User Input'!Z47*Z289)</f>
        <v>0</v>
      </c>
      <c r="AA585" s="140">
        <f>('User Input'!AA47*AA289)</f>
        <v>0</v>
      </c>
      <c r="AB585" s="140">
        <f>('User Input'!AB47*AB289)</f>
        <v>0</v>
      </c>
      <c r="AC585" s="140">
        <f>('User Input'!AC47*AC289)</f>
        <v>0</v>
      </c>
      <c r="AD585" s="140">
        <f>('User Input'!AD47*AD289)</f>
        <v>0</v>
      </c>
      <c r="AE585" s="140">
        <f>('User Input'!AE47*AE289)</f>
        <v>0</v>
      </c>
      <c r="AF585" s="140">
        <f>('User Input'!AF47*AF289)</f>
        <v>0</v>
      </c>
      <c r="AG585" s="140">
        <f>('User Input'!AG47*AG289)</f>
        <v>0</v>
      </c>
      <c r="AH585" s="140">
        <f>('User Input'!AH47*AH289)</f>
        <v>0</v>
      </c>
      <c r="AI585" s="140">
        <f>('User Input'!AI47*AI289)</f>
        <v>0</v>
      </c>
      <c r="AJ585" s="140">
        <f>('User Input'!AJ47*AJ289)</f>
        <v>0</v>
      </c>
      <c r="AK585" s="140">
        <f>('User Input'!AK47*AK289)</f>
        <v>0</v>
      </c>
      <c r="AL585" s="140">
        <f>('User Input'!AL47*AL289)</f>
        <v>0</v>
      </c>
      <c r="AM585" s="140">
        <f>('User Input'!AM47*AM289)</f>
        <v>0</v>
      </c>
      <c r="AN585" s="140">
        <f>('User Input'!AN47*AN289)</f>
        <v>0</v>
      </c>
      <c r="AO585" s="140">
        <f>('User Input'!AO47*AO289)</f>
        <v>0</v>
      </c>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row>
    <row r="586" spans="1:95" ht="15" customHeight="1">
      <c r="A586" s="104"/>
      <c r="B586" s="117" t="s">
        <v>116</v>
      </c>
      <c r="C586" s="141"/>
      <c r="D586" s="140">
        <f>('User Input'!D48*D290)</f>
        <v>0</v>
      </c>
      <c r="E586" s="140">
        <f>('User Input'!E48*E290)</f>
        <v>0</v>
      </c>
      <c r="F586" s="140">
        <f>('User Input'!F48*F290)</f>
        <v>0</v>
      </c>
      <c r="G586" s="140">
        <f>('User Input'!G48*G290)</f>
        <v>0</v>
      </c>
      <c r="H586" s="140">
        <f>('User Input'!H48*H290)</f>
        <v>0</v>
      </c>
      <c r="I586" s="140">
        <f>('User Input'!I48*I290)</f>
        <v>0</v>
      </c>
      <c r="J586" s="140">
        <f>('User Input'!J48*J290)</f>
        <v>0</v>
      </c>
      <c r="K586" s="140">
        <f>('User Input'!K48*K290)</f>
        <v>0</v>
      </c>
      <c r="L586" s="140">
        <f>('User Input'!L48*L290)</f>
        <v>0</v>
      </c>
      <c r="M586" s="140">
        <f>('User Input'!M48*M290)</f>
        <v>0</v>
      </c>
      <c r="N586" s="140">
        <f>('User Input'!N48*N290)</f>
        <v>0</v>
      </c>
      <c r="O586" s="140">
        <f>('User Input'!O48*O290)</f>
        <v>0</v>
      </c>
      <c r="P586" s="140">
        <f>('User Input'!P48*P290)</f>
        <v>0</v>
      </c>
      <c r="Q586" s="140">
        <f>('User Input'!Q48*Q290)</f>
        <v>0</v>
      </c>
      <c r="R586" s="140">
        <f>('User Input'!R48*R290)</f>
        <v>0</v>
      </c>
      <c r="S586" s="140">
        <f>('User Input'!S48*S290)</f>
        <v>0</v>
      </c>
      <c r="T586" s="140">
        <f>('User Input'!T48*T290)</f>
        <v>0</v>
      </c>
      <c r="U586" s="140">
        <f>('User Input'!U48*U290)</f>
        <v>0</v>
      </c>
      <c r="V586" s="140">
        <f>('User Input'!V48*V290)</f>
        <v>0</v>
      </c>
      <c r="W586" s="140">
        <f>('User Input'!W48*W290)</f>
        <v>0</v>
      </c>
      <c r="X586" s="140">
        <f>('User Input'!X48*X290)</f>
        <v>0</v>
      </c>
      <c r="Y586" s="140">
        <f>('User Input'!Y48*Y290)</f>
        <v>0</v>
      </c>
      <c r="Z586" s="140">
        <f>('User Input'!Z48*Z290)</f>
        <v>0</v>
      </c>
      <c r="AA586" s="140">
        <f>('User Input'!AA48*AA290)</f>
        <v>0</v>
      </c>
      <c r="AB586" s="140">
        <f>('User Input'!AB48*AB290)</f>
        <v>0</v>
      </c>
      <c r="AC586" s="140">
        <f>('User Input'!AC48*AC290)</f>
        <v>0</v>
      </c>
      <c r="AD586" s="140">
        <f>('User Input'!AD48*AD290)</f>
        <v>0</v>
      </c>
      <c r="AE586" s="140">
        <f>('User Input'!AE48*AE290)</f>
        <v>0</v>
      </c>
      <c r="AF586" s="140">
        <f>('User Input'!AF48*AF290)</f>
        <v>0</v>
      </c>
      <c r="AG586" s="140">
        <f>('User Input'!AG48*AG290)</f>
        <v>0</v>
      </c>
      <c r="AH586" s="140">
        <f>('User Input'!AH48*AH290)</f>
        <v>0</v>
      </c>
      <c r="AI586" s="140">
        <f>('User Input'!AI48*AI290)</f>
        <v>0</v>
      </c>
      <c r="AJ586" s="140">
        <f>('User Input'!AJ48*AJ290)</f>
        <v>0</v>
      </c>
      <c r="AK586" s="140">
        <f>('User Input'!AK48*AK290)</f>
        <v>0</v>
      </c>
      <c r="AL586" s="140">
        <f>('User Input'!AL48*AL290)</f>
        <v>0</v>
      </c>
      <c r="AM586" s="140">
        <f>('User Input'!AM48*AM290)</f>
        <v>0</v>
      </c>
      <c r="AN586" s="140">
        <f>('User Input'!AN48*AN290)</f>
        <v>0</v>
      </c>
      <c r="AO586" s="140">
        <f>('User Input'!AO48*AO290)</f>
        <v>0</v>
      </c>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row>
    <row r="587" spans="1:95" ht="15" customHeight="1">
      <c r="A587" s="104"/>
      <c r="B587" s="117" t="s">
        <v>117</v>
      </c>
      <c r="C587" s="141"/>
      <c r="D587" s="140">
        <f>('User Input'!D49*D291)</f>
        <v>0</v>
      </c>
      <c r="E587" s="140">
        <f>('User Input'!E49*E291)</f>
        <v>0</v>
      </c>
      <c r="F587" s="140">
        <f>('User Input'!F49*F291)</f>
        <v>0</v>
      </c>
      <c r="G587" s="140">
        <f>('User Input'!G49*G291)</f>
        <v>0</v>
      </c>
      <c r="H587" s="140">
        <f>('User Input'!H49*H291)</f>
        <v>0</v>
      </c>
      <c r="I587" s="140">
        <f>('User Input'!I49*I291)</f>
        <v>0</v>
      </c>
      <c r="J587" s="140">
        <f>('User Input'!J49*J291)</f>
        <v>0</v>
      </c>
      <c r="K587" s="140">
        <f>('User Input'!K49*K291)</f>
        <v>0</v>
      </c>
      <c r="L587" s="140">
        <f>('User Input'!L49*L291)</f>
        <v>0</v>
      </c>
      <c r="M587" s="140">
        <f>('User Input'!M49*M291)</f>
        <v>0</v>
      </c>
      <c r="N587" s="140">
        <f>('User Input'!N49*N291)</f>
        <v>0</v>
      </c>
      <c r="O587" s="140">
        <f>('User Input'!O49*O291)</f>
        <v>0</v>
      </c>
      <c r="P587" s="140">
        <f>('User Input'!P49*P291)</f>
        <v>0</v>
      </c>
      <c r="Q587" s="140">
        <f>('User Input'!Q49*Q291)</f>
        <v>0</v>
      </c>
      <c r="R587" s="140">
        <f>('User Input'!R49*R291)</f>
        <v>0</v>
      </c>
      <c r="S587" s="140">
        <f>('User Input'!S49*S291)</f>
        <v>0</v>
      </c>
      <c r="T587" s="140">
        <f>('User Input'!T49*T291)</f>
        <v>0</v>
      </c>
      <c r="U587" s="140">
        <f>('User Input'!U49*U291)</f>
        <v>0</v>
      </c>
      <c r="V587" s="140">
        <f>('User Input'!V49*V291)</f>
        <v>0</v>
      </c>
      <c r="W587" s="140">
        <f>('User Input'!W49*W291)</f>
        <v>0</v>
      </c>
      <c r="X587" s="140">
        <f>('User Input'!X49*X291)</f>
        <v>0</v>
      </c>
      <c r="Y587" s="140">
        <f>('User Input'!Y49*Y291)</f>
        <v>0</v>
      </c>
      <c r="Z587" s="140">
        <f>('User Input'!Z49*Z291)</f>
        <v>0</v>
      </c>
      <c r="AA587" s="140">
        <f>('User Input'!AA49*AA291)</f>
        <v>0</v>
      </c>
      <c r="AB587" s="140">
        <f>('User Input'!AB49*AB291)</f>
        <v>0</v>
      </c>
      <c r="AC587" s="140">
        <f>('User Input'!AC49*AC291)</f>
        <v>0</v>
      </c>
      <c r="AD587" s="140">
        <f>('User Input'!AD49*AD291)</f>
        <v>0</v>
      </c>
      <c r="AE587" s="140">
        <f>('User Input'!AE49*AE291)</f>
        <v>0</v>
      </c>
      <c r="AF587" s="140">
        <f>('User Input'!AF49*AF291)</f>
        <v>0</v>
      </c>
      <c r="AG587" s="140">
        <f>('User Input'!AG49*AG291)</f>
        <v>0</v>
      </c>
      <c r="AH587" s="140">
        <f>('User Input'!AH49*AH291)</f>
        <v>0</v>
      </c>
      <c r="AI587" s="140">
        <f>('User Input'!AI49*AI291)</f>
        <v>0</v>
      </c>
      <c r="AJ587" s="140">
        <f>('User Input'!AJ49*AJ291)</f>
        <v>0</v>
      </c>
      <c r="AK587" s="140">
        <f>('User Input'!AK49*AK291)</f>
        <v>0</v>
      </c>
      <c r="AL587" s="140">
        <f>('User Input'!AL49*AL291)</f>
        <v>0</v>
      </c>
      <c r="AM587" s="140">
        <f>('User Input'!AM49*AM291)</f>
        <v>0</v>
      </c>
      <c r="AN587" s="140">
        <f>('User Input'!AN49*AN291)</f>
        <v>0</v>
      </c>
      <c r="AO587" s="140">
        <f>('User Input'!AO49*AO291)</f>
        <v>0</v>
      </c>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row>
    <row r="588" spans="1:95" ht="15" customHeight="1">
      <c r="A588" s="104"/>
      <c r="B588" s="117" t="s">
        <v>118</v>
      </c>
      <c r="C588" s="141"/>
      <c r="D588" s="140">
        <f>('User Input'!D50*D292)</f>
        <v>0</v>
      </c>
      <c r="E588" s="140">
        <f>('User Input'!E50*E292)</f>
        <v>0</v>
      </c>
      <c r="F588" s="140">
        <f>('User Input'!F50*F292)</f>
        <v>0</v>
      </c>
      <c r="G588" s="140">
        <f>('User Input'!G50*G292)</f>
        <v>0</v>
      </c>
      <c r="H588" s="140">
        <f>('User Input'!H50*H292)</f>
        <v>0</v>
      </c>
      <c r="I588" s="140">
        <f>('User Input'!I50*I292)</f>
        <v>0</v>
      </c>
      <c r="J588" s="140">
        <f>('User Input'!J50*J292)</f>
        <v>0</v>
      </c>
      <c r="K588" s="140">
        <f>('User Input'!K50*K292)</f>
        <v>0</v>
      </c>
      <c r="L588" s="140">
        <f>('User Input'!L50*L292)</f>
        <v>0</v>
      </c>
      <c r="M588" s="140">
        <f>('User Input'!M50*M292)</f>
        <v>0</v>
      </c>
      <c r="N588" s="140">
        <f>('User Input'!N50*N292)</f>
        <v>0</v>
      </c>
      <c r="O588" s="140">
        <f>('User Input'!O50*O292)</f>
        <v>0</v>
      </c>
      <c r="P588" s="140">
        <f>('User Input'!P50*P292)</f>
        <v>0</v>
      </c>
      <c r="Q588" s="140">
        <f>('User Input'!Q50*Q292)</f>
        <v>0</v>
      </c>
      <c r="R588" s="140">
        <f>('User Input'!R50*R292)</f>
        <v>0</v>
      </c>
      <c r="S588" s="140">
        <f>('User Input'!S50*S292)</f>
        <v>0</v>
      </c>
      <c r="T588" s="140">
        <f>('User Input'!T50*T292)</f>
        <v>0</v>
      </c>
      <c r="U588" s="140">
        <f>('User Input'!U50*U292)</f>
        <v>0</v>
      </c>
      <c r="V588" s="140">
        <f>('User Input'!V50*V292)</f>
        <v>0</v>
      </c>
      <c r="W588" s="140">
        <f>('User Input'!W50*W292)</f>
        <v>0</v>
      </c>
      <c r="X588" s="140">
        <f>('User Input'!X50*X292)</f>
        <v>0</v>
      </c>
      <c r="Y588" s="140">
        <f>('User Input'!Y50*Y292)</f>
        <v>0</v>
      </c>
      <c r="Z588" s="140">
        <f>('User Input'!Z50*Z292)</f>
        <v>0</v>
      </c>
      <c r="AA588" s="140">
        <f>('User Input'!AA50*AA292)</f>
        <v>0</v>
      </c>
      <c r="AB588" s="140">
        <f>('User Input'!AB50*AB292)</f>
        <v>0</v>
      </c>
      <c r="AC588" s="140">
        <f>('User Input'!AC50*AC292)</f>
        <v>0</v>
      </c>
      <c r="AD588" s="140">
        <f>('User Input'!AD50*AD292)</f>
        <v>0</v>
      </c>
      <c r="AE588" s="140">
        <f>('User Input'!AE50*AE292)</f>
        <v>0</v>
      </c>
      <c r="AF588" s="140">
        <f>('User Input'!AF50*AF292)</f>
        <v>0</v>
      </c>
      <c r="AG588" s="140">
        <f>('User Input'!AG50*AG292)</f>
        <v>0</v>
      </c>
      <c r="AH588" s="140">
        <f>('User Input'!AH50*AH292)</f>
        <v>0</v>
      </c>
      <c r="AI588" s="140">
        <f>('User Input'!AI50*AI292)</f>
        <v>0</v>
      </c>
      <c r="AJ588" s="140">
        <f>('User Input'!AJ50*AJ292)</f>
        <v>0</v>
      </c>
      <c r="AK588" s="140">
        <f>('User Input'!AK50*AK292)</f>
        <v>0</v>
      </c>
      <c r="AL588" s="140">
        <f>('User Input'!AL50*AL292)</f>
        <v>0</v>
      </c>
      <c r="AM588" s="140">
        <f>('User Input'!AM50*AM292)</f>
        <v>0</v>
      </c>
      <c r="AN588" s="140">
        <f>('User Input'!AN50*AN292)</f>
        <v>0</v>
      </c>
      <c r="AO588" s="140">
        <f>('User Input'!AO50*AO292)</f>
        <v>0</v>
      </c>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row>
    <row r="589" spans="1:95" ht="15" customHeight="1">
      <c r="A589" s="104"/>
      <c r="B589" s="117" t="s">
        <v>119</v>
      </c>
      <c r="C589" s="141"/>
      <c r="D589" s="140">
        <f>('User Input'!D51*D293)</f>
        <v>0</v>
      </c>
      <c r="E589" s="140">
        <f>('User Input'!E51*E293)</f>
        <v>0</v>
      </c>
      <c r="F589" s="140">
        <f>('User Input'!F51*F293)</f>
        <v>0</v>
      </c>
      <c r="G589" s="140">
        <f>('User Input'!G51*G293)</f>
        <v>0</v>
      </c>
      <c r="H589" s="140">
        <f>('User Input'!H51*H293)</f>
        <v>0</v>
      </c>
      <c r="I589" s="140">
        <f>('User Input'!I51*I293)</f>
        <v>0</v>
      </c>
      <c r="J589" s="140">
        <f>('User Input'!J51*J293)</f>
        <v>0</v>
      </c>
      <c r="K589" s="140">
        <f>('User Input'!K51*K293)</f>
        <v>0</v>
      </c>
      <c r="L589" s="140">
        <f>('User Input'!L51*L293)</f>
        <v>0</v>
      </c>
      <c r="M589" s="140">
        <f>('User Input'!M51*M293)</f>
        <v>0</v>
      </c>
      <c r="N589" s="140">
        <f>('User Input'!N51*N293)</f>
        <v>0</v>
      </c>
      <c r="O589" s="140">
        <f>('User Input'!O51*O293)</f>
        <v>0</v>
      </c>
      <c r="P589" s="140">
        <f>('User Input'!P51*P293)</f>
        <v>0</v>
      </c>
      <c r="Q589" s="140">
        <f>('User Input'!Q51*Q293)</f>
        <v>0</v>
      </c>
      <c r="R589" s="140">
        <f>('User Input'!R51*R293)</f>
        <v>0</v>
      </c>
      <c r="S589" s="140">
        <f>('User Input'!S51*S293)</f>
        <v>0</v>
      </c>
      <c r="T589" s="140">
        <f>('User Input'!T51*T293)</f>
        <v>0</v>
      </c>
      <c r="U589" s="140">
        <f>('User Input'!U51*U293)</f>
        <v>0</v>
      </c>
      <c r="V589" s="140">
        <f>('User Input'!V51*V293)</f>
        <v>0</v>
      </c>
      <c r="W589" s="140">
        <f>('User Input'!W51*W293)</f>
        <v>0</v>
      </c>
      <c r="X589" s="140">
        <f>('User Input'!X51*X293)</f>
        <v>0</v>
      </c>
      <c r="Y589" s="140">
        <f>('User Input'!Y51*Y293)</f>
        <v>0</v>
      </c>
      <c r="Z589" s="140">
        <f>('User Input'!Z51*Z293)</f>
        <v>0</v>
      </c>
      <c r="AA589" s="140">
        <f>('User Input'!AA51*AA293)</f>
        <v>0</v>
      </c>
      <c r="AB589" s="140">
        <f>('User Input'!AB51*AB293)</f>
        <v>0</v>
      </c>
      <c r="AC589" s="140">
        <f>('User Input'!AC51*AC293)</f>
        <v>0</v>
      </c>
      <c r="AD589" s="140">
        <f>('User Input'!AD51*AD293)</f>
        <v>0</v>
      </c>
      <c r="AE589" s="140">
        <f>('User Input'!AE51*AE293)</f>
        <v>0</v>
      </c>
      <c r="AF589" s="140">
        <f>('User Input'!AF51*AF293)</f>
        <v>0</v>
      </c>
      <c r="AG589" s="140">
        <f>('User Input'!AG51*AG293)</f>
        <v>0</v>
      </c>
      <c r="AH589" s="140">
        <f>('User Input'!AH51*AH293)</f>
        <v>0</v>
      </c>
      <c r="AI589" s="140">
        <f>('User Input'!AI51*AI293)</f>
        <v>0</v>
      </c>
      <c r="AJ589" s="140">
        <f>('User Input'!AJ51*AJ293)</f>
        <v>0</v>
      </c>
      <c r="AK589" s="140">
        <f>('User Input'!AK51*AK293)</f>
        <v>0</v>
      </c>
      <c r="AL589" s="140">
        <f>('User Input'!AL51*AL293)</f>
        <v>0</v>
      </c>
      <c r="AM589" s="140">
        <f>('User Input'!AM51*AM293)</f>
        <v>0</v>
      </c>
      <c r="AN589" s="140">
        <f>('User Input'!AN51*AN293)</f>
        <v>0</v>
      </c>
      <c r="AO589" s="140">
        <f>('User Input'!AO51*AO293)</f>
        <v>0</v>
      </c>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row>
    <row r="590" spans="1:95" ht="15" customHeight="1">
      <c r="A590" s="104"/>
      <c r="B590" s="117" t="s">
        <v>120</v>
      </c>
      <c r="C590" s="141"/>
      <c r="D590" s="140">
        <f>('User Input'!D52*D294)</f>
        <v>0</v>
      </c>
      <c r="E590" s="140">
        <f>('User Input'!E52*E294)</f>
        <v>0</v>
      </c>
      <c r="F590" s="140">
        <f>('User Input'!F52*F294)</f>
        <v>0</v>
      </c>
      <c r="G590" s="140">
        <f>('User Input'!G52*G294)</f>
        <v>0</v>
      </c>
      <c r="H590" s="140">
        <f>('User Input'!H52*H294)</f>
        <v>0</v>
      </c>
      <c r="I590" s="140">
        <f>('User Input'!I52*I294)</f>
        <v>0</v>
      </c>
      <c r="J590" s="140">
        <f>('User Input'!J52*J294)</f>
        <v>0</v>
      </c>
      <c r="K590" s="140">
        <f>('User Input'!K52*K294)</f>
        <v>0</v>
      </c>
      <c r="L590" s="140">
        <f>('User Input'!L52*L294)</f>
        <v>0</v>
      </c>
      <c r="M590" s="140">
        <f>('User Input'!M52*M294)</f>
        <v>0</v>
      </c>
      <c r="N590" s="140">
        <f>('User Input'!N52*N294)</f>
        <v>0</v>
      </c>
      <c r="O590" s="140">
        <f>('User Input'!O52*O294)</f>
        <v>0</v>
      </c>
      <c r="P590" s="140">
        <f>('User Input'!P52*P294)</f>
        <v>0</v>
      </c>
      <c r="Q590" s="140">
        <f>('User Input'!Q52*Q294)</f>
        <v>0</v>
      </c>
      <c r="R590" s="140">
        <f>('User Input'!R52*R294)</f>
        <v>0</v>
      </c>
      <c r="S590" s="140">
        <f>('User Input'!S52*S294)</f>
        <v>0</v>
      </c>
      <c r="T590" s="140">
        <f>('User Input'!T52*T294)</f>
        <v>0</v>
      </c>
      <c r="U590" s="140">
        <f>('User Input'!U52*U294)</f>
        <v>0</v>
      </c>
      <c r="V590" s="140">
        <f>('User Input'!V52*V294)</f>
        <v>0</v>
      </c>
      <c r="W590" s="140">
        <f>('User Input'!W52*W294)</f>
        <v>0</v>
      </c>
      <c r="X590" s="140">
        <f>('User Input'!X52*X294)</f>
        <v>0</v>
      </c>
      <c r="Y590" s="140">
        <f>('User Input'!Y52*Y294)</f>
        <v>0</v>
      </c>
      <c r="Z590" s="140">
        <f>('User Input'!Z52*Z294)</f>
        <v>0</v>
      </c>
      <c r="AA590" s="140">
        <f>('User Input'!AA52*AA294)</f>
        <v>0</v>
      </c>
      <c r="AB590" s="140">
        <f>('User Input'!AB52*AB294)</f>
        <v>0</v>
      </c>
      <c r="AC590" s="140">
        <f>('User Input'!AC52*AC294)</f>
        <v>0</v>
      </c>
      <c r="AD590" s="140">
        <f>('User Input'!AD52*AD294)</f>
        <v>0</v>
      </c>
      <c r="AE590" s="140">
        <f>('User Input'!AE52*AE294)</f>
        <v>0</v>
      </c>
      <c r="AF590" s="140">
        <f>('User Input'!AF52*AF294)</f>
        <v>0</v>
      </c>
      <c r="AG590" s="140">
        <f>('User Input'!AG52*AG294)</f>
        <v>0</v>
      </c>
      <c r="AH590" s="140">
        <f>('User Input'!AH52*AH294)</f>
        <v>0</v>
      </c>
      <c r="AI590" s="140">
        <f>('User Input'!AI52*AI294)</f>
        <v>0</v>
      </c>
      <c r="AJ590" s="140">
        <f>('User Input'!AJ52*AJ294)</f>
        <v>0</v>
      </c>
      <c r="AK590" s="140">
        <f>('User Input'!AK52*AK294)</f>
        <v>0</v>
      </c>
      <c r="AL590" s="140">
        <f>('User Input'!AL52*AL294)</f>
        <v>0</v>
      </c>
      <c r="AM590" s="140">
        <f>('User Input'!AM52*AM294)</f>
        <v>0</v>
      </c>
      <c r="AN590" s="140">
        <f>('User Input'!AN52*AN294)</f>
        <v>0</v>
      </c>
      <c r="AO590" s="140">
        <f>('User Input'!AO52*AO294)</f>
        <v>0</v>
      </c>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row>
    <row r="591" spans="1:95" ht="15" customHeight="1">
      <c r="A591" s="104"/>
      <c r="B591" s="117" t="s">
        <v>121</v>
      </c>
      <c r="C591" s="141"/>
      <c r="D591" s="140">
        <f>('User Input'!D53*D295)</f>
        <v>0</v>
      </c>
      <c r="E591" s="140">
        <f>('User Input'!E53*E295)</f>
        <v>0</v>
      </c>
      <c r="F591" s="140">
        <f>('User Input'!F53*F295)</f>
        <v>0</v>
      </c>
      <c r="G591" s="140">
        <f>('User Input'!G53*G295)</f>
        <v>0</v>
      </c>
      <c r="H591" s="140">
        <f>('User Input'!H53*H295)</f>
        <v>0</v>
      </c>
      <c r="I591" s="140">
        <f>('User Input'!I53*I295)</f>
        <v>0</v>
      </c>
      <c r="J591" s="140">
        <f>('User Input'!J53*J295)</f>
        <v>0</v>
      </c>
      <c r="K591" s="140">
        <f>('User Input'!K53*K295)</f>
        <v>0</v>
      </c>
      <c r="L591" s="140">
        <f>('User Input'!L53*L295)</f>
        <v>0</v>
      </c>
      <c r="M591" s="140">
        <f>('User Input'!M53*M295)</f>
        <v>0</v>
      </c>
      <c r="N591" s="140">
        <f>('User Input'!N53*N295)</f>
        <v>0</v>
      </c>
      <c r="O591" s="140">
        <f>('User Input'!O53*O295)</f>
        <v>0</v>
      </c>
      <c r="P591" s="140">
        <f>('User Input'!P53*P295)</f>
        <v>0</v>
      </c>
      <c r="Q591" s="140">
        <f>('User Input'!Q53*Q295)</f>
        <v>0</v>
      </c>
      <c r="R591" s="140">
        <f>('User Input'!R53*R295)</f>
        <v>0</v>
      </c>
      <c r="S591" s="140">
        <f>('User Input'!S53*S295)</f>
        <v>0</v>
      </c>
      <c r="T591" s="140">
        <f>('User Input'!T53*T295)</f>
        <v>0</v>
      </c>
      <c r="U591" s="140">
        <f>('User Input'!U53*U295)</f>
        <v>0</v>
      </c>
      <c r="V591" s="140">
        <f>('User Input'!V53*V295)</f>
        <v>0</v>
      </c>
      <c r="W591" s="140">
        <f>('User Input'!W53*W295)</f>
        <v>0</v>
      </c>
      <c r="X591" s="140">
        <f>('User Input'!X53*X295)</f>
        <v>0</v>
      </c>
      <c r="Y591" s="140">
        <f>('User Input'!Y53*Y295)</f>
        <v>0</v>
      </c>
      <c r="Z591" s="140">
        <f>('User Input'!Z53*Z295)</f>
        <v>0</v>
      </c>
      <c r="AA591" s="140">
        <f>('User Input'!AA53*AA295)</f>
        <v>0</v>
      </c>
      <c r="AB591" s="140">
        <f>('User Input'!AB53*AB295)</f>
        <v>0</v>
      </c>
      <c r="AC591" s="140">
        <f>('User Input'!AC53*AC295)</f>
        <v>0</v>
      </c>
      <c r="AD591" s="140">
        <f>('User Input'!AD53*AD295)</f>
        <v>0</v>
      </c>
      <c r="AE591" s="140">
        <f>('User Input'!AE53*AE295)</f>
        <v>0</v>
      </c>
      <c r="AF591" s="140">
        <f>('User Input'!AF53*AF295)</f>
        <v>0</v>
      </c>
      <c r="AG591" s="140">
        <f>('User Input'!AG53*AG295)</f>
        <v>0</v>
      </c>
      <c r="AH591" s="140">
        <f>('User Input'!AH53*AH295)</f>
        <v>0</v>
      </c>
      <c r="AI591" s="140">
        <f>('User Input'!AI53*AI295)</f>
        <v>0</v>
      </c>
      <c r="AJ591" s="140">
        <f>('User Input'!AJ53*AJ295)</f>
        <v>0</v>
      </c>
      <c r="AK591" s="140">
        <f>('User Input'!AK53*AK295)</f>
        <v>0</v>
      </c>
      <c r="AL591" s="140">
        <f>('User Input'!AL53*AL295)</f>
        <v>0</v>
      </c>
      <c r="AM591" s="140">
        <f>('User Input'!AM53*AM295)</f>
        <v>0</v>
      </c>
      <c r="AN591" s="140">
        <f>('User Input'!AN53*AN295)</f>
        <v>0</v>
      </c>
      <c r="AO591" s="140">
        <f>('User Input'!AO53*AO295)</f>
        <v>0</v>
      </c>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row>
    <row r="592" spans="1:95" ht="15" customHeight="1">
      <c r="A592" s="104"/>
      <c r="B592" s="117" t="s">
        <v>122</v>
      </c>
      <c r="C592" s="141"/>
      <c r="D592" s="140">
        <f>('User Input'!D54*D296)</f>
        <v>0</v>
      </c>
      <c r="E592" s="140">
        <f>('User Input'!E54*E296)</f>
        <v>0</v>
      </c>
      <c r="F592" s="140">
        <f>('User Input'!F54*F296)</f>
        <v>0</v>
      </c>
      <c r="G592" s="140">
        <f>('User Input'!G54*G296)</f>
        <v>0</v>
      </c>
      <c r="H592" s="140">
        <f>('User Input'!H54*H296)</f>
        <v>0</v>
      </c>
      <c r="I592" s="140">
        <f>('User Input'!I54*I296)</f>
        <v>0</v>
      </c>
      <c r="J592" s="140">
        <f>('User Input'!J54*J296)</f>
        <v>0</v>
      </c>
      <c r="K592" s="140">
        <f>('User Input'!K54*K296)</f>
        <v>0</v>
      </c>
      <c r="L592" s="140">
        <f>('User Input'!L54*L296)</f>
        <v>0</v>
      </c>
      <c r="M592" s="140">
        <f>('User Input'!M54*M296)</f>
        <v>0</v>
      </c>
      <c r="N592" s="140">
        <f>('User Input'!N54*N296)</f>
        <v>0</v>
      </c>
      <c r="O592" s="140">
        <f>('User Input'!O54*O296)</f>
        <v>0</v>
      </c>
      <c r="P592" s="140">
        <f>('User Input'!P54*P296)</f>
        <v>0</v>
      </c>
      <c r="Q592" s="140">
        <f>('User Input'!Q54*Q296)</f>
        <v>0</v>
      </c>
      <c r="R592" s="140">
        <f>('User Input'!R54*R296)</f>
        <v>0</v>
      </c>
      <c r="S592" s="140">
        <f>('User Input'!S54*S296)</f>
        <v>0</v>
      </c>
      <c r="T592" s="140">
        <f>('User Input'!T54*T296)</f>
        <v>0</v>
      </c>
      <c r="U592" s="140">
        <f>('User Input'!U54*U296)</f>
        <v>0</v>
      </c>
      <c r="V592" s="140">
        <f>('User Input'!V54*V296)</f>
        <v>0</v>
      </c>
      <c r="W592" s="140">
        <f>('User Input'!W54*W296)</f>
        <v>0</v>
      </c>
      <c r="X592" s="140">
        <f>('User Input'!X54*X296)</f>
        <v>0</v>
      </c>
      <c r="Y592" s="140">
        <f>('User Input'!Y54*Y296)</f>
        <v>0</v>
      </c>
      <c r="Z592" s="140">
        <f>('User Input'!Z54*Z296)</f>
        <v>0</v>
      </c>
      <c r="AA592" s="140">
        <f>('User Input'!AA54*AA296)</f>
        <v>0</v>
      </c>
      <c r="AB592" s="140">
        <f>('User Input'!AB54*AB296)</f>
        <v>0</v>
      </c>
      <c r="AC592" s="140">
        <f>('User Input'!AC54*AC296)</f>
        <v>0</v>
      </c>
      <c r="AD592" s="140">
        <f>('User Input'!AD54*AD296)</f>
        <v>0</v>
      </c>
      <c r="AE592" s="140">
        <f>('User Input'!AE54*AE296)</f>
        <v>0</v>
      </c>
      <c r="AF592" s="140">
        <f>('User Input'!AF54*AF296)</f>
        <v>0</v>
      </c>
      <c r="AG592" s="140">
        <f>('User Input'!AG54*AG296)</f>
        <v>0</v>
      </c>
      <c r="AH592" s="140">
        <f>('User Input'!AH54*AH296)</f>
        <v>0</v>
      </c>
      <c r="AI592" s="140">
        <f>('User Input'!AI54*AI296)</f>
        <v>0</v>
      </c>
      <c r="AJ592" s="140">
        <f>('User Input'!AJ54*AJ296)</f>
        <v>0</v>
      </c>
      <c r="AK592" s="140">
        <f>('User Input'!AK54*AK296)</f>
        <v>0</v>
      </c>
      <c r="AL592" s="140">
        <f>('User Input'!AL54*AL296)</f>
        <v>0</v>
      </c>
      <c r="AM592" s="140">
        <f>('User Input'!AM54*AM296)</f>
        <v>0</v>
      </c>
      <c r="AN592" s="140">
        <f>('User Input'!AN54*AN296)</f>
        <v>0</v>
      </c>
      <c r="AO592" s="140">
        <f>('User Input'!AO54*AO296)</f>
        <v>0</v>
      </c>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row>
    <row r="593" spans="1:95" ht="15" customHeight="1">
      <c r="A593" s="104"/>
      <c r="B593" s="117" t="s">
        <v>123</v>
      </c>
      <c r="C593" s="141"/>
      <c r="D593" s="140">
        <f>('User Input'!D55*D297)</f>
        <v>0</v>
      </c>
      <c r="E593" s="140">
        <f>('User Input'!E55*E297)</f>
        <v>0</v>
      </c>
      <c r="F593" s="140">
        <f>('User Input'!F55*F297)</f>
        <v>0</v>
      </c>
      <c r="G593" s="140">
        <f>('User Input'!G55*G297)</f>
        <v>0</v>
      </c>
      <c r="H593" s="140">
        <f>('User Input'!H55*H297)</f>
        <v>0</v>
      </c>
      <c r="I593" s="140">
        <f>('User Input'!I55*I297)</f>
        <v>0</v>
      </c>
      <c r="J593" s="140">
        <f>('User Input'!J55*J297)</f>
        <v>0</v>
      </c>
      <c r="K593" s="140">
        <f>('User Input'!K55*K297)</f>
        <v>0</v>
      </c>
      <c r="L593" s="140">
        <f>('User Input'!L55*L297)</f>
        <v>0</v>
      </c>
      <c r="M593" s="140">
        <f>('User Input'!M55*M297)</f>
        <v>0</v>
      </c>
      <c r="N593" s="140">
        <f>('User Input'!N55*N297)</f>
        <v>0</v>
      </c>
      <c r="O593" s="140">
        <f>('User Input'!O55*O297)</f>
        <v>0</v>
      </c>
      <c r="P593" s="140">
        <f>('User Input'!P55*P297)</f>
        <v>0</v>
      </c>
      <c r="Q593" s="140">
        <f>('User Input'!Q55*Q297)</f>
        <v>0</v>
      </c>
      <c r="R593" s="140">
        <f>('User Input'!R55*R297)</f>
        <v>0</v>
      </c>
      <c r="S593" s="140">
        <f>('User Input'!S55*S297)</f>
        <v>0</v>
      </c>
      <c r="T593" s="140">
        <f>('User Input'!T55*T297)</f>
        <v>0</v>
      </c>
      <c r="U593" s="140">
        <f>('User Input'!U55*U297)</f>
        <v>0</v>
      </c>
      <c r="V593" s="140">
        <f>('User Input'!V55*V297)</f>
        <v>0</v>
      </c>
      <c r="W593" s="140">
        <f>('User Input'!W55*W297)</f>
        <v>0</v>
      </c>
      <c r="X593" s="140">
        <f>('User Input'!X55*X297)</f>
        <v>0</v>
      </c>
      <c r="Y593" s="140">
        <f>('User Input'!Y55*Y297)</f>
        <v>0</v>
      </c>
      <c r="Z593" s="140">
        <f>('User Input'!Z55*Z297)</f>
        <v>0</v>
      </c>
      <c r="AA593" s="140">
        <f>('User Input'!AA55*AA297)</f>
        <v>0</v>
      </c>
      <c r="AB593" s="140">
        <f>('User Input'!AB55*AB297)</f>
        <v>0</v>
      </c>
      <c r="AC593" s="140">
        <f>('User Input'!AC55*AC297)</f>
        <v>0</v>
      </c>
      <c r="AD593" s="140">
        <f>('User Input'!AD55*AD297)</f>
        <v>0</v>
      </c>
      <c r="AE593" s="140">
        <f>('User Input'!AE55*AE297)</f>
        <v>0</v>
      </c>
      <c r="AF593" s="140">
        <f>('User Input'!AF55*AF297)</f>
        <v>0</v>
      </c>
      <c r="AG593" s="140">
        <f>('User Input'!AG55*AG297)</f>
        <v>0</v>
      </c>
      <c r="AH593" s="140">
        <f>('User Input'!AH55*AH297)</f>
        <v>0</v>
      </c>
      <c r="AI593" s="140">
        <f>('User Input'!AI55*AI297)</f>
        <v>0</v>
      </c>
      <c r="AJ593" s="140">
        <f>('User Input'!AJ55*AJ297)</f>
        <v>0</v>
      </c>
      <c r="AK593" s="140">
        <f>('User Input'!AK55*AK297)</f>
        <v>0</v>
      </c>
      <c r="AL593" s="140">
        <f>('User Input'!AL55*AL297)</f>
        <v>0</v>
      </c>
      <c r="AM593" s="140">
        <f>('User Input'!AM55*AM297)</f>
        <v>0</v>
      </c>
      <c r="AN593" s="140">
        <f>('User Input'!AN55*AN297)</f>
        <v>0</v>
      </c>
      <c r="AO593" s="140">
        <f>('User Input'!AO55*AO297)</f>
        <v>0</v>
      </c>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row>
    <row r="594" spans="1:95" ht="15" customHeight="1">
      <c r="A594" s="104"/>
      <c r="B594" s="117" t="s">
        <v>124</v>
      </c>
      <c r="C594" s="141"/>
      <c r="D594" s="140">
        <f>('User Input'!D56*D298)</f>
        <v>0</v>
      </c>
      <c r="E594" s="140">
        <f>('User Input'!E56*E298)</f>
        <v>0</v>
      </c>
      <c r="F594" s="140">
        <f>('User Input'!F56*F298)</f>
        <v>0</v>
      </c>
      <c r="G594" s="140">
        <f>('User Input'!G56*G298)</f>
        <v>0</v>
      </c>
      <c r="H594" s="140">
        <f>('User Input'!H56*H298)</f>
        <v>0</v>
      </c>
      <c r="I594" s="140">
        <f>('User Input'!I56*I298)</f>
        <v>0</v>
      </c>
      <c r="J594" s="140">
        <f>('User Input'!J56*J298)</f>
        <v>0</v>
      </c>
      <c r="K594" s="140">
        <f>('User Input'!K56*K298)</f>
        <v>0</v>
      </c>
      <c r="L594" s="140">
        <f>('User Input'!L56*L298)</f>
        <v>0</v>
      </c>
      <c r="M594" s="140">
        <f>('User Input'!M56*M298)</f>
        <v>0</v>
      </c>
      <c r="N594" s="140">
        <f>('User Input'!N56*N298)</f>
        <v>0</v>
      </c>
      <c r="O594" s="140">
        <f>('User Input'!O56*O298)</f>
        <v>0</v>
      </c>
      <c r="P594" s="140">
        <f>('User Input'!P56*P298)</f>
        <v>0</v>
      </c>
      <c r="Q594" s="140">
        <f>('User Input'!Q56*Q298)</f>
        <v>0</v>
      </c>
      <c r="R594" s="140">
        <f>('User Input'!R56*R298)</f>
        <v>0</v>
      </c>
      <c r="S594" s="140">
        <f>('User Input'!S56*S298)</f>
        <v>0</v>
      </c>
      <c r="T594" s="140">
        <f>('User Input'!T56*T298)</f>
        <v>0</v>
      </c>
      <c r="U594" s="140">
        <f>('User Input'!U56*U298)</f>
        <v>0</v>
      </c>
      <c r="V594" s="140">
        <f>('User Input'!V56*V298)</f>
        <v>0</v>
      </c>
      <c r="W594" s="140">
        <f>('User Input'!W56*W298)</f>
        <v>0</v>
      </c>
      <c r="X594" s="140">
        <f>('User Input'!X56*X298)</f>
        <v>0</v>
      </c>
      <c r="Y594" s="140">
        <f>('User Input'!Y56*Y298)</f>
        <v>0</v>
      </c>
      <c r="Z594" s="140">
        <f>('User Input'!Z56*Z298)</f>
        <v>0</v>
      </c>
      <c r="AA594" s="140">
        <f>('User Input'!AA56*AA298)</f>
        <v>0</v>
      </c>
      <c r="AB594" s="140">
        <f>('User Input'!AB56*AB298)</f>
        <v>0</v>
      </c>
      <c r="AC594" s="140">
        <f>('User Input'!AC56*AC298)</f>
        <v>0</v>
      </c>
      <c r="AD594" s="140">
        <f>('User Input'!AD56*AD298)</f>
        <v>0</v>
      </c>
      <c r="AE594" s="140">
        <f>('User Input'!AE56*AE298)</f>
        <v>0</v>
      </c>
      <c r="AF594" s="140">
        <f>('User Input'!AF56*AF298)</f>
        <v>0</v>
      </c>
      <c r="AG594" s="140">
        <f>('User Input'!AG56*AG298)</f>
        <v>0</v>
      </c>
      <c r="AH594" s="140">
        <f>('User Input'!AH56*AH298)</f>
        <v>0</v>
      </c>
      <c r="AI594" s="140">
        <f>('User Input'!AI56*AI298)</f>
        <v>0</v>
      </c>
      <c r="AJ594" s="140">
        <f>('User Input'!AJ56*AJ298)</f>
        <v>0</v>
      </c>
      <c r="AK594" s="140">
        <f>('User Input'!AK56*AK298)</f>
        <v>0</v>
      </c>
      <c r="AL594" s="140">
        <f>('User Input'!AL56*AL298)</f>
        <v>0</v>
      </c>
      <c r="AM594" s="140">
        <f>('User Input'!AM56*AM298)</f>
        <v>0</v>
      </c>
      <c r="AN594" s="140">
        <f>('User Input'!AN56*AN298)</f>
        <v>0</v>
      </c>
      <c r="AO594" s="140">
        <f>('User Input'!AO56*AO298)</f>
        <v>0</v>
      </c>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row>
    <row r="595" spans="1:95" ht="15" customHeight="1">
      <c r="A595" s="104"/>
      <c r="B595" s="117" t="s">
        <v>125</v>
      </c>
      <c r="C595" s="141"/>
      <c r="D595" s="140">
        <f>('User Input'!D57*D299)</f>
        <v>0</v>
      </c>
      <c r="E595" s="140">
        <f>('User Input'!E57*E299)</f>
        <v>0</v>
      </c>
      <c r="F595" s="140">
        <f>('User Input'!F57*F299)</f>
        <v>0</v>
      </c>
      <c r="G595" s="140">
        <f>('User Input'!G57*G299)</f>
        <v>0</v>
      </c>
      <c r="H595" s="140">
        <f>('User Input'!H57*H299)</f>
        <v>0</v>
      </c>
      <c r="I595" s="140">
        <f>('User Input'!I57*I299)</f>
        <v>0</v>
      </c>
      <c r="J595" s="140">
        <f>('User Input'!J57*J299)</f>
        <v>0</v>
      </c>
      <c r="K595" s="140">
        <f>('User Input'!K57*K299)</f>
        <v>0</v>
      </c>
      <c r="L595" s="140">
        <f>('User Input'!L57*L299)</f>
        <v>0</v>
      </c>
      <c r="M595" s="140">
        <f>('User Input'!M57*M299)</f>
        <v>0</v>
      </c>
      <c r="N595" s="140">
        <f>('User Input'!N57*N299)</f>
        <v>0</v>
      </c>
      <c r="O595" s="140">
        <f>('User Input'!O57*O299)</f>
        <v>0</v>
      </c>
      <c r="P595" s="140">
        <f>('User Input'!P57*P299)</f>
        <v>0</v>
      </c>
      <c r="Q595" s="140">
        <f>('User Input'!Q57*Q299)</f>
        <v>0</v>
      </c>
      <c r="R595" s="140">
        <f>('User Input'!R57*R299)</f>
        <v>0</v>
      </c>
      <c r="S595" s="140">
        <f>('User Input'!S57*S299)</f>
        <v>0</v>
      </c>
      <c r="T595" s="140">
        <f>('User Input'!T57*T299)</f>
        <v>0</v>
      </c>
      <c r="U595" s="140">
        <f>('User Input'!U57*U299)</f>
        <v>0</v>
      </c>
      <c r="V595" s="140">
        <f>('User Input'!V57*V299)</f>
        <v>0</v>
      </c>
      <c r="W595" s="140">
        <f>('User Input'!W57*W299)</f>
        <v>0</v>
      </c>
      <c r="X595" s="140">
        <f>('User Input'!X57*X299)</f>
        <v>0</v>
      </c>
      <c r="Y595" s="140">
        <f>('User Input'!Y57*Y299)</f>
        <v>0</v>
      </c>
      <c r="Z595" s="140">
        <f>('User Input'!Z57*Z299)</f>
        <v>0</v>
      </c>
      <c r="AA595" s="140">
        <f>('User Input'!AA57*AA299)</f>
        <v>0</v>
      </c>
      <c r="AB595" s="140">
        <f>('User Input'!AB57*AB299)</f>
        <v>0</v>
      </c>
      <c r="AC595" s="140">
        <f>('User Input'!AC57*AC299)</f>
        <v>0</v>
      </c>
      <c r="AD595" s="140">
        <f>('User Input'!AD57*AD299)</f>
        <v>0</v>
      </c>
      <c r="AE595" s="140">
        <f>('User Input'!AE57*AE299)</f>
        <v>0</v>
      </c>
      <c r="AF595" s="140">
        <f>('User Input'!AF57*AF299)</f>
        <v>0</v>
      </c>
      <c r="AG595" s="140">
        <f>('User Input'!AG57*AG299)</f>
        <v>0</v>
      </c>
      <c r="AH595" s="140">
        <f>('User Input'!AH57*AH299)</f>
        <v>0</v>
      </c>
      <c r="AI595" s="140">
        <f>('User Input'!AI57*AI299)</f>
        <v>0</v>
      </c>
      <c r="AJ595" s="140">
        <f>('User Input'!AJ57*AJ299)</f>
        <v>0</v>
      </c>
      <c r="AK595" s="140">
        <f>('User Input'!AK57*AK299)</f>
        <v>0</v>
      </c>
      <c r="AL595" s="140">
        <f>('User Input'!AL57*AL299)</f>
        <v>0</v>
      </c>
      <c r="AM595" s="140">
        <f>('User Input'!AM57*AM299)</f>
        <v>0</v>
      </c>
      <c r="AN595" s="140">
        <f>('User Input'!AN57*AN299)</f>
        <v>0</v>
      </c>
      <c r="AO595" s="140">
        <f>('User Input'!AO57*AO299)</f>
        <v>0</v>
      </c>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row>
    <row r="596" spans="1:95" ht="15" customHeight="1">
      <c r="A596" s="104"/>
      <c r="B596" s="117" t="s">
        <v>126</v>
      </c>
      <c r="C596" s="141"/>
      <c r="D596" s="140">
        <f>('User Input'!D58*D300)</f>
        <v>0</v>
      </c>
      <c r="E596" s="140">
        <f>('User Input'!E58*E300)</f>
        <v>0</v>
      </c>
      <c r="F596" s="140">
        <f>('User Input'!F58*F300)</f>
        <v>0</v>
      </c>
      <c r="G596" s="140">
        <f>('User Input'!G58*G300)</f>
        <v>0</v>
      </c>
      <c r="H596" s="140">
        <f>('User Input'!H58*H300)</f>
        <v>0</v>
      </c>
      <c r="I596" s="140">
        <f>('User Input'!I58*I300)</f>
        <v>0</v>
      </c>
      <c r="J596" s="140">
        <f>('User Input'!J58*J300)</f>
        <v>0</v>
      </c>
      <c r="K596" s="140">
        <f>('User Input'!K58*K300)</f>
        <v>0</v>
      </c>
      <c r="L596" s="140">
        <f>('User Input'!L58*L300)</f>
        <v>0</v>
      </c>
      <c r="M596" s="140">
        <f>('User Input'!M58*M300)</f>
        <v>0</v>
      </c>
      <c r="N596" s="140">
        <f>('User Input'!N58*N300)</f>
        <v>0</v>
      </c>
      <c r="O596" s="140">
        <f>('User Input'!O58*O300)</f>
        <v>0</v>
      </c>
      <c r="P596" s="140">
        <f>('User Input'!P58*P300)</f>
        <v>0</v>
      </c>
      <c r="Q596" s="140">
        <f>('User Input'!Q58*Q300)</f>
        <v>0</v>
      </c>
      <c r="R596" s="140">
        <f>('User Input'!R58*R300)</f>
        <v>0</v>
      </c>
      <c r="S596" s="140">
        <f>('User Input'!S58*S300)</f>
        <v>0</v>
      </c>
      <c r="T596" s="140">
        <f>('User Input'!T58*T300)</f>
        <v>0</v>
      </c>
      <c r="U596" s="140">
        <f>('User Input'!U58*U300)</f>
        <v>0</v>
      </c>
      <c r="V596" s="140">
        <f>('User Input'!V58*V300)</f>
        <v>0</v>
      </c>
      <c r="W596" s="140">
        <f>('User Input'!W58*W300)</f>
        <v>0</v>
      </c>
      <c r="X596" s="140">
        <f>('User Input'!X58*X300)</f>
        <v>0</v>
      </c>
      <c r="Y596" s="140">
        <f>('User Input'!Y58*Y300)</f>
        <v>0</v>
      </c>
      <c r="Z596" s="140">
        <f>('User Input'!Z58*Z300)</f>
        <v>0</v>
      </c>
      <c r="AA596" s="140">
        <f>('User Input'!AA58*AA300)</f>
        <v>0</v>
      </c>
      <c r="AB596" s="140">
        <f>('User Input'!AB58*AB300)</f>
        <v>0</v>
      </c>
      <c r="AC596" s="140">
        <f>('User Input'!AC58*AC300)</f>
        <v>0</v>
      </c>
      <c r="AD596" s="140">
        <f>('User Input'!AD58*AD300)</f>
        <v>0</v>
      </c>
      <c r="AE596" s="140">
        <f>('User Input'!AE58*AE300)</f>
        <v>0</v>
      </c>
      <c r="AF596" s="140">
        <f>('User Input'!AF58*AF300)</f>
        <v>0</v>
      </c>
      <c r="AG596" s="140">
        <f>('User Input'!AG58*AG300)</f>
        <v>0</v>
      </c>
      <c r="AH596" s="140">
        <f>('User Input'!AH58*AH300)</f>
        <v>0</v>
      </c>
      <c r="AI596" s="140">
        <f>('User Input'!AI58*AI300)</f>
        <v>0</v>
      </c>
      <c r="AJ596" s="140">
        <f>('User Input'!AJ58*AJ300)</f>
        <v>0</v>
      </c>
      <c r="AK596" s="140">
        <f>('User Input'!AK58*AK300)</f>
        <v>0</v>
      </c>
      <c r="AL596" s="140">
        <f>('User Input'!AL58*AL300)</f>
        <v>0</v>
      </c>
      <c r="AM596" s="140">
        <f>('User Input'!AM58*AM300)</f>
        <v>0</v>
      </c>
      <c r="AN596" s="140">
        <f>('User Input'!AN58*AN300)</f>
        <v>0</v>
      </c>
      <c r="AO596" s="140">
        <f>('User Input'!AO58*AO300)</f>
        <v>0</v>
      </c>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row>
    <row r="597" spans="1:95" ht="15" customHeight="1">
      <c r="A597" s="104"/>
      <c r="B597" s="117" t="s">
        <v>127</v>
      </c>
      <c r="C597" s="141"/>
      <c r="D597" s="140">
        <f>('User Input'!D59*D301)</f>
        <v>0</v>
      </c>
      <c r="E597" s="140">
        <f>('User Input'!E59*E301)</f>
        <v>0</v>
      </c>
      <c r="F597" s="140">
        <f>('User Input'!F59*F301)</f>
        <v>0</v>
      </c>
      <c r="G597" s="140">
        <f>('User Input'!G59*G301)</f>
        <v>0</v>
      </c>
      <c r="H597" s="140">
        <f>('User Input'!H59*H301)</f>
        <v>0</v>
      </c>
      <c r="I597" s="140">
        <f>('User Input'!I59*I301)</f>
        <v>0</v>
      </c>
      <c r="J597" s="140">
        <f>('User Input'!J59*J301)</f>
        <v>0</v>
      </c>
      <c r="K597" s="140">
        <f>('User Input'!K59*K301)</f>
        <v>0</v>
      </c>
      <c r="L597" s="140">
        <f>('User Input'!L59*L301)</f>
        <v>0</v>
      </c>
      <c r="M597" s="140">
        <f>('User Input'!M59*M301)</f>
        <v>0</v>
      </c>
      <c r="N597" s="140">
        <f>('User Input'!N59*N301)</f>
        <v>0</v>
      </c>
      <c r="O597" s="140">
        <f>('User Input'!O59*O301)</f>
        <v>0</v>
      </c>
      <c r="P597" s="140">
        <f>('User Input'!P59*P301)</f>
        <v>0</v>
      </c>
      <c r="Q597" s="140">
        <f>('User Input'!Q59*Q301)</f>
        <v>0</v>
      </c>
      <c r="R597" s="140">
        <f>('User Input'!R59*R301)</f>
        <v>0</v>
      </c>
      <c r="S597" s="140">
        <f>('User Input'!S59*S301)</f>
        <v>0</v>
      </c>
      <c r="T597" s="140">
        <f>('User Input'!T59*T301)</f>
        <v>0</v>
      </c>
      <c r="U597" s="140">
        <f>('User Input'!U59*U301)</f>
        <v>0</v>
      </c>
      <c r="V597" s="140">
        <f>('User Input'!V59*V301)</f>
        <v>0</v>
      </c>
      <c r="W597" s="140">
        <f>('User Input'!W59*W301)</f>
        <v>0</v>
      </c>
      <c r="X597" s="140">
        <f>('User Input'!X59*X301)</f>
        <v>0</v>
      </c>
      <c r="Y597" s="140">
        <f>('User Input'!Y59*Y301)</f>
        <v>0</v>
      </c>
      <c r="Z597" s="140">
        <f>('User Input'!Z59*Z301)</f>
        <v>0</v>
      </c>
      <c r="AA597" s="140">
        <f>('User Input'!AA59*AA301)</f>
        <v>0</v>
      </c>
      <c r="AB597" s="140">
        <f>('User Input'!AB59*AB301)</f>
        <v>0</v>
      </c>
      <c r="AC597" s="140">
        <f>('User Input'!AC59*AC301)</f>
        <v>0</v>
      </c>
      <c r="AD597" s="140">
        <f>('User Input'!AD59*AD301)</f>
        <v>0</v>
      </c>
      <c r="AE597" s="140">
        <f>('User Input'!AE59*AE301)</f>
        <v>0</v>
      </c>
      <c r="AF597" s="140">
        <f>('User Input'!AF59*AF301)</f>
        <v>0</v>
      </c>
      <c r="AG597" s="140">
        <f>('User Input'!AG59*AG301)</f>
        <v>0</v>
      </c>
      <c r="AH597" s="140">
        <f>('User Input'!AH59*AH301)</f>
        <v>0</v>
      </c>
      <c r="AI597" s="140">
        <f>('User Input'!AI59*AI301)</f>
        <v>0</v>
      </c>
      <c r="AJ597" s="140">
        <f>('User Input'!AJ59*AJ301)</f>
        <v>0</v>
      </c>
      <c r="AK597" s="140">
        <f>('User Input'!AK59*AK301)</f>
        <v>0</v>
      </c>
      <c r="AL597" s="140">
        <f>('User Input'!AL59*AL301)</f>
        <v>0</v>
      </c>
      <c r="AM597" s="140">
        <f>('User Input'!AM59*AM301)</f>
        <v>0</v>
      </c>
      <c r="AN597" s="140">
        <f>('User Input'!AN59*AN301)</f>
        <v>0</v>
      </c>
      <c r="AO597" s="140">
        <f>('User Input'!AO59*AO301)</f>
        <v>0</v>
      </c>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row>
    <row r="598" spans="1:95" ht="15" customHeight="1">
      <c r="A598" s="104"/>
      <c r="B598" s="117" t="s">
        <v>128</v>
      </c>
      <c r="C598" s="141"/>
      <c r="D598" s="140">
        <f>('User Input'!D60*D302)</f>
        <v>0</v>
      </c>
      <c r="E598" s="140">
        <f>('User Input'!E60*E302)</f>
        <v>0</v>
      </c>
      <c r="F598" s="140">
        <f>('User Input'!F60*F302)</f>
        <v>0</v>
      </c>
      <c r="G598" s="140">
        <f>('User Input'!G60*G302)</f>
        <v>0</v>
      </c>
      <c r="H598" s="140">
        <f>('User Input'!H60*H302)</f>
        <v>0</v>
      </c>
      <c r="I598" s="140">
        <f>('User Input'!I60*I302)</f>
        <v>0</v>
      </c>
      <c r="J598" s="140">
        <f>('User Input'!J60*J302)</f>
        <v>0</v>
      </c>
      <c r="K598" s="140">
        <f>('User Input'!K60*K302)</f>
        <v>0</v>
      </c>
      <c r="L598" s="140">
        <f>('User Input'!L60*L302)</f>
        <v>0</v>
      </c>
      <c r="M598" s="140">
        <f>('User Input'!M60*M302)</f>
        <v>0</v>
      </c>
      <c r="N598" s="140">
        <f>('User Input'!N60*N302)</f>
        <v>0</v>
      </c>
      <c r="O598" s="140">
        <f>('User Input'!O60*O302)</f>
        <v>0</v>
      </c>
      <c r="P598" s="140">
        <f>('User Input'!P60*P302)</f>
        <v>0</v>
      </c>
      <c r="Q598" s="140">
        <f>('User Input'!Q60*Q302)</f>
        <v>0</v>
      </c>
      <c r="R598" s="140">
        <f>('User Input'!R60*R302)</f>
        <v>0</v>
      </c>
      <c r="S598" s="140">
        <f>('User Input'!S60*S302)</f>
        <v>0</v>
      </c>
      <c r="T598" s="140">
        <f>('User Input'!T60*T302)</f>
        <v>0</v>
      </c>
      <c r="U598" s="140">
        <f>('User Input'!U60*U302)</f>
        <v>0</v>
      </c>
      <c r="V598" s="140">
        <f>('User Input'!V60*V302)</f>
        <v>0</v>
      </c>
      <c r="W598" s="140">
        <f>('User Input'!W60*W302)</f>
        <v>0</v>
      </c>
      <c r="X598" s="140">
        <f>('User Input'!X60*X302)</f>
        <v>0</v>
      </c>
      <c r="Y598" s="140">
        <f>('User Input'!Y60*Y302)</f>
        <v>0</v>
      </c>
      <c r="Z598" s="140">
        <f>('User Input'!Z60*Z302)</f>
        <v>0</v>
      </c>
      <c r="AA598" s="140">
        <f>('User Input'!AA60*AA302)</f>
        <v>0</v>
      </c>
      <c r="AB598" s="140">
        <f>('User Input'!AB60*AB302)</f>
        <v>0</v>
      </c>
      <c r="AC598" s="140">
        <f>('User Input'!AC60*AC302)</f>
        <v>0</v>
      </c>
      <c r="AD598" s="140">
        <f>('User Input'!AD60*AD302)</f>
        <v>0</v>
      </c>
      <c r="AE598" s="140">
        <f>('User Input'!AE60*AE302)</f>
        <v>0</v>
      </c>
      <c r="AF598" s="140">
        <f>('User Input'!AF60*AF302)</f>
        <v>0</v>
      </c>
      <c r="AG598" s="140">
        <f>('User Input'!AG60*AG302)</f>
        <v>0</v>
      </c>
      <c r="AH598" s="140">
        <f>('User Input'!AH60*AH302)</f>
        <v>0</v>
      </c>
      <c r="AI598" s="140">
        <f>('User Input'!AI60*AI302)</f>
        <v>0</v>
      </c>
      <c r="AJ598" s="140">
        <f>('User Input'!AJ60*AJ302)</f>
        <v>0</v>
      </c>
      <c r="AK598" s="140">
        <f>('User Input'!AK60*AK302)</f>
        <v>0</v>
      </c>
      <c r="AL598" s="140">
        <f>('User Input'!AL60*AL302)</f>
        <v>0</v>
      </c>
      <c r="AM598" s="140">
        <f>('User Input'!AM60*AM302)</f>
        <v>0</v>
      </c>
      <c r="AN598" s="140">
        <f>('User Input'!AN60*AN302)</f>
        <v>0</v>
      </c>
      <c r="AO598" s="140">
        <f>('User Input'!AO60*AO302)</f>
        <v>0</v>
      </c>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row>
    <row r="599" spans="1:95" ht="15" customHeight="1">
      <c r="A599" s="104"/>
      <c r="B599" s="117" t="s">
        <v>129</v>
      </c>
      <c r="C599" s="141"/>
      <c r="D599" s="140">
        <f>('User Input'!D61*D303)</f>
        <v>0</v>
      </c>
      <c r="E599" s="140">
        <f>('User Input'!E61*E303)</f>
        <v>0</v>
      </c>
      <c r="F599" s="140">
        <f>('User Input'!F61*F303)</f>
        <v>0</v>
      </c>
      <c r="G599" s="140">
        <f>('User Input'!G61*G303)</f>
        <v>0</v>
      </c>
      <c r="H599" s="140">
        <f>('User Input'!H61*H303)</f>
        <v>0</v>
      </c>
      <c r="I599" s="140">
        <f>('User Input'!I61*I303)</f>
        <v>0</v>
      </c>
      <c r="J599" s="140">
        <f>('User Input'!J61*J303)</f>
        <v>0</v>
      </c>
      <c r="K599" s="140">
        <f>('User Input'!K61*K303)</f>
        <v>0</v>
      </c>
      <c r="L599" s="140">
        <f>('User Input'!L61*L303)</f>
        <v>0</v>
      </c>
      <c r="M599" s="140">
        <f>('User Input'!M61*M303)</f>
        <v>0</v>
      </c>
      <c r="N599" s="140">
        <f>('User Input'!N61*N303)</f>
        <v>0</v>
      </c>
      <c r="O599" s="140">
        <f>('User Input'!O61*O303)</f>
        <v>0</v>
      </c>
      <c r="P599" s="140">
        <f>('User Input'!P61*P303)</f>
        <v>0</v>
      </c>
      <c r="Q599" s="140">
        <f>('User Input'!Q61*Q303)</f>
        <v>0</v>
      </c>
      <c r="R599" s="140">
        <f>('User Input'!R61*R303)</f>
        <v>0</v>
      </c>
      <c r="S599" s="140">
        <f>('User Input'!S61*S303)</f>
        <v>0</v>
      </c>
      <c r="T599" s="140">
        <f>('User Input'!T61*T303)</f>
        <v>0</v>
      </c>
      <c r="U599" s="140">
        <f>('User Input'!U61*U303)</f>
        <v>0</v>
      </c>
      <c r="V599" s="140">
        <f>('User Input'!V61*V303)</f>
        <v>0</v>
      </c>
      <c r="W599" s="140">
        <f>('User Input'!W61*W303)</f>
        <v>0</v>
      </c>
      <c r="X599" s="140">
        <f>('User Input'!X61*X303)</f>
        <v>0</v>
      </c>
      <c r="Y599" s="140">
        <f>('User Input'!Y61*Y303)</f>
        <v>0</v>
      </c>
      <c r="Z599" s="140">
        <f>('User Input'!Z61*Z303)</f>
        <v>0</v>
      </c>
      <c r="AA599" s="140">
        <f>('User Input'!AA61*AA303)</f>
        <v>0</v>
      </c>
      <c r="AB599" s="140">
        <f>('User Input'!AB61*AB303)</f>
        <v>0</v>
      </c>
      <c r="AC599" s="140">
        <f>('User Input'!AC61*AC303)</f>
        <v>0</v>
      </c>
      <c r="AD599" s="140">
        <f>('User Input'!AD61*AD303)</f>
        <v>0</v>
      </c>
      <c r="AE599" s="140">
        <f>('User Input'!AE61*AE303)</f>
        <v>0</v>
      </c>
      <c r="AF599" s="140">
        <f>('User Input'!AF61*AF303)</f>
        <v>0</v>
      </c>
      <c r="AG599" s="140">
        <f>('User Input'!AG61*AG303)</f>
        <v>0</v>
      </c>
      <c r="AH599" s="140">
        <f>('User Input'!AH61*AH303)</f>
        <v>0</v>
      </c>
      <c r="AI599" s="140">
        <f>('User Input'!AI61*AI303)</f>
        <v>0</v>
      </c>
      <c r="AJ599" s="140">
        <f>('User Input'!AJ61*AJ303)</f>
        <v>0</v>
      </c>
      <c r="AK599" s="140">
        <f>('User Input'!AK61*AK303)</f>
        <v>0</v>
      </c>
      <c r="AL599" s="140">
        <f>('User Input'!AL61*AL303)</f>
        <v>0</v>
      </c>
      <c r="AM599" s="140">
        <f>('User Input'!AM61*AM303)</f>
        <v>0</v>
      </c>
      <c r="AN599" s="140">
        <f>('User Input'!AN61*AN303)</f>
        <v>0</v>
      </c>
      <c r="AO599" s="140">
        <f>('User Input'!AO61*AO303)</f>
        <v>0</v>
      </c>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row>
    <row r="600" spans="1:95" ht="15" customHeight="1">
      <c r="A600" s="104"/>
      <c r="B600" s="117" t="s">
        <v>130</v>
      </c>
      <c r="C600" s="141"/>
      <c r="D600" s="140">
        <f>('User Input'!D62*D304)</f>
        <v>0</v>
      </c>
      <c r="E600" s="140">
        <f>('User Input'!E62*E304)</f>
        <v>0</v>
      </c>
      <c r="F600" s="140">
        <f>('User Input'!F62*F304)</f>
        <v>0</v>
      </c>
      <c r="G600" s="140">
        <f>('User Input'!G62*G304)</f>
        <v>0</v>
      </c>
      <c r="H600" s="140">
        <f>('User Input'!H62*H304)</f>
        <v>0</v>
      </c>
      <c r="I600" s="140">
        <f>('User Input'!I62*I304)</f>
        <v>0</v>
      </c>
      <c r="J600" s="140">
        <f>('User Input'!J62*J304)</f>
        <v>0</v>
      </c>
      <c r="K600" s="140">
        <f>('User Input'!K62*K304)</f>
        <v>0</v>
      </c>
      <c r="L600" s="140">
        <f>('User Input'!L62*L304)</f>
        <v>0</v>
      </c>
      <c r="M600" s="140">
        <f>('User Input'!M62*M304)</f>
        <v>0</v>
      </c>
      <c r="N600" s="140">
        <f>('User Input'!N62*N304)</f>
        <v>0</v>
      </c>
      <c r="O600" s="140">
        <f>('User Input'!O62*O304)</f>
        <v>0</v>
      </c>
      <c r="P600" s="140">
        <f>('User Input'!P62*P304)</f>
        <v>0</v>
      </c>
      <c r="Q600" s="140">
        <f>('User Input'!Q62*Q304)</f>
        <v>0</v>
      </c>
      <c r="R600" s="140">
        <f>('User Input'!R62*R304)</f>
        <v>0</v>
      </c>
      <c r="S600" s="140">
        <f>('User Input'!S62*S304)</f>
        <v>0</v>
      </c>
      <c r="T600" s="140">
        <f>('User Input'!T62*T304)</f>
        <v>0</v>
      </c>
      <c r="U600" s="140">
        <f>('User Input'!U62*U304)</f>
        <v>0</v>
      </c>
      <c r="V600" s="140">
        <f>('User Input'!V62*V304)</f>
        <v>0</v>
      </c>
      <c r="W600" s="140">
        <f>('User Input'!W62*W304)</f>
        <v>0</v>
      </c>
      <c r="X600" s="140">
        <f>('User Input'!X62*X304)</f>
        <v>0</v>
      </c>
      <c r="Y600" s="140">
        <f>('User Input'!Y62*Y304)</f>
        <v>0</v>
      </c>
      <c r="Z600" s="140">
        <f>('User Input'!Z62*Z304)</f>
        <v>0</v>
      </c>
      <c r="AA600" s="140">
        <f>('User Input'!AA62*AA304)</f>
        <v>0</v>
      </c>
      <c r="AB600" s="140">
        <f>('User Input'!AB62*AB304)</f>
        <v>0</v>
      </c>
      <c r="AC600" s="140">
        <f>('User Input'!AC62*AC304)</f>
        <v>0</v>
      </c>
      <c r="AD600" s="140">
        <f>('User Input'!AD62*AD304)</f>
        <v>0</v>
      </c>
      <c r="AE600" s="140">
        <f>('User Input'!AE62*AE304)</f>
        <v>0</v>
      </c>
      <c r="AF600" s="140">
        <f>('User Input'!AF62*AF304)</f>
        <v>0</v>
      </c>
      <c r="AG600" s="140">
        <f>('User Input'!AG62*AG304)</f>
        <v>0</v>
      </c>
      <c r="AH600" s="140">
        <f>('User Input'!AH62*AH304)</f>
        <v>0</v>
      </c>
      <c r="AI600" s="140">
        <f>('User Input'!AI62*AI304)</f>
        <v>0</v>
      </c>
      <c r="AJ600" s="140">
        <f>('User Input'!AJ62*AJ304)</f>
        <v>0</v>
      </c>
      <c r="AK600" s="140">
        <f>('User Input'!AK62*AK304)</f>
        <v>0</v>
      </c>
      <c r="AL600" s="140">
        <f>('User Input'!AL62*AL304)</f>
        <v>0</v>
      </c>
      <c r="AM600" s="140">
        <f>('User Input'!AM62*AM304)</f>
        <v>0</v>
      </c>
      <c r="AN600" s="140">
        <f>('User Input'!AN62*AN304)</f>
        <v>0</v>
      </c>
      <c r="AO600" s="140">
        <f>('User Input'!AO62*AO304)</f>
        <v>0</v>
      </c>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row>
    <row r="601" spans="1:95" ht="15" customHeight="1">
      <c r="A601" s="104"/>
      <c r="B601" s="117" t="s">
        <v>131</v>
      </c>
      <c r="C601" s="141"/>
      <c r="D601" s="140">
        <f>('User Input'!D63*D305)</f>
        <v>0</v>
      </c>
      <c r="E601" s="140">
        <f>('User Input'!E63*E305)</f>
        <v>0</v>
      </c>
      <c r="F601" s="140">
        <f>('User Input'!F63*F305)</f>
        <v>0</v>
      </c>
      <c r="G601" s="140">
        <f>('User Input'!G63*G305)</f>
        <v>0</v>
      </c>
      <c r="H601" s="140">
        <f>('User Input'!H63*H305)</f>
        <v>0</v>
      </c>
      <c r="I601" s="140">
        <f>('User Input'!I63*I305)</f>
        <v>0</v>
      </c>
      <c r="J601" s="140">
        <f>('User Input'!J63*J305)</f>
        <v>0</v>
      </c>
      <c r="K601" s="140">
        <f>('User Input'!K63*K305)</f>
        <v>0</v>
      </c>
      <c r="L601" s="140">
        <f>('User Input'!L63*L305)</f>
        <v>0</v>
      </c>
      <c r="M601" s="140">
        <f>('User Input'!M63*M305)</f>
        <v>0</v>
      </c>
      <c r="N601" s="140">
        <f>('User Input'!N63*N305)</f>
        <v>0</v>
      </c>
      <c r="O601" s="140">
        <f>('User Input'!O63*O305)</f>
        <v>0</v>
      </c>
      <c r="P601" s="140">
        <f>('User Input'!P63*P305)</f>
        <v>0</v>
      </c>
      <c r="Q601" s="140">
        <f>('User Input'!Q63*Q305)</f>
        <v>0</v>
      </c>
      <c r="R601" s="140">
        <f>('User Input'!R63*R305)</f>
        <v>0</v>
      </c>
      <c r="S601" s="140">
        <f>('User Input'!S63*S305)</f>
        <v>0</v>
      </c>
      <c r="T601" s="140">
        <f>('User Input'!T63*T305)</f>
        <v>0</v>
      </c>
      <c r="U601" s="140">
        <f>('User Input'!U63*U305)</f>
        <v>0</v>
      </c>
      <c r="V601" s="140">
        <f>('User Input'!V63*V305)</f>
        <v>0</v>
      </c>
      <c r="W601" s="140">
        <f>('User Input'!W63*W305)</f>
        <v>0</v>
      </c>
      <c r="X601" s="140">
        <f>('User Input'!X63*X305)</f>
        <v>0</v>
      </c>
      <c r="Y601" s="140">
        <f>('User Input'!Y63*Y305)</f>
        <v>0</v>
      </c>
      <c r="Z601" s="140">
        <f>('User Input'!Z63*Z305)</f>
        <v>0</v>
      </c>
      <c r="AA601" s="140">
        <f>('User Input'!AA63*AA305)</f>
        <v>0</v>
      </c>
      <c r="AB601" s="140">
        <f>('User Input'!AB63*AB305)</f>
        <v>0</v>
      </c>
      <c r="AC601" s="140">
        <f>('User Input'!AC63*AC305)</f>
        <v>0</v>
      </c>
      <c r="AD601" s="140">
        <f>('User Input'!AD63*AD305)</f>
        <v>0</v>
      </c>
      <c r="AE601" s="140">
        <f>('User Input'!AE63*AE305)</f>
        <v>0</v>
      </c>
      <c r="AF601" s="140">
        <f>('User Input'!AF63*AF305)</f>
        <v>0</v>
      </c>
      <c r="AG601" s="140">
        <f>('User Input'!AG63*AG305)</f>
        <v>0</v>
      </c>
      <c r="AH601" s="140">
        <f>('User Input'!AH63*AH305)</f>
        <v>0</v>
      </c>
      <c r="AI601" s="140">
        <f>('User Input'!AI63*AI305)</f>
        <v>0</v>
      </c>
      <c r="AJ601" s="140">
        <f>('User Input'!AJ63*AJ305)</f>
        <v>0</v>
      </c>
      <c r="AK601" s="140">
        <f>('User Input'!AK63*AK305)</f>
        <v>0</v>
      </c>
      <c r="AL601" s="140">
        <f>('User Input'!AL63*AL305)</f>
        <v>0</v>
      </c>
      <c r="AM601" s="140">
        <f>('User Input'!AM63*AM305)</f>
        <v>0</v>
      </c>
      <c r="AN601" s="140">
        <f>('User Input'!AN63*AN305)</f>
        <v>0</v>
      </c>
      <c r="AO601" s="140">
        <f>('User Input'!AO63*AO305)</f>
        <v>0</v>
      </c>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row>
    <row r="602" spans="1:95" ht="15" customHeight="1">
      <c r="A602" s="104"/>
      <c r="B602" s="117" t="s">
        <v>132</v>
      </c>
      <c r="C602" s="141"/>
      <c r="D602" s="140">
        <f>('User Input'!D64*D306)</f>
        <v>0</v>
      </c>
      <c r="E602" s="140">
        <f>('User Input'!E64*E306)</f>
        <v>0</v>
      </c>
      <c r="F602" s="140">
        <f>('User Input'!F64*F306)</f>
        <v>0</v>
      </c>
      <c r="G602" s="140">
        <f>('User Input'!G64*G306)</f>
        <v>0</v>
      </c>
      <c r="H602" s="140">
        <f>('User Input'!H64*H306)</f>
        <v>0</v>
      </c>
      <c r="I602" s="140">
        <f>('User Input'!I64*I306)</f>
        <v>0</v>
      </c>
      <c r="J602" s="140">
        <f>('User Input'!J64*J306)</f>
        <v>0</v>
      </c>
      <c r="K602" s="140">
        <f>('User Input'!K64*K306)</f>
        <v>0</v>
      </c>
      <c r="L602" s="140">
        <f>('User Input'!L64*L306)</f>
        <v>0</v>
      </c>
      <c r="M602" s="140">
        <f>('User Input'!M64*M306)</f>
        <v>0</v>
      </c>
      <c r="N602" s="140">
        <f>('User Input'!N64*N306)</f>
        <v>0</v>
      </c>
      <c r="O602" s="140">
        <f>('User Input'!O64*O306)</f>
        <v>0</v>
      </c>
      <c r="P602" s="140">
        <f>('User Input'!P64*P306)</f>
        <v>0</v>
      </c>
      <c r="Q602" s="140">
        <f>('User Input'!Q64*Q306)</f>
        <v>0</v>
      </c>
      <c r="R602" s="140">
        <f>('User Input'!R64*R306)</f>
        <v>0</v>
      </c>
      <c r="S602" s="140">
        <f>('User Input'!S64*S306)</f>
        <v>0</v>
      </c>
      <c r="T602" s="140">
        <f>('User Input'!T64*T306)</f>
        <v>0</v>
      </c>
      <c r="U602" s="140">
        <f>('User Input'!U64*U306)</f>
        <v>0</v>
      </c>
      <c r="V602" s="140">
        <f>('User Input'!V64*V306)</f>
        <v>0</v>
      </c>
      <c r="W602" s="140">
        <f>('User Input'!W64*W306)</f>
        <v>0</v>
      </c>
      <c r="X602" s="140">
        <f>('User Input'!X64*X306)</f>
        <v>0</v>
      </c>
      <c r="Y602" s="140">
        <f>('User Input'!Y64*Y306)</f>
        <v>0</v>
      </c>
      <c r="Z602" s="140">
        <f>('User Input'!Z64*Z306)</f>
        <v>0</v>
      </c>
      <c r="AA602" s="140">
        <f>('User Input'!AA64*AA306)</f>
        <v>0</v>
      </c>
      <c r="AB602" s="140">
        <f>('User Input'!AB64*AB306)</f>
        <v>0</v>
      </c>
      <c r="AC602" s="140">
        <f>('User Input'!AC64*AC306)</f>
        <v>0</v>
      </c>
      <c r="AD602" s="140">
        <f>('User Input'!AD64*AD306)</f>
        <v>0</v>
      </c>
      <c r="AE602" s="140">
        <f>('User Input'!AE64*AE306)</f>
        <v>0</v>
      </c>
      <c r="AF602" s="140">
        <f>('User Input'!AF64*AF306)</f>
        <v>0</v>
      </c>
      <c r="AG602" s="140">
        <f>('User Input'!AG64*AG306)</f>
        <v>0</v>
      </c>
      <c r="AH602" s="140">
        <f>('User Input'!AH64*AH306)</f>
        <v>0</v>
      </c>
      <c r="AI602" s="140">
        <f>('User Input'!AI64*AI306)</f>
        <v>0</v>
      </c>
      <c r="AJ602" s="140">
        <f>('User Input'!AJ64*AJ306)</f>
        <v>0</v>
      </c>
      <c r="AK602" s="140">
        <f>('User Input'!AK64*AK306)</f>
        <v>0</v>
      </c>
      <c r="AL602" s="140">
        <f>('User Input'!AL64*AL306)</f>
        <v>0</v>
      </c>
      <c r="AM602" s="140">
        <f>('User Input'!AM64*AM306)</f>
        <v>0</v>
      </c>
      <c r="AN602" s="140">
        <f>('User Input'!AN64*AN306)</f>
        <v>0</v>
      </c>
      <c r="AO602" s="140">
        <f>('User Input'!AO64*AO306)</f>
        <v>0</v>
      </c>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3"/>
    </row>
    <row r="603" spans="1:95" ht="15" customHeight="1">
      <c r="A603" s="104"/>
      <c r="B603" s="119"/>
      <c r="C603" s="142"/>
      <c r="D603" s="142"/>
      <c r="E603" s="142"/>
      <c r="F603" s="142"/>
      <c r="G603" s="142"/>
      <c r="H603" s="142"/>
      <c r="I603" s="142"/>
      <c r="J603" s="142"/>
      <c r="K603" s="142"/>
      <c r="L603" s="142"/>
      <c r="M603" s="142"/>
      <c r="N603" s="142"/>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row>
    <row r="604" spans="1:95" ht="15" customHeight="1">
      <c r="A604" s="104"/>
      <c r="B604" s="146" t="s">
        <v>242</v>
      </c>
      <c r="C604" s="145">
        <f>SUM($D$565:$AO$602)</f>
        <v>0</v>
      </c>
      <c r="D604" s="144"/>
      <c r="E604" s="145"/>
      <c r="F604" s="142"/>
      <c r="G604" s="142"/>
      <c r="H604" s="142"/>
      <c r="I604" s="142"/>
      <c r="J604" s="142"/>
      <c r="K604" s="142"/>
      <c r="L604" s="142"/>
      <c r="M604" s="142"/>
      <c r="N604" s="142"/>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row>
    <row r="605" spans="1:95" ht="15" customHeight="1">
      <c r="A605" s="104"/>
      <c r="B605" s="142"/>
      <c r="C605" s="142"/>
      <c r="D605" s="142"/>
      <c r="E605" s="142"/>
      <c r="F605" s="142"/>
      <c r="G605" s="142"/>
      <c r="H605" s="142"/>
      <c r="I605" s="142"/>
      <c r="J605" s="142"/>
      <c r="K605" s="142"/>
      <c r="L605" s="142"/>
      <c r="M605" s="142"/>
      <c r="N605" s="142"/>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row>
    <row r="606" spans="1:95" s="5" customFormat="1" ht="15.6">
      <c r="B606" s="5" t="s">
        <v>243</v>
      </c>
    </row>
    <row r="607" spans="1:95" ht="15" customHeight="1">
      <c r="A607" s="104"/>
      <c r="B607" s="142"/>
      <c r="C607" s="142"/>
      <c r="D607" s="142"/>
      <c r="E607" s="142"/>
      <c r="F607" s="142"/>
      <c r="G607" s="142"/>
      <c r="H607" s="142"/>
      <c r="I607" s="142"/>
      <c r="J607" s="142"/>
      <c r="K607" s="142"/>
      <c r="L607" s="142"/>
      <c r="M607" s="142"/>
      <c r="N607" s="142"/>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row>
    <row r="608" spans="1:95" ht="15" customHeight="1">
      <c r="A608" s="104"/>
      <c r="B608" s="119"/>
      <c r="C608" s="49" t="s">
        <v>94</v>
      </c>
      <c r="D608" s="71" t="s">
        <v>95</v>
      </c>
      <c r="E608" s="113" t="s">
        <v>96</v>
      </c>
      <c r="F608" s="113" t="s">
        <v>97</v>
      </c>
      <c r="G608" s="113" t="s">
        <v>98</v>
      </c>
      <c r="H608" s="113" t="s">
        <v>99</v>
      </c>
      <c r="I608" s="113" t="s">
        <v>100</v>
      </c>
      <c r="J608" s="113" t="s">
        <v>101</v>
      </c>
      <c r="K608" s="113" t="s">
        <v>102</v>
      </c>
      <c r="L608" s="113" t="s">
        <v>103</v>
      </c>
      <c r="M608" s="113" t="s">
        <v>104</v>
      </c>
      <c r="N608" s="113" t="s">
        <v>105</v>
      </c>
      <c r="O608" s="113" t="s">
        <v>106</v>
      </c>
      <c r="P608" s="113" t="s">
        <v>107</v>
      </c>
      <c r="Q608" s="113" t="s">
        <v>108</v>
      </c>
      <c r="R608" s="113" t="s">
        <v>109</v>
      </c>
      <c r="S608" s="113" t="s">
        <v>110</v>
      </c>
      <c r="T608" s="113" t="s">
        <v>111</v>
      </c>
      <c r="U608" s="113" t="s">
        <v>112</v>
      </c>
      <c r="V608" s="113" t="s">
        <v>113</v>
      </c>
      <c r="W608" s="113" t="s">
        <v>114</v>
      </c>
      <c r="X608" s="113" t="s">
        <v>115</v>
      </c>
      <c r="Y608" s="113" t="s">
        <v>116</v>
      </c>
      <c r="Z608" s="113" t="s">
        <v>117</v>
      </c>
      <c r="AA608" s="113" t="s">
        <v>118</v>
      </c>
      <c r="AB608" s="113" t="s">
        <v>119</v>
      </c>
      <c r="AC608" s="113" t="s">
        <v>120</v>
      </c>
      <c r="AD608" s="113" t="s">
        <v>121</v>
      </c>
      <c r="AE608" s="113" t="s">
        <v>122</v>
      </c>
      <c r="AF608" s="113" t="s">
        <v>123</v>
      </c>
      <c r="AG608" s="113" t="s">
        <v>124</v>
      </c>
      <c r="AH608" s="113" t="s">
        <v>125</v>
      </c>
      <c r="AI608" s="113" t="s">
        <v>126</v>
      </c>
      <c r="AJ608" s="113" t="s">
        <v>127</v>
      </c>
      <c r="AK608" s="113" t="s">
        <v>128</v>
      </c>
      <c r="AL608" s="113" t="s">
        <v>129</v>
      </c>
      <c r="AM608" s="113" t="s">
        <v>130</v>
      </c>
      <c r="AN608" s="113" t="s">
        <v>131</v>
      </c>
      <c r="AO608" s="113" t="s">
        <v>132</v>
      </c>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row>
    <row r="609" spans="1:95" ht="15" customHeight="1">
      <c r="A609" s="104"/>
      <c r="B609" s="49" t="s">
        <v>133</v>
      </c>
      <c r="C609" s="138"/>
      <c r="D609" s="138"/>
      <c r="E609" s="138"/>
      <c r="F609" s="138"/>
      <c r="G609" s="138"/>
      <c r="H609" s="138"/>
      <c r="I609" s="138"/>
      <c r="J609" s="138"/>
      <c r="K609" s="138"/>
      <c r="L609" s="138"/>
      <c r="M609" s="138"/>
      <c r="N609" s="138"/>
      <c r="O609" s="138"/>
      <c r="P609" s="138"/>
      <c r="Q609" s="139"/>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row>
    <row r="610" spans="1:95" ht="15" customHeight="1">
      <c r="A610" s="104"/>
      <c r="B610" s="69" t="s">
        <v>95</v>
      </c>
      <c r="C610" s="130"/>
      <c r="D610" s="140">
        <f>('User Input'!D111*D269)</f>
        <v>0</v>
      </c>
      <c r="E610" s="140">
        <f>('User Input'!E111*E269)</f>
        <v>0</v>
      </c>
      <c r="F610" s="140">
        <f>('User Input'!F111*F269)</f>
        <v>0</v>
      </c>
      <c r="G610" s="140">
        <f>('User Input'!G111*G269)</f>
        <v>0</v>
      </c>
      <c r="H610" s="140">
        <f>('User Input'!H111*H269)</f>
        <v>0</v>
      </c>
      <c r="I610" s="140">
        <f>('User Input'!I111*I269)</f>
        <v>0</v>
      </c>
      <c r="J610" s="140">
        <f>('User Input'!J111*J269)</f>
        <v>0</v>
      </c>
      <c r="K610" s="140">
        <f>('User Input'!K111*K269)</f>
        <v>0</v>
      </c>
      <c r="L610" s="140">
        <f>('User Input'!L111*L269)</f>
        <v>0</v>
      </c>
      <c r="M610" s="140">
        <f>('User Input'!M111*M269)</f>
        <v>0</v>
      </c>
      <c r="N610" s="140">
        <f>('User Input'!N111*N269)</f>
        <v>0</v>
      </c>
      <c r="O610" s="140">
        <f>('User Input'!O111*O269)</f>
        <v>0</v>
      </c>
      <c r="P610" s="140">
        <f>('User Input'!P111*P269)</f>
        <v>0</v>
      </c>
      <c r="Q610" s="140">
        <f>('User Input'!Q111*Q269)</f>
        <v>0</v>
      </c>
      <c r="R610" s="140">
        <f>('User Input'!R111*R269)</f>
        <v>0</v>
      </c>
      <c r="S610" s="140">
        <f>('User Input'!S111*S269)</f>
        <v>0</v>
      </c>
      <c r="T610" s="140">
        <f>('User Input'!T111*T269)</f>
        <v>0</v>
      </c>
      <c r="U610" s="140">
        <f>('User Input'!U111*U269)</f>
        <v>0</v>
      </c>
      <c r="V610" s="140">
        <f>('User Input'!V111*V269)</f>
        <v>0</v>
      </c>
      <c r="W610" s="140">
        <f>('User Input'!W111*W269)</f>
        <v>0</v>
      </c>
      <c r="X610" s="140">
        <f>('User Input'!X111*X269)</f>
        <v>0</v>
      </c>
      <c r="Y610" s="140">
        <f>('User Input'!Y111*Y269)</f>
        <v>0</v>
      </c>
      <c r="Z610" s="140">
        <f>('User Input'!Z111*Z269)</f>
        <v>0</v>
      </c>
      <c r="AA610" s="140">
        <f>('User Input'!AA111*AA269)</f>
        <v>0</v>
      </c>
      <c r="AB610" s="140">
        <f>('User Input'!AB111*AB269)</f>
        <v>0</v>
      </c>
      <c r="AC610" s="140">
        <f>('User Input'!AC111*AC269)</f>
        <v>0</v>
      </c>
      <c r="AD610" s="140">
        <f>('User Input'!AD111*AD269)</f>
        <v>0</v>
      </c>
      <c r="AE610" s="140">
        <f>('User Input'!AE111*AE269)</f>
        <v>0</v>
      </c>
      <c r="AF610" s="140">
        <f>('User Input'!AF111*AF269)</f>
        <v>0</v>
      </c>
      <c r="AG610" s="140">
        <f>('User Input'!AG111*AG269)</f>
        <v>0</v>
      </c>
      <c r="AH610" s="140">
        <f>('User Input'!AH111*AH269)</f>
        <v>0</v>
      </c>
      <c r="AI610" s="140">
        <f>('User Input'!AI111*AI269)</f>
        <v>0</v>
      </c>
      <c r="AJ610" s="140">
        <f>('User Input'!AJ111*AJ269)</f>
        <v>0</v>
      </c>
      <c r="AK610" s="140">
        <f>('User Input'!AK111*AK269)</f>
        <v>0</v>
      </c>
      <c r="AL610" s="140">
        <f>('User Input'!AL111*AL269)</f>
        <v>0</v>
      </c>
      <c r="AM610" s="140">
        <f>('User Input'!AM111*AM269)</f>
        <v>0</v>
      </c>
      <c r="AN610" s="140">
        <f>('User Input'!AN111*AN269)</f>
        <v>0</v>
      </c>
      <c r="AO610" s="140">
        <f>('User Input'!AO111*AO269)</f>
        <v>0</v>
      </c>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row>
    <row r="611" spans="1:95" ht="15" customHeight="1">
      <c r="A611" s="104"/>
      <c r="B611" s="117" t="s">
        <v>96</v>
      </c>
      <c r="C611" s="141"/>
      <c r="D611" s="140">
        <f>('User Input'!D112*D270)</f>
        <v>0</v>
      </c>
      <c r="E611" s="140">
        <f>('User Input'!E112*E270)</f>
        <v>0</v>
      </c>
      <c r="F611" s="140">
        <f>('User Input'!F112*F270)</f>
        <v>0</v>
      </c>
      <c r="G611" s="140">
        <f>('User Input'!G112*G270)</f>
        <v>0</v>
      </c>
      <c r="H611" s="140">
        <f>('User Input'!H112*H270)</f>
        <v>0</v>
      </c>
      <c r="I611" s="140">
        <f>('User Input'!I112*I270)</f>
        <v>0</v>
      </c>
      <c r="J611" s="140">
        <f>('User Input'!J112*J270)</f>
        <v>0</v>
      </c>
      <c r="K611" s="140">
        <f>('User Input'!K112*K270)</f>
        <v>0</v>
      </c>
      <c r="L611" s="140">
        <f>('User Input'!L112*L270)</f>
        <v>0</v>
      </c>
      <c r="M611" s="140">
        <f>('User Input'!M112*M270)</f>
        <v>0</v>
      </c>
      <c r="N611" s="140">
        <f>('User Input'!N112*N270)</f>
        <v>0</v>
      </c>
      <c r="O611" s="140">
        <f>('User Input'!O112*O270)</f>
        <v>0</v>
      </c>
      <c r="P611" s="140">
        <f>('User Input'!P112*P270)</f>
        <v>0</v>
      </c>
      <c r="Q611" s="140">
        <f>('User Input'!Q112*Q270)</f>
        <v>0</v>
      </c>
      <c r="R611" s="140">
        <f>('User Input'!R112*R270)</f>
        <v>0</v>
      </c>
      <c r="S611" s="140">
        <f>('User Input'!S112*S270)</f>
        <v>0</v>
      </c>
      <c r="T611" s="140">
        <f>('User Input'!T112*T270)</f>
        <v>0</v>
      </c>
      <c r="U611" s="140">
        <f>('User Input'!U112*U270)</f>
        <v>0</v>
      </c>
      <c r="V611" s="140">
        <f>('User Input'!V112*V270)</f>
        <v>0</v>
      </c>
      <c r="W611" s="140">
        <f>('User Input'!W112*W270)</f>
        <v>0</v>
      </c>
      <c r="X611" s="140">
        <f>('User Input'!X112*X270)</f>
        <v>0</v>
      </c>
      <c r="Y611" s="140">
        <f>('User Input'!Y112*Y270)</f>
        <v>0</v>
      </c>
      <c r="Z611" s="140">
        <f>('User Input'!Z112*Z270)</f>
        <v>0</v>
      </c>
      <c r="AA611" s="140">
        <f>('User Input'!AA112*AA270)</f>
        <v>0</v>
      </c>
      <c r="AB611" s="140">
        <f>('User Input'!AB112*AB270)</f>
        <v>0</v>
      </c>
      <c r="AC611" s="140">
        <f>('User Input'!AC112*AC270)</f>
        <v>0</v>
      </c>
      <c r="AD611" s="140">
        <f>('User Input'!AD112*AD270)</f>
        <v>0</v>
      </c>
      <c r="AE611" s="140">
        <f>('User Input'!AE112*AE270)</f>
        <v>0</v>
      </c>
      <c r="AF611" s="140">
        <f>('User Input'!AF112*AF270)</f>
        <v>0</v>
      </c>
      <c r="AG611" s="140">
        <f>('User Input'!AG112*AG270)</f>
        <v>0</v>
      </c>
      <c r="AH611" s="140">
        <f>('User Input'!AH112*AH270)</f>
        <v>0</v>
      </c>
      <c r="AI611" s="140">
        <f>('User Input'!AI112*AI270)</f>
        <v>0</v>
      </c>
      <c r="AJ611" s="140">
        <f>('User Input'!AJ112*AJ270)</f>
        <v>0</v>
      </c>
      <c r="AK611" s="140">
        <f>('User Input'!AK112*AK270)</f>
        <v>0</v>
      </c>
      <c r="AL611" s="140">
        <f>('User Input'!AL112*AL270)</f>
        <v>0</v>
      </c>
      <c r="AM611" s="140">
        <f>('User Input'!AM112*AM270)</f>
        <v>0</v>
      </c>
      <c r="AN611" s="140">
        <f>('User Input'!AN112*AN270)</f>
        <v>0</v>
      </c>
      <c r="AO611" s="140">
        <f>('User Input'!AO112*AO270)</f>
        <v>0</v>
      </c>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row>
    <row r="612" spans="1:95" ht="15" customHeight="1">
      <c r="A612" s="104"/>
      <c r="B612" s="117" t="s">
        <v>97</v>
      </c>
      <c r="C612" s="141"/>
      <c r="D612" s="140">
        <f>('User Input'!D113*D271)</f>
        <v>0</v>
      </c>
      <c r="E612" s="140">
        <f>('User Input'!E113*E271)</f>
        <v>0</v>
      </c>
      <c r="F612" s="140">
        <f>('User Input'!F113*F271)</f>
        <v>0</v>
      </c>
      <c r="G612" s="140">
        <f>('User Input'!G113*G271)</f>
        <v>0</v>
      </c>
      <c r="H612" s="140">
        <f>('User Input'!H113*H271)</f>
        <v>0</v>
      </c>
      <c r="I612" s="140">
        <f>('User Input'!I113*I271)</f>
        <v>0</v>
      </c>
      <c r="J612" s="140">
        <f>('User Input'!J113*J271)</f>
        <v>0</v>
      </c>
      <c r="K612" s="140">
        <f>('User Input'!K113*K271)</f>
        <v>0</v>
      </c>
      <c r="L612" s="140">
        <f>('User Input'!L113*L271)</f>
        <v>0</v>
      </c>
      <c r="M612" s="140">
        <f>('User Input'!M113*M271)</f>
        <v>0</v>
      </c>
      <c r="N612" s="140">
        <f>('User Input'!N113*N271)</f>
        <v>0</v>
      </c>
      <c r="O612" s="140">
        <f>('User Input'!O113*O271)</f>
        <v>0</v>
      </c>
      <c r="P612" s="140">
        <f>('User Input'!P113*P271)</f>
        <v>0</v>
      </c>
      <c r="Q612" s="140">
        <f>('User Input'!Q113*Q271)</f>
        <v>0</v>
      </c>
      <c r="R612" s="140">
        <f>('User Input'!R113*R271)</f>
        <v>0</v>
      </c>
      <c r="S612" s="140">
        <f>('User Input'!S113*S271)</f>
        <v>0</v>
      </c>
      <c r="T612" s="140">
        <f>('User Input'!T113*T271)</f>
        <v>0</v>
      </c>
      <c r="U612" s="140">
        <f>('User Input'!U113*U271)</f>
        <v>0</v>
      </c>
      <c r="V612" s="140">
        <f>('User Input'!V113*V271)</f>
        <v>0</v>
      </c>
      <c r="W612" s="140">
        <f>('User Input'!W113*W271)</f>
        <v>0</v>
      </c>
      <c r="X612" s="140">
        <f>('User Input'!X113*X271)</f>
        <v>0</v>
      </c>
      <c r="Y612" s="140">
        <f>('User Input'!Y113*Y271)</f>
        <v>0</v>
      </c>
      <c r="Z612" s="140">
        <f>('User Input'!Z113*Z271)</f>
        <v>0</v>
      </c>
      <c r="AA612" s="140">
        <f>('User Input'!AA113*AA271)</f>
        <v>0</v>
      </c>
      <c r="AB612" s="140">
        <f>('User Input'!AB113*AB271)</f>
        <v>0</v>
      </c>
      <c r="AC612" s="140">
        <f>('User Input'!AC113*AC271)</f>
        <v>0</v>
      </c>
      <c r="AD612" s="140">
        <f>('User Input'!AD113*AD271)</f>
        <v>0</v>
      </c>
      <c r="AE612" s="140">
        <f>('User Input'!AE113*AE271)</f>
        <v>0</v>
      </c>
      <c r="AF612" s="140">
        <f>('User Input'!AF113*AF271)</f>
        <v>0</v>
      </c>
      <c r="AG612" s="140">
        <f>('User Input'!AG113*AG271)</f>
        <v>0</v>
      </c>
      <c r="AH612" s="140">
        <f>('User Input'!AH113*AH271)</f>
        <v>0</v>
      </c>
      <c r="AI612" s="140">
        <f>('User Input'!AI113*AI271)</f>
        <v>0</v>
      </c>
      <c r="AJ612" s="140">
        <f>('User Input'!AJ113*AJ271)</f>
        <v>0</v>
      </c>
      <c r="AK612" s="140">
        <f>('User Input'!AK113*AK271)</f>
        <v>0</v>
      </c>
      <c r="AL612" s="140">
        <f>('User Input'!AL113*AL271)</f>
        <v>0</v>
      </c>
      <c r="AM612" s="140">
        <f>('User Input'!AM113*AM271)</f>
        <v>0</v>
      </c>
      <c r="AN612" s="140">
        <f>('User Input'!AN113*AN271)</f>
        <v>0</v>
      </c>
      <c r="AO612" s="140">
        <f>('User Input'!AO113*AO271)</f>
        <v>0</v>
      </c>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row>
    <row r="613" spans="1:95" ht="15" customHeight="1">
      <c r="A613" s="104"/>
      <c r="B613" s="117" t="s">
        <v>98</v>
      </c>
      <c r="C613" s="141"/>
      <c r="D613" s="140">
        <f>('User Input'!D114*D272)</f>
        <v>0</v>
      </c>
      <c r="E613" s="140">
        <f>('User Input'!E114*E272)</f>
        <v>0</v>
      </c>
      <c r="F613" s="140">
        <f>('User Input'!F114*F272)</f>
        <v>0</v>
      </c>
      <c r="G613" s="140">
        <f>('User Input'!G114*G272)</f>
        <v>0</v>
      </c>
      <c r="H613" s="140">
        <f>('User Input'!H114*H272)</f>
        <v>0</v>
      </c>
      <c r="I613" s="140">
        <f>('User Input'!I114*I272)</f>
        <v>0</v>
      </c>
      <c r="J613" s="140">
        <f>('User Input'!J114*J272)</f>
        <v>0</v>
      </c>
      <c r="K613" s="140">
        <f>('User Input'!K114*K272)</f>
        <v>0</v>
      </c>
      <c r="L613" s="140">
        <f>('User Input'!L114*L272)</f>
        <v>0</v>
      </c>
      <c r="M613" s="140">
        <f>('User Input'!M114*M272)</f>
        <v>0</v>
      </c>
      <c r="N613" s="140">
        <f>('User Input'!N114*N272)</f>
        <v>0</v>
      </c>
      <c r="O613" s="140">
        <f>('User Input'!O114*O272)</f>
        <v>0</v>
      </c>
      <c r="P613" s="140">
        <f>('User Input'!P114*P272)</f>
        <v>0</v>
      </c>
      <c r="Q613" s="140">
        <f>('User Input'!Q114*Q272)</f>
        <v>0</v>
      </c>
      <c r="R613" s="140">
        <f>('User Input'!R114*R272)</f>
        <v>0</v>
      </c>
      <c r="S613" s="140">
        <f>('User Input'!S114*S272)</f>
        <v>0</v>
      </c>
      <c r="T613" s="140">
        <f>('User Input'!T114*T272)</f>
        <v>0</v>
      </c>
      <c r="U613" s="140">
        <f>('User Input'!U114*U272)</f>
        <v>0</v>
      </c>
      <c r="V613" s="140">
        <f>('User Input'!V114*V272)</f>
        <v>0</v>
      </c>
      <c r="W613" s="140">
        <f>('User Input'!W114*W272)</f>
        <v>0</v>
      </c>
      <c r="X613" s="140">
        <f>('User Input'!X114*X272)</f>
        <v>0</v>
      </c>
      <c r="Y613" s="140">
        <f>('User Input'!Y114*Y272)</f>
        <v>0</v>
      </c>
      <c r="Z613" s="140">
        <f>('User Input'!Z114*Z272)</f>
        <v>0</v>
      </c>
      <c r="AA613" s="140">
        <f>('User Input'!AA114*AA272)</f>
        <v>0</v>
      </c>
      <c r="AB613" s="140">
        <f>('User Input'!AB114*AB272)</f>
        <v>0</v>
      </c>
      <c r="AC613" s="140">
        <f>('User Input'!AC114*AC272)</f>
        <v>0</v>
      </c>
      <c r="AD613" s="140">
        <f>('User Input'!AD114*AD272)</f>
        <v>0</v>
      </c>
      <c r="AE613" s="140">
        <f>('User Input'!AE114*AE272)</f>
        <v>0</v>
      </c>
      <c r="AF613" s="140">
        <f>('User Input'!AF114*AF272)</f>
        <v>0</v>
      </c>
      <c r="AG613" s="140">
        <f>('User Input'!AG114*AG272)</f>
        <v>0</v>
      </c>
      <c r="AH613" s="140">
        <f>('User Input'!AH114*AH272)</f>
        <v>0</v>
      </c>
      <c r="AI613" s="140">
        <f>('User Input'!AI114*AI272)</f>
        <v>0</v>
      </c>
      <c r="AJ613" s="140">
        <f>('User Input'!AJ114*AJ272)</f>
        <v>0</v>
      </c>
      <c r="AK613" s="140">
        <f>('User Input'!AK114*AK272)</f>
        <v>0</v>
      </c>
      <c r="AL613" s="140">
        <f>('User Input'!AL114*AL272)</f>
        <v>0</v>
      </c>
      <c r="AM613" s="140">
        <f>('User Input'!AM114*AM272)</f>
        <v>0</v>
      </c>
      <c r="AN613" s="140">
        <f>('User Input'!AN114*AN272)</f>
        <v>0</v>
      </c>
      <c r="AO613" s="140">
        <f>('User Input'!AO114*AO272)</f>
        <v>0</v>
      </c>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row>
    <row r="614" spans="1:95" ht="15" customHeight="1">
      <c r="A614" s="104"/>
      <c r="B614" s="117" t="s">
        <v>99</v>
      </c>
      <c r="C614" s="141"/>
      <c r="D614" s="140">
        <f>('User Input'!D115*D273)</f>
        <v>0</v>
      </c>
      <c r="E614" s="140">
        <f>('User Input'!E115*E273)</f>
        <v>0</v>
      </c>
      <c r="F614" s="140">
        <f>('User Input'!F115*F273)</f>
        <v>0</v>
      </c>
      <c r="G614" s="140">
        <f>('User Input'!G115*G273)</f>
        <v>0</v>
      </c>
      <c r="H614" s="140">
        <f>('User Input'!H115*H273)</f>
        <v>0</v>
      </c>
      <c r="I614" s="140">
        <f>('User Input'!I115*I273)</f>
        <v>0</v>
      </c>
      <c r="J614" s="140">
        <f>('User Input'!J115*J273)</f>
        <v>0</v>
      </c>
      <c r="K614" s="140">
        <f>('User Input'!K115*K273)</f>
        <v>0</v>
      </c>
      <c r="L614" s="140">
        <f>('User Input'!L115*L273)</f>
        <v>0</v>
      </c>
      <c r="M614" s="140">
        <f>('User Input'!M115*M273)</f>
        <v>0</v>
      </c>
      <c r="N614" s="140">
        <f>('User Input'!N115*N273)</f>
        <v>0</v>
      </c>
      <c r="O614" s="140">
        <f>('User Input'!O115*O273)</f>
        <v>0</v>
      </c>
      <c r="P614" s="140">
        <f>('User Input'!P115*P273)</f>
        <v>0</v>
      </c>
      <c r="Q614" s="140">
        <f>('User Input'!Q115*Q273)</f>
        <v>0</v>
      </c>
      <c r="R614" s="140">
        <f>('User Input'!R115*R273)</f>
        <v>0</v>
      </c>
      <c r="S614" s="140">
        <f>('User Input'!S115*S273)</f>
        <v>0</v>
      </c>
      <c r="T614" s="140">
        <f>('User Input'!T115*T273)</f>
        <v>0</v>
      </c>
      <c r="U614" s="140">
        <f>('User Input'!U115*U273)</f>
        <v>0</v>
      </c>
      <c r="V614" s="140">
        <f>('User Input'!V115*V273)</f>
        <v>0</v>
      </c>
      <c r="W614" s="140">
        <f>('User Input'!W115*W273)</f>
        <v>0</v>
      </c>
      <c r="X614" s="140">
        <f>('User Input'!X115*X273)</f>
        <v>0</v>
      </c>
      <c r="Y614" s="140">
        <f>('User Input'!Y115*Y273)</f>
        <v>0</v>
      </c>
      <c r="Z614" s="140">
        <f>('User Input'!Z115*Z273)</f>
        <v>0</v>
      </c>
      <c r="AA614" s="140">
        <f>('User Input'!AA115*AA273)</f>
        <v>0</v>
      </c>
      <c r="AB614" s="140">
        <f>('User Input'!AB115*AB273)</f>
        <v>0</v>
      </c>
      <c r="AC614" s="140">
        <f>('User Input'!AC115*AC273)</f>
        <v>0</v>
      </c>
      <c r="AD614" s="140">
        <f>('User Input'!AD115*AD273)</f>
        <v>0</v>
      </c>
      <c r="AE614" s="140">
        <f>('User Input'!AE115*AE273)</f>
        <v>0</v>
      </c>
      <c r="AF614" s="140">
        <f>('User Input'!AF115*AF273)</f>
        <v>0</v>
      </c>
      <c r="AG614" s="140">
        <f>('User Input'!AG115*AG273)</f>
        <v>0</v>
      </c>
      <c r="AH614" s="140">
        <f>('User Input'!AH115*AH273)</f>
        <v>0</v>
      </c>
      <c r="AI614" s="140">
        <f>('User Input'!AI115*AI273)</f>
        <v>0</v>
      </c>
      <c r="AJ614" s="140">
        <f>('User Input'!AJ115*AJ273)</f>
        <v>0</v>
      </c>
      <c r="AK614" s="140">
        <f>('User Input'!AK115*AK273)</f>
        <v>0</v>
      </c>
      <c r="AL614" s="140">
        <f>('User Input'!AL115*AL273)</f>
        <v>0</v>
      </c>
      <c r="AM614" s="140">
        <f>('User Input'!AM115*AM273)</f>
        <v>0</v>
      </c>
      <c r="AN614" s="140">
        <f>('User Input'!AN115*AN273)</f>
        <v>0</v>
      </c>
      <c r="AO614" s="140">
        <f>('User Input'!AO115*AO273)</f>
        <v>0</v>
      </c>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row>
    <row r="615" spans="1:95" ht="15" customHeight="1">
      <c r="A615" s="104"/>
      <c r="B615" s="117" t="s">
        <v>100</v>
      </c>
      <c r="C615" s="141"/>
      <c r="D615" s="140">
        <f>('User Input'!D116*D274)</f>
        <v>0</v>
      </c>
      <c r="E615" s="140">
        <f>('User Input'!E116*E274)</f>
        <v>0</v>
      </c>
      <c r="F615" s="140">
        <f>('User Input'!F116*F274)</f>
        <v>0</v>
      </c>
      <c r="G615" s="140">
        <f>('User Input'!G116*G274)</f>
        <v>0</v>
      </c>
      <c r="H615" s="140">
        <f>('User Input'!H116*H274)</f>
        <v>0</v>
      </c>
      <c r="I615" s="140">
        <f>('User Input'!I116*I274)</f>
        <v>0</v>
      </c>
      <c r="J615" s="140">
        <f>('User Input'!J116*J274)</f>
        <v>0</v>
      </c>
      <c r="K615" s="140">
        <f>('User Input'!K116*K274)</f>
        <v>0</v>
      </c>
      <c r="L615" s="140">
        <f>('User Input'!L116*L274)</f>
        <v>0</v>
      </c>
      <c r="M615" s="140">
        <f>('User Input'!M116*M274)</f>
        <v>0</v>
      </c>
      <c r="N615" s="140">
        <f>('User Input'!N116*N274)</f>
        <v>0</v>
      </c>
      <c r="O615" s="140">
        <f>('User Input'!O116*O274)</f>
        <v>0</v>
      </c>
      <c r="P615" s="140">
        <f>('User Input'!P116*P274)</f>
        <v>0</v>
      </c>
      <c r="Q615" s="140">
        <f>('User Input'!Q116*Q274)</f>
        <v>0</v>
      </c>
      <c r="R615" s="140">
        <f>('User Input'!R116*R274)</f>
        <v>0</v>
      </c>
      <c r="S615" s="140">
        <f>('User Input'!S116*S274)</f>
        <v>0</v>
      </c>
      <c r="T615" s="140">
        <f>('User Input'!T116*T274)</f>
        <v>0</v>
      </c>
      <c r="U615" s="140">
        <f>('User Input'!U116*U274)</f>
        <v>0</v>
      </c>
      <c r="V615" s="140">
        <f>('User Input'!V116*V274)</f>
        <v>0</v>
      </c>
      <c r="W615" s="140">
        <f>('User Input'!W116*W274)</f>
        <v>0</v>
      </c>
      <c r="X615" s="140">
        <f>('User Input'!X116*X274)</f>
        <v>0</v>
      </c>
      <c r="Y615" s="140">
        <f>('User Input'!Y116*Y274)</f>
        <v>0</v>
      </c>
      <c r="Z615" s="140">
        <f>('User Input'!Z116*Z274)</f>
        <v>0</v>
      </c>
      <c r="AA615" s="140">
        <f>('User Input'!AA116*AA274)</f>
        <v>0</v>
      </c>
      <c r="AB615" s="140">
        <f>('User Input'!AB116*AB274)</f>
        <v>0</v>
      </c>
      <c r="AC615" s="140">
        <f>('User Input'!AC116*AC274)</f>
        <v>0</v>
      </c>
      <c r="AD615" s="140">
        <f>('User Input'!AD116*AD274)</f>
        <v>0</v>
      </c>
      <c r="AE615" s="140">
        <f>('User Input'!AE116*AE274)</f>
        <v>0</v>
      </c>
      <c r="AF615" s="140">
        <f>('User Input'!AF116*AF274)</f>
        <v>0</v>
      </c>
      <c r="AG615" s="140">
        <f>('User Input'!AG116*AG274)</f>
        <v>0</v>
      </c>
      <c r="AH615" s="140">
        <f>('User Input'!AH116*AH274)</f>
        <v>0</v>
      </c>
      <c r="AI615" s="140">
        <f>('User Input'!AI116*AI274)</f>
        <v>0</v>
      </c>
      <c r="AJ615" s="140">
        <f>('User Input'!AJ116*AJ274)</f>
        <v>0</v>
      </c>
      <c r="AK615" s="140">
        <f>('User Input'!AK116*AK274)</f>
        <v>0</v>
      </c>
      <c r="AL615" s="140">
        <f>('User Input'!AL116*AL274)</f>
        <v>0</v>
      </c>
      <c r="AM615" s="140">
        <f>('User Input'!AM116*AM274)</f>
        <v>0</v>
      </c>
      <c r="AN615" s="140">
        <f>('User Input'!AN116*AN274)</f>
        <v>0</v>
      </c>
      <c r="AO615" s="140">
        <f>('User Input'!AO116*AO274)</f>
        <v>0</v>
      </c>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row>
    <row r="616" spans="1:95" ht="15" customHeight="1">
      <c r="A616" s="104"/>
      <c r="B616" s="117" t="s">
        <v>101</v>
      </c>
      <c r="C616" s="141"/>
      <c r="D616" s="140">
        <f>('User Input'!D117*D275)</f>
        <v>0</v>
      </c>
      <c r="E616" s="140">
        <f>('User Input'!E117*E275)</f>
        <v>0</v>
      </c>
      <c r="F616" s="140">
        <f>('User Input'!F117*F275)</f>
        <v>0</v>
      </c>
      <c r="G616" s="140">
        <f>('User Input'!G117*G275)</f>
        <v>0</v>
      </c>
      <c r="H616" s="140">
        <f>('User Input'!H117*H275)</f>
        <v>0</v>
      </c>
      <c r="I616" s="140">
        <f>('User Input'!I117*I275)</f>
        <v>0</v>
      </c>
      <c r="J616" s="140">
        <f>('User Input'!J117*J275)</f>
        <v>0</v>
      </c>
      <c r="K616" s="140">
        <f>('User Input'!K117*K275)</f>
        <v>0</v>
      </c>
      <c r="L616" s="140">
        <f>('User Input'!L117*L275)</f>
        <v>0</v>
      </c>
      <c r="M616" s="140">
        <f>('User Input'!M117*M275)</f>
        <v>0</v>
      </c>
      <c r="N616" s="140">
        <f>('User Input'!N117*N275)</f>
        <v>0</v>
      </c>
      <c r="O616" s="140">
        <f>('User Input'!O117*O275)</f>
        <v>0</v>
      </c>
      <c r="P616" s="140">
        <f>('User Input'!P117*P275)</f>
        <v>0</v>
      </c>
      <c r="Q616" s="140">
        <f>('User Input'!Q117*Q275)</f>
        <v>0</v>
      </c>
      <c r="R616" s="140">
        <f>('User Input'!R117*R275)</f>
        <v>0</v>
      </c>
      <c r="S616" s="140">
        <f>('User Input'!S117*S275)</f>
        <v>0</v>
      </c>
      <c r="T616" s="140">
        <f>('User Input'!T117*T275)</f>
        <v>0</v>
      </c>
      <c r="U616" s="140">
        <f>('User Input'!U117*U275)</f>
        <v>0</v>
      </c>
      <c r="V616" s="140">
        <f>('User Input'!V117*V275)</f>
        <v>0</v>
      </c>
      <c r="W616" s="140">
        <f>('User Input'!W117*W275)</f>
        <v>0</v>
      </c>
      <c r="X616" s="140">
        <f>('User Input'!X117*X275)</f>
        <v>0</v>
      </c>
      <c r="Y616" s="140">
        <f>('User Input'!Y117*Y275)</f>
        <v>0</v>
      </c>
      <c r="Z616" s="140">
        <f>('User Input'!Z117*Z275)</f>
        <v>0</v>
      </c>
      <c r="AA616" s="140">
        <f>('User Input'!AA117*AA275)</f>
        <v>0</v>
      </c>
      <c r="AB616" s="140">
        <f>('User Input'!AB117*AB275)</f>
        <v>0</v>
      </c>
      <c r="AC616" s="140">
        <f>('User Input'!AC117*AC275)</f>
        <v>0</v>
      </c>
      <c r="AD616" s="140">
        <f>('User Input'!AD117*AD275)</f>
        <v>0</v>
      </c>
      <c r="AE616" s="140">
        <f>('User Input'!AE117*AE275)</f>
        <v>0</v>
      </c>
      <c r="AF616" s="140">
        <f>('User Input'!AF117*AF275)</f>
        <v>0</v>
      </c>
      <c r="AG616" s="140">
        <f>('User Input'!AG117*AG275)</f>
        <v>0</v>
      </c>
      <c r="AH616" s="140">
        <f>('User Input'!AH117*AH275)</f>
        <v>0</v>
      </c>
      <c r="AI616" s="140">
        <f>('User Input'!AI117*AI275)</f>
        <v>0</v>
      </c>
      <c r="AJ616" s="140">
        <f>('User Input'!AJ117*AJ275)</f>
        <v>0</v>
      </c>
      <c r="AK616" s="140">
        <f>('User Input'!AK117*AK275)</f>
        <v>0</v>
      </c>
      <c r="AL616" s="140">
        <f>('User Input'!AL117*AL275)</f>
        <v>0</v>
      </c>
      <c r="AM616" s="140">
        <f>('User Input'!AM117*AM275)</f>
        <v>0</v>
      </c>
      <c r="AN616" s="140">
        <f>('User Input'!AN117*AN275)</f>
        <v>0</v>
      </c>
      <c r="AO616" s="140">
        <f>('User Input'!AO117*AO275)</f>
        <v>0</v>
      </c>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row>
    <row r="617" spans="1:95" ht="15" customHeight="1">
      <c r="A617" s="104"/>
      <c r="B617" s="117" t="s">
        <v>102</v>
      </c>
      <c r="C617" s="141"/>
      <c r="D617" s="140">
        <f>('User Input'!D118*D276)</f>
        <v>0</v>
      </c>
      <c r="E617" s="140">
        <f>('User Input'!E118*E276)</f>
        <v>0</v>
      </c>
      <c r="F617" s="140">
        <f>('User Input'!F118*F276)</f>
        <v>0</v>
      </c>
      <c r="G617" s="140">
        <f>('User Input'!G118*G276)</f>
        <v>0</v>
      </c>
      <c r="H617" s="140">
        <f>('User Input'!H118*H276)</f>
        <v>0</v>
      </c>
      <c r="I617" s="140">
        <f>('User Input'!I118*I276)</f>
        <v>0</v>
      </c>
      <c r="J617" s="140">
        <f>('User Input'!J118*J276)</f>
        <v>0</v>
      </c>
      <c r="K617" s="140">
        <f>('User Input'!K118*K276)</f>
        <v>0</v>
      </c>
      <c r="L617" s="140">
        <f>('User Input'!L118*L276)</f>
        <v>0</v>
      </c>
      <c r="M617" s="140">
        <f>('User Input'!M118*M276)</f>
        <v>0</v>
      </c>
      <c r="N617" s="140">
        <f>('User Input'!N118*N276)</f>
        <v>0</v>
      </c>
      <c r="O617" s="140">
        <f>('User Input'!O118*O276)</f>
        <v>0</v>
      </c>
      <c r="P617" s="140">
        <f>('User Input'!P118*P276)</f>
        <v>0</v>
      </c>
      <c r="Q617" s="140">
        <f>('User Input'!Q118*Q276)</f>
        <v>0</v>
      </c>
      <c r="R617" s="140">
        <f>('User Input'!R118*R276)</f>
        <v>0</v>
      </c>
      <c r="S617" s="140">
        <f>('User Input'!S118*S276)</f>
        <v>0</v>
      </c>
      <c r="T617" s="140">
        <f>('User Input'!T118*T276)</f>
        <v>0</v>
      </c>
      <c r="U617" s="140">
        <f>('User Input'!U118*U276)</f>
        <v>0</v>
      </c>
      <c r="V617" s="140">
        <f>('User Input'!V118*V276)</f>
        <v>0</v>
      </c>
      <c r="W617" s="140">
        <f>('User Input'!W118*W276)</f>
        <v>0</v>
      </c>
      <c r="X617" s="140">
        <f>('User Input'!X118*X276)</f>
        <v>0</v>
      </c>
      <c r="Y617" s="140">
        <f>('User Input'!Y118*Y276)</f>
        <v>0</v>
      </c>
      <c r="Z617" s="140">
        <f>('User Input'!Z118*Z276)</f>
        <v>0</v>
      </c>
      <c r="AA617" s="140">
        <f>('User Input'!AA118*AA276)</f>
        <v>0</v>
      </c>
      <c r="AB617" s="140">
        <f>('User Input'!AB118*AB276)</f>
        <v>0</v>
      </c>
      <c r="AC617" s="140">
        <f>('User Input'!AC118*AC276)</f>
        <v>0</v>
      </c>
      <c r="AD617" s="140">
        <f>('User Input'!AD118*AD276)</f>
        <v>0</v>
      </c>
      <c r="AE617" s="140">
        <f>('User Input'!AE118*AE276)</f>
        <v>0</v>
      </c>
      <c r="AF617" s="140">
        <f>('User Input'!AF118*AF276)</f>
        <v>0</v>
      </c>
      <c r="AG617" s="140">
        <f>('User Input'!AG118*AG276)</f>
        <v>0</v>
      </c>
      <c r="AH617" s="140">
        <f>('User Input'!AH118*AH276)</f>
        <v>0</v>
      </c>
      <c r="AI617" s="140">
        <f>('User Input'!AI118*AI276)</f>
        <v>0</v>
      </c>
      <c r="AJ617" s="140">
        <f>('User Input'!AJ118*AJ276)</f>
        <v>0</v>
      </c>
      <c r="AK617" s="140">
        <f>('User Input'!AK118*AK276)</f>
        <v>0</v>
      </c>
      <c r="AL617" s="140">
        <f>('User Input'!AL118*AL276)</f>
        <v>0</v>
      </c>
      <c r="AM617" s="140">
        <f>('User Input'!AM118*AM276)</f>
        <v>0</v>
      </c>
      <c r="AN617" s="140">
        <f>('User Input'!AN118*AN276)</f>
        <v>0</v>
      </c>
      <c r="AO617" s="140">
        <f>('User Input'!AO118*AO276)</f>
        <v>0</v>
      </c>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row>
    <row r="618" spans="1:95" ht="15" customHeight="1">
      <c r="A618" s="104"/>
      <c r="B618" s="117" t="s">
        <v>103</v>
      </c>
      <c r="C618" s="141"/>
      <c r="D618" s="140">
        <f>('User Input'!D119*D277)</f>
        <v>0</v>
      </c>
      <c r="E618" s="140">
        <f>('User Input'!E119*E277)</f>
        <v>0</v>
      </c>
      <c r="F618" s="140">
        <f>('User Input'!F119*F277)</f>
        <v>0</v>
      </c>
      <c r="G618" s="140">
        <f>('User Input'!G119*G277)</f>
        <v>0</v>
      </c>
      <c r="H618" s="140">
        <f>('User Input'!H119*H277)</f>
        <v>0</v>
      </c>
      <c r="I618" s="140">
        <f>('User Input'!I119*I277)</f>
        <v>0</v>
      </c>
      <c r="J618" s="140">
        <f>('User Input'!J119*J277)</f>
        <v>0</v>
      </c>
      <c r="K618" s="140">
        <f>('User Input'!K119*K277)</f>
        <v>0</v>
      </c>
      <c r="L618" s="140">
        <f>('User Input'!L119*L277)</f>
        <v>0</v>
      </c>
      <c r="M618" s="140">
        <f>('User Input'!M119*M277)</f>
        <v>0</v>
      </c>
      <c r="N618" s="140">
        <f>('User Input'!N119*N277)</f>
        <v>0</v>
      </c>
      <c r="O618" s="140">
        <f>('User Input'!O119*O277)</f>
        <v>0</v>
      </c>
      <c r="P618" s="140">
        <f>('User Input'!P119*P277)</f>
        <v>0</v>
      </c>
      <c r="Q618" s="140">
        <f>('User Input'!Q119*Q277)</f>
        <v>0</v>
      </c>
      <c r="R618" s="140">
        <f>('User Input'!R119*R277)</f>
        <v>0</v>
      </c>
      <c r="S618" s="140">
        <f>('User Input'!S119*S277)</f>
        <v>0</v>
      </c>
      <c r="T618" s="140">
        <f>('User Input'!T119*T277)</f>
        <v>0</v>
      </c>
      <c r="U618" s="140">
        <f>('User Input'!U119*U277)</f>
        <v>0</v>
      </c>
      <c r="V618" s="140">
        <f>('User Input'!V119*V277)</f>
        <v>0</v>
      </c>
      <c r="W618" s="140">
        <f>('User Input'!W119*W277)</f>
        <v>0</v>
      </c>
      <c r="X618" s="140">
        <f>('User Input'!X119*X277)</f>
        <v>0</v>
      </c>
      <c r="Y618" s="140">
        <f>('User Input'!Y119*Y277)</f>
        <v>0</v>
      </c>
      <c r="Z618" s="140">
        <f>('User Input'!Z119*Z277)</f>
        <v>0</v>
      </c>
      <c r="AA618" s="140">
        <f>('User Input'!AA119*AA277)</f>
        <v>0</v>
      </c>
      <c r="AB618" s="140">
        <f>('User Input'!AB119*AB277)</f>
        <v>0</v>
      </c>
      <c r="AC618" s="140">
        <f>('User Input'!AC119*AC277)</f>
        <v>0</v>
      </c>
      <c r="AD618" s="140">
        <f>('User Input'!AD119*AD277)</f>
        <v>0</v>
      </c>
      <c r="AE618" s="140">
        <f>('User Input'!AE119*AE277)</f>
        <v>0</v>
      </c>
      <c r="AF618" s="140">
        <f>('User Input'!AF119*AF277)</f>
        <v>0</v>
      </c>
      <c r="AG618" s="140">
        <f>('User Input'!AG119*AG277)</f>
        <v>0</v>
      </c>
      <c r="AH618" s="140">
        <f>('User Input'!AH119*AH277)</f>
        <v>0</v>
      </c>
      <c r="AI618" s="140">
        <f>('User Input'!AI119*AI277)</f>
        <v>0</v>
      </c>
      <c r="AJ618" s="140">
        <f>('User Input'!AJ119*AJ277)</f>
        <v>0</v>
      </c>
      <c r="AK618" s="140">
        <f>('User Input'!AK119*AK277)</f>
        <v>0</v>
      </c>
      <c r="AL618" s="140">
        <f>('User Input'!AL119*AL277)</f>
        <v>0</v>
      </c>
      <c r="AM618" s="140">
        <f>('User Input'!AM119*AM277)</f>
        <v>0</v>
      </c>
      <c r="AN618" s="140">
        <f>('User Input'!AN119*AN277)</f>
        <v>0</v>
      </c>
      <c r="AO618" s="140">
        <f>('User Input'!AO119*AO277)</f>
        <v>0</v>
      </c>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row>
    <row r="619" spans="1:95" ht="15" customHeight="1">
      <c r="A619" s="104"/>
      <c r="B619" s="117" t="s">
        <v>104</v>
      </c>
      <c r="C619" s="141"/>
      <c r="D619" s="140">
        <f>('User Input'!D120*D278)</f>
        <v>0</v>
      </c>
      <c r="E619" s="140">
        <f>('User Input'!E120*E278)</f>
        <v>0</v>
      </c>
      <c r="F619" s="140">
        <f>('User Input'!F120*F278)</f>
        <v>0</v>
      </c>
      <c r="G619" s="140">
        <f>('User Input'!G120*G278)</f>
        <v>0</v>
      </c>
      <c r="H619" s="140">
        <f>('User Input'!H120*H278)</f>
        <v>0</v>
      </c>
      <c r="I619" s="140">
        <f>('User Input'!I120*I278)</f>
        <v>0</v>
      </c>
      <c r="J619" s="140">
        <f>('User Input'!J120*J278)</f>
        <v>0</v>
      </c>
      <c r="K619" s="140">
        <f>('User Input'!K120*K278)</f>
        <v>0</v>
      </c>
      <c r="L619" s="140">
        <f>('User Input'!L120*L278)</f>
        <v>0</v>
      </c>
      <c r="M619" s="140">
        <f>('User Input'!M120*M278)</f>
        <v>0</v>
      </c>
      <c r="N619" s="140">
        <f>('User Input'!N120*N278)</f>
        <v>0</v>
      </c>
      <c r="O619" s="140">
        <f>('User Input'!O120*O278)</f>
        <v>0</v>
      </c>
      <c r="P619" s="140">
        <f>('User Input'!P120*P278)</f>
        <v>0</v>
      </c>
      <c r="Q619" s="140">
        <f>('User Input'!Q120*Q278)</f>
        <v>0</v>
      </c>
      <c r="R619" s="140">
        <f>('User Input'!R120*R278)</f>
        <v>0</v>
      </c>
      <c r="S619" s="140">
        <f>('User Input'!S120*S278)</f>
        <v>0</v>
      </c>
      <c r="T619" s="140">
        <f>('User Input'!T120*T278)</f>
        <v>0</v>
      </c>
      <c r="U619" s="140">
        <f>('User Input'!U120*U278)</f>
        <v>0</v>
      </c>
      <c r="V619" s="140">
        <f>('User Input'!V120*V278)</f>
        <v>0</v>
      </c>
      <c r="W619" s="140">
        <f>('User Input'!W120*W278)</f>
        <v>0</v>
      </c>
      <c r="X619" s="140">
        <f>('User Input'!X120*X278)</f>
        <v>0</v>
      </c>
      <c r="Y619" s="140">
        <f>('User Input'!Y120*Y278)</f>
        <v>0</v>
      </c>
      <c r="Z619" s="140">
        <f>('User Input'!Z120*Z278)</f>
        <v>0</v>
      </c>
      <c r="AA619" s="140">
        <f>('User Input'!AA120*AA278)</f>
        <v>0</v>
      </c>
      <c r="AB619" s="140">
        <f>('User Input'!AB120*AB278)</f>
        <v>0</v>
      </c>
      <c r="AC619" s="140">
        <f>('User Input'!AC120*AC278)</f>
        <v>0</v>
      </c>
      <c r="AD619" s="140">
        <f>('User Input'!AD120*AD278)</f>
        <v>0</v>
      </c>
      <c r="AE619" s="140">
        <f>('User Input'!AE120*AE278)</f>
        <v>0</v>
      </c>
      <c r="AF619" s="140">
        <f>('User Input'!AF120*AF278)</f>
        <v>0</v>
      </c>
      <c r="AG619" s="140">
        <f>('User Input'!AG120*AG278)</f>
        <v>0</v>
      </c>
      <c r="AH619" s="140">
        <f>('User Input'!AH120*AH278)</f>
        <v>0</v>
      </c>
      <c r="AI619" s="140">
        <f>('User Input'!AI120*AI278)</f>
        <v>0</v>
      </c>
      <c r="AJ619" s="140">
        <f>('User Input'!AJ120*AJ278)</f>
        <v>0</v>
      </c>
      <c r="AK619" s="140">
        <f>('User Input'!AK120*AK278)</f>
        <v>0</v>
      </c>
      <c r="AL619" s="140">
        <f>('User Input'!AL120*AL278)</f>
        <v>0</v>
      </c>
      <c r="AM619" s="140">
        <f>('User Input'!AM120*AM278)</f>
        <v>0</v>
      </c>
      <c r="AN619" s="140">
        <f>('User Input'!AN120*AN278)</f>
        <v>0</v>
      </c>
      <c r="AO619" s="140">
        <f>('User Input'!AO120*AO278)</f>
        <v>0</v>
      </c>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row>
    <row r="620" spans="1:95" ht="15" customHeight="1">
      <c r="A620" s="104"/>
      <c r="B620" s="117" t="s">
        <v>105</v>
      </c>
      <c r="C620" s="141"/>
      <c r="D620" s="140">
        <f>('User Input'!D121*D279)</f>
        <v>0</v>
      </c>
      <c r="E620" s="140">
        <f>('User Input'!E121*E279)</f>
        <v>0</v>
      </c>
      <c r="F620" s="140">
        <f>('User Input'!F121*F279)</f>
        <v>0</v>
      </c>
      <c r="G620" s="140">
        <f>('User Input'!G121*G279)</f>
        <v>0</v>
      </c>
      <c r="H620" s="140">
        <f>('User Input'!H121*H279)</f>
        <v>0</v>
      </c>
      <c r="I620" s="140">
        <f>('User Input'!I121*I279)</f>
        <v>0</v>
      </c>
      <c r="J620" s="140">
        <f>('User Input'!J121*J279)</f>
        <v>0</v>
      </c>
      <c r="K620" s="140">
        <f>('User Input'!K121*K279)</f>
        <v>0</v>
      </c>
      <c r="L620" s="140">
        <f>('User Input'!L121*L279)</f>
        <v>0</v>
      </c>
      <c r="M620" s="140">
        <f>('User Input'!M121*M279)</f>
        <v>0</v>
      </c>
      <c r="N620" s="140">
        <f>('User Input'!N121*N279)</f>
        <v>0</v>
      </c>
      <c r="O620" s="140">
        <f>('User Input'!O121*O279)</f>
        <v>0</v>
      </c>
      <c r="P620" s="140">
        <f>('User Input'!P121*P279)</f>
        <v>0</v>
      </c>
      <c r="Q620" s="140">
        <f>('User Input'!Q121*Q279)</f>
        <v>0</v>
      </c>
      <c r="R620" s="140">
        <f>('User Input'!R121*R279)</f>
        <v>0</v>
      </c>
      <c r="S620" s="140">
        <f>('User Input'!S121*S279)</f>
        <v>0</v>
      </c>
      <c r="T620" s="140">
        <f>('User Input'!T121*T279)</f>
        <v>0</v>
      </c>
      <c r="U620" s="140">
        <f>('User Input'!U121*U279)</f>
        <v>0</v>
      </c>
      <c r="V620" s="140">
        <f>('User Input'!V121*V279)</f>
        <v>0</v>
      </c>
      <c r="W620" s="140">
        <f>('User Input'!W121*W279)</f>
        <v>0</v>
      </c>
      <c r="X620" s="140">
        <f>('User Input'!X121*X279)</f>
        <v>0</v>
      </c>
      <c r="Y620" s="140">
        <f>('User Input'!Y121*Y279)</f>
        <v>0</v>
      </c>
      <c r="Z620" s="140">
        <f>('User Input'!Z121*Z279)</f>
        <v>0</v>
      </c>
      <c r="AA620" s="140">
        <f>('User Input'!AA121*AA279)</f>
        <v>0</v>
      </c>
      <c r="AB620" s="140">
        <f>('User Input'!AB121*AB279)</f>
        <v>0</v>
      </c>
      <c r="AC620" s="140">
        <f>('User Input'!AC121*AC279)</f>
        <v>0</v>
      </c>
      <c r="AD620" s="140">
        <f>('User Input'!AD121*AD279)</f>
        <v>0</v>
      </c>
      <c r="AE620" s="140">
        <f>('User Input'!AE121*AE279)</f>
        <v>0</v>
      </c>
      <c r="AF620" s="140">
        <f>('User Input'!AF121*AF279)</f>
        <v>0</v>
      </c>
      <c r="AG620" s="140">
        <f>('User Input'!AG121*AG279)</f>
        <v>0</v>
      </c>
      <c r="AH620" s="140">
        <f>('User Input'!AH121*AH279)</f>
        <v>0</v>
      </c>
      <c r="AI620" s="140">
        <f>('User Input'!AI121*AI279)</f>
        <v>0</v>
      </c>
      <c r="AJ620" s="140">
        <f>('User Input'!AJ121*AJ279)</f>
        <v>0</v>
      </c>
      <c r="AK620" s="140">
        <f>('User Input'!AK121*AK279)</f>
        <v>0</v>
      </c>
      <c r="AL620" s="140">
        <f>('User Input'!AL121*AL279)</f>
        <v>0</v>
      </c>
      <c r="AM620" s="140">
        <f>('User Input'!AM121*AM279)</f>
        <v>0</v>
      </c>
      <c r="AN620" s="140">
        <f>('User Input'!AN121*AN279)</f>
        <v>0</v>
      </c>
      <c r="AO620" s="140">
        <f>('User Input'!AO121*AO279)</f>
        <v>0</v>
      </c>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row>
    <row r="621" spans="1:95" ht="15" customHeight="1">
      <c r="A621" s="104"/>
      <c r="B621" s="117" t="s">
        <v>106</v>
      </c>
      <c r="C621" s="141"/>
      <c r="D621" s="140">
        <f>('User Input'!D122*D280)</f>
        <v>0</v>
      </c>
      <c r="E621" s="140">
        <f>('User Input'!E122*E280)</f>
        <v>0</v>
      </c>
      <c r="F621" s="140">
        <f>('User Input'!F122*F280)</f>
        <v>0</v>
      </c>
      <c r="G621" s="140">
        <f>('User Input'!G122*G280)</f>
        <v>0</v>
      </c>
      <c r="H621" s="140">
        <f>('User Input'!H122*H280)</f>
        <v>0</v>
      </c>
      <c r="I621" s="140">
        <f>('User Input'!I122*I280)</f>
        <v>0</v>
      </c>
      <c r="J621" s="140">
        <f>('User Input'!J122*J280)</f>
        <v>0</v>
      </c>
      <c r="K621" s="140">
        <f>('User Input'!K122*K280)</f>
        <v>0</v>
      </c>
      <c r="L621" s="140">
        <f>('User Input'!L122*L280)</f>
        <v>0</v>
      </c>
      <c r="M621" s="140">
        <f>('User Input'!M122*M280)</f>
        <v>0</v>
      </c>
      <c r="N621" s="140">
        <f>('User Input'!N122*N280)</f>
        <v>0</v>
      </c>
      <c r="O621" s="140">
        <f>('User Input'!O122*O280)</f>
        <v>0</v>
      </c>
      <c r="P621" s="140">
        <f>('User Input'!P122*P280)</f>
        <v>0</v>
      </c>
      <c r="Q621" s="140">
        <f>('User Input'!Q122*Q280)</f>
        <v>0</v>
      </c>
      <c r="R621" s="140">
        <f>('User Input'!R122*R280)</f>
        <v>0</v>
      </c>
      <c r="S621" s="140">
        <f>('User Input'!S122*S280)</f>
        <v>0</v>
      </c>
      <c r="T621" s="140">
        <f>('User Input'!T122*T280)</f>
        <v>0</v>
      </c>
      <c r="U621" s="140">
        <f>('User Input'!U122*U280)</f>
        <v>0</v>
      </c>
      <c r="V621" s="140">
        <f>('User Input'!V122*V280)</f>
        <v>0</v>
      </c>
      <c r="W621" s="140">
        <f>('User Input'!W122*W280)</f>
        <v>0</v>
      </c>
      <c r="X621" s="140">
        <f>('User Input'!X122*X280)</f>
        <v>0</v>
      </c>
      <c r="Y621" s="140">
        <f>('User Input'!Y122*Y280)</f>
        <v>0</v>
      </c>
      <c r="Z621" s="140">
        <f>('User Input'!Z122*Z280)</f>
        <v>0</v>
      </c>
      <c r="AA621" s="140">
        <f>('User Input'!AA122*AA280)</f>
        <v>0</v>
      </c>
      <c r="AB621" s="140">
        <f>('User Input'!AB122*AB280)</f>
        <v>0</v>
      </c>
      <c r="AC621" s="140">
        <f>('User Input'!AC122*AC280)</f>
        <v>0</v>
      </c>
      <c r="AD621" s="140">
        <f>('User Input'!AD122*AD280)</f>
        <v>0</v>
      </c>
      <c r="AE621" s="140">
        <f>('User Input'!AE122*AE280)</f>
        <v>0</v>
      </c>
      <c r="AF621" s="140">
        <f>('User Input'!AF122*AF280)</f>
        <v>0</v>
      </c>
      <c r="AG621" s="140">
        <f>('User Input'!AG122*AG280)</f>
        <v>0</v>
      </c>
      <c r="AH621" s="140">
        <f>('User Input'!AH122*AH280)</f>
        <v>0</v>
      </c>
      <c r="AI621" s="140">
        <f>('User Input'!AI122*AI280)</f>
        <v>0</v>
      </c>
      <c r="AJ621" s="140">
        <f>('User Input'!AJ122*AJ280)</f>
        <v>0</v>
      </c>
      <c r="AK621" s="140">
        <f>('User Input'!AK122*AK280)</f>
        <v>0</v>
      </c>
      <c r="AL621" s="140">
        <f>('User Input'!AL122*AL280)</f>
        <v>0</v>
      </c>
      <c r="AM621" s="140">
        <f>('User Input'!AM122*AM280)</f>
        <v>0</v>
      </c>
      <c r="AN621" s="140">
        <f>('User Input'!AN122*AN280)</f>
        <v>0</v>
      </c>
      <c r="AO621" s="140">
        <f>('User Input'!AO122*AO280)</f>
        <v>0</v>
      </c>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row>
    <row r="622" spans="1:95" ht="15" customHeight="1">
      <c r="A622" s="104"/>
      <c r="B622" s="117" t="s">
        <v>107</v>
      </c>
      <c r="C622" s="141"/>
      <c r="D622" s="140">
        <f>('User Input'!D123*D281)</f>
        <v>0</v>
      </c>
      <c r="E622" s="140">
        <f>('User Input'!E123*E281)</f>
        <v>0</v>
      </c>
      <c r="F622" s="140">
        <f>('User Input'!F123*F281)</f>
        <v>0</v>
      </c>
      <c r="G622" s="140">
        <f>('User Input'!G123*G281)</f>
        <v>0</v>
      </c>
      <c r="H622" s="140">
        <f>('User Input'!H123*H281)</f>
        <v>0</v>
      </c>
      <c r="I622" s="140">
        <f>('User Input'!I123*I281)</f>
        <v>0</v>
      </c>
      <c r="J622" s="140">
        <f>('User Input'!J123*J281)</f>
        <v>0</v>
      </c>
      <c r="K622" s="140">
        <f>('User Input'!K123*K281)</f>
        <v>0</v>
      </c>
      <c r="L622" s="140">
        <f>('User Input'!L123*L281)</f>
        <v>0</v>
      </c>
      <c r="M622" s="140">
        <f>('User Input'!M123*M281)</f>
        <v>0</v>
      </c>
      <c r="N622" s="140">
        <f>('User Input'!N123*N281)</f>
        <v>0</v>
      </c>
      <c r="O622" s="140">
        <f>('User Input'!O123*O281)</f>
        <v>0</v>
      </c>
      <c r="P622" s="140">
        <f>('User Input'!P123*P281)</f>
        <v>0</v>
      </c>
      <c r="Q622" s="140">
        <f>('User Input'!Q123*Q281)</f>
        <v>0</v>
      </c>
      <c r="R622" s="140">
        <f>('User Input'!R123*R281)</f>
        <v>0</v>
      </c>
      <c r="S622" s="140">
        <f>('User Input'!S123*S281)</f>
        <v>0</v>
      </c>
      <c r="T622" s="140">
        <f>('User Input'!T123*T281)</f>
        <v>0</v>
      </c>
      <c r="U622" s="140">
        <f>('User Input'!U123*U281)</f>
        <v>0</v>
      </c>
      <c r="V622" s="140">
        <f>('User Input'!V123*V281)</f>
        <v>0</v>
      </c>
      <c r="W622" s="140">
        <f>('User Input'!W123*W281)</f>
        <v>0</v>
      </c>
      <c r="X622" s="140">
        <f>('User Input'!X123*X281)</f>
        <v>0</v>
      </c>
      <c r="Y622" s="140">
        <f>('User Input'!Y123*Y281)</f>
        <v>0</v>
      </c>
      <c r="Z622" s="140">
        <f>('User Input'!Z123*Z281)</f>
        <v>0</v>
      </c>
      <c r="AA622" s="140">
        <f>('User Input'!AA123*AA281)</f>
        <v>0</v>
      </c>
      <c r="AB622" s="140">
        <f>('User Input'!AB123*AB281)</f>
        <v>0</v>
      </c>
      <c r="AC622" s="140">
        <f>('User Input'!AC123*AC281)</f>
        <v>0</v>
      </c>
      <c r="AD622" s="140">
        <f>('User Input'!AD123*AD281)</f>
        <v>0</v>
      </c>
      <c r="AE622" s="140">
        <f>('User Input'!AE123*AE281)</f>
        <v>0</v>
      </c>
      <c r="AF622" s="140">
        <f>('User Input'!AF123*AF281)</f>
        <v>0</v>
      </c>
      <c r="AG622" s="140">
        <f>('User Input'!AG123*AG281)</f>
        <v>0</v>
      </c>
      <c r="AH622" s="140">
        <f>('User Input'!AH123*AH281)</f>
        <v>0</v>
      </c>
      <c r="AI622" s="140">
        <f>('User Input'!AI123*AI281)</f>
        <v>0</v>
      </c>
      <c r="AJ622" s="140">
        <f>('User Input'!AJ123*AJ281)</f>
        <v>0</v>
      </c>
      <c r="AK622" s="140">
        <f>('User Input'!AK123*AK281)</f>
        <v>0</v>
      </c>
      <c r="AL622" s="140">
        <f>('User Input'!AL123*AL281)</f>
        <v>0</v>
      </c>
      <c r="AM622" s="140">
        <f>('User Input'!AM123*AM281)</f>
        <v>0</v>
      </c>
      <c r="AN622" s="140">
        <f>('User Input'!AN123*AN281)</f>
        <v>0</v>
      </c>
      <c r="AO622" s="140">
        <f>('User Input'!AO123*AO281)</f>
        <v>0</v>
      </c>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row>
    <row r="623" spans="1:95" ht="15" customHeight="1">
      <c r="A623" s="104"/>
      <c r="B623" s="117" t="s">
        <v>108</v>
      </c>
      <c r="C623" s="141"/>
      <c r="D623" s="140">
        <f>('User Input'!D124*D282)</f>
        <v>0</v>
      </c>
      <c r="E623" s="140">
        <f>('User Input'!E124*E282)</f>
        <v>0</v>
      </c>
      <c r="F623" s="140">
        <f>('User Input'!F124*F282)</f>
        <v>0</v>
      </c>
      <c r="G623" s="140">
        <f>('User Input'!G124*G282)</f>
        <v>0</v>
      </c>
      <c r="H623" s="140">
        <f>('User Input'!H124*H282)</f>
        <v>0</v>
      </c>
      <c r="I623" s="140">
        <f>('User Input'!I124*I282)</f>
        <v>0</v>
      </c>
      <c r="J623" s="140">
        <f>('User Input'!J124*J282)</f>
        <v>0</v>
      </c>
      <c r="K623" s="140">
        <f>('User Input'!K124*K282)</f>
        <v>0</v>
      </c>
      <c r="L623" s="140">
        <f>('User Input'!L124*L282)</f>
        <v>0</v>
      </c>
      <c r="M623" s="140">
        <f>('User Input'!M124*M282)</f>
        <v>0</v>
      </c>
      <c r="N623" s="140">
        <f>('User Input'!N124*N282)</f>
        <v>0</v>
      </c>
      <c r="O623" s="140">
        <f>('User Input'!O124*O282)</f>
        <v>0</v>
      </c>
      <c r="P623" s="140">
        <f>('User Input'!P124*P282)</f>
        <v>0</v>
      </c>
      <c r="Q623" s="140">
        <f>('User Input'!Q124*Q282)</f>
        <v>0</v>
      </c>
      <c r="R623" s="140">
        <f>('User Input'!R124*R282)</f>
        <v>0</v>
      </c>
      <c r="S623" s="140">
        <f>('User Input'!S124*S282)</f>
        <v>0</v>
      </c>
      <c r="T623" s="140">
        <f>('User Input'!T124*T282)</f>
        <v>0</v>
      </c>
      <c r="U623" s="140">
        <f>('User Input'!U124*U282)</f>
        <v>0</v>
      </c>
      <c r="V623" s="140">
        <f>('User Input'!V124*V282)</f>
        <v>0</v>
      </c>
      <c r="W623" s="140">
        <f>('User Input'!W124*W282)</f>
        <v>0</v>
      </c>
      <c r="X623" s="140">
        <f>('User Input'!X124*X282)</f>
        <v>0</v>
      </c>
      <c r="Y623" s="140">
        <f>('User Input'!Y124*Y282)</f>
        <v>0</v>
      </c>
      <c r="Z623" s="140">
        <f>('User Input'!Z124*Z282)</f>
        <v>0</v>
      </c>
      <c r="AA623" s="140">
        <f>('User Input'!AA124*AA282)</f>
        <v>0</v>
      </c>
      <c r="AB623" s="140">
        <f>('User Input'!AB124*AB282)</f>
        <v>0</v>
      </c>
      <c r="AC623" s="140">
        <f>('User Input'!AC124*AC282)</f>
        <v>0</v>
      </c>
      <c r="AD623" s="140">
        <f>('User Input'!AD124*AD282)</f>
        <v>0</v>
      </c>
      <c r="AE623" s="140">
        <f>('User Input'!AE124*AE282)</f>
        <v>0</v>
      </c>
      <c r="AF623" s="140">
        <f>('User Input'!AF124*AF282)</f>
        <v>0</v>
      </c>
      <c r="AG623" s="140">
        <f>('User Input'!AG124*AG282)</f>
        <v>0</v>
      </c>
      <c r="AH623" s="140">
        <f>('User Input'!AH124*AH282)</f>
        <v>0</v>
      </c>
      <c r="AI623" s="140">
        <f>('User Input'!AI124*AI282)</f>
        <v>0</v>
      </c>
      <c r="AJ623" s="140">
        <f>('User Input'!AJ124*AJ282)</f>
        <v>0</v>
      </c>
      <c r="AK623" s="140">
        <f>('User Input'!AK124*AK282)</f>
        <v>0</v>
      </c>
      <c r="AL623" s="140">
        <f>('User Input'!AL124*AL282)</f>
        <v>0</v>
      </c>
      <c r="AM623" s="140">
        <f>('User Input'!AM124*AM282)</f>
        <v>0</v>
      </c>
      <c r="AN623" s="140">
        <f>('User Input'!AN124*AN282)</f>
        <v>0</v>
      </c>
      <c r="AO623" s="140">
        <f>('User Input'!AO124*AO282)</f>
        <v>0</v>
      </c>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row>
    <row r="624" spans="1:95" ht="15" customHeight="1">
      <c r="A624" s="104"/>
      <c r="B624" s="117" t="s">
        <v>109</v>
      </c>
      <c r="C624" s="141"/>
      <c r="D624" s="140">
        <f>('User Input'!D125*D283)</f>
        <v>0</v>
      </c>
      <c r="E624" s="140">
        <f>('User Input'!E125*E283)</f>
        <v>0</v>
      </c>
      <c r="F624" s="140">
        <f>('User Input'!F125*F283)</f>
        <v>0</v>
      </c>
      <c r="G624" s="140">
        <f>('User Input'!G125*G283)</f>
        <v>0</v>
      </c>
      <c r="H624" s="140">
        <f>('User Input'!H125*H283)</f>
        <v>0</v>
      </c>
      <c r="I624" s="140">
        <f>('User Input'!I125*I283)</f>
        <v>0</v>
      </c>
      <c r="J624" s="140">
        <f>('User Input'!J125*J283)</f>
        <v>0</v>
      </c>
      <c r="K624" s="140">
        <f>('User Input'!K125*K283)</f>
        <v>0</v>
      </c>
      <c r="L624" s="140">
        <f>('User Input'!L125*L283)</f>
        <v>0</v>
      </c>
      <c r="M624" s="140">
        <f>('User Input'!M125*M283)</f>
        <v>0</v>
      </c>
      <c r="N624" s="140">
        <f>('User Input'!N125*N283)</f>
        <v>0</v>
      </c>
      <c r="O624" s="140">
        <f>('User Input'!O125*O283)</f>
        <v>0</v>
      </c>
      <c r="P624" s="140">
        <f>('User Input'!P125*P283)</f>
        <v>0</v>
      </c>
      <c r="Q624" s="140">
        <f>('User Input'!Q125*Q283)</f>
        <v>0</v>
      </c>
      <c r="R624" s="140">
        <f>('User Input'!R125*R283)</f>
        <v>0</v>
      </c>
      <c r="S624" s="140">
        <f>('User Input'!S125*S283)</f>
        <v>0</v>
      </c>
      <c r="T624" s="140">
        <f>('User Input'!T125*T283)</f>
        <v>0</v>
      </c>
      <c r="U624" s="140">
        <f>('User Input'!U125*U283)</f>
        <v>0</v>
      </c>
      <c r="V624" s="140">
        <f>('User Input'!V125*V283)</f>
        <v>0</v>
      </c>
      <c r="W624" s="140">
        <f>('User Input'!W125*W283)</f>
        <v>0</v>
      </c>
      <c r="X624" s="140">
        <f>('User Input'!X125*X283)</f>
        <v>0</v>
      </c>
      <c r="Y624" s="140">
        <f>('User Input'!Y125*Y283)</f>
        <v>0</v>
      </c>
      <c r="Z624" s="140">
        <f>('User Input'!Z125*Z283)</f>
        <v>0</v>
      </c>
      <c r="AA624" s="140">
        <f>('User Input'!AA125*AA283)</f>
        <v>0</v>
      </c>
      <c r="AB624" s="140">
        <f>('User Input'!AB125*AB283)</f>
        <v>0</v>
      </c>
      <c r="AC624" s="140">
        <f>('User Input'!AC125*AC283)</f>
        <v>0</v>
      </c>
      <c r="AD624" s="140">
        <f>('User Input'!AD125*AD283)</f>
        <v>0</v>
      </c>
      <c r="AE624" s="140">
        <f>('User Input'!AE125*AE283)</f>
        <v>0</v>
      </c>
      <c r="AF624" s="140">
        <f>('User Input'!AF125*AF283)</f>
        <v>0</v>
      </c>
      <c r="AG624" s="140">
        <f>('User Input'!AG125*AG283)</f>
        <v>0</v>
      </c>
      <c r="AH624" s="140">
        <f>('User Input'!AH125*AH283)</f>
        <v>0</v>
      </c>
      <c r="AI624" s="140">
        <f>('User Input'!AI125*AI283)</f>
        <v>0</v>
      </c>
      <c r="AJ624" s="140">
        <f>('User Input'!AJ125*AJ283)</f>
        <v>0</v>
      </c>
      <c r="AK624" s="140">
        <f>('User Input'!AK125*AK283)</f>
        <v>0</v>
      </c>
      <c r="AL624" s="140">
        <f>('User Input'!AL125*AL283)</f>
        <v>0</v>
      </c>
      <c r="AM624" s="140">
        <f>('User Input'!AM125*AM283)</f>
        <v>0</v>
      </c>
      <c r="AN624" s="140">
        <f>('User Input'!AN125*AN283)</f>
        <v>0</v>
      </c>
      <c r="AO624" s="140">
        <f>('User Input'!AO125*AO283)</f>
        <v>0</v>
      </c>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row>
    <row r="625" spans="1:95" ht="15" customHeight="1">
      <c r="A625" s="104"/>
      <c r="B625" s="117" t="s">
        <v>110</v>
      </c>
      <c r="C625" s="141"/>
      <c r="D625" s="140">
        <f>('User Input'!D126*D284)</f>
        <v>0</v>
      </c>
      <c r="E625" s="140">
        <f>('User Input'!E126*E284)</f>
        <v>0</v>
      </c>
      <c r="F625" s="140">
        <f>('User Input'!F126*F284)</f>
        <v>0</v>
      </c>
      <c r="G625" s="140">
        <f>('User Input'!G126*G284)</f>
        <v>0</v>
      </c>
      <c r="H625" s="140">
        <f>('User Input'!H126*H284)</f>
        <v>0</v>
      </c>
      <c r="I625" s="140">
        <f>('User Input'!I126*I284)</f>
        <v>0</v>
      </c>
      <c r="J625" s="140">
        <f>('User Input'!J126*J284)</f>
        <v>0</v>
      </c>
      <c r="K625" s="140">
        <f>('User Input'!K126*K284)</f>
        <v>0</v>
      </c>
      <c r="L625" s="140">
        <f>('User Input'!L126*L284)</f>
        <v>0</v>
      </c>
      <c r="M625" s="140">
        <f>('User Input'!M126*M284)</f>
        <v>0</v>
      </c>
      <c r="N625" s="140">
        <f>('User Input'!N126*N284)</f>
        <v>0</v>
      </c>
      <c r="O625" s="140">
        <f>('User Input'!O126*O284)</f>
        <v>0</v>
      </c>
      <c r="P625" s="140">
        <f>('User Input'!P126*P284)</f>
        <v>0</v>
      </c>
      <c r="Q625" s="140">
        <f>('User Input'!Q126*Q284)</f>
        <v>0</v>
      </c>
      <c r="R625" s="140">
        <f>('User Input'!R126*R284)</f>
        <v>0</v>
      </c>
      <c r="S625" s="140">
        <f>('User Input'!S126*S284)</f>
        <v>0</v>
      </c>
      <c r="T625" s="140">
        <f>('User Input'!T126*T284)</f>
        <v>0</v>
      </c>
      <c r="U625" s="140">
        <f>('User Input'!U126*U284)</f>
        <v>0</v>
      </c>
      <c r="V625" s="140">
        <f>('User Input'!V126*V284)</f>
        <v>0</v>
      </c>
      <c r="W625" s="140">
        <f>('User Input'!W126*W284)</f>
        <v>0</v>
      </c>
      <c r="X625" s="140">
        <f>('User Input'!X126*X284)</f>
        <v>0</v>
      </c>
      <c r="Y625" s="140">
        <f>('User Input'!Y126*Y284)</f>
        <v>0</v>
      </c>
      <c r="Z625" s="140">
        <f>('User Input'!Z126*Z284)</f>
        <v>0</v>
      </c>
      <c r="AA625" s="140">
        <f>('User Input'!AA126*AA284)</f>
        <v>0</v>
      </c>
      <c r="AB625" s="140">
        <f>('User Input'!AB126*AB284)</f>
        <v>0</v>
      </c>
      <c r="AC625" s="140">
        <f>('User Input'!AC126*AC284)</f>
        <v>0</v>
      </c>
      <c r="AD625" s="140">
        <f>('User Input'!AD126*AD284)</f>
        <v>0</v>
      </c>
      <c r="AE625" s="140">
        <f>('User Input'!AE126*AE284)</f>
        <v>0</v>
      </c>
      <c r="AF625" s="140">
        <f>('User Input'!AF126*AF284)</f>
        <v>0</v>
      </c>
      <c r="AG625" s="140">
        <f>('User Input'!AG126*AG284)</f>
        <v>0</v>
      </c>
      <c r="AH625" s="140">
        <f>('User Input'!AH126*AH284)</f>
        <v>0</v>
      </c>
      <c r="AI625" s="140">
        <f>('User Input'!AI126*AI284)</f>
        <v>0</v>
      </c>
      <c r="AJ625" s="140">
        <f>('User Input'!AJ126*AJ284)</f>
        <v>0</v>
      </c>
      <c r="AK625" s="140">
        <f>('User Input'!AK126*AK284)</f>
        <v>0</v>
      </c>
      <c r="AL625" s="140">
        <f>('User Input'!AL126*AL284)</f>
        <v>0</v>
      </c>
      <c r="AM625" s="140">
        <f>('User Input'!AM126*AM284)</f>
        <v>0</v>
      </c>
      <c r="AN625" s="140">
        <f>('User Input'!AN126*AN284)</f>
        <v>0</v>
      </c>
      <c r="AO625" s="140">
        <f>('User Input'!AO126*AO284)</f>
        <v>0</v>
      </c>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row>
    <row r="626" spans="1:95" ht="15" customHeight="1">
      <c r="A626" s="104"/>
      <c r="B626" s="117" t="s">
        <v>111</v>
      </c>
      <c r="C626" s="141"/>
      <c r="D626" s="140">
        <f>('User Input'!D127*D285)</f>
        <v>0</v>
      </c>
      <c r="E626" s="140">
        <f>('User Input'!E127*E285)</f>
        <v>0</v>
      </c>
      <c r="F626" s="140">
        <f>('User Input'!F127*F285)</f>
        <v>0</v>
      </c>
      <c r="G626" s="140">
        <f>('User Input'!G127*G285)</f>
        <v>0</v>
      </c>
      <c r="H626" s="140">
        <f>('User Input'!H127*H285)</f>
        <v>0</v>
      </c>
      <c r="I626" s="140">
        <f>('User Input'!I127*I285)</f>
        <v>0</v>
      </c>
      <c r="J626" s="140">
        <f>('User Input'!J127*J285)</f>
        <v>0</v>
      </c>
      <c r="K626" s="140">
        <f>('User Input'!K127*K285)</f>
        <v>0</v>
      </c>
      <c r="L626" s="140">
        <f>('User Input'!L127*L285)</f>
        <v>0</v>
      </c>
      <c r="M626" s="140">
        <f>('User Input'!M127*M285)</f>
        <v>0</v>
      </c>
      <c r="N626" s="140">
        <f>('User Input'!N127*N285)</f>
        <v>0</v>
      </c>
      <c r="O626" s="140">
        <f>('User Input'!O127*O285)</f>
        <v>0</v>
      </c>
      <c r="P626" s="140">
        <f>('User Input'!P127*P285)</f>
        <v>0</v>
      </c>
      <c r="Q626" s="140">
        <f>('User Input'!Q127*Q285)</f>
        <v>0</v>
      </c>
      <c r="R626" s="140">
        <f>('User Input'!R127*R285)</f>
        <v>0</v>
      </c>
      <c r="S626" s="140">
        <f>('User Input'!S127*S285)</f>
        <v>0</v>
      </c>
      <c r="T626" s="140">
        <f>('User Input'!T127*T285)</f>
        <v>0</v>
      </c>
      <c r="U626" s="140">
        <f>('User Input'!U127*U285)</f>
        <v>0</v>
      </c>
      <c r="V626" s="140">
        <f>('User Input'!V127*V285)</f>
        <v>0</v>
      </c>
      <c r="W626" s="140">
        <f>('User Input'!W127*W285)</f>
        <v>0</v>
      </c>
      <c r="X626" s="140">
        <f>('User Input'!X127*X285)</f>
        <v>0</v>
      </c>
      <c r="Y626" s="140">
        <f>('User Input'!Y127*Y285)</f>
        <v>0</v>
      </c>
      <c r="Z626" s="140">
        <f>('User Input'!Z127*Z285)</f>
        <v>0</v>
      </c>
      <c r="AA626" s="140">
        <f>('User Input'!AA127*AA285)</f>
        <v>0</v>
      </c>
      <c r="AB626" s="140">
        <f>('User Input'!AB127*AB285)</f>
        <v>0</v>
      </c>
      <c r="AC626" s="140">
        <f>('User Input'!AC127*AC285)</f>
        <v>0</v>
      </c>
      <c r="AD626" s="140">
        <f>('User Input'!AD127*AD285)</f>
        <v>0</v>
      </c>
      <c r="AE626" s="140">
        <f>('User Input'!AE127*AE285)</f>
        <v>0</v>
      </c>
      <c r="AF626" s="140">
        <f>('User Input'!AF127*AF285)</f>
        <v>0</v>
      </c>
      <c r="AG626" s="140">
        <f>('User Input'!AG127*AG285)</f>
        <v>0</v>
      </c>
      <c r="AH626" s="140">
        <f>('User Input'!AH127*AH285)</f>
        <v>0</v>
      </c>
      <c r="AI626" s="140">
        <f>('User Input'!AI127*AI285)</f>
        <v>0</v>
      </c>
      <c r="AJ626" s="140">
        <f>('User Input'!AJ127*AJ285)</f>
        <v>0</v>
      </c>
      <c r="AK626" s="140">
        <f>('User Input'!AK127*AK285)</f>
        <v>0</v>
      </c>
      <c r="AL626" s="140">
        <f>('User Input'!AL127*AL285)</f>
        <v>0</v>
      </c>
      <c r="AM626" s="140">
        <f>('User Input'!AM127*AM285)</f>
        <v>0</v>
      </c>
      <c r="AN626" s="140">
        <f>('User Input'!AN127*AN285)</f>
        <v>0</v>
      </c>
      <c r="AO626" s="140">
        <f>('User Input'!AO127*AO285)</f>
        <v>0</v>
      </c>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row>
    <row r="627" spans="1:95" ht="15" customHeight="1">
      <c r="A627" s="104"/>
      <c r="B627" s="117" t="s">
        <v>112</v>
      </c>
      <c r="C627" s="141"/>
      <c r="D627" s="140">
        <f>('User Input'!D128*D286)</f>
        <v>0</v>
      </c>
      <c r="E627" s="140">
        <f>('User Input'!E128*E286)</f>
        <v>0</v>
      </c>
      <c r="F627" s="140">
        <f>('User Input'!F128*F286)</f>
        <v>0</v>
      </c>
      <c r="G627" s="140">
        <f>('User Input'!G128*G286)</f>
        <v>0</v>
      </c>
      <c r="H627" s="140">
        <f>('User Input'!H128*H286)</f>
        <v>0</v>
      </c>
      <c r="I627" s="140">
        <f>('User Input'!I128*I286)</f>
        <v>0</v>
      </c>
      <c r="J627" s="140">
        <f>('User Input'!J128*J286)</f>
        <v>0</v>
      </c>
      <c r="K627" s="140">
        <f>('User Input'!K128*K286)</f>
        <v>0</v>
      </c>
      <c r="L627" s="140">
        <f>('User Input'!L128*L286)</f>
        <v>0</v>
      </c>
      <c r="M627" s="140">
        <f>('User Input'!M128*M286)</f>
        <v>0</v>
      </c>
      <c r="N627" s="140">
        <f>('User Input'!N128*N286)</f>
        <v>0</v>
      </c>
      <c r="O627" s="140">
        <f>('User Input'!O128*O286)</f>
        <v>0</v>
      </c>
      <c r="P627" s="140">
        <f>('User Input'!P128*P286)</f>
        <v>0</v>
      </c>
      <c r="Q627" s="140">
        <f>('User Input'!Q128*Q286)</f>
        <v>0</v>
      </c>
      <c r="R627" s="140">
        <f>('User Input'!R128*R286)</f>
        <v>0</v>
      </c>
      <c r="S627" s="140">
        <f>('User Input'!S128*S286)</f>
        <v>0</v>
      </c>
      <c r="T627" s="140">
        <f>('User Input'!T128*T286)</f>
        <v>0</v>
      </c>
      <c r="U627" s="140">
        <f>('User Input'!U128*U286)</f>
        <v>0</v>
      </c>
      <c r="V627" s="140">
        <f>('User Input'!V128*V286)</f>
        <v>0</v>
      </c>
      <c r="W627" s="140">
        <f>('User Input'!W128*W286)</f>
        <v>0</v>
      </c>
      <c r="X627" s="140">
        <f>('User Input'!X128*X286)</f>
        <v>0</v>
      </c>
      <c r="Y627" s="140">
        <f>('User Input'!Y128*Y286)</f>
        <v>0</v>
      </c>
      <c r="Z627" s="140">
        <f>('User Input'!Z128*Z286)</f>
        <v>0</v>
      </c>
      <c r="AA627" s="140">
        <f>('User Input'!AA128*AA286)</f>
        <v>0</v>
      </c>
      <c r="AB627" s="140">
        <f>('User Input'!AB128*AB286)</f>
        <v>0</v>
      </c>
      <c r="AC627" s="140">
        <f>('User Input'!AC128*AC286)</f>
        <v>0</v>
      </c>
      <c r="AD627" s="140">
        <f>('User Input'!AD128*AD286)</f>
        <v>0</v>
      </c>
      <c r="AE627" s="140">
        <f>('User Input'!AE128*AE286)</f>
        <v>0</v>
      </c>
      <c r="AF627" s="140">
        <f>('User Input'!AF128*AF286)</f>
        <v>0</v>
      </c>
      <c r="AG627" s="140">
        <f>('User Input'!AG128*AG286)</f>
        <v>0</v>
      </c>
      <c r="AH627" s="140">
        <f>('User Input'!AH128*AH286)</f>
        <v>0</v>
      </c>
      <c r="AI627" s="140">
        <f>('User Input'!AI128*AI286)</f>
        <v>0</v>
      </c>
      <c r="AJ627" s="140">
        <f>('User Input'!AJ128*AJ286)</f>
        <v>0</v>
      </c>
      <c r="AK627" s="140">
        <f>('User Input'!AK128*AK286)</f>
        <v>0</v>
      </c>
      <c r="AL627" s="140">
        <f>('User Input'!AL128*AL286)</f>
        <v>0</v>
      </c>
      <c r="AM627" s="140">
        <f>('User Input'!AM128*AM286)</f>
        <v>0</v>
      </c>
      <c r="AN627" s="140">
        <f>('User Input'!AN128*AN286)</f>
        <v>0</v>
      </c>
      <c r="AO627" s="140">
        <f>('User Input'!AO128*AO286)</f>
        <v>0</v>
      </c>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row>
    <row r="628" spans="1:95" ht="15" customHeight="1">
      <c r="A628" s="104"/>
      <c r="B628" s="117" t="s">
        <v>113</v>
      </c>
      <c r="C628" s="141"/>
      <c r="D628" s="140">
        <f>('User Input'!D129*D287)</f>
        <v>0</v>
      </c>
      <c r="E628" s="140">
        <f>('User Input'!E129*E287)</f>
        <v>0</v>
      </c>
      <c r="F628" s="140">
        <f>('User Input'!F129*F287)</f>
        <v>0</v>
      </c>
      <c r="G628" s="140">
        <f>('User Input'!G129*G287)</f>
        <v>0</v>
      </c>
      <c r="H628" s="140">
        <f>('User Input'!H129*H287)</f>
        <v>0</v>
      </c>
      <c r="I628" s="140">
        <f>('User Input'!I129*I287)</f>
        <v>0</v>
      </c>
      <c r="J628" s="140">
        <f>('User Input'!J129*J287)</f>
        <v>0</v>
      </c>
      <c r="K628" s="140">
        <f>('User Input'!K129*K287)</f>
        <v>0</v>
      </c>
      <c r="L628" s="140">
        <f>('User Input'!L129*L287)</f>
        <v>0</v>
      </c>
      <c r="M628" s="140">
        <f>('User Input'!M129*M287)</f>
        <v>0</v>
      </c>
      <c r="N628" s="140">
        <f>('User Input'!N129*N287)</f>
        <v>0</v>
      </c>
      <c r="O628" s="140">
        <f>('User Input'!O129*O287)</f>
        <v>0</v>
      </c>
      <c r="P628" s="140">
        <f>('User Input'!P129*P287)</f>
        <v>0</v>
      </c>
      <c r="Q628" s="140">
        <f>('User Input'!Q129*Q287)</f>
        <v>0</v>
      </c>
      <c r="R628" s="140">
        <f>('User Input'!R129*R287)</f>
        <v>0</v>
      </c>
      <c r="S628" s="140">
        <f>('User Input'!S129*S287)</f>
        <v>0</v>
      </c>
      <c r="T628" s="140">
        <f>('User Input'!T129*T287)</f>
        <v>0</v>
      </c>
      <c r="U628" s="140">
        <f>('User Input'!U129*U287)</f>
        <v>0</v>
      </c>
      <c r="V628" s="140">
        <f>('User Input'!V129*V287)</f>
        <v>0</v>
      </c>
      <c r="W628" s="140">
        <f>('User Input'!W129*W287)</f>
        <v>0</v>
      </c>
      <c r="X628" s="140">
        <f>('User Input'!X129*X287)</f>
        <v>0</v>
      </c>
      <c r="Y628" s="140">
        <f>('User Input'!Y129*Y287)</f>
        <v>0</v>
      </c>
      <c r="Z628" s="140">
        <f>('User Input'!Z129*Z287)</f>
        <v>0</v>
      </c>
      <c r="AA628" s="140">
        <f>('User Input'!AA129*AA287)</f>
        <v>0</v>
      </c>
      <c r="AB628" s="140">
        <f>('User Input'!AB129*AB287)</f>
        <v>0</v>
      </c>
      <c r="AC628" s="140">
        <f>('User Input'!AC129*AC287)</f>
        <v>0</v>
      </c>
      <c r="AD628" s="140">
        <f>('User Input'!AD129*AD287)</f>
        <v>0</v>
      </c>
      <c r="AE628" s="140">
        <f>('User Input'!AE129*AE287)</f>
        <v>0</v>
      </c>
      <c r="AF628" s="140">
        <f>('User Input'!AF129*AF287)</f>
        <v>0</v>
      </c>
      <c r="AG628" s="140">
        <f>('User Input'!AG129*AG287)</f>
        <v>0</v>
      </c>
      <c r="AH628" s="140">
        <f>('User Input'!AH129*AH287)</f>
        <v>0</v>
      </c>
      <c r="AI628" s="140">
        <f>('User Input'!AI129*AI287)</f>
        <v>0</v>
      </c>
      <c r="AJ628" s="140">
        <f>('User Input'!AJ129*AJ287)</f>
        <v>0</v>
      </c>
      <c r="AK628" s="140">
        <f>('User Input'!AK129*AK287)</f>
        <v>0</v>
      </c>
      <c r="AL628" s="140">
        <f>('User Input'!AL129*AL287)</f>
        <v>0</v>
      </c>
      <c r="AM628" s="140">
        <f>('User Input'!AM129*AM287)</f>
        <v>0</v>
      </c>
      <c r="AN628" s="140">
        <f>('User Input'!AN129*AN287)</f>
        <v>0</v>
      </c>
      <c r="AO628" s="140">
        <f>('User Input'!AO129*AO287)</f>
        <v>0</v>
      </c>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row>
    <row r="629" spans="1:95" ht="15" customHeight="1">
      <c r="A629" s="104"/>
      <c r="B629" s="117" t="s">
        <v>114</v>
      </c>
      <c r="C629" s="141"/>
      <c r="D629" s="140">
        <f>('User Input'!D130*D288)</f>
        <v>0</v>
      </c>
      <c r="E629" s="140">
        <f>('User Input'!E130*E288)</f>
        <v>0</v>
      </c>
      <c r="F629" s="140">
        <f>('User Input'!F130*F288)</f>
        <v>0</v>
      </c>
      <c r="G629" s="140">
        <f>('User Input'!G130*G288)</f>
        <v>0</v>
      </c>
      <c r="H629" s="140">
        <f>('User Input'!H130*H288)</f>
        <v>0</v>
      </c>
      <c r="I629" s="140">
        <f>('User Input'!I130*I288)</f>
        <v>0</v>
      </c>
      <c r="J629" s="140">
        <f>('User Input'!J130*J288)</f>
        <v>0</v>
      </c>
      <c r="K629" s="140">
        <f>('User Input'!K130*K288)</f>
        <v>0</v>
      </c>
      <c r="L629" s="140">
        <f>('User Input'!L130*L288)</f>
        <v>0</v>
      </c>
      <c r="M629" s="140">
        <f>('User Input'!M130*M288)</f>
        <v>0</v>
      </c>
      <c r="N629" s="140">
        <f>('User Input'!N130*N288)</f>
        <v>0</v>
      </c>
      <c r="O629" s="140">
        <f>('User Input'!O130*O288)</f>
        <v>0</v>
      </c>
      <c r="P629" s="140">
        <f>('User Input'!P130*P288)</f>
        <v>0</v>
      </c>
      <c r="Q629" s="140">
        <f>('User Input'!Q130*Q288)</f>
        <v>0</v>
      </c>
      <c r="R629" s="140">
        <f>('User Input'!R130*R288)</f>
        <v>0</v>
      </c>
      <c r="S629" s="140">
        <f>('User Input'!S130*S288)</f>
        <v>0</v>
      </c>
      <c r="T629" s="140">
        <f>('User Input'!T130*T288)</f>
        <v>0</v>
      </c>
      <c r="U629" s="140">
        <f>('User Input'!U130*U288)</f>
        <v>0</v>
      </c>
      <c r="V629" s="140">
        <f>('User Input'!V130*V288)</f>
        <v>0</v>
      </c>
      <c r="W629" s="140">
        <f>('User Input'!W130*W288)</f>
        <v>0</v>
      </c>
      <c r="X629" s="140">
        <f>('User Input'!X130*X288)</f>
        <v>0</v>
      </c>
      <c r="Y629" s="140">
        <f>('User Input'!Y130*Y288)</f>
        <v>0</v>
      </c>
      <c r="Z629" s="140">
        <f>('User Input'!Z130*Z288)</f>
        <v>0</v>
      </c>
      <c r="AA629" s="140">
        <f>('User Input'!AA130*AA288)</f>
        <v>0</v>
      </c>
      <c r="AB629" s="140">
        <f>('User Input'!AB130*AB288)</f>
        <v>0</v>
      </c>
      <c r="AC629" s="140">
        <f>('User Input'!AC130*AC288)</f>
        <v>0</v>
      </c>
      <c r="AD629" s="140">
        <f>('User Input'!AD130*AD288)</f>
        <v>0</v>
      </c>
      <c r="AE629" s="140">
        <f>('User Input'!AE130*AE288)</f>
        <v>0</v>
      </c>
      <c r="AF629" s="140">
        <f>('User Input'!AF130*AF288)</f>
        <v>0</v>
      </c>
      <c r="AG629" s="140">
        <f>('User Input'!AG130*AG288)</f>
        <v>0</v>
      </c>
      <c r="AH629" s="140">
        <f>('User Input'!AH130*AH288)</f>
        <v>0</v>
      </c>
      <c r="AI629" s="140">
        <f>('User Input'!AI130*AI288)</f>
        <v>0</v>
      </c>
      <c r="AJ629" s="140">
        <f>('User Input'!AJ130*AJ288)</f>
        <v>0</v>
      </c>
      <c r="AK629" s="140">
        <f>('User Input'!AK130*AK288)</f>
        <v>0</v>
      </c>
      <c r="AL629" s="140">
        <f>('User Input'!AL130*AL288)</f>
        <v>0</v>
      </c>
      <c r="AM629" s="140">
        <f>('User Input'!AM130*AM288)</f>
        <v>0</v>
      </c>
      <c r="AN629" s="140">
        <f>('User Input'!AN130*AN288)</f>
        <v>0</v>
      </c>
      <c r="AO629" s="140">
        <f>('User Input'!AO130*AO288)</f>
        <v>0</v>
      </c>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row>
    <row r="630" spans="1:95" ht="15" customHeight="1">
      <c r="A630" s="104"/>
      <c r="B630" s="117" t="s">
        <v>115</v>
      </c>
      <c r="C630" s="141"/>
      <c r="D630" s="140">
        <f>('User Input'!D131*D289)</f>
        <v>0</v>
      </c>
      <c r="E630" s="140">
        <f>('User Input'!E131*E289)</f>
        <v>0</v>
      </c>
      <c r="F630" s="140">
        <f>('User Input'!F131*F289)</f>
        <v>0</v>
      </c>
      <c r="G630" s="140">
        <f>('User Input'!G131*G289)</f>
        <v>0</v>
      </c>
      <c r="H630" s="140">
        <f>('User Input'!H131*H289)</f>
        <v>0</v>
      </c>
      <c r="I630" s="140">
        <f>('User Input'!I131*I289)</f>
        <v>0</v>
      </c>
      <c r="J630" s="140">
        <f>('User Input'!J131*J289)</f>
        <v>0</v>
      </c>
      <c r="K630" s="140">
        <f>('User Input'!K131*K289)</f>
        <v>0</v>
      </c>
      <c r="L630" s="140">
        <f>('User Input'!L131*L289)</f>
        <v>0</v>
      </c>
      <c r="M630" s="140">
        <f>('User Input'!M131*M289)</f>
        <v>0</v>
      </c>
      <c r="N630" s="140">
        <f>('User Input'!N131*N289)</f>
        <v>0</v>
      </c>
      <c r="O630" s="140">
        <f>('User Input'!O131*O289)</f>
        <v>0</v>
      </c>
      <c r="P630" s="140">
        <f>('User Input'!P131*P289)</f>
        <v>0</v>
      </c>
      <c r="Q630" s="140">
        <f>('User Input'!Q131*Q289)</f>
        <v>0</v>
      </c>
      <c r="R630" s="140">
        <f>('User Input'!R131*R289)</f>
        <v>0</v>
      </c>
      <c r="S630" s="140">
        <f>('User Input'!S131*S289)</f>
        <v>0</v>
      </c>
      <c r="T630" s="140">
        <f>('User Input'!T131*T289)</f>
        <v>0</v>
      </c>
      <c r="U630" s="140">
        <f>('User Input'!U131*U289)</f>
        <v>0</v>
      </c>
      <c r="V630" s="140">
        <f>('User Input'!V131*V289)</f>
        <v>0</v>
      </c>
      <c r="W630" s="140">
        <f>('User Input'!W131*W289)</f>
        <v>0</v>
      </c>
      <c r="X630" s="140">
        <f>('User Input'!X131*X289)</f>
        <v>0</v>
      </c>
      <c r="Y630" s="140">
        <f>('User Input'!Y131*Y289)</f>
        <v>0</v>
      </c>
      <c r="Z630" s="140">
        <f>('User Input'!Z131*Z289)</f>
        <v>0</v>
      </c>
      <c r="AA630" s="140">
        <f>('User Input'!AA131*AA289)</f>
        <v>0</v>
      </c>
      <c r="AB630" s="140">
        <f>('User Input'!AB131*AB289)</f>
        <v>0</v>
      </c>
      <c r="AC630" s="140">
        <f>('User Input'!AC131*AC289)</f>
        <v>0</v>
      </c>
      <c r="AD630" s="140">
        <f>('User Input'!AD131*AD289)</f>
        <v>0</v>
      </c>
      <c r="AE630" s="140">
        <f>('User Input'!AE131*AE289)</f>
        <v>0</v>
      </c>
      <c r="AF630" s="140">
        <f>('User Input'!AF131*AF289)</f>
        <v>0</v>
      </c>
      <c r="AG630" s="140">
        <f>('User Input'!AG131*AG289)</f>
        <v>0</v>
      </c>
      <c r="AH630" s="140">
        <f>('User Input'!AH131*AH289)</f>
        <v>0</v>
      </c>
      <c r="AI630" s="140">
        <f>('User Input'!AI131*AI289)</f>
        <v>0</v>
      </c>
      <c r="AJ630" s="140">
        <f>('User Input'!AJ131*AJ289)</f>
        <v>0</v>
      </c>
      <c r="AK630" s="140">
        <f>('User Input'!AK131*AK289)</f>
        <v>0</v>
      </c>
      <c r="AL630" s="140">
        <f>('User Input'!AL131*AL289)</f>
        <v>0</v>
      </c>
      <c r="AM630" s="140">
        <f>('User Input'!AM131*AM289)</f>
        <v>0</v>
      </c>
      <c r="AN630" s="140">
        <f>('User Input'!AN131*AN289)</f>
        <v>0</v>
      </c>
      <c r="AO630" s="140">
        <f>('User Input'!AO131*AO289)</f>
        <v>0</v>
      </c>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row>
    <row r="631" spans="1:95" ht="15" customHeight="1">
      <c r="A631" s="104"/>
      <c r="B631" s="117" t="s">
        <v>116</v>
      </c>
      <c r="C631" s="141"/>
      <c r="D631" s="140">
        <f>('User Input'!D132*D290)</f>
        <v>0</v>
      </c>
      <c r="E631" s="140">
        <f>('User Input'!E132*E290)</f>
        <v>0</v>
      </c>
      <c r="F631" s="140">
        <f>('User Input'!F132*F290)</f>
        <v>0</v>
      </c>
      <c r="G631" s="140">
        <f>('User Input'!G132*G290)</f>
        <v>0</v>
      </c>
      <c r="H631" s="140">
        <f>('User Input'!H132*H290)</f>
        <v>0</v>
      </c>
      <c r="I631" s="140">
        <f>('User Input'!I132*I290)</f>
        <v>0</v>
      </c>
      <c r="J631" s="140">
        <f>('User Input'!J132*J290)</f>
        <v>0</v>
      </c>
      <c r="K631" s="140">
        <f>('User Input'!K132*K290)</f>
        <v>0</v>
      </c>
      <c r="L631" s="140">
        <f>('User Input'!L132*L290)</f>
        <v>0</v>
      </c>
      <c r="M631" s="140">
        <f>('User Input'!M132*M290)</f>
        <v>0</v>
      </c>
      <c r="N631" s="140">
        <f>('User Input'!N132*N290)</f>
        <v>0</v>
      </c>
      <c r="O631" s="140">
        <f>('User Input'!O132*O290)</f>
        <v>0</v>
      </c>
      <c r="P631" s="140">
        <f>('User Input'!P132*P290)</f>
        <v>0</v>
      </c>
      <c r="Q631" s="140">
        <f>('User Input'!Q132*Q290)</f>
        <v>0</v>
      </c>
      <c r="R631" s="140">
        <f>('User Input'!R132*R290)</f>
        <v>0</v>
      </c>
      <c r="S631" s="140">
        <f>('User Input'!S132*S290)</f>
        <v>0</v>
      </c>
      <c r="T631" s="140">
        <f>('User Input'!T132*T290)</f>
        <v>0</v>
      </c>
      <c r="U631" s="140">
        <f>('User Input'!U132*U290)</f>
        <v>0</v>
      </c>
      <c r="V631" s="140">
        <f>('User Input'!V132*V290)</f>
        <v>0</v>
      </c>
      <c r="W631" s="140">
        <f>('User Input'!W132*W290)</f>
        <v>0</v>
      </c>
      <c r="X631" s="140">
        <f>('User Input'!X132*X290)</f>
        <v>0</v>
      </c>
      <c r="Y631" s="140">
        <f>('User Input'!Y132*Y290)</f>
        <v>0</v>
      </c>
      <c r="Z631" s="140">
        <f>('User Input'!Z132*Z290)</f>
        <v>0</v>
      </c>
      <c r="AA631" s="140">
        <f>('User Input'!AA132*AA290)</f>
        <v>0</v>
      </c>
      <c r="AB631" s="140">
        <f>('User Input'!AB132*AB290)</f>
        <v>0</v>
      </c>
      <c r="AC631" s="140">
        <f>('User Input'!AC132*AC290)</f>
        <v>0</v>
      </c>
      <c r="AD631" s="140">
        <f>('User Input'!AD132*AD290)</f>
        <v>0</v>
      </c>
      <c r="AE631" s="140">
        <f>('User Input'!AE132*AE290)</f>
        <v>0</v>
      </c>
      <c r="AF631" s="140">
        <f>('User Input'!AF132*AF290)</f>
        <v>0</v>
      </c>
      <c r="AG631" s="140">
        <f>('User Input'!AG132*AG290)</f>
        <v>0</v>
      </c>
      <c r="AH631" s="140">
        <f>('User Input'!AH132*AH290)</f>
        <v>0</v>
      </c>
      <c r="AI631" s="140">
        <f>('User Input'!AI132*AI290)</f>
        <v>0</v>
      </c>
      <c r="AJ631" s="140">
        <f>('User Input'!AJ132*AJ290)</f>
        <v>0</v>
      </c>
      <c r="AK631" s="140">
        <f>('User Input'!AK132*AK290)</f>
        <v>0</v>
      </c>
      <c r="AL631" s="140">
        <f>('User Input'!AL132*AL290)</f>
        <v>0</v>
      </c>
      <c r="AM631" s="140">
        <f>('User Input'!AM132*AM290)</f>
        <v>0</v>
      </c>
      <c r="AN631" s="140">
        <f>('User Input'!AN132*AN290)</f>
        <v>0</v>
      </c>
      <c r="AO631" s="140">
        <f>('User Input'!AO132*AO290)</f>
        <v>0</v>
      </c>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row>
    <row r="632" spans="1:95" ht="15" customHeight="1">
      <c r="A632" s="104"/>
      <c r="B632" s="117" t="s">
        <v>117</v>
      </c>
      <c r="C632" s="141"/>
      <c r="D632" s="140">
        <f>('User Input'!D133*D291)</f>
        <v>0</v>
      </c>
      <c r="E632" s="140">
        <f>('User Input'!E133*E291)</f>
        <v>0</v>
      </c>
      <c r="F632" s="140">
        <f>('User Input'!F133*F291)</f>
        <v>0</v>
      </c>
      <c r="G632" s="140">
        <f>('User Input'!G133*G291)</f>
        <v>0</v>
      </c>
      <c r="H632" s="140">
        <f>('User Input'!H133*H291)</f>
        <v>0</v>
      </c>
      <c r="I632" s="140">
        <f>('User Input'!I133*I291)</f>
        <v>0</v>
      </c>
      <c r="J632" s="140">
        <f>('User Input'!J133*J291)</f>
        <v>0</v>
      </c>
      <c r="K632" s="140">
        <f>('User Input'!K133*K291)</f>
        <v>0</v>
      </c>
      <c r="L632" s="140">
        <f>('User Input'!L133*L291)</f>
        <v>0</v>
      </c>
      <c r="M632" s="140">
        <f>('User Input'!M133*M291)</f>
        <v>0</v>
      </c>
      <c r="N632" s="140">
        <f>('User Input'!N133*N291)</f>
        <v>0</v>
      </c>
      <c r="O632" s="140">
        <f>('User Input'!O133*O291)</f>
        <v>0</v>
      </c>
      <c r="P632" s="140">
        <f>('User Input'!P133*P291)</f>
        <v>0</v>
      </c>
      <c r="Q632" s="140">
        <f>('User Input'!Q133*Q291)</f>
        <v>0</v>
      </c>
      <c r="R632" s="140">
        <f>('User Input'!R133*R291)</f>
        <v>0</v>
      </c>
      <c r="S632" s="140">
        <f>('User Input'!S133*S291)</f>
        <v>0</v>
      </c>
      <c r="T632" s="140">
        <f>('User Input'!T133*T291)</f>
        <v>0</v>
      </c>
      <c r="U632" s="140">
        <f>('User Input'!U133*U291)</f>
        <v>0</v>
      </c>
      <c r="V632" s="140">
        <f>('User Input'!V133*V291)</f>
        <v>0</v>
      </c>
      <c r="W632" s="140">
        <f>('User Input'!W133*W291)</f>
        <v>0</v>
      </c>
      <c r="X632" s="140">
        <f>('User Input'!X133*X291)</f>
        <v>0</v>
      </c>
      <c r="Y632" s="140">
        <f>('User Input'!Y133*Y291)</f>
        <v>0</v>
      </c>
      <c r="Z632" s="140">
        <f>('User Input'!Z133*Z291)</f>
        <v>0</v>
      </c>
      <c r="AA632" s="140">
        <f>('User Input'!AA133*AA291)</f>
        <v>0</v>
      </c>
      <c r="AB632" s="140">
        <f>('User Input'!AB133*AB291)</f>
        <v>0</v>
      </c>
      <c r="AC632" s="140">
        <f>('User Input'!AC133*AC291)</f>
        <v>0</v>
      </c>
      <c r="AD632" s="140">
        <f>('User Input'!AD133*AD291)</f>
        <v>0</v>
      </c>
      <c r="AE632" s="140">
        <f>('User Input'!AE133*AE291)</f>
        <v>0</v>
      </c>
      <c r="AF632" s="140">
        <f>('User Input'!AF133*AF291)</f>
        <v>0</v>
      </c>
      <c r="AG632" s="140">
        <f>('User Input'!AG133*AG291)</f>
        <v>0</v>
      </c>
      <c r="AH632" s="140">
        <f>('User Input'!AH133*AH291)</f>
        <v>0</v>
      </c>
      <c r="AI632" s="140">
        <f>('User Input'!AI133*AI291)</f>
        <v>0</v>
      </c>
      <c r="AJ632" s="140">
        <f>('User Input'!AJ133*AJ291)</f>
        <v>0</v>
      </c>
      <c r="AK632" s="140">
        <f>('User Input'!AK133*AK291)</f>
        <v>0</v>
      </c>
      <c r="AL632" s="140">
        <f>('User Input'!AL133*AL291)</f>
        <v>0</v>
      </c>
      <c r="AM632" s="140">
        <f>('User Input'!AM133*AM291)</f>
        <v>0</v>
      </c>
      <c r="AN632" s="140">
        <f>('User Input'!AN133*AN291)</f>
        <v>0</v>
      </c>
      <c r="AO632" s="140">
        <f>('User Input'!AO133*AO291)</f>
        <v>0</v>
      </c>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row>
    <row r="633" spans="1:95" ht="15" customHeight="1">
      <c r="A633" s="104"/>
      <c r="B633" s="117" t="s">
        <v>118</v>
      </c>
      <c r="C633" s="141"/>
      <c r="D633" s="140">
        <f>('User Input'!D134*D292)</f>
        <v>0</v>
      </c>
      <c r="E633" s="140">
        <f>('User Input'!E134*E292)</f>
        <v>0</v>
      </c>
      <c r="F633" s="140">
        <f>('User Input'!F134*F292)</f>
        <v>0</v>
      </c>
      <c r="G633" s="140">
        <f>('User Input'!G134*G292)</f>
        <v>0</v>
      </c>
      <c r="H633" s="140">
        <f>('User Input'!H134*H292)</f>
        <v>0</v>
      </c>
      <c r="I633" s="140">
        <f>('User Input'!I134*I292)</f>
        <v>0</v>
      </c>
      <c r="J633" s="140">
        <f>('User Input'!J134*J292)</f>
        <v>0</v>
      </c>
      <c r="K633" s="140">
        <f>('User Input'!K134*K292)</f>
        <v>0</v>
      </c>
      <c r="L633" s="140">
        <f>('User Input'!L134*L292)</f>
        <v>0</v>
      </c>
      <c r="M633" s="140">
        <f>('User Input'!M134*M292)</f>
        <v>0</v>
      </c>
      <c r="N633" s="140">
        <f>('User Input'!N134*N292)</f>
        <v>0</v>
      </c>
      <c r="O633" s="140">
        <f>('User Input'!O134*O292)</f>
        <v>0</v>
      </c>
      <c r="P633" s="140">
        <f>('User Input'!P134*P292)</f>
        <v>0</v>
      </c>
      <c r="Q633" s="140">
        <f>('User Input'!Q134*Q292)</f>
        <v>0</v>
      </c>
      <c r="R633" s="140">
        <f>('User Input'!R134*R292)</f>
        <v>0</v>
      </c>
      <c r="S633" s="140">
        <f>('User Input'!S134*S292)</f>
        <v>0</v>
      </c>
      <c r="T633" s="140">
        <f>('User Input'!T134*T292)</f>
        <v>0</v>
      </c>
      <c r="U633" s="140">
        <f>('User Input'!U134*U292)</f>
        <v>0</v>
      </c>
      <c r="V633" s="140">
        <f>('User Input'!V134*V292)</f>
        <v>0</v>
      </c>
      <c r="W633" s="140">
        <f>('User Input'!W134*W292)</f>
        <v>0</v>
      </c>
      <c r="X633" s="140">
        <f>('User Input'!X134*X292)</f>
        <v>0</v>
      </c>
      <c r="Y633" s="140">
        <f>('User Input'!Y134*Y292)</f>
        <v>0</v>
      </c>
      <c r="Z633" s="140">
        <f>('User Input'!Z134*Z292)</f>
        <v>0</v>
      </c>
      <c r="AA633" s="140">
        <f>('User Input'!AA134*AA292)</f>
        <v>0</v>
      </c>
      <c r="AB633" s="140">
        <f>('User Input'!AB134*AB292)</f>
        <v>0</v>
      </c>
      <c r="AC633" s="140">
        <f>('User Input'!AC134*AC292)</f>
        <v>0</v>
      </c>
      <c r="AD633" s="140">
        <f>('User Input'!AD134*AD292)</f>
        <v>0</v>
      </c>
      <c r="AE633" s="140">
        <f>('User Input'!AE134*AE292)</f>
        <v>0</v>
      </c>
      <c r="AF633" s="140">
        <f>('User Input'!AF134*AF292)</f>
        <v>0</v>
      </c>
      <c r="AG633" s="140">
        <f>('User Input'!AG134*AG292)</f>
        <v>0</v>
      </c>
      <c r="AH633" s="140">
        <f>('User Input'!AH134*AH292)</f>
        <v>0</v>
      </c>
      <c r="AI633" s="140">
        <f>('User Input'!AI134*AI292)</f>
        <v>0</v>
      </c>
      <c r="AJ633" s="140">
        <f>('User Input'!AJ134*AJ292)</f>
        <v>0</v>
      </c>
      <c r="AK633" s="140">
        <f>('User Input'!AK134*AK292)</f>
        <v>0</v>
      </c>
      <c r="AL633" s="140">
        <f>('User Input'!AL134*AL292)</f>
        <v>0</v>
      </c>
      <c r="AM633" s="140">
        <f>('User Input'!AM134*AM292)</f>
        <v>0</v>
      </c>
      <c r="AN633" s="140">
        <f>('User Input'!AN134*AN292)</f>
        <v>0</v>
      </c>
      <c r="AO633" s="140">
        <f>('User Input'!AO134*AO292)</f>
        <v>0</v>
      </c>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row>
    <row r="634" spans="1:95" ht="15" customHeight="1">
      <c r="A634" s="104"/>
      <c r="B634" s="117" t="s">
        <v>119</v>
      </c>
      <c r="C634" s="141"/>
      <c r="D634" s="140">
        <f>('User Input'!D135*D293)</f>
        <v>0</v>
      </c>
      <c r="E634" s="140">
        <f>('User Input'!E135*E293)</f>
        <v>0</v>
      </c>
      <c r="F634" s="140">
        <f>('User Input'!F135*F293)</f>
        <v>0</v>
      </c>
      <c r="G634" s="140">
        <f>('User Input'!G135*G293)</f>
        <v>0</v>
      </c>
      <c r="H634" s="140">
        <f>('User Input'!H135*H293)</f>
        <v>0</v>
      </c>
      <c r="I634" s="140">
        <f>('User Input'!I135*I293)</f>
        <v>0</v>
      </c>
      <c r="J634" s="140">
        <f>('User Input'!J135*J293)</f>
        <v>0</v>
      </c>
      <c r="K634" s="140">
        <f>('User Input'!K135*K293)</f>
        <v>0</v>
      </c>
      <c r="L634" s="140">
        <f>('User Input'!L135*L293)</f>
        <v>0</v>
      </c>
      <c r="M634" s="140">
        <f>('User Input'!M135*M293)</f>
        <v>0</v>
      </c>
      <c r="N634" s="140">
        <f>('User Input'!N135*N293)</f>
        <v>0</v>
      </c>
      <c r="O634" s="140">
        <f>('User Input'!O135*O293)</f>
        <v>0</v>
      </c>
      <c r="P634" s="140">
        <f>('User Input'!P135*P293)</f>
        <v>0</v>
      </c>
      <c r="Q634" s="140">
        <f>('User Input'!Q135*Q293)</f>
        <v>0</v>
      </c>
      <c r="R634" s="140">
        <f>('User Input'!R135*R293)</f>
        <v>0</v>
      </c>
      <c r="S634" s="140">
        <f>('User Input'!S135*S293)</f>
        <v>0</v>
      </c>
      <c r="T634" s="140">
        <f>('User Input'!T135*T293)</f>
        <v>0</v>
      </c>
      <c r="U634" s="140">
        <f>('User Input'!U135*U293)</f>
        <v>0</v>
      </c>
      <c r="V634" s="140">
        <f>('User Input'!V135*V293)</f>
        <v>0</v>
      </c>
      <c r="W634" s="140">
        <f>('User Input'!W135*W293)</f>
        <v>0</v>
      </c>
      <c r="X634" s="140">
        <f>('User Input'!X135*X293)</f>
        <v>0</v>
      </c>
      <c r="Y634" s="140">
        <f>('User Input'!Y135*Y293)</f>
        <v>0</v>
      </c>
      <c r="Z634" s="140">
        <f>('User Input'!Z135*Z293)</f>
        <v>0</v>
      </c>
      <c r="AA634" s="140">
        <f>('User Input'!AA135*AA293)</f>
        <v>0</v>
      </c>
      <c r="AB634" s="140">
        <f>('User Input'!AB135*AB293)</f>
        <v>0</v>
      </c>
      <c r="AC634" s="140">
        <f>('User Input'!AC135*AC293)</f>
        <v>0</v>
      </c>
      <c r="AD634" s="140">
        <f>('User Input'!AD135*AD293)</f>
        <v>0</v>
      </c>
      <c r="AE634" s="140">
        <f>('User Input'!AE135*AE293)</f>
        <v>0</v>
      </c>
      <c r="AF634" s="140">
        <f>('User Input'!AF135*AF293)</f>
        <v>0</v>
      </c>
      <c r="AG634" s="140">
        <f>('User Input'!AG135*AG293)</f>
        <v>0</v>
      </c>
      <c r="AH634" s="140">
        <f>('User Input'!AH135*AH293)</f>
        <v>0</v>
      </c>
      <c r="AI634" s="140">
        <f>('User Input'!AI135*AI293)</f>
        <v>0</v>
      </c>
      <c r="AJ634" s="140">
        <f>('User Input'!AJ135*AJ293)</f>
        <v>0</v>
      </c>
      <c r="AK634" s="140">
        <f>('User Input'!AK135*AK293)</f>
        <v>0</v>
      </c>
      <c r="AL634" s="140">
        <f>('User Input'!AL135*AL293)</f>
        <v>0</v>
      </c>
      <c r="AM634" s="140">
        <f>('User Input'!AM135*AM293)</f>
        <v>0</v>
      </c>
      <c r="AN634" s="140">
        <f>('User Input'!AN135*AN293)</f>
        <v>0</v>
      </c>
      <c r="AO634" s="140">
        <f>('User Input'!AO135*AO293)</f>
        <v>0</v>
      </c>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row>
    <row r="635" spans="1:95" ht="15" customHeight="1">
      <c r="A635" s="104"/>
      <c r="B635" s="117" t="s">
        <v>120</v>
      </c>
      <c r="C635" s="141"/>
      <c r="D635" s="140">
        <f>('User Input'!D136*D294)</f>
        <v>0</v>
      </c>
      <c r="E635" s="140">
        <f>('User Input'!E136*E294)</f>
        <v>0</v>
      </c>
      <c r="F635" s="140">
        <f>('User Input'!F136*F294)</f>
        <v>0</v>
      </c>
      <c r="G635" s="140">
        <f>('User Input'!G136*G294)</f>
        <v>0</v>
      </c>
      <c r="H635" s="140">
        <f>('User Input'!H136*H294)</f>
        <v>0</v>
      </c>
      <c r="I635" s="140">
        <f>('User Input'!I136*I294)</f>
        <v>0</v>
      </c>
      <c r="J635" s="140">
        <f>('User Input'!J136*J294)</f>
        <v>0</v>
      </c>
      <c r="K635" s="140">
        <f>('User Input'!K136*K294)</f>
        <v>0</v>
      </c>
      <c r="L635" s="140">
        <f>('User Input'!L136*L294)</f>
        <v>0</v>
      </c>
      <c r="M635" s="140">
        <f>('User Input'!M136*M294)</f>
        <v>0</v>
      </c>
      <c r="N635" s="140">
        <f>('User Input'!N136*N294)</f>
        <v>0</v>
      </c>
      <c r="O635" s="140">
        <f>('User Input'!O136*O294)</f>
        <v>0</v>
      </c>
      <c r="P635" s="140">
        <f>('User Input'!P136*P294)</f>
        <v>0</v>
      </c>
      <c r="Q635" s="140">
        <f>('User Input'!Q136*Q294)</f>
        <v>0</v>
      </c>
      <c r="R635" s="140">
        <f>('User Input'!R136*R294)</f>
        <v>0</v>
      </c>
      <c r="S635" s="140">
        <f>('User Input'!S136*S294)</f>
        <v>0</v>
      </c>
      <c r="T635" s="140">
        <f>('User Input'!T136*T294)</f>
        <v>0</v>
      </c>
      <c r="U635" s="140">
        <f>('User Input'!U136*U294)</f>
        <v>0</v>
      </c>
      <c r="V635" s="140">
        <f>('User Input'!V136*V294)</f>
        <v>0</v>
      </c>
      <c r="W635" s="140">
        <f>('User Input'!W136*W294)</f>
        <v>0</v>
      </c>
      <c r="X635" s="140">
        <f>('User Input'!X136*X294)</f>
        <v>0</v>
      </c>
      <c r="Y635" s="140">
        <f>('User Input'!Y136*Y294)</f>
        <v>0</v>
      </c>
      <c r="Z635" s="140">
        <f>('User Input'!Z136*Z294)</f>
        <v>0</v>
      </c>
      <c r="AA635" s="140">
        <f>('User Input'!AA136*AA294)</f>
        <v>0</v>
      </c>
      <c r="AB635" s="140">
        <f>('User Input'!AB136*AB294)</f>
        <v>0</v>
      </c>
      <c r="AC635" s="140">
        <f>('User Input'!AC136*AC294)</f>
        <v>0</v>
      </c>
      <c r="AD635" s="140">
        <f>('User Input'!AD136*AD294)</f>
        <v>0</v>
      </c>
      <c r="AE635" s="140">
        <f>('User Input'!AE136*AE294)</f>
        <v>0</v>
      </c>
      <c r="AF635" s="140">
        <f>('User Input'!AF136*AF294)</f>
        <v>0</v>
      </c>
      <c r="AG635" s="140">
        <f>('User Input'!AG136*AG294)</f>
        <v>0</v>
      </c>
      <c r="AH635" s="140">
        <f>('User Input'!AH136*AH294)</f>
        <v>0</v>
      </c>
      <c r="AI635" s="140">
        <f>('User Input'!AI136*AI294)</f>
        <v>0</v>
      </c>
      <c r="AJ635" s="140">
        <f>('User Input'!AJ136*AJ294)</f>
        <v>0</v>
      </c>
      <c r="AK635" s="140">
        <f>('User Input'!AK136*AK294)</f>
        <v>0</v>
      </c>
      <c r="AL635" s="140">
        <f>('User Input'!AL136*AL294)</f>
        <v>0</v>
      </c>
      <c r="AM635" s="140">
        <f>('User Input'!AM136*AM294)</f>
        <v>0</v>
      </c>
      <c r="AN635" s="140">
        <f>('User Input'!AN136*AN294)</f>
        <v>0</v>
      </c>
      <c r="AO635" s="140">
        <f>('User Input'!AO136*AO294)</f>
        <v>0</v>
      </c>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row>
    <row r="636" spans="1:95" ht="15" customHeight="1">
      <c r="A636" s="104"/>
      <c r="B636" s="117" t="s">
        <v>121</v>
      </c>
      <c r="C636" s="141"/>
      <c r="D636" s="140">
        <f>('User Input'!D137*D295)</f>
        <v>0</v>
      </c>
      <c r="E636" s="140">
        <f>('User Input'!E137*E295)</f>
        <v>0</v>
      </c>
      <c r="F636" s="140">
        <f>('User Input'!F137*F295)</f>
        <v>0</v>
      </c>
      <c r="G636" s="140">
        <f>('User Input'!G137*G295)</f>
        <v>0</v>
      </c>
      <c r="H636" s="140">
        <f>('User Input'!H137*H295)</f>
        <v>0</v>
      </c>
      <c r="I636" s="140">
        <f>('User Input'!I137*I295)</f>
        <v>0</v>
      </c>
      <c r="J636" s="140">
        <f>('User Input'!J137*J295)</f>
        <v>0</v>
      </c>
      <c r="K636" s="140">
        <f>('User Input'!K137*K295)</f>
        <v>0</v>
      </c>
      <c r="L636" s="140">
        <f>('User Input'!L137*L295)</f>
        <v>0</v>
      </c>
      <c r="M636" s="140">
        <f>('User Input'!M137*M295)</f>
        <v>0</v>
      </c>
      <c r="N636" s="140">
        <f>('User Input'!N137*N295)</f>
        <v>0</v>
      </c>
      <c r="O636" s="140">
        <f>('User Input'!O137*O295)</f>
        <v>0</v>
      </c>
      <c r="P636" s="140">
        <f>('User Input'!P137*P295)</f>
        <v>0</v>
      </c>
      <c r="Q636" s="140">
        <f>('User Input'!Q137*Q295)</f>
        <v>0</v>
      </c>
      <c r="R636" s="140">
        <f>('User Input'!R137*R295)</f>
        <v>0</v>
      </c>
      <c r="S636" s="140">
        <f>('User Input'!S137*S295)</f>
        <v>0</v>
      </c>
      <c r="T636" s="140">
        <f>('User Input'!T137*T295)</f>
        <v>0</v>
      </c>
      <c r="U636" s="140">
        <f>('User Input'!U137*U295)</f>
        <v>0</v>
      </c>
      <c r="V636" s="140">
        <f>('User Input'!V137*V295)</f>
        <v>0</v>
      </c>
      <c r="W636" s="140">
        <f>('User Input'!W137*W295)</f>
        <v>0</v>
      </c>
      <c r="X636" s="140">
        <f>('User Input'!X137*X295)</f>
        <v>0</v>
      </c>
      <c r="Y636" s="140">
        <f>('User Input'!Y137*Y295)</f>
        <v>0</v>
      </c>
      <c r="Z636" s="140">
        <f>('User Input'!Z137*Z295)</f>
        <v>0</v>
      </c>
      <c r="AA636" s="140">
        <f>('User Input'!AA137*AA295)</f>
        <v>0</v>
      </c>
      <c r="AB636" s="140">
        <f>('User Input'!AB137*AB295)</f>
        <v>0</v>
      </c>
      <c r="AC636" s="140">
        <f>('User Input'!AC137*AC295)</f>
        <v>0</v>
      </c>
      <c r="AD636" s="140">
        <f>('User Input'!AD137*AD295)</f>
        <v>0</v>
      </c>
      <c r="AE636" s="140">
        <f>('User Input'!AE137*AE295)</f>
        <v>0</v>
      </c>
      <c r="AF636" s="140">
        <f>('User Input'!AF137*AF295)</f>
        <v>0</v>
      </c>
      <c r="AG636" s="140">
        <f>('User Input'!AG137*AG295)</f>
        <v>0</v>
      </c>
      <c r="AH636" s="140">
        <f>('User Input'!AH137*AH295)</f>
        <v>0</v>
      </c>
      <c r="AI636" s="140">
        <f>('User Input'!AI137*AI295)</f>
        <v>0</v>
      </c>
      <c r="AJ636" s="140">
        <f>('User Input'!AJ137*AJ295)</f>
        <v>0</v>
      </c>
      <c r="AK636" s="140">
        <f>('User Input'!AK137*AK295)</f>
        <v>0</v>
      </c>
      <c r="AL636" s="140">
        <f>('User Input'!AL137*AL295)</f>
        <v>0</v>
      </c>
      <c r="AM636" s="140">
        <f>('User Input'!AM137*AM295)</f>
        <v>0</v>
      </c>
      <c r="AN636" s="140">
        <f>('User Input'!AN137*AN295)</f>
        <v>0</v>
      </c>
      <c r="AO636" s="140">
        <f>('User Input'!AO137*AO295)</f>
        <v>0</v>
      </c>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row>
    <row r="637" spans="1:95" ht="15" customHeight="1">
      <c r="A637" s="104"/>
      <c r="B637" s="117" t="s">
        <v>122</v>
      </c>
      <c r="C637" s="141"/>
      <c r="D637" s="140">
        <f>('User Input'!D138*D296)</f>
        <v>0</v>
      </c>
      <c r="E637" s="140">
        <f>('User Input'!E138*E296)</f>
        <v>0</v>
      </c>
      <c r="F637" s="140">
        <f>('User Input'!F138*F296)</f>
        <v>0</v>
      </c>
      <c r="G637" s="140">
        <f>('User Input'!G138*G296)</f>
        <v>0</v>
      </c>
      <c r="H637" s="140">
        <f>('User Input'!H138*H296)</f>
        <v>0</v>
      </c>
      <c r="I637" s="140">
        <f>('User Input'!I138*I296)</f>
        <v>0</v>
      </c>
      <c r="J637" s="140">
        <f>('User Input'!J138*J296)</f>
        <v>0</v>
      </c>
      <c r="K637" s="140">
        <f>('User Input'!K138*K296)</f>
        <v>0</v>
      </c>
      <c r="L637" s="140">
        <f>('User Input'!L138*L296)</f>
        <v>0</v>
      </c>
      <c r="M637" s="140">
        <f>('User Input'!M138*M296)</f>
        <v>0</v>
      </c>
      <c r="N637" s="140">
        <f>('User Input'!N138*N296)</f>
        <v>0</v>
      </c>
      <c r="O637" s="140">
        <f>('User Input'!O138*O296)</f>
        <v>0</v>
      </c>
      <c r="P637" s="140">
        <f>('User Input'!P138*P296)</f>
        <v>0</v>
      </c>
      <c r="Q637" s="140">
        <f>('User Input'!Q138*Q296)</f>
        <v>0</v>
      </c>
      <c r="R637" s="140">
        <f>('User Input'!R138*R296)</f>
        <v>0</v>
      </c>
      <c r="S637" s="140">
        <f>('User Input'!S138*S296)</f>
        <v>0</v>
      </c>
      <c r="T637" s="140">
        <f>('User Input'!T138*T296)</f>
        <v>0</v>
      </c>
      <c r="U637" s="140">
        <f>('User Input'!U138*U296)</f>
        <v>0</v>
      </c>
      <c r="V637" s="140">
        <f>('User Input'!V138*V296)</f>
        <v>0</v>
      </c>
      <c r="W637" s="140">
        <f>('User Input'!W138*W296)</f>
        <v>0</v>
      </c>
      <c r="X637" s="140">
        <f>('User Input'!X138*X296)</f>
        <v>0</v>
      </c>
      <c r="Y637" s="140">
        <f>('User Input'!Y138*Y296)</f>
        <v>0</v>
      </c>
      <c r="Z637" s="140">
        <f>('User Input'!Z138*Z296)</f>
        <v>0</v>
      </c>
      <c r="AA637" s="140">
        <f>('User Input'!AA138*AA296)</f>
        <v>0</v>
      </c>
      <c r="AB637" s="140">
        <f>('User Input'!AB138*AB296)</f>
        <v>0</v>
      </c>
      <c r="AC637" s="140">
        <f>('User Input'!AC138*AC296)</f>
        <v>0</v>
      </c>
      <c r="AD637" s="140">
        <f>('User Input'!AD138*AD296)</f>
        <v>0</v>
      </c>
      <c r="AE637" s="140">
        <f>('User Input'!AE138*AE296)</f>
        <v>0</v>
      </c>
      <c r="AF637" s="140">
        <f>('User Input'!AF138*AF296)</f>
        <v>0</v>
      </c>
      <c r="AG637" s="140">
        <f>('User Input'!AG138*AG296)</f>
        <v>0</v>
      </c>
      <c r="AH637" s="140">
        <f>('User Input'!AH138*AH296)</f>
        <v>0</v>
      </c>
      <c r="AI637" s="140">
        <f>('User Input'!AI138*AI296)</f>
        <v>0</v>
      </c>
      <c r="AJ637" s="140">
        <f>('User Input'!AJ138*AJ296)</f>
        <v>0</v>
      </c>
      <c r="AK637" s="140">
        <f>('User Input'!AK138*AK296)</f>
        <v>0</v>
      </c>
      <c r="AL637" s="140">
        <f>('User Input'!AL138*AL296)</f>
        <v>0</v>
      </c>
      <c r="AM637" s="140">
        <f>('User Input'!AM138*AM296)</f>
        <v>0</v>
      </c>
      <c r="AN637" s="140">
        <f>('User Input'!AN138*AN296)</f>
        <v>0</v>
      </c>
      <c r="AO637" s="140">
        <f>('User Input'!AO138*AO296)</f>
        <v>0</v>
      </c>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row>
    <row r="638" spans="1:95" ht="15" customHeight="1">
      <c r="A638" s="104"/>
      <c r="B638" s="117" t="s">
        <v>123</v>
      </c>
      <c r="C638" s="141"/>
      <c r="D638" s="140">
        <f>('User Input'!D139*D297)</f>
        <v>0</v>
      </c>
      <c r="E638" s="140">
        <f>('User Input'!E139*E297)</f>
        <v>0</v>
      </c>
      <c r="F638" s="140">
        <f>('User Input'!F139*F297)</f>
        <v>0</v>
      </c>
      <c r="G638" s="140">
        <f>('User Input'!G139*G297)</f>
        <v>0</v>
      </c>
      <c r="H638" s="140">
        <f>('User Input'!H139*H297)</f>
        <v>0</v>
      </c>
      <c r="I638" s="140">
        <f>('User Input'!I139*I297)</f>
        <v>0</v>
      </c>
      <c r="J638" s="140">
        <f>('User Input'!J139*J297)</f>
        <v>0</v>
      </c>
      <c r="K638" s="140">
        <f>('User Input'!K139*K297)</f>
        <v>0</v>
      </c>
      <c r="L638" s="140">
        <f>('User Input'!L139*L297)</f>
        <v>0</v>
      </c>
      <c r="M638" s="140">
        <f>('User Input'!M139*M297)</f>
        <v>0</v>
      </c>
      <c r="N638" s="140">
        <f>('User Input'!N139*N297)</f>
        <v>0</v>
      </c>
      <c r="O638" s="140">
        <f>('User Input'!O139*O297)</f>
        <v>0</v>
      </c>
      <c r="P638" s="140">
        <f>('User Input'!P139*P297)</f>
        <v>0</v>
      </c>
      <c r="Q638" s="140">
        <f>('User Input'!Q139*Q297)</f>
        <v>0</v>
      </c>
      <c r="R638" s="140">
        <f>('User Input'!R139*R297)</f>
        <v>0</v>
      </c>
      <c r="S638" s="140">
        <f>('User Input'!S139*S297)</f>
        <v>0</v>
      </c>
      <c r="T638" s="140">
        <f>('User Input'!T139*T297)</f>
        <v>0</v>
      </c>
      <c r="U638" s="140">
        <f>('User Input'!U139*U297)</f>
        <v>0</v>
      </c>
      <c r="V638" s="140">
        <f>('User Input'!V139*V297)</f>
        <v>0</v>
      </c>
      <c r="W638" s="140">
        <f>('User Input'!W139*W297)</f>
        <v>0</v>
      </c>
      <c r="X638" s="140">
        <f>('User Input'!X139*X297)</f>
        <v>0</v>
      </c>
      <c r="Y638" s="140">
        <f>('User Input'!Y139*Y297)</f>
        <v>0</v>
      </c>
      <c r="Z638" s="140">
        <f>('User Input'!Z139*Z297)</f>
        <v>0</v>
      </c>
      <c r="AA638" s="140">
        <f>('User Input'!AA139*AA297)</f>
        <v>0</v>
      </c>
      <c r="AB638" s="140">
        <f>('User Input'!AB139*AB297)</f>
        <v>0</v>
      </c>
      <c r="AC638" s="140">
        <f>('User Input'!AC139*AC297)</f>
        <v>0</v>
      </c>
      <c r="AD638" s="140">
        <f>('User Input'!AD139*AD297)</f>
        <v>0</v>
      </c>
      <c r="AE638" s="140">
        <f>('User Input'!AE139*AE297)</f>
        <v>0</v>
      </c>
      <c r="AF638" s="140">
        <f>('User Input'!AF139*AF297)</f>
        <v>0</v>
      </c>
      <c r="AG638" s="140">
        <f>('User Input'!AG139*AG297)</f>
        <v>0</v>
      </c>
      <c r="AH638" s="140">
        <f>('User Input'!AH139*AH297)</f>
        <v>0</v>
      </c>
      <c r="AI638" s="140">
        <f>('User Input'!AI139*AI297)</f>
        <v>0</v>
      </c>
      <c r="AJ638" s="140">
        <f>('User Input'!AJ139*AJ297)</f>
        <v>0</v>
      </c>
      <c r="AK638" s="140">
        <f>('User Input'!AK139*AK297)</f>
        <v>0</v>
      </c>
      <c r="AL638" s="140">
        <f>('User Input'!AL139*AL297)</f>
        <v>0</v>
      </c>
      <c r="AM638" s="140">
        <f>('User Input'!AM139*AM297)</f>
        <v>0</v>
      </c>
      <c r="AN638" s="140">
        <f>('User Input'!AN139*AN297)</f>
        <v>0</v>
      </c>
      <c r="AO638" s="140">
        <f>('User Input'!AO139*AO297)</f>
        <v>0</v>
      </c>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row>
    <row r="639" spans="1:95" ht="15" customHeight="1">
      <c r="A639" s="104"/>
      <c r="B639" s="117" t="s">
        <v>124</v>
      </c>
      <c r="C639" s="141"/>
      <c r="D639" s="140">
        <f>('User Input'!D140*D298)</f>
        <v>0</v>
      </c>
      <c r="E639" s="140">
        <f>('User Input'!E140*E298)</f>
        <v>0</v>
      </c>
      <c r="F639" s="140">
        <f>('User Input'!F140*F298)</f>
        <v>0</v>
      </c>
      <c r="G639" s="140">
        <f>('User Input'!G140*G298)</f>
        <v>0</v>
      </c>
      <c r="H639" s="140">
        <f>('User Input'!H140*H298)</f>
        <v>0</v>
      </c>
      <c r="I639" s="140">
        <f>('User Input'!I140*I298)</f>
        <v>0</v>
      </c>
      <c r="J639" s="140">
        <f>('User Input'!J140*J298)</f>
        <v>0</v>
      </c>
      <c r="K639" s="140">
        <f>('User Input'!K140*K298)</f>
        <v>0</v>
      </c>
      <c r="L639" s="140">
        <f>('User Input'!L140*L298)</f>
        <v>0</v>
      </c>
      <c r="M639" s="140">
        <f>('User Input'!M140*M298)</f>
        <v>0</v>
      </c>
      <c r="N639" s="140">
        <f>('User Input'!N140*N298)</f>
        <v>0</v>
      </c>
      <c r="O639" s="140">
        <f>('User Input'!O140*O298)</f>
        <v>0</v>
      </c>
      <c r="P639" s="140">
        <f>('User Input'!P140*P298)</f>
        <v>0</v>
      </c>
      <c r="Q639" s="140">
        <f>('User Input'!Q140*Q298)</f>
        <v>0</v>
      </c>
      <c r="R639" s="140">
        <f>('User Input'!R140*R298)</f>
        <v>0</v>
      </c>
      <c r="S639" s="140">
        <f>('User Input'!S140*S298)</f>
        <v>0</v>
      </c>
      <c r="T639" s="140">
        <f>('User Input'!T140*T298)</f>
        <v>0</v>
      </c>
      <c r="U639" s="140">
        <f>('User Input'!U140*U298)</f>
        <v>0</v>
      </c>
      <c r="V639" s="140">
        <f>('User Input'!V140*V298)</f>
        <v>0</v>
      </c>
      <c r="W639" s="140">
        <f>('User Input'!W140*W298)</f>
        <v>0</v>
      </c>
      <c r="X639" s="140">
        <f>('User Input'!X140*X298)</f>
        <v>0</v>
      </c>
      <c r="Y639" s="140">
        <f>('User Input'!Y140*Y298)</f>
        <v>0</v>
      </c>
      <c r="Z639" s="140">
        <f>('User Input'!Z140*Z298)</f>
        <v>0</v>
      </c>
      <c r="AA639" s="140">
        <f>('User Input'!AA140*AA298)</f>
        <v>0</v>
      </c>
      <c r="AB639" s="140">
        <f>('User Input'!AB140*AB298)</f>
        <v>0</v>
      </c>
      <c r="AC639" s="140">
        <f>('User Input'!AC140*AC298)</f>
        <v>0</v>
      </c>
      <c r="AD639" s="140">
        <f>('User Input'!AD140*AD298)</f>
        <v>0</v>
      </c>
      <c r="AE639" s="140">
        <f>('User Input'!AE140*AE298)</f>
        <v>0</v>
      </c>
      <c r="AF639" s="140">
        <f>('User Input'!AF140*AF298)</f>
        <v>0</v>
      </c>
      <c r="AG639" s="140">
        <f>('User Input'!AG140*AG298)</f>
        <v>0</v>
      </c>
      <c r="AH639" s="140">
        <f>('User Input'!AH140*AH298)</f>
        <v>0</v>
      </c>
      <c r="AI639" s="140">
        <f>('User Input'!AI140*AI298)</f>
        <v>0</v>
      </c>
      <c r="AJ639" s="140">
        <f>('User Input'!AJ140*AJ298)</f>
        <v>0</v>
      </c>
      <c r="AK639" s="140">
        <f>('User Input'!AK140*AK298)</f>
        <v>0</v>
      </c>
      <c r="AL639" s="140">
        <f>('User Input'!AL140*AL298)</f>
        <v>0</v>
      </c>
      <c r="AM639" s="140">
        <f>('User Input'!AM140*AM298)</f>
        <v>0</v>
      </c>
      <c r="AN639" s="140">
        <f>('User Input'!AN140*AN298)</f>
        <v>0</v>
      </c>
      <c r="AO639" s="140">
        <f>('User Input'!AO140*AO298)</f>
        <v>0</v>
      </c>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row>
    <row r="640" spans="1:95" ht="15" customHeight="1">
      <c r="A640" s="104"/>
      <c r="B640" s="117" t="s">
        <v>125</v>
      </c>
      <c r="C640" s="141"/>
      <c r="D640" s="140">
        <f>('User Input'!D141*D299)</f>
        <v>0</v>
      </c>
      <c r="E640" s="140">
        <f>('User Input'!E141*E299)</f>
        <v>0</v>
      </c>
      <c r="F640" s="140">
        <f>('User Input'!F141*F299)</f>
        <v>0</v>
      </c>
      <c r="G640" s="140">
        <f>('User Input'!G141*G299)</f>
        <v>0</v>
      </c>
      <c r="H640" s="140">
        <f>('User Input'!H141*H299)</f>
        <v>0</v>
      </c>
      <c r="I640" s="140">
        <f>('User Input'!I141*I299)</f>
        <v>0</v>
      </c>
      <c r="J640" s="140">
        <f>('User Input'!J141*J299)</f>
        <v>0</v>
      </c>
      <c r="K640" s="140">
        <f>('User Input'!K141*K299)</f>
        <v>0</v>
      </c>
      <c r="L640" s="140">
        <f>('User Input'!L141*L299)</f>
        <v>0</v>
      </c>
      <c r="M640" s="140">
        <f>('User Input'!M141*M299)</f>
        <v>0</v>
      </c>
      <c r="N640" s="140">
        <f>('User Input'!N141*N299)</f>
        <v>0</v>
      </c>
      <c r="O640" s="140">
        <f>('User Input'!O141*O299)</f>
        <v>0</v>
      </c>
      <c r="P640" s="140">
        <f>('User Input'!P141*P299)</f>
        <v>0</v>
      </c>
      <c r="Q640" s="140">
        <f>('User Input'!Q141*Q299)</f>
        <v>0</v>
      </c>
      <c r="R640" s="140">
        <f>('User Input'!R141*R299)</f>
        <v>0</v>
      </c>
      <c r="S640" s="140">
        <f>('User Input'!S141*S299)</f>
        <v>0</v>
      </c>
      <c r="T640" s="140">
        <f>('User Input'!T141*T299)</f>
        <v>0</v>
      </c>
      <c r="U640" s="140">
        <f>('User Input'!U141*U299)</f>
        <v>0</v>
      </c>
      <c r="V640" s="140">
        <f>('User Input'!V141*V299)</f>
        <v>0</v>
      </c>
      <c r="W640" s="140">
        <f>('User Input'!W141*W299)</f>
        <v>0</v>
      </c>
      <c r="X640" s="140">
        <f>('User Input'!X141*X299)</f>
        <v>0</v>
      </c>
      <c r="Y640" s="140">
        <f>('User Input'!Y141*Y299)</f>
        <v>0</v>
      </c>
      <c r="Z640" s="140">
        <f>('User Input'!Z141*Z299)</f>
        <v>0</v>
      </c>
      <c r="AA640" s="140">
        <f>('User Input'!AA141*AA299)</f>
        <v>0</v>
      </c>
      <c r="AB640" s="140">
        <f>('User Input'!AB141*AB299)</f>
        <v>0</v>
      </c>
      <c r="AC640" s="140">
        <f>('User Input'!AC141*AC299)</f>
        <v>0</v>
      </c>
      <c r="AD640" s="140">
        <f>('User Input'!AD141*AD299)</f>
        <v>0</v>
      </c>
      <c r="AE640" s="140">
        <f>('User Input'!AE141*AE299)</f>
        <v>0</v>
      </c>
      <c r="AF640" s="140">
        <f>('User Input'!AF141*AF299)</f>
        <v>0</v>
      </c>
      <c r="AG640" s="140">
        <f>('User Input'!AG141*AG299)</f>
        <v>0</v>
      </c>
      <c r="AH640" s="140">
        <f>('User Input'!AH141*AH299)</f>
        <v>0</v>
      </c>
      <c r="AI640" s="140">
        <f>('User Input'!AI141*AI299)</f>
        <v>0</v>
      </c>
      <c r="AJ640" s="140">
        <f>('User Input'!AJ141*AJ299)</f>
        <v>0</v>
      </c>
      <c r="AK640" s="140">
        <f>('User Input'!AK141*AK299)</f>
        <v>0</v>
      </c>
      <c r="AL640" s="140">
        <f>('User Input'!AL141*AL299)</f>
        <v>0</v>
      </c>
      <c r="AM640" s="140">
        <f>('User Input'!AM141*AM299)</f>
        <v>0</v>
      </c>
      <c r="AN640" s="140">
        <f>('User Input'!AN141*AN299)</f>
        <v>0</v>
      </c>
      <c r="AO640" s="140">
        <f>('User Input'!AO141*AO299)</f>
        <v>0</v>
      </c>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row>
    <row r="641" spans="1:95" ht="15" customHeight="1">
      <c r="A641" s="104"/>
      <c r="B641" s="117" t="s">
        <v>126</v>
      </c>
      <c r="C641" s="141"/>
      <c r="D641" s="140">
        <f>('User Input'!D142*D300)</f>
        <v>0</v>
      </c>
      <c r="E641" s="140">
        <f>('User Input'!E142*E300)</f>
        <v>0</v>
      </c>
      <c r="F641" s="140">
        <f>('User Input'!F142*F300)</f>
        <v>0</v>
      </c>
      <c r="G641" s="140">
        <f>('User Input'!G142*G300)</f>
        <v>0</v>
      </c>
      <c r="H641" s="140">
        <f>('User Input'!H142*H300)</f>
        <v>0</v>
      </c>
      <c r="I641" s="140">
        <f>('User Input'!I142*I300)</f>
        <v>0</v>
      </c>
      <c r="J641" s="140">
        <f>('User Input'!J142*J300)</f>
        <v>0</v>
      </c>
      <c r="K641" s="140">
        <f>('User Input'!K142*K300)</f>
        <v>0</v>
      </c>
      <c r="L641" s="140">
        <f>('User Input'!L142*L300)</f>
        <v>0</v>
      </c>
      <c r="M641" s="140">
        <f>('User Input'!M142*M300)</f>
        <v>0</v>
      </c>
      <c r="N641" s="140">
        <f>('User Input'!N142*N300)</f>
        <v>0</v>
      </c>
      <c r="O641" s="140">
        <f>('User Input'!O142*O300)</f>
        <v>0</v>
      </c>
      <c r="P641" s="140">
        <f>('User Input'!P142*P300)</f>
        <v>0</v>
      </c>
      <c r="Q641" s="140">
        <f>('User Input'!Q142*Q300)</f>
        <v>0</v>
      </c>
      <c r="R641" s="140">
        <f>('User Input'!R142*R300)</f>
        <v>0</v>
      </c>
      <c r="S641" s="140">
        <f>('User Input'!S142*S300)</f>
        <v>0</v>
      </c>
      <c r="T641" s="140">
        <f>('User Input'!T142*T300)</f>
        <v>0</v>
      </c>
      <c r="U641" s="140">
        <f>('User Input'!U142*U300)</f>
        <v>0</v>
      </c>
      <c r="V641" s="140">
        <f>('User Input'!V142*V300)</f>
        <v>0</v>
      </c>
      <c r="W641" s="140">
        <f>('User Input'!W142*W300)</f>
        <v>0</v>
      </c>
      <c r="X641" s="140">
        <f>('User Input'!X142*X300)</f>
        <v>0</v>
      </c>
      <c r="Y641" s="140">
        <f>('User Input'!Y142*Y300)</f>
        <v>0</v>
      </c>
      <c r="Z641" s="140">
        <f>('User Input'!Z142*Z300)</f>
        <v>0</v>
      </c>
      <c r="AA641" s="140">
        <f>('User Input'!AA142*AA300)</f>
        <v>0</v>
      </c>
      <c r="AB641" s="140">
        <f>('User Input'!AB142*AB300)</f>
        <v>0</v>
      </c>
      <c r="AC641" s="140">
        <f>('User Input'!AC142*AC300)</f>
        <v>0</v>
      </c>
      <c r="AD641" s="140">
        <f>('User Input'!AD142*AD300)</f>
        <v>0</v>
      </c>
      <c r="AE641" s="140">
        <f>('User Input'!AE142*AE300)</f>
        <v>0</v>
      </c>
      <c r="AF641" s="140">
        <f>('User Input'!AF142*AF300)</f>
        <v>0</v>
      </c>
      <c r="AG641" s="140">
        <f>('User Input'!AG142*AG300)</f>
        <v>0</v>
      </c>
      <c r="AH641" s="140">
        <f>('User Input'!AH142*AH300)</f>
        <v>0</v>
      </c>
      <c r="AI641" s="140">
        <f>('User Input'!AI142*AI300)</f>
        <v>0</v>
      </c>
      <c r="AJ641" s="140">
        <f>('User Input'!AJ142*AJ300)</f>
        <v>0</v>
      </c>
      <c r="AK641" s="140">
        <f>('User Input'!AK142*AK300)</f>
        <v>0</v>
      </c>
      <c r="AL641" s="140">
        <f>('User Input'!AL142*AL300)</f>
        <v>0</v>
      </c>
      <c r="AM641" s="140">
        <f>('User Input'!AM142*AM300)</f>
        <v>0</v>
      </c>
      <c r="AN641" s="140">
        <f>('User Input'!AN142*AN300)</f>
        <v>0</v>
      </c>
      <c r="AO641" s="140">
        <f>('User Input'!AO142*AO300)</f>
        <v>0</v>
      </c>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row>
    <row r="642" spans="1:95" ht="15" customHeight="1">
      <c r="A642" s="104"/>
      <c r="B642" s="117" t="s">
        <v>127</v>
      </c>
      <c r="C642" s="141"/>
      <c r="D642" s="140">
        <f>('User Input'!D143*D301)</f>
        <v>0</v>
      </c>
      <c r="E642" s="140">
        <f>('User Input'!E143*E301)</f>
        <v>0</v>
      </c>
      <c r="F642" s="140">
        <f>('User Input'!F143*F301)</f>
        <v>0</v>
      </c>
      <c r="G642" s="140">
        <f>('User Input'!G143*G301)</f>
        <v>0</v>
      </c>
      <c r="H642" s="140">
        <f>('User Input'!H143*H301)</f>
        <v>0</v>
      </c>
      <c r="I642" s="140">
        <f>('User Input'!I143*I301)</f>
        <v>0</v>
      </c>
      <c r="J642" s="140">
        <f>('User Input'!J143*J301)</f>
        <v>0</v>
      </c>
      <c r="K642" s="140">
        <f>('User Input'!K143*K301)</f>
        <v>0</v>
      </c>
      <c r="L642" s="140">
        <f>('User Input'!L143*L301)</f>
        <v>0</v>
      </c>
      <c r="M642" s="140">
        <f>('User Input'!M143*M301)</f>
        <v>0</v>
      </c>
      <c r="N642" s="140">
        <f>('User Input'!N143*N301)</f>
        <v>0</v>
      </c>
      <c r="O642" s="140">
        <f>('User Input'!O143*O301)</f>
        <v>0</v>
      </c>
      <c r="P642" s="140">
        <f>('User Input'!P143*P301)</f>
        <v>0</v>
      </c>
      <c r="Q642" s="140">
        <f>('User Input'!Q143*Q301)</f>
        <v>0</v>
      </c>
      <c r="R642" s="140">
        <f>('User Input'!R143*R301)</f>
        <v>0</v>
      </c>
      <c r="S642" s="140">
        <f>('User Input'!S143*S301)</f>
        <v>0</v>
      </c>
      <c r="T642" s="140">
        <f>('User Input'!T143*T301)</f>
        <v>0</v>
      </c>
      <c r="U642" s="140">
        <f>('User Input'!U143*U301)</f>
        <v>0</v>
      </c>
      <c r="V642" s="140">
        <f>('User Input'!V143*V301)</f>
        <v>0</v>
      </c>
      <c r="W642" s="140">
        <f>('User Input'!W143*W301)</f>
        <v>0</v>
      </c>
      <c r="X642" s="140">
        <f>('User Input'!X143*X301)</f>
        <v>0</v>
      </c>
      <c r="Y642" s="140">
        <f>('User Input'!Y143*Y301)</f>
        <v>0</v>
      </c>
      <c r="Z642" s="140">
        <f>('User Input'!Z143*Z301)</f>
        <v>0</v>
      </c>
      <c r="AA642" s="140">
        <f>('User Input'!AA143*AA301)</f>
        <v>0</v>
      </c>
      <c r="AB642" s="140">
        <f>('User Input'!AB143*AB301)</f>
        <v>0</v>
      </c>
      <c r="AC642" s="140">
        <f>('User Input'!AC143*AC301)</f>
        <v>0</v>
      </c>
      <c r="AD642" s="140">
        <f>('User Input'!AD143*AD301)</f>
        <v>0</v>
      </c>
      <c r="AE642" s="140">
        <f>('User Input'!AE143*AE301)</f>
        <v>0</v>
      </c>
      <c r="AF642" s="140">
        <f>('User Input'!AF143*AF301)</f>
        <v>0</v>
      </c>
      <c r="AG642" s="140">
        <f>('User Input'!AG143*AG301)</f>
        <v>0</v>
      </c>
      <c r="AH642" s="140">
        <f>('User Input'!AH143*AH301)</f>
        <v>0</v>
      </c>
      <c r="AI642" s="140">
        <f>('User Input'!AI143*AI301)</f>
        <v>0</v>
      </c>
      <c r="AJ642" s="140">
        <f>('User Input'!AJ143*AJ301)</f>
        <v>0</v>
      </c>
      <c r="AK642" s="140">
        <f>('User Input'!AK143*AK301)</f>
        <v>0</v>
      </c>
      <c r="AL642" s="140">
        <f>('User Input'!AL143*AL301)</f>
        <v>0</v>
      </c>
      <c r="AM642" s="140">
        <f>('User Input'!AM143*AM301)</f>
        <v>0</v>
      </c>
      <c r="AN642" s="140">
        <f>('User Input'!AN143*AN301)</f>
        <v>0</v>
      </c>
      <c r="AO642" s="140">
        <f>('User Input'!AO143*AO301)</f>
        <v>0</v>
      </c>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row>
    <row r="643" spans="1:95" ht="15" customHeight="1">
      <c r="A643" s="104"/>
      <c r="B643" s="117" t="s">
        <v>128</v>
      </c>
      <c r="C643" s="141"/>
      <c r="D643" s="140">
        <f>('User Input'!D144*D302)</f>
        <v>0</v>
      </c>
      <c r="E643" s="140">
        <f>('User Input'!E144*E302)</f>
        <v>0</v>
      </c>
      <c r="F643" s="140">
        <f>('User Input'!F144*F302)</f>
        <v>0</v>
      </c>
      <c r="G643" s="140">
        <f>('User Input'!G144*G302)</f>
        <v>0</v>
      </c>
      <c r="H643" s="140">
        <f>('User Input'!H144*H302)</f>
        <v>0</v>
      </c>
      <c r="I643" s="140">
        <f>('User Input'!I144*I302)</f>
        <v>0</v>
      </c>
      <c r="J643" s="140">
        <f>('User Input'!J144*J302)</f>
        <v>0</v>
      </c>
      <c r="K643" s="140">
        <f>('User Input'!K144*K302)</f>
        <v>0</v>
      </c>
      <c r="L643" s="140">
        <f>('User Input'!L144*L302)</f>
        <v>0</v>
      </c>
      <c r="M643" s="140">
        <f>('User Input'!M144*M302)</f>
        <v>0</v>
      </c>
      <c r="N643" s="140">
        <f>('User Input'!N144*N302)</f>
        <v>0</v>
      </c>
      <c r="O643" s="140">
        <f>('User Input'!O144*O302)</f>
        <v>0</v>
      </c>
      <c r="P643" s="140">
        <f>('User Input'!P144*P302)</f>
        <v>0</v>
      </c>
      <c r="Q643" s="140">
        <f>('User Input'!Q144*Q302)</f>
        <v>0</v>
      </c>
      <c r="R643" s="140">
        <f>('User Input'!R144*R302)</f>
        <v>0</v>
      </c>
      <c r="S643" s="140">
        <f>('User Input'!S144*S302)</f>
        <v>0</v>
      </c>
      <c r="T643" s="140">
        <f>('User Input'!T144*T302)</f>
        <v>0</v>
      </c>
      <c r="U643" s="140">
        <f>('User Input'!U144*U302)</f>
        <v>0</v>
      </c>
      <c r="V643" s="140">
        <f>('User Input'!V144*V302)</f>
        <v>0</v>
      </c>
      <c r="W643" s="140">
        <f>('User Input'!W144*W302)</f>
        <v>0</v>
      </c>
      <c r="X643" s="140">
        <f>('User Input'!X144*X302)</f>
        <v>0</v>
      </c>
      <c r="Y643" s="140">
        <f>('User Input'!Y144*Y302)</f>
        <v>0</v>
      </c>
      <c r="Z643" s="140">
        <f>('User Input'!Z144*Z302)</f>
        <v>0</v>
      </c>
      <c r="AA643" s="140">
        <f>('User Input'!AA144*AA302)</f>
        <v>0</v>
      </c>
      <c r="AB643" s="140">
        <f>('User Input'!AB144*AB302)</f>
        <v>0</v>
      </c>
      <c r="AC643" s="140">
        <f>('User Input'!AC144*AC302)</f>
        <v>0</v>
      </c>
      <c r="AD643" s="140">
        <f>('User Input'!AD144*AD302)</f>
        <v>0</v>
      </c>
      <c r="AE643" s="140">
        <f>('User Input'!AE144*AE302)</f>
        <v>0</v>
      </c>
      <c r="AF643" s="140">
        <f>('User Input'!AF144*AF302)</f>
        <v>0</v>
      </c>
      <c r="AG643" s="140">
        <f>('User Input'!AG144*AG302)</f>
        <v>0</v>
      </c>
      <c r="AH643" s="140">
        <f>('User Input'!AH144*AH302)</f>
        <v>0</v>
      </c>
      <c r="AI643" s="140">
        <f>('User Input'!AI144*AI302)</f>
        <v>0</v>
      </c>
      <c r="AJ643" s="140">
        <f>('User Input'!AJ144*AJ302)</f>
        <v>0</v>
      </c>
      <c r="AK643" s="140">
        <f>('User Input'!AK144*AK302)</f>
        <v>0</v>
      </c>
      <c r="AL643" s="140">
        <f>('User Input'!AL144*AL302)</f>
        <v>0</v>
      </c>
      <c r="AM643" s="140">
        <f>('User Input'!AM144*AM302)</f>
        <v>0</v>
      </c>
      <c r="AN643" s="140">
        <f>('User Input'!AN144*AN302)</f>
        <v>0</v>
      </c>
      <c r="AO643" s="140">
        <f>('User Input'!AO144*AO302)</f>
        <v>0</v>
      </c>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row>
    <row r="644" spans="1:95" ht="15" customHeight="1">
      <c r="A644" s="104"/>
      <c r="B644" s="117" t="s">
        <v>129</v>
      </c>
      <c r="C644" s="141"/>
      <c r="D644" s="140">
        <f>('User Input'!D145*D303)</f>
        <v>0</v>
      </c>
      <c r="E644" s="140">
        <f>('User Input'!E145*E303)</f>
        <v>0</v>
      </c>
      <c r="F644" s="140">
        <f>('User Input'!F145*F303)</f>
        <v>0</v>
      </c>
      <c r="G644" s="140">
        <f>('User Input'!G145*G303)</f>
        <v>0</v>
      </c>
      <c r="H644" s="140">
        <f>('User Input'!H145*H303)</f>
        <v>0</v>
      </c>
      <c r="I644" s="140">
        <f>('User Input'!I145*I303)</f>
        <v>0</v>
      </c>
      <c r="J644" s="140">
        <f>('User Input'!J145*J303)</f>
        <v>0</v>
      </c>
      <c r="K644" s="140">
        <f>('User Input'!K145*K303)</f>
        <v>0</v>
      </c>
      <c r="L644" s="140">
        <f>('User Input'!L145*L303)</f>
        <v>0</v>
      </c>
      <c r="M644" s="140">
        <f>('User Input'!M145*M303)</f>
        <v>0</v>
      </c>
      <c r="N644" s="140">
        <f>('User Input'!N145*N303)</f>
        <v>0</v>
      </c>
      <c r="O644" s="140">
        <f>('User Input'!O145*O303)</f>
        <v>0</v>
      </c>
      <c r="P644" s="140">
        <f>('User Input'!P145*P303)</f>
        <v>0</v>
      </c>
      <c r="Q644" s="140">
        <f>('User Input'!Q145*Q303)</f>
        <v>0</v>
      </c>
      <c r="R644" s="140">
        <f>('User Input'!R145*R303)</f>
        <v>0</v>
      </c>
      <c r="S644" s="140">
        <f>('User Input'!S145*S303)</f>
        <v>0</v>
      </c>
      <c r="T644" s="140">
        <f>('User Input'!T145*T303)</f>
        <v>0</v>
      </c>
      <c r="U644" s="140">
        <f>('User Input'!U145*U303)</f>
        <v>0</v>
      </c>
      <c r="V644" s="140">
        <f>('User Input'!V145*V303)</f>
        <v>0</v>
      </c>
      <c r="W644" s="140">
        <f>('User Input'!W145*W303)</f>
        <v>0</v>
      </c>
      <c r="X644" s="140">
        <f>('User Input'!X145*X303)</f>
        <v>0</v>
      </c>
      <c r="Y644" s="140">
        <f>('User Input'!Y145*Y303)</f>
        <v>0</v>
      </c>
      <c r="Z644" s="140">
        <f>('User Input'!Z145*Z303)</f>
        <v>0</v>
      </c>
      <c r="AA644" s="140">
        <f>('User Input'!AA145*AA303)</f>
        <v>0</v>
      </c>
      <c r="AB644" s="140">
        <f>('User Input'!AB145*AB303)</f>
        <v>0</v>
      </c>
      <c r="AC644" s="140">
        <f>('User Input'!AC145*AC303)</f>
        <v>0</v>
      </c>
      <c r="AD644" s="140">
        <f>('User Input'!AD145*AD303)</f>
        <v>0</v>
      </c>
      <c r="AE644" s="140">
        <f>('User Input'!AE145*AE303)</f>
        <v>0</v>
      </c>
      <c r="AF644" s="140">
        <f>('User Input'!AF145*AF303)</f>
        <v>0</v>
      </c>
      <c r="AG644" s="140">
        <f>('User Input'!AG145*AG303)</f>
        <v>0</v>
      </c>
      <c r="AH644" s="140">
        <f>('User Input'!AH145*AH303)</f>
        <v>0</v>
      </c>
      <c r="AI644" s="140">
        <f>('User Input'!AI145*AI303)</f>
        <v>0</v>
      </c>
      <c r="AJ644" s="140">
        <f>('User Input'!AJ145*AJ303)</f>
        <v>0</v>
      </c>
      <c r="AK644" s="140">
        <f>('User Input'!AK145*AK303)</f>
        <v>0</v>
      </c>
      <c r="AL644" s="140">
        <f>('User Input'!AL145*AL303)</f>
        <v>0</v>
      </c>
      <c r="AM644" s="140">
        <f>('User Input'!AM145*AM303)</f>
        <v>0</v>
      </c>
      <c r="AN644" s="140">
        <f>('User Input'!AN145*AN303)</f>
        <v>0</v>
      </c>
      <c r="AO644" s="140">
        <f>('User Input'!AO145*AO303)</f>
        <v>0</v>
      </c>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row>
    <row r="645" spans="1:95" ht="15" customHeight="1">
      <c r="A645" s="104"/>
      <c r="B645" s="117" t="s">
        <v>130</v>
      </c>
      <c r="C645" s="141"/>
      <c r="D645" s="140">
        <f>('User Input'!D146*D304)</f>
        <v>0</v>
      </c>
      <c r="E645" s="140">
        <f>('User Input'!E146*E304)</f>
        <v>0</v>
      </c>
      <c r="F645" s="140">
        <f>('User Input'!F146*F304)</f>
        <v>0</v>
      </c>
      <c r="G645" s="140">
        <f>('User Input'!G146*G304)</f>
        <v>0</v>
      </c>
      <c r="H645" s="140">
        <f>('User Input'!H146*H304)</f>
        <v>0</v>
      </c>
      <c r="I645" s="140">
        <f>('User Input'!I146*I304)</f>
        <v>0</v>
      </c>
      <c r="J645" s="140">
        <f>('User Input'!J146*J304)</f>
        <v>0</v>
      </c>
      <c r="K645" s="140">
        <f>('User Input'!K146*K304)</f>
        <v>0</v>
      </c>
      <c r="L645" s="140">
        <f>('User Input'!L146*L304)</f>
        <v>0</v>
      </c>
      <c r="M645" s="140">
        <f>('User Input'!M146*M304)</f>
        <v>0</v>
      </c>
      <c r="N645" s="140">
        <f>('User Input'!N146*N304)</f>
        <v>0</v>
      </c>
      <c r="O645" s="140">
        <f>('User Input'!O146*O304)</f>
        <v>0</v>
      </c>
      <c r="P645" s="140">
        <f>('User Input'!P146*P304)</f>
        <v>0</v>
      </c>
      <c r="Q645" s="140">
        <f>('User Input'!Q146*Q304)</f>
        <v>0</v>
      </c>
      <c r="R645" s="140">
        <f>('User Input'!R146*R304)</f>
        <v>0</v>
      </c>
      <c r="S645" s="140">
        <f>('User Input'!S146*S304)</f>
        <v>0</v>
      </c>
      <c r="T645" s="140">
        <f>('User Input'!T146*T304)</f>
        <v>0</v>
      </c>
      <c r="U645" s="140">
        <f>('User Input'!U146*U304)</f>
        <v>0</v>
      </c>
      <c r="V645" s="140">
        <f>('User Input'!V146*V304)</f>
        <v>0</v>
      </c>
      <c r="W645" s="140">
        <f>('User Input'!W146*W304)</f>
        <v>0</v>
      </c>
      <c r="X645" s="140">
        <f>('User Input'!X146*X304)</f>
        <v>0</v>
      </c>
      <c r="Y645" s="140">
        <f>('User Input'!Y146*Y304)</f>
        <v>0</v>
      </c>
      <c r="Z645" s="140">
        <f>('User Input'!Z146*Z304)</f>
        <v>0</v>
      </c>
      <c r="AA645" s="140">
        <f>('User Input'!AA146*AA304)</f>
        <v>0</v>
      </c>
      <c r="AB645" s="140">
        <f>('User Input'!AB146*AB304)</f>
        <v>0</v>
      </c>
      <c r="AC645" s="140">
        <f>('User Input'!AC146*AC304)</f>
        <v>0</v>
      </c>
      <c r="AD645" s="140">
        <f>('User Input'!AD146*AD304)</f>
        <v>0</v>
      </c>
      <c r="AE645" s="140">
        <f>('User Input'!AE146*AE304)</f>
        <v>0</v>
      </c>
      <c r="AF645" s="140">
        <f>('User Input'!AF146*AF304)</f>
        <v>0</v>
      </c>
      <c r="AG645" s="140">
        <f>('User Input'!AG146*AG304)</f>
        <v>0</v>
      </c>
      <c r="AH645" s="140">
        <f>('User Input'!AH146*AH304)</f>
        <v>0</v>
      </c>
      <c r="AI645" s="140">
        <f>('User Input'!AI146*AI304)</f>
        <v>0</v>
      </c>
      <c r="AJ645" s="140">
        <f>('User Input'!AJ146*AJ304)</f>
        <v>0</v>
      </c>
      <c r="AK645" s="140">
        <f>('User Input'!AK146*AK304)</f>
        <v>0</v>
      </c>
      <c r="AL645" s="140">
        <f>('User Input'!AL146*AL304)</f>
        <v>0</v>
      </c>
      <c r="AM645" s="140">
        <f>('User Input'!AM146*AM304)</f>
        <v>0</v>
      </c>
      <c r="AN645" s="140">
        <f>('User Input'!AN146*AN304)</f>
        <v>0</v>
      </c>
      <c r="AO645" s="140">
        <f>('User Input'!AO146*AO304)</f>
        <v>0</v>
      </c>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row>
    <row r="646" spans="1:95" ht="15" customHeight="1">
      <c r="A646" s="104"/>
      <c r="B646" s="117" t="s">
        <v>131</v>
      </c>
      <c r="C646" s="141"/>
      <c r="D646" s="140">
        <f>('User Input'!D147*D305)</f>
        <v>0</v>
      </c>
      <c r="E646" s="140">
        <f>('User Input'!E147*E305)</f>
        <v>0</v>
      </c>
      <c r="F646" s="140">
        <f>('User Input'!F147*F305)</f>
        <v>0</v>
      </c>
      <c r="G646" s="140">
        <f>('User Input'!G147*G305)</f>
        <v>0</v>
      </c>
      <c r="H646" s="140">
        <f>('User Input'!H147*H305)</f>
        <v>0</v>
      </c>
      <c r="I646" s="140">
        <f>('User Input'!I147*I305)</f>
        <v>0</v>
      </c>
      <c r="J646" s="140">
        <f>('User Input'!J147*J305)</f>
        <v>0</v>
      </c>
      <c r="K646" s="140">
        <f>('User Input'!K147*K305)</f>
        <v>0</v>
      </c>
      <c r="L646" s="140">
        <f>('User Input'!L147*L305)</f>
        <v>0</v>
      </c>
      <c r="M646" s="140">
        <f>('User Input'!M147*M305)</f>
        <v>0</v>
      </c>
      <c r="N646" s="140">
        <f>('User Input'!N147*N305)</f>
        <v>0</v>
      </c>
      <c r="O646" s="140">
        <f>('User Input'!O147*O305)</f>
        <v>0</v>
      </c>
      <c r="P646" s="140">
        <f>('User Input'!P147*P305)</f>
        <v>0</v>
      </c>
      <c r="Q646" s="140">
        <f>('User Input'!Q147*Q305)</f>
        <v>0</v>
      </c>
      <c r="R646" s="140">
        <f>('User Input'!R147*R305)</f>
        <v>0</v>
      </c>
      <c r="S646" s="140">
        <f>('User Input'!S147*S305)</f>
        <v>0</v>
      </c>
      <c r="T646" s="140">
        <f>('User Input'!T147*T305)</f>
        <v>0</v>
      </c>
      <c r="U646" s="140">
        <f>('User Input'!U147*U305)</f>
        <v>0</v>
      </c>
      <c r="V646" s="140">
        <f>('User Input'!V147*V305)</f>
        <v>0</v>
      </c>
      <c r="W646" s="140">
        <f>('User Input'!W147*W305)</f>
        <v>0</v>
      </c>
      <c r="X646" s="140">
        <f>('User Input'!X147*X305)</f>
        <v>0</v>
      </c>
      <c r="Y646" s="140">
        <f>('User Input'!Y147*Y305)</f>
        <v>0</v>
      </c>
      <c r="Z646" s="140">
        <f>('User Input'!Z147*Z305)</f>
        <v>0</v>
      </c>
      <c r="AA646" s="140">
        <f>('User Input'!AA147*AA305)</f>
        <v>0</v>
      </c>
      <c r="AB646" s="140">
        <f>('User Input'!AB147*AB305)</f>
        <v>0</v>
      </c>
      <c r="AC646" s="140">
        <f>('User Input'!AC147*AC305)</f>
        <v>0</v>
      </c>
      <c r="AD646" s="140">
        <f>('User Input'!AD147*AD305)</f>
        <v>0</v>
      </c>
      <c r="AE646" s="140">
        <f>('User Input'!AE147*AE305)</f>
        <v>0</v>
      </c>
      <c r="AF646" s="140">
        <f>('User Input'!AF147*AF305)</f>
        <v>0</v>
      </c>
      <c r="AG646" s="140">
        <f>('User Input'!AG147*AG305)</f>
        <v>0</v>
      </c>
      <c r="AH646" s="140">
        <f>('User Input'!AH147*AH305)</f>
        <v>0</v>
      </c>
      <c r="AI646" s="140">
        <f>('User Input'!AI147*AI305)</f>
        <v>0</v>
      </c>
      <c r="AJ646" s="140">
        <f>('User Input'!AJ147*AJ305)</f>
        <v>0</v>
      </c>
      <c r="AK646" s="140">
        <f>('User Input'!AK147*AK305)</f>
        <v>0</v>
      </c>
      <c r="AL646" s="140">
        <f>('User Input'!AL147*AL305)</f>
        <v>0</v>
      </c>
      <c r="AM646" s="140">
        <f>('User Input'!AM147*AM305)</f>
        <v>0</v>
      </c>
      <c r="AN646" s="140">
        <f>('User Input'!AN147*AN305)</f>
        <v>0</v>
      </c>
      <c r="AO646" s="140">
        <f>('User Input'!AO147*AO305)</f>
        <v>0</v>
      </c>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row>
    <row r="647" spans="1:95" ht="15" customHeight="1">
      <c r="A647" s="104"/>
      <c r="B647" s="117" t="s">
        <v>132</v>
      </c>
      <c r="C647" s="141"/>
      <c r="D647" s="140">
        <f>('User Input'!D148*D306)</f>
        <v>0</v>
      </c>
      <c r="E647" s="140">
        <f>('User Input'!E148*E306)</f>
        <v>0</v>
      </c>
      <c r="F647" s="140">
        <f>('User Input'!F148*F306)</f>
        <v>0</v>
      </c>
      <c r="G647" s="140">
        <f>('User Input'!G148*G306)</f>
        <v>0</v>
      </c>
      <c r="H647" s="140">
        <f>('User Input'!H148*H306)</f>
        <v>0</v>
      </c>
      <c r="I647" s="140">
        <f>('User Input'!I148*I306)</f>
        <v>0</v>
      </c>
      <c r="J647" s="140">
        <f>('User Input'!J148*J306)</f>
        <v>0</v>
      </c>
      <c r="K647" s="140">
        <f>('User Input'!K148*K306)</f>
        <v>0</v>
      </c>
      <c r="L647" s="140">
        <f>('User Input'!L148*L306)</f>
        <v>0</v>
      </c>
      <c r="M647" s="140">
        <f>('User Input'!M148*M306)</f>
        <v>0</v>
      </c>
      <c r="N647" s="140">
        <f>('User Input'!N148*N306)</f>
        <v>0</v>
      </c>
      <c r="O647" s="140">
        <f>('User Input'!O148*O306)</f>
        <v>0</v>
      </c>
      <c r="P647" s="140">
        <f>('User Input'!P148*P306)</f>
        <v>0</v>
      </c>
      <c r="Q647" s="140">
        <f>('User Input'!Q148*Q306)</f>
        <v>0</v>
      </c>
      <c r="R647" s="140">
        <f>('User Input'!R148*R306)</f>
        <v>0</v>
      </c>
      <c r="S647" s="140">
        <f>('User Input'!S148*S306)</f>
        <v>0</v>
      </c>
      <c r="T647" s="140">
        <f>('User Input'!T148*T306)</f>
        <v>0</v>
      </c>
      <c r="U647" s="140">
        <f>('User Input'!U148*U306)</f>
        <v>0</v>
      </c>
      <c r="V647" s="140">
        <f>('User Input'!V148*V306)</f>
        <v>0</v>
      </c>
      <c r="W647" s="140">
        <f>('User Input'!W148*W306)</f>
        <v>0</v>
      </c>
      <c r="X647" s="140">
        <f>('User Input'!X148*X306)</f>
        <v>0</v>
      </c>
      <c r="Y647" s="140">
        <f>('User Input'!Y148*Y306)</f>
        <v>0</v>
      </c>
      <c r="Z647" s="140">
        <f>('User Input'!Z148*Z306)</f>
        <v>0</v>
      </c>
      <c r="AA647" s="140">
        <f>('User Input'!AA148*AA306)</f>
        <v>0</v>
      </c>
      <c r="AB647" s="140">
        <f>('User Input'!AB148*AB306)</f>
        <v>0</v>
      </c>
      <c r="AC647" s="140">
        <f>('User Input'!AC148*AC306)</f>
        <v>0</v>
      </c>
      <c r="AD647" s="140">
        <f>('User Input'!AD148*AD306)</f>
        <v>0</v>
      </c>
      <c r="AE647" s="140">
        <f>('User Input'!AE148*AE306)</f>
        <v>0</v>
      </c>
      <c r="AF647" s="140">
        <f>('User Input'!AF148*AF306)</f>
        <v>0</v>
      </c>
      <c r="AG647" s="140">
        <f>('User Input'!AG148*AG306)</f>
        <v>0</v>
      </c>
      <c r="AH647" s="140">
        <f>('User Input'!AH148*AH306)</f>
        <v>0</v>
      </c>
      <c r="AI647" s="140">
        <f>('User Input'!AI148*AI306)</f>
        <v>0</v>
      </c>
      <c r="AJ647" s="140">
        <f>('User Input'!AJ148*AJ306)</f>
        <v>0</v>
      </c>
      <c r="AK647" s="140">
        <f>('User Input'!AK148*AK306)</f>
        <v>0</v>
      </c>
      <c r="AL647" s="140">
        <f>('User Input'!AL148*AL306)</f>
        <v>0</v>
      </c>
      <c r="AM647" s="140">
        <f>('User Input'!AM148*AM306)</f>
        <v>0</v>
      </c>
      <c r="AN647" s="140">
        <f>('User Input'!AN148*AN306)</f>
        <v>0</v>
      </c>
      <c r="AO647" s="140">
        <f>('User Input'!AO148*AO306)</f>
        <v>0</v>
      </c>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3"/>
    </row>
    <row r="648" spans="1:95" ht="15" customHeight="1">
      <c r="A648" s="104"/>
      <c r="B648" s="119"/>
      <c r="C648" s="142"/>
      <c r="D648" s="142"/>
      <c r="E648" s="142"/>
      <c r="F648" s="142"/>
      <c r="G648" s="142"/>
      <c r="H648" s="142"/>
      <c r="I648" s="142"/>
      <c r="J648" s="142"/>
      <c r="K648" s="142"/>
      <c r="L648" s="142"/>
      <c r="M648" s="142"/>
      <c r="N648" s="142"/>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row>
    <row r="649" spans="1:95" ht="15" customHeight="1">
      <c r="A649" s="104"/>
      <c r="B649" s="146" t="s">
        <v>244</v>
      </c>
      <c r="C649" s="145">
        <f>SUM($D$610:$AO$647)</f>
        <v>0</v>
      </c>
      <c r="D649" s="144"/>
      <c r="E649" s="145"/>
      <c r="F649" s="142"/>
      <c r="G649" s="142"/>
      <c r="H649" s="142"/>
      <c r="I649" s="142"/>
      <c r="J649" s="142"/>
      <c r="K649" s="142"/>
      <c r="L649" s="142"/>
      <c r="M649" s="142"/>
      <c r="N649" s="142"/>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row>
    <row r="650" spans="1:95" ht="15" customHeight="1">
      <c r="A650" s="104"/>
      <c r="B650" s="142"/>
      <c r="C650" s="142"/>
      <c r="D650" s="18"/>
      <c r="E650" s="142"/>
      <c r="F650" s="142"/>
      <c r="G650" s="142"/>
      <c r="H650" s="142"/>
      <c r="I650" s="142"/>
      <c r="J650" s="142"/>
      <c r="K650" s="142"/>
      <c r="L650" s="142"/>
      <c r="M650" s="142"/>
      <c r="N650" s="142"/>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row>
    <row r="651" spans="1:95" ht="15" customHeight="1">
      <c r="A651" s="104"/>
      <c r="B651" s="142" t="s">
        <v>245</v>
      </c>
      <c r="C651" s="147">
        <f>C649-C604</f>
        <v>0</v>
      </c>
      <c r="D651" s="18"/>
      <c r="E651" s="142"/>
      <c r="F651" s="142"/>
      <c r="G651" s="142"/>
      <c r="H651" s="142"/>
      <c r="I651" s="142"/>
      <c r="J651" s="142"/>
      <c r="K651" s="142"/>
      <c r="L651" s="142"/>
      <c r="M651" s="142"/>
      <c r="N651" s="142"/>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row>
    <row r="652" spans="1:95" ht="14.45">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row>
    <row r="653" spans="1:95" s="5" customFormat="1" ht="15.6">
      <c r="B653" s="5" t="s">
        <v>246</v>
      </c>
    </row>
    <row r="654" spans="1:95" ht="15" customHeight="1">
      <c r="A654" s="104"/>
      <c r="B654" s="142"/>
      <c r="C654" s="142"/>
      <c r="D654" s="142"/>
      <c r="E654" s="142"/>
      <c r="F654" s="142"/>
      <c r="G654" s="142"/>
      <c r="H654" s="142"/>
      <c r="I654" s="142"/>
      <c r="J654" s="142"/>
      <c r="K654" s="142"/>
      <c r="L654" s="142"/>
      <c r="M654" s="142"/>
      <c r="N654" s="142"/>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row>
    <row r="655" spans="1:95" ht="15" customHeight="1">
      <c r="A655" s="104"/>
      <c r="B655" s="119"/>
      <c r="C655" s="49" t="s">
        <v>94</v>
      </c>
      <c r="D655" s="71" t="s">
        <v>95</v>
      </c>
      <c r="E655" s="113" t="s">
        <v>96</v>
      </c>
      <c r="F655" s="113" t="s">
        <v>97</v>
      </c>
      <c r="G655" s="113" t="s">
        <v>98</v>
      </c>
      <c r="H655" s="113" t="s">
        <v>99</v>
      </c>
      <c r="I655" s="113" t="s">
        <v>100</v>
      </c>
      <c r="J655" s="113" t="s">
        <v>101</v>
      </c>
      <c r="K655" s="113" t="s">
        <v>102</v>
      </c>
      <c r="L655" s="113" t="s">
        <v>103</v>
      </c>
      <c r="M655" s="113" t="s">
        <v>104</v>
      </c>
      <c r="N655" s="113" t="s">
        <v>105</v>
      </c>
      <c r="O655" s="113" t="s">
        <v>106</v>
      </c>
      <c r="P655" s="113" t="s">
        <v>107</v>
      </c>
      <c r="Q655" s="113" t="s">
        <v>108</v>
      </c>
      <c r="R655" s="113" t="s">
        <v>109</v>
      </c>
      <c r="S655" s="113" t="s">
        <v>110</v>
      </c>
      <c r="T655" s="113" t="s">
        <v>111</v>
      </c>
      <c r="U655" s="113" t="s">
        <v>112</v>
      </c>
      <c r="V655" s="113" t="s">
        <v>113</v>
      </c>
      <c r="W655" s="113" t="s">
        <v>114</v>
      </c>
      <c r="X655" s="113" t="s">
        <v>115</v>
      </c>
      <c r="Y655" s="113" t="s">
        <v>116</v>
      </c>
      <c r="Z655" s="113" t="s">
        <v>117</v>
      </c>
      <c r="AA655" s="113" t="s">
        <v>118</v>
      </c>
      <c r="AB655" s="113" t="s">
        <v>119</v>
      </c>
      <c r="AC655" s="113" t="s">
        <v>120</v>
      </c>
      <c r="AD655" s="113" t="s">
        <v>121</v>
      </c>
      <c r="AE655" s="113" t="s">
        <v>122</v>
      </c>
      <c r="AF655" s="113" t="s">
        <v>123</v>
      </c>
      <c r="AG655" s="113" t="s">
        <v>124</v>
      </c>
      <c r="AH655" s="113" t="s">
        <v>125</v>
      </c>
      <c r="AI655" s="113" t="s">
        <v>126</v>
      </c>
      <c r="AJ655" s="113" t="s">
        <v>127</v>
      </c>
      <c r="AK655" s="113" t="s">
        <v>128</v>
      </c>
      <c r="AL655" s="113" t="s">
        <v>129</v>
      </c>
      <c r="AM655" s="113" t="s">
        <v>130</v>
      </c>
      <c r="AN655" s="113" t="s">
        <v>131</v>
      </c>
      <c r="AO655" s="113" t="s">
        <v>132</v>
      </c>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row>
    <row r="656" spans="1:95" ht="15" customHeight="1">
      <c r="A656" s="104"/>
      <c r="B656" s="49" t="s">
        <v>133</v>
      </c>
      <c r="C656" s="138"/>
      <c r="D656" s="138"/>
      <c r="E656" s="138"/>
      <c r="F656" s="138"/>
      <c r="G656" s="138"/>
      <c r="H656" s="138"/>
      <c r="I656" s="138"/>
      <c r="J656" s="138"/>
      <c r="K656" s="138"/>
      <c r="L656" s="138"/>
      <c r="M656" s="138"/>
      <c r="N656" s="138"/>
      <c r="O656" s="138"/>
      <c r="P656" s="138"/>
      <c r="Q656" s="139"/>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row>
    <row r="657" spans="1:95" ht="15" customHeight="1">
      <c r="A657" s="104"/>
      <c r="B657" s="69" t="s">
        <v>95</v>
      </c>
      <c r="C657" s="130"/>
      <c r="D657" s="140">
        <f>('User Input'!D27*D322)</f>
        <v>0</v>
      </c>
      <c r="E657" s="140">
        <f>('User Input'!E27*E322)</f>
        <v>0</v>
      </c>
      <c r="F657" s="140">
        <f>('User Input'!F27*F322)</f>
        <v>0</v>
      </c>
      <c r="G657" s="140">
        <f>('User Input'!G27*G322)</f>
        <v>0</v>
      </c>
      <c r="H657" s="140">
        <f>('User Input'!H27*H322)</f>
        <v>0</v>
      </c>
      <c r="I657" s="140">
        <f>('User Input'!I27*I322)</f>
        <v>0</v>
      </c>
      <c r="J657" s="140">
        <f>('User Input'!J27*J322)</f>
        <v>0</v>
      </c>
      <c r="K657" s="140">
        <f>('User Input'!K27*K322)</f>
        <v>0</v>
      </c>
      <c r="L657" s="140">
        <f>('User Input'!L27*L322)</f>
        <v>0</v>
      </c>
      <c r="M657" s="140">
        <f>('User Input'!M27*M322)</f>
        <v>0</v>
      </c>
      <c r="N657" s="140">
        <f>('User Input'!N27*N322)</f>
        <v>0</v>
      </c>
      <c r="O657" s="140">
        <f>('User Input'!O27*O322)</f>
        <v>0</v>
      </c>
      <c r="P657" s="140">
        <f>('User Input'!P27*P322)</f>
        <v>0</v>
      </c>
      <c r="Q657" s="140">
        <f>('User Input'!Q27*Q322)</f>
        <v>0</v>
      </c>
      <c r="R657" s="140">
        <f>('User Input'!R27*R322)</f>
        <v>0</v>
      </c>
      <c r="S657" s="140">
        <f>('User Input'!S27*S322)</f>
        <v>0</v>
      </c>
      <c r="T657" s="140">
        <f>('User Input'!T27*T322)</f>
        <v>0</v>
      </c>
      <c r="U657" s="140">
        <f>('User Input'!U27*U322)</f>
        <v>0</v>
      </c>
      <c r="V657" s="140">
        <f>('User Input'!V27*V322)</f>
        <v>0</v>
      </c>
      <c r="W657" s="140">
        <f>('User Input'!W27*W322)</f>
        <v>0</v>
      </c>
      <c r="X657" s="140">
        <f>('User Input'!X27*X322)</f>
        <v>0</v>
      </c>
      <c r="Y657" s="140">
        <f>('User Input'!Y27*Y322)</f>
        <v>0</v>
      </c>
      <c r="Z657" s="140">
        <f>('User Input'!Z27*Z322)</f>
        <v>0</v>
      </c>
      <c r="AA657" s="140">
        <f>('User Input'!AA27*AA322)</f>
        <v>0</v>
      </c>
      <c r="AB657" s="140">
        <f>('User Input'!AB27*AB322)</f>
        <v>0</v>
      </c>
      <c r="AC657" s="140">
        <f>('User Input'!AC27*AC322)</f>
        <v>0</v>
      </c>
      <c r="AD657" s="140">
        <f>('User Input'!AD27*AD322)</f>
        <v>0</v>
      </c>
      <c r="AE657" s="140">
        <f>('User Input'!AE27*AE322)</f>
        <v>0</v>
      </c>
      <c r="AF657" s="140">
        <f>('User Input'!AF27*AF322)</f>
        <v>0</v>
      </c>
      <c r="AG657" s="140">
        <f>('User Input'!AG27*AG322)</f>
        <v>0</v>
      </c>
      <c r="AH657" s="140">
        <f>('User Input'!AH27*AH322)</f>
        <v>0</v>
      </c>
      <c r="AI657" s="140">
        <f>('User Input'!AI27*AI322)</f>
        <v>0</v>
      </c>
      <c r="AJ657" s="140">
        <f>('User Input'!AJ27*AJ322)</f>
        <v>0</v>
      </c>
      <c r="AK657" s="140">
        <f>('User Input'!AK27*AK322)</f>
        <v>0</v>
      </c>
      <c r="AL657" s="140">
        <f>('User Input'!AL27*AL322)</f>
        <v>0</v>
      </c>
      <c r="AM657" s="140">
        <f>('User Input'!AM27*AM322)</f>
        <v>0</v>
      </c>
      <c r="AN657" s="140">
        <f>('User Input'!AN27*AN322)</f>
        <v>0</v>
      </c>
      <c r="AO657" s="140">
        <f>('User Input'!AO27*AO322)</f>
        <v>0</v>
      </c>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row>
    <row r="658" spans="1:95" ht="15" customHeight="1">
      <c r="A658" s="104"/>
      <c r="B658" s="117" t="s">
        <v>96</v>
      </c>
      <c r="C658" s="141"/>
      <c r="D658" s="140">
        <f>('User Input'!D28*D323)</f>
        <v>0</v>
      </c>
      <c r="E658" s="140">
        <f>('User Input'!E28*E323)</f>
        <v>0</v>
      </c>
      <c r="F658" s="140">
        <f>('User Input'!F28*F323)</f>
        <v>0</v>
      </c>
      <c r="G658" s="140">
        <f>('User Input'!G28*G323)</f>
        <v>0</v>
      </c>
      <c r="H658" s="140">
        <f>('User Input'!H28*H323)</f>
        <v>0</v>
      </c>
      <c r="I658" s="140">
        <f>('User Input'!I28*I323)</f>
        <v>0</v>
      </c>
      <c r="J658" s="140">
        <f>('User Input'!J28*J323)</f>
        <v>0</v>
      </c>
      <c r="K658" s="140">
        <f>('User Input'!K28*K323)</f>
        <v>0</v>
      </c>
      <c r="L658" s="140">
        <f>('User Input'!L28*L323)</f>
        <v>0</v>
      </c>
      <c r="M658" s="140">
        <f>('User Input'!M28*M323)</f>
        <v>0</v>
      </c>
      <c r="N658" s="140">
        <f>('User Input'!N28*N323)</f>
        <v>0</v>
      </c>
      <c r="O658" s="140">
        <f>('User Input'!O28*O323)</f>
        <v>0</v>
      </c>
      <c r="P658" s="140">
        <f>('User Input'!P28*P323)</f>
        <v>0</v>
      </c>
      <c r="Q658" s="140">
        <f>('User Input'!Q28*Q323)</f>
        <v>0</v>
      </c>
      <c r="R658" s="140">
        <f>('User Input'!R28*R323)</f>
        <v>0</v>
      </c>
      <c r="S658" s="140">
        <f>('User Input'!S28*S323)</f>
        <v>0</v>
      </c>
      <c r="T658" s="140">
        <f>('User Input'!T28*T323)</f>
        <v>0</v>
      </c>
      <c r="U658" s="140">
        <f>('User Input'!U28*U323)</f>
        <v>0</v>
      </c>
      <c r="V658" s="140">
        <f>('User Input'!V28*V323)</f>
        <v>0</v>
      </c>
      <c r="W658" s="140">
        <f>('User Input'!W28*W323)</f>
        <v>0</v>
      </c>
      <c r="X658" s="140">
        <f>('User Input'!X28*X323)</f>
        <v>0</v>
      </c>
      <c r="Y658" s="140">
        <f>('User Input'!Y28*Y323)</f>
        <v>0</v>
      </c>
      <c r="Z658" s="140">
        <f>('User Input'!Z28*Z323)</f>
        <v>0</v>
      </c>
      <c r="AA658" s="140">
        <f>('User Input'!AA28*AA323)</f>
        <v>0</v>
      </c>
      <c r="AB658" s="140">
        <f>('User Input'!AB28*AB323)</f>
        <v>0</v>
      </c>
      <c r="AC658" s="140">
        <f>('User Input'!AC28*AC323)</f>
        <v>0</v>
      </c>
      <c r="AD658" s="140">
        <f>('User Input'!AD28*AD323)</f>
        <v>0</v>
      </c>
      <c r="AE658" s="140">
        <f>('User Input'!AE28*AE323)</f>
        <v>0</v>
      </c>
      <c r="AF658" s="140">
        <f>('User Input'!AF28*AF323)</f>
        <v>0</v>
      </c>
      <c r="AG658" s="140">
        <f>('User Input'!AG28*AG323)</f>
        <v>0</v>
      </c>
      <c r="AH658" s="140">
        <f>('User Input'!AH28*AH323)</f>
        <v>0</v>
      </c>
      <c r="AI658" s="140">
        <f>('User Input'!AI28*AI323)</f>
        <v>0</v>
      </c>
      <c r="AJ658" s="140">
        <f>('User Input'!AJ28*AJ323)</f>
        <v>0</v>
      </c>
      <c r="AK658" s="140">
        <f>('User Input'!AK28*AK323)</f>
        <v>0</v>
      </c>
      <c r="AL658" s="140">
        <f>('User Input'!AL28*AL323)</f>
        <v>0</v>
      </c>
      <c r="AM658" s="140">
        <f>('User Input'!AM28*AM323)</f>
        <v>0</v>
      </c>
      <c r="AN658" s="140">
        <f>('User Input'!AN28*AN323)</f>
        <v>0</v>
      </c>
      <c r="AO658" s="140">
        <f>('User Input'!AO28*AO323)</f>
        <v>0</v>
      </c>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row>
    <row r="659" spans="1:95" ht="15" customHeight="1">
      <c r="A659" s="104"/>
      <c r="B659" s="117" t="s">
        <v>97</v>
      </c>
      <c r="C659" s="141"/>
      <c r="D659" s="140">
        <f>('User Input'!D29*D324)</f>
        <v>0</v>
      </c>
      <c r="E659" s="140">
        <f>('User Input'!E29*E324)</f>
        <v>0</v>
      </c>
      <c r="F659" s="140">
        <f>('User Input'!F29*F324)</f>
        <v>0</v>
      </c>
      <c r="G659" s="140">
        <f>('User Input'!G29*G324)</f>
        <v>0</v>
      </c>
      <c r="H659" s="140">
        <f>('User Input'!H29*H324)</f>
        <v>0</v>
      </c>
      <c r="I659" s="140">
        <f>('User Input'!I29*I324)</f>
        <v>0</v>
      </c>
      <c r="J659" s="140">
        <f>('User Input'!J29*J324)</f>
        <v>0</v>
      </c>
      <c r="K659" s="140">
        <f>('User Input'!K29*K324)</f>
        <v>0</v>
      </c>
      <c r="L659" s="140">
        <f>('User Input'!L29*L324)</f>
        <v>0</v>
      </c>
      <c r="M659" s="140">
        <f>('User Input'!M29*M324)</f>
        <v>0</v>
      </c>
      <c r="N659" s="140">
        <f>('User Input'!N29*N324)</f>
        <v>0</v>
      </c>
      <c r="O659" s="140">
        <f>('User Input'!O29*O324)</f>
        <v>0</v>
      </c>
      <c r="P659" s="140">
        <f>('User Input'!P29*P324)</f>
        <v>0</v>
      </c>
      <c r="Q659" s="140">
        <f>('User Input'!Q29*Q324)</f>
        <v>0</v>
      </c>
      <c r="R659" s="140">
        <f>('User Input'!R29*R324)</f>
        <v>0</v>
      </c>
      <c r="S659" s="140">
        <f>('User Input'!S29*S324)</f>
        <v>0</v>
      </c>
      <c r="T659" s="140">
        <f>('User Input'!T29*T324)</f>
        <v>0</v>
      </c>
      <c r="U659" s="140">
        <f>('User Input'!U29*U324)</f>
        <v>0</v>
      </c>
      <c r="V659" s="140">
        <f>('User Input'!V29*V324)</f>
        <v>0</v>
      </c>
      <c r="W659" s="140">
        <f>('User Input'!W29*W324)</f>
        <v>0</v>
      </c>
      <c r="X659" s="140">
        <f>('User Input'!X29*X324)</f>
        <v>0</v>
      </c>
      <c r="Y659" s="140">
        <f>('User Input'!Y29*Y324)</f>
        <v>0</v>
      </c>
      <c r="Z659" s="140">
        <f>('User Input'!Z29*Z324)</f>
        <v>0</v>
      </c>
      <c r="AA659" s="140">
        <f>('User Input'!AA29*AA324)</f>
        <v>0</v>
      </c>
      <c r="AB659" s="140">
        <f>('User Input'!AB29*AB324)</f>
        <v>0</v>
      </c>
      <c r="AC659" s="140">
        <f>('User Input'!AC29*AC324)</f>
        <v>0</v>
      </c>
      <c r="AD659" s="140">
        <f>('User Input'!AD29*AD324)</f>
        <v>0</v>
      </c>
      <c r="AE659" s="140">
        <f>('User Input'!AE29*AE324)</f>
        <v>0</v>
      </c>
      <c r="AF659" s="140">
        <f>('User Input'!AF29*AF324)</f>
        <v>0</v>
      </c>
      <c r="AG659" s="140">
        <f>('User Input'!AG29*AG324)</f>
        <v>0</v>
      </c>
      <c r="AH659" s="140">
        <f>('User Input'!AH29*AH324)</f>
        <v>0</v>
      </c>
      <c r="AI659" s="140">
        <f>('User Input'!AI29*AI324)</f>
        <v>0</v>
      </c>
      <c r="AJ659" s="140">
        <f>('User Input'!AJ29*AJ324)</f>
        <v>0</v>
      </c>
      <c r="AK659" s="140">
        <f>('User Input'!AK29*AK324)</f>
        <v>0</v>
      </c>
      <c r="AL659" s="140">
        <f>('User Input'!AL29*AL324)</f>
        <v>0</v>
      </c>
      <c r="AM659" s="140">
        <f>('User Input'!AM29*AM324)</f>
        <v>0</v>
      </c>
      <c r="AN659" s="140">
        <f>('User Input'!AN29*AN324)</f>
        <v>0</v>
      </c>
      <c r="AO659" s="140">
        <f>('User Input'!AO29*AO324)</f>
        <v>0</v>
      </c>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row>
    <row r="660" spans="1:95" ht="15" customHeight="1">
      <c r="A660" s="104"/>
      <c r="B660" s="117" t="s">
        <v>98</v>
      </c>
      <c r="C660" s="141"/>
      <c r="D660" s="140">
        <f>('User Input'!D30*D325)</f>
        <v>0</v>
      </c>
      <c r="E660" s="140">
        <f>('User Input'!E30*E325)</f>
        <v>0</v>
      </c>
      <c r="F660" s="140">
        <f>('User Input'!F30*F325)</f>
        <v>0</v>
      </c>
      <c r="G660" s="140">
        <f>('User Input'!G30*G325)</f>
        <v>0</v>
      </c>
      <c r="H660" s="140">
        <f>('User Input'!H30*H325)</f>
        <v>0</v>
      </c>
      <c r="I660" s="140">
        <f>('User Input'!I30*I325)</f>
        <v>0</v>
      </c>
      <c r="J660" s="140">
        <f>('User Input'!J30*J325)</f>
        <v>0</v>
      </c>
      <c r="K660" s="140">
        <f>('User Input'!K30*K325)</f>
        <v>0</v>
      </c>
      <c r="L660" s="140">
        <f>('User Input'!L30*L325)</f>
        <v>0</v>
      </c>
      <c r="M660" s="140">
        <f>('User Input'!M30*M325)</f>
        <v>0</v>
      </c>
      <c r="N660" s="140">
        <f>('User Input'!N30*N325)</f>
        <v>0</v>
      </c>
      <c r="O660" s="140">
        <f>('User Input'!O30*O325)</f>
        <v>0</v>
      </c>
      <c r="P660" s="140">
        <f>('User Input'!P30*P325)</f>
        <v>0</v>
      </c>
      <c r="Q660" s="140">
        <f>('User Input'!Q30*Q325)</f>
        <v>0</v>
      </c>
      <c r="R660" s="140">
        <f>('User Input'!R30*R325)</f>
        <v>0</v>
      </c>
      <c r="S660" s="140">
        <f>('User Input'!S30*S325)</f>
        <v>0</v>
      </c>
      <c r="T660" s="140">
        <f>('User Input'!T30*T325)</f>
        <v>0</v>
      </c>
      <c r="U660" s="140">
        <f>('User Input'!U30*U325)</f>
        <v>0</v>
      </c>
      <c r="V660" s="140">
        <f>('User Input'!V30*V325)</f>
        <v>0</v>
      </c>
      <c r="W660" s="140">
        <f>('User Input'!W30*W325)</f>
        <v>0</v>
      </c>
      <c r="X660" s="140">
        <f>('User Input'!X30*X325)</f>
        <v>0</v>
      </c>
      <c r="Y660" s="140">
        <f>('User Input'!Y30*Y325)</f>
        <v>0</v>
      </c>
      <c r="Z660" s="140">
        <f>('User Input'!Z30*Z325)</f>
        <v>0</v>
      </c>
      <c r="AA660" s="140">
        <f>('User Input'!AA30*AA325)</f>
        <v>0</v>
      </c>
      <c r="AB660" s="140">
        <f>('User Input'!AB30*AB325)</f>
        <v>0</v>
      </c>
      <c r="AC660" s="140">
        <f>('User Input'!AC30*AC325)</f>
        <v>0</v>
      </c>
      <c r="AD660" s="140">
        <f>('User Input'!AD30*AD325)</f>
        <v>0</v>
      </c>
      <c r="AE660" s="140">
        <f>('User Input'!AE30*AE325)</f>
        <v>0</v>
      </c>
      <c r="AF660" s="140">
        <f>('User Input'!AF30*AF325)</f>
        <v>0</v>
      </c>
      <c r="AG660" s="140">
        <f>('User Input'!AG30*AG325)</f>
        <v>0</v>
      </c>
      <c r="AH660" s="140">
        <f>('User Input'!AH30*AH325)</f>
        <v>0</v>
      </c>
      <c r="AI660" s="140">
        <f>('User Input'!AI30*AI325)</f>
        <v>0</v>
      </c>
      <c r="AJ660" s="140">
        <f>('User Input'!AJ30*AJ325)</f>
        <v>0</v>
      </c>
      <c r="AK660" s="140">
        <f>('User Input'!AK30*AK325)</f>
        <v>0</v>
      </c>
      <c r="AL660" s="140">
        <f>('User Input'!AL30*AL325)</f>
        <v>0</v>
      </c>
      <c r="AM660" s="140">
        <f>('User Input'!AM30*AM325)</f>
        <v>0</v>
      </c>
      <c r="AN660" s="140">
        <f>('User Input'!AN30*AN325)</f>
        <v>0</v>
      </c>
      <c r="AO660" s="140">
        <f>('User Input'!AO30*AO325)</f>
        <v>0</v>
      </c>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row>
    <row r="661" spans="1:95" ht="15" customHeight="1">
      <c r="A661" s="104"/>
      <c r="B661" s="117" t="s">
        <v>99</v>
      </c>
      <c r="C661" s="141"/>
      <c r="D661" s="140">
        <f>('User Input'!D31*D326)</f>
        <v>0</v>
      </c>
      <c r="E661" s="140">
        <f>('User Input'!E31*E326)</f>
        <v>0</v>
      </c>
      <c r="F661" s="140">
        <f>('User Input'!F31*F326)</f>
        <v>0</v>
      </c>
      <c r="G661" s="140">
        <f>('User Input'!G31*G326)</f>
        <v>0</v>
      </c>
      <c r="H661" s="140">
        <f>('User Input'!H31*H326)</f>
        <v>0</v>
      </c>
      <c r="I661" s="140">
        <f>('User Input'!I31*I326)</f>
        <v>0</v>
      </c>
      <c r="J661" s="140">
        <f>('User Input'!J31*J326)</f>
        <v>0</v>
      </c>
      <c r="K661" s="140">
        <f>('User Input'!K31*K326)</f>
        <v>0</v>
      </c>
      <c r="L661" s="140">
        <f>('User Input'!L31*L326)</f>
        <v>0</v>
      </c>
      <c r="M661" s="140">
        <f>('User Input'!M31*M326)</f>
        <v>0</v>
      </c>
      <c r="N661" s="140">
        <f>('User Input'!N31*N326)</f>
        <v>0</v>
      </c>
      <c r="O661" s="140">
        <f>('User Input'!O31*O326)</f>
        <v>0</v>
      </c>
      <c r="P661" s="140">
        <f>('User Input'!P31*P326)</f>
        <v>0</v>
      </c>
      <c r="Q661" s="140">
        <f>('User Input'!Q31*Q326)</f>
        <v>0</v>
      </c>
      <c r="R661" s="140">
        <f>('User Input'!R31*R326)</f>
        <v>0</v>
      </c>
      <c r="S661" s="140">
        <f>('User Input'!S31*S326)</f>
        <v>0</v>
      </c>
      <c r="T661" s="140">
        <f>('User Input'!T31*T326)</f>
        <v>0</v>
      </c>
      <c r="U661" s="140">
        <f>('User Input'!U31*U326)</f>
        <v>0</v>
      </c>
      <c r="V661" s="140">
        <f>('User Input'!V31*V326)</f>
        <v>0</v>
      </c>
      <c r="W661" s="140">
        <f>('User Input'!W31*W326)</f>
        <v>0</v>
      </c>
      <c r="X661" s="140">
        <f>('User Input'!X31*X326)</f>
        <v>0</v>
      </c>
      <c r="Y661" s="140">
        <f>('User Input'!Y31*Y326)</f>
        <v>0</v>
      </c>
      <c r="Z661" s="140">
        <f>('User Input'!Z31*Z326)</f>
        <v>0</v>
      </c>
      <c r="AA661" s="140">
        <f>('User Input'!AA31*AA326)</f>
        <v>0</v>
      </c>
      <c r="AB661" s="140">
        <f>('User Input'!AB31*AB326)</f>
        <v>0</v>
      </c>
      <c r="AC661" s="140">
        <f>('User Input'!AC31*AC326)</f>
        <v>0</v>
      </c>
      <c r="AD661" s="140">
        <f>('User Input'!AD31*AD326)</f>
        <v>0</v>
      </c>
      <c r="AE661" s="140">
        <f>('User Input'!AE31*AE326)</f>
        <v>0</v>
      </c>
      <c r="AF661" s="140">
        <f>('User Input'!AF31*AF326)</f>
        <v>0</v>
      </c>
      <c r="AG661" s="140">
        <f>('User Input'!AG31*AG326)</f>
        <v>0</v>
      </c>
      <c r="AH661" s="140">
        <f>('User Input'!AH31*AH326)</f>
        <v>0</v>
      </c>
      <c r="AI661" s="140">
        <f>('User Input'!AI31*AI326)</f>
        <v>0</v>
      </c>
      <c r="AJ661" s="140">
        <f>('User Input'!AJ31*AJ326)</f>
        <v>0</v>
      </c>
      <c r="AK661" s="140">
        <f>('User Input'!AK31*AK326)</f>
        <v>0</v>
      </c>
      <c r="AL661" s="140">
        <f>('User Input'!AL31*AL326)</f>
        <v>0</v>
      </c>
      <c r="AM661" s="140">
        <f>('User Input'!AM31*AM326)</f>
        <v>0</v>
      </c>
      <c r="AN661" s="140">
        <f>('User Input'!AN31*AN326)</f>
        <v>0</v>
      </c>
      <c r="AO661" s="140">
        <f>('User Input'!AO31*AO326)</f>
        <v>0</v>
      </c>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row>
    <row r="662" spans="1:95" ht="15" customHeight="1">
      <c r="A662" s="104"/>
      <c r="B662" s="117" t="s">
        <v>100</v>
      </c>
      <c r="C662" s="141"/>
      <c r="D662" s="140">
        <f>('User Input'!D32*D327)</f>
        <v>0</v>
      </c>
      <c r="E662" s="140">
        <f>('User Input'!E32*E327)</f>
        <v>0</v>
      </c>
      <c r="F662" s="140">
        <f>('User Input'!F32*F327)</f>
        <v>0</v>
      </c>
      <c r="G662" s="140">
        <f>('User Input'!G32*G327)</f>
        <v>0</v>
      </c>
      <c r="H662" s="140">
        <f>('User Input'!H32*H327)</f>
        <v>0</v>
      </c>
      <c r="I662" s="140">
        <f>('User Input'!I32*I327)</f>
        <v>0</v>
      </c>
      <c r="J662" s="140">
        <f>('User Input'!J32*J327)</f>
        <v>0</v>
      </c>
      <c r="K662" s="140">
        <f>('User Input'!K32*K327)</f>
        <v>0</v>
      </c>
      <c r="L662" s="140">
        <f>('User Input'!L32*L327)</f>
        <v>0</v>
      </c>
      <c r="M662" s="140">
        <f>('User Input'!M32*M327)</f>
        <v>0</v>
      </c>
      <c r="N662" s="140">
        <f>('User Input'!N32*N327)</f>
        <v>0</v>
      </c>
      <c r="O662" s="140">
        <f>('User Input'!O32*O327)</f>
        <v>0</v>
      </c>
      <c r="P662" s="140">
        <f>('User Input'!P32*P327)</f>
        <v>0</v>
      </c>
      <c r="Q662" s="140">
        <f>('User Input'!Q32*Q327)</f>
        <v>0</v>
      </c>
      <c r="R662" s="140">
        <f>('User Input'!R32*R327)</f>
        <v>0</v>
      </c>
      <c r="S662" s="140">
        <f>('User Input'!S32*S327)</f>
        <v>0</v>
      </c>
      <c r="T662" s="140">
        <f>('User Input'!T32*T327)</f>
        <v>0</v>
      </c>
      <c r="U662" s="140">
        <f>('User Input'!U32*U327)</f>
        <v>0</v>
      </c>
      <c r="V662" s="140">
        <f>('User Input'!V32*V327)</f>
        <v>0</v>
      </c>
      <c r="W662" s="140">
        <f>('User Input'!W32*W327)</f>
        <v>0</v>
      </c>
      <c r="X662" s="140">
        <f>('User Input'!X32*X327)</f>
        <v>0</v>
      </c>
      <c r="Y662" s="140">
        <f>('User Input'!Y32*Y327)</f>
        <v>0</v>
      </c>
      <c r="Z662" s="140">
        <f>('User Input'!Z32*Z327)</f>
        <v>0</v>
      </c>
      <c r="AA662" s="140">
        <f>('User Input'!AA32*AA327)</f>
        <v>0</v>
      </c>
      <c r="AB662" s="140">
        <f>('User Input'!AB32*AB327)</f>
        <v>0</v>
      </c>
      <c r="AC662" s="140">
        <f>('User Input'!AC32*AC327)</f>
        <v>0</v>
      </c>
      <c r="AD662" s="140">
        <f>('User Input'!AD32*AD327)</f>
        <v>0</v>
      </c>
      <c r="AE662" s="140">
        <f>('User Input'!AE32*AE327)</f>
        <v>0</v>
      </c>
      <c r="AF662" s="140">
        <f>('User Input'!AF32*AF327)</f>
        <v>0</v>
      </c>
      <c r="AG662" s="140">
        <f>('User Input'!AG32*AG327)</f>
        <v>0</v>
      </c>
      <c r="AH662" s="140">
        <f>('User Input'!AH32*AH327)</f>
        <v>0</v>
      </c>
      <c r="AI662" s="140">
        <f>('User Input'!AI32*AI327)</f>
        <v>0</v>
      </c>
      <c r="AJ662" s="140">
        <f>('User Input'!AJ32*AJ327)</f>
        <v>0</v>
      </c>
      <c r="AK662" s="140">
        <f>('User Input'!AK32*AK327)</f>
        <v>0</v>
      </c>
      <c r="AL662" s="140">
        <f>('User Input'!AL32*AL327)</f>
        <v>0</v>
      </c>
      <c r="AM662" s="140">
        <f>('User Input'!AM32*AM327)</f>
        <v>0</v>
      </c>
      <c r="AN662" s="140">
        <f>('User Input'!AN32*AN327)</f>
        <v>0</v>
      </c>
      <c r="AO662" s="140">
        <f>('User Input'!AO32*AO327)</f>
        <v>0</v>
      </c>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row>
    <row r="663" spans="1:95" ht="15" customHeight="1">
      <c r="A663" s="104"/>
      <c r="B663" s="117" t="s">
        <v>101</v>
      </c>
      <c r="C663" s="141"/>
      <c r="D663" s="140">
        <f>('User Input'!D33*D328)</f>
        <v>0</v>
      </c>
      <c r="E663" s="140">
        <f>('User Input'!E33*E328)</f>
        <v>0</v>
      </c>
      <c r="F663" s="140">
        <f>('User Input'!F33*F328)</f>
        <v>0</v>
      </c>
      <c r="G663" s="140">
        <f>('User Input'!G33*G328)</f>
        <v>0</v>
      </c>
      <c r="H663" s="140">
        <f>('User Input'!H33*H328)</f>
        <v>0</v>
      </c>
      <c r="I663" s="140">
        <f>('User Input'!I33*I328)</f>
        <v>0</v>
      </c>
      <c r="J663" s="140">
        <f>('User Input'!J33*J328)</f>
        <v>0</v>
      </c>
      <c r="K663" s="140">
        <f>('User Input'!K33*K328)</f>
        <v>0</v>
      </c>
      <c r="L663" s="140">
        <f>('User Input'!L33*L328)</f>
        <v>0</v>
      </c>
      <c r="M663" s="140">
        <f>('User Input'!M33*M328)</f>
        <v>0</v>
      </c>
      <c r="N663" s="140">
        <f>('User Input'!N33*N328)</f>
        <v>0</v>
      </c>
      <c r="O663" s="140">
        <f>('User Input'!O33*O328)</f>
        <v>0</v>
      </c>
      <c r="P663" s="140">
        <f>('User Input'!P33*P328)</f>
        <v>0</v>
      </c>
      <c r="Q663" s="140">
        <f>('User Input'!Q33*Q328)</f>
        <v>0</v>
      </c>
      <c r="R663" s="140">
        <f>('User Input'!R33*R328)</f>
        <v>0</v>
      </c>
      <c r="S663" s="140">
        <f>('User Input'!S33*S328)</f>
        <v>0</v>
      </c>
      <c r="T663" s="140">
        <f>('User Input'!T33*T328)</f>
        <v>0</v>
      </c>
      <c r="U663" s="140">
        <f>('User Input'!U33*U328)</f>
        <v>0</v>
      </c>
      <c r="V663" s="140">
        <f>('User Input'!V33*V328)</f>
        <v>0</v>
      </c>
      <c r="W663" s="140">
        <f>('User Input'!W33*W328)</f>
        <v>0</v>
      </c>
      <c r="X663" s="140">
        <f>('User Input'!X33*X328)</f>
        <v>0</v>
      </c>
      <c r="Y663" s="140">
        <f>('User Input'!Y33*Y328)</f>
        <v>0</v>
      </c>
      <c r="Z663" s="140">
        <f>('User Input'!Z33*Z328)</f>
        <v>0</v>
      </c>
      <c r="AA663" s="140">
        <f>('User Input'!AA33*AA328)</f>
        <v>0</v>
      </c>
      <c r="AB663" s="140">
        <f>('User Input'!AB33*AB328)</f>
        <v>0</v>
      </c>
      <c r="AC663" s="140">
        <f>('User Input'!AC33*AC328)</f>
        <v>0</v>
      </c>
      <c r="AD663" s="140">
        <f>('User Input'!AD33*AD328)</f>
        <v>0</v>
      </c>
      <c r="AE663" s="140">
        <f>('User Input'!AE33*AE328)</f>
        <v>0</v>
      </c>
      <c r="AF663" s="140">
        <f>('User Input'!AF33*AF328)</f>
        <v>0</v>
      </c>
      <c r="AG663" s="140">
        <f>('User Input'!AG33*AG328)</f>
        <v>0</v>
      </c>
      <c r="AH663" s="140">
        <f>('User Input'!AH33*AH328)</f>
        <v>0</v>
      </c>
      <c r="AI663" s="140">
        <f>('User Input'!AI33*AI328)</f>
        <v>0</v>
      </c>
      <c r="AJ663" s="140">
        <f>('User Input'!AJ33*AJ328)</f>
        <v>0</v>
      </c>
      <c r="AK663" s="140">
        <f>('User Input'!AK33*AK328)</f>
        <v>0</v>
      </c>
      <c r="AL663" s="140">
        <f>('User Input'!AL33*AL328)</f>
        <v>0</v>
      </c>
      <c r="AM663" s="140">
        <f>('User Input'!AM33*AM328)</f>
        <v>0</v>
      </c>
      <c r="AN663" s="140">
        <f>('User Input'!AN33*AN328)</f>
        <v>0</v>
      </c>
      <c r="AO663" s="140">
        <f>('User Input'!AO33*AO328)</f>
        <v>0</v>
      </c>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row>
    <row r="664" spans="1:95" ht="15" customHeight="1">
      <c r="A664" s="104"/>
      <c r="B664" s="117" t="s">
        <v>102</v>
      </c>
      <c r="C664" s="141"/>
      <c r="D664" s="140">
        <f>('User Input'!D34*D329)</f>
        <v>0</v>
      </c>
      <c r="E664" s="140">
        <f>('User Input'!E34*E329)</f>
        <v>0</v>
      </c>
      <c r="F664" s="140">
        <f>('User Input'!F34*F329)</f>
        <v>0</v>
      </c>
      <c r="G664" s="140">
        <f>('User Input'!G34*G329)</f>
        <v>0</v>
      </c>
      <c r="H664" s="140">
        <f>('User Input'!H34*H329)</f>
        <v>0</v>
      </c>
      <c r="I664" s="140">
        <f>('User Input'!I34*I329)</f>
        <v>0</v>
      </c>
      <c r="J664" s="140">
        <f>('User Input'!J34*J329)</f>
        <v>0</v>
      </c>
      <c r="K664" s="140">
        <f>('User Input'!K34*K329)</f>
        <v>0</v>
      </c>
      <c r="L664" s="140">
        <f>('User Input'!L34*L329)</f>
        <v>0</v>
      </c>
      <c r="M664" s="140">
        <f>('User Input'!M34*M329)</f>
        <v>0</v>
      </c>
      <c r="N664" s="140">
        <f>('User Input'!N34*N329)</f>
        <v>0</v>
      </c>
      <c r="O664" s="140">
        <f>('User Input'!O34*O329)</f>
        <v>0</v>
      </c>
      <c r="P664" s="140">
        <f>('User Input'!P34*P329)</f>
        <v>0</v>
      </c>
      <c r="Q664" s="140">
        <f>('User Input'!Q34*Q329)</f>
        <v>0</v>
      </c>
      <c r="R664" s="140">
        <f>('User Input'!R34*R329)</f>
        <v>0</v>
      </c>
      <c r="S664" s="140">
        <f>('User Input'!S34*S329)</f>
        <v>0</v>
      </c>
      <c r="T664" s="140">
        <f>('User Input'!T34*T329)</f>
        <v>0</v>
      </c>
      <c r="U664" s="140">
        <f>('User Input'!U34*U329)</f>
        <v>0</v>
      </c>
      <c r="V664" s="140">
        <f>('User Input'!V34*V329)</f>
        <v>0</v>
      </c>
      <c r="W664" s="140">
        <f>('User Input'!W34*W329)</f>
        <v>0</v>
      </c>
      <c r="X664" s="140">
        <f>('User Input'!X34*X329)</f>
        <v>0</v>
      </c>
      <c r="Y664" s="140">
        <f>('User Input'!Y34*Y329)</f>
        <v>0</v>
      </c>
      <c r="Z664" s="140">
        <f>('User Input'!Z34*Z329)</f>
        <v>0</v>
      </c>
      <c r="AA664" s="140">
        <f>('User Input'!AA34*AA329)</f>
        <v>0</v>
      </c>
      <c r="AB664" s="140">
        <f>('User Input'!AB34*AB329)</f>
        <v>0</v>
      </c>
      <c r="AC664" s="140">
        <f>('User Input'!AC34*AC329)</f>
        <v>0</v>
      </c>
      <c r="AD664" s="140">
        <f>('User Input'!AD34*AD329)</f>
        <v>0</v>
      </c>
      <c r="AE664" s="140">
        <f>('User Input'!AE34*AE329)</f>
        <v>0</v>
      </c>
      <c r="AF664" s="140">
        <f>('User Input'!AF34*AF329)</f>
        <v>0</v>
      </c>
      <c r="AG664" s="140">
        <f>('User Input'!AG34*AG329)</f>
        <v>0</v>
      </c>
      <c r="AH664" s="140">
        <f>('User Input'!AH34*AH329)</f>
        <v>0</v>
      </c>
      <c r="AI664" s="140">
        <f>('User Input'!AI34*AI329)</f>
        <v>0</v>
      </c>
      <c r="AJ664" s="140">
        <f>('User Input'!AJ34*AJ329)</f>
        <v>0</v>
      </c>
      <c r="AK664" s="140">
        <f>('User Input'!AK34*AK329)</f>
        <v>0</v>
      </c>
      <c r="AL664" s="140">
        <f>('User Input'!AL34*AL329)</f>
        <v>0</v>
      </c>
      <c r="AM664" s="140">
        <f>('User Input'!AM34*AM329)</f>
        <v>0</v>
      </c>
      <c r="AN664" s="140">
        <f>('User Input'!AN34*AN329)</f>
        <v>0</v>
      </c>
      <c r="AO664" s="140">
        <f>('User Input'!AO34*AO329)</f>
        <v>0</v>
      </c>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row>
    <row r="665" spans="1:95" ht="15" customHeight="1">
      <c r="A665" s="104"/>
      <c r="B665" s="117" t="s">
        <v>103</v>
      </c>
      <c r="C665" s="141"/>
      <c r="D665" s="140">
        <f>('User Input'!D35*D330)</f>
        <v>0</v>
      </c>
      <c r="E665" s="140">
        <f>('User Input'!E35*E330)</f>
        <v>0</v>
      </c>
      <c r="F665" s="140">
        <f>('User Input'!F35*F330)</f>
        <v>0</v>
      </c>
      <c r="G665" s="140">
        <f>('User Input'!G35*G330)</f>
        <v>0</v>
      </c>
      <c r="H665" s="140">
        <f>('User Input'!H35*H330)</f>
        <v>0</v>
      </c>
      <c r="I665" s="140">
        <f>('User Input'!I35*I330)</f>
        <v>0</v>
      </c>
      <c r="J665" s="140">
        <f>('User Input'!J35*J330)</f>
        <v>0</v>
      </c>
      <c r="K665" s="140">
        <f>('User Input'!K35*K330)</f>
        <v>0</v>
      </c>
      <c r="L665" s="140">
        <f>('User Input'!L35*L330)</f>
        <v>0</v>
      </c>
      <c r="M665" s="140">
        <f>('User Input'!M35*M330)</f>
        <v>0</v>
      </c>
      <c r="N665" s="140">
        <f>('User Input'!N35*N330)</f>
        <v>0</v>
      </c>
      <c r="O665" s="140">
        <f>('User Input'!O35*O330)</f>
        <v>0</v>
      </c>
      <c r="P665" s="140">
        <f>('User Input'!P35*P330)</f>
        <v>0</v>
      </c>
      <c r="Q665" s="140">
        <f>('User Input'!Q35*Q330)</f>
        <v>0</v>
      </c>
      <c r="R665" s="140">
        <f>('User Input'!R35*R330)</f>
        <v>0</v>
      </c>
      <c r="S665" s="140">
        <f>('User Input'!S35*S330)</f>
        <v>0</v>
      </c>
      <c r="T665" s="140">
        <f>('User Input'!T35*T330)</f>
        <v>0</v>
      </c>
      <c r="U665" s="140">
        <f>('User Input'!U35*U330)</f>
        <v>0</v>
      </c>
      <c r="V665" s="140">
        <f>('User Input'!V35*V330)</f>
        <v>0</v>
      </c>
      <c r="W665" s="140">
        <f>('User Input'!W35*W330)</f>
        <v>0</v>
      </c>
      <c r="X665" s="140">
        <f>('User Input'!X35*X330)</f>
        <v>0</v>
      </c>
      <c r="Y665" s="140">
        <f>('User Input'!Y35*Y330)</f>
        <v>0</v>
      </c>
      <c r="Z665" s="140">
        <f>('User Input'!Z35*Z330)</f>
        <v>0</v>
      </c>
      <c r="AA665" s="140">
        <f>('User Input'!AA35*AA330)</f>
        <v>0</v>
      </c>
      <c r="AB665" s="140">
        <f>('User Input'!AB35*AB330)</f>
        <v>0</v>
      </c>
      <c r="AC665" s="140">
        <f>('User Input'!AC35*AC330)</f>
        <v>0</v>
      </c>
      <c r="AD665" s="140">
        <f>('User Input'!AD35*AD330)</f>
        <v>0</v>
      </c>
      <c r="AE665" s="140">
        <f>('User Input'!AE35*AE330)</f>
        <v>0</v>
      </c>
      <c r="AF665" s="140">
        <f>('User Input'!AF35*AF330)</f>
        <v>0</v>
      </c>
      <c r="AG665" s="140">
        <f>('User Input'!AG35*AG330)</f>
        <v>0</v>
      </c>
      <c r="AH665" s="140">
        <f>('User Input'!AH35*AH330)</f>
        <v>0</v>
      </c>
      <c r="AI665" s="140">
        <f>('User Input'!AI35*AI330)</f>
        <v>0</v>
      </c>
      <c r="AJ665" s="140">
        <f>('User Input'!AJ35*AJ330)</f>
        <v>0</v>
      </c>
      <c r="AK665" s="140">
        <f>('User Input'!AK35*AK330)</f>
        <v>0</v>
      </c>
      <c r="AL665" s="140">
        <f>('User Input'!AL35*AL330)</f>
        <v>0</v>
      </c>
      <c r="AM665" s="140">
        <f>('User Input'!AM35*AM330)</f>
        <v>0</v>
      </c>
      <c r="AN665" s="140">
        <f>('User Input'!AN35*AN330)</f>
        <v>0</v>
      </c>
      <c r="AO665" s="140">
        <f>('User Input'!AO35*AO330)</f>
        <v>0</v>
      </c>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row>
    <row r="666" spans="1:95" ht="15" customHeight="1">
      <c r="A666" s="104"/>
      <c r="B666" s="117" t="s">
        <v>104</v>
      </c>
      <c r="C666" s="141"/>
      <c r="D666" s="140">
        <f>('User Input'!D36*D331)</f>
        <v>0</v>
      </c>
      <c r="E666" s="140">
        <f>('User Input'!E36*E331)</f>
        <v>0</v>
      </c>
      <c r="F666" s="140">
        <f>('User Input'!F36*F331)</f>
        <v>0</v>
      </c>
      <c r="G666" s="140">
        <f>('User Input'!G36*G331)</f>
        <v>0</v>
      </c>
      <c r="H666" s="140">
        <f>('User Input'!H36*H331)</f>
        <v>0</v>
      </c>
      <c r="I666" s="140">
        <f>('User Input'!I36*I331)</f>
        <v>0</v>
      </c>
      <c r="J666" s="140">
        <f>('User Input'!J36*J331)</f>
        <v>0</v>
      </c>
      <c r="K666" s="140">
        <f>('User Input'!K36*K331)</f>
        <v>0</v>
      </c>
      <c r="L666" s="140">
        <f>('User Input'!L36*L331)</f>
        <v>0</v>
      </c>
      <c r="M666" s="140">
        <f>('User Input'!M36*M331)</f>
        <v>0</v>
      </c>
      <c r="N666" s="140">
        <f>('User Input'!N36*N331)</f>
        <v>0</v>
      </c>
      <c r="O666" s="140">
        <f>('User Input'!O36*O331)</f>
        <v>0</v>
      </c>
      <c r="P666" s="140">
        <f>('User Input'!P36*P331)</f>
        <v>0</v>
      </c>
      <c r="Q666" s="140">
        <f>('User Input'!Q36*Q331)</f>
        <v>0</v>
      </c>
      <c r="R666" s="140">
        <f>('User Input'!R36*R331)</f>
        <v>0</v>
      </c>
      <c r="S666" s="140">
        <f>('User Input'!S36*S331)</f>
        <v>0</v>
      </c>
      <c r="T666" s="140">
        <f>('User Input'!T36*T331)</f>
        <v>0</v>
      </c>
      <c r="U666" s="140">
        <f>('User Input'!U36*U331)</f>
        <v>0</v>
      </c>
      <c r="V666" s="140">
        <f>('User Input'!V36*V331)</f>
        <v>0</v>
      </c>
      <c r="W666" s="140">
        <f>('User Input'!W36*W331)</f>
        <v>0</v>
      </c>
      <c r="X666" s="140">
        <f>('User Input'!X36*X331)</f>
        <v>0</v>
      </c>
      <c r="Y666" s="140">
        <f>('User Input'!Y36*Y331)</f>
        <v>0</v>
      </c>
      <c r="Z666" s="140">
        <f>('User Input'!Z36*Z331)</f>
        <v>0</v>
      </c>
      <c r="AA666" s="140">
        <f>('User Input'!AA36*AA331)</f>
        <v>0</v>
      </c>
      <c r="AB666" s="140">
        <f>('User Input'!AB36*AB331)</f>
        <v>0</v>
      </c>
      <c r="AC666" s="140">
        <f>('User Input'!AC36*AC331)</f>
        <v>0</v>
      </c>
      <c r="AD666" s="140">
        <f>('User Input'!AD36*AD331)</f>
        <v>0</v>
      </c>
      <c r="AE666" s="140">
        <f>('User Input'!AE36*AE331)</f>
        <v>0</v>
      </c>
      <c r="AF666" s="140">
        <f>('User Input'!AF36*AF331)</f>
        <v>0</v>
      </c>
      <c r="AG666" s="140">
        <f>('User Input'!AG36*AG331)</f>
        <v>0</v>
      </c>
      <c r="AH666" s="140">
        <f>('User Input'!AH36*AH331)</f>
        <v>0</v>
      </c>
      <c r="AI666" s="140">
        <f>('User Input'!AI36*AI331)</f>
        <v>0</v>
      </c>
      <c r="AJ666" s="140">
        <f>('User Input'!AJ36*AJ331)</f>
        <v>0</v>
      </c>
      <c r="AK666" s="140">
        <f>('User Input'!AK36*AK331)</f>
        <v>0</v>
      </c>
      <c r="AL666" s="140">
        <f>('User Input'!AL36*AL331)</f>
        <v>0</v>
      </c>
      <c r="AM666" s="140">
        <f>('User Input'!AM36*AM331)</f>
        <v>0</v>
      </c>
      <c r="AN666" s="140">
        <f>('User Input'!AN36*AN331)</f>
        <v>0</v>
      </c>
      <c r="AO666" s="140">
        <f>('User Input'!AO36*AO331)</f>
        <v>0</v>
      </c>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row>
    <row r="667" spans="1:95" ht="15" customHeight="1">
      <c r="A667" s="104"/>
      <c r="B667" s="117" t="s">
        <v>105</v>
      </c>
      <c r="C667" s="141"/>
      <c r="D667" s="140">
        <f>('User Input'!D37*D332)</f>
        <v>0</v>
      </c>
      <c r="E667" s="140">
        <f>('User Input'!E37*E332)</f>
        <v>0</v>
      </c>
      <c r="F667" s="140">
        <f>('User Input'!F37*F332)</f>
        <v>0</v>
      </c>
      <c r="G667" s="140">
        <f>('User Input'!G37*G332)</f>
        <v>0</v>
      </c>
      <c r="H667" s="140">
        <f>('User Input'!H37*H332)</f>
        <v>0</v>
      </c>
      <c r="I667" s="140">
        <f>('User Input'!I37*I332)</f>
        <v>0</v>
      </c>
      <c r="J667" s="140">
        <f>('User Input'!J37*J332)</f>
        <v>0</v>
      </c>
      <c r="K667" s="140">
        <f>('User Input'!K37*K332)</f>
        <v>0</v>
      </c>
      <c r="L667" s="140">
        <f>('User Input'!L37*L332)</f>
        <v>0</v>
      </c>
      <c r="M667" s="140">
        <f>('User Input'!M37*M332)</f>
        <v>0</v>
      </c>
      <c r="N667" s="140">
        <f>('User Input'!N37*N332)</f>
        <v>0</v>
      </c>
      <c r="O667" s="140">
        <f>('User Input'!O37*O332)</f>
        <v>0</v>
      </c>
      <c r="P667" s="140">
        <f>('User Input'!P37*P332)</f>
        <v>0</v>
      </c>
      <c r="Q667" s="140">
        <f>('User Input'!Q37*Q332)</f>
        <v>0</v>
      </c>
      <c r="R667" s="140">
        <f>('User Input'!R37*R332)</f>
        <v>0</v>
      </c>
      <c r="S667" s="140">
        <f>('User Input'!S37*S332)</f>
        <v>0</v>
      </c>
      <c r="T667" s="140">
        <f>('User Input'!T37*T332)</f>
        <v>0</v>
      </c>
      <c r="U667" s="140">
        <f>('User Input'!U37*U332)</f>
        <v>0</v>
      </c>
      <c r="V667" s="140">
        <f>('User Input'!V37*V332)</f>
        <v>0</v>
      </c>
      <c r="W667" s="140">
        <f>('User Input'!W37*W332)</f>
        <v>0</v>
      </c>
      <c r="X667" s="140">
        <f>('User Input'!X37*X332)</f>
        <v>0</v>
      </c>
      <c r="Y667" s="140">
        <f>('User Input'!Y37*Y332)</f>
        <v>0</v>
      </c>
      <c r="Z667" s="140">
        <f>('User Input'!Z37*Z332)</f>
        <v>0</v>
      </c>
      <c r="AA667" s="140">
        <f>('User Input'!AA37*AA332)</f>
        <v>0</v>
      </c>
      <c r="AB667" s="140">
        <f>('User Input'!AB37*AB332)</f>
        <v>0</v>
      </c>
      <c r="AC667" s="140">
        <f>('User Input'!AC37*AC332)</f>
        <v>0</v>
      </c>
      <c r="AD667" s="140">
        <f>('User Input'!AD37*AD332)</f>
        <v>0</v>
      </c>
      <c r="AE667" s="140">
        <f>('User Input'!AE37*AE332)</f>
        <v>0</v>
      </c>
      <c r="AF667" s="140">
        <f>('User Input'!AF37*AF332)</f>
        <v>0</v>
      </c>
      <c r="AG667" s="140">
        <f>('User Input'!AG37*AG332)</f>
        <v>0</v>
      </c>
      <c r="AH667" s="140">
        <f>('User Input'!AH37*AH332)</f>
        <v>0</v>
      </c>
      <c r="AI667" s="140">
        <f>('User Input'!AI37*AI332)</f>
        <v>0</v>
      </c>
      <c r="AJ667" s="140">
        <f>('User Input'!AJ37*AJ332)</f>
        <v>0</v>
      </c>
      <c r="AK667" s="140">
        <f>('User Input'!AK37*AK332)</f>
        <v>0</v>
      </c>
      <c r="AL667" s="140">
        <f>('User Input'!AL37*AL332)</f>
        <v>0</v>
      </c>
      <c r="AM667" s="140">
        <f>('User Input'!AM37*AM332)</f>
        <v>0</v>
      </c>
      <c r="AN667" s="140">
        <f>('User Input'!AN37*AN332)</f>
        <v>0</v>
      </c>
      <c r="AO667" s="140">
        <f>('User Input'!AO37*AO332)</f>
        <v>0</v>
      </c>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row>
    <row r="668" spans="1:95" ht="15" customHeight="1">
      <c r="A668" s="104"/>
      <c r="B668" s="117" t="s">
        <v>106</v>
      </c>
      <c r="C668" s="141"/>
      <c r="D668" s="140">
        <f>('User Input'!D38*D333)</f>
        <v>0</v>
      </c>
      <c r="E668" s="140">
        <f>('User Input'!E38*E333)</f>
        <v>0</v>
      </c>
      <c r="F668" s="140">
        <f>('User Input'!F38*F333)</f>
        <v>0</v>
      </c>
      <c r="G668" s="140">
        <f>('User Input'!G38*G333)</f>
        <v>0</v>
      </c>
      <c r="H668" s="140">
        <f>('User Input'!H38*H333)</f>
        <v>0</v>
      </c>
      <c r="I668" s="140">
        <f>('User Input'!I38*I333)</f>
        <v>0</v>
      </c>
      <c r="J668" s="140">
        <f>('User Input'!J38*J333)</f>
        <v>0</v>
      </c>
      <c r="K668" s="140">
        <f>('User Input'!K38*K333)</f>
        <v>0</v>
      </c>
      <c r="L668" s="140">
        <f>('User Input'!L38*L333)</f>
        <v>0</v>
      </c>
      <c r="M668" s="140">
        <f>('User Input'!M38*M333)</f>
        <v>0</v>
      </c>
      <c r="N668" s="140">
        <f>('User Input'!N38*N333)</f>
        <v>0</v>
      </c>
      <c r="O668" s="140">
        <f>('User Input'!O38*O333)</f>
        <v>0</v>
      </c>
      <c r="P668" s="140">
        <f>('User Input'!P38*P333)</f>
        <v>0</v>
      </c>
      <c r="Q668" s="140">
        <f>('User Input'!Q38*Q333)</f>
        <v>0</v>
      </c>
      <c r="R668" s="140">
        <f>('User Input'!R38*R333)</f>
        <v>0</v>
      </c>
      <c r="S668" s="140">
        <f>('User Input'!S38*S333)</f>
        <v>0</v>
      </c>
      <c r="T668" s="140">
        <f>('User Input'!T38*T333)</f>
        <v>0</v>
      </c>
      <c r="U668" s="140">
        <f>('User Input'!U38*U333)</f>
        <v>0</v>
      </c>
      <c r="V668" s="140">
        <f>('User Input'!V38*V333)</f>
        <v>0</v>
      </c>
      <c r="W668" s="140">
        <f>('User Input'!W38*W333)</f>
        <v>0</v>
      </c>
      <c r="X668" s="140">
        <f>('User Input'!X38*X333)</f>
        <v>0</v>
      </c>
      <c r="Y668" s="140">
        <f>('User Input'!Y38*Y333)</f>
        <v>0</v>
      </c>
      <c r="Z668" s="140">
        <f>('User Input'!Z38*Z333)</f>
        <v>0</v>
      </c>
      <c r="AA668" s="140">
        <f>('User Input'!AA38*AA333)</f>
        <v>0</v>
      </c>
      <c r="AB668" s="140">
        <f>('User Input'!AB38*AB333)</f>
        <v>0</v>
      </c>
      <c r="AC668" s="140">
        <f>('User Input'!AC38*AC333)</f>
        <v>0</v>
      </c>
      <c r="AD668" s="140">
        <f>('User Input'!AD38*AD333)</f>
        <v>0</v>
      </c>
      <c r="AE668" s="140">
        <f>('User Input'!AE38*AE333)</f>
        <v>0</v>
      </c>
      <c r="AF668" s="140">
        <f>('User Input'!AF38*AF333)</f>
        <v>0</v>
      </c>
      <c r="AG668" s="140">
        <f>('User Input'!AG38*AG333)</f>
        <v>0</v>
      </c>
      <c r="AH668" s="140">
        <f>('User Input'!AH38*AH333)</f>
        <v>0</v>
      </c>
      <c r="AI668" s="140">
        <f>('User Input'!AI38*AI333)</f>
        <v>0</v>
      </c>
      <c r="AJ668" s="140">
        <f>('User Input'!AJ38*AJ333)</f>
        <v>0</v>
      </c>
      <c r="AK668" s="140">
        <f>('User Input'!AK38*AK333)</f>
        <v>0</v>
      </c>
      <c r="AL668" s="140">
        <f>('User Input'!AL38*AL333)</f>
        <v>0</v>
      </c>
      <c r="AM668" s="140">
        <f>('User Input'!AM38*AM333)</f>
        <v>0</v>
      </c>
      <c r="AN668" s="140">
        <f>('User Input'!AN38*AN333)</f>
        <v>0</v>
      </c>
      <c r="AO668" s="140">
        <f>('User Input'!AO38*AO333)</f>
        <v>0</v>
      </c>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row>
    <row r="669" spans="1:95" ht="15" customHeight="1">
      <c r="A669" s="104"/>
      <c r="B669" s="117" t="s">
        <v>107</v>
      </c>
      <c r="C669" s="141"/>
      <c r="D669" s="140">
        <f>('User Input'!D39*D334)</f>
        <v>0</v>
      </c>
      <c r="E669" s="140">
        <f>('User Input'!E39*E334)</f>
        <v>0</v>
      </c>
      <c r="F669" s="140">
        <f>('User Input'!F39*F334)</f>
        <v>0</v>
      </c>
      <c r="G669" s="140">
        <f>('User Input'!G39*G334)</f>
        <v>0</v>
      </c>
      <c r="H669" s="140">
        <f>('User Input'!H39*H334)</f>
        <v>0</v>
      </c>
      <c r="I669" s="140">
        <f>('User Input'!I39*I334)</f>
        <v>0</v>
      </c>
      <c r="J669" s="140">
        <f>('User Input'!J39*J334)</f>
        <v>0</v>
      </c>
      <c r="K669" s="140">
        <f>('User Input'!K39*K334)</f>
        <v>0</v>
      </c>
      <c r="L669" s="140">
        <f>('User Input'!L39*L334)</f>
        <v>0</v>
      </c>
      <c r="M669" s="140">
        <f>('User Input'!M39*M334)</f>
        <v>0</v>
      </c>
      <c r="N669" s="140">
        <f>('User Input'!N39*N334)</f>
        <v>0</v>
      </c>
      <c r="O669" s="140">
        <f>('User Input'!O39*O334)</f>
        <v>0</v>
      </c>
      <c r="P669" s="140">
        <f>('User Input'!P39*P334)</f>
        <v>0</v>
      </c>
      <c r="Q669" s="140">
        <f>('User Input'!Q39*Q334)</f>
        <v>0</v>
      </c>
      <c r="R669" s="140">
        <f>('User Input'!R39*R334)</f>
        <v>0</v>
      </c>
      <c r="S669" s="140">
        <f>('User Input'!S39*S334)</f>
        <v>0</v>
      </c>
      <c r="T669" s="140">
        <f>('User Input'!T39*T334)</f>
        <v>0</v>
      </c>
      <c r="U669" s="140">
        <f>('User Input'!U39*U334)</f>
        <v>0</v>
      </c>
      <c r="V669" s="140">
        <f>('User Input'!V39*V334)</f>
        <v>0</v>
      </c>
      <c r="W669" s="140">
        <f>('User Input'!W39*W334)</f>
        <v>0</v>
      </c>
      <c r="X669" s="140">
        <f>('User Input'!X39*X334)</f>
        <v>0</v>
      </c>
      <c r="Y669" s="140">
        <f>('User Input'!Y39*Y334)</f>
        <v>0</v>
      </c>
      <c r="Z669" s="140">
        <f>('User Input'!Z39*Z334)</f>
        <v>0</v>
      </c>
      <c r="AA669" s="140">
        <f>('User Input'!AA39*AA334)</f>
        <v>0</v>
      </c>
      <c r="AB669" s="140">
        <f>('User Input'!AB39*AB334)</f>
        <v>0</v>
      </c>
      <c r="AC669" s="140">
        <f>('User Input'!AC39*AC334)</f>
        <v>0</v>
      </c>
      <c r="AD669" s="140">
        <f>('User Input'!AD39*AD334)</f>
        <v>0</v>
      </c>
      <c r="AE669" s="140">
        <f>('User Input'!AE39*AE334)</f>
        <v>0</v>
      </c>
      <c r="AF669" s="140">
        <f>('User Input'!AF39*AF334)</f>
        <v>0</v>
      </c>
      <c r="AG669" s="140">
        <f>('User Input'!AG39*AG334)</f>
        <v>0</v>
      </c>
      <c r="AH669" s="140">
        <f>('User Input'!AH39*AH334)</f>
        <v>0</v>
      </c>
      <c r="AI669" s="140">
        <f>('User Input'!AI39*AI334)</f>
        <v>0</v>
      </c>
      <c r="AJ669" s="140">
        <f>('User Input'!AJ39*AJ334)</f>
        <v>0</v>
      </c>
      <c r="AK669" s="140">
        <f>('User Input'!AK39*AK334)</f>
        <v>0</v>
      </c>
      <c r="AL669" s="140">
        <f>('User Input'!AL39*AL334)</f>
        <v>0</v>
      </c>
      <c r="AM669" s="140">
        <f>('User Input'!AM39*AM334)</f>
        <v>0</v>
      </c>
      <c r="AN669" s="140">
        <f>('User Input'!AN39*AN334)</f>
        <v>0</v>
      </c>
      <c r="AO669" s="140">
        <f>('User Input'!AO39*AO334)</f>
        <v>0</v>
      </c>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row>
    <row r="670" spans="1:95" ht="15" customHeight="1">
      <c r="A670" s="104"/>
      <c r="B670" s="117" t="s">
        <v>108</v>
      </c>
      <c r="C670" s="141"/>
      <c r="D670" s="140">
        <f>('User Input'!D40*D335)</f>
        <v>0</v>
      </c>
      <c r="E670" s="140">
        <f>('User Input'!E40*E335)</f>
        <v>0</v>
      </c>
      <c r="F670" s="140">
        <f>('User Input'!F40*F335)</f>
        <v>0</v>
      </c>
      <c r="G670" s="140">
        <f>('User Input'!G40*G335)</f>
        <v>0</v>
      </c>
      <c r="H670" s="140">
        <f>('User Input'!H40*H335)</f>
        <v>0</v>
      </c>
      <c r="I670" s="140">
        <f>('User Input'!I40*I335)</f>
        <v>0</v>
      </c>
      <c r="J670" s="140">
        <f>('User Input'!J40*J335)</f>
        <v>0</v>
      </c>
      <c r="K670" s="140">
        <f>('User Input'!K40*K335)</f>
        <v>0</v>
      </c>
      <c r="L670" s="140">
        <f>('User Input'!L40*L335)</f>
        <v>0</v>
      </c>
      <c r="M670" s="140">
        <f>('User Input'!M40*M335)</f>
        <v>0</v>
      </c>
      <c r="N670" s="140">
        <f>('User Input'!N40*N335)</f>
        <v>0</v>
      </c>
      <c r="O670" s="140">
        <f>('User Input'!O40*O335)</f>
        <v>0</v>
      </c>
      <c r="P670" s="140">
        <f>('User Input'!P40*P335)</f>
        <v>0</v>
      </c>
      <c r="Q670" s="140">
        <f>('User Input'!Q40*Q335)</f>
        <v>0</v>
      </c>
      <c r="R670" s="140">
        <f>('User Input'!R40*R335)</f>
        <v>0</v>
      </c>
      <c r="S670" s="140">
        <f>('User Input'!S40*S335)</f>
        <v>0</v>
      </c>
      <c r="T670" s="140">
        <f>('User Input'!T40*T335)</f>
        <v>0</v>
      </c>
      <c r="U670" s="140">
        <f>('User Input'!U40*U335)</f>
        <v>0</v>
      </c>
      <c r="V670" s="140">
        <f>('User Input'!V40*V335)</f>
        <v>0</v>
      </c>
      <c r="W670" s="140">
        <f>('User Input'!W40*W335)</f>
        <v>0</v>
      </c>
      <c r="X670" s="140">
        <f>('User Input'!X40*X335)</f>
        <v>0</v>
      </c>
      <c r="Y670" s="140">
        <f>('User Input'!Y40*Y335)</f>
        <v>0</v>
      </c>
      <c r="Z670" s="140">
        <f>('User Input'!Z40*Z335)</f>
        <v>0</v>
      </c>
      <c r="AA670" s="140">
        <f>('User Input'!AA40*AA335)</f>
        <v>0</v>
      </c>
      <c r="AB670" s="140">
        <f>('User Input'!AB40*AB335)</f>
        <v>0</v>
      </c>
      <c r="AC670" s="140">
        <f>('User Input'!AC40*AC335)</f>
        <v>0</v>
      </c>
      <c r="AD670" s="140">
        <f>('User Input'!AD40*AD335)</f>
        <v>0</v>
      </c>
      <c r="AE670" s="140">
        <f>('User Input'!AE40*AE335)</f>
        <v>0</v>
      </c>
      <c r="AF670" s="140">
        <f>('User Input'!AF40*AF335)</f>
        <v>0</v>
      </c>
      <c r="AG670" s="140">
        <f>('User Input'!AG40*AG335)</f>
        <v>0</v>
      </c>
      <c r="AH670" s="140">
        <f>('User Input'!AH40*AH335)</f>
        <v>0</v>
      </c>
      <c r="AI670" s="140">
        <f>('User Input'!AI40*AI335)</f>
        <v>0</v>
      </c>
      <c r="AJ670" s="140">
        <f>('User Input'!AJ40*AJ335)</f>
        <v>0</v>
      </c>
      <c r="AK670" s="140">
        <f>('User Input'!AK40*AK335)</f>
        <v>0</v>
      </c>
      <c r="AL670" s="140">
        <f>('User Input'!AL40*AL335)</f>
        <v>0</v>
      </c>
      <c r="AM670" s="140">
        <f>('User Input'!AM40*AM335)</f>
        <v>0</v>
      </c>
      <c r="AN670" s="140">
        <f>('User Input'!AN40*AN335)</f>
        <v>0</v>
      </c>
      <c r="AO670" s="140">
        <f>('User Input'!AO40*AO335)</f>
        <v>0</v>
      </c>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row>
    <row r="671" spans="1:95" ht="15" customHeight="1">
      <c r="A671" s="104"/>
      <c r="B671" s="117" t="s">
        <v>109</v>
      </c>
      <c r="C671" s="141"/>
      <c r="D671" s="140">
        <f>('User Input'!D41*D336)</f>
        <v>0</v>
      </c>
      <c r="E671" s="140">
        <f>('User Input'!E41*E336)</f>
        <v>0</v>
      </c>
      <c r="F671" s="140">
        <f>('User Input'!F41*F336)</f>
        <v>0</v>
      </c>
      <c r="G671" s="140">
        <f>('User Input'!G41*G336)</f>
        <v>0</v>
      </c>
      <c r="H671" s="140">
        <f>('User Input'!H41*H336)</f>
        <v>0</v>
      </c>
      <c r="I671" s="140">
        <f>('User Input'!I41*I336)</f>
        <v>0</v>
      </c>
      <c r="J671" s="140">
        <f>('User Input'!J41*J336)</f>
        <v>0</v>
      </c>
      <c r="K671" s="140">
        <f>('User Input'!K41*K336)</f>
        <v>0</v>
      </c>
      <c r="L671" s="140">
        <f>('User Input'!L41*L336)</f>
        <v>0</v>
      </c>
      <c r="M671" s="140">
        <f>('User Input'!M41*M336)</f>
        <v>0</v>
      </c>
      <c r="N671" s="140">
        <f>('User Input'!N41*N336)</f>
        <v>0</v>
      </c>
      <c r="O671" s="140">
        <f>('User Input'!O41*O336)</f>
        <v>0</v>
      </c>
      <c r="P671" s="140">
        <f>('User Input'!P41*P336)</f>
        <v>0</v>
      </c>
      <c r="Q671" s="140">
        <f>('User Input'!Q41*Q336)</f>
        <v>0</v>
      </c>
      <c r="R671" s="140">
        <f>('User Input'!R41*R336)</f>
        <v>0</v>
      </c>
      <c r="S671" s="140">
        <f>('User Input'!S41*S336)</f>
        <v>0</v>
      </c>
      <c r="T671" s="140">
        <f>('User Input'!T41*T336)</f>
        <v>0</v>
      </c>
      <c r="U671" s="140">
        <f>('User Input'!U41*U336)</f>
        <v>0</v>
      </c>
      <c r="V671" s="140">
        <f>('User Input'!V41*V336)</f>
        <v>0</v>
      </c>
      <c r="W671" s="140">
        <f>('User Input'!W41*W336)</f>
        <v>0</v>
      </c>
      <c r="X671" s="140">
        <f>('User Input'!X41*X336)</f>
        <v>0</v>
      </c>
      <c r="Y671" s="140">
        <f>('User Input'!Y41*Y336)</f>
        <v>0</v>
      </c>
      <c r="Z671" s="140">
        <f>('User Input'!Z41*Z336)</f>
        <v>0</v>
      </c>
      <c r="AA671" s="140">
        <f>('User Input'!AA41*AA336)</f>
        <v>0</v>
      </c>
      <c r="AB671" s="140">
        <f>('User Input'!AB41*AB336)</f>
        <v>0</v>
      </c>
      <c r="AC671" s="140">
        <f>('User Input'!AC41*AC336)</f>
        <v>0</v>
      </c>
      <c r="AD671" s="140">
        <f>('User Input'!AD41*AD336)</f>
        <v>0</v>
      </c>
      <c r="AE671" s="140">
        <f>('User Input'!AE41*AE336)</f>
        <v>0</v>
      </c>
      <c r="AF671" s="140">
        <f>('User Input'!AF41*AF336)</f>
        <v>0</v>
      </c>
      <c r="AG671" s="140">
        <f>('User Input'!AG41*AG336)</f>
        <v>0</v>
      </c>
      <c r="AH671" s="140">
        <f>('User Input'!AH41*AH336)</f>
        <v>0</v>
      </c>
      <c r="AI671" s="140">
        <f>('User Input'!AI41*AI336)</f>
        <v>0</v>
      </c>
      <c r="AJ671" s="140">
        <f>('User Input'!AJ41*AJ336)</f>
        <v>0</v>
      </c>
      <c r="AK671" s="140">
        <f>('User Input'!AK41*AK336)</f>
        <v>0</v>
      </c>
      <c r="AL671" s="140">
        <f>('User Input'!AL41*AL336)</f>
        <v>0</v>
      </c>
      <c r="AM671" s="140">
        <f>('User Input'!AM41*AM336)</f>
        <v>0</v>
      </c>
      <c r="AN671" s="140">
        <f>('User Input'!AN41*AN336)</f>
        <v>0</v>
      </c>
      <c r="AO671" s="140">
        <f>('User Input'!AO41*AO336)</f>
        <v>0</v>
      </c>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row>
    <row r="672" spans="1:95" ht="15" customHeight="1">
      <c r="A672" s="104"/>
      <c r="B672" s="117" t="s">
        <v>110</v>
      </c>
      <c r="C672" s="141"/>
      <c r="D672" s="140">
        <f>('User Input'!D42*D337)</f>
        <v>0</v>
      </c>
      <c r="E672" s="140">
        <f>('User Input'!E42*E337)</f>
        <v>0</v>
      </c>
      <c r="F672" s="140">
        <f>('User Input'!F42*F337)</f>
        <v>0</v>
      </c>
      <c r="G672" s="140">
        <f>('User Input'!G42*G337)</f>
        <v>0</v>
      </c>
      <c r="H672" s="140">
        <f>('User Input'!H42*H337)</f>
        <v>0</v>
      </c>
      <c r="I672" s="140">
        <f>('User Input'!I42*I337)</f>
        <v>0</v>
      </c>
      <c r="J672" s="140">
        <f>('User Input'!J42*J337)</f>
        <v>0</v>
      </c>
      <c r="K672" s="140">
        <f>('User Input'!K42*K337)</f>
        <v>0</v>
      </c>
      <c r="L672" s="140">
        <f>('User Input'!L42*L337)</f>
        <v>0</v>
      </c>
      <c r="M672" s="140">
        <f>('User Input'!M42*M337)</f>
        <v>0</v>
      </c>
      <c r="N672" s="140">
        <f>('User Input'!N42*N337)</f>
        <v>0</v>
      </c>
      <c r="O672" s="140">
        <f>('User Input'!O42*O337)</f>
        <v>0</v>
      </c>
      <c r="P672" s="140">
        <f>('User Input'!P42*P337)</f>
        <v>0</v>
      </c>
      <c r="Q672" s="140">
        <f>('User Input'!Q42*Q337)</f>
        <v>0</v>
      </c>
      <c r="R672" s="140">
        <f>('User Input'!R42*R337)</f>
        <v>0</v>
      </c>
      <c r="S672" s="140">
        <f>('User Input'!S42*S337)</f>
        <v>0</v>
      </c>
      <c r="T672" s="140">
        <f>('User Input'!T42*T337)</f>
        <v>0</v>
      </c>
      <c r="U672" s="140">
        <f>('User Input'!U42*U337)</f>
        <v>0</v>
      </c>
      <c r="V672" s="140">
        <f>('User Input'!V42*V337)</f>
        <v>0</v>
      </c>
      <c r="W672" s="140">
        <f>('User Input'!W42*W337)</f>
        <v>0</v>
      </c>
      <c r="X672" s="140">
        <f>('User Input'!X42*X337)</f>
        <v>0</v>
      </c>
      <c r="Y672" s="140">
        <f>('User Input'!Y42*Y337)</f>
        <v>0</v>
      </c>
      <c r="Z672" s="140">
        <f>('User Input'!Z42*Z337)</f>
        <v>0</v>
      </c>
      <c r="AA672" s="140">
        <f>('User Input'!AA42*AA337)</f>
        <v>0</v>
      </c>
      <c r="AB672" s="140">
        <f>('User Input'!AB42*AB337)</f>
        <v>0</v>
      </c>
      <c r="AC672" s="140">
        <f>('User Input'!AC42*AC337)</f>
        <v>0</v>
      </c>
      <c r="AD672" s="140">
        <f>('User Input'!AD42*AD337)</f>
        <v>0</v>
      </c>
      <c r="AE672" s="140">
        <f>('User Input'!AE42*AE337)</f>
        <v>0</v>
      </c>
      <c r="AF672" s="140">
        <f>('User Input'!AF42*AF337)</f>
        <v>0</v>
      </c>
      <c r="AG672" s="140">
        <f>('User Input'!AG42*AG337)</f>
        <v>0</v>
      </c>
      <c r="AH672" s="140">
        <f>('User Input'!AH42*AH337)</f>
        <v>0</v>
      </c>
      <c r="AI672" s="140">
        <f>('User Input'!AI42*AI337)</f>
        <v>0</v>
      </c>
      <c r="AJ672" s="140">
        <f>('User Input'!AJ42*AJ337)</f>
        <v>0</v>
      </c>
      <c r="AK672" s="140">
        <f>('User Input'!AK42*AK337)</f>
        <v>0</v>
      </c>
      <c r="AL672" s="140">
        <f>('User Input'!AL42*AL337)</f>
        <v>0</v>
      </c>
      <c r="AM672" s="140">
        <f>('User Input'!AM42*AM337)</f>
        <v>0</v>
      </c>
      <c r="AN672" s="140">
        <f>('User Input'!AN42*AN337)</f>
        <v>0</v>
      </c>
      <c r="AO672" s="140">
        <f>('User Input'!AO42*AO337)</f>
        <v>0</v>
      </c>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row>
    <row r="673" spans="1:95" ht="15" customHeight="1">
      <c r="A673" s="104"/>
      <c r="B673" s="117" t="s">
        <v>111</v>
      </c>
      <c r="C673" s="141"/>
      <c r="D673" s="140">
        <f>('User Input'!D43*D338)</f>
        <v>0</v>
      </c>
      <c r="E673" s="140">
        <f>('User Input'!E43*E338)</f>
        <v>0</v>
      </c>
      <c r="F673" s="140">
        <f>('User Input'!F43*F338)</f>
        <v>0</v>
      </c>
      <c r="G673" s="140">
        <f>('User Input'!G43*G338)</f>
        <v>0</v>
      </c>
      <c r="H673" s="140">
        <f>('User Input'!H43*H338)</f>
        <v>0</v>
      </c>
      <c r="I673" s="140">
        <f>('User Input'!I43*I338)</f>
        <v>0</v>
      </c>
      <c r="J673" s="140">
        <f>('User Input'!J43*J338)</f>
        <v>0</v>
      </c>
      <c r="K673" s="140">
        <f>('User Input'!K43*K338)</f>
        <v>0</v>
      </c>
      <c r="L673" s="140">
        <f>('User Input'!L43*L338)</f>
        <v>0</v>
      </c>
      <c r="M673" s="140">
        <f>('User Input'!M43*M338)</f>
        <v>0</v>
      </c>
      <c r="N673" s="140">
        <f>('User Input'!N43*N338)</f>
        <v>0</v>
      </c>
      <c r="O673" s="140">
        <f>('User Input'!O43*O338)</f>
        <v>0</v>
      </c>
      <c r="P673" s="140">
        <f>('User Input'!P43*P338)</f>
        <v>0</v>
      </c>
      <c r="Q673" s="140">
        <f>('User Input'!Q43*Q338)</f>
        <v>0</v>
      </c>
      <c r="R673" s="140">
        <f>('User Input'!R43*R338)</f>
        <v>0</v>
      </c>
      <c r="S673" s="140">
        <f>('User Input'!S43*S338)</f>
        <v>0</v>
      </c>
      <c r="T673" s="140">
        <f>('User Input'!T43*T338)</f>
        <v>0</v>
      </c>
      <c r="U673" s="140">
        <f>('User Input'!U43*U338)</f>
        <v>0</v>
      </c>
      <c r="V673" s="140">
        <f>('User Input'!V43*V338)</f>
        <v>0</v>
      </c>
      <c r="W673" s="140">
        <f>('User Input'!W43*W338)</f>
        <v>0</v>
      </c>
      <c r="X673" s="140">
        <f>('User Input'!X43*X338)</f>
        <v>0</v>
      </c>
      <c r="Y673" s="140">
        <f>('User Input'!Y43*Y338)</f>
        <v>0</v>
      </c>
      <c r="Z673" s="140">
        <f>('User Input'!Z43*Z338)</f>
        <v>0</v>
      </c>
      <c r="AA673" s="140">
        <f>('User Input'!AA43*AA338)</f>
        <v>0</v>
      </c>
      <c r="AB673" s="140">
        <f>('User Input'!AB43*AB338)</f>
        <v>0</v>
      </c>
      <c r="AC673" s="140">
        <f>('User Input'!AC43*AC338)</f>
        <v>0</v>
      </c>
      <c r="AD673" s="140">
        <f>('User Input'!AD43*AD338)</f>
        <v>0</v>
      </c>
      <c r="AE673" s="140">
        <f>('User Input'!AE43*AE338)</f>
        <v>0</v>
      </c>
      <c r="AF673" s="140">
        <f>('User Input'!AF43*AF338)</f>
        <v>0</v>
      </c>
      <c r="AG673" s="140">
        <f>('User Input'!AG43*AG338)</f>
        <v>0</v>
      </c>
      <c r="AH673" s="140">
        <f>('User Input'!AH43*AH338)</f>
        <v>0</v>
      </c>
      <c r="AI673" s="140">
        <f>('User Input'!AI43*AI338)</f>
        <v>0</v>
      </c>
      <c r="AJ673" s="140">
        <f>('User Input'!AJ43*AJ338)</f>
        <v>0</v>
      </c>
      <c r="AK673" s="140">
        <f>('User Input'!AK43*AK338)</f>
        <v>0</v>
      </c>
      <c r="AL673" s="140">
        <f>('User Input'!AL43*AL338)</f>
        <v>0</v>
      </c>
      <c r="AM673" s="140">
        <f>('User Input'!AM43*AM338)</f>
        <v>0</v>
      </c>
      <c r="AN673" s="140">
        <f>('User Input'!AN43*AN338)</f>
        <v>0</v>
      </c>
      <c r="AO673" s="140">
        <f>('User Input'!AO43*AO338)</f>
        <v>0</v>
      </c>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row>
    <row r="674" spans="1:95" ht="15" customHeight="1">
      <c r="A674" s="104"/>
      <c r="B674" s="117" t="s">
        <v>112</v>
      </c>
      <c r="C674" s="141"/>
      <c r="D674" s="140">
        <f>('User Input'!D44*D339)</f>
        <v>0</v>
      </c>
      <c r="E674" s="140">
        <f>('User Input'!E44*E339)</f>
        <v>0</v>
      </c>
      <c r="F674" s="140">
        <f>('User Input'!F44*F339)</f>
        <v>0</v>
      </c>
      <c r="G674" s="140">
        <f>('User Input'!G44*G339)</f>
        <v>0</v>
      </c>
      <c r="H674" s="140">
        <f>('User Input'!H44*H339)</f>
        <v>0</v>
      </c>
      <c r="I674" s="140">
        <f>('User Input'!I44*I339)</f>
        <v>0</v>
      </c>
      <c r="J674" s="140">
        <f>('User Input'!J44*J339)</f>
        <v>0</v>
      </c>
      <c r="K674" s="140">
        <f>('User Input'!K44*K339)</f>
        <v>0</v>
      </c>
      <c r="L674" s="140">
        <f>('User Input'!L44*L339)</f>
        <v>0</v>
      </c>
      <c r="M674" s="140">
        <f>('User Input'!M44*M339)</f>
        <v>0</v>
      </c>
      <c r="N674" s="140">
        <f>('User Input'!N44*N339)</f>
        <v>0</v>
      </c>
      <c r="O674" s="140">
        <f>('User Input'!O44*O339)</f>
        <v>0</v>
      </c>
      <c r="P674" s="140">
        <f>('User Input'!P44*P339)</f>
        <v>0</v>
      </c>
      <c r="Q674" s="140">
        <f>('User Input'!Q44*Q339)</f>
        <v>0</v>
      </c>
      <c r="R674" s="140">
        <f>('User Input'!R44*R339)</f>
        <v>0</v>
      </c>
      <c r="S674" s="140">
        <f>('User Input'!S44*S339)</f>
        <v>0</v>
      </c>
      <c r="T674" s="140">
        <f>('User Input'!T44*T339)</f>
        <v>0</v>
      </c>
      <c r="U674" s="140">
        <f>('User Input'!U44*U339)</f>
        <v>0</v>
      </c>
      <c r="V674" s="140">
        <f>('User Input'!V44*V339)</f>
        <v>0</v>
      </c>
      <c r="W674" s="140">
        <f>('User Input'!W44*W339)</f>
        <v>0</v>
      </c>
      <c r="X674" s="140">
        <f>('User Input'!X44*X339)</f>
        <v>0</v>
      </c>
      <c r="Y674" s="140">
        <f>('User Input'!Y44*Y339)</f>
        <v>0</v>
      </c>
      <c r="Z674" s="140">
        <f>('User Input'!Z44*Z339)</f>
        <v>0</v>
      </c>
      <c r="AA674" s="140">
        <f>('User Input'!AA44*AA339)</f>
        <v>0</v>
      </c>
      <c r="AB674" s="140">
        <f>('User Input'!AB44*AB339)</f>
        <v>0</v>
      </c>
      <c r="AC674" s="140">
        <f>('User Input'!AC44*AC339)</f>
        <v>0</v>
      </c>
      <c r="AD674" s="140">
        <f>('User Input'!AD44*AD339)</f>
        <v>0</v>
      </c>
      <c r="AE674" s="140">
        <f>('User Input'!AE44*AE339)</f>
        <v>0</v>
      </c>
      <c r="AF674" s="140">
        <f>('User Input'!AF44*AF339)</f>
        <v>0</v>
      </c>
      <c r="AG674" s="140">
        <f>('User Input'!AG44*AG339)</f>
        <v>0</v>
      </c>
      <c r="AH674" s="140">
        <f>('User Input'!AH44*AH339)</f>
        <v>0</v>
      </c>
      <c r="AI674" s="140">
        <f>('User Input'!AI44*AI339)</f>
        <v>0</v>
      </c>
      <c r="AJ674" s="140">
        <f>('User Input'!AJ44*AJ339)</f>
        <v>0</v>
      </c>
      <c r="AK674" s="140">
        <f>('User Input'!AK44*AK339)</f>
        <v>0</v>
      </c>
      <c r="AL674" s="140">
        <f>('User Input'!AL44*AL339)</f>
        <v>0</v>
      </c>
      <c r="AM674" s="140">
        <f>('User Input'!AM44*AM339)</f>
        <v>0</v>
      </c>
      <c r="AN674" s="140">
        <f>('User Input'!AN44*AN339)</f>
        <v>0</v>
      </c>
      <c r="AO674" s="140">
        <f>('User Input'!AO44*AO339)</f>
        <v>0</v>
      </c>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row>
    <row r="675" spans="1:95" ht="15" customHeight="1">
      <c r="A675" s="104"/>
      <c r="B675" s="117" t="s">
        <v>113</v>
      </c>
      <c r="C675" s="141"/>
      <c r="D675" s="140">
        <f>('User Input'!D45*D340)</f>
        <v>0</v>
      </c>
      <c r="E675" s="140">
        <f>('User Input'!E45*E340)</f>
        <v>0</v>
      </c>
      <c r="F675" s="140">
        <f>('User Input'!F45*F340)</f>
        <v>0</v>
      </c>
      <c r="G675" s="140">
        <f>('User Input'!G45*G340)</f>
        <v>0</v>
      </c>
      <c r="H675" s="140">
        <f>('User Input'!H45*H340)</f>
        <v>0</v>
      </c>
      <c r="I675" s="140">
        <f>('User Input'!I45*I340)</f>
        <v>0</v>
      </c>
      <c r="J675" s="140">
        <f>('User Input'!J45*J340)</f>
        <v>0</v>
      </c>
      <c r="K675" s="140">
        <f>('User Input'!K45*K340)</f>
        <v>0</v>
      </c>
      <c r="L675" s="140">
        <f>('User Input'!L45*L340)</f>
        <v>0</v>
      </c>
      <c r="M675" s="140">
        <f>('User Input'!M45*M340)</f>
        <v>0</v>
      </c>
      <c r="N675" s="140">
        <f>('User Input'!N45*N340)</f>
        <v>0</v>
      </c>
      <c r="O675" s="140">
        <f>('User Input'!O45*O340)</f>
        <v>0</v>
      </c>
      <c r="P675" s="140">
        <f>('User Input'!P45*P340)</f>
        <v>0</v>
      </c>
      <c r="Q675" s="140">
        <f>('User Input'!Q45*Q340)</f>
        <v>0</v>
      </c>
      <c r="R675" s="140">
        <f>('User Input'!R45*R340)</f>
        <v>0</v>
      </c>
      <c r="S675" s="140">
        <f>('User Input'!S45*S340)</f>
        <v>0</v>
      </c>
      <c r="T675" s="140">
        <f>('User Input'!T45*T340)</f>
        <v>0</v>
      </c>
      <c r="U675" s="140">
        <f>('User Input'!U45*U340)</f>
        <v>0</v>
      </c>
      <c r="V675" s="140">
        <f>('User Input'!V45*V340)</f>
        <v>0</v>
      </c>
      <c r="W675" s="140">
        <f>('User Input'!W45*W340)</f>
        <v>0</v>
      </c>
      <c r="X675" s="140">
        <f>('User Input'!X45*X340)</f>
        <v>0</v>
      </c>
      <c r="Y675" s="140">
        <f>('User Input'!Y45*Y340)</f>
        <v>0</v>
      </c>
      <c r="Z675" s="140">
        <f>('User Input'!Z45*Z340)</f>
        <v>0</v>
      </c>
      <c r="AA675" s="140">
        <f>('User Input'!AA45*AA340)</f>
        <v>0</v>
      </c>
      <c r="AB675" s="140">
        <f>('User Input'!AB45*AB340)</f>
        <v>0</v>
      </c>
      <c r="AC675" s="140">
        <f>('User Input'!AC45*AC340)</f>
        <v>0</v>
      </c>
      <c r="AD675" s="140">
        <f>('User Input'!AD45*AD340)</f>
        <v>0</v>
      </c>
      <c r="AE675" s="140">
        <f>('User Input'!AE45*AE340)</f>
        <v>0</v>
      </c>
      <c r="AF675" s="140">
        <f>('User Input'!AF45*AF340)</f>
        <v>0</v>
      </c>
      <c r="AG675" s="140">
        <f>('User Input'!AG45*AG340)</f>
        <v>0</v>
      </c>
      <c r="AH675" s="140">
        <f>('User Input'!AH45*AH340)</f>
        <v>0</v>
      </c>
      <c r="AI675" s="140">
        <f>('User Input'!AI45*AI340)</f>
        <v>0</v>
      </c>
      <c r="AJ675" s="140">
        <f>('User Input'!AJ45*AJ340)</f>
        <v>0</v>
      </c>
      <c r="AK675" s="140">
        <f>('User Input'!AK45*AK340)</f>
        <v>0</v>
      </c>
      <c r="AL675" s="140">
        <f>('User Input'!AL45*AL340)</f>
        <v>0</v>
      </c>
      <c r="AM675" s="140">
        <f>('User Input'!AM45*AM340)</f>
        <v>0</v>
      </c>
      <c r="AN675" s="140">
        <f>('User Input'!AN45*AN340)</f>
        <v>0</v>
      </c>
      <c r="AO675" s="140">
        <f>('User Input'!AO45*AO340)</f>
        <v>0</v>
      </c>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row>
    <row r="676" spans="1:95" ht="15" customHeight="1">
      <c r="A676" s="104"/>
      <c r="B676" s="117" t="s">
        <v>114</v>
      </c>
      <c r="C676" s="141"/>
      <c r="D676" s="140">
        <f>('User Input'!D46*D341)</f>
        <v>0</v>
      </c>
      <c r="E676" s="140">
        <f>('User Input'!E46*E341)</f>
        <v>0</v>
      </c>
      <c r="F676" s="140">
        <f>('User Input'!F46*F341)</f>
        <v>0</v>
      </c>
      <c r="G676" s="140">
        <f>('User Input'!G46*G341)</f>
        <v>0</v>
      </c>
      <c r="H676" s="140">
        <f>('User Input'!H46*H341)</f>
        <v>0</v>
      </c>
      <c r="I676" s="140">
        <f>('User Input'!I46*I341)</f>
        <v>0</v>
      </c>
      <c r="J676" s="140">
        <f>('User Input'!J46*J341)</f>
        <v>0</v>
      </c>
      <c r="K676" s="140">
        <f>('User Input'!K46*K341)</f>
        <v>0</v>
      </c>
      <c r="L676" s="140">
        <f>('User Input'!L46*L341)</f>
        <v>0</v>
      </c>
      <c r="M676" s="140">
        <f>('User Input'!M46*M341)</f>
        <v>0</v>
      </c>
      <c r="N676" s="140">
        <f>('User Input'!N46*N341)</f>
        <v>0</v>
      </c>
      <c r="O676" s="140">
        <f>('User Input'!O46*O341)</f>
        <v>0</v>
      </c>
      <c r="P676" s="140">
        <f>('User Input'!P46*P341)</f>
        <v>0</v>
      </c>
      <c r="Q676" s="140">
        <f>('User Input'!Q46*Q341)</f>
        <v>0</v>
      </c>
      <c r="R676" s="140">
        <f>('User Input'!R46*R341)</f>
        <v>0</v>
      </c>
      <c r="S676" s="140">
        <f>('User Input'!S46*S341)</f>
        <v>0</v>
      </c>
      <c r="T676" s="140">
        <f>('User Input'!T46*T341)</f>
        <v>0</v>
      </c>
      <c r="U676" s="140">
        <f>('User Input'!U46*U341)</f>
        <v>0</v>
      </c>
      <c r="V676" s="140">
        <f>('User Input'!V46*V341)</f>
        <v>0</v>
      </c>
      <c r="W676" s="140">
        <f>('User Input'!W46*W341)</f>
        <v>0</v>
      </c>
      <c r="X676" s="140">
        <f>('User Input'!X46*X341)</f>
        <v>0</v>
      </c>
      <c r="Y676" s="140">
        <f>('User Input'!Y46*Y341)</f>
        <v>0</v>
      </c>
      <c r="Z676" s="140">
        <f>('User Input'!Z46*Z341)</f>
        <v>0</v>
      </c>
      <c r="AA676" s="140">
        <f>('User Input'!AA46*AA341)</f>
        <v>0</v>
      </c>
      <c r="AB676" s="140">
        <f>('User Input'!AB46*AB341)</f>
        <v>0</v>
      </c>
      <c r="AC676" s="140">
        <f>('User Input'!AC46*AC341)</f>
        <v>0</v>
      </c>
      <c r="AD676" s="140">
        <f>('User Input'!AD46*AD341)</f>
        <v>0</v>
      </c>
      <c r="AE676" s="140">
        <f>('User Input'!AE46*AE341)</f>
        <v>0</v>
      </c>
      <c r="AF676" s="140">
        <f>('User Input'!AF46*AF341)</f>
        <v>0</v>
      </c>
      <c r="AG676" s="140">
        <f>('User Input'!AG46*AG341)</f>
        <v>0</v>
      </c>
      <c r="AH676" s="140">
        <f>('User Input'!AH46*AH341)</f>
        <v>0</v>
      </c>
      <c r="AI676" s="140">
        <f>('User Input'!AI46*AI341)</f>
        <v>0</v>
      </c>
      <c r="AJ676" s="140">
        <f>('User Input'!AJ46*AJ341)</f>
        <v>0</v>
      </c>
      <c r="AK676" s="140">
        <f>('User Input'!AK46*AK341)</f>
        <v>0</v>
      </c>
      <c r="AL676" s="140">
        <f>('User Input'!AL46*AL341)</f>
        <v>0</v>
      </c>
      <c r="AM676" s="140">
        <f>('User Input'!AM46*AM341)</f>
        <v>0</v>
      </c>
      <c r="AN676" s="140">
        <f>('User Input'!AN46*AN341)</f>
        <v>0</v>
      </c>
      <c r="AO676" s="140">
        <f>('User Input'!AO46*AO341)</f>
        <v>0</v>
      </c>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row>
    <row r="677" spans="1:95" ht="15" customHeight="1">
      <c r="A677" s="104"/>
      <c r="B677" s="117" t="s">
        <v>115</v>
      </c>
      <c r="C677" s="141"/>
      <c r="D677" s="140">
        <f>('User Input'!D47*D342)</f>
        <v>0</v>
      </c>
      <c r="E677" s="140">
        <f>('User Input'!E47*E342)</f>
        <v>0</v>
      </c>
      <c r="F677" s="140">
        <f>('User Input'!F47*F342)</f>
        <v>0</v>
      </c>
      <c r="G677" s="140">
        <f>('User Input'!G47*G342)</f>
        <v>0</v>
      </c>
      <c r="H677" s="140">
        <f>('User Input'!H47*H342)</f>
        <v>0</v>
      </c>
      <c r="I677" s="140">
        <f>('User Input'!I47*I342)</f>
        <v>0</v>
      </c>
      <c r="J677" s="140">
        <f>('User Input'!J47*J342)</f>
        <v>0</v>
      </c>
      <c r="K677" s="140">
        <f>('User Input'!K47*K342)</f>
        <v>0</v>
      </c>
      <c r="L677" s="140">
        <f>('User Input'!L47*L342)</f>
        <v>0</v>
      </c>
      <c r="M677" s="140">
        <f>('User Input'!M47*M342)</f>
        <v>0</v>
      </c>
      <c r="N677" s="140">
        <f>('User Input'!N47*N342)</f>
        <v>0</v>
      </c>
      <c r="O677" s="140">
        <f>('User Input'!O47*O342)</f>
        <v>0</v>
      </c>
      <c r="P677" s="140">
        <f>('User Input'!P47*P342)</f>
        <v>0</v>
      </c>
      <c r="Q677" s="140">
        <f>('User Input'!Q47*Q342)</f>
        <v>0</v>
      </c>
      <c r="R677" s="140">
        <f>('User Input'!R47*R342)</f>
        <v>0</v>
      </c>
      <c r="S677" s="140">
        <f>('User Input'!S47*S342)</f>
        <v>0</v>
      </c>
      <c r="T677" s="140">
        <f>('User Input'!T47*T342)</f>
        <v>0</v>
      </c>
      <c r="U677" s="140">
        <f>('User Input'!U47*U342)</f>
        <v>0</v>
      </c>
      <c r="V677" s="140">
        <f>('User Input'!V47*V342)</f>
        <v>0</v>
      </c>
      <c r="W677" s="140">
        <f>('User Input'!W47*W342)</f>
        <v>0</v>
      </c>
      <c r="X677" s="140">
        <f>('User Input'!X47*X342)</f>
        <v>0</v>
      </c>
      <c r="Y677" s="140">
        <f>('User Input'!Y47*Y342)</f>
        <v>0</v>
      </c>
      <c r="Z677" s="140">
        <f>('User Input'!Z47*Z342)</f>
        <v>0</v>
      </c>
      <c r="AA677" s="140">
        <f>('User Input'!AA47*AA342)</f>
        <v>0</v>
      </c>
      <c r="AB677" s="140">
        <f>('User Input'!AB47*AB342)</f>
        <v>0</v>
      </c>
      <c r="AC677" s="140">
        <f>('User Input'!AC47*AC342)</f>
        <v>0</v>
      </c>
      <c r="AD677" s="140">
        <f>('User Input'!AD47*AD342)</f>
        <v>0</v>
      </c>
      <c r="AE677" s="140">
        <f>('User Input'!AE47*AE342)</f>
        <v>0</v>
      </c>
      <c r="AF677" s="140">
        <f>('User Input'!AF47*AF342)</f>
        <v>0</v>
      </c>
      <c r="AG677" s="140">
        <f>('User Input'!AG47*AG342)</f>
        <v>0</v>
      </c>
      <c r="AH677" s="140">
        <f>('User Input'!AH47*AH342)</f>
        <v>0</v>
      </c>
      <c r="AI677" s="140">
        <f>('User Input'!AI47*AI342)</f>
        <v>0</v>
      </c>
      <c r="AJ677" s="140">
        <f>('User Input'!AJ47*AJ342)</f>
        <v>0</v>
      </c>
      <c r="AK677" s="140">
        <f>('User Input'!AK47*AK342)</f>
        <v>0</v>
      </c>
      <c r="AL677" s="140">
        <f>('User Input'!AL47*AL342)</f>
        <v>0</v>
      </c>
      <c r="AM677" s="140">
        <f>('User Input'!AM47*AM342)</f>
        <v>0</v>
      </c>
      <c r="AN677" s="140">
        <f>('User Input'!AN47*AN342)</f>
        <v>0</v>
      </c>
      <c r="AO677" s="140">
        <f>('User Input'!AO47*AO342)</f>
        <v>0</v>
      </c>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row>
    <row r="678" spans="1:95" ht="15" customHeight="1">
      <c r="A678" s="104"/>
      <c r="B678" s="117" t="s">
        <v>116</v>
      </c>
      <c r="C678" s="141"/>
      <c r="D678" s="140">
        <f>('User Input'!D48*D343)</f>
        <v>0</v>
      </c>
      <c r="E678" s="140">
        <f>('User Input'!E48*E343)</f>
        <v>0</v>
      </c>
      <c r="F678" s="140">
        <f>('User Input'!F48*F343)</f>
        <v>0</v>
      </c>
      <c r="G678" s="140">
        <f>('User Input'!G48*G343)</f>
        <v>0</v>
      </c>
      <c r="H678" s="140">
        <f>('User Input'!H48*H343)</f>
        <v>0</v>
      </c>
      <c r="I678" s="140">
        <f>('User Input'!I48*I343)</f>
        <v>0</v>
      </c>
      <c r="J678" s="140">
        <f>('User Input'!J48*J343)</f>
        <v>0</v>
      </c>
      <c r="K678" s="140">
        <f>('User Input'!K48*K343)</f>
        <v>0</v>
      </c>
      <c r="L678" s="140">
        <f>('User Input'!L48*L343)</f>
        <v>0</v>
      </c>
      <c r="M678" s="140">
        <f>('User Input'!M48*M343)</f>
        <v>0</v>
      </c>
      <c r="N678" s="140">
        <f>('User Input'!N48*N343)</f>
        <v>0</v>
      </c>
      <c r="O678" s="140">
        <f>('User Input'!O48*O343)</f>
        <v>0</v>
      </c>
      <c r="P678" s="140">
        <f>('User Input'!P48*P343)</f>
        <v>0</v>
      </c>
      <c r="Q678" s="140">
        <f>('User Input'!Q48*Q343)</f>
        <v>0</v>
      </c>
      <c r="R678" s="140">
        <f>('User Input'!R48*R343)</f>
        <v>0</v>
      </c>
      <c r="S678" s="140">
        <f>('User Input'!S48*S343)</f>
        <v>0</v>
      </c>
      <c r="T678" s="140">
        <f>('User Input'!T48*T343)</f>
        <v>0</v>
      </c>
      <c r="U678" s="140">
        <f>('User Input'!U48*U343)</f>
        <v>0</v>
      </c>
      <c r="V678" s="140">
        <f>('User Input'!V48*V343)</f>
        <v>0</v>
      </c>
      <c r="W678" s="140">
        <f>('User Input'!W48*W343)</f>
        <v>0</v>
      </c>
      <c r="X678" s="140">
        <f>('User Input'!X48*X343)</f>
        <v>0</v>
      </c>
      <c r="Y678" s="140">
        <f>('User Input'!Y48*Y343)</f>
        <v>0</v>
      </c>
      <c r="Z678" s="140">
        <f>('User Input'!Z48*Z343)</f>
        <v>0</v>
      </c>
      <c r="AA678" s="140">
        <f>('User Input'!AA48*AA343)</f>
        <v>0</v>
      </c>
      <c r="AB678" s="140">
        <f>('User Input'!AB48*AB343)</f>
        <v>0</v>
      </c>
      <c r="AC678" s="140">
        <f>('User Input'!AC48*AC343)</f>
        <v>0</v>
      </c>
      <c r="AD678" s="140">
        <f>('User Input'!AD48*AD343)</f>
        <v>0</v>
      </c>
      <c r="AE678" s="140">
        <f>('User Input'!AE48*AE343)</f>
        <v>0</v>
      </c>
      <c r="AF678" s="140">
        <f>('User Input'!AF48*AF343)</f>
        <v>0</v>
      </c>
      <c r="AG678" s="140">
        <f>('User Input'!AG48*AG343)</f>
        <v>0</v>
      </c>
      <c r="AH678" s="140">
        <f>('User Input'!AH48*AH343)</f>
        <v>0</v>
      </c>
      <c r="AI678" s="140">
        <f>('User Input'!AI48*AI343)</f>
        <v>0</v>
      </c>
      <c r="AJ678" s="140">
        <f>('User Input'!AJ48*AJ343)</f>
        <v>0</v>
      </c>
      <c r="AK678" s="140">
        <f>('User Input'!AK48*AK343)</f>
        <v>0</v>
      </c>
      <c r="AL678" s="140">
        <f>('User Input'!AL48*AL343)</f>
        <v>0</v>
      </c>
      <c r="AM678" s="140">
        <f>('User Input'!AM48*AM343)</f>
        <v>0</v>
      </c>
      <c r="AN678" s="140">
        <f>('User Input'!AN48*AN343)</f>
        <v>0</v>
      </c>
      <c r="AO678" s="140">
        <f>('User Input'!AO48*AO343)</f>
        <v>0</v>
      </c>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row>
    <row r="679" spans="1:95" ht="15" customHeight="1">
      <c r="A679" s="104"/>
      <c r="B679" s="117" t="s">
        <v>117</v>
      </c>
      <c r="C679" s="141"/>
      <c r="D679" s="140">
        <f>('User Input'!D49*D344)</f>
        <v>0</v>
      </c>
      <c r="E679" s="140">
        <f>('User Input'!E49*E344)</f>
        <v>0</v>
      </c>
      <c r="F679" s="140">
        <f>('User Input'!F49*F344)</f>
        <v>0</v>
      </c>
      <c r="G679" s="140">
        <f>('User Input'!G49*G344)</f>
        <v>0</v>
      </c>
      <c r="H679" s="140">
        <f>('User Input'!H49*H344)</f>
        <v>0</v>
      </c>
      <c r="I679" s="140">
        <f>('User Input'!I49*I344)</f>
        <v>0</v>
      </c>
      <c r="J679" s="140">
        <f>('User Input'!J49*J344)</f>
        <v>0</v>
      </c>
      <c r="K679" s="140">
        <f>('User Input'!K49*K344)</f>
        <v>0</v>
      </c>
      <c r="L679" s="140">
        <f>('User Input'!L49*L344)</f>
        <v>0</v>
      </c>
      <c r="M679" s="140">
        <f>('User Input'!M49*M344)</f>
        <v>0</v>
      </c>
      <c r="N679" s="140">
        <f>('User Input'!N49*N344)</f>
        <v>0</v>
      </c>
      <c r="O679" s="140">
        <f>('User Input'!O49*O344)</f>
        <v>0</v>
      </c>
      <c r="P679" s="140">
        <f>('User Input'!P49*P344)</f>
        <v>0</v>
      </c>
      <c r="Q679" s="140">
        <f>('User Input'!Q49*Q344)</f>
        <v>0</v>
      </c>
      <c r="R679" s="140">
        <f>('User Input'!R49*R344)</f>
        <v>0</v>
      </c>
      <c r="S679" s="140">
        <f>('User Input'!S49*S344)</f>
        <v>0</v>
      </c>
      <c r="T679" s="140">
        <f>('User Input'!T49*T344)</f>
        <v>0</v>
      </c>
      <c r="U679" s="140">
        <f>('User Input'!U49*U344)</f>
        <v>0</v>
      </c>
      <c r="V679" s="140">
        <f>('User Input'!V49*V344)</f>
        <v>0</v>
      </c>
      <c r="W679" s="140">
        <f>('User Input'!W49*W344)</f>
        <v>0</v>
      </c>
      <c r="X679" s="140">
        <f>('User Input'!X49*X344)</f>
        <v>0</v>
      </c>
      <c r="Y679" s="140">
        <f>('User Input'!Y49*Y344)</f>
        <v>0</v>
      </c>
      <c r="Z679" s="140">
        <f>('User Input'!Z49*Z344)</f>
        <v>0</v>
      </c>
      <c r="AA679" s="140">
        <f>('User Input'!AA49*AA344)</f>
        <v>0</v>
      </c>
      <c r="AB679" s="140">
        <f>('User Input'!AB49*AB344)</f>
        <v>0</v>
      </c>
      <c r="AC679" s="140">
        <f>('User Input'!AC49*AC344)</f>
        <v>0</v>
      </c>
      <c r="AD679" s="140">
        <f>('User Input'!AD49*AD344)</f>
        <v>0</v>
      </c>
      <c r="AE679" s="140">
        <f>('User Input'!AE49*AE344)</f>
        <v>0</v>
      </c>
      <c r="AF679" s="140">
        <f>('User Input'!AF49*AF344)</f>
        <v>0</v>
      </c>
      <c r="AG679" s="140">
        <f>('User Input'!AG49*AG344)</f>
        <v>0</v>
      </c>
      <c r="AH679" s="140">
        <f>('User Input'!AH49*AH344)</f>
        <v>0</v>
      </c>
      <c r="AI679" s="140">
        <f>('User Input'!AI49*AI344)</f>
        <v>0</v>
      </c>
      <c r="AJ679" s="140">
        <f>('User Input'!AJ49*AJ344)</f>
        <v>0</v>
      </c>
      <c r="AK679" s="140">
        <f>('User Input'!AK49*AK344)</f>
        <v>0</v>
      </c>
      <c r="AL679" s="140">
        <f>('User Input'!AL49*AL344)</f>
        <v>0</v>
      </c>
      <c r="AM679" s="140">
        <f>('User Input'!AM49*AM344)</f>
        <v>0</v>
      </c>
      <c r="AN679" s="140">
        <f>('User Input'!AN49*AN344)</f>
        <v>0</v>
      </c>
      <c r="AO679" s="140">
        <f>('User Input'!AO49*AO344)</f>
        <v>0</v>
      </c>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row>
    <row r="680" spans="1:95" ht="15" customHeight="1">
      <c r="A680" s="104"/>
      <c r="B680" s="117" t="s">
        <v>118</v>
      </c>
      <c r="C680" s="141"/>
      <c r="D680" s="140">
        <f>('User Input'!D50*D345)</f>
        <v>0</v>
      </c>
      <c r="E680" s="140">
        <f>('User Input'!E50*E345)</f>
        <v>0</v>
      </c>
      <c r="F680" s="140">
        <f>('User Input'!F50*F345)</f>
        <v>0</v>
      </c>
      <c r="G680" s="140">
        <f>('User Input'!G50*G345)</f>
        <v>0</v>
      </c>
      <c r="H680" s="140">
        <f>('User Input'!H50*H345)</f>
        <v>0</v>
      </c>
      <c r="I680" s="140">
        <f>('User Input'!I50*I345)</f>
        <v>0</v>
      </c>
      <c r="J680" s="140">
        <f>('User Input'!J50*J345)</f>
        <v>0</v>
      </c>
      <c r="K680" s="140">
        <f>('User Input'!K50*K345)</f>
        <v>0</v>
      </c>
      <c r="L680" s="140">
        <f>('User Input'!L50*L345)</f>
        <v>0</v>
      </c>
      <c r="M680" s="140">
        <f>('User Input'!M50*M345)</f>
        <v>0</v>
      </c>
      <c r="N680" s="140">
        <f>('User Input'!N50*N345)</f>
        <v>0</v>
      </c>
      <c r="O680" s="140">
        <f>('User Input'!O50*O345)</f>
        <v>0</v>
      </c>
      <c r="P680" s="140">
        <f>('User Input'!P50*P345)</f>
        <v>0</v>
      </c>
      <c r="Q680" s="140">
        <f>('User Input'!Q50*Q345)</f>
        <v>0</v>
      </c>
      <c r="R680" s="140">
        <f>('User Input'!R50*R345)</f>
        <v>0</v>
      </c>
      <c r="S680" s="140">
        <f>('User Input'!S50*S345)</f>
        <v>0</v>
      </c>
      <c r="T680" s="140">
        <f>('User Input'!T50*T345)</f>
        <v>0</v>
      </c>
      <c r="U680" s="140">
        <f>('User Input'!U50*U345)</f>
        <v>0</v>
      </c>
      <c r="V680" s="140">
        <f>('User Input'!V50*V345)</f>
        <v>0</v>
      </c>
      <c r="W680" s="140">
        <f>('User Input'!W50*W345)</f>
        <v>0</v>
      </c>
      <c r="X680" s="140">
        <f>('User Input'!X50*X345)</f>
        <v>0</v>
      </c>
      <c r="Y680" s="140">
        <f>('User Input'!Y50*Y345)</f>
        <v>0</v>
      </c>
      <c r="Z680" s="140">
        <f>('User Input'!Z50*Z345)</f>
        <v>0</v>
      </c>
      <c r="AA680" s="140">
        <f>('User Input'!AA50*AA345)</f>
        <v>0</v>
      </c>
      <c r="AB680" s="140">
        <f>('User Input'!AB50*AB345)</f>
        <v>0</v>
      </c>
      <c r="AC680" s="140">
        <f>('User Input'!AC50*AC345)</f>
        <v>0</v>
      </c>
      <c r="AD680" s="140">
        <f>('User Input'!AD50*AD345)</f>
        <v>0</v>
      </c>
      <c r="AE680" s="140">
        <f>('User Input'!AE50*AE345)</f>
        <v>0</v>
      </c>
      <c r="AF680" s="140">
        <f>('User Input'!AF50*AF345)</f>
        <v>0</v>
      </c>
      <c r="AG680" s="140">
        <f>('User Input'!AG50*AG345)</f>
        <v>0</v>
      </c>
      <c r="AH680" s="140">
        <f>('User Input'!AH50*AH345)</f>
        <v>0</v>
      </c>
      <c r="AI680" s="140">
        <f>('User Input'!AI50*AI345)</f>
        <v>0</v>
      </c>
      <c r="AJ680" s="140">
        <f>('User Input'!AJ50*AJ345)</f>
        <v>0</v>
      </c>
      <c r="AK680" s="140">
        <f>('User Input'!AK50*AK345)</f>
        <v>0</v>
      </c>
      <c r="AL680" s="140">
        <f>('User Input'!AL50*AL345)</f>
        <v>0</v>
      </c>
      <c r="AM680" s="140">
        <f>('User Input'!AM50*AM345)</f>
        <v>0</v>
      </c>
      <c r="AN680" s="140">
        <f>('User Input'!AN50*AN345)</f>
        <v>0</v>
      </c>
      <c r="AO680" s="140">
        <f>('User Input'!AO50*AO345)</f>
        <v>0</v>
      </c>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row>
    <row r="681" spans="1:95" ht="15" customHeight="1">
      <c r="A681" s="104"/>
      <c r="B681" s="117" t="s">
        <v>119</v>
      </c>
      <c r="C681" s="141"/>
      <c r="D681" s="140">
        <f>('User Input'!D51*D346)</f>
        <v>0</v>
      </c>
      <c r="E681" s="140">
        <f>('User Input'!E51*E346)</f>
        <v>0</v>
      </c>
      <c r="F681" s="140">
        <f>('User Input'!F51*F346)</f>
        <v>0</v>
      </c>
      <c r="G681" s="140">
        <f>('User Input'!G51*G346)</f>
        <v>0</v>
      </c>
      <c r="H681" s="140">
        <f>('User Input'!H51*H346)</f>
        <v>0</v>
      </c>
      <c r="I681" s="140">
        <f>('User Input'!I51*I346)</f>
        <v>0</v>
      </c>
      <c r="J681" s="140">
        <f>('User Input'!J51*J346)</f>
        <v>0</v>
      </c>
      <c r="K681" s="140">
        <f>('User Input'!K51*K346)</f>
        <v>0</v>
      </c>
      <c r="L681" s="140">
        <f>('User Input'!L51*L346)</f>
        <v>0</v>
      </c>
      <c r="M681" s="140">
        <f>('User Input'!M51*M346)</f>
        <v>0</v>
      </c>
      <c r="N681" s="140">
        <f>('User Input'!N51*N346)</f>
        <v>0</v>
      </c>
      <c r="O681" s="140">
        <f>('User Input'!O51*O346)</f>
        <v>0</v>
      </c>
      <c r="P681" s="140">
        <f>('User Input'!P51*P346)</f>
        <v>0</v>
      </c>
      <c r="Q681" s="140">
        <f>('User Input'!Q51*Q346)</f>
        <v>0</v>
      </c>
      <c r="R681" s="140">
        <f>('User Input'!R51*R346)</f>
        <v>0</v>
      </c>
      <c r="S681" s="140">
        <f>('User Input'!S51*S346)</f>
        <v>0</v>
      </c>
      <c r="T681" s="140">
        <f>('User Input'!T51*T346)</f>
        <v>0</v>
      </c>
      <c r="U681" s="140">
        <f>('User Input'!U51*U346)</f>
        <v>0</v>
      </c>
      <c r="V681" s="140">
        <f>('User Input'!V51*V346)</f>
        <v>0</v>
      </c>
      <c r="W681" s="140">
        <f>('User Input'!W51*W346)</f>
        <v>0</v>
      </c>
      <c r="X681" s="140">
        <f>('User Input'!X51*X346)</f>
        <v>0</v>
      </c>
      <c r="Y681" s="140">
        <f>('User Input'!Y51*Y346)</f>
        <v>0</v>
      </c>
      <c r="Z681" s="140">
        <f>('User Input'!Z51*Z346)</f>
        <v>0</v>
      </c>
      <c r="AA681" s="140">
        <f>('User Input'!AA51*AA346)</f>
        <v>0</v>
      </c>
      <c r="AB681" s="140">
        <f>('User Input'!AB51*AB346)</f>
        <v>0</v>
      </c>
      <c r="AC681" s="140">
        <f>('User Input'!AC51*AC346)</f>
        <v>0</v>
      </c>
      <c r="AD681" s="140">
        <f>('User Input'!AD51*AD346)</f>
        <v>0</v>
      </c>
      <c r="AE681" s="140">
        <f>('User Input'!AE51*AE346)</f>
        <v>0</v>
      </c>
      <c r="AF681" s="140">
        <f>('User Input'!AF51*AF346)</f>
        <v>0</v>
      </c>
      <c r="AG681" s="140">
        <f>('User Input'!AG51*AG346)</f>
        <v>0</v>
      </c>
      <c r="AH681" s="140">
        <f>('User Input'!AH51*AH346)</f>
        <v>0</v>
      </c>
      <c r="AI681" s="140">
        <f>('User Input'!AI51*AI346)</f>
        <v>0</v>
      </c>
      <c r="AJ681" s="140">
        <f>('User Input'!AJ51*AJ346)</f>
        <v>0</v>
      </c>
      <c r="AK681" s="140">
        <f>('User Input'!AK51*AK346)</f>
        <v>0</v>
      </c>
      <c r="AL681" s="140">
        <f>('User Input'!AL51*AL346)</f>
        <v>0</v>
      </c>
      <c r="AM681" s="140">
        <f>('User Input'!AM51*AM346)</f>
        <v>0</v>
      </c>
      <c r="AN681" s="140">
        <f>('User Input'!AN51*AN346)</f>
        <v>0</v>
      </c>
      <c r="AO681" s="140">
        <f>('User Input'!AO51*AO346)</f>
        <v>0</v>
      </c>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row>
    <row r="682" spans="1:95" ht="15" customHeight="1">
      <c r="A682" s="104"/>
      <c r="B682" s="117" t="s">
        <v>120</v>
      </c>
      <c r="C682" s="141"/>
      <c r="D682" s="140">
        <f>('User Input'!D52*D347)</f>
        <v>0</v>
      </c>
      <c r="E682" s="140">
        <f>('User Input'!E52*E347)</f>
        <v>0</v>
      </c>
      <c r="F682" s="140">
        <f>('User Input'!F52*F347)</f>
        <v>0</v>
      </c>
      <c r="G682" s="140">
        <f>('User Input'!G52*G347)</f>
        <v>0</v>
      </c>
      <c r="H682" s="140">
        <f>('User Input'!H52*H347)</f>
        <v>0</v>
      </c>
      <c r="I682" s="140">
        <f>('User Input'!I52*I347)</f>
        <v>0</v>
      </c>
      <c r="J682" s="140">
        <f>('User Input'!J52*J347)</f>
        <v>0</v>
      </c>
      <c r="K682" s="140">
        <f>('User Input'!K52*K347)</f>
        <v>0</v>
      </c>
      <c r="L682" s="140">
        <f>('User Input'!L52*L347)</f>
        <v>0</v>
      </c>
      <c r="M682" s="140">
        <f>('User Input'!M52*M347)</f>
        <v>0</v>
      </c>
      <c r="N682" s="140">
        <f>('User Input'!N52*N347)</f>
        <v>0</v>
      </c>
      <c r="O682" s="140">
        <f>('User Input'!O52*O347)</f>
        <v>0</v>
      </c>
      <c r="P682" s="140">
        <f>('User Input'!P52*P347)</f>
        <v>0</v>
      </c>
      <c r="Q682" s="140">
        <f>('User Input'!Q52*Q347)</f>
        <v>0</v>
      </c>
      <c r="R682" s="140">
        <f>('User Input'!R52*R347)</f>
        <v>0</v>
      </c>
      <c r="S682" s="140">
        <f>('User Input'!S52*S347)</f>
        <v>0</v>
      </c>
      <c r="T682" s="140">
        <f>('User Input'!T52*T347)</f>
        <v>0</v>
      </c>
      <c r="U682" s="140">
        <f>('User Input'!U52*U347)</f>
        <v>0</v>
      </c>
      <c r="V682" s="140">
        <f>('User Input'!V52*V347)</f>
        <v>0</v>
      </c>
      <c r="W682" s="140">
        <f>('User Input'!W52*W347)</f>
        <v>0</v>
      </c>
      <c r="X682" s="140">
        <f>('User Input'!X52*X347)</f>
        <v>0</v>
      </c>
      <c r="Y682" s="140">
        <f>('User Input'!Y52*Y347)</f>
        <v>0</v>
      </c>
      <c r="Z682" s="140">
        <f>('User Input'!Z52*Z347)</f>
        <v>0</v>
      </c>
      <c r="AA682" s="140">
        <f>('User Input'!AA52*AA347)</f>
        <v>0</v>
      </c>
      <c r="AB682" s="140">
        <f>('User Input'!AB52*AB347)</f>
        <v>0</v>
      </c>
      <c r="AC682" s="140">
        <f>('User Input'!AC52*AC347)</f>
        <v>0</v>
      </c>
      <c r="AD682" s="140">
        <f>('User Input'!AD52*AD347)</f>
        <v>0</v>
      </c>
      <c r="AE682" s="140">
        <f>('User Input'!AE52*AE347)</f>
        <v>0</v>
      </c>
      <c r="AF682" s="140">
        <f>('User Input'!AF52*AF347)</f>
        <v>0</v>
      </c>
      <c r="AG682" s="140">
        <f>('User Input'!AG52*AG347)</f>
        <v>0</v>
      </c>
      <c r="AH682" s="140">
        <f>('User Input'!AH52*AH347)</f>
        <v>0</v>
      </c>
      <c r="AI682" s="140">
        <f>('User Input'!AI52*AI347)</f>
        <v>0</v>
      </c>
      <c r="AJ682" s="140">
        <f>('User Input'!AJ52*AJ347)</f>
        <v>0</v>
      </c>
      <c r="AK682" s="140">
        <f>('User Input'!AK52*AK347)</f>
        <v>0</v>
      </c>
      <c r="AL682" s="140">
        <f>('User Input'!AL52*AL347)</f>
        <v>0</v>
      </c>
      <c r="AM682" s="140">
        <f>('User Input'!AM52*AM347)</f>
        <v>0</v>
      </c>
      <c r="AN682" s="140">
        <f>('User Input'!AN52*AN347)</f>
        <v>0</v>
      </c>
      <c r="AO682" s="140">
        <f>('User Input'!AO52*AO347)</f>
        <v>0</v>
      </c>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row>
    <row r="683" spans="1:95" ht="15" customHeight="1">
      <c r="A683" s="104"/>
      <c r="B683" s="117" t="s">
        <v>121</v>
      </c>
      <c r="C683" s="141"/>
      <c r="D683" s="140">
        <f>('User Input'!D53*D348)</f>
        <v>0</v>
      </c>
      <c r="E683" s="140">
        <f>('User Input'!E53*E348)</f>
        <v>0</v>
      </c>
      <c r="F683" s="140">
        <f>('User Input'!F53*F348)</f>
        <v>0</v>
      </c>
      <c r="G683" s="140">
        <f>('User Input'!G53*G348)</f>
        <v>0</v>
      </c>
      <c r="H683" s="140">
        <f>('User Input'!H53*H348)</f>
        <v>0</v>
      </c>
      <c r="I683" s="140">
        <f>('User Input'!I53*I348)</f>
        <v>0</v>
      </c>
      <c r="J683" s="140">
        <f>('User Input'!J53*J348)</f>
        <v>0</v>
      </c>
      <c r="K683" s="140">
        <f>('User Input'!K53*K348)</f>
        <v>0</v>
      </c>
      <c r="L683" s="140">
        <f>('User Input'!L53*L348)</f>
        <v>0</v>
      </c>
      <c r="M683" s="140">
        <f>('User Input'!M53*M348)</f>
        <v>0</v>
      </c>
      <c r="N683" s="140">
        <f>('User Input'!N53*N348)</f>
        <v>0</v>
      </c>
      <c r="O683" s="140">
        <f>('User Input'!O53*O348)</f>
        <v>0</v>
      </c>
      <c r="P683" s="140">
        <f>('User Input'!P53*P348)</f>
        <v>0</v>
      </c>
      <c r="Q683" s="140">
        <f>('User Input'!Q53*Q348)</f>
        <v>0</v>
      </c>
      <c r="R683" s="140">
        <f>('User Input'!R53*R348)</f>
        <v>0</v>
      </c>
      <c r="S683" s="140">
        <f>('User Input'!S53*S348)</f>
        <v>0</v>
      </c>
      <c r="T683" s="140">
        <f>('User Input'!T53*T348)</f>
        <v>0</v>
      </c>
      <c r="U683" s="140">
        <f>('User Input'!U53*U348)</f>
        <v>0</v>
      </c>
      <c r="V683" s="140">
        <f>('User Input'!V53*V348)</f>
        <v>0</v>
      </c>
      <c r="W683" s="140">
        <f>('User Input'!W53*W348)</f>
        <v>0</v>
      </c>
      <c r="X683" s="140">
        <f>('User Input'!X53*X348)</f>
        <v>0</v>
      </c>
      <c r="Y683" s="140">
        <f>('User Input'!Y53*Y348)</f>
        <v>0</v>
      </c>
      <c r="Z683" s="140">
        <f>('User Input'!Z53*Z348)</f>
        <v>0</v>
      </c>
      <c r="AA683" s="140">
        <f>('User Input'!AA53*AA348)</f>
        <v>0</v>
      </c>
      <c r="AB683" s="140">
        <f>('User Input'!AB53*AB348)</f>
        <v>0</v>
      </c>
      <c r="AC683" s="140">
        <f>('User Input'!AC53*AC348)</f>
        <v>0</v>
      </c>
      <c r="AD683" s="140">
        <f>('User Input'!AD53*AD348)</f>
        <v>0</v>
      </c>
      <c r="AE683" s="140">
        <f>('User Input'!AE53*AE348)</f>
        <v>0</v>
      </c>
      <c r="AF683" s="140">
        <f>('User Input'!AF53*AF348)</f>
        <v>0</v>
      </c>
      <c r="AG683" s="140">
        <f>('User Input'!AG53*AG348)</f>
        <v>0</v>
      </c>
      <c r="AH683" s="140">
        <f>('User Input'!AH53*AH348)</f>
        <v>0</v>
      </c>
      <c r="AI683" s="140">
        <f>('User Input'!AI53*AI348)</f>
        <v>0</v>
      </c>
      <c r="AJ683" s="140">
        <f>('User Input'!AJ53*AJ348)</f>
        <v>0</v>
      </c>
      <c r="AK683" s="140">
        <f>('User Input'!AK53*AK348)</f>
        <v>0</v>
      </c>
      <c r="AL683" s="140">
        <f>('User Input'!AL53*AL348)</f>
        <v>0</v>
      </c>
      <c r="AM683" s="140">
        <f>('User Input'!AM53*AM348)</f>
        <v>0</v>
      </c>
      <c r="AN683" s="140">
        <f>('User Input'!AN53*AN348)</f>
        <v>0</v>
      </c>
      <c r="AO683" s="140">
        <f>('User Input'!AO53*AO348)</f>
        <v>0</v>
      </c>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row>
    <row r="684" spans="1:95" ht="15" customHeight="1">
      <c r="A684" s="104"/>
      <c r="B684" s="117" t="s">
        <v>122</v>
      </c>
      <c r="C684" s="141"/>
      <c r="D684" s="140">
        <f>('User Input'!D54*D349)</f>
        <v>0</v>
      </c>
      <c r="E684" s="140">
        <f>('User Input'!E54*E349)</f>
        <v>0</v>
      </c>
      <c r="F684" s="140">
        <f>('User Input'!F54*F349)</f>
        <v>0</v>
      </c>
      <c r="G684" s="140">
        <f>('User Input'!G54*G349)</f>
        <v>0</v>
      </c>
      <c r="H684" s="140">
        <f>('User Input'!H54*H349)</f>
        <v>0</v>
      </c>
      <c r="I684" s="140">
        <f>('User Input'!I54*I349)</f>
        <v>0</v>
      </c>
      <c r="J684" s="140">
        <f>('User Input'!J54*J349)</f>
        <v>0</v>
      </c>
      <c r="K684" s="140">
        <f>('User Input'!K54*K349)</f>
        <v>0</v>
      </c>
      <c r="L684" s="140">
        <f>('User Input'!L54*L349)</f>
        <v>0</v>
      </c>
      <c r="M684" s="140">
        <f>('User Input'!M54*M349)</f>
        <v>0</v>
      </c>
      <c r="N684" s="140">
        <f>('User Input'!N54*N349)</f>
        <v>0</v>
      </c>
      <c r="O684" s="140">
        <f>('User Input'!O54*O349)</f>
        <v>0</v>
      </c>
      <c r="P684" s="140">
        <f>('User Input'!P54*P349)</f>
        <v>0</v>
      </c>
      <c r="Q684" s="140">
        <f>('User Input'!Q54*Q349)</f>
        <v>0</v>
      </c>
      <c r="R684" s="140">
        <f>('User Input'!R54*R349)</f>
        <v>0</v>
      </c>
      <c r="S684" s="140">
        <f>('User Input'!S54*S349)</f>
        <v>0</v>
      </c>
      <c r="T684" s="140">
        <f>('User Input'!T54*T349)</f>
        <v>0</v>
      </c>
      <c r="U684" s="140">
        <f>('User Input'!U54*U349)</f>
        <v>0</v>
      </c>
      <c r="V684" s="140">
        <f>('User Input'!V54*V349)</f>
        <v>0</v>
      </c>
      <c r="W684" s="140">
        <f>('User Input'!W54*W349)</f>
        <v>0</v>
      </c>
      <c r="X684" s="140">
        <f>('User Input'!X54*X349)</f>
        <v>0</v>
      </c>
      <c r="Y684" s="140">
        <f>('User Input'!Y54*Y349)</f>
        <v>0</v>
      </c>
      <c r="Z684" s="140">
        <f>('User Input'!Z54*Z349)</f>
        <v>0</v>
      </c>
      <c r="AA684" s="140">
        <f>('User Input'!AA54*AA349)</f>
        <v>0</v>
      </c>
      <c r="AB684" s="140">
        <f>('User Input'!AB54*AB349)</f>
        <v>0</v>
      </c>
      <c r="AC684" s="140">
        <f>('User Input'!AC54*AC349)</f>
        <v>0</v>
      </c>
      <c r="AD684" s="140">
        <f>('User Input'!AD54*AD349)</f>
        <v>0</v>
      </c>
      <c r="AE684" s="140">
        <f>('User Input'!AE54*AE349)</f>
        <v>0</v>
      </c>
      <c r="AF684" s="140">
        <f>('User Input'!AF54*AF349)</f>
        <v>0</v>
      </c>
      <c r="AG684" s="140">
        <f>('User Input'!AG54*AG349)</f>
        <v>0</v>
      </c>
      <c r="AH684" s="140">
        <f>('User Input'!AH54*AH349)</f>
        <v>0</v>
      </c>
      <c r="AI684" s="140">
        <f>('User Input'!AI54*AI349)</f>
        <v>0</v>
      </c>
      <c r="AJ684" s="140">
        <f>('User Input'!AJ54*AJ349)</f>
        <v>0</v>
      </c>
      <c r="AK684" s="140">
        <f>('User Input'!AK54*AK349)</f>
        <v>0</v>
      </c>
      <c r="AL684" s="140">
        <f>('User Input'!AL54*AL349)</f>
        <v>0</v>
      </c>
      <c r="AM684" s="140">
        <f>('User Input'!AM54*AM349)</f>
        <v>0</v>
      </c>
      <c r="AN684" s="140">
        <f>('User Input'!AN54*AN349)</f>
        <v>0</v>
      </c>
      <c r="AO684" s="140">
        <f>('User Input'!AO54*AO349)</f>
        <v>0</v>
      </c>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row>
    <row r="685" spans="1:95" ht="15" customHeight="1">
      <c r="A685" s="104"/>
      <c r="B685" s="117" t="s">
        <v>123</v>
      </c>
      <c r="C685" s="141"/>
      <c r="D685" s="140">
        <f>('User Input'!D55*D350)</f>
        <v>0</v>
      </c>
      <c r="E685" s="140">
        <f>('User Input'!E55*E350)</f>
        <v>0</v>
      </c>
      <c r="F685" s="140">
        <f>('User Input'!F55*F350)</f>
        <v>0</v>
      </c>
      <c r="G685" s="140">
        <f>('User Input'!G55*G350)</f>
        <v>0</v>
      </c>
      <c r="H685" s="140">
        <f>('User Input'!H55*H350)</f>
        <v>0</v>
      </c>
      <c r="I685" s="140">
        <f>('User Input'!I55*I350)</f>
        <v>0</v>
      </c>
      <c r="J685" s="140">
        <f>('User Input'!J55*J350)</f>
        <v>0</v>
      </c>
      <c r="K685" s="140">
        <f>('User Input'!K55*K350)</f>
        <v>0</v>
      </c>
      <c r="L685" s="140">
        <f>('User Input'!L55*L350)</f>
        <v>0</v>
      </c>
      <c r="M685" s="140">
        <f>('User Input'!M55*M350)</f>
        <v>0</v>
      </c>
      <c r="N685" s="140">
        <f>('User Input'!N55*N350)</f>
        <v>0</v>
      </c>
      <c r="O685" s="140">
        <f>('User Input'!O55*O350)</f>
        <v>0</v>
      </c>
      <c r="P685" s="140">
        <f>('User Input'!P55*P350)</f>
        <v>0</v>
      </c>
      <c r="Q685" s="140">
        <f>('User Input'!Q55*Q350)</f>
        <v>0</v>
      </c>
      <c r="R685" s="140">
        <f>('User Input'!R55*R350)</f>
        <v>0</v>
      </c>
      <c r="S685" s="140">
        <f>('User Input'!S55*S350)</f>
        <v>0</v>
      </c>
      <c r="T685" s="140">
        <f>('User Input'!T55*T350)</f>
        <v>0</v>
      </c>
      <c r="U685" s="140">
        <f>('User Input'!U55*U350)</f>
        <v>0</v>
      </c>
      <c r="V685" s="140">
        <f>('User Input'!V55*V350)</f>
        <v>0</v>
      </c>
      <c r="W685" s="140">
        <f>('User Input'!W55*W350)</f>
        <v>0</v>
      </c>
      <c r="X685" s="140">
        <f>('User Input'!X55*X350)</f>
        <v>0</v>
      </c>
      <c r="Y685" s="140">
        <f>('User Input'!Y55*Y350)</f>
        <v>0</v>
      </c>
      <c r="Z685" s="140">
        <f>('User Input'!Z55*Z350)</f>
        <v>0</v>
      </c>
      <c r="AA685" s="140">
        <f>('User Input'!AA55*AA350)</f>
        <v>0</v>
      </c>
      <c r="AB685" s="140">
        <f>('User Input'!AB55*AB350)</f>
        <v>0</v>
      </c>
      <c r="AC685" s="140">
        <f>('User Input'!AC55*AC350)</f>
        <v>0</v>
      </c>
      <c r="AD685" s="140">
        <f>('User Input'!AD55*AD350)</f>
        <v>0</v>
      </c>
      <c r="AE685" s="140">
        <f>('User Input'!AE55*AE350)</f>
        <v>0</v>
      </c>
      <c r="AF685" s="140">
        <f>('User Input'!AF55*AF350)</f>
        <v>0</v>
      </c>
      <c r="AG685" s="140">
        <f>('User Input'!AG55*AG350)</f>
        <v>0</v>
      </c>
      <c r="AH685" s="140">
        <f>('User Input'!AH55*AH350)</f>
        <v>0</v>
      </c>
      <c r="AI685" s="140">
        <f>('User Input'!AI55*AI350)</f>
        <v>0</v>
      </c>
      <c r="AJ685" s="140">
        <f>('User Input'!AJ55*AJ350)</f>
        <v>0</v>
      </c>
      <c r="AK685" s="140">
        <f>('User Input'!AK55*AK350)</f>
        <v>0</v>
      </c>
      <c r="AL685" s="140">
        <f>('User Input'!AL55*AL350)</f>
        <v>0</v>
      </c>
      <c r="AM685" s="140">
        <f>('User Input'!AM55*AM350)</f>
        <v>0</v>
      </c>
      <c r="AN685" s="140">
        <f>('User Input'!AN55*AN350)</f>
        <v>0</v>
      </c>
      <c r="AO685" s="140">
        <f>('User Input'!AO55*AO350)</f>
        <v>0</v>
      </c>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row>
    <row r="686" spans="1:95" ht="15" customHeight="1">
      <c r="A686" s="104"/>
      <c r="B686" s="117" t="s">
        <v>124</v>
      </c>
      <c r="C686" s="141"/>
      <c r="D686" s="140">
        <f>('User Input'!D56*D351)</f>
        <v>0</v>
      </c>
      <c r="E686" s="140">
        <f>('User Input'!E56*E351)</f>
        <v>0</v>
      </c>
      <c r="F686" s="140">
        <f>('User Input'!F56*F351)</f>
        <v>0</v>
      </c>
      <c r="G686" s="140">
        <f>('User Input'!G56*G351)</f>
        <v>0</v>
      </c>
      <c r="H686" s="140">
        <f>('User Input'!H56*H351)</f>
        <v>0</v>
      </c>
      <c r="I686" s="140">
        <f>('User Input'!I56*I351)</f>
        <v>0</v>
      </c>
      <c r="J686" s="140">
        <f>('User Input'!J56*J351)</f>
        <v>0</v>
      </c>
      <c r="K686" s="140">
        <f>('User Input'!K56*K351)</f>
        <v>0</v>
      </c>
      <c r="L686" s="140">
        <f>('User Input'!L56*L351)</f>
        <v>0</v>
      </c>
      <c r="M686" s="140">
        <f>('User Input'!M56*M351)</f>
        <v>0</v>
      </c>
      <c r="N686" s="140">
        <f>('User Input'!N56*N351)</f>
        <v>0</v>
      </c>
      <c r="O686" s="140">
        <f>('User Input'!O56*O351)</f>
        <v>0</v>
      </c>
      <c r="P686" s="140">
        <f>('User Input'!P56*P351)</f>
        <v>0</v>
      </c>
      <c r="Q686" s="140">
        <f>('User Input'!Q56*Q351)</f>
        <v>0</v>
      </c>
      <c r="R686" s="140">
        <f>('User Input'!R56*R351)</f>
        <v>0</v>
      </c>
      <c r="S686" s="140">
        <f>('User Input'!S56*S351)</f>
        <v>0</v>
      </c>
      <c r="T686" s="140">
        <f>('User Input'!T56*T351)</f>
        <v>0</v>
      </c>
      <c r="U686" s="140">
        <f>('User Input'!U56*U351)</f>
        <v>0</v>
      </c>
      <c r="V686" s="140">
        <f>('User Input'!V56*V351)</f>
        <v>0</v>
      </c>
      <c r="W686" s="140">
        <f>('User Input'!W56*W351)</f>
        <v>0</v>
      </c>
      <c r="X686" s="140">
        <f>('User Input'!X56*X351)</f>
        <v>0</v>
      </c>
      <c r="Y686" s="140">
        <f>('User Input'!Y56*Y351)</f>
        <v>0</v>
      </c>
      <c r="Z686" s="140">
        <f>('User Input'!Z56*Z351)</f>
        <v>0</v>
      </c>
      <c r="AA686" s="140">
        <f>('User Input'!AA56*AA351)</f>
        <v>0</v>
      </c>
      <c r="AB686" s="140">
        <f>('User Input'!AB56*AB351)</f>
        <v>0</v>
      </c>
      <c r="AC686" s="140">
        <f>('User Input'!AC56*AC351)</f>
        <v>0</v>
      </c>
      <c r="AD686" s="140">
        <f>('User Input'!AD56*AD351)</f>
        <v>0</v>
      </c>
      <c r="AE686" s="140">
        <f>('User Input'!AE56*AE351)</f>
        <v>0</v>
      </c>
      <c r="AF686" s="140">
        <f>('User Input'!AF56*AF351)</f>
        <v>0</v>
      </c>
      <c r="AG686" s="140">
        <f>('User Input'!AG56*AG351)</f>
        <v>0</v>
      </c>
      <c r="AH686" s="140">
        <f>('User Input'!AH56*AH351)</f>
        <v>0</v>
      </c>
      <c r="AI686" s="140">
        <f>('User Input'!AI56*AI351)</f>
        <v>0</v>
      </c>
      <c r="AJ686" s="140">
        <f>('User Input'!AJ56*AJ351)</f>
        <v>0</v>
      </c>
      <c r="AK686" s="140">
        <f>('User Input'!AK56*AK351)</f>
        <v>0</v>
      </c>
      <c r="AL686" s="140">
        <f>('User Input'!AL56*AL351)</f>
        <v>0</v>
      </c>
      <c r="AM686" s="140">
        <f>('User Input'!AM56*AM351)</f>
        <v>0</v>
      </c>
      <c r="AN686" s="140">
        <f>('User Input'!AN56*AN351)</f>
        <v>0</v>
      </c>
      <c r="AO686" s="140">
        <f>('User Input'!AO56*AO351)</f>
        <v>0</v>
      </c>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row>
    <row r="687" spans="1:95" ht="15" customHeight="1">
      <c r="A687" s="104"/>
      <c r="B687" s="117" t="s">
        <v>125</v>
      </c>
      <c r="C687" s="141"/>
      <c r="D687" s="140">
        <f>('User Input'!D57*D352)</f>
        <v>0</v>
      </c>
      <c r="E687" s="140">
        <f>('User Input'!E57*E352)</f>
        <v>0</v>
      </c>
      <c r="F687" s="140">
        <f>('User Input'!F57*F352)</f>
        <v>0</v>
      </c>
      <c r="G687" s="140">
        <f>('User Input'!G57*G352)</f>
        <v>0</v>
      </c>
      <c r="H687" s="140">
        <f>('User Input'!H57*H352)</f>
        <v>0</v>
      </c>
      <c r="I687" s="140">
        <f>('User Input'!I57*I352)</f>
        <v>0</v>
      </c>
      <c r="J687" s="140">
        <f>('User Input'!J57*J352)</f>
        <v>0</v>
      </c>
      <c r="K687" s="140">
        <f>('User Input'!K57*K352)</f>
        <v>0</v>
      </c>
      <c r="L687" s="140">
        <f>('User Input'!L57*L352)</f>
        <v>0</v>
      </c>
      <c r="M687" s="140">
        <f>('User Input'!M57*M352)</f>
        <v>0</v>
      </c>
      <c r="N687" s="140">
        <f>('User Input'!N57*N352)</f>
        <v>0</v>
      </c>
      <c r="O687" s="140">
        <f>('User Input'!O57*O352)</f>
        <v>0</v>
      </c>
      <c r="P687" s="140">
        <f>('User Input'!P57*P352)</f>
        <v>0</v>
      </c>
      <c r="Q687" s="140">
        <f>('User Input'!Q57*Q352)</f>
        <v>0</v>
      </c>
      <c r="R687" s="140">
        <f>('User Input'!R57*R352)</f>
        <v>0</v>
      </c>
      <c r="S687" s="140">
        <f>('User Input'!S57*S352)</f>
        <v>0</v>
      </c>
      <c r="T687" s="140">
        <f>('User Input'!T57*T352)</f>
        <v>0</v>
      </c>
      <c r="U687" s="140">
        <f>('User Input'!U57*U352)</f>
        <v>0</v>
      </c>
      <c r="V687" s="140">
        <f>('User Input'!V57*V352)</f>
        <v>0</v>
      </c>
      <c r="W687" s="140">
        <f>('User Input'!W57*W352)</f>
        <v>0</v>
      </c>
      <c r="X687" s="140">
        <f>('User Input'!X57*X352)</f>
        <v>0</v>
      </c>
      <c r="Y687" s="140">
        <f>('User Input'!Y57*Y352)</f>
        <v>0</v>
      </c>
      <c r="Z687" s="140">
        <f>('User Input'!Z57*Z352)</f>
        <v>0</v>
      </c>
      <c r="AA687" s="140">
        <f>('User Input'!AA57*AA352)</f>
        <v>0</v>
      </c>
      <c r="AB687" s="140">
        <f>('User Input'!AB57*AB352)</f>
        <v>0</v>
      </c>
      <c r="AC687" s="140">
        <f>('User Input'!AC57*AC352)</f>
        <v>0</v>
      </c>
      <c r="AD687" s="140">
        <f>('User Input'!AD57*AD352)</f>
        <v>0</v>
      </c>
      <c r="AE687" s="140">
        <f>('User Input'!AE57*AE352)</f>
        <v>0</v>
      </c>
      <c r="AF687" s="140">
        <f>('User Input'!AF57*AF352)</f>
        <v>0</v>
      </c>
      <c r="AG687" s="140">
        <f>('User Input'!AG57*AG352)</f>
        <v>0</v>
      </c>
      <c r="AH687" s="140">
        <f>('User Input'!AH57*AH352)</f>
        <v>0</v>
      </c>
      <c r="AI687" s="140">
        <f>('User Input'!AI57*AI352)</f>
        <v>0</v>
      </c>
      <c r="AJ687" s="140">
        <f>('User Input'!AJ57*AJ352)</f>
        <v>0</v>
      </c>
      <c r="AK687" s="140">
        <f>('User Input'!AK57*AK352)</f>
        <v>0</v>
      </c>
      <c r="AL687" s="140">
        <f>('User Input'!AL57*AL352)</f>
        <v>0</v>
      </c>
      <c r="AM687" s="140">
        <f>('User Input'!AM57*AM352)</f>
        <v>0</v>
      </c>
      <c r="AN687" s="140">
        <f>('User Input'!AN57*AN352)</f>
        <v>0</v>
      </c>
      <c r="AO687" s="140">
        <f>('User Input'!AO57*AO352)</f>
        <v>0</v>
      </c>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row>
    <row r="688" spans="1:95" ht="15" customHeight="1">
      <c r="A688" s="104"/>
      <c r="B688" s="117" t="s">
        <v>126</v>
      </c>
      <c r="C688" s="141"/>
      <c r="D688" s="140">
        <f>('User Input'!D58*D353)</f>
        <v>0</v>
      </c>
      <c r="E688" s="140">
        <f>('User Input'!E58*E353)</f>
        <v>0</v>
      </c>
      <c r="F688" s="140">
        <f>('User Input'!F58*F353)</f>
        <v>0</v>
      </c>
      <c r="G688" s="140">
        <f>('User Input'!G58*G353)</f>
        <v>0</v>
      </c>
      <c r="H688" s="140">
        <f>('User Input'!H58*H353)</f>
        <v>0</v>
      </c>
      <c r="I688" s="140">
        <f>('User Input'!I58*I353)</f>
        <v>0</v>
      </c>
      <c r="J688" s="140">
        <f>('User Input'!J58*J353)</f>
        <v>0</v>
      </c>
      <c r="K688" s="140">
        <f>('User Input'!K58*K353)</f>
        <v>0</v>
      </c>
      <c r="L688" s="140">
        <f>('User Input'!L58*L353)</f>
        <v>0</v>
      </c>
      <c r="M688" s="140">
        <f>('User Input'!M58*M353)</f>
        <v>0</v>
      </c>
      <c r="N688" s="140">
        <f>('User Input'!N58*N353)</f>
        <v>0</v>
      </c>
      <c r="O688" s="140">
        <f>('User Input'!O58*O353)</f>
        <v>0</v>
      </c>
      <c r="P688" s="140">
        <f>('User Input'!P58*P353)</f>
        <v>0</v>
      </c>
      <c r="Q688" s="140">
        <f>('User Input'!Q58*Q353)</f>
        <v>0</v>
      </c>
      <c r="R688" s="140">
        <f>('User Input'!R58*R353)</f>
        <v>0</v>
      </c>
      <c r="S688" s="140">
        <f>('User Input'!S58*S353)</f>
        <v>0</v>
      </c>
      <c r="T688" s="140">
        <f>('User Input'!T58*T353)</f>
        <v>0</v>
      </c>
      <c r="U688" s="140">
        <f>('User Input'!U58*U353)</f>
        <v>0</v>
      </c>
      <c r="V688" s="140">
        <f>('User Input'!V58*V353)</f>
        <v>0</v>
      </c>
      <c r="W688" s="140">
        <f>('User Input'!W58*W353)</f>
        <v>0</v>
      </c>
      <c r="X688" s="140">
        <f>('User Input'!X58*X353)</f>
        <v>0</v>
      </c>
      <c r="Y688" s="140">
        <f>('User Input'!Y58*Y353)</f>
        <v>0</v>
      </c>
      <c r="Z688" s="140">
        <f>('User Input'!Z58*Z353)</f>
        <v>0</v>
      </c>
      <c r="AA688" s="140">
        <f>('User Input'!AA58*AA353)</f>
        <v>0</v>
      </c>
      <c r="AB688" s="140">
        <f>('User Input'!AB58*AB353)</f>
        <v>0</v>
      </c>
      <c r="AC688" s="140">
        <f>('User Input'!AC58*AC353)</f>
        <v>0</v>
      </c>
      <c r="AD688" s="140">
        <f>('User Input'!AD58*AD353)</f>
        <v>0</v>
      </c>
      <c r="AE688" s="140">
        <f>('User Input'!AE58*AE353)</f>
        <v>0</v>
      </c>
      <c r="AF688" s="140">
        <f>('User Input'!AF58*AF353)</f>
        <v>0</v>
      </c>
      <c r="AG688" s="140">
        <f>('User Input'!AG58*AG353)</f>
        <v>0</v>
      </c>
      <c r="AH688" s="140">
        <f>('User Input'!AH58*AH353)</f>
        <v>0</v>
      </c>
      <c r="AI688" s="140">
        <f>('User Input'!AI58*AI353)</f>
        <v>0</v>
      </c>
      <c r="AJ688" s="140">
        <f>('User Input'!AJ58*AJ353)</f>
        <v>0</v>
      </c>
      <c r="AK688" s="140">
        <f>('User Input'!AK58*AK353)</f>
        <v>0</v>
      </c>
      <c r="AL688" s="140">
        <f>('User Input'!AL58*AL353)</f>
        <v>0</v>
      </c>
      <c r="AM688" s="140">
        <f>('User Input'!AM58*AM353)</f>
        <v>0</v>
      </c>
      <c r="AN688" s="140">
        <f>('User Input'!AN58*AN353)</f>
        <v>0</v>
      </c>
      <c r="AO688" s="140">
        <f>('User Input'!AO58*AO353)</f>
        <v>0</v>
      </c>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row>
    <row r="689" spans="1:95" ht="15" customHeight="1">
      <c r="A689" s="104"/>
      <c r="B689" s="117" t="s">
        <v>127</v>
      </c>
      <c r="C689" s="141"/>
      <c r="D689" s="140">
        <f>('User Input'!D59*D354)</f>
        <v>0</v>
      </c>
      <c r="E689" s="140">
        <f>('User Input'!E59*E354)</f>
        <v>0</v>
      </c>
      <c r="F689" s="140">
        <f>('User Input'!F59*F354)</f>
        <v>0</v>
      </c>
      <c r="G689" s="140">
        <f>('User Input'!G59*G354)</f>
        <v>0</v>
      </c>
      <c r="H689" s="140">
        <f>('User Input'!H59*H354)</f>
        <v>0</v>
      </c>
      <c r="I689" s="140">
        <f>('User Input'!I59*I354)</f>
        <v>0</v>
      </c>
      <c r="J689" s="140">
        <f>('User Input'!J59*J354)</f>
        <v>0</v>
      </c>
      <c r="K689" s="140">
        <f>('User Input'!K59*K354)</f>
        <v>0</v>
      </c>
      <c r="L689" s="140">
        <f>('User Input'!L59*L354)</f>
        <v>0</v>
      </c>
      <c r="M689" s="140">
        <f>('User Input'!M59*M354)</f>
        <v>0</v>
      </c>
      <c r="N689" s="140">
        <f>('User Input'!N59*N354)</f>
        <v>0</v>
      </c>
      <c r="O689" s="140">
        <f>('User Input'!O59*O354)</f>
        <v>0</v>
      </c>
      <c r="P689" s="140">
        <f>('User Input'!P59*P354)</f>
        <v>0</v>
      </c>
      <c r="Q689" s="140">
        <f>('User Input'!Q59*Q354)</f>
        <v>0</v>
      </c>
      <c r="R689" s="140">
        <f>('User Input'!R59*R354)</f>
        <v>0</v>
      </c>
      <c r="S689" s="140">
        <f>('User Input'!S59*S354)</f>
        <v>0</v>
      </c>
      <c r="T689" s="140">
        <f>('User Input'!T59*T354)</f>
        <v>0</v>
      </c>
      <c r="U689" s="140">
        <f>('User Input'!U59*U354)</f>
        <v>0</v>
      </c>
      <c r="V689" s="140">
        <f>('User Input'!V59*V354)</f>
        <v>0</v>
      </c>
      <c r="W689" s="140">
        <f>('User Input'!W59*W354)</f>
        <v>0</v>
      </c>
      <c r="X689" s="140">
        <f>('User Input'!X59*X354)</f>
        <v>0</v>
      </c>
      <c r="Y689" s="140">
        <f>('User Input'!Y59*Y354)</f>
        <v>0</v>
      </c>
      <c r="Z689" s="140">
        <f>('User Input'!Z59*Z354)</f>
        <v>0</v>
      </c>
      <c r="AA689" s="140">
        <f>('User Input'!AA59*AA354)</f>
        <v>0</v>
      </c>
      <c r="AB689" s="140">
        <f>('User Input'!AB59*AB354)</f>
        <v>0</v>
      </c>
      <c r="AC689" s="140">
        <f>('User Input'!AC59*AC354)</f>
        <v>0</v>
      </c>
      <c r="AD689" s="140">
        <f>('User Input'!AD59*AD354)</f>
        <v>0</v>
      </c>
      <c r="AE689" s="140">
        <f>('User Input'!AE59*AE354)</f>
        <v>0</v>
      </c>
      <c r="AF689" s="140">
        <f>('User Input'!AF59*AF354)</f>
        <v>0</v>
      </c>
      <c r="AG689" s="140">
        <f>('User Input'!AG59*AG354)</f>
        <v>0</v>
      </c>
      <c r="AH689" s="140">
        <f>('User Input'!AH59*AH354)</f>
        <v>0</v>
      </c>
      <c r="AI689" s="140">
        <f>('User Input'!AI59*AI354)</f>
        <v>0</v>
      </c>
      <c r="AJ689" s="140">
        <f>('User Input'!AJ59*AJ354)</f>
        <v>0</v>
      </c>
      <c r="AK689" s="140">
        <f>('User Input'!AK59*AK354)</f>
        <v>0</v>
      </c>
      <c r="AL689" s="140">
        <f>('User Input'!AL59*AL354)</f>
        <v>0</v>
      </c>
      <c r="AM689" s="140">
        <f>('User Input'!AM59*AM354)</f>
        <v>0</v>
      </c>
      <c r="AN689" s="140">
        <f>('User Input'!AN59*AN354)</f>
        <v>0</v>
      </c>
      <c r="AO689" s="140">
        <f>('User Input'!AO59*AO354)</f>
        <v>0</v>
      </c>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row>
    <row r="690" spans="1:95" ht="15" customHeight="1">
      <c r="A690" s="104"/>
      <c r="B690" s="117" t="s">
        <v>128</v>
      </c>
      <c r="C690" s="141"/>
      <c r="D690" s="140">
        <f>('User Input'!D60*D355)</f>
        <v>0</v>
      </c>
      <c r="E690" s="140">
        <f>('User Input'!E60*E355)</f>
        <v>0</v>
      </c>
      <c r="F690" s="140">
        <f>('User Input'!F60*F355)</f>
        <v>0</v>
      </c>
      <c r="G690" s="140">
        <f>('User Input'!G60*G355)</f>
        <v>0</v>
      </c>
      <c r="H690" s="140">
        <f>('User Input'!H60*H355)</f>
        <v>0</v>
      </c>
      <c r="I690" s="140">
        <f>('User Input'!I60*I355)</f>
        <v>0</v>
      </c>
      <c r="J690" s="140">
        <f>('User Input'!J60*J355)</f>
        <v>0</v>
      </c>
      <c r="K690" s="140">
        <f>('User Input'!K60*K355)</f>
        <v>0</v>
      </c>
      <c r="L690" s="140">
        <f>('User Input'!L60*L355)</f>
        <v>0</v>
      </c>
      <c r="M690" s="140">
        <f>('User Input'!M60*M355)</f>
        <v>0</v>
      </c>
      <c r="N690" s="140">
        <f>('User Input'!N60*N355)</f>
        <v>0</v>
      </c>
      <c r="O690" s="140">
        <f>('User Input'!O60*O355)</f>
        <v>0</v>
      </c>
      <c r="P690" s="140">
        <f>('User Input'!P60*P355)</f>
        <v>0</v>
      </c>
      <c r="Q690" s="140">
        <f>('User Input'!Q60*Q355)</f>
        <v>0</v>
      </c>
      <c r="R690" s="140">
        <f>('User Input'!R60*R355)</f>
        <v>0</v>
      </c>
      <c r="S690" s="140">
        <f>('User Input'!S60*S355)</f>
        <v>0</v>
      </c>
      <c r="T690" s="140">
        <f>('User Input'!T60*T355)</f>
        <v>0</v>
      </c>
      <c r="U690" s="140">
        <f>('User Input'!U60*U355)</f>
        <v>0</v>
      </c>
      <c r="V690" s="140">
        <f>('User Input'!V60*V355)</f>
        <v>0</v>
      </c>
      <c r="W690" s="140">
        <f>('User Input'!W60*W355)</f>
        <v>0</v>
      </c>
      <c r="X690" s="140">
        <f>('User Input'!X60*X355)</f>
        <v>0</v>
      </c>
      <c r="Y690" s="140">
        <f>('User Input'!Y60*Y355)</f>
        <v>0</v>
      </c>
      <c r="Z690" s="140">
        <f>('User Input'!Z60*Z355)</f>
        <v>0</v>
      </c>
      <c r="AA690" s="140">
        <f>('User Input'!AA60*AA355)</f>
        <v>0</v>
      </c>
      <c r="AB690" s="140">
        <f>('User Input'!AB60*AB355)</f>
        <v>0</v>
      </c>
      <c r="AC690" s="140">
        <f>('User Input'!AC60*AC355)</f>
        <v>0</v>
      </c>
      <c r="AD690" s="140">
        <f>('User Input'!AD60*AD355)</f>
        <v>0</v>
      </c>
      <c r="AE690" s="140">
        <f>('User Input'!AE60*AE355)</f>
        <v>0</v>
      </c>
      <c r="AF690" s="140">
        <f>('User Input'!AF60*AF355)</f>
        <v>0</v>
      </c>
      <c r="AG690" s="140">
        <f>('User Input'!AG60*AG355)</f>
        <v>0</v>
      </c>
      <c r="AH690" s="140">
        <f>('User Input'!AH60*AH355)</f>
        <v>0</v>
      </c>
      <c r="AI690" s="140">
        <f>('User Input'!AI60*AI355)</f>
        <v>0</v>
      </c>
      <c r="AJ690" s="140">
        <f>('User Input'!AJ60*AJ355)</f>
        <v>0</v>
      </c>
      <c r="AK690" s="140">
        <f>('User Input'!AK60*AK355)</f>
        <v>0</v>
      </c>
      <c r="AL690" s="140">
        <f>('User Input'!AL60*AL355)</f>
        <v>0</v>
      </c>
      <c r="AM690" s="140">
        <f>('User Input'!AM60*AM355)</f>
        <v>0</v>
      </c>
      <c r="AN690" s="140">
        <f>('User Input'!AN60*AN355)</f>
        <v>0</v>
      </c>
      <c r="AO690" s="140">
        <f>('User Input'!AO60*AO355)</f>
        <v>0</v>
      </c>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row>
    <row r="691" spans="1:95" ht="15" customHeight="1">
      <c r="A691" s="104"/>
      <c r="B691" s="117" t="s">
        <v>129</v>
      </c>
      <c r="C691" s="141"/>
      <c r="D691" s="140">
        <f>('User Input'!D61*D356)</f>
        <v>0</v>
      </c>
      <c r="E691" s="140">
        <f>('User Input'!E61*E356)</f>
        <v>0</v>
      </c>
      <c r="F691" s="140">
        <f>('User Input'!F61*F356)</f>
        <v>0</v>
      </c>
      <c r="G691" s="140">
        <f>('User Input'!G61*G356)</f>
        <v>0</v>
      </c>
      <c r="H691" s="140">
        <f>('User Input'!H61*H356)</f>
        <v>0</v>
      </c>
      <c r="I691" s="140">
        <f>('User Input'!I61*I356)</f>
        <v>0</v>
      </c>
      <c r="J691" s="140">
        <f>('User Input'!J61*J356)</f>
        <v>0</v>
      </c>
      <c r="K691" s="140">
        <f>('User Input'!K61*K356)</f>
        <v>0</v>
      </c>
      <c r="L691" s="140">
        <f>('User Input'!L61*L356)</f>
        <v>0</v>
      </c>
      <c r="M691" s="140">
        <f>('User Input'!M61*M356)</f>
        <v>0</v>
      </c>
      <c r="N691" s="140">
        <f>('User Input'!N61*N356)</f>
        <v>0</v>
      </c>
      <c r="O691" s="140">
        <f>('User Input'!O61*O356)</f>
        <v>0</v>
      </c>
      <c r="P691" s="140">
        <f>('User Input'!P61*P356)</f>
        <v>0</v>
      </c>
      <c r="Q691" s="140">
        <f>('User Input'!Q61*Q356)</f>
        <v>0</v>
      </c>
      <c r="R691" s="140">
        <f>('User Input'!R61*R356)</f>
        <v>0</v>
      </c>
      <c r="S691" s="140">
        <f>('User Input'!S61*S356)</f>
        <v>0</v>
      </c>
      <c r="T691" s="140">
        <f>('User Input'!T61*T356)</f>
        <v>0</v>
      </c>
      <c r="U691" s="140">
        <f>('User Input'!U61*U356)</f>
        <v>0</v>
      </c>
      <c r="V691" s="140">
        <f>('User Input'!V61*V356)</f>
        <v>0</v>
      </c>
      <c r="W691" s="140">
        <f>('User Input'!W61*W356)</f>
        <v>0</v>
      </c>
      <c r="X691" s="140">
        <f>('User Input'!X61*X356)</f>
        <v>0</v>
      </c>
      <c r="Y691" s="140">
        <f>('User Input'!Y61*Y356)</f>
        <v>0</v>
      </c>
      <c r="Z691" s="140">
        <f>('User Input'!Z61*Z356)</f>
        <v>0</v>
      </c>
      <c r="AA691" s="140">
        <f>('User Input'!AA61*AA356)</f>
        <v>0</v>
      </c>
      <c r="AB691" s="140">
        <f>('User Input'!AB61*AB356)</f>
        <v>0</v>
      </c>
      <c r="AC691" s="140">
        <f>('User Input'!AC61*AC356)</f>
        <v>0</v>
      </c>
      <c r="AD691" s="140">
        <f>('User Input'!AD61*AD356)</f>
        <v>0</v>
      </c>
      <c r="AE691" s="140">
        <f>('User Input'!AE61*AE356)</f>
        <v>0</v>
      </c>
      <c r="AF691" s="140">
        <f>('User Input'!AF61*AF356)</f>
        <v>0</v>
      </c>
      <c r="AG691" s="140">
        <f>('User Input'!AG61*AG356)</f>
        <v>0</v>
      </c>
      <c r="AH691" s="140">
        <f>('User Input'!AH61*AH356)</f>
        <v>0</v>
      </c>
      <c r="AI691" s="140">
        <f>('User Input'!AI61*AI356)</f>
        <v>0</v>
      </c>
      <c r="AJ691" s="140">
        <f>('User Input'!AJ61*AJ356)</f>
        <v>0</v>
      </c>
      <c r="AK691" s="140">
        <f>('User Input'!AK61*AK356)</f>
        <v>0</v>
      </c>
      <c r="AL691" s="140">
        <f>('User Input'!AL61*AL356)</f>
        <v>0</v>
      </c>
      <c r="AM691" s="140">
        <f>('User Input'!AM61*AM356)</f>
        <v>0</v>
      </c>
      <c r="AN691" s="140">
        <f>('User Input'!AN61*AN356)</f>
        <v>0</v>
      </c>
      <c r="AO691" s="140">
        <f>('User Input'!AO61*AO356)</f>
        <v>0</v>
      </c>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row>
    <row r="692" spans="1:95" ht="15" customHeight="1">
      <c r="A692" s="104"/>
      <c r="B692" s="117" t="s">
        <v>130</v>
      </c>
      <c r="C692" s="141"/>
      <c r="D692" s="140">
        <f>('User Input'!D62*D357)</f>
        <v>0</v>
      </c>
      <c r="E692" s="140">
        <f>('User Input'!E62*E357)</f>
        <v>0</v>
      </c>
      <c r="F692" s="140">
        <f>('User Input'!F62*F357)</f>
        <v>0</v>
      </c>
      <c r="G692" s="140">
        <f>('User Input'!G62*G357)</f>
        <v>0</v>
      </c>
      <c r="H692" s="140">
        <f>('User Input'!H62*H357)</f>
        <v>0</v>
      </c>
      <c r="I692" s="140">
        <f>('User Input'!I62*I357)</f>
        <v>0</v>
      </c>
      <c r="J692" s="140">
        <f>('User Input'!J62*J357)</f>
        <v>0</v>
      </c>
      <c r="K692" s="140">
        <f>('User Input'!K62*K357)</f>
        <v>0</v>
      </c>
      <c r="L692" s="140">
        <f>('User Input'!L62*L357)</f>
        <v>0</v>
      </c>
      <c r="M692" s="140">
        <f>('User Input'!M62*M357)</f>
        <v>0</v>
      </c>
      <c r="N692" s="140">
        <f>('User Input'!N62*N357)</f>
        <v>0</v>
      </c>
      <c r="O692" s="140">
        <f>('User Input'!O62*O357)</f>
        <v>0</v>
      </c>
      <c r="P692" s="140">
        <f>('User Input'!P62*P357)</f>
        <v>0</v>
      </c>
      <c r="Q692" s="140">
        <f>('User Input'!Q62*Q357)</f>
        <v>0</v>
      </c>
      <c r="R692" s="140">
        <f>('User Input'!R62*R357)</f>
        <v>0</v>
      </c>
      <c r="S692" s="140">
        <f>('User Input'!S62*S357)</f>
        <v>0</v>
      </c>
      <c r="T692" s="140">
        <f>('User Input'!T62*T357)</f>
        <v>0</v>
      </c>
      <c r="U692" s="140">
        <f>('User Input'!U62*U357)</f>
        <v>0</v>
      </c>
      <c r="V692" s="140">
        <f>('User Input'!V62*V357)</f>
        <v>0</v>
      </c>
      <c r="W692" s="140">
        <f>('User Input'!W62*W357)</f>
        <v>0</v>
      </c>
      <c r="X692" s="140">
        <f>('User Input'!X62*X357)</f>
        <v>0</v>
      </c>
      <c r="Y692" s="140">
        <f>('User Input'!Y62*Y357)</f>
        <v>0</v>
      </c>
      <c r="Z692" s="140">
        <f>('User Input'!Z62*Z357)</f>
        <v>0</v>
      </c>
      <c r="AA692" s="140">
        <f>('User Input'!AA62*AA357)</f>
        <v>0</v>
      </c>
      <c r="AB692" s="140">
        <f>('User Input'!AB62*AB357)</f>
        <v>0</v>
      </c>
      <c r="AC692" s="140">
        <f>('User Input'!AC62*AC357)</f>
        <v>0</v>
      </c>
      <c r="AD692" s="140">
        <f>('User Input'!AD62*AD357)</f>
        <v>0</v>
      </c>
      <c r="AE692" s="140">
        <f>('User Input'!AE62*AE357)</f>
        <v>0</v>
      </c>
      <c r="AF692" s="140">
        <f>('User Input'!AF62*AF357)</f>
        <v>0</v>
      </c>
      <c r="AG692" s="140">
        <f>('User Input'!AG62*AG357)</f>
        <v>0</v>
      </c>
      <c r="AH692" s="140">
        <f>('User Input'!AH62*AH357)</f>
        <v>0</v>
      </c>
      <c r="AI692" s="140">
        <f>('User Input'!AI62*AI357)</f>
        <v>0</v>
      </c>
      <c r="AJ692" s="140">
        <f>('User Input'!AJ62*AJ357)</f>
        <v>0</v>
      </c>
      <c r="AK692" s="140">
        <f>('User Input'!AK62*AK357)</f>
        <v>0</v>
      </c>
      <c r="AL692" s="140">
        <f>('User Input'!AL62*AL357)</f>
        <v>0</v>
      </c>
      <c r="AM692" s="140">
        <f>('User Input'!AM62*AM357)</f>
        <v>0</v>
      </c>
      <c r="AN692" s="140">
        <f>('User Input'!AN62*AN357)</f>
        <v>0</v>
      </c>
      <c r="AO692" s="140">
        <f>('User Input'!AO62*AO357)</f>
        <v>0</v>
      </c>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row>
    <row r="693" spans="1:95" ht="15" customHeight="1">
      <c r="A693" s="104"/>
      <c r="B693" s="117" t="s">
        <v>131</v>
      </c>
      <c r="C693" s="141"/>
      <c r="D693" s="140">
        <f>('User Input'!D63*D358)</f>
        <v>0</v>
      </c>
      <c r="E693" s="140">
        <f>('User Input'!E63*E358)</f>
        <v>0</v>
      </c>
      <c r="F693" s="140">
        <f>('User Input'!F63*F358)</f>
        <v>0</v>
      </c>
      <c r="G693" s="140">
        <f>('User Input'!G63*G358)</f>
        <v>0</v>
      </c>
      <c r="H693" s="140">
        <f>('User Input'!H63*H358)</f>
        <v>0</v>
      </c>
      <c r="I693" s="140">
        <f>('User Input'!I63*I358)</f>
        <v>0</v>
      </c>
      <c r="J693" s="140">
        <f>('User Input'!J63*J358)</f>
        <v>0</v>
      </c>
      <c r="K693" s="140">
        <f>('User Input'!K63*K358)</f>
        <v>0</v>
      </c>
      <c r="L693" s="140">
        <f>('User Input'!L63*L358)</f>
        <v>0</v>
      </c>
      <c r="M693" s="140">
        <f>('User Input'!M63*M358)</f>
        <v>0</v>
      </c>
      <c r="N693" s="140">
        <f>('User Input'!N63*N358)</f>
        <v>0</v>
      </c>
      <c r="O693" s="140">
        <f>('User Input'!O63*O358)</f>
        <v>0</v>
      </c>
      <c r="P693" s="140">
        <f>('User Input'!P63*P358)</f>
        <v>0</v>
      </c>
      <c r="Q693" s="140">
        <f>('User Input'!Q63*Q358)</f>
        <v>0</v>
      </c>
      <c r="R693" s="140">
        <f>('User Input'!R63*R358)</f>
        <v>0</v>
      </c>
      <c r="S693" s="140">
        <f>('User Input'!S63*S358)</f>
        <v>0</v>
      </c>
      <c r="T693" s="140">
        <f>('User Input'!T63*T358)</f>
        <v>0</v>
      </c>
      <c r="U693" s="140">
        <f>('User Input'!U63*U358)</f>
        <v>0</v>
      </c>
      <c r="V693" s="140">
        <f>('User Input'!V63*V358)</f>
        <v>0</v>
      </c>
      <c r="W693" s="140">
        <f>('User Input'!W63*W358)</f>
        <v>0</v>
      </c>
      <c r="X693" s="140">
        <f>('User Input'!X63*X358)</f>
        <v>0</v>
      </c>
      <c r="Y693" s="140">
        <f>('User Input'!Y63*Y358)</f>
        <v>0</v>
      </c>
      <c r="Z693" s="140">
        <f>('User Input'!Z63*Z358)</f>
        <v>0</v>
      </c>
      <c r="AA693" s="140">
        <f>('User Input'!AA63*AA358)</f>
        <v>0</v>
      </c>
      <c r="AB693" s="140">
        <f>('User Input'!AB63*AB358)</f>
        <v>0</v>
      </c>
      <c r="AC693" s="140">
        <f>('User Input'!AC63*AC358)</f>
        <v>0</v>
      </c>
      <c r="AD693" s="140">
        <f>('User Input'!AD63*AD358)</f>
        <v>0</v>
      </c>
      <c r="AE693" s="140">
        <f>('User Input'!AE63*AE358)</f>
        <v>0</v>
      </c>
      <c r="AF693" s="140">
        <f>('User Input'!AF63*AF358)</f>
        <v>0</v>
      </c>
      <c r="AG693" s="140">
        <f>('User Input'!AG63*AG358)</f>
        <v>0</v>
      </c>
      <c r="AH693" s="140">
        <f>('User Input'!AH63*AH358)</f>
        <v>0</v>
      </c>
      <c r="AI693" s="140">
        <f>('User Input'!AI63*AI358)</f>
        <v>0</v>
      </c>
      <c r="AJ693" s="140">
        <f>('User Input'!AJ63*AJ358)</f>
        <v>0</v>
      </c>
      <c r="AK693" s="140">
        <f>('User Input'!AK63*AK358)</f>
        <v>0</v>
      </c>
      <c r="AL693" s="140">
        <f>('User Input'!AL63*AL358)</f>
        <v>0</v>
      </c>
      <c r="AM693" s="140">
        <f>('User Input'!AM63*AM358)</f>
        <v>0</v>
      </c>
      <c r="AN693" s="140">
        <f>('User Input'!AN63*AN358)</f>
        <v>0</v>
      </c>
      <c r="AO693" s="140">
        <f>('User Input'!AO63*AO358)</f>
        <v>0</v>
      </c>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row>
    <row r="694" spans="1:95" ht="15" customHeight="1">
      <c r="A694" s="104"/>
      <c r="B694" s="117" t="s">
        <v>132</v>
      </c>
      <c r="C694" s="141"/>
      <c r="D694" s="140">
        <f>('User Input'!D64*D359)</f>
        <v>0</v>
      </c>
      <c r="E694" s="140">
        <f>('User Input'!E64*E359)</f>
        <v>0</v>
      </c>
      <c r="F694" s="140">
        <f>('User Input'!F64*F359)</f>
        <v>0</v>
      </c>
      <c r="G694" s="140">
        <f>('User Input'!G64*G359)</f>
        <v>0</v>
      </c>
      <c r="H694" s="140">
        <f>('User Input'!H64*H359)</f>
        <v>0</v>
      </c>
      <c r="I694" s="140">
        <f>('User Input'!I64*I359)</f>
        <v>0</v>
      </c>
      <c r="J694" s="140">
        <f>('User Input'!J64*J359)</f>
        <v>0</v>
      </c>
      <c r="K694" s="140">
        <f>('User Input'!K64*K359)</f>
        <v>0</v>
      </c>
      <c r="L694" s="140">
        <f>('User Input'!L64*L359)</f>
        <v>0</v>
      </c>
      <c r="M694" s="140">
        <f>('User Input'!M64*M359)</f>
        <v>0</v>
      </c>
      <c r="N694" s="140">
        <f>('User Input'!N64*N359)</f>
        <v>0</v>
      </c>
      <c r="O694" s="140">
        <f>('User Input'!O64*O359)</f>
        <v>0</v>
      </c>
      <c r="P694" s="140">
        <f>('User Input'!P64*P359)</f>
        <v>0</v>
      </c>
      <c r="Q694" s="140">
        <f>('User Input'!Q64*Q359)</f>
        <v>0</v>
      </c>
      <c r="R694" s="140">
        <f>('User Input'!R64*R359)</f>
        <v>0</v>
      </c>
      <c r="S694" s="140">
        <f>('User Input'!S64*S359)</f>
        <v>0</v>
      </c>
      <c r="T694" s="140">
        <f>('User Input'!T64*T359)</f>
        <v>0</v>
      </c>
      <c r="U694" s="140">
        <f>('User Input'!U64*U359)</f>
        <v>0</v>
      </c>
      <c r="V694" s="140">
        <f>('User Input'!V64*V359)</f>
        <v>0</v>
      </c>
      <c r="W694" s="140">
        <f>('User Input'!W64*W359)</f>
        <v>0</v>
      </c>
      <c r="X694" s="140">
        <f>('User Input'!X64*X359)</f>
        <v>0</v>
      </c>
      <c r="Y694" s="140">
        <f>('User Input'!Y64*Y359)</f>
        <v>0</v>
      </c>
      <c r="Z694" s="140">
        <f>('User Input'!Z64*Z359)</f>
        <v>0</v>
      </c>
      <c r="AA694" s="140">
        <f>('User Input'!AA64*AA359)</f>
        <v>0</v>
      </c>
      <c r="AB694" s="140">
        <f>('User Input'!AB64*AB359)</f>
        <v>0</v>
      </c>
      <c r="AC694" s="140">
        <f>('User Input'!AC64*AC359)</f>
        <v>0</v>
      </c>
      <c r="AD694" s="140">
        <f>('User Input'!AD64*AD359)</f>
        <v>0</v>
      </c>
      <c r="AE694" s="140">
        <f>('User Input'!AE64*AE359)</f>
        <v>0</v>
      </c>
      <c r="AF694" s="140">
        <f>('User Input'!AF64*AF359)</f>
        <v>0</v>
      </c>
      <c r="AG694" s="140">
        <f>('User Input'!AG64*AG359)</f>
        <v>0</v>
      </c>
      <c r="AH694" s="140">
        <f>('User Input'!AH64*AH359)</f>
        <v>0</v>
      </c>
      <c r="AI694" s="140">
        <f>('User Input'!AI64*AI359)</f>
        <v>0</v>
      </c>
      <c r="AJ694" s="140">
        <f>('User Input'!AJ64*AJ359)</f>
        <v>0</v>
      </c>
      <c r="AK694" s="140">
        <f>('User Input'!AK64*AK359)</f>
        <v>0</v>
      </c>
      <c r="AL694" s="140">
        <f>('User Input'!AL64*AL359)</f>
        <v>0</v>
      </c>
      <c r="AM694" s="140">
        <f>('User Input'!AM64*AM359)</f>
        <v>0</v>
      </c>
      <c r="AN694" s="140">
        <f>('User Input'!AN64*AN359)</f>
        <v>0</v>
      </c>
      <c r="AO694" s="140">
        <f>('User Input'!AO64*AO359)</f>
        <v>0</v>
      </c>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3"/>
    </row>
    <row r="695" spans="1:95" ht="15" customHeight="1">
      <c r="A695" s="104"/>
      <c r="B695" s="119"/>
      <c r="C695" s="142"/>
      <c r="D695" s="142"/>
      <c r="E695" s="142"/>
      <c r="F695" s="142"/>
      <c r="G695" s="142"/>
      <c r="H695" s="142"/>
      <c r="I695" s="142"/>
      <c r="J695" s="142"/>
      <c r="K695" s="142"/>
      <c r="L695" s="142"/>
      <c r="M695" s="142"/>
      <c r="N695" s="142"/>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row>
    <row r="696" spans="1:95" ht="15" customHeight="1">
      <c r="A696" s="104"/>
      <c r="B696" s="146" t="s">
        <v>247</v>
      </c>
      <c r="C696" s="145">
        <f>SUM($D$657:$AO$694)</f>
        <v>0</v>
      </c>
      <c r="D696" s="144"/>
      <c r="E696" s="145"/>
      <c r="F696" s="142"/>
      <c r="G696" s="142"/>
      <c r="H696" s="142"/>
      <c r="I696" s="142"/>
      <c r="J696" s="142"/>
      <c r="K696" s="142"/>
      <c r="L696" s="142"/>
      <c r="M696" s="142"/>
      <c r="N696" s="142"/>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row>
    <row r="697" spans="1:95" ht="15" customHeight="1">
      <c r="A697" s="104"/>
      <c r="B697" s="142"/>
      <c r="C697" s="142"/>
      <c r="D697" s="142"/>
      <c r="E697" s="142"/>
      <c r="F697" s="142"/>
      <c r="G697" s="142"/>
      <c r="H697" s="142"/>
      <c r="I697" s="142"/>
      <c r="J697" s="142"/>
      <c r="K697" s="142"/>
      <c r="L697" s="142"/>
      <c r="M697" s="142"/>
      <c r="N697" s="142"/>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row>
    <row r="698" spans="1:95" s="5" customFormat="1" ht="15.6">
      <c r="B698" s="5" t="s">
        <v>248</v>
      </c>
    </row>
    <row r="699" spans="1:95" ht="15" customHeight="1">
      <c r="A699" s="104"/>
      <c r="B699" s="142"/>
      <c r="C699" s="142"/>
      <c r="D699" s="142"/>
      <c r="E699" s="142"/>
      <c r="F699" s="142"/>
      <c r="G699" s="142"/>
      <c r="H699" s="142"/>
      <c r="I699" s="142"/>
      <c r="J699" s="142"/>
      <c r="K699" s="142"/>
      <c r="L699" s="142"/>
      <c r="M699" s="142"/>
      <c r="N699" s="142"/>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row>
    <row r="700" spans="1:95" ht="15" customHeight="1">
      <c r="A700" s="104"/>
      <c r="B700" s="119"/>
      <c r="C700" s="49" t="s">
        <v>94</v>
      </c>
      <c r="D700" s="71" t="s">
        <v>95</v>
      </c>
      <c r="E700" s="113" t="s">
        <v>96</v>
      </c>
      <c r="F700" s="113" t="s">
        <v>97</v>
      </c>
      <c r="G700" s="113" t="s">
        <v>98</v>
      </c>
      <c r="H700" s="113" t="s">
        <v>99</v>
      </c>
      <c r="I700" s="113" t="s">
        <v>100</v>
      </c>
      <c r="J700" s="113" t="s">
        <v>101</v>
      </c>
      <c r="K700" s="113" t="s">
        <v>102</v>
      </c>
      <c r="L700" s="113" t="s">
        <v>103</v>
      </c>
      <c r="M700" s="113" t="s">
        <v>104</v>
      </c>
      <c r="N700" s="113" t="s">
        <v>105</v>
      </c>
      <c r="O700" s="113" t="s">
        <v>106</v>
      </c>
      <c r="P700" s="113" t="s">
        <v>107</v>
      </c>
      <c r="Q700" s="113" t="s">
        <v>108</v>
      </c>
      <c r="R700" s="113" t="s">
        <v>109</v>
      </c>
      <c r="S700" s="113" t="s">
        <v>110</v>
      </c>
      <c r="T700" s="113" t="s">
        <v>111</v>
      </c>
      <c r="U700" s="113" t="s">
        <v>112</v>
      </c>
      <c r="V700" s="113" t="s">
        <v>113</v>
      </c>
      <c r="W700" s="113" t="s">
        <v>114</v>
      </c>
      <c r="X700" s="113" t="s">
        <v>115</v>
      </c>
      <c r="Y700" s="113" t="s">
        <v>116</v>
      </c>
      <c r="Z700" s="113" t="s">
        <v>117</v>
      </c>
      <c r="AA700" s="113" t="s">
        <v>118</v>
      </c>
      <c r="AB700" s="113" t="s">
        <v>119</v>
      </c>
      <c r="AC700" s="113" t="s">
        <v>120</v>
      </c>
      <c r="AD700" s="113" t="s">
        <v>121</v>
      </c>
      <c r="AE700" s="113" t="s">
        <v>122</v>
      </c>
      <c r="AF700" s="113" t="s">
        <v>123</v>
      </c>
      <c r="AG700" s="113" t="s">
        <v>124</v>
      </c>
      <c r="AH700" s="113" t="s">
        <v>125</v>
      </c>
      <c r="AI700" s="113" t="s">
        <v>126</v>
      </c>
      <c r="AJ700" s="113" t="s">
        <v>127</v>
      </c>
      <c r="AK700" s="113" t="s">
        <v>128</v>
      </c>
      <c r="AL700" s="113" t="s">
        <v>129</v>
      </c>
      <c r="AM700" s="113" t="s">
        <v>130</v>
      </c>
      <c r="AN700" s="113" t="s">
        <v>131</v>
      </c>
      <c r="AO700" s="113" t="s">
        <v>132</v>
      </c>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row>
    <row r="701" spans="1:95" ht="15" customHeight="1">
      <c r="A701" s="104"/>
      <c r="B701" s="49" t="s">
        <v>133</v>
      </c>
      <c r="C701" s="138"/>
      <c r="D701" s="138"/>
      <c r="E701" s="138"/>
      <c r="F701" s="138"/>
      <c r="G701" s="138"/>
      <c r="H701" s="138"/>
      <c r="I701" s="138"/>
      <c r="J701" s="138"/>
      <c r="K701" s="138"/>
      <c r="L701" s="138"/>
      <c r="M701" s="138"/>
      <c r="N701" s="138"/>
      <c r="O701" s="138"/>
      <c r="P701" s="138"/>
      <c r="Q701" s="139"/>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row>
    <row r="702" spans="1:95" ht="15" customHeight="1">
      <c r="A702" s="104"/>
      <c r="B702" s="69" t="s">
        <v>95</v>
      </c>
      <c r="C702" s="130"/>
      <c r="D702" s="140">
        <f>('User Input'!D111*D322)</f>
        <v>0</v>
      </c>
      <c r="E702" s="140">
        <f>('User Input'!E111*E322)</f>
        <v>0</v>
      </c>
      <c r="F702" s="140">
        <f>('User Input'!F111*F322)</f>
        <v>0</v>
      </c>
      <c r="G702" s="140">
        <f>('User Input'!G111*G322)</f>
        <v>0</v>
      </c>
      <c r="H702" s="140">
        <f>('User Input'!H111*H322)</f>
        <v>0</v>
      </c>
      <c r="I702" s="140">
        <f>('User Input'!I111*I322)</f>
        <v>0</v>
      </c>
      <c r="J702" s="140">
        <f>('User Input'!J111*J322)</f>
        <v>0</v>
      </c>
      <c r="K702" s="140">
        <f>('User Input'!K111*K322)</f>
        <v>0</v>
      </c>
      <c r="L702" s="140">
        <f>('User Input'!L111*L322)</f>
        <v>0</v>
      </c>
      <c r="M702" s="140">
        <f>('User Input'!M111*M322)</f>
        <v>0</v>
      </c>
      <c r="N702" s="140">
        <f>('User Input'!N111*N322)</f>
        <v>0</v>
      </c>
      <c r="O702" s="140">
        <f>('User Input'!O111*O322)</f>
        <v>0</v>
      </c>
      <c r="P702" s="140">
        <f>('User Input'!P111*P322)</f>
        <v>0</v>
      </c>
      <c r="Q702" s="140">
        <f>('User Input'!Q111*Q322)</f>
        <v>0</v>
      </c>
      <c r="R702" s="140">
        <f>('User Input'!R111*R322)</f>
        <v>0</v>
      </c>
      <c r="S702" s="140">
        <f>('User Input'!S111*S322)</f>
        <v>0</v>
      </c>
      <c r="T702" s="140">
        <f>('User Input'!T111*T322)</f>
        <v>0</v>
      </c>
      <c r="U702" s="140">
        <f>('User Input'!U111*U322)</f>
        <v>0</v>
      </c>
      <c r="V702" s="140">
        <f>('User Input'!V111*V322)</f>
        <v>0</v>
      </c>
      <c r="W702" s="140">
        <f>('User Input'!W111*W322)</f>
        <v>0</v>
      </c>
      <c r="X702" s="140">
        <f>('User Input'!X111*X322)</f>
        <v>0</v>
      </c>
      <c r="Y702" s="140">
        <f>('User Input'!Y111*Y322)</f>
        <v>0</v>
      </c>
      <c r="Z702" s="140">
        <f>('User Input'!Z111*Z322)</f>
        <v>0</v>
      </c>
      <c r="AA702" s="140">
        <f>('User Input'!AA111*AA322)</f>
        <v>0</v>
      </c>
      <c r="AB702" s="140">
        <f>('User Input'!AB111*AB322)</f>
        <v>0</v>
      </c>
      <c r="AC702" s="140">
        <f>('User Input'!AC111*AC322)</f>
        <v>0</v>
      </c>
      <c r="AD702" s="140">
        <f>('User Input'!AD111*AD322)</f>
        <v>0</v>
      </c>
      <c r="AE702" s="140">
        <f>('User Input'!AE111*AE322)</f>
        <v>0</v>
      </c>
      <c r="AF702" s="140">
        <f>('User Input'!AF111*AF322)</f>
        <v>0</v>
      </c>
      <c r="AG702" s="140">
        <f>('User Input'!AG111*AG322)</f>
        <v>0</v>
      </c>
      <c r="AH702" s="140">
        <f>('User Input'!AH111*AH322)</f>
        <v>0</v>
      </c>
      <c r="AI702" s="140">
        <f>('User Input'!AI111*AI322)</f>
        <v>0</v>
      </c>
      <c r="AJ702" s="140">
        <f>('User Input'!AJ111*AJ322)</f>
        <v>0</v>
      </c>
      <c r="AK702" s="140">
        <f>('User Input'!AK111*AK322)</f>
        <v>0</v>
      </c>
      <c r="AL702" s="140">
        <f>('User Input'!AL111*AL322)</f>
        <v>0</v>
      </c>
      <c r="AM702" s="140">
        <f>('User Input'!AM111*AM322)</f>
        <v>0</v>
      </c>
      <c r="AN702" s="140">
        <f>('User Input'!AN111*AN322)</f>
        <v>0</v>
      </c>
      <c r="AO702" s="140">
        <f>('User Input'!AO111*AO322)</f>
        <v>0</v>
      </c>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row>
    <row r="703" spans="1:95" ht="15" customHeight="1">
      <c r="A703" s="104"/>
      <c r="B703" s="117" t="s">
        <v>96</v>
      </c>
      <c r="C703" s="141"/>
      <c r="D703" s="140">
        <f>('User Input'!D112*D323)</f>
        <v>0</v>
      </c>
      <c r="E703" s="140">
        <f>('User Input'!E112*E323)</f>
        <v>0</v>
      </c>
      <c r="F703" s="140">
        <f>('User Input'!F112*F323)</f>
        <v>0</v>
      </c>
      <c r="G703" s="140">
        <f>('User Input'!G112*G323)</f>
        <v>0</v>
      </c>
      <c r="H703" s="140">
        <f>('User Input'!H112*H323)</f>
        <v>0</v>
      </c>
      <c r="I703" s="140">
        <f>('User Input'!I112*I323)</f>
        <v>0</v>
      </c>
      <c r="J703" s="140">
        <f>('User Input'!J112*J323)</f>
        <v>0</v>
      </c>
      <c r="K703" s="140">
        <f>('User Input'!K112*K323)</f>
        <v>0</v>
      </c>
      <c r="L703" s="140">
        <f>('User Input'!L112*L323)</f>
        <v>0</v>
      </c>
      <c r="M703" s="140">
        <f>('User Input'!M112*M323)</f>
        <v>0</v>
      </c>
      <c r="N703" s="140">
        <f>('User Input'!N112*N323)</f>
        <v>0</v>
      </c>
      <c r="O703" s="140">
        <f>('User Input'!O112*O323)</f>
        <v>0</v>
      </c>
      <c r="P703" s="140">
        <f>('User Input'!P112*P323)</f>
        <v>0</v>
      </c>
      <c r="Q703" s="140">
        <f>('User Input'!Q112*Q323)</f>
        <v>0</v>
      </c>
      <c r="R703" s="140">
        <f>('User Input'!R112*R323)</f>
        <v>0</v>
      </c>
      <c r="S703" s="140">
        <f>('User Input'!S112*S323)</f>
        <v>0</v>
      </c>
      <c r="T703" s="140">
        <f>('User Input'!T112*T323)</f>
        <v>0</v>
      </c>
      <c r="U703" s="140">
        <f>('User Input'!U112*U323)</f>
        <v>0</v>
      </c>
      <c r="V703" s="140">
        <f>('User Input'!V112*V323)</f>
        <v>0</v>
      </c>
      <c r="W703" s="140">
        <f>('User Input'!W112*W323)</f>
        <v>0</v>
      </c>
      <c r="X703" s="140">
        <f>('User Input'!X112*X323)</f>
        <v>0</v>
      </c>
      <c r="Y703" s="140">
        <f>('User Input'!Y112*Y323)</f>
        <v>0</v>
      </c>
      <c r="Z703" s="140">
        <f>('User Input'!Z112*Z323)</f>
        <v>0</v>
      </c>
      <c r="AA703" s="140">
        <f>('User Input'!AA112*AA323)</f>
        <v>0</v>
      </c>
      <c r="AB703" s="140">
        <f>('User Input'!AB112*AB323)</f>
        <v>0</v>
      </c>
      <c r="AC703" s="140">
        <f>('User Input'!AC112*AC323)</f>
        <v>0</v>
      </c>
      <c r="AD703" s="140">
        <f>('User Input'!AD112*AD323)</f>
        <v>0</v>
      </c>
      <c r="AE703" s="140">
        <f>('User Input'!AE112*AE323)</f>
        <v>0</v>
      </c>
      <c r="AF703" s="140">
        <f>('User Input'!AF112*AF323)</f>
        <v>0</v>
      </c>
      <c r="AG703" s="140">
        <f>('User Input'!AG112*AG323)</f>
        <v>0</v>
      </c>
      <c r="AH703" s="140">
        <f>('User Input'!AH112*AH323)</f>
        <v>0</v>
      </c>
      <c r="AI703" s="140">
        <f>('User Input'!AI112*AI323)</f>
        <v>0</v>
      </c>
      <c r="AJ703" s="140">
        <f>('User Input'!AJ112*AJ323)</f>
        <v>0</v>
      </c>
      <c r="AK703" s="140">
        <f>('User Input'!AK112*AK323)</f>
        <v>0</v>
      </c>
      <c r="AL703" s="140">
        <f>('User Input'!AL112*AL323)</f>
        <v>0</v>
      </c>
      <c r="AM703" s="140">
        <f>('User Input'!AM112*AM323)</f>
        <v>0</v>
      </c>
      <c r="AN703" s="140">
        <f>('User Input'!AN112*AN323)</f>
        <v>0</v>
      </c>
      <c r="AO703" s="140">
        <f>('User Input'!AO112*AO323)</f>
        <v>0</v>
      </c>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row>
    <row r="704" spans="1:95" ht="15" customHeight="1">
      <c r="A704" s="104"/>
      <c r="B704" s="117" t="s">
        <v>97</v>
      </c>
      <c r="C704" s="141"/>
      <c r="D704" s="140">
        <f>('User Input'!D113*D324)</f>
        <v>0</v>
      </c>
      <c r="E704" s="140">
        <f>('User Input'!E113*E324)</f>
        <v>0</v>
      </c>
      <c r="F704" s="140">
        <f>('User Input'!F113*F324)</f>
        <v>0</v>
      </c>
      <c r="G704" s="140">
        <f>('User Input'!G113*G324)</f>
        <v>0</v>
      </c>
      <c r="H704" s="140">
        <f>('User Input'!H113*H324)</f>
        <v>0</v>
      </c>
      <c r="I704" s="140">
        <f>('User Input'!I113*I324)</f>
        <v>0</v>
      </c>
      <c r="J704" s="140">
        <f>('User Input'!J113*J324)</f>
        <v>0</v>
      </c>
      <c r="K704" s="140">
        <f>('User Input'!K113*K324)</f>
        <v>0</v>
      </c>
      <c r="L704" s="140">
        <f>('User Input'!L113*L324)</f>
        <v>0</v>
      </c>
      <c r="M704" s="140">
        <f>('User Input'!M113*M324)</f>
        <v>0</v>
      </c>
      <c r="N704" s="140">
        <f>('User Input'!N113*N324)</f>
        <v>0</v>
      </c>
      <c r="O704" s="140">
        <f>('User Input'!O113*O324)</f>
        <v>0</v>
      </c>
      <c r="P704" s="140">
        <f>('User Input'!P113*P324)</f>
        <v>0</v>
      </c>
      <c r="Q704" s="140">
        <f>('User Input'!Q113*Q324)</f>
        <v>0</v>
      </c>
      <c r="R704" s="140">
        <f>('User Input'!R113*R324)</f>
        <v>0</v>
      </c>
      <c r="S704" s="140">
        <f>('User Input'!S113*S324)</f>
        <v>0</v>
      </c>
      <c r="T704" s="140">
        <f>('User Input'!T113*T324)</f>
        <v>0</v>
      </c>
      <c r="U704" s="140">
        <f>('User Input'!U113*U324)</f>
        <v>0</v>
      </c>
      <c r="V704" s="140">
        <f>('User Input'!V113*V324)</f>
        <v>0</v>
      </c>
      <c r="W704" s="140">
        <f>('User Input'!W113*W324)</f>
        <v>0</v>
      </c>
      <c r="X704" s="140">
        <f>('User Input'!X113*X324)</f>
        <v>0</v>
      </c>
      <c r="Y704" s="140">
        <f>('User Input'!Y113*Y324)</f>
        <v>0</v>
      </c>
      <c r="Z704" s="140">
        <f>('User Input'!Z113*Z324)</f>
        <v>0</v>
      </c>
      <c r="AA704" s="140">
        <f>('User Input'!AA113*AA324)</f>
        <v>0</v>
      </c>
      <c r="AB704" s="140">
        <f>('User Input'!AB113*AB324)</f>
        <v>0</v>
      </c>
      <c r="AC704" s="140">
        <f>('User Input'!AC113*AC324)</f>
        <v>0</v>
      </c>
      <c r="AD704" s="140">
        <f>('User Input'!AD113*AD324)</f>
        <v>0</v>
      </c>
      <c r="AE704" s="140">
        <f>('User Input'!AE113*AE324)</f>
        <v>0</v>
      </c>
      <c r="AF704" s="140">
        <f>('User Input'!AF113*AF324)</f>
        <v>0</v>
      </c>
      <c r="AG704" s="140">
        <f>('User Input'!AG113*AG324)</f>
        <v>0</v>
      </c>
      <c r="AH704" s="140">
        <f>('User Input'!AH113*AH324)</f>
        <v>0</v>
      </c>
      <c r="AI704" s="140">
        <f>('User Input'!AI113*AI324)</f>
        <v>0</v>
      </c>
      <c r="AJ704" s="140">
        <f>('User Input'!AJ113*AJ324)</f>
        <v>0</v>
      </c>
      <c r="AK704" s="140">
        <f>('User Input'!AK113*AK324)</f>
        <v>0</v>
      </c>
      <c r="AL704" s="140">
        <f>('User Input'!AL113*AL324)</f>
        <v>0</v>
      </c>
      <c r="AM704" s="140">
        <f>('User Input'!AM113*AM324)</f>
        <v>0</v>
      </c>
      <c r="AN704" s="140">
        <f>('User Input'!AN113*AN324)</f>
        <v>0</v>
      </c>
      <c r="AO704" s="140">
        <f>('User Input'!AO113*AO324)</f>
        <v>0</v>
      </c>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row>
    <row r="705" spans="1:95" ht="15" customHeight="1">
      <c r="A705" s="104"/>
      <c r="B705" s="117" t="s">
        <v>98</v>
      </c>
      <c r="C705" s="141"/>
      <c r="D705" s="140">
        <f>('User Input'!D114*D325)</f>
        <v>0</v>
      </c>
      <c r="E705" s="140">
        <f>('User Input'!E114*E325)</f>
        <v>0</v>
      </c>
      <c r="F705" s="140">
        <f>('User Input'!F114*F325)</f>
        <v>0</v>
      </c>
      <c r="G705" s="140">
        <f>('User Input'!G114*G325)</f>
        <v>0</v>
      </c>
      <c r="H705" s="140">
        <f>('User Input'!H114*H325)</f>
        <v>0</v>
      </c>
      <c r="I705" s="140">
        <f>('User Input'!I114*I325)</f>
        <v>0</v>
      </c>
      <c r="J705" s="140">
        <f>('User Input'!J114*J325)</f>
        <v>0</v>
      </c>
      <c r="K705" s="140">
        <f>('User Input'!K114*K325)</f>
        <v>0</v>
      </c>
      <c r="L705" s="140">
        <f>('User Input'!L114*L325)</f>
        <v>0</v>
      </c>
      <c r="M705" s="140">
        <f>('User Input'!M114*M325)</f>
        <v>0</v>
      </c>
      <c r="N705" s="140">
        <f>('User Input'!N114*N325)</f>
        <v>0</v>
      </c>
      <c r="O705" s="140">
        <f>('User Input'!O114*O325)</f>
        <v>0</v>
      </c>
      <c r="P705" s="140">
        <f>('User Input'!P114*P325)</f>
        <v>0</v>
      </c>
      <c r="Q705" s="140">
        <f>('User Input'!Q114*Q325)</f>
        <v>0</v>
      </c>
      <c r="R705" s="140">
        <f>('User Input'!R114*R325)</f>
        <v>0</v>
      </c>
      <c r="S705" s="140">
        <f>('User Input'!S114*S325)</f>
        <v>0</v>
      </c>
      <c r="T705" s="140">
        <f>('User Input'!T114*T325)</f>
        <v>0</v>
      </c>
      <c r="U705" s="140">
        <f>('User Input'!U114*U325)</f>
        <v>0</v>
      </c>
      <c r="V705" s="140">
        <f>('User Input'!V114*V325)</f>
        <v>0</v>
      </c>
      <c r="W705" s="140">
        <f>('User Input'!W114*W325)</f>
        <v>0</v>
      </c>
      <c r="X705" s="140">
        <f>('User Input'!X114*X325)</f>
        <v>0</v>
      </c>
      <c r="Y705" s="140">
        <f>('User Input'!Y114*Y325)</f>
        <v>0</v>
      </c>
      <c r="Z705" s="140">
        <f>('User Input'!Z114*Z325)</f>
        <v>0</v>
      </c>
      <c r="AA705" s="140">
        <f>('User Input'!AA114*AA325)</f>
        <v>0</v>
      </c>
      <c r="AB705" s="140">
        <f>('User Input'!AB114*AB325)</f>
        <v>0</v>
      </c>
      <c r="AC705" s="140">
        <f>('User Input'!AC114*AC325)</f>
        <v>0</v>
      </c>
      <c r="AD705" s="140">
        <f>('User Input'!AD114*AD325)</f>
        <v>0</v>
      </c>
      <c r="AE705" s="140">
        <f>('User Input'!AE114*AE325)</f>
        <v>0</v>
      </c>
      <c r="AF705" s="140">
        <f>('User Input'!AF114*AF325)</f>
        <v>0</v>
      </c>
      <c r="AG705" s="140">
        <f>('User Input'!AG114*AG325)</f>
        <v>0</v>
      </c>
      <c r="AH705" s="140">
        <f>('User Input'!AH114*AH325)</f>
        <v>0</v>
      </c>
      <c r="AI705" s="140">
        <f>('User Input'!AI114*AI325)</f>
        <v>0</v>
      </c>
      <c r="AJ705" s="140">
        <f>('User Input'!AJ114*AJ325)</f>
        <v>0</v>
      </c>
      <c r="AK705" s="140">
        <f>('User Input'!AK114*AK325)</f>
        <v>0</v>
      </c>
      <c r="AL705" s="140">
        <f>('User Input'!AL114*AL325)</f>
        <v>0</v>
      </c>
      <c r="AM705" s="140">
        <f>('User Input'!AM114*AM325)</f>
        <v>0</v>
      </c>
      <c r="AN705" s="140">
        <f>('User Input'!AN114*AN325)</f>
        <v>0</v>
      </c>
      <c r="AO705" s="140">
        <f>('User Input'!AO114*AO325)</f>
        <v>0</v>
      </c>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row>
    <row r="706" spans="1:95" ht="15" customHeight="1">
      <c r="A706" s="104"/>
      <c r="B706" s="117" t="s">
        <v>99</v>
      </c>
      <c r="C706" s="141"/>
      <c r="D706" s="140">
        <f>('User Input'!D115*D326)</f>
        <v>0</v>
      </c>
      <c r="E706" s="140">
        <f>('User Input'!E115*E326)</f>
        <v>0</v>
      </c>
      <c r="F706" s="140">
        <f>('User Input'!F115*F326)</f>
        <v>0</v>
      </c>
      <c r="G706" s="140">
        <f>('User Input'!G115*G326)</f>
        <v>0</v>
      </c>
      <c r="H706" s="140">
        <f>('User Input'!H115*H326)</f>
        <v>0</v>
      </c>
      <c r="I706" s="140">
        <f>('User Input'!I115*I326)</f>
        <v>0</v>
      </c>
      <c r="J706" s="140">
        <f>('User Input'!J115*J326)</f>
        <v>0</v>
      </c>
      <c r="K706" s="140">
        <f>('User Input'!K115*K326)</f>
        <v>0</v>
      </c>
      <c r="L706" s="140">
        <f>('User Input'!L115*L326)</f>
        <v>0</v>
      </c>
      <c r="M706" s="140">
        <f>('User Input'!M115*M326)</f>
        <v>0</v>
      </c>
      <c r="N706" s="140">
        <f>('User Input'!N115*N326)</f>
        <v>0</v>
      </c>
      <c r="O706" s="140">
        <f>('User Input'!O115*O326)</f>
        <v>0</v>
      </c>
      <c r="P706" s="140">
        <f>('User Input'!P115*P326)</f>
        <v>0</v>
      </c>
      <c r="Q706" s="140">
        <f>('User Input'!Q115*Q326)</f>
        <v>0</v>
      </c>
      <c r="R706" s="140">
        <f>('User Input'!R115*R326)</f>
        <v>0</v>
      </c>
      <c r="S706" s="140">
        <f>('User Input'!S115*S326)</f>
        <v>0</v>
      </c>
      <c r="T706" s="140">
        <f>('User Input'!T115*T326)</f>
        <v>0</v>
      </c>
      <c r="U706" s="140">
        <f>('User Input'!U115*U326)</f>
        <v>0</v>
      </c>
      <c r="V706" s="140">
        <f>('User Input'!V115*V326)</f>
        <v>0</v>
      </c>
      <c r="W706" s="140">
        <f>('User Input'!W115*W326)</f>
        <v>0</v>
      </c>
      <c r="X706" s="140">
        <f>('User Input'!X115*X326)</f>
        <v>0</v>
      </c>
      <c r="Y706" s="140">
        <f>('User Input'!Y115*Y326)</f>
        <v>0</v>
      </c>
      <c r="Z706" s="140">
        <f>('User Input'!Z115*Z326)</f>
        <v>0</v>
      </c>
      <c r="AA706" s="140">
        <f>('User Input'!AA115*AA326)</f>
        <v>0</v>
      </c>
      <c r="AB706" s="140">
        <f>('User Input'!AB115*AB326)</f>
        <v>0</v>
      </c>
      <c r="AC706" s="140">
        <f>('User Input'!AC115*AC326)</f>
        <v>0</v>
      </c>
      <c r="AD706" s="140">
        <f>('User Input'!AD115*AD326)</f>
        <v>0</v>
      </c>
      <c r="AE706" s="140">
        <f>('User Input'!AE115*AE326)</f>
        <v>0</v>
      </c>
      <c r="AF706" s="140">
        <f>('User Input'!AF115*AF326)</f>
        <v>0</v>
      </c>
      <c r="AG706" s="140">
        <f>('User Input'!AG115*AG326)</f>
        <v>0</v>
      </c>
      <c r="AH706" s="140">
        <f>('User Input'!AH115*AH326)</f>
        <v>0</v>
      </c>
      <c r="AI706" s="140">
        <f>('User Input'!AI115*AI326)</f>
        <v>0</v>
      </c>
      <c r="AJ706" s="140">
        <f>('User Input'!AJ115*AJ326)</f>
        <v>0</v>
      </c>
      <c r="AK706" s="140">
        <f>('User Input'!AK115*AK326)</f>
        <v>0</v>
      </c>
      <c r="AL706" s="140">
        <f>('User Input'!AL115*AL326)</f>
        <v>0</v>
      </c>
      <c r="AM706" s="140">
        <f>('User Input'!AM115*AM326)</f>
        <v>0</v>
      </c>
      <c r="AN706" s="140">
        <f>('User Input'!AN115*AN326)</f>
        <v>0</v>
      </c>
      <c r="AO706" s="140">
        <f>('User Input'!AO115*AO326)</f>
        <v>0</v>
      </c>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row>
    <row r="707" spans="1:95" ht="15" customHeight="1">
      <c r="A707" s="104"/>
      <c r="B707" s="117" t="s">
        <v>100</v>
      </c>
      <c r="C707" s="141"/>
      <c r="D707" s="140">
        <f>('User Input'!D116*D327)</f>
        <v>0</v>
      </c>
      <c r="E707" s="140">
        <f>('User Input'!E116*E327)</f>
        <v>0</v>
      </c>
      <c r="F707" s="140">
        <f>('User Input'!F116*F327)</f>
        <v>0</v>
      </c>
      <c r="G707" s="140">
        <f>('User Input'!G116*G327)</f>
        <v>0</v>
      </c>
      <c r="H707" s="140">
        <f>('User Input'!H116*H327)</f>
        <v>0</v>
      </c>
      <c r="I707" s="140">
        <f>('User Input'!I116*I327)</f>
        <v>0</v>
      </c>
      <c r="J707" s="140">
        <f>('User Input'!J116*J327)</f>
        <v>0</v>
      </c>
      <c r="K707" s="140">
        <f>('User Input'!K116*K327)</f>
        <v>0</v>
      </c>
      <c r="L707" s="140">
        <f>('User Input'!L116*L327)</f>
        <v>0</v>
      </c>
      <c r="M707" s="140">
        <f>('User Input'!M116*M327)</f>
        <v>0</v>
      </c>
      <c r="N707" s="140">
        <f>('User Input'!N116*N327)</f>
        <v>0</v>
      </c>
      <c r="O707" s="140">
        <f>('User Input'!O116*O327)</f>
        <v>0</v>
      </c>
      <c r="P707" s="140">
        <f>('User Input'!P116*P327)</f>
        <v>0</v>
      </c>
      <c r="Q707" s="140">
        <f>('User Input'!Q116*Q327)</f>
        <v>0</v>
      </c>
      <c r="R707" s="140">
        <f>('User Input'!R116*R327)</f>
        <v>0</v>
      </c>
      <c r="S707" s="140">
        <f>('User Input'!S116*S327)</f>
        <v>0</v>
      </c>
      <c r="T707" s="140">
        <f>('User Input'!T116*T327)</f>
        <v>0</v>
      </c>
      <c r="U707" s="140">
        <f>('User Input'!U116*U327)</f>
        <v>0</v>
      </c>
      <c r="V707" s="140">
        <f>('User Input'!V116*V327)</f>
        <v>0</v>
      </c>
      <c r="W707" s="140">
        <f>('User Input'!W116*W327)</f>
        <v>0</v>
      </c>
      <c r="X707" s="140">
        <f>('User Input'!X116*X327)</f>
        <v>0</v>
      </c>
      <c r="Y707" s="140">
        <f>('User Input'!Y116*Y327)</f>
        <v>0</v>
      </c>
      <c r="Z707" s="140">
        <f>('User Input'!Z116*Z327)</f>
        <v>0</v>
      </c>
      <c r="AA707" s="140">
        <f>('User Input'!AA116*AA327)</f>
        <v>0</v>
      </c>
      <c r="AB707" s="140">
        <f>('User Input'!AB116*AB327)</f>
        <v>0</v>
      </c>
      <c r="AC707" s="140">
        <f>('User Input'!AC116*AC327)</f>
        <v>0</v>
      </c>
      <c r="AD707" s="140">
        <f>('User Input'!AD116*AD327)</f>
        <v>0</v>
      </c>
      <c r="AE707" s="140">
        <f>('User Input'!AE116*AE327)</f>
        <v>0</v>
      </c>
      <c r="AF707" s="140">
        <f>('User Input'!AF116*AF327)</f>
        <v>0</v>
      </c>
      <c r="AG707" s="140">
        <f>('User Input'!AG116*AG327)</f>
        <v>0</v>
      </c>
      <c r="AH707" s="140">
        <f>('User Input'!AH116*AH327)</f>
        <v>0</v>
      </c>
      <c r="AI707" s="140">
        <f>('User Input'!AI116*AI327)</f>
        <v>0</v>
      </c>
      <c r="AJ707" s="140">
        <f>('User Input'!AJ116*AJ327)</f>
        <v>0</v>
      </c>
      <c r="AK707" s="140">
        <f>('User Input'!AK116*AK327)</f>
        <v>0</v>
      </c>
      <c r="AL707" s="140">
        <f>('User Input'!AL116*AL327)</f>
        <v>0</v>
      </c>
      <c r="AM707" s="140">
        <f>('User Input'!AM116*AM327)</f>
        <v>0</v>
      </c>
      <c r="AN707" s="140">
        <f>('User Input'!AN116*AN327)</f>
        <v>0</v>
      </c>
      <c r="AO707" s="140">
        <f>('User Input'!AO116*AO327)</f>
        <v>0</v>
      </c>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row>
    <row r="708" spans="1:95" ht="15" customHeight="1">
      <c r="A708" s="104"/>
      <c r="B708" s="117" t="s">
        <v>101</v>
      </c>
      <c r="C708" s="141"/>
      <c r="D708" s="140">
        <f>('User Input'!D117*D328)</f>
        <v>0</v>
      </c>
      <c r="E708" s="140">
        <f>('User Input'!E117*E328)</f>
        <v>0</v>
      </c>
      <c r="F708" s="140">
        <f>('User Input'!F117*F328)</f>
        <v>0</v>
      </c>
      <c r="G708" s="140">
        <f>('User Input'!G117*G328)</f>
        <v>0</v>
      </c>
      <c r="H708" s="140">
        <f>('User Input'!H117*H328)</f>
        <v>0</v>
      </c>
      <c r="I708" s="140">
        <f>('User Input'!I117*I328)</f>
        <v>0</v>
      </c>
      <c r="J708" s="140">
        <f>('User Input'!J117*J328)</f>
        <v>0</v>
      </c>
      <c r="K708" s="140">
        <f>('User Input'!K117*K328)</f>
        <v>0</v>
      </c>
      <c r="L708" s="140">
        <f>('User Input'!L117*L328)</f>
        <v>0</v>
      </c>
      <c r="M708" s="140">
        <f>('User Input'!M117*M328)</f>
        <v>0</v>
      </c>
      <c r="N708" s="140">
        <f>('User Input'!N117*N328)</f>
        <v>0</v>
      </c>
      <c r="O708" s="140">
        <f>('User Input'!O117*O328)</f>
        <v>0</v>
      </c>
      <c r="P708" s="140">
        <f>('User Input'!P117*P328)</f>
        <v>0</v>
      </c>
      <c r="Q708" s="140">
        <f>('User Input'!Q117*Q328)</f>
        <v>0</v>
      </c>
      <c r="R708" s="140">
        <f>('User Input'!R117*R328)</f>
        <v>0</v>
      </c>
      <c r="S708" s="140">
        <f>('User Input'!S117*S328)</f>
        <v>0</v>
      </c>
      <c r="T708" s="140">
        <f>('User Input'!T117*T328)</f>
        <v>0</v>
      </c>
      <c r="U708" s="140">
        <f>('User Input'!U117*U328)</f>
        <v>0</v>
      </c>
      <c r="V708" s="140">
        <f>('User Input'!V117*V328)</f>
        <v>0</v>
      </c>
      <c r="W708" s="140">
        <f>('User Input'!W117*W328)</f>
        <v>0</v>
      </c>
      <c r="X708" s="140">
        <f>('User Input'!X117*X328)</f>
        <v>0</v>
      </c>
      <c r="Y708" s="140">
        <f>('User Input'!Y117*Y328)</f>
        <v>0</v>
      </c>
      <c r="Z708" s="140">
        <f>('User Input'!Z117*Z328)</f>
        <v>0</v>
      </c>
      <c r="AA708" s="140">
        <f>('User Input'!AA117*AA328)</f>
        <v>0</v>
      </c>
      <c r="AB708" s="140">
        <f>('User Input'!AB117*AB328)</f>
        <v>0</v>
      </c>
      <c r="AC708" s="140">
        <f>('User Input'!AC117*AC328)</f>
        <v>0</v>
      </c>
      <c r="AD708" s="140">
        <f>('User Input'!AD117*AD328)</f>
        <v>0</v>
      </c>
      <c r="AE708" s="140">
        <f>('User Input'!AE117*AE328)</f>
        <v>0</v>
      </c>
      <c r="AF708" s="140">
        <f>('User Input'!AF117*AF328)</f>
        <v>0</v>
      </c>
      <c r="AG708" s="140">
        <f>('User Input'!AG117*AG328)</f>
        <v>0</v>
      </c>
      <c r="AH708" s="140">
        <f>('User Input'!AH117*AH328)</f>
        <v>0</v>
      </c>
      <c r="AI708" s="140">
        <f>('User Input'!AI117*AI328)</f>
        <v>0</v>
      </c>
      <c r="AJ708" s="140">
        <f>('User Input'!AJ117*AJ328)</f>
        <v>0</v>
      </c>
      <c r="AK708" s="140">
        <f>('User Input'!AK117*AK328)</f>
        <v>0</v>
      </c>
      <c r="AL708" s="140">
        <f>('User Input'!AL117*AL328)</f>
        <v>0</v>
      </c>
      <c r="AM708" s="140">
        <f>('User Input'!AM117*AM328)</f>
        <v>0</v>
      </c>
      <c r="AN708" s="140">
        <f>('User Input'!AN117*AN328)</f>
        <v>0</v>
      </c>
      <c r="AO708" s="140">
        <f>('User Input'!AO117*AO328)</f>
        <v>0</v>
      </c>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row>
    <row r="709" spans="1:95" ht="15" customHeight="1">
      <c r="A709" s="104"/>
      <c r="B709" s="117" t="s">
        <v>102</v>
      </c>
      <c r="C709" s="141"/>
      <c r="D709" s="140">
        <f>('User Input'!D118*D329)</f>
        <v>0</v>
      </c>
      <c r="E709" s="140">
        <f>('User Input'!E118*E329)</f>
        <v>0</v>
      </c>
      <c r="F709" s="140">
        <f>('User Input'!F118*F329)</f>
        <v>0</v>
      </c>
      <c r="G709" s="140">
        <f>('User Input'!G118*G329)</f>
        <v>0</v>
      </c>
      <c r="H709" s="140">
        <f>('User Input'!H118*H329)</f>
        <v>0</v>
      </c>
      <c r="I709" s="140">
        <f>('User Input'!I118*I329)</f>
        <v>0</v>
      </c>
      <c r="J709" s="140">
        <f>('User Input'!J118*J329)</f>
        <v>0</v>
      </c>
      <c r="K709" s="140">
        <f>('User Input'!K118*K329)</f>
        <v>0</v>
      </c>
      <c r="L709" s="140">
        <f>('User Input'!L118*L329)</f>
        <v>0</v>
      </c>
      <c r="M709" s="140">
        <f>('User Input'!M118*M329)</f>
        <v>0</v>
      </c>
      <c r="N709" s="140">
        <f>('User Input'!N118*N329)</f>
        <v>0</v>
      </c>
      <c r="O709" s="140">
        <f>('User Input'!O118*O329)</f>
        <v>0</v>
      </c>
      <c r="P709" s="140">
        <f>('User Input'!P118*P329)</f>
        <v>0</v>
      </c>
      <c r="Q709" s="140">
        <f>('User Input'!Q118*Q329)</f>
        <v>0</v>
      </c>
      <c r="R709" s="140">
        <f>('User Input'!R118*R329)</f>
        <v>0</v>
      </c>
      <c r="S709" s="140">
        <f>('User Input'!S118*S329)</f>
        <v>0</v>
      </c>
      <c r="T709" s="140">
        <f>('User Input'!T118*T329)</f>
        <v>0</v>
      </c>
      <c r="U709" s="140">
        <f>('User Input'!U118*U329)</f>
        <v>0</v>
      </c>
      <c r="V709" s="140">
        <f>('User Input'!V118*V329)</f>
        <v>0</v>
      </c>
      <c r="W709" s="140">
        <f>('User Input'!W118*W329)</f>
        <v>0</v>
      </c>
      <c r="X709" s="140">
        <f>('User Input'!X118*X329)</f>
        <v>0</v>
      </c>
      <c r="Y709" s="140">
        <f>('User Input'!Y118*Y329)</f>
        <v>0</v>
      </c>
      <c r="Z709" s="140">
        <f>('User Input'!Z118*Z329)</f>
        <v>0</v>
      </c>
      <c r="AA709" s="140">
        <f>('User Input'!AA118*AA329)</f>
        <v>0</v>
      </c>
      <c r="AB709" s="140">
        <f>('User Input'!AB118*AB329)</f>
        <v>0</v>
      </c>
      <c r="AC709" s="140">
        <f>('User Input'!AC118*AC329)</f>
        <v>0</v>
      </c>
      <c r="AD709" s="140">
        <f>('User Input'!AD118*AD329)</f>
        <v>0</v>
      </c>
      <c r="AE709" s="140">
        <f>('User Input'!AE118*AE329)</f>
        <v>0</v>
      </c>
      <c r="AF709" s="140">
        <f>('User Input'!AF118*AF329)</f>
        <v>0</v>
      </c>
      <c r="AG709" s="140">
        <f>('User Input'!AG118*AG329)</f>
        <v>0</v>
      </c>
      <c r="AH709" s="140">
        <f>('User Input'!AH118*AH329)</f>
        <v>0</v>
      </c>
      <c r="AI709" s="140">
        <f>('User Input'!AI118*AI329)</f>
        <v>0</v>
      </c>
      <c r="AJ709" s="140">
        <f>('User Input'!AJ118*AJ329)</f>
        <v>0</v>
      </c>
      <c r="AK709" s="140">
        <f>('User Input'!AK118*AK329)</f>
        <v>0</v>
      </c>
      <c r="AL709" s="140">
        <f>('User Input'!AL118*AL329)</f>
        <v>0</v>
      </c>
      <c r="AM709" s="140">
        <f>('User Input'!AM118*AM329)</f>
        <v>0</v>
      </c>
      <c r="AN709" s="140">
        <f>('User Input'!AN118*AN329)</f>
        <v>0</v>
      </c>
      <c r="AO709" s="140">
        <f>('User Input'!AO118*AO329)</f>
        <v>0</v>
      </c>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row>
    <row r="710" spans="1:95" ht="15" customHeight="1">
      <c r="A710" s="104"/>
      <c r="B710" s="117" t="s">
        <v>103</v>
      </c>
      <c r="C710" s="141"/>
      <c r="D710" s="140">
        <f>('User Input'!D119*D330)</f>
        <v>0</v>
      </c>
      <c r="E710" s="140">
        <f>('User Input'!E119*E330)</f>
        <v>0</v>
      </c>
      <c r="F710" s="140">
        <f>('User Input'!F119*F330)</f>
        <v>0</v>
      </c>
      <c r="G710" s="140">
        <f>('User Input'!G119*G330)</f>
        <v>0</v>
      </c>
      <c r="H710" s="140">
        <f>('User Input'!H119*H330)</f>
        <v>0</v>
      </c>
      <c r="I710" s="140">
        <f>('User Input'!I119*I330)</f>
        <v>0</v>
      </c>
      <c r="J710" s="140">
        <f>('User Input'!J119*J330)</f>
        <v>0</v>
      </c>
      <c r="K710" s="140">
        <f>('User Input'!K119*K330)</f>
        <v>0</v>
      </c>
      <c r="L710" s="140">
        <f>('User Input'!L119*L330)</f>
        <v>0</v>
      </c>
      <c r="M710" s="140">
        <f>('User Input'!M119*M330)</f>
        <v>0</v>
      </c>
      <c r="N710" s="140">
        <f>('User Input'!N119*N330)</f>
        <v>0</v>
      </c>
      <c r="O710" s="140">
        <f>('User Input'!O119*O330)</f>
        <v>0</v>
      </c>
      <c r="P710" s="140">
        <f>('User Input'!P119*P330)</f>
        <v>0</v>
      </c>
      <c r="Q710" s="140">
        <f>('User Input'!Q119*Q330)</f>
        <v>0</v>
      </c>
      <c r="R710" s="140">
        <f>('User Input'!R119*R330)</f>
        <v>0</v>
      </c>
      <c r="S710" s="140">
        <f>('User Input'!S119*S330)</f>
        <v>0</v>
      </c>
      <c r="T710" s="140">
        <f>('User Input'!T119*T330)</f>
        <v>0</v>
      </c>
      <c r="U710" s="140">
        <f>('User Input'!U119*U330)</f>
        <v>0</v>
      </c>
      <c r="V710" s="140">
        <f>('User Input'!V119*V330)</f>
        <v>0</v>
      </c>
      <c r="W710" s="140">
        <f>('User Input'!W119*W330)</f>
        <v>0</v>
      </c>
      <c r="X710" s="140">
        <f>('User Input'!X119*X330)</f>
        <v>0</v>
      </c>
      <c r="Y710" s="140">
        <f>('User Input'!Y119*Y330)</f>
        <v>0</v>
      </c>
      <c r="Z710" s="140">
        <f>('User Input'!Z119*Z330)</f>
        <v>0</v>
      </c>
      <c r="AA710" s="140">
        <f>('User Input'!AA119*AA330)</f>
        <v>0</v>
      </c>
      <c r="AB710" s="140">
        <f>('User Input'!AB119*AB330)</f>
        <v>0</v>
      </c>
      <c r="AC710" s="140">
        <f>('User Input'!AC119*AC330)</f>
        <v>0</v>
      </c>
      <c r="AD710" s="140">
        <f>('User Input'!AD119*AD330)</f>
        <v>0</v>
      </c>
      <c r="AE710" s="140">
        <f>('User Input'!AE119*AE330)</f>
        <v>0</v>
      </c>
      <c r="AF710" s="140">
        <f>('User Input'!AF119*AF330)</f>
        <v>0</v>
      </c>
      <c r="AG710" s="140">
        <f>('User Input'!AG119*AG330)</f>
        <v>0</v>
      </c>
      <c r="AH710" s="140">
        <f>('User Input'!AH119*AH330)</f>
        <v>0</v>
      </c>
      <c r="AI710" s="140">
        <f>('User Input'!AI119*AI330)</f>
        <v>0</v>
      </c>
      <c r="AJ710" s="140">
        <f>('User Input'!AJ119*AJ330)</f>
        <v>0</v>
      </c>
      <c r="AK710" s="140">
        <f>('User Input'!AK119*AK330)</f>
        <v>0</v>
      </c>
      <c r="AL710" s="140">
        <f>('User Input'!AL119*AL330)</f>
        <v>0</v>
      </c>
      <c r="AM710" s="140">
        <f>('User Input'!AM119*AM330)</f>
        <v>0</v>
      </c>
      <c r="AN710" s="140">
        <f>('User Input'!AN119*AN330)</f>
        <v>0</v>
      </c>
      <c r="AO710" s="140">
        <f>('User Input'!AO119*AO330)</f>
        <v>0</v>
      </c>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row>
    <row r="711" spans="1:95" ht="15" customHeight="1">
      <c r="A711" s="104"/>
      <c r="B711" s="117" t="s">
        <v>104</v>
      </c>
      <c r="C711" s="141"/>
      <c r="D711" s="140">
        <f>('User Input'!D120*D331)</f>
        <v>0</v>
      </c>
      <c r="E711" s="140">
        <f>('User Input'!E120*E331)</f>
        <v>0</v>
      </c>
      <c r="F711" s="140">
        <f>('User Input'!F120*F331)</f>
        <v>0</v>
      </c>
      <c r="G711" s="140">
        <f>('User Input'!G120*G331)</f>
        <v>0</v>
      </c>
      <c r="H711" s="140">
        <f>('User Input'!H120*H331)</f>
        <v>0</v>
      </c>
      <c r="I711" s="140">
        <f>('User Input'!I120*I331)</f>
        <v>0</v>
      </c>
      <c r="J711" s="140">
        <f>('User Input'!J120*J331)</f>
        <v>0</v>
      </c>
      <c r="K711" s="140">
        <f>('User Input'!K120*K331)</f>
        <v>0</v>
      </c>
      <c r="L711" s="140">
        <f>('User Input'!L120*L331)</f>
        <v>0</v>
      </c>
      <c r="M711" s="140">
        <f>('User Input'!M120*M331)</f>
        <v>0</v>
      </c>
      <c r="N711" s="140">
        <f>('User Input'!N120*N331)</f>
        <v>0</v>
      </c>
      <c r="O711" s="140">
        <f>('User Input'!O120*O331)</f>
        <v>0</v>
      </c>
      <c r="P711" s="140">
        <f>('User Input'!P120*P331)</f>
        <v>0</v>
      </c>
      <c r="Q711" s="140">
        <f>('User Input'!Q120*Q331)</f>
        <v>0</v>
      </c>
      <c r="R711" s="140">
        <f>('User Input'!R120*R331)</f>
        <v>0</v>
      </c>
      <c r="S711" s="140">
        <f>('User Input'!S120*S331)</f>
        <v>0</v>
      </c>
      <c r="T711" s="140">
        <f>('User Input'!T120*T331)</f>
        <v>0</v>
      </c>
      <c r="U711" s="140">
        <f>('User Input'!U120*U331)</f>
        <v>0</v>
      </c>
      <c r="V711" s="140">
        <f>('User Input'!V120*V331)</f>
        <v>0</v>
      </c>
      <c r="W711" s="140">
        <f>('User Input'!W120*W331)</f>
        <v>0</v>
      </c>
      <c r="X711" s="140">
        <f>('User Input'!X120*X331)</f>
        <v>0</v>
      </c>
      <c r="Y711" s="140">
        <f>('User Input'!Y120*Y331)</f>
        <v>0</v>
      </c>
      <c r="Z711" s="140">
        <f>('User Input'!Z120*Z331)</f>
        <v>0</v>
      </c>
      <c r="AA711" s="140">
        <f>('User Input'!AA120*AA331)</f>
        <v>0</v>
      </c>
      <c r="AB711" s="140">
        <f>('User Input'!AB120*AB331)</f>
        <v>0</v>
      </c>
      <c r="AC711" s="140">
        <f>('User Input'!AC120*AC331)</f>
        <v>0</v>
      </c>
      <c r="AD711" s="140">
        <f>('User Input'!AD120*AD331)</f>
        <v>0</v>
      </c>
      <c r="AE711" s="140">
        <f>('User Input'!AE120*AE331)</f>
        <v>0</v>
      </c>
      <c r="AF711" s="140">
        <f>('User Input'!AF120*AF331)</f>
        <v>0</v>
      </c>
      <c r="AG711" s="140">
        <f>('User Input'!AG120*AG331)</f>
        <v>0</v>
      </c>
      <c r="AH711" s="140">
        <f>('User Input'!AH120*AH331)</f>
        <v>0</v>
      </c>
      <c r="AI711" s="140">
        <f>('User Input'!AI120*AI331)</f>
        <v>0</v>
      </c>
      <c r="AJ711" s="140">
        <f>('User Input'!AJ120*AJ331)</f>
        <v>0</v>
      </c>
      <c r="AK711" s="140">
        <f>('User Input'!AK120*AK331)</f>
        <v>0</v>
      </c>
      <c r="AL711" s="140">
        <f>('User Input'!AL120*AL331)</f>
        <v>0</v>
      </c>
      <c r="AM711" s="140">
        <f>('User Input'!AM120*AM331)</f>
        <v>0</v>
      </c>
      <c r="AN711" s="140">
        <f>('User Input'!AN120*AN331)</f>
        <v>0</v>
      </c>
      <c r="AO711" s="140">
        <f>('User Input'!AO120*AO331)</f>
        <v>0</v>
      </c>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row>
    <row r="712" spans="1:95" ht="15" customHeight="1">
      <c r="A712" s="104"/>
      <c r="B712" s="117" t="s">
        <v>105</v>
      </c>
      <c r="C712" s="141"/>
      <c r="D712" s="140">
        <f>('User Input'!D121*D332)</f>
        <v>0</v>
      </c>
      <c r="E712" s="140">
        <f>('User Input'!E121*E332)</f>
        <v>0</v>
      </c>
      <c r="F712" s="140">
        <f>('User Input'!F121*F332)</f>
        <v>0</v>
      </c>
      <c r="G712" s="140">
        <f>('User Input'!G121*G332)</f>
        <v>0</v>
      </c>
      <c r="H712" s="140">
        <f>('User Input'!H121*H332)</f>
        <v>0</v>
      </c>
      <c r="I712" s="140">
        <f>('User Input'!I121*I332)</f>
        <v>0</v>
      </c>
      <c r="J712" s="140">
        <f>('User Input'!J121*J332)</f>
        <v>0</v>
      </c>
      <c r="K712" s="140">
        <f>('User Input'!K121*K332)</f>
        <v>0</v>
      </c>
      <c r="L712" s="140">
        <f>('User Input'!L121*L332)</f>
        <v>0</v>
      </c>
      <c r="M712" s="140">
        <f>('User Input'!M121*M332)</f>
        <v>0</v>
      </c>
      <c r="N712" s="140">
        <f>('User Input'!N121*N332)</f>
        <v>0</v>
      </c>
      <c r="O712" s="140">
        <f>('User Input'!O121*O332)</f>
        <v>0</v>
      </c>
      <c r="P712" s="140">
        <f>('User Input'!P121*P332)</f>
        <v>0</v>
      </c>
      <c r="Q712" s="140">
        <f>('User Input'!Q121*Q332)</f>
        <v>0</v>
      </c>
      <c r="R712" s="140">
        <f>('User Input'!R121*R332)</f>
        <v>0</v>
      </c>
      <c r="S712" s="140">
        <f>('User Input'!S121*S332)</f>
        <v>0</v>
      </c>
      <c r="T712" s="140">
        <f>('User Input'!T121*T332)</f>
        <v>0</v>
      </c>
      <c r="U712" s="140">
        <f>('User Input'!U121*U332)</f>
        <v>0</v>
      </c>
      <c r="V712" s="140">
        <f>('User Input'!V121*V332)</f>
        <v>0</v>
      </c>
      <c r="W712" s="140">
        <f>('User Input'!W121*W332)</f>
        <v>0</v>
      </c>
      <c r="X712" s="140">
        <f>('User Input'!X121*X332)</f>
        <v>0</v>
      </c>
      <c r="Y712" s="140">
        <f>('User Input'!Y121*Y332)</f>
        <v>0</v>
      </c>
      <c r="Z712" s="140">
        <f>('User Input'!Z121*Z332)</f>
        <v>0</v>
      </c>
      <c r="AA712" s="140">
        <f>('User Input'!AA121*AA332)</f>
        <v>0</v>
      </c>
      <c r="AB712" s="140">
        <f>('User Input'!AB121*AB332)</f>
        <v>0</v>
      </c>
      <c r="AC712" s="140">
        <f>('User Input'!AC121*AC332)</f>
        <v>0</v>
      </c>
      <c r="AD712" s="140">
        <f>('User Input'!AD121*AD332)</f>
        <v>0</v>
      </c>
      <c r="AE712" s="140">
        <f>('User Input'!AE121*AE332)</f>
        <v>0</v>
      </c>
      <c r="AF712" s="140">
        <f>('User Input'!AF121*AF332)</f>
        <v>0</v>
      </c>
      <c r="AG712" s="140">
        <f>('User Input'!AG121*AG332)</f>
        <v>0</v>
      </c>
      <c r="AH712" s="140">
        <f>('User Input'!AH121*AH332)</f>
        <v>0</v>
      </c>
      <c r="AI712" s="140">
        <f>('User Input'!AI121*AI332)</f>
        <v>0</v>
      </c>
      <c r="AJ712" s="140">
        <f>('User Input'!AJ121*AJ332)</f>
        <v>0</v>
      </c>
      <c r="AK712" s="140">
        <f>('User Input'!AK121*AK332)</f>
        <v>0</v>
      </c>
      <c r="AL712" s="140">
        <f>('User Input'!AL121*AL332)</f>
        <v>0</v>
      </c>
      <c r="AM712" s="140">
        <f>('User Input'!AM121*AM332)</f>
        <v>0</v>
      </c>
      <c r="AN712" s="140">
        <f>('User Input'!AN121*AN332)</f>
        <v>0</v>
      </c>
      <c r="AO712" s="140">
        <f>('User Input'!AO121*AO332)</f>
        <v>0</v>
      </c>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row>
    <row r="713" spans="1:95" ht="15" customHeight="1">
      <c r="A713" s="104"/>
      <c r="B713" s="117" t="s">
        <v>106</v>
      </c>
      <c r="C713" s="141"/>
      <c r="D713" s="140">
        <f>('User Input'!D122*D333)</f>
        <v>0</v>
      </c>
      <c r="E713" s="140">
        <f>('User Input'!E122*E333)</f>
        <v>0</v>
      </c>
      <c r="F713" s="140">
        <f>('User Input'!F122*F333)</f>
        <v>0</v>
      </c>
      <c r="G713" s="140">
        <f>('User Input'!G122*G333)</f>
        <v>0</v>
      </c>
      <c r="H713" s="140">
        <f>('User Input'!H122*H333)</f>
        <v>0</v>
      </c>
      <c r="I713" s="140">
        <f>('User Input'!I122*I333)</f>
        <v>0</v>
      </c>
      <c r="J713" s="140">
        <f>('User Input'!J122*J333)</f>
        <v>0</v>
      </c>
      <c r="K713" s="140">
        <f>('User Input'!K122*K333)</f>
        <v>0</v>
      </c>
      <c r="L713" s="140">
        <f>('User Input'!L122*L333)</f>
        <v>0</v>
      </c>
      <c r="M713" s="140">
        <f>('User Input'!M122*M333)</f>
        <v>0</v>
      </c>
      <c r="N713" s="140">
        <f>('User Input'!N122*N333)</f>
        <v>0</v>
      </c>
      <c r="O713" s="140">
        <f>('User Input'!O122*O333)</f>
        <v>0</v>
      </c>
      <c r="P713" s="140">
        <f>('User Input'!P122*P333)</f>
        <v>0</v>
      </c>
      <c r="Q713" s="140">
        <f>('User Input'!Q122*Q333)</f>
        <v>0</v>
      </c>
      <c r="R713" s="140">
        <f>('User Input'!R122*R333)</f>
        <v>0</v>
      </c>
      <c r="S713" s="140">
        <f>('User Input'!S122*S333)</f>
        <v>0</v>
      </c>
      <c r="T713" s="140">
        <f>('User Input'!T122*T333)</f>
        <v>0</v>
      </c>
      <c r="U713" s="140">
        <f>('User Input'!U122*U333)</f>
        <v>0</v>
      </c>
      <c r="V713" s="140">
        <f>('User Input'!V122*V333)</f>
        <v>0</v>
      </c>
      <c r="W713" s="140">
        <f>('User Input'!W122*W333)</f>
        <v>0</v>
      </c>
      <c r="X713" s="140">
        <f>('User Input'!X122*X333)</f>
        <v>0</v>
      </c>
      <c r="Y713" s="140">
        <f>('User Input'!Y122*Y333)</f>
        <v>0</v>
      </c>
      <c r="Z713" s="140">
        <f>('User Input'!Z122*Z333)</f>
        <v>0</v>
      </c>
      <c r="AA713" s="140">
        <f>('User Input'!AA122*AA333)</f>
        <v>0</v>
      </c>
      <c r="AB713" s="140">
        <f>('User Input'!AB122*AB333)</f>
        <v>0</v>
      </c>
      <c r="AC713" s="140">
        <f>('User Input'!AC122*AC333)</f>
        <v>0</v>
      </c>
      <c r="AD713" s="140">
        <f>('User Input'!AD122*AD333)</f>
        <v>0</v>
      </c>
      <c r="AE713" s="140">
        <f>('User Input'!AE122*AE333)</f>
        <v>0</v>
      </c>
      <c r="AF713" s="140">
        <f>('User Input'!AF122*AF333)</f>
        <v>0</v>
      </c>
      <c r="AG713" s="140">
        <f>('User Input'!AG122*AG333)</f>
        <v>0</v>
      </c>
      <c r="AH713" s="140">
        <f>('User Input'!AH122*AH333)</f>
        <v>0</v>
      </c>
      <c r="AI713" s="140">
        <f>('User Input'!AI122*AI333)</f>
        <v>0</v>
      </c>
      <c r="AJ713" s="140">
        <f>('User Input'!AJ122*AJ333)</f>
        <v>0</v>
      </c>
      <c r="AK713" s="140">
        <f>('User Input'!AK122*AK333)</f>
        <v>0</v>
      </c>
      <c r="AL713" s="140">
        <f>('User Input'!AL122*AL333)</f>
        <v>0</v>
      </c>
      <c r="AM713" s="140">
        <f>('User Input'!AM122*AM333)</f>
        <v>0</v>
      </c>
      <c r="AN713" s="140">
        <f>('User Input'!AN122*AN333)</f>
        <v>0</v>
      </c>
      <c r="AO713" s="140">
        <f>('User Input'!AO122*AO333)</f>
        <v>0</v>
      </c>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row>
    <row r="714" spans="1:95" ht="15" customHeight="1">
      <c r="A714" s="104"/>
      <c r="B714" s="117" t="s">
        <v>107</v>
      </c>
      <c r="C714" s="141"/>
      <c r="D714" s="140">
        <f>('User Input'!D123*D334)</f>
        <v>0</v>
      </c>
      <c r="E714" s="140">
        <f>('User Input'!E123*E334)</f>
        <v>0</v>
      </c>
      <c r="F714" s="140">
        <f>('User Input'!F123*F334)</f>
        <v>0</v>
      </c>
      <c r="G714" s="140">
        <f>('User Input'!G123*G334)</f>
        <v>0</v>
      </c>
      <c r="H714" s="140">
        <f>('User Input'!H123*H334)</f>
        <v>0</v>
      </c>
      <c r="I714" s="140">
        <f>('User Input'!I123*I334)</f>
        <v>0</v>
      </c>
      <c r="J714" s="140">
        <f>('User Input'!J123*J334)</f>
        <v>0</v>
      </c>
      <c r="K714" s="140">
        <f>('User Input'!K123*K334)</f>
        <v>0</v>
      </c>
      <c r="L714" s="140">
        <f>('User Input'!L123*L334)</f>
        <v>0</v>
      </c>
      <c r="M714" s="140">
        <f>('User Input'!M123*M334)</f>
        <v>0</v>
      </c>
      <c r="N714" s="140">
        <f>('User Input'!N123*N334)</f>
        <v>0</v>
      </c>
      <c r="O714" s="140">
        <f>('User Input'!O123*O334)</f>
        <v>0</v>
      </c>
      <c r="P714" s="140">
        <f>('User Input'!P123*P334)</f>
        <v>0</v>
      </c>
      <c r="Q714" s="140">
        <f>('User Input'!Q123*Q334)</f>
        <v>0</v>
      </c>
      <c r="R714" s="140">
        <f>('User Input'!R123*R334)</f>
        <v>0</v>
      </c>
      <c r="S714" s="140">
        <f>('User Input'!S123*S334)</f>
        <v>0</v>
      </c>
      <c r="T714" s="140">
        <f>('User Input'!T123*T334)</f>
        <v>0</v>
      </c>
      <c r="U714" s="140">
        <f>('User Input'!U123*U334)</f>
        <v>0</v>
      </c>
      <c r="V714" s="140">
        <f>('User Input'!V123*V334)</f>
        <v>0</v>
      </c>
      <c r="W714" s="140">
        <f>('User Input'!W123*W334)</f>
        <v>0</v>
      </c>
      <c r="X714" s="140">
        <f>('User Input'!X123*X334)</f>
        <v>0</v>
      </c>
      <c r="Y714" s="140">
        <f>('User Input'!Y123*Y334)</f>
        <v>0</v>
      </c>
      <c r="Z714" s="140">
        <f>('User Input'!Z123*Z334)</f>
        <v>0</v>
      </c>
      <c r="AA714" s="140">
        <f>('User Input'!AA123*AA334)</f>
        <v>0</v>
      </c>
      <c r="AB714" s="140">
        <f>('User Input'!AB123*AB334)</f>
        <v>0</v>
      </c>
      <c r="AC714" s="140">
        <f>('User Input'!AC123*AC334)</f>
        <v>0</v>
      </c>
      <c r="AD714" s="140">
        <f>('User Input'!AD123*AD334)</f>
        <v>0</v>
      </c>
      <c r="AE714" s="140">
        <f>('User Input'!AE123*AE334)</f>
        <v>0</v>
      </c>
      <c r="AF714" s="140">
        <f>('User Input'!AF123*AF334)</f>
        <v>0</v>
      </c>
      <c r="AG714" s="140">
        <f>('User Input'!AG123*AG334)</f>
        <v>0</v>
      </c>
      <c r="AH714" s="140">
        <f>('User Input'!AH123*AH334)</f>
        <v>0</v>
      </c>
      <c r="AI714" s="140">
        <f>('User Input'!AI123*AI334)</f>
        <v>0</v>
      </c>
      <c r="AJ714" s="140">
        <f>('User Input'!AJ123*AJ334)</f>
        <v>0</v>
      </c>
      <c r="AK714" s="140">
        <f>('User Input'!AK123*AK334)</f>
        <v>0</v>
      </c>
      <c r="AL714" s="140">
        <f>('User Input'!AL123*AL334)</f>
        <v>0</v>
      </c>
      <c r="AM714" s="140">
        <f>('User Input'!AM123*AM334)</f>
        <v>0</v>
      </c>
      <c r="AN714" s="140">
        <f>('User Input'!AN123*AN334)</f>
        <v>0</v>
      </c>
      <c r="AO714" s="140">
        <f>('User Input'!AO123*AO334)</f>
        <v>0</v>
      </c>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row>
    <row r="715" spans="1:95" ht="15" customHeight="1">
      <c r="A715" s="104"/>
      <c r="B715" s="117" t="s">
        <v>108</v>
      </c>
      <c r="C715" s="141"/>
      <c r="D715" s="140">
        <f>('User Input'!D124*D335)</f>
        <v>0</v>
      </c>
      <c r="E715" s="140">
        <f>('User Input'!E124*E335)</f>
        <v>0</v>
      </c>
      <c r="F715" s="140">
        <f>('User Input'!F124*F335)</f>
        <v>0</v>
      </c>
      <c r="G715" s="140">
        <f>('User Input'!G124*G335)</f>
        <v>0</v>
      </c>
      <c r="H715" s="140">
        <f>('User Input'!H124*H335)</f>
        <v>0</v>
      </c>
      <c r="I715" s="140">
        <f>('User Input'!I124*I335)</f>
        <v>0</v>
      </c>
      <c r="J715" s="140">
        <f>('User Input'!J124*J335)</f>
        <v>0</v>
      </c>
      <c r="K715" s="140">
        <f>('User Input'!K124*K335)</f>
        <v>0</v>
      </c>
      <c r="L715" s="140">
        <f>('User Input'!L124*L335)</f>
        <v>0</v>
      </c>
      <c r="M715" s="140">
        <f>('User Input'!M124*M335)</f>
        <v>0</v>
      </c>
      <c r="N715" s="140">
        <f>('User Input'!N124*N335)</f>
        <v>0</v>
      </c>
      <c r="O715" s="140">
        <f>('User Input'!O124*O335)</f>
        <v>0</v>
      </c>
      <c r="P715" s="140">
        <f>('User Input'!P124*P335)</f>
        <v>0</v>
      </c>
      <c r="Q715" s="140">
        <f>('User Input'!Q124*Q335)</f>
        <v>0</v>
      </c>
      <c r="R715" s="140">
        <f>('User Input'!R124*R335)</f>
        <v>0</v>
      </c>
      <c r="S715" s="140">
        <f>('User Input'!S124*S335)</f>
        <v>0</v>
      </c>
      <c r="T715" s="140">
        <f>('User Input'!T124*T335)</f>
        <v>0</v>
      </c>
      <c r="U715" s="140">
        <f>('User Input'!U124*U335)</f>
        <v>0</v>
      </c>
      <c r="V715" s="140">
        <f>('User Input'!V124*V335)</f>
        <v>0</v>
      </c>
      <c r="W715" s="140">
        <f>('User Input'!W124*W335)</f>
        <v>0</v>
      </c>
      <c r="X715" s="140">
        <f>('User Input'!X124*X335)</f>
        <v>0</v>
      </c>
      <c r="Y715" s="140">
        <f>('User Input'!Y124*Y335)</f>
        <v>0</v>
      </c>
      <c r="Z715" s="140">
        <f>('User Input'!Z124*Z335)</f>
        <v>0</v>
      </c>
      <c r="AA715" s="140">
        <f>('User Input'!AA124*AA335)</f>
        <v>0</v>
      </c>
      <c r="AB715" s="140">
        <f>('User Input'!AB124*AB335)</f>
        <v>0</v>
      </c>
      <c r="AC715" s="140">
        <f>('User Input'!AC124*AC335)</f>
        <v>0</v>
      </c>
      <c r="AD715" s="140">
        <f>('User Input'!AD124*AD335)</f>
        <v>0</v>
      </c>
      <c r="AE715" s="140">
        <f>('User Input'!AE124*AE335)</f>
        <v>0</v>
      </c>
      <c r="AF715" s="140">
        <f>('User Input'!AF124*AF335)</f>
        <v>0</v>
      </c>
      <c r="AG715" s="140">
        <f>('User Input'!AG124*AG335)</f>
        <v>0</v>
      </c>
      <c r="AH715" s="140">
        <f>('User Input'!AH124*AH335)</f>
        <v>0</v>
      </c>
      <c r="AI715" s="140">
        <f>('User Input'!AI124*AI335)</f>
        <v>0</v>
      </c>
      <c r="AJ715" s="140">
        <f>('User Input'!AJ124*AJ335)</f>
        <v>0</v>
      </c>
      <c r="AK715" s="140">
        <f>('User Input'!AK124*AK335)</f>
        <v>0</v>
      </c>
      <c r="AL715" s="140">
        <f>('User Input'!AL124*AL335)</f>
        <v>0</v>
      </c>
      <c r="AM715" s="140">
        <f>('User Input'!AM124*AM335)</f>
        <v>0</v>
      </c>
      <c r="AN715" s="140">
        <f>('User Input'!AN124*AN335)</f>
        <v>0</v>
      </c>
      <c r="AO715" s="140">
        <f>('User Input'!AO124*AO335)</f>
        <v>0</v>
      </c>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row>
    <row r="716" spans="1:95" ht="15" customHeight="1">
      <c r="A716" s="104"/>
      <c r="B716" s="117" t="s">
        <v>109</v>
      </c>
      <c r="C716" s="141"/>
      <c r="D716" s="140">
        <f>('User Input'!D125*D336)</f>
        <v>0</v>
      </c>
      <c r="E716" s="140">
        <f>('User Input'!E125*E336)</f>
        <v>0</v>
      </c>
      <c r="F716" s="140">
        <f>('User Input'!F125*F336)</f>
        <v>0</v>
      </c>
      <c r="G716" s="140">
        <f>('User Input'!G125*G336)</f>
        <v>0</v>
      </c>
      <c r="H716" s="140">
        <f>('User Input'!H125*H336)</f>
        <v>0</v>
      </c>
      <c r="I716" s="140">
        <f>('User Input'!I125*I336)</f>
        <v>0</v>
      </c>
      <c r="J716" s="140">
        <f>('User Input'!J125*J336)</f>
        <v>0</v>
      </c>
      <c r="K716" s="140">
        <f>('User Input'!K125*K336)</f>
        <v>0</v>
      </c>
      <c r="L716" s="140">
        <f>('User Input'!L125*L336)</f>
        <v>0</v>
      </c>
      <c r="M716" s="140">
        <f>('User Input'!M125*M336)</f>
        <v>0</v>
      </c>
      <c r="N716" s="140">
        <f>('User Input'!N125*N336)</f>
        <v>0</v>
      </c>
      <c r="O716" s="140">
        <f>('User Input'!O125*O336)</f>
        <v>0</v>
      </c>
      <c r="P716" s="140">
        <f>('User Input'!P125*P336)</f>
        <v>0</v>
      </c>
      <c r="Q716" s="140">
        <f>('User Input'!Q125*Q336)</f>
        <v>0</v>
      </c>
      <c r="R716" s="140">
        <f>('User Input'!R125*R336)</f>
        <v>0</v>
      </c>
      <c r="S716" s="140">
        <f>('User Input'!S125*S336)</f>
        <v>0</v>
      </c>
      <c r="T716" s="140">
        <f>('User Input'!T125*T336)</f>
        <v>0</v>
      </c>
      <c r="U716" s="140">
        <f>('User Input'!U125*U336)</f>
        <v>0</v>
      </c>
      <c r="V716" s="140">
        <f>('User Input'!V125*V336)</f>
        <v>0</v>
      </c>
      <c r="W716" s="140">
        <f>('User Input'!W125*W336)</f>
        <v>0</v>
      </c>
      <c r="X716" s="140">
        <f>('User Input'!X125*X336)</f>
        <v>0</v>
      </c>
      <c r="Y716" s="140">
        <f>('User Input'!Y125*Y336)</f>
        <v>0</v>
      </c>
      <c r="Z716" s="140">
        <f>('User Input'!Z125*Z336)</f>
        <v>0</v>
      </c>
      <c r="AA716" s="140">
        <f>('User Input'!AA125*AA336)</f>
        <v>0</v>
      </c>
      <c r="AB716" s="140">
        <f>('User Input'!AB125*AB336)</f>
        <v>0</v>
      </c>
      <c r="AC716" s="140">
        <f>('User Input'!AC125*AC336)</f>
        <v>0</v>
      </c>
      <c r="AD716" s="140">
        <f>('User Input'!AD125*AD336)</f>
        <v>0</v>
      </c>
      <c r="AE716" s="140">
        <f>('User Input'!AE125*AE336)</f>
        <v>0</v>
      </c>
      <c r="AF716" s="140">
        <f>('User Input'!AF125*AF336)</f>
        <v>0</v>
      </c>
      <c r="AG716" s="140">
        <f>('User Input'!AG125*AG336)</f>
        <v>0</v>
      </c>
      <c r="AH716" s="140">
        <f>('User Input'!AH125*AH336)</f>
        <v>0</v>
      </c>
      <c r="AI716" s="140">
        <f>('User Input'!AI125*AI336)</f>
        <v>0</v>
      </c>
      <c r="AJ716" s="140">
        <f>('User Input'!AJ125*AJ336)</f>
        <v>0</v>
      </c>
      <c r="AK716" s="140">
        <f>('User Input'!AK125*AK336)</f>
        <v>0</v>
      </c>
      <c r="AL716" s="140">
        <f>('User Input'!AL125*AL336)</f>
        <v>0</v>
      </c>
      <c r="AM716" s="140">
        <f>('User Input'!AM125*AM336)</f>
        <v>0</v>
      </c>
      <c r="AN716" s="140">
        <f>('User Input'!AN125*AN336)</f>
        <v>0</v>
      </c>
      <c r="AO716" s="140">
        <f>('User Input'!AO125*AO336)</f>
        <v>0</v>
      </c>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row>
    <row r="717" spans="1:95" ht="15" customHeight="1">
      <c r="A717" s="104"/>
      <c r="B717" s="117" t="s">
        <v>110</v>
      </c>
      <c r="C717" s="141"/>
      <c r="D717" s="140">
        <f>('User Input'!D126*D337)</f>
        <v>0</v>
      </c>
      <c r="E717" s="140">
        <f>('User Input'!E126*E337)</f>
        <v>0</v>
      </c>
      <c r="F717" s="140">
        <f>('User Input'!F126*F337)</f>
        <v>0</v>
      </c>
      <c r="G717" s="140">
        <f>('User Input'!G126*G337)</f>
        <v>0</v>
      </c>
      <c r="H717" s="140">
        <f>('User Input'!H126*H337)</f>
        <v>0</v>
      </c>
      <c r="I717" s="140">
        <f>('User Input'!I126*I337)</f>
        <v>0</v>
      </c>
      <c r="J717" s="140">
        <f>('User Input'!J126*J337)</f>
        <v>0</v>
      </c>
      <c r="K717" s="140">
        <f>('User Input'!K126*K337)</f>
        <v>0</v>
      </c>
      <c r="L717" s="140">
        <f>('User Input'!L126*L337)</f>
        <v>0</v>
      </c>
      <c r="M717" s="140">
        <f>('User Input'!M126*M337)</f>
        <v>0</v>
      </c>
      <c r="N717" s="140">
        <f>('User Input'!N126*N337)</f>
        <v>0</v>
      </c>
      <c r="O717" s="140">
        <f>('User Input'!O126*O337)</f>
        <v>0</v>
      </c>
      <c r="P717" s="140">
        <f>('User Input'!P126*P337)</f>
        <v>0</v>
      </c>
      <c r="Q717" s="140">
        <f>('User Input'!Q126*Q337)</f>
        <v>0</v>
      </c>
      <c r="R717" s="140">
        <f>('User Input'!R126*R337)</f>
        <v>0</v>
      </c>
      <c r="S717" s="140">
        <f>('User Input'!S126*S337)</f>
        <v>0</v>
      </c>
      <c r="T717" s="140">
        <f>('User Input'!T126*T337)</f>
        <v>0</v>
      </c>
      <c r="U717" s="140">
        <f>('User Input'!U126*U337)</f>
        <v>0</v>
      </c>
      <c r="V717" s="140">
        <f>('User Input'!V126*V337)</f>
        <v>0</v>
      </c>
      <c r="W717" s="140">
        <f>('User Input'!W126*W337)</f>
        <v>0</v>
      </c>
      <c r="X717" s="140">
        <f>('User Input'!X126*X337)</f>
        <v>0</v>
      </c>
      <c r="Y717" s="140">
        <f>('User Input'!Y126*Y337)</f>
        <v>0</v>
      </c>
      <c r="Z717" s="140">
        <f>('User Input'!Z126*Z337)</f>
        <v>0</v>
      </c>
      <c r="AA717" s="140">
        <f>('User Input'!AA126*AA337)</f>
        <v>0</v>
      </c>
      <c r="AB717" s="140">
        <f>('User Input'!AB126*AB337)</f>
        <v>0</v>
      </c>
      <c r="AC717" s="140">
        <f>('User Input'!AC126*AC337)</f>
        <v>0</v>
      </c>
      <c r="AD717" s="140">
        <f>('User Input'!AD126*AD337)</f>
        <v>0</v>
      </c>
      <c r="AE717" s="140">
        <f>('User Input'!AE126*AE337)</f>
        <v>0</v>
      </c>
      <c r="AF717" s="140">
        <f>('User Input'!AF126*AF337)</f>
        <v>0</v>
      </c>
      <c r="AG717" s="140">
        <f>('User Input'!AG126*AG337)</f>
        <v>0</v>
      </c>
      <c r="AH717" s="140">
        <f>('User Input'!AH126*AH337)</f>
        <v>0</v>
      </c>
      <c r="AI717" s="140">
        <f>('User Input'!AI126*AI337)</f>
        <v>0</v>
      </c>
      <c r="AJ717" s="140">
        <f>('User Input'!AJ126*AJ337)</f>
        <v>0</v>
      </c>
      <c r="AK717" s="140">
        <f>('User Input'!AK126*AK337)</f>
        <v>0</v>
      </c>
      <c r="AL717" s="140">
        <f>('User Input'!AL126*AL337)</f>
        <v>0</v>
      </c>
      <c r="AM717" s="140">
        <f>('User Input'!AM126*AM337)</f>
        <v>0</v>
      </c>
      <c r="AN717" s="140">
        <f>('User Input'!AN126*AN337)</f>
        <v>0</v>
      </c>
      <c r="AO717" s="140">
        <f>('User Input'!AO126*AO337)</f>
        <v>0</v>
      </c>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row>
    <row r="718" spans="1:95" ht="15" customHeight="1">
      <c r="A718" s="104"/>
      <c r="B718" s="117" t="s">
        <v>111</v>
      </c>
      <c r="C718" s="141"/>
      <c r="D718" s="140">
        <f>('User Input'!D127*D338)</f>
        <v>0</v>
      </c>
      <c r="E718" s="140">
        <f>('User Input'!E127*E338)</f>
        <v>0</v>
      </c>
      <c r="F718" s="140">
        <f>('User Input'!F127*F338)</f>
        <v>0</v>
      </c>
      <c r="G718" s="140">
        <f>('User Input'!G127*G338)</f>
        <v>0</v>
      </c>
      <c r="H718" s="140">
        <f>('User Input'!H127*H338)</f>
        <v>0</v>
      </c>
      <c r="I718" s="140">
        <f>('User Input'!I127*I338)</f>
        <v>0</v>
      </c>
      <c r="J718" s="140">
        <f>('User Input'!J127*J338)</f>
        <v>0</v>
      </c>
      <c r="K718" s="140">
        <f>('User Input'!K127*K338)</f>
        <v>0</v>
      </c>
      <c r="L718" s="140">
        <f>('User Input'!L127*L338)</f>
        <v>0</v>
      </c>
      <c r="M718" s="140">
        <f>('User Input'!M127*M338)</f>
        <v>0</v>
      </c>
      <c r="N718" s="140">
        <f>('User Input'!N127*N338)</f>
        <v>0</v>
      </c>
      <c r="O718" s="140">
        <f>('User Input'!O127*O338)</f>
        <v>0</v>
      </c>
      <c r="P718" s="140">
        <f>('User Input'!P127*P338)</f>
        <v>0</v>
      </c>
      <c r="Q718" s="140">
        <f>('User Input'!Q127*Q338)</f>
        <v>0</v>
      </c>
      <c r="R718" s="140">
        <f>('User Input'!R127*R338)</f>
        <v>0</v>
      </c>
      <c r="S718" s="140">
        <f>('User Input'!S127*S338)</f>
        <v>0</v>
      </c>
      <c r="T718" s="140">
        <f>('User Input'!T127*T338)</f>
        <v>0</v>
      </c>
      <c r="U718" s="140">
        <f>('User Input'!U127*U338)</f>
        <v>0</v>
      </c>
      <c r="V718" s="140">
        <f>('User Input'!V127*V338)</f>
        <v>0</v>
      </c>
      <c r="W718" s="140">
        <f>('User Input'!W127*W338)</f>
        <v>0</v>
      </c>
      <c r="X718" s="140">
        <f>('User Input'!X127*X338)</f>
        <v>0</v>
      </c>
      <c r="Y718" s="140">
        <f>('User Input'!Y127*Y338)</f>
        <v>0</v>
      </c>
      <c r="Z718" s="140">
        <f>('User Input'!Z127*Z338)</f>
        <v>0</v>
      </c>
      <c r="AA718" s="140">
        <f>('User Input'!AA127*AA338)</f>
        <v>0</v>
      </c>
      <c r="AB718" s="140">
        <f>('User Input'!AB127*AB338)</f>
        <v>0</v>
      </c>
      <c r="AC718" s="140">
        <f>('User Input'!AC127*AC338)</f>
        <v>0</v>
      </c>
      <c r="AD718" s="140">
        <f>('User Input'!AD127*AD338)</f>
        <v>0</v>
      </c>
      <c r="AE718" s="140">
        <f>('User Input'!AE127*AE338)</f>
        <v>0</v>
      </c>
      <c r="AF718" s="140">
        <f>('User Input'!AF127*AF338)</f>
        <v>0</v>
      </c>
      <c r="AG718" s="140">
        <f>('User Input'!AG127*AG338)</f>
        <v>0</v>
      </c>
      <c r="AH718" s="140">
        <f>('User Input'!AH127*AH338)</f>
        <v>0</v>
      </c>
      <c r="AI718" s="140">
        <f>('User Input'!AI127*AI338)</f>
        <v>0</v>
      </c>
      <c r="AJ718" s="140">
        <f>('User Input'!AJ127*AJ338)</f>
        <v>0</v>
      </c>
      <c r="AK718" s="140">
        <f>('User Input'!AK127*AK338)</f>
        <v>0</v>
      </c>
      <c r="AL718" s="140">
        <f>('User Input'!AL127*AL338)</f>
        <v>0</v>
      </c>
      <c r="AM718" s="140">
        <f>('User Input'!AM127*AM338)</f>
        <v>0</v>
      </c>
      <c r="AN718" s="140">
        <f>('User Input'!AN127*AN338)</f>
        <v>0</v>
      </c>
      <c r="AO718" s="140">
        <f>('User Input'!AO127*AO338)</f>
        <v>0</v>
      </c>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row>
    <row r="719" spans="1:95" ht="15" customHeight="1">
      <c r="A719" s="104"/>
      <c r="B719" s="117" t="s">
        <v>112</v>
      </c>
      <c r="C719" s="141"/>
      <c r="D719" s="140">
        <f>('User Input'!D128*D339)</f>
        <v>0</v>
      </c>
      <c r="E719" s="140">
        <f>('User Input'!E128*E339)</f>
        <v>0</v>
      </c>
      <c r="F719" s="140">
        <f>('User Input'!F128*F339)</f>
        <v>0</v>
      </c>
      <c r="G719" s="140">
        <f>('User Input'!G128*G339)</f>
        <v>0</v>
      </c>
      <c r="H719" s="140">
        <f>('User Input'!H128*H339)</f>
        <v>0</v>
      </c>
      <c r="I719" s="140">
        <f>('User Input'!I128*I339)</f>
        <v>0</v>
      </c>
      <c r="J719" s="140">
        <f>('User Input'!J128*J339)</f>
        <v>0</v>
      </c>
      <c r="K719" s="140">
        <f>('User Input'!K128*K339)</f>
        <v>0</v>
      </c>
      <c r="L719" s="140">
        <f>('User Input'!L128*L339)</f>
        <v>0</v>
      </c>
      <c r="M719" s="140">
        <f>('User Input'!M128*M339)</f>
        <v>0</v>
      </c>
      <c r="N719" s="140">
        <f>('User Input'!N128*N339)</f>
        <v>0</v>
      </c>
      <c r="O719" s="140">
        <f>('User Input'!O128*O339)</f>
        <v>0</v>
      </c>
      <c r="P719" s="140">
        <f>('User Input'!P128*P339)</f>
        <v>0</v>
      </c>
      <c r="Q719" s="140">
        <f>('User Input'!Q128*Q339)</f>
        <v>0</v>
      </c>
      <c r="R719" s="140">
        <f>('User Input'!R128*R339)</f>
        <v>0</v>
      </c>
      <c r="S719" s="140">
        <f>('User Input'!S128*S339)</f>
        <v>0</v>
      </c>
      <c r="T719" s="140">
        <f>('User Input'!T128*T339)</f>
        <v>0</v>
      </c>
      <c r="U719" s="140">
        <f>('User Input'!U128*U339)</f>
        <v>0</v>
      </c>
      <c r="V719" s="140">
        <f>('User Input'!V128*V339)</f>
        <v>0</v>
      </c>
      <c r="W719" s="140">
        <f>('User Input'!W128*W339)</f>
        <v>0</v>
      </c>
      <c r="X719" s="140">
        <f>('User Input'!X128*X339)</f>
        <v>0</v>
      </c>
      <c r="Y719" s="140">
        <f>('User Input'!Y128*Y339)</f>
        <v>0</v>
      </c>
      <c r="Z719" s="140">
        <f>('User Input'!Z128*Z339)</f>
        <v>0</v>
      </c>
      <c r="AA719" s="140">
        <f>('User Input'!AA128*AA339)</f>
        <v>0</v>
      </c>
      <c r="AB719" s="140">
        <f>('User Input'!AB128*AB339)</f>
        <v>0</v>
      </c>
      <c r="AC719" s="140">
        <f>('User Input'!AC128*AC339)</f>
        <v>0</v>
      </c>
      <c r="AD719" s="140">
        <f>('User Input'!AD128*AD339)</f>
        <v>0</v>
      </c>
      <c r="AE719" s="140">
        <f>('User Input'!AE128*AE339)</f>
        <v>0</v>
      </c>
      <c r="AF719" s="140">
        <f>('User Input'!AF128*AF339)</f>
        <v>0</v>
      </c>
      <c r="AG719" s="140">
        <f>('User Input'!AG128*AG339)</f>
        <v>0</v>
      </c>
      <c r="AH719" s="140">
        <f>('User Input'!AH128*AH339)</f>
        <v>0</v>
      </c>
      <c r="AI719" s="140">
        <f>('User Input'!AI128*AI339)</f>
        <v>0</v>
      </c>
      <c r="AJ719" s="140">
        <f>('User Input'!AJ128*AJ339)</f>
        <v>0</v>
      </c>
      <c r="AK719" s="140">
        <f>('User Input'!AK128*AK339)</f>
        <v>0</v>
      </c>
      <c r="AL719" s="140">
        <f>('User Input'!AL128*AL339)</f>
        <v>0</v>
      </c>
      <c r="AM719" s="140">
        <f>('User Input'!AM128*AM339)</f>
        <v>0</v>
      </c>
      <c r="AN719" s="140">
        <f>('User Input'!AN128*AN339)</f>
        <v>0</v>
      </c>
      <c r="AO719" s="140">
        <f>('User Input'!AO128*AO339)</f>
        <v>0</v>
      </c>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row>
    <row r="720" spans="1:95" ht="15" customHeight="1">
      <c r="A720" s="104"/>
      <c r="B720" s="117" t="s">
        <v>113</v>
      </c>
      <c r="C720" s="141"/>
      <c r="D720" s="140">
        <f>('User Input'!D129*D340)</f>
        <v>0</v>
      </c>
      <c r="E720" s="140">
        <f>('User Input'!E129*E340)</f>
        <v>0</v>
      </c>
      <c r="F720" s="140">
        <f>('User Input'!F129*F340)</f>
        <v>0</v>
      </c>
      <c r="G720" s="140">
        <f>('User Input'!G129*G340)</f>
        <v>0</v>
      </c>
      <c r="H720" s="140">
        <f>('User Input'!H129*H340)</f>
        <v>0</v>
      </c>
      <c r="I720" s="140">
        <f>('User Input'!I129*I340)</f>
        <v>0</v>
      </c>
      <c r="J720" s="140">
        <f>('User Input'!J129*J340)</f>
        <v>0</v>
      </c>
      <c r="K720" s="140">
        <f>('User Input'!K129*K340)</f>
        <v>0</v>
      </c>
      <c r="L720" s="140">
        <f>('User Input'!L129*L340)</f>
        <v>0</v>
      </c>
      <c r="M720" s="140">
        <f>('User Input'!M129*M340)</f>
        <v>0</v>
      </c>
      <c r="N720" s="140">
        <f>('User Input'!N129*N340)</f>
        <v>0</v>
      </c>
      <c r="O720" s="140">
        <f>('User Input'!O129*O340)</f>
        <v>0</v>
      </c>
      <c r="P720" s="140">
        <f>('User Input'!P129*P340)</f>
        <v>0</v>
      </c>
      <c r="Q720" s="140">
        <f>('User Input'!Q129*Q340)</f>
        <v>0</v>
      </c>
      <c r="R720" s="140">
        <f>('User Input'!R129*R340)</f>
        <v>0</v>
      </c>
      <c r="S720" s="140">
        <f>('User Input'!S129*S340)</f>
        <v>0</v>
      </c>
      <c r="T720" s="140">
        <f>('User Input'!T129*T340)</f>
        <v>0</v>
      </c>
      <c r="U720" s="140">
        <f>('User Input'!U129*U340)</f>
        <v>0</v>
      </c>
      <c r="V720" s="140">
        <f>('User Input'!V129*V340)</f>
        <v>0</v>
      </c>
      <c r="W720" s="140">
        <f>('User Input'!W129*W340)</f>
        <v>0</v>
      </c>
      <c r="X720" s="140">
        <f>('User Input'!X129*X340)</f>
        <v>0</v>
      </c>
      <c r="Y720" s="140">
        <f>('User Input'!Y129*Y340)</f>
        <v>0</v>
      </c>
      <c r="Z720" s="140">
        <f>('User Input'!Z129*Z340)</f>
        <v>0</v>
      </c>
      <c r="AA720" s="140">
        <f>('User Input'!AA129*AA340)</f>
        <v>0</v>
      </c>
      <c r="AB720" s="140">
        <f>('User Input'!AB129*AB340)</f>
        <v>0</v>
      </c>
      <c r="AC720" s="140">
        <f>('User Input'!AC129*AC340)</f>
        <v>0</v>
      </c>
      <c r="AD720" s="140">
        <f>('User Input'!AD129*AD340)</f>
        <v>0</v>
      </c>
      <c r="AE720" s="140">
        <f>('User Input'!AE129*AE340)</f>
        <v>0</v>
      </c>
      <c r="AF720" s="140">
        <f>('User Input'!AF129*AF340)</f>
        <v>0</v>
      </c>
      <c r="AG720" s="140">
        <f>('User Input'!AG129*AG340)</f>
        <v>0</v>
      </c>
      <c r="AH720" s="140">
        <f>('User Input'!AH129*AH340)</f>
        <v>0</v>
      </c>
      <c r="AI720" s="140">
        <f>('User Input'!AI129*AI340)</f>
        <v>0</v>
      </c>
      <c r="AJ720" s="140">
        <f>('User Input'!AJ129*AJ340)</f>
        <v>0</v>
      </c>
      <c r="AK720" s="140">
        <f>('User Input'!AK129*AK340)</f>
        <v>0</v>
      </c>
      <c r="AL720" s="140">
        <f>('User Input'!AL129*AL340)</f>
        <v>0</v>
      </c>
      <c r="AM720" s="140">
        <f>('User Input'!AM129*AM340)</f>
        <v>0</v>
      </c>
      <c r="AN720" s="140">
        <f>('User Input'!AN129*AN340)</f>
        <v>0</v>
      </c>
      <c r="AO720" s="140">
        <f>('User Input'!AO129*AO340)</f>
        <v>0</v>
      </c>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row>
    <row r="721" spans="1:95" ht="15" customHeight="1">
      <c r="A721" s="104"/>
      <c r="B721" s="117" t="s">
        <v>114</v>
      </c>
      <c r="C721" s="141"/>
      <c r="D721" s="140">
        <f>('User Input'!D130*D341)</f>
        <v>0</v>
      </c>
      <c r="E721" s="140">
        <f>('User Input'!E130*E341)</f>
        <v>0</v>
      </c>
      <c r="F721" s="140">
        <f>('User Input'!F130*F341)</f>
        <v>0</v>
      </c>
      <c r="G721" s="140">
        <f>('User Input'!G130*G341)</f>
        <v>0</v>
      </c>
      <c r="H721" s="140">
        <f>('User Input'!H130*H341)</f>
        <v>0</v>
      </c>
      <c r="I721" s="140">
        <f>('User Input'!I130*I341)</f>
        <v>0</v>
      </c>
      <c r="J721" s="140">
        <f>('User Input'!J130*J341)</f>
        <v>0</v>
      </c>
      <c r="K721" s="140">
        <f>('User Input'!K130*K341)</f>
        <v>0</v>
      </c>
      <c r="L721" s="140">
        <f>('User Input'!L130*L341)</f>
        <v>0</v>
      </c>
      <c r="M721" s="140">
        <f>('User Input'!M130*M341)</f>
        <v>0</v>
      </c>
      <c r="N721" s="140">
        <f>('User Input'!N130*N341)</f>
        <v>0</v>
      </c>
      <c r="O721" s="140">
        <f>('User Input'!O130*O341)</f>
        <v>0</v>
      </c>
      <c r="P721" s="140">
        <f>('User Input'!P130*P341)</f>
        <v>0</v>
      </c>
      <c r="Q721" s="140">
        <f>('User Input'!Q130*Q341)</f>
        <v>0</v>
      </c>
      <c r="R721" s="140">
        <f>('User Input'!R130*R341)</f>
        <v>0</v>
      </c>
      <c r="S721" s="140">
        <f>('User Input'!S130*S341)</f>
        <v>0</v>
      </c>
      <c r="T721" s="140">
        <f>('User Input'!T130*T341)</f>
        <v>0</v>
      </c>
      <c r="U721" s="140">
        <f>('User Input'!U130*U341)</f>
        <v>0</v>
      </c>
      <c r="V721" s="140">
        <f>('User Input'!V130*V341)</f>
        <v>0</v>
      </c>
      <c r="W721" s="140">
        <f>('User Input'!W130*W341)</f>
        <v>0</v>
      </c>
      <c r="X721" s="140">
        <f>('User Input'!X130*X341)</f>
        <v>0</v>
      </c>
      <c r="Y721" s="140">
        <f>('User Input'!Y130*Y341)</f>
        <v>0</v>
      </c>
      <c r="Z721" s="140">
        <f>('User Input'!Z130*Z341)</f>
        <v>0</v>
      </c>
      <c r="AA721" s="140">
        <f>('User Input'!AA130*AA341)</f>
        <v>0</v>
      </c>
      <c r="AB721" s="140">
        <f>('User Input'!AB130*AB341)</f>
        <v>0</v>
      </c>
      <c r="AC721" s="140">
        <f>('User Input'!AC130*AC341)</f>
        <v>0</v>
      </c>
      <c r="AD721" s="140">
        <f>('User Input'!AD130*AD341)</f>
        <v>0</v>
      </c>
      <c r="AE721" s="140">
        <f>('User Input'!AE130*AE341)</f>
        <v>0</v>
      </c>
      <c r="AF721" s="140">
        <f>('User Input'!AF130*AF341)</f>
        <v>0</v>
      </c>
      <c r="AG721" s="140">
        <f>('User Input'!AG130*AG341)</f>
        <v>0</v>
      </c>
      <c r="AH721" s="140">
        <f>('User Input'!AH130*AH341)</f>
        <v>0</v>
      </c>
      <c r="AI721" s="140">
        <f>('User Input'!AI130*AI341)</f>
        <v>0</v>
      </c>
      <c r="AJ721" s="140">
        <f>('User Input'!AJ130*AJ341)</f>
        <v>0</v>
      </c>
      <c r="AK721" s="140">
        <f>('User Input'!AK130*AK341)</f>
        <v>0</v>
      </c>
      <c r="AL721" s="140">
        <f>('User Input'!AL130*AL341)</f>
        <v>0</v>
      </c>
      <c r="AM721" s="140">
        <f>('User Input'!AM130*AM341)</f>
        <v>0</v>
      </c>
      <c r="AN721" s="140">
        <f>('User Input'!AN130*AN341)</f>
        <v>0</v>
      </c>
      <c r="AO721" s="140">
        <f>('User Input'!AO130*AO341)</f>
        <v>0</v>
      </c>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row>
    <row r="722" spans="1:95" ht="15" customHeight="1">
      <c r="A722" s="104"/>
      <c r="B722" s="117" t="s">
        <v>115</v>
      </c>
      <c r="C722" s="141"/>
      <c r="D722" s="140">
        <f>('User Input'!D131*D342)</f>
        <v>0</v>
      </c>
      <c r="E722" s="140">
        <f>('User Input'!E131*E342)</f>
        <v>0</v>
      </c>
      <c r="F722" s="140">
        <f>('User Input'!F131*F342)</f>
        <v>0</v>
      </c>
      <c r="G722" s="140">
        <f>('User Input'!G131*G342)</f>
        <v>0</v>
      </c>
      <c r="H722" s="140">
        <f>('User Input'!H131*H342)</f>
        <v>0</v>
      </c>
      <c r="I722" s="140">
        <f>('User Input'!I131*I342)</f>
        <v>0</v>
      </c>
      <c r="J722" s="140">
        <f>('User Input'!J131*J342)</f>
        <v>0</v>
      </c>
      <c r="K722" s="140">
        <f>('User Input'!K131*K342)</f>
        <v>0</v>
      </c>
      <c r="L722" s="140">
        <f>('User Input'!L131*L342)</f>
        <v>0</v>
      </c>
      <c r="M722" s="140">
        <f>('User Input'!M131*M342)</f>
        <v>0</v>
      </c>
      <c r="N722" s="140">
        <f>('User Input'!N131*N342)</f>
        <v>0</v>
      </c>
      <c r="O722" s="140">
        <f>('User Input'!O131*O342)</f>
        <v>0</v>
      </c>
      <c r="P722" s="140">
        <f>('User Input'!P131*P342)</f>
        <v>0</v>
      </c>
      <c r="Q722" s="140">
        <f>('User Input'!Q131*Q342)</f>
        <v>0</v>
      </c>
      <c r="R722" s="140">
        <f>('User Input'!R131*R342)</f>
        <v>0</v>
      </c>
      <c r="S722" s="140">
        <f>('User Input'!S131*S342)</f>
        <v>0</v>
      </c>
      <c r="T722" s="140">
        <f>('User Input'!T131*T342)</f>
        <v>0</v>
      </c>
      <c r="U722" s="140">
        <f>('User Input'!U131*U342)</f>
        <v>0</v>
      </c>
      <c r="V722" s="140">
        <f>('User Input'!V131*V342)</f>
        <v>0</v>
      </c>
      <c r="W722" s="140">
        <f>('User Input'!W131*W342)</f>
        <v>0</v>
      </c>
      <c r="X722" s="140">
        <f>('User Input'!X131*X342)</f>
        <v>0</v>
      </c>
      <c r="Y722" s="140">
        <f>('User Input'!Y131*Y342)</f>
        <v>0</v>
      </c>
      <c r="Z722" s="140">
        <f>('User Input'!Z131*Z342)</f>
        <v>0</v>
      </c>
      <c r="AA722" s="140">
        <f>('User Input'!AA131*AA342)</f>
        <v>0</v>
      </c>
      <c r="AB722" s="140">
        <f>('User Input'!AB131*AB342)</f>
        <v>0</v>
      </c>
      <c r="AC722" s="140">
        <f>('User Input'!AC131*AC342)</f>
        <v>0</v>
      </c>
      <c r="AD722" s="140">
        <f>('User Input'!AD131*AD342)</f>
        <v>0</v>
      </c>
      <c r="AE722" s="140">
        <f>('User Input'!AE131*AE342)</f>
        <v>0</v>
      </c>
      <c r="AF722" s="140">
        <f>('User Input'!AF131*AF342)</f>
        <v>0</v>
      </c>
      <c r="AG722" s="140">
        <f>('User Input'!AG131*AG342)</f>
        <v>0</v>
      </c>
      <c r="AH722" s="140">
        <f>('User Input'!AH131*AH342)</f>
        <v>0</v>
      </c>
      <c r="AI722" s="140">
        <f>('User Input'!AI131*AI342)</f>
        <v>0</v>
      </c>
      <c r="AJ722" s="140">
        <f>('User Input'!AJ131*AJ342)</f>
        <v>0</v>
      </c>
      <c r="AK722" s="140">
        <f>('User Input'!AK131*AK342)</f>
        <v>0</v>
      </c>
      <c r="AL722" s="140">
        <f>('User Input'!AL131*AL342)</f>
        <v>0</v>
      </c>
      <c r="AM722" s="140">
        <f>('User Input'!AM131*AM342)</f>
        <v>0</v>
      </c>
      <c r="AN722" s="140">
        <f>('User Input'!AN131*AN342)</f>
        <v>0</v>
      </c>
      <c r="AO722" s="140">
        <f>('User Input'!AO131*AO342)</f>
        <v>0</v>
      </c>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row>
    <row r="723" spans="1:95" ht="15" customHeight="1">
      <c r="A723" s="104"/>
      <c r="B723" s="117" t="s">
        <v>116</v>
      </c>
      <c r="C723" s="141"/>
      <c r="D723" s="140">
        <f>('User Input'!D132*D343)</f>
        <v>0</v>
      </c>
      <c r="E723" s="140">
        <f>('User Input'!E132*E343)</f>
        <v>0</v>
      </c>
      <c r="F723" s="140">
        <f>('User Input'!F132*F343)</f>
        <v>0</v>
      </c>
      <c r="G723" s="140">
        <f>('User Input'!G132*G343)</f>
        <v>0</v>
      </c>
      <c r="H723" s="140">
        <f>('User Input'!H132*H343)</f>
        <v>0</v>
      </c>
      <c r="I723" s="140">
        <f>('User Input'!I132*I343)</f>
        <v>0</v>
      </c>
      <c r="J723" s="140">
        <f>('User Input'!J132*J343)</f>
        <v>0</v>
      </c>
      <c r="K723" s="140">
        <f>('User Input'!K132*K343)</f>
        <v>0</v>
      </c>
      <c r="L723" s="140">
        <f>('User Input'!L132*L343)</f>
        <v>0</v>
      </c>
      <c r="M723" s="140">
        <f>('User Input'!M132*M343)</f>
        <v>0</v>
      </c>
      <c r="N723" s="140">
        <f>('User Input'!N132*N343)</f>
        <v>0</v>
      </c>
      <c r="O723" s="140">
        <f>('User Input'!O132*O343)</f>
        <v>0</v>
      </c>
      <c r="P723" s="140">
        <f>('User Input'!P132*P343)</f>
        <v>0</v>
      </c>
      <c r="Q723" s="140">
        <f>('User Input'!Q132*Q343)</f>
        <v>0</v>
      </c>
      <c r="R723" s="140">
        <f>('User Input'!R132*R343)</f>
        <v>0</v>
      </c>
      <c r="S723" s="140">
        <f>('User Input'!S132*S343)</f>
        <v>0</v>
      </c>
      <c r="T723" s="140">
        <f>('User Input'!T132*T343)</f>
        <v>0</v>
      </c>
      <c r="U723" s="140">
        <f>('User Input'!U132*U343)</f>
        <v>0</v>
      </c>
      <c r="V723" s="140">
        <f>('User Input'!V132*V343)</f>
        <v>0</v>
      </c>
      <c r="W723" s="140">
        <f>('User Input'!W132*W343)</f>
        <v>0</v>
      </c>
      <c r="X723" s="140">
        <f>('User Input'!X132*X343)</f>
        <v>0</v>
      </c>
      <c r="Y723" s="140">
        <f>('User Input'!Y132*Y343)</f>
        <v>0</v>
      </c>
      <c r="Z723" s="140">
        <f>('User Input'!Z132*Z343)</f>
        <v>0</v>
      </c>
      <c r="AA723" s="140">
        <f>('User Input'!AA132*AA343)</f>
        <v>0</v>
      </c>
      <c r="AB723" s="140">
        <f>('User Input'!AB132*AB343)</f>
        <v>0</v>
      </c>
      <c r="AC723" s="140">
        <f>('User Input'!AC132*AC343)</f>
        <v>0</v>
      </c>
      <c r="AD723" s="140">
        <f>('User Input'!AD132*AD343)</f>
        <v>0</v>
      </c>
      <c r="AE723" s="140">
        <f>('User Input'!AE132*AE343)</f>
        <v>0</v>
      </c>
      <c r="AF723" s="140">
        <f>('User Input'!AF132*AF343)</f>
        <v>0</v>
      </c>
      <c r="AG723" s="140">
        <f>('User Input'!AG132*AG343)</f>
        <v>0</v>
      </c>
      <c r="AH723" s="140">
        <f>('User Input'!AH132*AH343)</f>
        <v>0</v>
      </c>
      <c r="AI723" s="140">
        <f>('User Input'!AI132*AI343)</f>
        <v>0</v>
      </c>
      <c r="AJ723" s="140">
        <f>('User Input'!AJ132*AJ343)</f>
        <v>0</v>
      </c>
      <c r="AK723" s="140">
        <f>('User Input'!AK132*AK343)</f>
        <v>0</v>
      </c>
      <c r="AL723" s="140">
        <f>('User Input'!AL132*AL343)</f>
        <v>0</v>
      </c>
      <c r="AM723" s="140">
        <f>('User Input'!AM132*AM343)</f>
        <v>0</v>
      </c>
      <c r="AN723" s="140">
        <f>('User Input'!AN132*AN343)</f>
        <v>0</v>
      </c>
      <c r="AO723" s="140">
        <f>('User Input'!AO132*AO343)</f>
        <v>0</v>
      </c>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row>
    <row r="724" spans="1:95" ht="15" customHeight="1">
      <c r="A724" s="104"/>
      <c r="B724" s="117" t="s">
        <v>117</v>
      </c>
      <c r="C724" s="141"/>
      <c r="D724" s="140">
        <f>('User Input'!D133*D344)</f>
        <v>0</v>
      </c>
      <c r="E724" s="140">
        <f>('User Input'!E133*E344)</f>
        <v>0</v>
      </c>
      <c r="F724" s="140">
        <f>('User Input'!F133*F344)</f>
        <v>0</v>
      </c>
      <c r="G724" s="140">
        <f>('User Input'!G133*G344)</f>
        <v>0</v>
      </c>
      <c r="H724" s="140">
        <f>('User Input'!H133*H344)</f>
        <v>0</v>
      </c>
      <c r="I724" s="140">
        <f>('User Input'!I133*I344)</f>
        <v>0</v>
      </c>
      <c r="J724" s="140">
        <f>('User Input'!J133*J344)</f>
        <v>0</v>
      </c>
      <c r="K724" s="140">
        <f>('User Input'!K133*K344)</f>
        <v>0</v>
      </c>
      <c r="L724" s="140">
        <f>('User Input'!L133*L344)</f>
        <v>0</v>
      </c>
      <c r="M724" s="140">
        <f>('User Input'!M133*M344)</f>
        <v>0</v>
      </c>
      <c r="N724" s="140">
        <f>('User Input'!N133*N344)</f>
        <v>0</v>
      </c>
      <c r="O724" s="140">
        <f>('User Input'!O133*O344)</f>
        <v>0</v>
      </c>
      <c r="P724" s="140">
        <f>('User Input'!P133*P344)</f>
        <v>0</v>
      </c>
      <c r="Q724" s="140">
        <f>('User Input'!Q133*Q344)</f>
        <v>0</v>
      </c>
      <c r="R724" s="140">
        <f>('User Input'!R133*R344)</f>
        <v>0</v>
      </c>
      <c r="S724" s="140">
        <f>('User Input'!S133*S344)</f>
        <v>0</v>
      </c>
      <c r="T724" s="140">
        <f>('User Input'!T133*T344)</f>
        <v>0</v>
      </c>
      <c r="U724" s="140">
        <f>('User Input'!U133*U344)</f>
        <v>0</v>
      </c>
      <c r="V724" s="140">
        <f>('User Input'!V133*V344)</f>
        <v>0</v>
      </c>
      <c r="W724" s="140">
        <f>('User Input'!W133*W344)</f>
        <v>0</v>
      </c>
      <c r="X724" s="140">
        <f>('User Input'!X133*X344)</f>
        <v>0</v>
      </c>
      <c r="Y724" s="140">
        <f>('User Input'!Y133*Y344)</f>
        <v>0</v>
      </c>
      <c r="Z724" s="140">
        <f>('User Input'!Z133*Z344)</f>
        <v>0</v>
      </c>
      <c r="AA724" s="140">
        <f>('User Input'!AA133*AA344)</f>
        <v>0</v>
      </c>
      <c r="AB724" s="140">
        <f>('User Input'!AB133*AB344)</f>
        <v>0</v>
      </c>
      <c r="AC724" s="140">
        <f>('User Input'!AC133*AC344)</f>
        <v>0</v>
      </c>
      <c r="AD724" s="140">
        <f>('User Input'!AD133*AD344)</f>
        <v>0</v>
      </c>
      <c r="AE724" s="140">
        <f>('User Input'!AE133*AE344)</f>
        <v>0</v>
      </c>
      <c r="AF724" s="140">
        <f>('User Input'!AF133*AF344)</f>
        <v>0</v>
      </c>
      <c r="AG724" s="140">
        <f>('User Input'!AG133*AG344)</f>
        <v>0</v>
      </c>
      <c r="AH724" s="140">
        <f>('User Input'!AH133*AH344)</f>
        <v>0</v>
      </c>
      <c r="AI724" s="140">
        <f>('User Input'!AI133*AI344)</f>
        <v>0</v>
      </c>
      <c r="AJ724" s="140">
        <f>('User Input'!AJ133*AJ344)</f>
        <v>0</v>
      </c>
      <c r="AK724" s="140">
        <f>('User Input'!AK133*AK344)</f>
        <v>0</v>
      </c>
      <c r="AL724" s="140">
        <f>('User Input'!AL133*AL344)</f>
        <v>0</v>
      </c>
      <c r="AM724" s="140">
        <f>('User Input'!AM133*AM344)</f>
        <v>0</v>
      </c>
      <c r="AN724" s="140">
        <f>('User Input'!AN133*AN344)</f>
        <v>0</v>
      </c>
      <c r="AO724" s="140">
        <f>('User Input'!AO133*AO344)</f>
        <v>0</v>
      </c>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c r="CJ724" s="104"/>
      <c r="CK724" s="104"/>
      <c r="CL724" s="104"/>
      <c r="CM724" s="104"/>
      <c r="CN724" s="104"/>
      <c r="CO724" s="104"/>
      <c r="CP724" s="104"/>
      <c r="CQ724" s="104"/>
    </row>
    <row r="725" spans="1:95" ht="15" customHeight="1">
      <c r="A725" s="104"/>
      <c r="B725" s="117" t="s">
        <v>118</v>
      </c>
      <c r="C725" s="141"/>
      <c r="D725" s="140">
        <f>('User Input'!D134*D345)</f>
        <v>0</v>
      </c>
      <c r="E725" s="140">
        <f>('User Input'!E134*E345)</f>
        <v>0</v>
      </c>
      <c r="F725" s="140">
        <f>('User Input'!F134*F345)</f>
        <v>0</v>
      </c>
      <c r="G725" s="140">
        <f>('User Input'!G134*G345)</f>
        <v>0</v>
      </c>
      <c r="H725" s="140">
        <f>('User Input'!H134*H345)</f>
        <v>0</v>
      </c>
      <c r="I725" s="140">
        <f>('User Input'!I134*I345)</f>
        <v>0</v>
      </c>
      <c r="J725" s="140">
        <f>('User Input'!J134*J345)</f>
        <v>0</v>
      </c>
      <c r="K725" s="140">
        <f>('User Input'!K134*K345)</f>
        <v>0</v>
      </c>
      <c r="L725" s="140">
        <f>('User Input'!L134*L345)</f>
        <v>0</v>
      </c>
      <c r="M725" s="140">
        <f>('User Input'!M134*M345)</f>
        <v>0</v>
      </c>
      <c r="N725" s="140">
        <f>('User Input'!N134*N345)</f>
        <v>0</v>
      </c>
      <c r="O725" s="140">
        <f>('User Input'!O134*O345)</f>
        <v>0</v>
      </c>
      <c r="P725" s="140">
        <f>('User Input'!P134*P345)</f>
        <v>0</v>
      </c>
      <c r="Q725" s="140">
        <f>('User Input'!Q134*Q345)</f>
        <v>0</v>
      </c>
      <c r="R725" s="140">
        <f>('User Input'!R134*R345)</f>
        <v>0</v>
      </c>
      <c r="S725" s="140">
        <f>('User Input'!S134*S345)</f>
        <v>0</v>
      </c>
      <c r="T725" s="140">
        <f>('User Input'!T134*T345)</f>
        <v>0</v>
      </c>
      <c r="U725" s="140">
        <f>('User Input'!U134*U345)</f>
        <v>0</v>
      </c>
      <c r="V725" s="140">
        <f>('User Input'!V134*V345)</f>
        <v>0</v>
      </c>
      <c r="W725" s="140">
        <f>('User Input'!W134*W345)</f>
        <v>0</v>
      </c>
      <c r="X725" s="140">
        <f>('User Input'!X134*X345)</f>
        <v>0</v>
      </c>
      <c r="Y725" s="140">
        <f>('User Input'!Y134*Y345)</f>
        <v>0</v>
      </c>
      <c r="Z725" s="140">
        <f>('User Input'!Z134*Z345)</f>
        <v>0</v>
      </c>
      <c r="AA725" s="140">
        <f>('User Input'!AA134*AA345)</f>
        <v>0</v>
      </c>
      <c r="AB725" s="140">
        <f>('User Input'!AB134*AB345)</f>
        <v>0</v>
      </c>
      <c r="AC725" s="140">
        <f>('User Input'!AC134*AC345)</f>
        <v>0</v>
      </c>
      <c r="AD725" s="140">
        <f>('User Input'!AD134*AD345)</f>
        <v>0</v>
      </c>
      <c r="AE725" s="140">
        <f>('User Input'!AE134*AE345)</f>
        <v>0</v>
      </c>
      <c r="AF725" s="140">
        <f>('User Input'!AF134*AF345)</f>
        <v>0</v>
      </c>
      <c r="AG725" s="140">
        <f>('User Input'!AG134*AG345)</f>
        <v>0</v>
      </c>
      <c r="AH725" s="140">
        <f>('User Input'!AH134*AH345)</f>
        <v>0</v>
      </c>
      <c r="AI725" s="140">
        <f>('User Input'!AI134*AI345)</f>
        <v>0</v>
      </c>
      <c r="AJ725" s="140">
        <f>('User Input'!AJ134*AJ345)</f>
        <v>0</v>
      </c>
      <c r="AK725" s="140">
        <f>('User Input'!AK134*AK345)</f>
        <v>0</v>
      </c>
      <c r="AL725" s="140">
        <f>('User Input'!AL134*AL345)</f>
        <v>0</v>
      </c>
      <c r="AM725" s="140">
        <f>('User Input'!AM134*AM345)</f>
        <v>0</v>
      </c>
      <c r="AN725" s="140">
        <f>('User Input'!AN134*AN345)</f>
        <v>0</v>
      </c>
      <c r="AO725" s="140">
        <f>('User Input'!AO134*AO345)</f>
        <v>0</v>
      </c>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c r="CJ725" s="104"/>
      <c r="CK725" s="104"/>
      <c r="CL725" s="104"/>
      <c r="CM725" s="104"/>
      <c r="CN725" s="104"/>
      <c r="CO725" s="104"/>
      <c r="CP725" s="104"/>
      <c r="CQ725" s="104"/>
    </row>
    <row r="726" spans="1:95" ht="15" customHeight="1">
      <c r="A726" s="104"/>
      <c r="B726" s="117" t="s">
        <v>119</v>
      </c>
      <c r="C726" s="141"/>
      <c r="D726" s="140">
        <f>('User Input'!D135*D346)</f>
        <v>0</v>
      </c>
      <c r="E726" s="140">
        <f>('User Input'!E135*E346)</f>
        <v>0</v>
      </c>
      <c r="F726" s="140">
        <f>('User Input'!F135*F346)</f>
        <v>0</v>
      </c>
      <c r="G726" s="140">
        <f>('User Input'!G135*G346)</f>
        <v>0</v>
      </c>
      <c r="H726" s="140">
        <f>('User Input'!H135*H346)</f>
        <v>0</v>
      </c>
      <c r="I726" s="140">
        <f>('User Input'!I135*I346)</f>
        <v>0</v>
      </c>
      <c r="J726" s="140">
        <f>('User Input'!J135*J346)</f>
        <v>0</v>
      </c>
      <c r="K726" s="140">
        <f>('User Input'!K135*K346)</f>
        <v>0</v>
      </c>
      <c r="L726" s="140">
        <f>('User Input'!L135*L346)</f>
        <v>0</v>
      </c>
      <c r="M726" s="140">
        <f>('User Input'!M135*M346)</f>
        <v>0</v>
      </c>
      <c r="N726" s="140">
        <f>('User Input'!N135*N346)</f>
        <v>0</v>
      </c>
      <c r="O726" s="140">
        <f>('User Input'!O135*O346)</f>
        <v>0</v>
      </c>
      <c r="P726" s="140">
        <f>('User Input'!P135*P346)</f>
        <v>0</v>
      </c>
      <c r="Q726" s="140">
        <f>('User Input'!Q135*Q346)</f>
        <v>0</v>
      </c>
      <c r="R726" s="140">
        <f>('User Input'!R135*R346)</f>
        <v>0</v>
      </c>
      <c r="S726" s="140">
        <f>('User Input'!S135*S346)</f>
        <v>0</v>
      </c>
      <c r="T726" s="140">
        <f>('User Input'!T135*T346)</f>
        <v>0</v>
      </c>
      <c r="U726" s="140">
        <f>('User Input'!U135*U346)</f>
        <v>0</v>
      </c>
      <c r="V726" s="140">
        <f>('User Input'!V135*V346)</f>
        <v>0</v>
      </c>
      <c r="W726" s="140">
        <f>('User Input'!W135*W346)</f>
        <v>0</v>
      </c>
      <c r="X726" s="140">
        <f>('User Input'!X135*X346)</f>
        <v>0</v>
      </c>
      <c r="Y726" s="140">
        <f>('User Input'!Y135*Y346)</f>
        <v>0</v>
      </c>
      <c r="Z726" s="140">
        <f>('User Input'!Z135*Z346)</f>
        <v>0</v>
      </c>
      <c r="AA726" s="140">
        <f>('User Input'!AA135*AA346)</f>
        <v>0</v>
      </c>
      <c r="AB726" s="140">
        <f>('User Input'!AB135*AB346)</f>
        <v>0</v>
      </c>
      <c r="AC726" s="140">
        <f>('User Input'!AC135*AC346)</f>
        <v>0</v>
      </c>
      <c r="AD726" s="140">
        <f>('User Input'!AD135*AD346)</f>
        <v>0</v>
      </c>
      <c r="AE726" s="140">
        <f>('User Input'!AE135*AE346)</f>
        <v>0</v>
      </c>
      <c r="AF726" s="140">
        <f>('User Input'!AF135*AF346)</f>
        <v>0</v>
      </c>
      <c r="AG726" s="140">
        <f>('User Input'!AG135*AG346)</f>
        <v>0</v>
      </c>
      <c r="AH726" s="140">
        <f>('User Input'!AH135*AH346)</f>
        <v>0</v>
      </c>
      <c r="AI726" s="140">
        <f>('User Input'!AI135*AI346)</f>
        <v>0</v>
      </c>
      <c r="AJ726" s="140">
        <f>('User Input'!AJ135*AJ346)</f>
        <v>0</v>
      </c>
      <c r="AK726" s="140">
        <f>('User Input'!AK135*AK346)</f>
        <v>0</v>
      </c>
      <c r="AL726" s="140">
        <f>('User Input'!AL135*AL346)</f>
        <v>0</v>
      </c>
      <c r="AM726" s="140">
        <f>('User Input'!AM135*AM346)</f>
        <v>0</v>
      </c>
      <c r="AN726" s="140">
        <f>('User Input'!AN135*AN346)</f>
        <v>0</v>
      </c>
      <c r="AO726" s="140">
        <f>('User Input'!AO135*AO346)</f>
        <v>0</v>
      </c>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c r="CJ726" s="104"/>
      <c r="CK726" s="104"/>
      <c r="CL726" s="104"/>
      <c r="CM726" s="104"/>
      <c r="CN726" s="104"/>
      <c r="CO726" s="104"/>
      <c r="CP726" s="104"/>
      <c r="CQ726" s="104"/>
    </row>
    <row r="727" spans="1:95" ht="15" customHeight="1">
      <c r="A727" s="104"/>
      <c r="B727" s="117" t="s">
        <v>120</v>
      </c>
      <c r="C727" s="141"/>
      <c r="D727" s="140">
        <f>('User Input'!D136*D347)</f>
        <v>0</v>
      </c>
      <c r="E727" s="140">
        <f>('User Input'!E136*E347)</f>
        <v>0</v>
      </c>
      <c r="F727" s="140">
        <f>('User Input'!F136*F347)</f>
        <v>0</v>
      </c>
      <c r="G727" s="140">
        <f>('User Input'!G136*G347)</f>
        <v>0</v>
      </c>
      <c r="H727" s="140">
        <f>('User Input'!H136*H347)</f>
        <v>0</v>
      </c>
      <c r="I727" s="140">
        <f>('User Input'!I136*I347)</f>
        <v>0</v>
      </c>
      <c r="J727" s="140">
        <f>('User Input'!J136*J347)</f>
        <v>0</v>
      </c>
      <c r="K727" s="140">
        <f>('User Input'!K136*K347)</f>
        <v>0</v>
      </c>
      <c r="L727" s="140">
        <f>('User Input'!L136*L347)</f>
        <v>0</v>
      </c>
      <c r="M727" s="140">
        <f>('User Input'!M136*M347)</f>
        <v>0</v>
      </c>
      <c r="N727" s="140">
        <f>('User Input'!N136*N347)</f>
        <v>0</v>
      </c>
      <c r="O727" s="140">
        <f>('User Input'!O136*O347)</f>
        <v>0</v>
      </c>
      <c r="P727" s="140">
        <f>('User Input'!P136*P347)</f>
        <v>0</v>
      </c>
      <c r="Q727" s="140">
        <f>('User Input'!Q136*Q347)</f>
        <v>0</v>
      </c>
      <c r="R727" s="140">
        <f>('User Input'!R136*R347)</f>
        <v>0</v>
      </c>
      <c r="S727" s="140">
        <f>('User Input'!S136*S347)</f>
        <v>0</v>
      </c>
      <c r="T727" s="140">
        <f>('User Input'!T136*T347)</f>
        <v>0</v>
      </c>
      <c r="U727" s="140">
        <f>('User Input'!U136*U347)</f>
        <v>0</v>
      </c>
      <c r="V727" s="140">
        <f>('User Input'!V136*V347)</f>
        <v>0</v>
      </c>
      <c r="W727" s="140">
        <f>('User Input'!W136*W347)</f>
        <v>0</v>
      </c>
      <c r="X727" s="140">
        <f>('User Input'!X136*X347)</f>
        <v>0</v>
      </c>
      <c r="Y727" s="140">
        <f>('User Input'!Y136*Y347)</f>
        <v>0</v>
      </c>
      <c r="Z727" s="140">
        <f>('User Input'!Z136*Z347)</f>
        <v>0</v>
      </c>
      <c r="AA727" s="140">
        <f>('User Input'!AA136*AA347)</f>
        <v>0</v>
      </c>
      <c r="AB727" s="140">
        <f>('User Input'!AB136*AB347)</f>
        <v>0</v>
      </c>
      <c r="AC727" s="140">
        <f>('User Input'!AC136*AC347)</f>
        <v>0</v>
      </c>
      <c r="AD727" s="140">
        <f>('User Input'!AD136*AD347)</f>
        <v>0</v>
      </c>
      <c r="AE727" s="140">
        <f>('User Input'!AE136*AE347)</f>
        <v>0</v>
      </c>
      <c r="AF727" s="140">
        <f>('User Input'!AF136*AF347)</f>
        <v>0</v>
      </c>
      <c r="AG727" s="140">
        <f>('User Input'!AG136*AG347)</f>
        <v>0</v>
      </c>
      <c r="AH727" s="140">
        <f>('User Input'!AH136*AH347)</f>
        <v>0</v>
      </c>
      <c r="AI727" s="140">
        <f>('User Input'!AI136*AI347)</f>
        <v>0</v>
      </c>
      <c r="AJ727" s="140">
        <f>('User Input'!AJ136*AJ347)</f>
        <v>0</v>
      </c>
      <c r="AK727" s="140">
        <f>('User Input'!AK136*AK347)</f>
        <v>0</v>
      </c>
      <c r="AL727" s="140">
        <f>('User Input'!AL136*AL347)</f>
        <v>0</v>
      </c>
      <c r="AM727" s="140">
        <f>('User Input'!AM136*AM347)</f>
        <v>0</v>
      </c>
      <c r="AN727" s="140">
        <f>('User Input'!AN136*AN347)</f>
        <v>0</v>
      </c>
      <c r="AO727" s="140">
        <f>('User Input'!AO136*AO347)</f>
        <v>0</v>
      </c>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c r="CJ727" s="104"/>
      <c r="CK727" s="104"/>
      <c r="CL727" s="104"/>
      <c r="CM727" s="104"/>
      <c r="CN727" s="104"/>
      <c r="CO727" s="104"/>
      <c r="CP727" s="104"/>
      <c r="CQ727" s="104"/>
    </row>
    <row r="728" spans="1:95" ht="15" customHeight="1">
      <c r="A728" s="104"/>
      <c r="B728" s="117" t="s">
        <v>121</v>
      </c>
      <c r="C728" s="141"/>
      <c r="D728" s="140">
        <f>('User Input'!D137*D348)</f>
        <v>0</v>
      </c>
      <c r="E728" s="140">
        <f>('User Input'!E137*E348)</f>
        <v>0</v>
      </c>
      <c r="F728" s="140">
        <f>('User Input'!F137*F348)</f>
        <v>0</v>
      </c>
      <c r="G728" s="140">
        <f>('User Input'!G137*G348)</f>
        <v>0</v>
      </c>
      <c r="H728" s="140">
        <f>('User Input'!H137*H348)</f>
        <v>0</v>
      </c>
      <c r="I728" s="140">
        <f>('User Input'!I137*I348)</f>
        <v>0</v>
      </c>
      <c r="J728" s="140">
        <f>('User Input'!J137*J348)</f>
        <v>0</v>
      </c>
      <c r="K728" s="140">
        <f>('User Input'!K137*K348)</f>
        <v>0</v>
      </c>
      <c r="L728" s="140">
        <f>('User Input'!L137*L348)</f>
        <v>0</v>
      </c>
      <c r="M728" s="140">
        <f>('User Input'!M137*M348)</f>
        <v>0</v>
      </c>
      <c r="N728" s="140">
        <f>('User Input'!N137*N348)</f>
        <v>0</v>
      </c>
      <c r="O728" s="140">
        <f>('User Input'!O137*O348)</f>
        <v>0</v>
      </c>
      <c r="P728" s="140">
        <f>('User Input'!P137*P348)</f>
        <v>0</v>
      </c>
      <c r="Q728" s="140">
        <f>('User Input'!Q137*Q348)</f>
        <v>0</v>
      </c>
      <c r="R728" s="140">
        <f>('User Input'!R137*R348)</f>
        <v>0</v>
      </c>
      <c r="S728" s="140">
        <f>('User Input'!S137*S348)</f>
        <v>0</v>
      </c>
      <c r="T728" s="140">
        <f>('User Input'!T137*T348)</f>
        <v>0</v>
      </c>
      <c r="U728" s="140">
        <f>('User Input'!U137*U348)</f>
        <v>0</v>
      </c>
      <c r="V728" s="140">
        <f>('User Input'!V137*V348)</f>
        <v>0</v>
      </c>
      <c r="W728" s="140">
        <f>('User Input'!W137*W348)</f>
        <v>0</v>
      </c>
      <c r="X728" s="140">
        <f>('User Input'!X137*X348)</f>
        <v>0</v>
      </c>
      <c r="Y728" s="140">
        <f>('User Input'!Y137*Y348)</f>
        <v>0</v>
      </c>
      <c r="Z728" s="140">
        <f>('User Input'!Z137*Z348)</f>
        <v>0</v>
      </c>
      <c r="AA728" s="140">
        <f>('User Input'!AA137*AA348)</f>
        <v>0</v>
      </c>
      <c r="AB728" s="140">
        <f>('User Input'!AB137*AB348)</f>
        <v>0</v>
      </c>
      <c r="AC728" s="140">
        <f>('User Input'!AC137*AC348)</f>
        <v>0</v>
      </c>
      <c r="AD728" s="140">
        <f>('User Input'!AD137*AD348)</f>
        <v>0</v>
      </c>
      <c r="AE728" s="140">
        <f>('User Input'!AE137*AE348)</f>
        <v>0</v>
      </c>
      <c r="AF728" s="140">
        <f>('User Input'!AF137*AF348)</f>
        <v>0</v>
      </c>
      <c r="AG728" s="140">
        <f>('User Input'!AG137*AG348)</f>
        <v>0</v>
      </c>
      <c r="AH728" s="140">
        <f>('User Input'!AH137*AH348)</f>
        <v>0</v>
      </c>
      <c r="AI728" s="140">
        <f>('User Input'!AI137*AI348)</f>
        <v>0</v>
      </c>
      <c r="AJ728" s="140">
        <f>('User Input'!AJ137*AJ348)</f>
        <v>0</v>
      </c>
      <c r="AK728" s="140">
        <f>('User Input'!AK137*AK348)</f>
        <v>0</v>
      </c>
      <c r="AL728" s="140">
        <f>('User Input'!AL137*AL348)</f>
        <v>0</v>
      </c>
      <c r="AM728" s="140">
        <f>('User Input'!AM137*AM348)</f>
        <v>0</v>
      </c>
      <c r="AN728" s="140">
        <f>('User Input'!AN137*AN348)</f>
        <v>0</v>
      </c>
      <c r="AO728" s="140">
        <f>('User Input'!AO137*AO348)</f>
        <v>0</v>
      </c>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c r="CJ728" s="104"/>
      <c r="CK728" s="104"/>
      <c r="CL728" s="104"/>
      <c r="CM728" s="104"/>
      <c r="CN728" s="104"/>
      <c r="CO728" s="104"/>
      <c r="CP728" s="104"/>
      <c r="CQ728" s="104"/>
    </row>
    <row r="729" spans="1:95" ht="15" customHeight="1">
      <c r="A729" s="104"/>
      <c r="B729" s="117" t="s">
        <v>122</v>
      </c>
      <c r="C729" s="141"/>
      <c r="D729" s="140">
        <f>('User Input'!D138*D349)</f>
        <v>0</v>
      </c>
      <c r="E729" s="140">
        <f>('User Input'!E138*E349)</f>
        <v>0</v>
      </c>
      <c r="F729" s="140">
        <f>('User Input'!F138*F349)</f>
        <v>0</v>
      </c>
      <c r="G729" s="140">
        <f>('User Input'!G138*G349)</f>
        <v>0</v>
      </c>
      <c r="H729" s="140">
        <f>('User Input'!H138*H349)</f>
        <v>0</v>
      </c>
      <c r="I729" s="140">
        <f>('User Input'!I138*I349)</f>
        <v>0</v>
      </c>
      <c r="J729" s="140">
        <f>('User Input'!J138*J349)</f>
        <v>0</v>
      </c>
      <c r="K729" s="140">
        <f>('User Input'!K138*K349)</f>
        <v>0</v>
      </c>
      <c r="L729" s="140">
        <f>('User Input'!L138*L349)</f>
        <v>0</v>
      </c>
      <c r="M729" s="140">
        <f>('User Input'!M138*M349)</f>
        <v>0</v>
      </c>
      <c r="N729" s="140">
        <f>('User Input'!N138*N349)</f>
        <v>0</v>
      </c>
      <c r="O729" s="140">
        <f>('User Input'!O138*O349)</f>
        <v>0</v>
      </c>
      <c r="P729" s="140">
        <f>('User Input'!P138*P349)</f>
        <v>0</v>
      </c>
      <c r="Q729" s="140">
        <f>('User Input'!Q138*Q349)</f>
        <v>0</v>
      </c>
      <c r="R729" s="140">
        <f>('User Input'!R138*R349)</f>
        <v>0</v>
      </c>
      <c r="S729" s="140">
        <f>('User Input'!S138*S349)</f>
        <v>0</v>
      </c>
      <c r="T729" s="140">
        <f>('User Input'!T138*T349)</f>
        <v>0</v>
      </c>
      <c r="U729" s="140">
        <f>('User Input'!U138*U349)</f>
        <v>0</v>
      </c>
      <c r="V729" s="140">
        <f>('User Input'!V138*V349)</f>
        <v>0</v>
      </c>
      <c r="W729" s="140">
        <f>('User Input'!W138*W349)</f>
        <v>0</v>
      </c>
      <c r="X729" s="140">
        <f>('User Input'!X138*X349)</f>
        <v>0</v>
      </c>
      <c r="Y729" s="140">
        <f>('User Input'!Y138*Y349)</f>
        <v>0</v>
      </c>
      <c r="Z729" s="140">
        <f>('User Input'!Z138*Z349)</f>
        <v>0</v>
      </c>
      <c r="AA729" s="140">
        <f>('User Input'!AA138*AA349)</f>
        <v>0</v>
      </c>
      <c r="AB729" s="140">
        <f>('User Input'!AB138*AB349)</f>
        <v>0</v>
      </c>
      <c r="AC729" s="140">
        <f>('User Input'!AC138*AC349)</f>
        <v>0</v>
      </c>
      <c r="AD729" s="140">
        <f>('User Input'!AD138*AD349)</f>
        <v>0</v>
      </c>
      <c r="AE729" s="140">
        <f>('User Input'!AE138*AE349)</f>
        <v>0</v>
      </c>
      <c r="AF729" s="140">
        <f>('User Input'!AF138*AF349)</f>
        <v>0</v>
      </c>
      <c r="AG729" s="140">
        <f>('User Input'!AG138*AG349)</f>
        <v>0</v>
      </c>
      <c r="AH729" s="140">
        <f>('User Input'!AH138*AH349)</f>
        <v>0</v>
      </c>
      <c r="AI729" s="140">
        <f>('User Input'!AI138*AI349)</f>
        <v>0</v>
      </c>
      <c r="AJ729" s="140">
        <f>('User Input'!AJ138*AJ349)</f>
        <v>0</v>
      </c>
      <c r="AK729" s="140">
        <f>('User Input'!AK138*AK349)</f>
        <v>0</v>
      </c>
      <c r="AL729" s="140">
        <f>('User Input'!AL138*AL349)</f>
        <v>0</v>
      </c>
      <c r="AM729" s="140">
        <f>('User Input'!AM138*AM349)</f>
        <v>0</v>
      </c>
      <c r="AN729" s="140">
        <f>('User Input'!AN138*AN349)</f>
        <v>0</v>
      </c>
      <c r="AO729" s="140">
        <f>('User Input'!AO138*AO349)</f>
        <v>0</v>
      </c>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c r="CJ729" s="104"/>
      <c r="CK729" s="104"/>
      <c r="CL729" s="104"/>
      <c r="CM729" s="104"/>
      <c r="CN729" s="104"/>
      <c r="CO729" s="104"/>
      <c r="CP729" s="104"/>
      <c r="CQ729" s="104"/>
    </row>
    <row r="730" spans="1:95" ht="15" customHeight="1">
      <c r="A730" s="104"/>
      <c r="B730" s="117" t="s">
        <v>123</v>
      </c>
      <c r="C730" s="141"/>
      <c r="D730" s="140">
        <f>('User Input'!D139*D350)</f>
        <v>0</v>
      </c>
      <c r="E730" s="140">
        <f>('User Input'!E139*E350)</f>
        <v>0</v>
      </c>
      <c r="F730" s="140">
        <f>('User Input'!F139*F350)</f>
        <v>0</v>
      </c>
      <c r="G730" s="140">
        <f>('User Input'!G139*G350)</f>
        <v>0</v>
      </c>
      <c r="H730" s="140">
        <f>('User Input'!H139*H350)</f>
        <v>0</v>
      </c>
      <c r="I730" s="140">
        <f>('User Input'!I139*I350)</f>
        <v>0</v>
      </c>
      <c r="J730" s="140">
        <f>('User Input'!J139*J350)</f>
        <v>0</v>
      </c>
      <c r="K730" s="140">
        <f>('User Input'!K139*K350)</f>
        <v>0</v>
      </c>
      <c r="L730" s="140">
        <f>('User Input'!L139*L350)</f>
        <v>0</v>
      </c>
      <c r="M730" s="140">
        <f>('User Input'!M139*M350)</f>
        <v>0</v>
      </c>
      <c r="N730" s="140">
        <f>('User Input'!N139*N350)</f>
        <v>0</v>
      </c>
      <c r="O730" s="140">
        <f>('User Input'!O139*O350)</f>
        <v>0</v>
      </c>
      <c r="P730" s="140">
        <f>('User Input'!P139*P350)</f>
        <v>0</v>
      </c>
      <c r="Q730" s="140">
        <f>('User Input'!Q139*Q350)</f>
        <v>0</v>
      </c>
      <c r="R730" s="140">
        <f>('User Input'!R139*R350)</f>
        <v>0</v>
      </c>
      <c r="S730" s="140">
        <f>('User Input'!S139*S350)</f>
        <v>0</v>
      </c>
      <c r="T730" s="140">
        <f>('User Input'!T139*T350)</f>
        <v>0</v>
      </c>
      <c r="U730" s="140">
        <f>('User Input'!U139*U350)</f>
        <v>0</v>
      </c>
      <c r="V730" s="140">
        <f>('User Input'!V139*V350)</f>
        <v>0</v>
      </c>
      <c r="W730" s="140">
        <f>('User Input'!W139*W350)</f>
        <v>0</v>
      </c>
      <c r="X730" s="140">
        <f>('User Input'!X139*X350)</f>
        <v>0</v>
      </c>
      <c r="Y730" s="140">
        <f>('User Input'!Y139*Y350)</f>
        <v>0</v>
      </c>
      <c r="Z730" s="140">
        <f>('User Input'!Z139*Z350)</f>
        <v>0</v>
      </c>
      <c r="AA730" s="140">
        <f>('User Input'!AA139*AA350)</f>
        <v>0</v>
      </c>
      <c r="AB730" s="140">
        <f>('User Input'!AB139*AB350)</f>
        <v>0</v>
      </c>
      <c r="AC730" s="140">
        <f>('User Input'!AC139*AC350)</f>
        <v>0</v>
      </c>
      <c r="AD730" s="140">
        <f>('User Input'!AD139*AD350)</f>
        <v>0</v>
      </c>
      <c r="AE730" s="140">
        <f>('User Input'!AE139*AE350)</f>
        <v>0</v>
      </c>
      <c r="AF730" s="140">
        <f>('User Input'!AF139*AF350)</f>
        <v>0</v>
      </c>
      <c r="AG730" s="140">
        <f>('User Input'!AG139*AG350)</f>
        <v>0</v>
      </c>
      <c r="AH730" s="140">
        <f>('User Input'!AH139*AH350)</f>
        <v>0</v>
      </c>
      <c r="AI730" s="140">
        <f>('User Input'!AI139*AI350)</f>
        <v>0</v>
      </c>
      <c r="AJ730" s="140">
        <f>('User Input'!AJ139*AJ350)</f>
        <v>0</v>
      </c>
      <c r="AK730" s="140">
        <f>('User Input'!AK139*AK350)</f>
        <v>0</v>
      </c>
      <c r="AL730" s="140">
        <f>('User Input'!AL139*AL350)</f>
        <v>0</v>
      </c>
      <c r="AM730" s="140">
        <f>('User Input'!AM139*AM350)</f>
        <v>0</v>
      </c>
      <c r="AN730" s="140">
        <f>('User Input'!AN139*AN350)</f>
        <v>0</v>
      </c>
      <c r="AO730" s="140">
        <f>('User Input'!AO139*AO350)</f>
        <v>0</v>
      </c>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c r="CJ730" s="104"/>
      <c r="CK730" s="104"/>
      <c r="CL730" s="104"/>
      <c r="CM730" s="104"/>
      <c r="CN730" s="104"/>
      <c r="CO730" s="104"/>
      <c r="CP730" s="104"/>
      <c r="CQ730" s="104"/>
    </row>
    <row r="731" spans="1:95" ht="15" customHeight="1">
      <c r="A731" s="104"/>
      <c r="B731" s="117" t="s">
        <v>124</v>
      </c>
      <c r="C731" s="141"/>
      <c r="D731" s="140">
        <f>('User Input'!D140*D351)</f>
        <v>0</v>
      </c>
      <c r="E731" s="140">
        <f>('User Input'!E140*E351)</f>
        <v>0</v>
      </c>
      <c r="F731" s="140">
        <f>('User Input'!F140*F351)</f>
        <v>0</v>
      </c>
      <c r="G731" s="140">
        <f>('User Input'!G140*G351)</f>
        <v>0</v>
      </c>
      <c r="H731" s="140">
        <f>('User Input'!H140*H351)</f>
        <v>0</v>
      </c>
      <c r="I731" s="140">
        <f>('User Input'!I140*I351)</f>
        <v>0</v>
      </c>
      <c r="J731" s="140">
        <f>('User Input'!J140*J351)</f>
        <v>0</v>
      </c>
      <c r="K731" s="140">
        <f>('User Input'!K140*K351)</f>
        <v>0</v>
      </c>
      <c r="L731" s="140">
        <f>('User Input'!L140*L351)</f>
        <v>0</v>
      </c>
      <c r="M731" s="140">
        <f>('User Input'!M140*M351)</f>
        <v>0</v>
      </c>
      <c r="N731" s="140">
        <f>('User Input'!N140*N351)</f>
        <v>0</v>
      </c>
      <c r="O731" s="140">
        <f>('User Input'!O140*O351)</f>
        <v>0</v>
      </c>
      <c r="P731" s="140">
        <f>('User Input'!P140*P351)</f>
        <v>0</v>
      </c>
      <c r="Q731" s="140">
        <f>('User Input'!Q140*Q351)</f>
        <v>0</v>
      </c>
      <c r="R731" s="140">
        <f>('User Input'!R140*R351)</f>
        <v>0</v>
      </c>
      <c r="S731" s="140">
        <f>('User Input'!S140*S351)</f>
        <v>0</v>
      </c>
      <c r="T731" s="140">
        <f>('User Input'!T140*T351)</f>
        <v>0</v>
      </c>
      <c r="U731" s="140">
        <f>('User Input'!U140*U351)</f>
        <v>0</v>
      </c>
      <c r="V731" s="140">
        <f>('User Input'!V140*V351)</f>
        <v>0</v>
      </c>
      <c r="W731" s="140">
        <f>('User Input'!W140*W351)</f>
        <v>0</v>
      </c>
      <c r="X731" s="140">
        <f>('User Input'!X140*X351)</f>
        <v>0</v>
      </c>
      <c r="Y731" s="140">
        <f>('User Input'!Y140*Y351)</f>
        <v>0</v>
      </c>
      <c r="Z731" s="140">
        <f>('User Input'!Z140*Z351)</f>
        <v>0</v>
      </c>
      <c r="AA731" s="140">
        <f>('User Input'!AA140*AA351)</f>
        <v>0</v>
      </c>
      <c r="AB731" s="140">
        <f>('User Input'!AB140*AB351)</f>
        <v>0</v>
      </c>
      <c r="AC731" s="140">
        <f>('User Input'!AC140*AC351)</f>
        <v>0</v>
      </c>
      <c r="AD731" s="140">
        <f>('User Input'!AD140*AD351)</f>
        <v>0</v>
      </c>
      <c r="AE731" s="140">
        <f>('User Input'!AE140*AE351)</f>
        <v>0</v>
      </c>
      <c r="AF731" s="140">
        <f>('User Input'!AF140*AF351)</f>
        <v>0</v>
      </c>
      <c r="AG731" s="140">
        <f>('User Input'!AG140*AG351)</f>
        <v>0</v>
      </c>
      <c r="AH731" s="140">
        <f>('User Input'!AH140*AH351)</f>
        <v>0</v>
      </c>
      <c r="AI731" s="140">
        <f>('User Input'!AI140*AI351)</f>
        <v>0</v>
      </c>
      <c r="AJ731" s="140">
        <f>('User Input'!AJ140*AJ351)</f>
        <v>0</v>
      </c>
      <c r="AK731" s="140">
        <f>('User Input'!AK140*AK351)</f>
        <v>0</v>
      </c>
      <c r="AL731" s="140">
        <f>('User Input'!AL140*AL351)</f>
        <v>0</v>
      </c>
      <c r="AM731" s="140">
        <f>('User Input'!AM140*AM351)</f>
        <v>0</v>
      </c>
      <c r="AN731" s="140">
        <f>('User Input'!AN140*AN351)</f>
        <v>0</v>
      </c>
      <c r="AO731" s="140">
        <f>('User Input'!AO140*AO351)</f>
        <v>0</v>
      </c>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c r="CJ731" s="104"/>
      <c r="CK731" s="104"/>
      <c r="CL731" s="104"/>
      <c r="CM731" s="104"/>
      <c r="CN731" s="104"/>
      <c r="CO731" s="104"/>
      <c r="CP731" s="104"/>
      <c r="CQ731" s="104"/>
    </row>
    <row r="732" spans="1:95" ht="15" customHeight="1">
      <c r="A732" s="104"/>
      <c r="B732" s="117" t="s">
        <v>125</v>
      </c>
      <c r="C732" s="141"/>
      <c r="D732" s="140">
        <f>('User Input'!D141*D352)</f>
        <v>0</v>
      </c>
      <c r="E732" s="140">
        <f>('User Input'!E141*E352)</f>
        <v>0</v>
      </c>
      <c r="F732" s="140">
        <f>('User Input'!F141*F352)</f>
        <v>0</v>
      </c>
      <c r="G732" s="140">
        <f>('User Input'!G141*G352)</f>
        <v>0</v>
      </c>
      <c r="H732" s="140">
        <f>('User Input'!H141*H352)</f>
        <v>0</v>
      </c>
      <c r="I732" s="140">
        <f>('User Input'!I141*I352)</f>
        <v>0</v>
      </c>
      <c r="J732" s="140">
        <f>('User Input'!J141*J352)</f>
        <v>0</v>
      </c>
      <c r="K732" s="140">
        <f>('User Input'!K141*K352)</f>
        <v>0</v>
      </c>
      <c r="L732" s="140">
        <f>('User Input'!L141*L352)</f>
        <v>0</v>
      </c>
      <c r="M732" s="140">
        <f>('User Input'!M141*M352)</f>
        <v>0</v>
      </c>
      <c r="N732" s="140">
        <f>('User Input'!N141*N352)</f>
        <v>0</v>
      </c>
      <c r="O732" s="140">
        <f>('User Input'!O141*O352)</f>
        <v>0</v>
      </c>
      <c r="P732" s="140">
        <f>('User Input'!P141*P352)</f>
        <v>0</v>
      </c>
      <c r="Q732" s="140">
        <f>('User Input'!Q141*Q352)</f>
        <v>0</v>
      </c>
      <c r="R732" s="140">
        <f>('User Input'!R141*R352)</f>
        <v>0</v>
      </c>
      <c r="S732" s="140">
        <f>('User Input'!S141*S352)</f>
        <v>0</v>
      </c>
      <c r="T732" s="140">
        <f>('User Input'!T141*T352)</f>
        <v>0</v>
      </c>
      <c r="U732" s="140">
        <f>('User Input'!U141*U352)</f>
        <v>0</v>
      </c>
      <c r="V732" s="140">
        <f>('User Input'!V141*V352)</f>
        <v>0</v>
      </c>
      <c r="W732" s="140">
        <f>('User Input'!W141*W352)</f>
        <v>0</v>
      </c>
      <c r="X732" s="140">
        <f>('User Input'!X141*X352)</f>
        <v>0</v>
      </c>
      <c r="Y732" s="140">
        <f>('User Input'!Y141*Y352)</f>
        <v>0</v>
      </c>
      <c r="Z732" s="140">
        <f>('User Input'!Z141*Z352)</f>
        <v>0</v>
      </c>
      <c r="AA732" s="140">
        <f>('User Input'!AA141*AA352)</f>
        <v>0</v>
      </c>
      <c r="AB732" s="140">
        <f>('User Input'!AB141*AB352)</f>
        <v>0</v>
      </c>
      <c r="AC732" s="140">
        <f>('User Input'!AC141*AC352)</f>
        <v>0</v>
      </c>
      <c r="AD732" s="140">
        <f>('User Input'!AD141*AD352)</f>
        <v>0</v>
      </c>
      <c r="AE732" s="140">
        <f>('User Input'!AE141*AE352)</f>
        <v>0</v>
      </c>
      <c r="AF732" s="140">
        <f>('User Input'!AF141*AF352)</f>
        <v>0</v>
      </c>
      <c r="AG732" s="140">
        <f>('User Input'!AG141*AG352)</f>
        <v>0</v>
      </c>
      <c r="AH732" s="140">
        <f>('User Input'!AH141*AH352)</f>
        <v>0</v>
      </c>
      <c r="AI732" s="140">
        <f>('User Input'!AI141*AI352)</f>
        <v>0</v>
      </c>
      <c r="AJ732" s="140">
        <f>('User Input'!AJ141*AJ352)</f>
        <v>0</v>
      </c>
      <c r="AK732" s="140">
        <f>('User Input'!AK141*AK352)</f>
        <v>0</v>
      </c>
      <c r="AL732" s="140">
        <f>('User Input'!AL141*AL352)</f>
        <v>0</v>
      </c>
      <c r="AM732" s="140">
        <f>('User Input'!AM141*AM352)</f>
        <v>0</v>
      </c>
      <c r="AN732" s="140">
        <f>('User Input'!AN141*AN352)</f>
        <v>0</v>
      </c>
      <c r="AO732" s="140">
        <f>('User Input'!AO141*AO352)</f>
        <v>0</v>
      </c>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c r="CJ732" s="104"/>
      <c r="CK732" s="104"/>
      <c r="CL732" s="104"/>
      <c r="CM732" s="104"/>
      <c r="CN732" s="104"/>
      <c r="CO732" s="104"/>
      <c r="CP732" s="104"/>
      <c r="CQ732" s="104"/>
    </row>
    <row r="733" spans="1:95" ht="15" customHeight="1">
      <c r="A733" s="104"/>
      <c r="B733" s="117" t="s">
        <v>126</v>
      </c>
      <c r="C733" s="141"/>
      <c r="D733" s="140">
        <f>('User Input'!D142*D353)</f>
        <v>0</v>
      </c>
      <c r="E733" s="140">
        <f>('User Input'!E142*E353)</f>
        <v>0</v>
      </c>
      <c r="F733" s="140">
        <f>('User Input'!F142*F353)</f>
        <v>0</v>
      </c>
      <c r="G733" s="140">
        <f>('User Input'!G142*G353)</f>
        <v>0</v>
      </c>
      <c r="H733" s="140">
        <f>('User Input'!H142*H353)</f>
        <v>0</v>
      </c>
      <c r="I733" s="140">
        <f>('User Input'!I142*I353)</f>
        <v>0</v>
      </c>
      <c r="J733" s="140">
        <f>('User Input'!J142*J353)</f>
        <v>0</v>
      </c>
      <c r="K733" s="140">
        <f>('User Input'!K142*K353)</f>
        <v>0</v>
      </c>
      <c r="L733" s="140">
        <f>('User Input'!L142*L353)</f>
        <v>0</v>
      </c>
      <c r="M733" s="140">
        <f>('User Input'!M142*M353)</f>
        <v>0</v>
      </c>
      <c r="N733" s="140">
        <f>('User Input'!N142*N353)</f>
        <v>0</v>
      </c>
      <c r="O733" s="140">
        <f>('User Input'!O142*O353)</f>
        <v>0</v>
      </c>
      <c r="P733" s="140">
        <f>('User Input'!P142*P353)</f>
        <v>0</v>
      </c>
      <c r="Q733" s="140">
        <f>('User Input'!Q142*Q353)</f>
        <v>0</v>
      </c>
      <c r="R733" s="140">
        <f>('User Input'!R142*R353)</f>
        <v>0</v>
      </c>
      <c r="S733" s="140">
        <f>('User Input'!S142*S353)</f>
        <v>0</v>
      </c>
      <c r="T733" s="140">
        <f>('User Input'!T142*T353)</f>
        <v>0</v>
      </c>
      <c r="U733" s="140">
        <f>('User Input'!U142*U353)</f>
        <v>0</v>
      </c>
      <c r="V733" s="140">
        <f>('User Input'!V142*V353)</f>
        <v>0</v>
      </c>
      <c r="W733" s="140">
        <f>('User Input'!W142*W353)</f>
        <v>0</v>
      </c>
      <c r="X733" s="140">
        <f>('User Input'!X142*X353)</f>
        <v>0</v>
      </c>
      <c r="Y733" s="140">
        <f>('User Input'!Y142*Y353)</f>
        <v>0</v>
      </c>
      <c r="Z733" s="140">
        <f>('User Input'!Z142*Z353)</f>
        <v>0</v>
      </c>
      <c r="AA733" s="140">
        <f>('User Input'!AA142*AA353)</f>
        <v>0</v>
      </c>
      <c r="AB733" s="140">
        <f>('User Input'!AB142*AB353)</f>
        <v>0</v>
      </c>
      <c r="AC733" s="140">
        <f>('User Input'!AC142*AC353)</f>
        <v>0</v>
      </c>
      <c r="AD733" s="140">
        <f>('User Input'!AD142*AD353)</f>
        <v>0</v>
      </c>
      <c r="AE733" s="140">
        <f>('User Input'!AE142*AE353)</f>
        <v>0</v>
      </c>
      <c r="AF733" s="140">
        <f>('User Input'!AF142*AF353)</f>
        <v>0</v>
      </c>
      <c r="AG733" s="140">
        <f>('User Input'!AG142*AG353)</f>
        <v>0</v>
      </c>
      <c r="AH733" s="140">
        <f>('User Input'!AH142*AH353)</f>
        <v>0</v>
      </c>
      <c r="AI733" s="140">
        <f>('User Input'!AI142*AI353)</f>
        <v>0</v>
      </c>
      <c r="AJ733" s="140">
        <f>('User Input'!AJ142*AJ353)</f>
        <v>0</v>
      </c>
      <c r="AK733" s="140">
        <f>('User Input'!AK142*AK353)</f>
        <v>0</v>
      </c>
      <c r="AL733" s="140">
        <f>('User Input'!AL142*AL353)</f>
        <v>0</v>
      </c>
      <c r="AM733" s="140">
        <f>('User Input'!AM142*AM353)</f>
        <v>0</v>
      </c>
      <c r="AN733" s="140">
        <f>('User Input'!AN142*AN353)</f>
        <v>0</v>
      </c>
      <c r="AO733" s="140">
        <f>('User Input'!AO142*AO353)</f>
        <v>0</v>
      </c>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c r="CJ733" s="104"/>
      <c r="CK733" s="104"/>
      <c r="CL733" s="104"/>
      <c r="CM733" s="104"/>
      <c r="CN733" s="104"/>
      <c r="CO733" s="104"/>
      <c r="CP733" s="104"/>
      <c r="CQ733" s="104"/>
    </row>
    <row r="734" spans="1:95" ht="15" customHeight="1">
      <c r="A734" s="104"/>
      <c r="B734" s="117" t="s">
        <v>127</v>
      </c>
      <c r="C734" s="141"/>
      <c r="D734" s="140">
        <f>('User Input'!D143*D354)</f>
        <v>0</v>
      </c>
      <c r="E734" s="140">
        <f>('User Input'!E143*E354)</f>
        <v>0</v>
      </c>
      <c r="F734" s="140">
        <f>('User Input'!F143*F354)</f>
        <v>0</v>
      </c>
      <c r="G734" s="140">
        <f>('User Input'!G143*G354)</f>
        <v>0</v>
      </c>
      <c r="H734" s="140">
        <f>('User Input'!H143*H354)</f>
        <v>0</v>
      </c>
      <c r="I734" s="140">
        <f>('User Input'!I143*I354)</f>
        <v>0</v>
      </c>
      <c r="J734" s="140">
        <f>('User Input'!J143*J354)</f>
        <v>0</v>
      </c>
      <c r="K734" s="140">
        <f>('User Input'!K143*K354)</f>
        <v>0</v>
      </c>
      <c r="L734" s="140">
        <f>('User Input'!L143*L354)</f>
        <v>0</v>
      </c>
      <c r="M734" s="140">
        <f>('User Input'!M143*M354)</f>
        <v>0</v>
      </c>
      <c r="N734" s="140">
        <f>('User Input'!N143*N354)</f>
        <v>0</v>
      </c>
      <c r="O734" s="140">
        <f>('User Input'!O143*O354)</f>
        <v>0</v>
      </c>
      <c r="P734" s="140">
        <f>('User Input'!P143*P354)</f>
        <v>0</v>
      </c>
      <c r="Q734" s="140">
        <f>('User Input'!Q143*Q354)</f>
        <v>0</v>
      </c>
      <c r="R734" s="140">
        <f>('User Input'!R143*R354)</f>
        <v>0</v>
      </c>
      <c r="S734" s="140">
        <f>('User Input'!S143*S354)</f>
        <v>0</v>
      </c>
      <c r="T734" s="140">
        <f>('User Input'!T143*T354)</f>
        <v>0</v>
      </c>
      <c r="U734" s="140">
        <f>('User Input'!U143*U354)</f>
        <v>0</v>
      </c>
      <c r="V734" s="140">
        <f>('User Input'!V143*V354)</f>
        <v>0</v>
      </c>
      <c r="W734" s="140">
        <f>('User Input'!W143*W354)</f>
        <v>0</v>
      </c>
      <c r="X734" s="140">
        <f>('User Input'!X143*X354)</f>
        <v>0</v>
      </c>
      <c r="Y734" s="140">
        <f>('User Input'!Y143*Y354)</f>
        <v>0</v>
      </c>
      <c r="Z734" s="140">
        <f>('User Input'!Z143*Z354)</f>
        <v>0</v>
      </c>
      <c r="AA734" s="140">
        <f>('User Input'!AA143*AA354)</f>
        <v>0</v>
      </c>
      <c r="AB734" s="140">
        <f>('User Input'!AB143*AB354)</f>
        <v>0</v>
      </c>
      <c r="AC734" s="140">
        <f>('User Input'!AC143*AC354)</f>
        <v>0</v>
      </c>
      <c r="AD734" s="140">
        <f>('User Input'!AD143*AD354)</f>
        <v>0</v>
      </c>
      <c r="AE734" s="140">
        <f>('User Input'!AE143*AE354)</f>
        <v>0</v>
      </c>
      <c r="AF734" s="140">
        <f>('User Input'!AF143*AF354)</f>
        <v>0</v>
      </c>
      <c r="AG734" s="140">
        <f>('User Input'!AG143*AG354)</f>
        <v>0</v>
      </c>
      <c r="AH734" s="140">
        <f>('User Input'!AH143*AH354)</f>
        <v>0</v>
      </c>
      <c r="AI734" s="140">
        <f>('User Input'!AI143*AI354)</f>
        <v>0</v>
      </c>
      <c r="AJ734" s="140">
        <f>('User Input'!AJ143*AJ354)</f>
        <v>0</v>
      </c>
      <c r="AK734" s="140">
        <f>('User Input'!AK143*AK354)</f>
        <v>0</v>
      </c>
      <c r="AL734" s="140">
        <f>('User Input'!AL143*AL354)</f>
        <v>0</v>
      </c>
      <c r="AM734" s="140">
        <f>('User Input'!AM143*AM354)</f>
        <v>0</v>
      </c>
      <c r="AN734" s="140">
        <f>('User Input'!AN143*AN354)</f>
        <v>0</v>
      </c>
      <c r="AO734" s="140">
        <f>('User Input'!AO143*AO354)</f>
        <v>0</v>
      </c>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c r="CJ734" s="104"/>
      <c r="CK734" s="104"/>
      <c r="CL734" s="104"/>
      <c r="CM734" s="104"/>
      <c r="CN734" s="104"/>
      <c r="CO734" s="104"/>
      <c r="CP734" s="104"/>
      <c r="CQ734" s="104"/>
    </row>
    <row r="735" spans="1:95" ht="15" customHeight="1">
      <c r="A735" s="104"/>
      <c r="B735" s="117" t="s">
        <v>128</v>
      </c>
      <c r="C735" s="141"/>
      <c r="D735" s="140">
        <f>('User Input'!D144*D355)</f>
        <v>0</v>
      </c>
      <c r="E735" s="140">
        <f>('User Input'!E144*E355)</f>
        <v>0</v>
      </c>
      <c r="F735" s="140">
        <f>('User Input'!F144*F355)</f>
        <v>0</v>
      </c>
      <c r="G735" s="140">
        <f>('User Input'!G144*G355)</f>
        <v>0</v>
      </c>
      <c r="H735" s="140">
        <f>('User Input'!H144*H355)</f>
        <v>0</v>
      </c>
      <c r="I735" s="140">
        <f>('User Input'!I144*I355)</f>
        <v>0</v>
      </c>
      <c r="J735" s="140">
        <f>('User Input'!J144*J355)</f>
        <v>0</v>
      </c>
      <c r="K735" s="140">
        <f>('User Input'!K144*K355)</f>
        <v>0</v>
      </c>
      <c r="L735" s="140">
        <f>('User Input'!L144*L355)</f>
        <v>0</v>
      </c>
      <c r="M735" s="140">
        <f>('User Input'!M144*M355)</f>
        <v>0</v>
      </c>
      <c r="N735" s="140">
        <f>('User Input'!N144*N355)</f>
        <v>0</v>
      </c>
      <c r="O735" s="140">
        <f>('User Input'!O144*O355)</f>
        <v>0</v>
      </c>
      <c r="P735" s="140">
        <f>('User Input'!P144*P355)</f>
        <v>0</v>
      </c>
      <c r="Q735" s="140">
        <f>('User Input'!Q144*Q355)</f>
        <v>0</v>
      </c>
      <c r="R735" s="140">
        <f>('User Input'!R144*R355)</f>
        <v>0</v>
      </c>
      <c r="S735" s="140">
        <f>('User Input'!S144*S355)</f>
        <v>0</v>
      </c>
      <c r="T735" s="140">
        <f>('User Input'!T144*T355)</f>
        <v>0</v>
      </c>
      <c r="U735" s="140">
        <f>('User Input'!U144*U355)</f>
        <v>0</v>
      </c>
      <c r="V735" s="140">
        <f>('User Input'!V144*V355)</f>
        <v>0</v>
      </c>
      <c r="W735" s="140">
        <f>('User Input'!W144*W355)</f>
        <v>0</v>
      </c>
      <c r="X735" s="140">
        <f>('User Input'!X144*X355)</f>
        <v>0</v>
      </c>
      <c r="Y735" s="140">
        <f>('User Input'!Y144*Y355)</f>
        <v>0</v>
      </c>
      <c r="Z735" s="140">
        <f>('User Input'!Z144*Z355)</f>
        <v>0</v>
      </c>
      <c r="AA735" s="140">
        <f>('User Input'!AA144*AA355)</f>
        <v>0</v>
      </c>
      <c r="AB735" s="140">
        <f>('User Input'!AB144*AB355)</f>
        <v>0</v>
      </c>
      <c r="AC735" s="140">
        <f>('User Input'!AC144*AC355)</f>
        <v>0</v>
      </c>
      <c r="AD735" s="140">
        <f>('User Input'!AD144*AD355)</f>
        <v>0</v>
      </c>
      <c r="AE735" s="140">
        <f>('User Input'!AE144*AE355)</f>
        <v>0</v>
      </c>
      <c r="AF735" s="140">
        <f>('User Input'!AF144*AF355)</f>
        <v>0</v>
      </c>
      <c r="AG735" s="140">
        <f>('User Input'!AG144*AG355)</f>
        <v>0</v>
      </c>
      <c r="AH735" s="140">
        <f>('User Input'!AH144*AH355)</f>
        <v>0</v>
      </c>
      <c r="AI735" s="140">
        <f>('User Input'!AI144*AI355)</f>
        <v>0</v>
      </c>
      <c r="AJ735" s="140">
        <f>('User Input'!AJ144*AJ355)</f>
        <v>0</v>
      </c>
      <c r="AK735" s="140">
        <f>('User Input'!AK144*AK355)</f>
        <v>0</v>
      </c>
      <c r="AL735" s="140">
        <f>('User Input'!AL144*AL355)</f>
        <v>0</v>
      </c>
      <c r="AM735" s="140">
        <f>('User Input'!AM144*AM355)</f>
        <v>0</v>
      </c>
      <c r="AN735" s="140">
        <f>('User Input'!AN144*AN355)</f>
        <v>0</v>
      </c>
      <c r="AO735" s="140">
        <f>('User Input'!AO144*AO355)</f>
        <v>0</v>
      </c>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c r="CJ735" s="104"/>
      <c r="CK735" s="104"/>
      <c r="CL735" s="104"/>
      <c r="CM735" s="104"/>
      <c r="CN735" s="104"/>
      <c r="CO735" s="104"/>
      <c r="CP735" s="104"/>
      <c r="CQ735" s="104"/>
    </row>
    <row r="736" spans="1:95" ht="15" customHeight="1">
      <c r="A736" s="104"/>
      <c r="B736" s="117" t="s">
        <v>129</v>
      </c>
      <c r="C736" s="141"/>
      <c r="D736" s="140">
        <f>('User Input'!D145*D356)</f>
        <v>0</v>
      </c>
      <c r="E736" s="140">
        <f>('User Input'!E145*E356)</f>
        <v>0</v>
      </c>
      <c r="F736" s="140">
        <f>('User Input'!F145*F356)</f>
        <v>0</v>
      </c>
      <c r="G736" s="140">
        <f>('User Input'!G145*G356)</f>
        <v>0</v>
      </c>
      <c r="H736" s="140">
        <f>('User Input'!H145*H356)</f>
        <v>0</v>
      </c>
      <c r="I736" s="140">
        <f>('User Input'!I145*I356)</f>
        <v>0</v>
      </c>
      <c r="J736" s="140">
        <f>('User Input'!J145*J356)</f>
        <v>0</v>
      </c>
      <c r="K736" s="140">
        <f>('User Input'!K145*K356)</f>
        <v>0</v>
      </c>
      <c r="L736" s="140">
        <f>('User Input'!L145*L356)</f>
        <v>0</v>
      </c>
      <c r="M736" s="140">
        <f>('User Input'!M145*M356)</f>
        <v>0</v>
      </c>
      <c r="N736" s="140">
        <f>('User Input'!N145*N356)</f>
        <v>0</v>
      </c>
      <c r="O736" s="140">
        <f>('User Input'!O145*O356)</f>
        <v>0</v>
      </c>
      <c r="P736" s="140">
        <f>('User Input'!P145*P356)</f>
        <v>0</v>
      </c>
      <c r="Q736" s="140">
        <f>('User Input'!Q145*Q356)</f>
        <v>0</v>
      </c>
      <c r="R736" s="140">
        <f>('User Input'!R145*R356)</f>
        <v>0</v>
      </c>
      <c r="S736" s="140">
        <f>('User Input'!S145*S356)</f>
        <v>0</v>
      </c>
      <c r="T736" s="140">
        <f>('User Input'!T145*T356)</f>
        <v>0</v>
      </c>
      <c r="U736" s="140">
        <f>('User Input'!U145*U356)</f>
        <v>0</v>
      </c>
      <c r="V736" s="140">
        <f>('User Input'!V145*V356)</f>
        <v>0</v>
      </c>
      <c r="W736" s="140">
        <f>('User Input'!W145*W356)</f>
        <v>0</v>
      </c>
      <c r="X736" s="140">
        <f>('User Input'!X145*X356)</f>
        <v>0</v>
      </c>
      <c r="Y736" s="140">
        <f>('User Input'!Y145*Y356)</f>
        <v>0</v>
      </c>
      <c r="Z736" s="140">
        <f>('User Input'!Z145*Z356)</f>
        <v>0</v>
      </c>
      <c r="AA736" s="140">
        <f>('User Input'!AA145*AA356)</f>
        <v>0</v>
      </c>
      <c r="AB736" s="140">
        <f>('User Input'!AB145*AB356)</f>
        <v>0</v>
      </c>
      <c r="AC736" s="140">
        <f>('User Input'!AC145*AC356)</f>
        <v>0</v>
      </c>
      <c r="AD736" s="140">
        <f>('User Input'!AD145*AD356)</f>
        <v>0</v>
      </c>
      <c r="AE736" s="140">
        <f>('User Input'!AE145*AE356)</f>
        <v>0</v>
      </c>
      <c r="AF736" s="140">
        <f>('User Input'!AF145*AF356)</f>
        <v>0</v>
      </c>
      <c r="AG736" s="140">
        <f>('User Input'!AG145*AG356)</f>
        <v>0</v>
      </c>
      <c r="AH736" s="140">
        <f>('User Input'!AH145*AH356)</f>
        <v>0</v>
      </c>
      <c r="AI736" s="140">
        <f>('User Input'!AI145*AI356)</f>
        <v>0</v>
      </c>
      <c r="AJ736" s="140">
        <f>('User Input'!AJ145*AJ356)</f>
        <v>0</v>
      </c>
      <c r="AK736" s="140">
        <f>('User Input'!AK145*AK356)</f>
        <v>0</v>
      </c>
      <c r="AL736" s="140">
        <f>('User Input'!AL145*AL356)</f>
        <v>0</v>
      </c>
      <c r="AM736" s="140">
        <f>('User Input'!AM145*AM356)</f>
        <v>0</v>
      </c>
      <c r="AN736" s="140">
        <f>('User Input'!AN145*AN356)</f>
        <v>0</v>
      </c>
      <c r="AO736" s="140">
        <f>('User Input'!AO145*AO356)</f>
        <v>0</v>
      </c>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c r="CJ736" s="104"/>
      <c r="CK736" s="104"/>
      <c r="CL736" s="104"/>
      <c r="CM736" s="104"/>
      <c r="CN736" s="104"/>
      <c r="CO736" s="104"/>
      <c r="CP736" s="104"/>
      <c r="CQ736" s="104"/>
    </row>
    <row r="737" spans="1:95" ht="15" customHeight="1">
      <c r="A737" s="104"/>
      <c r="B737" s="117" t="s">
        <v>130</v>
      </c>
      <c r="C737" s="141"/>
      <c r="D737" s="140">
        <f>('User Input'!D146*D357)</f>
        <v>0</v>
      </c>
      <c r="E737" s="140">
        <f>('User Input'!E146*E357)</f>
        <v>0</v>
      </c>
      <c r="F737" s="140">
        <f>('User Input'!F146*F357)</f>
        <v>0</v>
      </c>
      <c r="G737" s="140">
        <f>('User Input'!G146*G357)</f>
        <v>0</v>
      </c>
      <c r="H737" s="140">
        <f>('User Input'!H146*H357)</f>
        <v>0</v>
      </c>
      <c r="I737" s="140">
        <f>('User Input'!I146*I357)</f>
        <v>0</v>
      </c>
      <c r="J737" s="140">
        <f>('User Input'!J146*J357)</f>
        <v>0</v>
      </c>
      <c r="K737" s="140">
        <f>('User Input'!K146*K357)</f>
        <v>0</v>
      </c>
      <c r="L737" s="140">
        <f>('User Input'!L146*L357)</f>
        <v>0</v>
      </c>
      <c r="M737" s="140">
        <f>('User Input'!M146*M357)</f>
        <v>0</v>
      </c>
      <c r="N737" s="140">
        <f>('User Input'!N146*N357)</f>
        <v>0</v>
      </c>
      <c r="O737" s="140">
        <f>('User Input'!O146*O357)</f>
        <v>0</v>
      </c>
      <c r="P737" s="140">
        <f>('User Input'!P146*P357)</f>
        <v>0</v>
      </c>
      <c r="Q737" s="140">
        <f>('User Input'!Q146*Q357)</f>
        <v>0</v>
      </c>
      <c r="R737" s="140">
        <f>('User Input'!R146*R357)</f>
        <v>0</v>
      </c>
      <c r="S737" s="140">
        <f>('User Input'!S146*S357)</f>
        <v>0</v>
      </c>
      <c r="T737" s="140">
        <f>('User Input'!T146*T357)</f>
        <v>0</v>
      </c>
      <c r="U737" s="140">
        <f>('User Input'!U146*U357)</f>
        <v>0</v>
      </c>
      <c r="V737" s="140">
        <f>('User Input'!V146*V357)</f>
        <v>0</v>
      </c>
      <c r="W737" s="140">
        <f>('User Input'!W146*W357)</f>
        <v>0</v>
      </c>
      <c r="X737" s="140">
        <f>('User Input'!X146*X357)</f>
        <v>0</v>
      </c>
      <c r="Y737" s="140">
        <f>('User Input'!Y146*Y357)</f>
        <v>0</v>
      </c>
      <c r="Z737" s="140">
        <f>('User Input'!Z146*Z357)</f>
        <v>0</v>
      </c>
      <c r="AA737" s="140">
        <f>('User Input'!AA146*AA357)</f>
        <v>0</v>
      </c>
      <c r="AB737" s="140">
        <f>('User Input'!AB146*AB357)</f>
        <v>0</v>
      </c>
      <c r="AC737" s="140">
        <f>('User Input'!AC146*AC357)</f>
        <v>0</v>
      </c>
      <c r="AD737" s="140">
        <f>('User Input'!AD146*AD357)</f>
        <v>0</v>
      </c>
      <c r="AE737" s="140">
        <f>('User Input'!AE146*AE357)</f>
        <v>0</v>
      </c>
      <c r="AF737" s="140">
        <f>('User Input'!AF146*AF357)</f>
        <v>0</v>
      </c>
      <c r="AG737" s="140">
        <f>('User Input'!AG146*AG357)</f>
        <v>0</v>
      </c>
      <c r="AH737" s="140">
        <f>('User Input'!AH146*AH357)</f>
        <v>0</v>
      </c>
      <c r="AI737" s="140">
        <f>('User Input'!AI146*AI357)</f>
        <v>0</v>
      </c>
      <c r="AJ737" s="140">
        <f>('User Input'!AJ146*AJ357)</f>
        <v>0</v>
      </c>
      <c r="AK737" s="140">
        <f>('User Input'!AK146*AK357)</f>
        <v>0</v>
      </c>
      <c r="AL737" s="140">
        <f>('User Input'!AL146*AL357)</f>
        <v>0</v>
      </c>
      <c r="AM737" s="140">
        <f>('User Input'!AM146*AM357)</f>
        <v>0</v>
      </c>
      <c r="AN737" s="140">
        <f>('User Input'!AN146*AN357)</f>
        <v>0</v>
      </c>
      <c r="AO737" s="140">
        <f>('User Input'!AO146*AO357)</f>
        <v>0</v>
      </c>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c r="CJ737" s="104"/>
      <c r="CK737" s="104"/>
      <c r="CL737" s="104"/>
      <c r="CM737" s="104"/>
      <c r="CN737" s="104"/>
      <c r="CO737" s="104"/>
      <c r="CP737" s="104"/>
      <c r="CQ737" s="104"/>
    </row>
    <row r="738" spans="1:95" ht="15" customHeight="1">
      <c r="A738" s="104"/>
      <c r="B738" s="117" t="s">
        <v>131</v>
      </c>
      <c r="C738" s="141"/>
      <c r="D738" s="140">
        <f>('User Input'!D147*D358)</f>
        <v>0</v>
      </c>
      <c r="E738" s="140">
        <f>('User Input'!E147*E358)</f>
        <v>0</v>
      </c>
      <c r="F738" s="140">
        <f>('User Input'!F147*F358)</f>
        <v>0</v>
      </c>
      <c r="G738" s="140">
        <f>('User Input'!G147*G358)</f>
        <v>0</v>
      </c>
      <c r="H738" s="140">
        <f>('User Input'!H147*H358)</f>
        <v>0</v>
      </c>
      <c r="I738" s="140">
        <f>('User Input'!I147*I358)</f>
        <v>0</v>
      </c>
      <c r="J738" s="140">
        <f>('User Input'!J147*J358)</f>
        <v>0</v>
      </c>
      <c r="K738" s="140">
        <f>('User Input'!K147*K358)</f>
        <v>0</v>
      </c>
      <c r="L738" s="140">
        <f>('User Input'!L147*L358)</f>
        <v>0</v>
      </c>
      <c r="M738" s="140">
        <f>('User Input'!M147*M358)</f>
        <v>0</v>
      </c>
      <c r="N738" s="140">
        <f>('User Input'!N147*N358)</f>
        <v>0</v>
      </c>
      <c r="O738" s="140">
        <f>('User Input'!O147*O358)</f>
        <v>0</v>
      </c>
      <c r="P738" s="140">
        <f>('User Input'!P147*P358)</f>
        <v>0</v>
      </c>
      <c r="Q738" s="140">
        <f>('User Input'!Q147*Q358)</f>
        <v>0</v>
      </c>
      <c r="R738" s="140">
        <f>('User Input'!R147*R358)</f>
        <v>0</v>
      </c>
      <c r="S738" s="140">
        <f>('User Input'!S147*S358)</f>
        <v>0</v>
      </c>
      <c r="T738" s="140">
        <f>('User Input'!T147*T358)</f>
        <v>0</v>
      </c>
      <c r="U738" s="140">
        <f>('User Input'!U147*U358)</f>
        <v>0</v>
      </c>
      <c r="V738" s="140">
        <f>('User Input'!V147*V358)</f>
        <v>0</v>
      </c>
      <c r="W738" s="140">
        <f>('User Input'!W147*W358)</f>
        <v>0</v>
      </c>
      <c r="X738" s="140">
        <f>('User Input'!X147*X358)</f>
        <v>0</v>
      </c>
      <c r="Y738" s="140">
        <f>('User Input'!Y147*Y358)</f>
        <v>0</v>
      </c>
      <c r="Z738" s="140">
        <f>('User Input'!Z147*Z358)</f>
        <v>0</v>
      </c>
      <c r="AA738" s="140">
        <f>('User Input'!AA147*AA358)</f>
        <v>0</v>
      </c>
      <c r="AB738" s="140">
        <f>('User Input'!AB147*AB358)</f>
        <v>0</v>
      </c>
      <c r="AC738" s="140">
        <f>('User Input'!AC147*AC358)</f>
        <v>0</v>
      </c>
      <c r="AD738" s="140">
        <f>('User Input'!AD147*AD358)</f>
        <v>0</v>
      </c>
      <c r="AE738" s="140">
        <f>('User Input'!AE147*AE358)</f>
        <v>0</v>
      </c>
      <c r="AF738" s="140">
        <f>('User Input'!AF147*AF358)</f>
        <v>0</v>
      </c>
      <c r="AG738" s="140">
        <f>('User Input'!AG147*AG358)</f>
        <v>0</v>
      </c>
      <c r="AH738" s="140">
        <f>('User Input'!AH147*AH358)</f>
        <v>0</v>
      </c>
      <c r="AI738" s="140">
        <f>('User Input'!AI147*AI358)</f>
        <v>0</v>
      </c>
      <c r="AJ738" s="140">
        <f>('User Input'!AJ147*AJ358)</f>
        <v>0</v>
      </c>
      <c r="AK738" s="140">
        <f>('User Input'!AK147*AK358)</f>
        <v>0</v>
      </c>
      <c r="AL738" s="140">
        <f>('User Input'!AL147*AL358)</f>
        <v>0</v>
      </c>
      <c r="AM738" s="140">
        <f>('User Input'!AM147*AM358)</f>
        <v>0</v>
      </c>
      <c r="AN738" s="140">
        <f>('User Input'!AN147*AN358)</f>
        <v>0</v>
      </c>
      <c r="AO738" s="140">
        <f>('User Input'!AO147*AO358)</f>
        <v>0</v>
      </c>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c r="CJ738" s="104"/>
      <c r="CK738" s="104"/>
      <c r="CL738" s="104"/>
      <c r="CM738" s="104"/>
      <c r="CN738" s="104"/>
      <c r="CO738" s="104"/>
      <c r="CP738" s="104"/>
      <c r="CQ738" s="104"/>
    </row>
    <row r="739" spans="1:95" ht="15" customHeight="1">
      <c r="A739" s="104"/>
      <c r="B739" s="117" t="s">
        <v>132</v>
      </c>
      <c r="C739" s="141"/>
      <c r="D739" s="140">
        <f>('User Input'!D148*D359)</f>
        <v>0</v>
      </c>
      <c r="E739" s="140">
        <f>('User Input'!E148*E359)</f>
        <v>0</v>
      </c>
      <c r="F739" s="140">
        <f>('User Input'!F148*F359)</f>
        <v>0</v>
      </c>
      <c r="G739" s="140">
        <f>('User Input'!G148*G359)</f>
        <v>0</v>
      </c>
      <c r="H739" s="140">
        <f>('User Input'!H148*H359)</f>
        <v>0</v>
      </c>
      <c r="I739" s="140">
        <f>('User Input'!I148*I359)</f>
        <v>0</v>
      </c>
      <c r="J739" s="140">
        <f>('User Input'!J148*J359)</f>
        <v>0</v>
      </c>
      <c r="K739" s="140">
        <f>('User Input'!K148*K359)</f>
        <v>0</v>
      </c>
      <c r="L739" s="140">
        <f>('User Input'!L148*L359)</f>
        <v>0</v>
      </c>
      <c r="M739" s="140">
        <f>('User Input'!M148*M359)</f>
        <v>0</v>
      </c>
      <c r="N739" s="140">
        <f>('User Input'!N148*N359)</f>
        <v>0</v>
      </c>
      <c r="O739" s="140">
        <f>('User Input'!O148*O359)</f>
        <v>0</v>
      </c>
      <c r="P739" s="140">
        <f>('User Input'!P148*P359)</f>
        <v>0</v>
      </c>
      <c r="Q739" s="140">
        <f>('User Input'!Q148*Q359)</f>
        <v>0</v>
      </c>
      <c r="R739" s="140">
        <f>('User Input'!R148*R359)</f>
        <v>0</v>
      </c>
      <c r="S739" s="140">
        <f>('User Input'!S148*S359)</f>
        <v>0</v>
      </c>
      <c r="T739" s="140">
        <f>('User Input'!T148*T359)</f>
        <v>0</v>
      </c>
      <c r="U739" s="140">
        <f>('User Input'!U148*U359)</f>
        <v>0</v>
      </c>
      <c r="V739" s="140">
        <f>('User Input'!V148*V359)</f>
        <v>0</v>
      </c>
      <c r="W739" s="140">
        <f>('User Input'!W148*W359)</f>
        <v>0</v>
      </c>
      <c r="X739" s="140">
        <f>('User Input'!X148*X359)</f>
        <v>0</v>
      </c>
      <c r="Y739" s="140">
        <f>('User Input'!Y148*Y359)</f>
        <v>0</v>
      </c>
      <c r="Z739" s="140">
        <f>('User Input'!Z148*Z359)</f>
        <v>0</v>
      </c>
      <c r="AA739" s="140">
        <f>('User Input'!AA148*AA359)</f>
        <v>0</v>
      </c>
      <c r="AB739" s="140">
        <f>('User Input'!AB148*AB359)</f>
        <v>0</v>
      </c>
      <c r="AC739" s="140">
        <f>('User Input'!AC148*AC359)</f>
        <v>0</v>
      </c>
      <c r="AD739" s="140">
        <f>('User Input'!AD148*AD359)</f>
        <v>0</v>
      </c>
      <c r="AE739" s="140">
        <f>('User Input'!AE148*AE359)</f>
        <v>0</v>
      </c>
      <c r="AF739" s="140">
        <f>('User Input'!AF148*AF359)</f>
        <v>0</v>
      </c>
      <c r="AG739" s="140">
        <f>('User Input'!AG148*AG359)</f>
        <v>0</v>
      </c>
      <c r="AH739" s="140">
        <f>('User Input'!AH148*AH359)</f>
        <v>0</v>
      </c>
      <c r="AI739" s="140">
        <f>('User Input'!AI148*AI359)</f>
        <v>0</v>
      </c>
      <c r="AJ739" s="140">
        <f>('User Input'!AJ148*AJ359)</f>
        <v>0</v>
      </c>
      <c r="AK739" s="140">
        <f>('User Input'!AK148*AK359)</f>
        <v>0</v>
      </c>
      <c r="AL739" s="140">
        <f>('User Input'!AL148*AL359)</f>
        <v>0</v>
      </c>
      <c r="AM739" s="140">
        <f>('User Input'!AM148*AM359)</f>
        <v>0</v>
      </c>
      <c r="AN739" s="140">
        <f>('User Input'!AN148*AN359)</f>
        <v>0</v>
      </c>
      <c r="AO739" s="140">
        <f>('User Input'!AO148*AO359)</f>
        <v>0</v>
      </c>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c r="CJ739" s="104"/>
      <c r="CK739" s="104"/>
      <c r="CL739" s="104"/>
      <c r="CM739" s="104"/>
      <c r="CN739" s="104"/>
      <c r="CO739" s="104"/>
      <c r="CP739" s="104"/>
      <c r="CQ739" s="3"/>
    </row>
    <row r="740" spans="1:95" ht="15" customHeight="1">
      <c r="A740" s="104"/>
      <c r="B740" s="119"/>
      <c r="C740" s="142"/>
      <c r="D740" s="142"/>
      <c r="E740" s="142"/>
      <c r="F740" s="142"/>
      <c r="G740" s="142"/>
      <c r="H740" s="142"/>
      <c r="I740" s="142"/>
      <c r="J740" s="142"/>
      <c r="K740" s="142"/>
      <c r="L740" s="142"/>
      <c r="M740" s="142"/>
      <c r="N740" s="142"/>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c r="CJ740" s="104"/>
      <c r="CK740" s="104"/>
      <c r="CL740" s="104"/>
      <c r="CM740" s="104"/>
      <c r="CN740" s="104"/>
      <c r="CO740" s="104"/>
      <c r="CP740" s="104"/>
      <c r="CQ740" s="104"/>
    </row>
    <row r="741" spans="1:95" ht="15" customHeight="1">
      <c r="A741" s="104"/>
      <c r="B741" s="146" t="s">
        <v>249</v>
      </c>
      <c r="C741" s="145">
        <f>SUM($D$702:$AO$739)</f>
        <v>0</v>
      </c>
      <c r="D741" s="144"/>
      <c r="E741" s="145"/>
      <c r="F741" s="142"/>
      <c r="G741" s="142"/>
      <c r="H741" s="142"/>
      <c r="I741" s="142"/>
      <c r="J741" s="142"/>
      <c r="K741" s="142"/>
      <c r="L741" s="142"/>
      <c r="M741" s="142"/>
      <c r="N741" s="142"/>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c r="CJ741" s="104"/>
      <c r="CK741" s="104"/>
      <c r="CL741" s="104"/>
      <c r="CM741" s="104"/>
      <c r="CN741" s="104"/>
      <c r="CO741" s="104"/>
      <c r="CP741" s="104"/>
      <c r="CQ741" s="104"/>
    </row>
    <row r="742" spans="1:95" ht="15" customHeight="1">
      <c r="A742" s="104"/>
      <c r="B742" s="142"/>
      <c r="C742" s="142"/>
      <c r="D742" s="18"/>
      <c r="E742" s="142"/>
      <c r="F742" s="142"/>
      <c r="G742" s="142"/>
      <c r="H742" s="142"/>
      <c r="I742" s="142"/>
      <c r="J742" s="142"/>
      <c r="K742" s="142"/>
      <c r="L742" s="142"/>
      <c r="M742" s="142"/>
      <c r="N742" s="142"/>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c r="CJ742" s="104"/>
      <c r="CK742" s="104"/>
      <c r="CL742" s="104"/>
      <c r="CM742" s="104"/>
      <c r="CN742" s="104"/>
      <c r="CO742" s="104"/>
      <c r="CP742" s="104"/>
      <c r="CQ742" s="104"/>
    </row>
    <row r="743" spans="1:95" ht="15" customHeight="1">
      <c r="A743" s="104"/>
      <c r="B743" s="142" t="s">
        <v>250</v>
      </c>
      <c r="C743" s="145">
        <f>C741-C696</f>
        <v>0</v>
      </c>
      <c r="D743" s="18"/>
      <c r="E743" s="142"/>
      <c r="F743" s="142"/>
      <c r="G743" s="142"/>
      <c r="H743" s="142"/>
      <c r="I743" s="142"/>
      <c r="J743" s="142"/>
      <c r="K743" s="142"/>
      <c r="L743" s="142"/>
      <c r="M743" s="142"/>
      <c r="N743" s="142"/>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c r="CJ743" s="104"/>
      <c r="CK743" s="104"/>
      <c r="CL743" s="104"/>
      <c r="CM743" s="104"/>
      <c r="CN743" s="104"/>
      <c r="CO743" s="104"/>
      <c r="CP743" s="104"/>
      <c r="CQ743" s="104"/>
    </row>
    <row r="744" spans="1:95" ht="14.45">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c r="CJ744" s="104"/>
      <c r="CK744" s="104"/>
      <c r="CL744" s="104"/>
      <c r="CM744" s="104"/>
      <c r="CN744" s="104"/>
      <c r="CO744" s="104"/>
      <c r="CP744" s="104"/>
      <c r="CQ744" s="104"/>
    </row>
    <row r="745" spans="1:95" s="5" customFormat="1" ht="15.6">
      <c r="B745" s="5" t="s">
        <v>251</v>
      </c>
    </row>
    <row r="746" spans="1:95" ht="15" customHeight="1">
      <c r="A746" s="104"/>
      <c r="B746" s="142"/>
      <c r="C746" s="142"/>
      <c r="D746" s="142"/>
      <c r="E746" s="142"/>
      <c r="F746" s="142"/>
      <c r="G746" s="142"/>
      <c r="H746" s="142"/>
      <c r="I746" s="142"/>
      <c r="J746" s="142"/>
      <c r="K746" s="142"/>
      <c r="L746" s="142"/>
      <c r="M746" s="142"/>
      <c r="N746" s="142"/>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c r="CJ746" s="104"/>
      <c r="CK746" s="104"/>
      <c r="CL746" s="104"/>
      <c r="CM746" s="104"/>
      <c r="CN746" s="104"/>
      <c r="CO746" s="104"/>
      <c r="CP746" s="104"/>
      <c r="CQ746" s="104"/>
    </row>
    <row r="747" spans="1:95" ht="15" customHeight="1">
      <c r="A747" s="104"/>
      <c r="B747" s="119"/>
      <c r="C747" s="49" t="s">
        <v>94</v>
      </c>
      <c r="D747" s="71" t="s">
        <v>95</v>
      </c>
      <c r="E747" s="113" t="s">
        <v>96</v>
      </c>
      <c r="F747" s="113" t="s">
        <v>97</v>
      </c>
      <c r="G747" s="113" t="s">
        <v>98</v>
      </c>
      <c r="H747" s="113" t="s">
        <v>99</v>
      </c>
      <c r="I747" s="113" t="s">
        <v>100</v>
      </c>
      <c r="J747" s="113" t="s">
        <v>101</v>
      </c>
      <c r="K747" s="113" t="s">
        <v>102</v>
      </c>
      <c r="L747" s="113" t="s">
        <v>103</v>
      </c>
      <c r="M747" s="113" t="s">
        <v>104</v>
      </c>
      <c r="N747" s="113" t="s">
        <v>105</v>
      </c>
      <c r="O747" s="113" t="s">
        <v>106</v>
      </c>
      <c r="P747" s="113" t="s">
        <v>107</v>
      </c>
      <c r="Q747" s="113" t="s">
        <v>108</v>
      </c>
      <c r="R747" s="113" t="s">
        <v>109</v>
      </c>
      <c r="S747" s="113" t="s">
        <v>110</v>
      </c>
      <c r="T747" s="113" t="s">
        <v>111</v>
      </c>
      <c r="U747" s="113" t="s">
        <v>112</v>
      </c>
      <c r="V747" s="113" t="s">
        <v>113</v>
      </c>
      <c r="W747" s="113" t="s">
        <v>114</v>
      </c>
      <c r="X747" s="113" t="s">
        <v>115</v>
      </c>
      <c r="Y747" s="113" t="s">
        <v>116</v>
      </c>
      <c r="Z747" s="113" t="s">
        <v>117</v>
      </c>
      <c r="AA747" s="113" t="s">
        <v>118</v>
      </c>
      <c r="AB747" s="113" t="s">
        <v>119</v>
      </c>
      <c r="AC747" s="113" t="s">
        <v>120</v>
      </c>
      <c r="AD747" s="113" t="s">
        <v>121</v>
      </c>
      <c r="AE747" s="113" t="s">
        <v>122</v>
      </c>
      <c r="AF747" s="113" t="s">
        <v>123</v>
      </c>
      <c r="AG747" s="113" t="s">
        <v>124</v>
      </c>
      <c r="AH747" s="113" t="s">
        <v>125</v>
      </c>
      <c r="AI747" s="113" t="s">
        <v>126</v>
      </c>
      <c r="AJ747" s="113" t="s">
        <v>127</v>
      </c>
      <c r="AK747" s="113" t="s">
        <v>128</v>
      </c>
      <c r="AL747" s="113" t="s">
        <v>129</v>
      </c>
      <c r="AM747" s="113" t="s">
        <v>130</v>
      </c>
      <c r="AN747" s="113" t="s">
        <v>131</v>
      </c>
      <c r="AO747" s="113" t="s">
        <v>132</v>
      </c>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c r="CJ747" s="104"/>
      <c r="CK747" s="104"/>
      <c r="CL747" s="104"/>
      <c r="CM747" s="104"/>
      <c r="CN747" s="104"/>
      <c r="CO747" s="104"/>
      <c r="CP747" s="104"/>
      <c r="CQ747" s="104"/>
    </row>
    <row r="748" spans="1:95" ht="15" customHeight="1">
      <c r="A748" s="104"/>
      <c r="B748" s="49" t="s">
        <v>133</v>
      </c>
      <c r="C748" s="138"/>
      <c r="D748" s="138"/>
      <c r="E748" s="138"/>
      <c r="F748" s="138"/>
      <c r="G748" s="138"/>
      <c r="H748" s="138"/>
      <c r="I748" s="138"/>
      <c r="J748" s="138"/>
      <c r="K748" s="138"/>
      <c r="L748" s="138"/>
      <c r="M748" s="138"/>
      <c r="N748" s="138"/>
      <c r="O748" s="138"/>
      <c r="P748" s="138"/>
      <c r="Q748" s="139"/>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c r="CJ748" s="104"/>
      <c r="CK748" s="104"/>
      <c r="CL748" s="104"/>
      <c r="CM748" s="104"/>
      <c r="CN748" s="104"/>
      <c r="CO748" s="104"/>
      <c r="CP748" s="104"/>
      <c r="CQ748" s="104"/>
    </row>
    <row r="749" spans="1:95" ht="15" customHeight="1">
      <c r="A749" s="104"/>
      <c r="B749" s="69" t="s">
        <v>95</v>
      </c>
      <c r="C749" s="130"/>
      <c r="D749" s="140">
        <f>('User Input'!D27*D375)</f>
        <v>0</v>
      </c>
      <c r="E749" s="140">
        <f>('User Input'!E27*E375)</f>
        <v>0</v>
      </c>
      <c r="F749" s="140">
        <f>('User Input'!F27*F375)</f>
        <v>0</v>
      </c>
      <c r="G749" s="140">
        <f>('User Input'!G27*G375)</f>
        <v>0</v>
      </c>
      <c r="H749" s="140">
        <f>('User Input'!H27*H375)</f>
        <v>0</v>
      </c>
      <c r="I749" s="140">
        <f>('User Input'!I27*I375)</f>
        <v>0</v>
      </c>
      <c r="J749" s="140">
        <f>('User Input'!J27*J375)</f>
        <v>0</v>
      </c>
      <c r="K749" s="140">
        <f>('User Input'!K27*K375)</f>
        <v>0</v>
      </c>
      <c r="L749" s="140">
        <f>('User Input'!L27*L375)</f>
        <v>0</v>
      </c>
      <c r="M749" s="140">
        <f>('User Input'!M27*M375)</f>
        <v>0</v>
      </c>
      <c r="N749" s="140">
        <f>('User Input'!N27*N375)</f>
        <v>0</v>
      </c>
      <c r="O749" s="140">
        <f>('User Input'!O27*O375)</f>
        <v>0</v>
      </c>
      <c r="P749" s="140">
        <f>('User Input'!P27*P375)</f>
        <v>0</v>
      </c>
      <c r="Q749" s="140">
        <f>('User Input'!Q27*Q375)</f>
        <v>0</v>
      </c>
      <c r="R749" s="140">
        <f>('User Input'!R27*R375)</f>
        <v>0</v>
      </c>
      <c r="S749" s="140">
        <f>('User Input'!S27*S375)</f>
        <v>0</v>
      </c>
      <c r="T749" s="140">
        <f>('User Input'!T27*T375)</f>
        <v>0</v>
      </c>
      <c r="U749" s="140">
        <f>('User Input'!U27*U375)</f>
        <v>0</v>
      </c>
      <c r="V749" s="140">
        <f>('User Input'!V27*V375)</f>
        <v>0</v>
      </c>
      <c r="W749" s="140">
        <f>('User Input'!W27*W375)</f>
        <v>0</v>
      </c>
      <c r="X749" s="140">
        <f>('User Input'!X27*X375)</f>
        <v>0</v>
      </c>
      <c r="Y749" s="140">
        <f>('User Input'!Y27*Y375)</f>
        <v>0</v>
      </c>
      <c r="Z749" s="140">
        <f>('User Input'!Z27*Z375)</f>
        <v>0</v>
      </c>
      <c r="AA749" s="140">
        <f>('User Input'!AA27*AA375)</f>
        <v>0</v>
      </c>
      <c r="AB749" s="140">
        <f>('User Input'!AB27*AB375)</f>
        <v>0</v>
      </c>
      <c r="AC749" s="140">
        <f>('User Input'!AC27*AC375)</f>
        <v>0</v>
      </c>
      <c r="AD749" s="140">
        <f>('User Input'!AD27*AD375)</f>
        <v>0</v>
      </c>
      <c r="AE749" s="140">
        <f>('User Input'!AE27*AE375)</f>
        <v>0</v>
      </c>
      <c r="AF749" s="140">
        <f>('User Input'!AF27*AF375)</f>
        <v>0</v>
      </c>
      <c r="AG749" s="140">
        <f>('User Input'!AG27*AG375)</f>
        <v>0</v>
      </c>
      <c r="AH749" s="140">
        <f>('User Input'!AH27*AH375)</f>
        <v>0</v>
      </c>
      <c r="AI749" s="140">
        <f>('User Input'!AI27*AI375)</f>
        <v>0</v>
      </c>
      <c r="AJ749" s="140">
        <f>('User Input'!AJ27*AJ375)</f>
        <v>0</v>
      </c>
      <c r="AK749" s="140">
        <f>('User Input'!AK27*AK375)</f>
        <v>0</v>
      </c>
      <c r="AL749" s="140">
        <f>('User Input'!AL27*AL375)</f>
        <v>0</v>
      </c>
      <c r="AM749" s="140">
        <f>('User Input'!AM27*AM375)</f>
        <v>0</v>
      </c>
      <c r="AN749" s="140">
        <f>('User Input'!AN27*AN375)</f>
        <v>0</v>
      </c>
      <c r="AO749" s="140">
        <f>('User Input'!AO27*AO375)</f>
        <v>0</v>
      </c>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row>
    <row r="750" spans="1:95" ht="15" customHeight="1">
      <c r="A750" s="104"/>
      <c r="B750" s="117" t="s">
        <v>96</v>
      </c>
      <c r="C750" s="141"/>
      <c r="D750" s="140">
        <f>('User Input'!D28*D376)</f>
        <v>0</v>
      </c>
      <c r="E750" s="140">
        <f>('User Input'!E28*E376)</f>
        <v>0</v>
      </c>
      <c r="F750" s="140">
        <f>('User Input'!F28*F376)</f>
        <v>0</v>
      </c>
      <c r="G750" s="140">
        <f>('User Input'!G28*G376)</f>
        <v>0</v>
      </c>
      <c r="H750" s="140">
        <f>('User Input'!H28*H376)</f>
        <v>0</v>
      </c>
      <c r="I750" s="140">
        <f>('User Input'!I28*I376)</f>
        <v>0</v>
      </c>
      <c r="J750" s="140">
        <f>('User Input'!J28*J376)</f>
        <v>0</v>
      </c>
      <c r="K750" s="140">
        <f>('User Input'!K28*K376)</f>
        <v>0</v>
      </c>
      <c r="L750" s="140">
        <f>('User Input'!L28*L376)</f>
        <v>0</v>
      </c>
      <c r="M750" s="140">
        <f>('User Input'!M28*M376)</f>
        <v>0</v>
      </c>
      <c r="N750" s="140">
        <f>('User Input'!N28*N376)</f>
        <v>0</v>
      </c>
      <c r="O750" s="140">
        <f>('User Input'!O28*O376)</f>
        <v>0</v>
      </c>
      <c r="P750" s="140">
        <f>('User Input'!P28*P376)</f>
        <v>0</v>
      </c>
      <c r="Q750" s="140">
        <f>('User Input'!Q28*Q376)</f>
        <v>0</v>
      </c>
      <c r="R750" s="140">
        <f>('User Input'!R28*R376)</f>
        <v>0</v>
      </c>
      <c r="S750" s="140">
        <f>('User Input'!S28*S376)</f>
        <v>0</v>
      </c>
      <c r="T750" s="140">
        <f>('User Input'!T28*T376)</f>
        <v>0</v>
      </c>
      <c r="U750" s="140">
        <f>('User Input'!U28*U376)</f>
        <v>0</v>
      </c>
      <c r="V750" s="140">
        <f>('User Input'!V28*V376)</f>
        <v>0</v>
      </c>
      <c r="W750" s="140">
        <f>('User Input'!W28*W376)</f>
        <v>0</v>
      </c>
      <c r="X750" s="140">
        <f>('User Input'!X28*X376)</f>
        <v>0</v>
      </c>
      <c r="Y750" s="140">
        <f>('User Input'!Y28*Y376)</f>
        <v>0</v>
      </c>
      <c r="Z750" s="140">
        <f>('User Input'!Z28*Z376)</f>
        <v>0</v>
      </c>
      <c r="AA750" s="140">
        <f>('User Input'!AA28*AA376)</f>
        <v>0</v>
      </c>
      <c r="AB750" s="140">
        <f>('User Input'!AB28*AB376)</f>
        <v>0</v>
      </c>
      <c r="AC750" s="140">
        <f>('User Input'!AC28*AC376)</f>
        <v>0</v>
      </c>
      <c r="AD750" s="140">
        <f>('User Input'!AD28*AD376)</f>
        <v>0</v>
      </c>
      <c r="AE750" s="140">
        <f>('User Input'!AE28*AE376)</f>
        <v>0</v>
      </c>
      <c r="AF750" s="140">
        <f>('User Input'!AF28*AF376)</f>
        <v>0</v>
      </c>
      <c r="AG750" s="140">
        <f>('User Input'!AG28*AG376)</f>
        <v>0</v>
      </c>
      <c r="AH750" s="140">
        <f>('User Input'!AH28*AH376)</f>
        <v>0</v>
      </c>
      <c r="AI750" s="140">
        <f>('User Input'!AI28*AI376)</f>
        <v>0</v>
      </c>
      <c r="AJ750" s="140">
        <f>('User Input'!AJ28*AJ376)</f>
        <v>0</v>
      </c>
      <c r="AK750" s="140">
        <f>('User Input'!AK28*AK376)</f>
        <v>0</v>
      </c>
      <c r="AL750" s="140">
        <f>('User Input'!AL28*AL376)</f>
        <v>0</v>
      </c>
      <c r="AM750" s="140">
        <f>('User Input'!AM28*AM376)</f>
        <v>0</v>
      </c>
      <c r="AN750" s="140">
        <f>('User Input'!AN28*AN376)</f>
        <v>0</v>
      </c>
      <c r="AO750" s="140">
        <f>('User Input'!AO28*AO376)</f>
        <v>0</v>
      </c>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row>
    <row r="751" spans="1:95" ht="15" customHeight="1">
      <c r="A751" s="104"/>
      <c r="B751" s="117" t="s">
        <v>97</v>
      </c>
      <c r="C751" s="141"/>
      <c r="D751" s="140">
        <f>('User Input'!D29*D377)</f>
        <v>0</v>
      </c>
      <c r="E751" s="140">
        <f>('User Input'!E29*E377)</f>
        <v>0</v>
      </c>
      <c r="F751" s="140">
        <f>('User Input'!F29*F377)</f>
        <v>0</v>
      </c>
      <c r="G751" s="140">
        <f>('User Input'!G29*G377)</f>
        <v>0</v>
      </c>
      <c r="H751" s="140">
        <f>('User Input'!H29*H377)</f>
        <v>0</v>
      </c>
      <c r="I751" s="140">
        <f>('User Input'!I29*I377)</f>
        <v>0</v>
      </c>
      <c r="J751" s="140">
        <f>('User Input'!J29*J377)</f>
        <v>0</v>
      </c>
      <c r="K751" s="140">
        <f>('User Input'!K29*K377)</f>
        <v>0</v>
      </c>
      <c r="L751" s="140">
        <f>('User Input'!L29*L377)</f>
        <v>0</v>
      </c>
      <c r="M751" s="140">
        <f>('User Input'!M29*M377)</f>
        <v>0</v>
      </c>
      <c r="N751" s="140">
        <f>('User Input'!N29*N377)</f>
        <v>0</v>
      </c>
      <c r="O751" s="140">
        <f>('User Input'!O29*O377)</f>
        <v>0</v>
      </c>
      <c r="P751" s="140">
        <f>('User Input'!P29*P377)</f>
        <v>0</v>
      </c>
      <c r="Q751" s="140">
        <f>('User Input'!Q29*Q377)</f>
        <v>0</v>
      </c>
      <c r="R751" s="140">
        <f>('User Input'!R29*R377)</f>
        <v>0</v>
      </c>
      <c r="S751" s="140">
        <f>('User Input'!S29*S377)</f>
        <v>0</v>
      </c>
      <c r="T751" s="140">
        <f>('User Input'!T29*T377)</f>
        <v>0</v>
      </c>
      <c r="U751" s="140">
        <f>('User Input'!U29*U377)</f>
        <v>0</v>
      </c>
      <c r="V751" s="140">
        <f>('User Input'!V29*V377)</f>
        <v>0</v>
      </c>
      <c r="W751" s="140">
        <f>('User Input'!W29*W377)</f>
        <v>0</v>
      </c>
      <c r="X751" s="140">
        <f>('User Input'!X29*X377)</f>
        <v>0</v>
      </c>
      <c r="Y751" s="140">
        <f>('User Input'!Y29*Y377)</f>
        <v>0</v>
      </c>
      <c r="Z751" s="140">
        <f>('User Input'!Z29*Z377)</f>
        <v>0</v>
      </c>
      <c r="AA751" s="140">
        <f>('User Input'!AA29*AA377)</f>
        <v>0</v>
      </c>
      <c r="AB751" s="140">
        <f>('User Input'!AB29*AB377)</f>
        <v>0</v>
      </c>
      <c r="AC751" s="140">
        <f>('User Input'!AC29*AC377)</f>
        <v>0</v>
      </c>
      <c r="AD751" s="140">
        <f>('User Input'!AD29*AD377)</f>
        <v>0</v>
      </c>
      <c r="AE751" s="140">
        <f>('User Input'!AE29*AE377)</f>
        <v>0</v>
      </c>
      <c r="AF751" s="140">
        <f>('User Input'!AF29*AF377)</f>
        <v>0</v>
      </c>
      <c r="AG751" s="140">
        <f>('User Input'!AG29*AG377)</f>
        <v>0</v>
      </c>
      <c r="AH751" s="140">
        <f>('User Input'!AH29*AH377)</f>
        <v>0</v>
      </c>
      <c r="AI751" s="140">
        <f>('User Input'!AI29*AI377)</f>
        <v>0</v>
      </c>
      <c r="AJ751" s="140">
        <f>('User Input'!AJ29*AJ377)</f>
        <v>0</v>
      </c>
      <c r="AK751" s="140">
        <f>('User Input'!AK29*AK377)</f>
        <v>0</v>
      </c>
      <c r="AL751" s="140">
        <f>('User Input'!AL29*AL377)</f>
        <v>0</v>
      </c>
      <c r="AM751" s="140">
        <f>('User Input'!AM29*AM377)</f>
        <v>0</v>
      </c>
      <c r="AN751" s="140">
        <f>('User Input'!AN29*AN377)</f>
        <v>0</v>
      </c>
      <c r="AO751" s="140">
        <f>('User Input'!AO29*AO377)</f>
        <v>0</v>
      </c>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row>
    <row r="752" spans="1:95" ht="15" customHeight="1">
      <c r="A752" s="104"/>
      <c r="B752" s="117" t="s">
        <v>98</v>
      </c>
      <c r="C752" s="141"/>
      <c r="D752" s="140">
        <f>('User Input'!D30*D378)</f>
        <v>0</v>
      </c>
      <c r="E752" s="140">
        <f>('User Input'!E30*E378)</f>
        <v>0</v>
      </c>
      <c r="F752" s="140">
        <f>('User Input'!F30*F378)</f>
        <v>0</v>
      </c>
      <c r="G752" s="140">
        <f>('User Input'!G30*G378)</f>
        <v>0</v>
      </c>
      <c r="H752" s="140">
        <f>('User Input'!H30*H378)</f>
        <v>0</v>
      </c>
      <c r="I752" s="140">
        <f>('User Input'!I30*I378)</f>
        <v>0</v>
      </c>
      <c r="J752" s="140">
        <f>('User Input'!J30*J378)</f>
        <v>0</v>
      </c>
      <c r="K752" s="140">
        <f>('User Input'!K30*K378)</f>
        <v>0</v>
      </c>
      <c r="L752" s="140">
        <f>('User Input'!L30*L378)</f>
        <v>0</v>
      </c>
      <c r="M752" s="140">
        <f>('User Input'!M30*M378)</f>
        <v>0</v>
      </c>
      <c r="N752" s="140">
        <f>('User Input'!N30*N378)</f>
        <v>0</v>
      </c>
      <c r="O752" s="140">
        <f>('User Input'!O30*O378)</f>
        <v>0</v>
      </c>
      <c r="P752" s="140">
        <f>('User Input'!P30*P378)</f>
        <v>0</v>
      </c>
      <c r="Q752" s="140">
        <f>('User Input'!Q30*Q378)</f>
        <v>0</v>
      </c>
      <c r="R752" s="140">
        <f>('User Input'!R30*R378)</f>
        <v>0</v>
      </c>
      <c r="S752" s="140">
        <f>('User Input'!S30*S378)</f>
        <v>0</v>
      </c>
      <c r="T752" s="140">
        <f>('User Input'!T30*T378)</f>
        <v>0</v>
      </c>
      <c r="U752" s="140">
        <f>('User Input'!U30*U378)</f>
        <v>0</v>
      </c>
      <c r="V752" s="140">
        <f>('User Input'!V30*V378)</f>
        <v>0</v>
      </c>
      <c r="W752" s="140">
        <f>('User Input'!W30*W378)</f>
        <v>0</v>
      </c>
      <c r="X752" s="140">
        <f>('User Input'!X30*X378)</f>
        <v>0</v>
      </c>
      <c r="Y752" s="140">
        <f>('User Input'!Y30*Y378)</f>
        <v>0</v>
      </c>
      <c r="Z752" s="140">
        <f>('User Input'!Z30*Z378)</f>
        <v>0</v>
      </c>
      <c r="AA752" s="140">
        <f>('User Input'!AA30*AA378)</f>
        <v>0</v>
      </c>
      <c r="AB752" s="140">
        <f>('User Input'!AB30*AB378)</f>
        <v>0</v>
      </c>
      <c r="AC752" s="140">
        <f>('User Input'!AC30*AC378)</f>
        <v>0</v>
      </c>
      <c r="AD752" s="140">
        <f>('User Input'!AD30*AD378)</f>
        <v>0</v>
      </c>
      <c r="AE752" s="140">
        <f>('User Input'!AE30*AE378)</f>
        <v>0</v>
      </c>
      <c r="AF752" s="140">
        <f>('User Input'!AF30*AF378)</f>
        <v>0</v>
      </c>
      <c r="AG752" s="140">
        <f>('User Input'!AG30*AG378)</f>
        <v>0</v>
      </c>
      <c r="AH752" s="140">
        <f>('User Input'!AH30*AH378)</f>
        <v>0</v>
      </c>
      <c r="AI752" s="140">
        <f>('User Input'!AI30*AI378)</f>
        <v>0</v>
      </c>
      <c r="AJ752" s="140">
        <f>('User Input'!AJ30*AJ378)</f>
        <v>0</v>
      </c>
      <c r="AK752" s="140">
        <f>('User Input'!AK30*AK378)</f>
        <v>0</v>
      </c>
      <c r="AL752" s="140">
        <f>('User Input'!AL30*AL378)</f>
        <v>0</v>
      </c>
      <c r="AM752" s="140">
        <f>('User Input'!AM30*AM378)</f>
        <v>0</v>
      </c>
      <c r="AN752" s="140">
        <f>('User Input'!AN30*AN378)</f>
        <v>0</v>
      </c>
      <c r="AO752" s="140">
        <f>('User Input'!AO30*AO378)</f>
        <v>0</v>
      </c>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row>
    <row r="753" spans="1:95" ht="15" customHeight="1">
      <c r="A753" s="104"/>
      <c r="B753" s="117" t="s">
        <v>99</v>
      </c>
      <c r="C753" s="141"/>
      <c r="D753" s="140">
        <f>('User Input'!D31*D379)</f>
        <v>0</v>
      </c>
      <c r="E753" s="140">
        <f>('User Input'!E31*E379)</f>
        <v>0</v>
      </c>
      <c r="F753" s="140">
        <f>('User Input'!F31*F379)</f>
        <v>0</v>
      </c>
      <c r="G753" s="140">
        <f>('User Input'!G31*G379)</f>
        <v>0</v>
      </c>
      <c r="H753" s="140">
        <f>('User Input'!H31*H379)</f>
        <v>0</v>
      </c>
      <c r="I753" s="140">
        <f>('User Input'!I31*I379)</f>
        <v>0</v>
      </c>
      <c r="J753" s="140">
        <f>('User Input'!J31*J379)</f>
        <v>0</v>
      </c>
      <c r="K753" s="140">
        <f>('User Input'!K31*K379)</f>
        <v>0</v>
      </c>
      <c r="L753" s="140">
        <f>('User Input'!L31*L379)</f>
        <v>0</v>
      </c>
      <c r="M753" s="140">
        <f>('User Input'!M31*M379)</f>
        <v>0</v>
      </c>
      <c r="N753" s="140">
        <f>('User Input'!N31*N379)</f>
        <v>0</v>
      </c>
      <c r="O753" s="140">
        <f>('User Input'!O31*O379)</f>
        <v>0</v>
      </c>
      <c r="P753" s="140">
        <f>('User Input'!P31*P379)</f>
        <v>0</v>
      </c>
      <c r="Q753" s="140">
        <f>('User Input'!Q31*Q379)</f>
        <v>0</v>
      </c>
      <c r="R753" s="140">
        <f>('User Input'!R31*R379)</f>
        <v>0</v>
      </c>
      <c r="S753" s="140">
        <f>('User Input'!S31*S379)</f>
        <v>0</v>
      </c>
      <c r="T753" s="140">
        <f>('User Input'!T31*T379)</f>
        <v>0</v>
      </c>
      <c r="U753" s="140">
        <f>('User Input'!U31*U379)</f>
        <v>0</v>
      </c>
      <c r="V753" s="140">
        <f>('User Input'!V31*V379)</f>
        <v>0</v>
      </c>
      <c r="W753" s="140">
        <f>('User Input'!W31*W379)</f>
        <v>0</v>
      </c>
      <c r="X753" s="140">
        <f>('User Input'!X31*X379)</f>
        <v>0</v>
      </c>
      <c r="Y753" s="140">
        <f>('User Input'!Y31*Y379)</f>
        <v>0</v>
      </c>
      <c r="Z753" s="140">
        <f>('User Input'!Z31*Z379)</f>
        <v>0</v>
      </c>
      <c r="AA753" s="140">
        <f>('User Input'!AA31*AA379)</f>
        <v>0</v>
      </c>
      <c r="AB753" s="140">
        <f>('User Input'!AB31*AB379)</f>
        <v>0</v>
      </c>
      <c r="AC753" s="140">
        <f>('User Input'!AC31*AC379)</f>
        <v>0</v>
      </c>
      <c r="AD753" s="140">
        <f>('User Input'!AD31*AD379)</f>
        <v>0</v>
      </c>
      <c r="AE753" s="140">
        <f>('User Input'!AE31*AE379)</f>
        <v>0</v>
      </c>
      <c r="AF753" s="140">
        <f>('User Input'!AF31*AF379)</f>
        <v>0</v>
      </c>
      <c r="AG753" s="140">
        <f>('User Input'!AG31*AG379)</f>
        <v>0</v>
      </c>
      <c r="AH753" s="140">
        <f>('User Input'!AH31*AH379)</f>
        <v>0</v>
      </c>
      <c r="AI753" s="140">
        <f>('User Input'!AI31*AI379)</f>
        <v>0</v>
      </c>
      <c r="AJ753" s="140">
        <f>('User Input'!AJ31*AJ379)</f>
        <v>0</v>
      </c>
      <c r="AK753" s="140">
        <f>('User Input'!AK31*AK379)</f>
        <v>0</v>
      </c>
      <c r="AL753" s="140">
        <f>('User Input'!AL31*AL379)</f>
        <v>0</v>
      </c>
      <c r="AM753" s="140">
        <f>('User Input'!AM31*AM379)</f>
        <v>0</v>
      </c>
      <c r="AN753" s="140">
        <f>('User Input'!AN31*AN379)</f>
        <v>0</v>
      </c>
      <c r="AO753" s="140">
        <f>('User Input'!AO31*AO379)</f>
        <v>0</v>
      </c>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row>
    <row r="754" spans="1:95" ht="15" customHeight="1">
      <c r="A754" s="104"/>
      <c r="B754" s="117" t="s">
        <v>100</v>
      </c>
      <c r="C754" s="141"/>
      <c r="D754" s="140">
        <f>('User Input'!D32*D380)</f>
        <v>0</v>
      </c>
      <c r="E754" s="140">
        <f>('User Input'!E32*E380)</f>
        <v>0</v>
      </c>
      <c r="F754" s="140">
        <f>('User Input'!F32*F380)</f>
        <v>0</v>
      </c>
      <c r="G754" s="140">
        <f>('User Input'!G32*G380)</f>
        <v>0</v>
      </c>
      <c r="H754" s="140">
        <f>('User Input'!H32*H380)</f>
        <v>0</v>
      </c>
      <c r="I754" s="140">
        <f>('User Input'!I32*I380)</f>
        <v>0</v>
      </c>
      <c r="J754" s="140">
        <f>('User Input'!J32*J380)</f>
        <v>0</v>
      </c>
      <c r="K754" s="140">
        <f>('User Input'!K32*K380)</f>
        <v>0</v>
      </c>
      <c r="L754" s="140">
        <f>('User Input'!L32*L380)</f>
        <v>0</v>
      </c>
      <c r="M754" s="140">
        <f>('User Input'!M32*M380)</f>
        <v>0</v>
      </c>
      <c r="N754" s="140">
        <f>('User Input'!N32*N380)</f>
        <v>0</v>
      </c>
      <c r="O754" s="140">
        <f>('User Input'!O32*O380)</f>
        <v>0</v>
      </c>
      <c r="P754" s="140">
        <f>('User Input'!P32*P380)</f>
        <v>0</v>
      </c>
      <c r="Q754" s="140">
        <f>('User Input'!Q32*Q380)</f>
        <v>0</v>
      </c>
      <c r="R754" s="140">
        <f>('User Input'!R32*R380)</f>
        <v>0</v>
      </c>
      <c r="S754" s="140">
        <f>('User Input'!S32*S380)</f>
        <v>0</v>
      </c>
      <c r="T754" s="140">
        <f>('User Input'!T32*T380)</f>
        <v>0</v>
      </c>
      <c r="U754" s="140">
        <f>('User Input'!U32*U380)</f>
        <v>0</v>
      </c>
      <c r="V754" s="140">
        <f>('User Input'!V32*V380)</f>
        <v>0</v>
      </c>
      <c r="W754" s="140">
        <f>('User Input'!W32*W380)</f>
        <v>0</v>
      </c>
      <c r="X754" s="140">
        <f>('User Input'!X32*X380)</f>
        <v>0</v>
      </c>
      <c r="Y754" s="140">
        <f>('User Input'!Y32*Y380)</f>
        <v>0</v>
      </c>
      <c r="Z754" s="140">
        <f>('User Input'!Z32*Z380)</f>
        <v>0</v>
      </c>
      <c r="AA754" s="140">
        <f>('User Input'!AA32*AA380)</f>
        <v>0</v>
      </c>
      <c r="AB754" s="140">
        <f>('User Input'!AB32*AB380)</f>
        <v>0</v>
      </c>
      <c r="AC754" s="140">
        <f>('User Input'!AC32*AC380)</f>
        <v>0</v>
      </c>
      <c r="AD754" s="140">
        <f>('User Input'!AD32*AD380)</f>
        <v>0</v>
      </c>
      <c r="AE754" s="140">
        <f>('User Input'!AE32*AE380)</f>
        <v>0</v>
      </c>
      <c r="AF754" s="140">
        <f>('User Input'!AF32*AF380)</f>
        <v>0</v>
      </c>
      <c r="AG754" s="140">
        <f>('User Input'!AG32*AG380)</f>
        <v>0</v>
      </c>
      <c r="AH754" s="140">
        <f>('User Input'!AH32*AH380)</f>
        <v>0</v>
      </c>
      <c r="AI754" s="140">
        <f>('User Input'!AI32*AI380)</f>
        <v>0</v>
      </c>
      <c r="AJ754" s="140">
        <f>('User Input'!AJ32*AJ380)</f>
        <v>0</v>
      </c>
      <c r="AK754" s="140">
        <f>('User Input'!AK32*AK380)</f>
        <v>0</v>
      </c>
      <c r="AL754" s="140">
        <f>('User Input'!AL32*AL380)</f>
        <v>0</v>
      </c>
      <c r="AM754" s="140">
        <f>('User Input'!AM32*AM380)</f>
        <v>0</v>
      </c>
      <c r="AN754" s="140">
        <f>('User Input'!AN32*AN380)</f>
        <v>0</v>
      </c>
      <c r="AO754" s="140">
        <f>('User Input'!AO32*AO380)</f>
        <v>0</v>
      </c>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c r="CJ754" s="104"/>
      <c r="CK754" s="104"/>
      <c r="CL754" s="104"/>
      <c r="CM754" s="104"/>
      <c r="CN754" s="104"/>
      <c r="CO754" s="104"/>
      <c r="CP754" s="104"/>
      <c r="CQ754" s="104"/>
    </row>
    <row r="755" spans="1:95" ht="15" customHeight="1">
      <c r="A755" s="104"/>
      <c r="B755" s="117" t="s">
        <v>101</v>
      </c>
      <c r="C755" s="141"/>
      <c r="D755" s="140">
        <f>('User Input'!D33*D381)</f>
        <v>0</v>
      </c>
      <c r="E755" s="140">
        <f>('User Input'!E33*E381)</f>
        <v>0</v>
      </c>
      <c r="F755" s="140">
        <f>('User Input'!F33*F381)</f>
        <v>0</v>
      </c>
      <c r="G755" s="140">
        <f>('User Input'!G33*G381)</f>
        <v>0</v>
      </c>
      <c r="H755" s="140">
        <f>('User Input'!H33*H381)</f>
        <v>0</v>
      </c>
      <c r="I755" s="140">
        <f>('User Input'!I33*I381)</f>
        <v>0</v>
      </c>
      <c r="J755" s="140">
        <f>('User Input'!J33*J381)</f>
        <v>0</v>
      </c>
      <c r="K755" s="140">
        <f>('User Input'!K33*K381)</f>
        <v>0</v>
      </c>
      <c r="L755" s="140">
        <f>('User Input'!L33*L381)</f>
        <v>0</v>
      </c>
      <c r="M755" s="140">
        <f>('User Input'!M33*M381)</f>
        <v>0</v>
      </c>
      <c r="N755" s="140">
        <f>('User Input'!N33*N381)</f>
        <v>0</v>
      </c>
      <c r="O755" s="140">
        <f>('User Input'!O33*O381)</f>
        <v>0</v>
      </c>
      <c r="P755" s="140">
        <f>('User Input'!P33*P381)</f>
        <v>0</v>
      </c>
      <c r="Q755" s="140">
        <f>('User Input'!Q33*Q381)</f>
        <v>0</v>
      </c>
      <c r="R755" s="140">
        <f>('User Input'!R33*R381)</f>
        <v>0</v>
      </c>
      <c r="S755" s="140">
        <f>('User Input'!S33*S381)</f>
        <v>0</v>
      </c>
      <c r="T755" s="140">
        <f>('User Input'!T33*T381)</f>
        <v>0</v>
      </c>
      <c r="U755" s="140">
        <f>('User Input'!U33*U381)</f>
        <v>0</v>
      </c>
      <c r="V755" s="140">
        <f>('User Input'!V33*V381)</f>
        <v>0</v>
      </c>
      <c r="W755" s="140">
        <f>('User Input'!W33*W381)</f>
        <v>0</v>
      </c>
      <c r="X755" s="140">
        <f>('User Input'!X33*X381)</f>
        <v>0</v>
      </c>
      <c r="Y755" s="140">
        <f>('User Input'!Y33*Y381)</f>
        <v>0</v>
      </c>
      <c r="Z755" s="140">
        <f>('User Input'!Z33*Z381)</f>
        <v>0</v>
      </c>
      <c r="AA755" s="140">
        <f>('User Input'!AA33*AA381)</f>
        <v>0</v>
      </c>
      <c r="AB755" s="140">
        <f>('User Input'!AB33*AB381)</f>
        <v>0</v>
      </c>
      <c r="AC755" s="140">
        <f>('User Input'!AC33*AC381)</f>
        <v>0</v>
      </c>
      <c r="AD755" s="140">
        <f>('User Input'!AD33*AD381)</f>
        <v>0</v>
      </c>
      <c r="AE755" s="140">
        <f>('User Input'!AE33*AE381)</f>
        <v>0</v>
      </c>
      <c r="AF755" s="140">
        <f>('User Input'!AF33*AF381)</f>
        <v>0</v>
      </c>
      <c r="AG755" s="140">
        <f>('User Input'!AG33*AG381)</f>
        <v>0</v>
      </c>
      <c r="AH755" s="140">
        <f>('User Input'!AH33*AH381)</f>
        <v>0</v>
      </c>
      <c r="AI755" s="140">
        <f>('User Input'!AI33*AI381)</f>
        <v>0</v>
      </c>
      <c r="AJ755" s="140">
        <f>('User Input'!AJ33*AJ381)</f>
        <v>0</v>
      </c>
      <c r="AK755" s="140">
        <f>('User Input'!AK33*AK381)</f>
        <v>0</v>
      </c>
      <c r="AL755" s="140">
        <f>('User Input'!AL33*AL381)</f>
        <v>0</v>
      </c>
      <c r="AM755" s="140">
        <f>('User Input'!AM33*AM381)</f>
        <v>0</v>
      </c>
      <c r="AN755" s="140">
        <f>('User Input'!AN33*AN381)</f>
        <v>0</v>
      </c>
      <c r="AO755" s="140">
        <f>('User Input'!AO33*AO381)</f>
        <v>0</v>
      </c>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c r="CJ755" s="104"/>
      <c r="CK755" s="104"/>
      <c r="CL755" s="104"/>
      <c r="CM755" s="104"/>
      <c r="CN755" s="104"/>
      <c r="CO755" s="104"/>
      <c r="CP755" s="104"/>
      <c r="CQ755" s="104"/>
    </row>
    <row r="756" spans="1:95" ht="15" customHeight="1">
      <c r="A756" s="104"/>
      <c r="B756" s="117" t="s">
        <v>102</v>
      </c>
      <c r="C756" s="141"/>
      <c r="D756" s="140">
        <f>('User Input'!D34*D382)</f>
        <v>0</v>
      </c>
      <c r="E756" s="140">
        <f>('User Input'!E34*E382)</f>
        <v>0</v>
      </c>
      <c r="F756" s="140">
        <f>('User Input'!F34*F382)</f>
        <v>0</v>
      </c>
      <c r="G756" s="140">
        <f>('User Input'!G34*G382)</f>
        <v>0</v>
      </c>
      <c r="H756" s="140">
        <f>('User Input'!H34*H382)</f>
        <v>0</v>
      </c>
      <c r="I756" s="140">
        <f>('User Input'!I34*I382)</f>
        <v>0</v>
      </c>
      <c r="J756" s="140">
        <f>('User Input'!J34*J382)</f>
        <v>0</v>
      </c>
      <c r="K756" s="140">
        <f>('User Input'!K34*K382)</f>
        <v>0</v>
      </c>
      <c r="L756" s="140">
        <f>('User Input'!L34*L382)</f>
        <v>0</v>
      </c>
      <c r="M756" s="140">
        <f>('User Input'!M34*M382)</f>
        <v>0</v>
      </c>
      <c r="N756" s="140">
        <f>('User Input'!N34*N382)</f>
        <v>0</v>
      </c>
      <c r="O756" s="140">
        <f>('User Input'!O34*O382)</f>
        <v>0</v>
      </c>
      <c r="P756" s="140">
        <f>('User Input'!P34*P382)</f>
        <v>0</v>
      </c>
      <c r="Q756" s="140">
        <f>('User Input'!Q34*Q382)</f>
        <v>0</v>
      </c>
      <c r="R756" s="140">
        <f>('User Input'!R34*R382)</f>
        <v>0</v>
      </c>
      <c r="S756" s="140">
        <f>('User Input'!S34*S382)</f>
        <v>0</v>
      </c>
      <c r="T756" s="140">
        <f>('User Input'!T34*T382)</f>
        <v>0</v>
      </c>
      <c r="U756" s="140">
        <f>('User Input'!U34*U382)</f>
        <v>0</v>
      </c>
      <c r="V756" s="140">
        <f>('User Input'!V34*V382)</f>
        <v>0</v>
      </c>
      <c r="W756" s="140">
        <f>('User Input'!W34*W382)</f>
        <v>0</v>
      </c>
      <c r="X756" s="140">
        <f>('User Input'!X34*X382)</f>
        <v>0</v>
      </c>
      <c r="Y756" s="140">
        <f>('User Input'!Y34*Y382)</f>
        <v>0</v>
      </c>
      <c r="Z756" s="140">
        <f>('User Input'!Z34*Z382)</f>
        <v>0</v>
      </c>
      <c r="AA756" s="140">
        <f>('User Input'!AA34*AA382)</f>
        <v>0</v>
      </c>
      <c r="AB756" s="140">
        <f>('User Input'!AB34*AB382)</f>
        <v>0</v>
      </c>
      <c r="AC756" s="140">
        <f>('User Input'!AC34*AC382)</f>
        <v>0</v>
      </c>
      <c r="AD756" s="140">
        <f>('User Input'!AD34*AD382)</f>
        <v>0</v>
      </c>
      <c r="AE756" s="140">
        <f>('User Input'!AE34*AE382)</f>
        <v>0</v>
      </c>
      <c r="AF756" s="140">
        <f>('User Input'!AF34*AF382)</f>
        <v>0</v>
      </c>
      <c r="AG756" s="140">
        <f>('User Input'!AG34*AG382)</f>
        <v>0</v>
      </c>
      <c r="AH756" s="140">
        <f>('User Input'!AH34*AH382)</f>
        <v>0</v>
      </c>
      <c r="AI756" s="140">
        <f>('User Input'!AI34*AI382)</f>
        <v>0</v>
      </c>
      <c r="AJ756" s="140">
        <f>('User Input'!AJ34*AJ382)</f>
        <v>0</v>
      </c>
      <c r="AK756" s="140">
        <f>('User Input'!AK34*AK382)</f>
        <v>0</v>
      </c>
      <c r="AL756" s="140">
        <f>('User Input'!AL34*AL382)</f>
        <v>0</v>
      </c>
      <c r="AM756" s="140">
        <f>('User Input'!AM34*AM382)</f>
        <v>0</v>
      </c>
      <c r="AN756" s="140">
        <f>('User Input'!AN34*AN382)</f>
        <v>0</v>
      </c>
      <c r="AO756" s="140">
        <f>('User Input'!AO34*AO382)</f>
        <v>0</v>
      </c>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c r="CJ756" s="104"/>
      <c r="CK756" s="104"/>
      <c r="CL756" s="104"/>
      <c r="CM756" s="104"/>
      <c r="CN756" s="104"/>
      <c r="CO756" s="104"/>
      <c r="CP756" s="104"/>
      <c r="CQ756" s="104"/>
    </row>
    <row r="757" spans="1:95" ht="15" customHeight="1">
      <c r="A757" s="104"/>
      <c r="B757" s="117" t="s">
        <v>103</v>
      </c>
      <c r="C757" s="141"/>
      <c r="D757" s="140">
        <f>('User Input'!D35*D383)</f>
        <v>0</v>
      </c>
      <c r="E757" s="140">
        <f>('User Input'!E35*E383)</f>
        <v>0</v>
      </c>
      <c r="F757" s="140">
        <f>('User Input'!F35*F383)</f>
        <v>0</v>
      </c>
      <c r="G757" s="140">
        <f>('User Input'!G35*G383)</f>
        <v>0</v>
      </c>
      <c r="H757" s="140">
        <f>('User Input'!H35*H383)</f>
        <v>0</v>
      </c>
      <c r="I757" s="140">
        <f>('User Input'!I35*I383)</f>
        <v>0</v>
      </c>
      <c r="J757" s="140">
        <f>('User Input'!J35*J383)</f>
        <v>0</v>
      </c>
      <c r="K757" s="140">
        <f>('User Input'!K35*K383)</f>
        <v>0</v>
      </c>
      <c r="L757" s="140">
        <f>('User Input'!L35*L383)</f>
        <v>0</v>
      </c>
      <c r="M757" s="140">
        <f>('User Input'!M35*M383)</f>
        <v>0</v>
      </c>
      <c r="N757" s="140">
        <f>('User Input'!N35*N383)</f>
        <v>0</v>
      </c>
      <c r="O757" s="140">
        <f>('User Input'!O35*O383)</f>
        <v>0</v>
      </c>
      <c r="P757" s="140">
        <f>('User Input'!P35*P383)</f>
        <v>0</v>
      </c>
      <c r="Q757" s="140">
        <f>('User Input'!Q35*Q383)</f>
        <v>0</v>
      </c>
      <c r="R757" s="140">
        <f>('User Input'!R35*R383)</f>
        <v>0</v>
      </c>
      <c r="S757" s="140">
        <f>('User Input'!S35*S383)</f>
        <v>0</v>
      </c>
      <c r="T757" s="140">
        <f>('User Input'!T35*T383)</f>
        <v>0</v>
      </c>
      <c r="U757" s="140">
        <f>('User Input'!U35*U383)</f>
        <v>0</v>
      </c>
      <c r="V757" s="140">
        <f>('User Input'!V35*V383)</f>
        <v>0</v>
      </c>
      <c r="W757" s="140">
        <f>('User Input'!W35*W383)</f>
        <v>0</v>
      </c>
      <c r="X757" s="140">
        <f>('User Input'!X35*X383)</f>
        <v>0</v>
      </c>
      <c r="Y757" s="140">
        <f>('User Input'!Y35*Y383)</f>
        <v>0</v>
      </c>
      <c r="Z757" s="140">
        <f>('User Input'!Z35*Z383)</f>
        <v>0</v>
      </c>
      <c r="AA757" s="140">
        <f>('User Input'!AA35*AA383)</f>
        <v>0</v>
      </c>
      <c r="AB757" s="140">
        <f>('User Input'!AB35*AB383)</f>
        <v>0</v>
      </c>
      <c r="AC757" s="140">
        <f>('User Input'!AC35*AC383)</f>
        <v>0</v>
      </c>
      <c r="AD757" s="140">
        <f>('User Input'!AD35*AD383)</f>
        <v>0</v>
      </c>
      <c r="AE757" s="140">
        <f>('User Input'!AE35*AE383)</f>
        <v>0</v>
      </c>
      <c r="AF757" s="140">
        <f>('User Input'!AF35*AF383)</f>
        <v>0</v>
      </c>
      <c r="AG757" s="140">
        <f>('User Input'!AG35*AG383)</f>
        <v>0</v>
      </c>
      <c r="AH757" s="140">
        <f>('User Input'!AH35*AH383)</f>
        <v>0</v>
      </c>
      <c r="AI757" s="140">
        <f>('User Input'!AI35*AI383)</f>
        <v>0</v>
      </c>
      <c r="AJ757" s="140">
        <f>('User Input'!AJ35*AJ383)</f>
        <v>0</v>
      </c>
      <c r="AK757" s="140">
        <f>('User Input'!AK35*AK383)</f>
        <v>0</v>
      </c>
      <c r="AL757" s="140">
        <f>('User Input'!AL35*AL383)</f>
        <v>0</v>
      </c>
      <c r="AM757" s="140">
        <f>('User Input'!AM35*AM383)</f>
        <v>0</v>
      </c>
      <c r="AN757" s="140">
        <f>('User Input'!AN35*AN383)</f>
        <v>0</v>
      </c>
      <c r="AO757" s="140">
        <f>('User Input'!AO35*AO383)</f>
        <v>0</v>
      </c>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row>
    <row r="758" spans="1:95" ht="15" customHeight="1">
      <c r="A758" s="104"/>
      <c r="B758" s="117" t="s">
        <v>104</v>
      </c>
      <c r="C758" s="141"/>
      <c r="D758" s="140">
        <f>('User Input'!D36*D384)</f>
        <v>0</v>
      </c>
      <c r="E758" s="140">
        <f>('User Input'!E36*E384)</f>
        <v>0</v>
      </c>
      <c r="F758" s="140">
        <f>('User Input'!F36*F384)</f>
        <v>0</v>
      </c>
      <c r="G758" s="140">
        <f>('User Input'!G36*G384)</f>
        <v>0</v>
      </c>
      <c r="H758" s="140">
        <f>('User Input'!H36*H384)</f>
        <v>0</v>
      </c>
      <c r="I758" s="140">
        <f>('User Input'!I36*I384)</f>
        <v>0</v>
      </c>
      <c r="J758" s="140">
        <f>('User Input'!J36*J384)</f>
        <v>0</v>
      </c>
      <c r="K758" s="140">
        <f>('User Input'!K36*K384)</f>
        <v>0</v>
      </c>
      <c r="L758" s="140">
        <f>('User Input'!L36*L384)</f>
        <v>0</v>
      </c>
      <c r="M758" s="140">
        <f>('User Input'!M36*M384)</f>
        <v>0</v>
      </c>
      <c r="N758" s="140">
        <f>('User Input'!N36*N384)</f>
        <v>0</v>
      </c>
      <c r="O758" s="140">
        <f>('User Input'!O36*O384)</f>
        <v>0</v>
      </c>
      <c r="P758" s="140">
        <f>('User Input'!P36*P384)</f>
        <v>0</v>
      </c>
      <c r="Q758" s="140">
        <f>('User Input'!Q36*Q384)</f>
        <v>0</v>
      </c>
      <c r="R758" s="140">
        <f>('User Input'!R36*R384)</f>
        <v>0</v>
      </c>
      <c r="S758" s="140">
        <f>('User Input'!S36*S384)</f>
        <v>0</v>
      </c>
      <c r="T758" s="140">
        <f>('User Input'!T36*T384)</f>
        <v>0</v>
      </c>
      <c r="U758" s="140">
        <f>('User Input'!U36*U384)</f>
        <v>0</v>
      </c>
      <c r="V758" s="140">
        <f>('User Input'!V36*V384)</f>
        <v>0</v>
      </c>
      <c r="W758" s="140">
        <f>('User Input'!W36*W384)</f>
        <v>0</v>
      </c>
      <c r="X758" s="140">
        <f>('User Input'!X36*X384)</f>
        <v>0</v>
      </c>
      <c r="Y758" s="140">
        <f>('User Input'!Y36*Y384)</f>
        <v>0</v>
      </c>
      <c r="Z758" s="140">
        <f>('User Input'!Z36*Z384)</f>
        <v>0</v>
      </c>
      <c r="AA758" s="140">
        <f>('User Input'!AA36*AA384)</f>
        <v>0</v>
      </c>
      <c r="AB758" s="140">
        <f>('User Input'!AB36*AB384)</f>
        <v>0</v>
      </c>
      <c r="AC758" s="140">
        <f>('User Input'!AC36*AC384)</f>
        <v>0</v>
      </c>
      <c r="AD758" s="140">
        <f>('User Input'!AD36*AD384)</f>
        <v>0</v>
      </c>
      <c r="AE758" s="140">
        <f>('User Input'!AE36*AE384)</f>
        <v>0</v>
      </c>
      <c r="AF758" s="140">
        <f>('User Input'!AF36*AF384)</f>
        <v>0</v>
      </c>
      <c r="AG758" s="140">
        <f>('User Input'!AG36*AG384)</f>
        <v>0</v>
      </c>
      <c r="AH758" s="140">
        <f>('User Input'!AH36*AH384)</f>
        <v>0</v>
      </c>
      <c r="AI758" s="140">
        <f>('User Input'!AI36*AI384)</f>
        <v>0</v>
      </c>
      <c r="AJ758" s="140">
        <f>('User Input'!AJ36*AJ384)</f>
        <v>0</v>
      </c>
      <c r="AK758" s="140">
        <f>('User Input'!AK36*AK384)</f>
        <v>0</v>
      </c>
      <c r="AL758" s="140">
        <f>('User Input'!AL36*AL384)</f>
        <v>0</v>
      </c>
      <c r="AM758" s="140">
        <f>('User Input'!AM36*AM384)</f>
        <v>0</v>
      </c>
      <c r="AN758" s="140">
        <f>('User Input'!AN36*AN384)</f>
        <v>0</v>
      </c>
      <c r="AO758" s="140">
        <f>('User Input'!AO36*AO384)</f>
        <v>0</v>
      </c>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row>
    <row r="759" spans="1:95" ht="15" customHeight="1">
      <c r="A759" s="104"/>
      <c r="B759" s="117" t="s">
        <v>105</v>
      </c>
      <c r="C759" s="141"/>
      <c r="D759" s="140">
        <f>('User Input'!D37*D385)</f>
        <v>0</v>
      </c>
      <c r="E759" s="140">
        <f>('User Input'!E37*E385)</f>
        <v>0</v>
      </c>
      <c r="F759" s="140">
        <f>('User Input'!F37*F385)</f>
        <v>0</v>
      </c>
      <c r="G759" s="140">
        <f>('User Input'!G37*G385)</f>
        <v>0</v>
      </c>
      <c r="H759" s="140">
        <f>('User Input'!H37*H385)</f>
        <v>0</v>
      </c>
      <c r="I759" s="140">
        <f>('User Input'!I37*I385)</f>
        <v>0</v>
      </c>
      <c r="J759" s="140">
        <f>('User Input'!J37*J385)</f>
        <v>0</v>
      </c>
      <c r="K759" s="140">
        <f>('User Input'!K37*K385)</f>
        <v>0</v>
      </c>
      <c r="L759" s="140">
        <f>('User Input'!L37*L385)</f>
        <v>0</v>
      </c>
      <c r="M759" s="140">
        <f>('User Input'!M37*M385)</f>
        <v>0</v>
      </c>
      <c r="N759" s="140">
        <f>('User Input'!N37*N385)</f>
        <v>0</v>
      </c>
      <c r="O759" s="140">
        <f>('User Input'!O37*O385)</f>
        <v>0</v>
      </c>
      <c r="P759" s="140">
        <f>('User Input'!P37*P385)</f>
        <v>0</v>
      </c>
      <c r="Q759" s="140">
        <f>('User Input'!Q37*Q385)</f>
        <v>0</v>
      </c>
      <c r="R759" s="140">
        <f>('User Input'!R37*R385)</f>
        <v>0</v>
      </c>
      <c r="S759" s="140">
        <f>('User Input'!S37*S385)</f>
        <v>0</v>
      </c>
      <c r="T759" s="140">
        <f>('User Input'!T37*T385)</f>
        <v>0</v>
      </c>
      <c r="U759" s="140">
        <f>('User Input'!U37*U385)</f>
        <v>0</v>
      </c>
      <c r="V759" s="140">
        <f>('User Input'!V37*V385)</f>
        <v>0</v>
      </c>
      <c r="W759" s="140">
        <f>('User Input'!W37*W385)</f>
        <v>0</v>
      </c>
      <c r="X759" s="140">
        <f>('User Input'!X37*X385)</f>
        <v>0</v>
      </c>
      <c r="Y759" s="140">
        <f>('User Input'!Y37*Y385)</f>
        <v>0</v>
      </c>
      <c r="Z759" s="140">
        <f>('User Input'!Z37*Z385)</f>
        <v>0</v>
      </c>
      <c r="AA759" s="140">
        <f>('User Input'!AA37*AA385)</f>
        <v>0</v>
      </c>
      <c r="AB759" s="140">
        <f>('User Input'!AB37*AB385)</f>
        <v>0</v>
      </c>
      <c r="AC759" s="140">
        <f>('User Input'!AC37*AC385)</f>
        <v>0</v>
      </c>
      <c r="AD759" s="140">
        <f>('User Input'!AD37*AD385)</f>
        <v>0</v>
      </c>
      <c r="AE759" s="140">
        <f>('User Input'!AE37*AE385)</f>
        <v>0</v>
      </c>
      <c r="AF759" s="140">
        <f>('User Input'!AF37*AF385)</f>
        <v>0</v>
      </c>
      <c r="AG759" s="140">
        <f>('User Input'!AG37*AG385)</f>
        <v>0</v>
      </c>
      <c r="AH759" s="140">
        <f>('User Input'!AH37*AH385)</f>
        <v>0</v>
      </c>
      <c r="AI759" s="140">
        <f>('User Input'!AI37*AI385)</f>
        <v>0</v>
      </c>
      <c r="AJ759" s="140">
        <f>('User Input'!AJ37*AJ385)</f>
        <v>0</v>
      </c>
      <c r="AK759" s="140">
        <f>('User Input'!AK37*AK385)</f>
        <v>0</v>
      </c>
      <c r="AL759" s="140">
        <f>('User Input'!AL37*AL385)</f>
        <v>0</v>
      </c>
      <c r="AM759" s="140">
        <f>('User Input'!AM37*AM385)</f>
        <v>0</v>
      </c>
      <c r="AN759" s="140">
        <f>('User Input'!AN37*AN385)</f>
        <v>0</v>
      </c>
      <c r="AO759" s="140">
        <f>('User Input'!AO37*AO385)</f>
        <v>0</v>
      </c>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c r="CJ759" s="104"/>
      <c r="CK759" s="104"/>
      <c r="CL759" s="104"/>
      <c r="CM759" s="104"/>
      <c r="CN759" s="104"/>
      <c r="CO759" s="104"/>
      <c r="CP759" s="104"/>
      <c r="CQ759" s="104"/>
    </row>
    <row r="760" spans="1:95" ht="15" customHeight="1">
      <c r="A760" s="104"/>
      <c r="B760" s="117" t="s">
        <v>106</v>
      </c>
      <c r="C760" s="141"/>
      <c r="D760" s="140">
        <f>('User Input'!D38*D386)</f>
        <v>0</v>
      </c>
      <c r="E760" s="140">
        <f>('User Input'!E38*E386)</f>
        <v>0</v>
      </c>
      <c r="F760" s="140">
        <f>('User Input'!F38*F386)</f>
        <v>0</v>
      </c>
      <c r="G760" s="140">
        <f>('User Input'!G38*G386)</f>
        <v>0</v>
      </c>
      <c r="H760" s="140">
        <f>('User Input'!H38*H386)</f>
        <v>0</v>
      </c>
      <c r="I760" s="140">
        <f>('User Input'!I38*I386)</f>
        <v>0</v>
      </c>
      <c r="J760" s="140">
        <f>('User Input'!J38*J386)</f>
        <v>0</v>
      </c>
      <c r="K760" s="140">
        <f>('User Input'!K38*K386)</f>
        <v>0</v>
      </c>
      <c r="L760" s="140">
        <f>('User Input'!L38*L386)</f>
        <v>0</v>
      </c>
      <c r="M760" s="140">
        <f>('User Input'!M38*M386)</f>
        <v>0</v>
      </c>
      <c r="N760" s="140">
        <f>('User Input'!N38*N386)</f>
        <v>0</v>
      </c>
      <c r="O760" s="140">
        <f>('User Input'!O38*O386)</f>
        <v>0</v>
      </c>
      <c r="P760" s="140">
        <f>('User Input'!P38*P386)</f>
        <v>0</v>
      </c>
      <c r="Q760" s="140">
        <f>('User Input'!Q38*Q386)</f>
        <v>0</v>
      </c>
      <c r="R760" s="140">
        <f>('User Input'!R38*R386)</f>
        <v>0</v>
      </c>
      <c r="S760" s="140">
        <f>('User Input'!S38*S386)</f>
        <v>0</v>
      </c>
      <c r="T760" s="140">
        <f>('User Input'!T38*T386)</f>
        <v>0</v>
      </c>
      <c r="U760" s="140">
        <f>('User Input'!U38*U386)</f>
        <v>0</v>
      </c>
      <c r="V760" s="140">
        <f>('User Input'!V38*V386)</f>
        <v>0</v>
      </c>
      <c r="W760" s="140">
        <f>('User Input'!W38*W386)</f>
        <v>0</v>
      </c>
      <c r="X760" s="140">
        <f>('User Input'!X38*X386)</f>
        <v>0</v>
      </c>
      <c r="Y760" s="140">
        <f>('User Input'!Y38*Y386)</f>
        <v>0</v>
      </c>
      <c r="Z760" s="140">
        <f>('User Input'!Z38*Z386)</f>
        <v>0</v>
      </c>
      <c r="AA760" s="140">
        <f>('User Input'!AA38*AA386)</f>
        <v>0</v>
      </c>
      <c r="AB760" s="140">
        <f>('User Input'!AB38*AB386)</f>
        <v>0</v>
      </c>
      <c r="AC760" s="140">
        <f>('User Input'!AC38*AC386)</f>
        <v>0</v>
      </c>
      <c r="AD760" s="140">
        <f>('User Input'!AD38*AD386)</f>
        <v>0</v>
      </c>
      <c r="AE760" s="140">
        <f>('User Input'!AE38*AE386)</f>
        <v>0</v>
      </c>
      <c r="AF760" s="140">
        <f>('User Input'!AF38*AF386)</f>
        <v>0</v>
      </c>
      <c r="AG760" s="140">
        <f>('User Input'!AG38*AG386)</f>
        <v>0</v>
      </c>
      <c r="AH760" s="140">
        <f>('User Input'!AH38*AH386)</f>
        <v>0</v>
      </c>
      <c r="AI760" s="140">
        <f>('User Input'!AI38*AI386)</f>
        <v>0</v>
      </c>
      <c r="AJ760" s="140">
        <f>('User Input'!AJ38*AJ386)</f>
        <v>0</v>
      </c>
      <c r="AK760" s="140">
        <f>('User Input'!AK38*AK386)</f>
        <v>0</v>
      </c>
      <c r="AL760" s="140">
        <f>('User Input'!AL38*AL386)</f>
        <v>0</v>
      </c>
      <c r="AM760" s="140">
        <f>('User Input'!AM38*AM386)</f>
        <v>0</v>
      </c>
      <c r="AN760" s="140">
        <f>('User Input'!AN38*AN386)</f>
        <v>0</v>
      </c>
      <c r="AO760" s="140">
        <f>('User Input'!AO38*AO386)</f>
        <v>0</v>
      </c>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c r="CJ760" s="104"/>
      <c r="CK760" s="104"/>
      <c r="CL760" s="104"/>
      <c r="CM760" s="104"/>
      <c r="CN760" s="104"/>
      <c r="CO760" s="104"/>
      <c r="CP760" s="104"/>
      <c r="CQ760" s="104"/>
    </row>
    <row r="761" spans="1:95" ht="15" customHeight="1">
      <c r="A761" s="104"/>
      <c r="B761" s="117" t="s">
        <v>107</v>
      </c>
      <c r="C761" s="141"/>
      <c r="D761" s="140">
        <f>('User Input'!D39*D387)</f>
        <v>0</v>
      </c>
      <c r="E761" s="140">
        <f>('User Input'!E39*E387)</f>
        <v>0</v>
      </c>
      <c r="F761" s="140">
        <f>('User Input'!F39*F387)</f>
        <v>0</v>
      </c>
      <c r="G761" s="140">
        <f>('User Input'!G39*G387)</f>
        <v>0</v>
      </c>
      <c r="H761" s="140">
        <f>('User Input'!H39*H387)</f>
        <v>0</v>
      </c>
      <c r="I761" s="140">
        <f>('User Input'!I39*I387)</f>
        <v>0</v>
      </c>
      <c r="J761" s="140">
        <f>('User Input'!J39*J387)</f>
        <v>0</v>
      </c>
      <c r="K761" s="140">
        <f>('User Input'!K39*K387)</f>
        <v>0</v>
      </c>
      <c r="L761" s="140">
        <f>('User Input'!L39*L387)</f>
        <v>0</v>
      </c>
      <c r="M761" s="140">
        <f>('User Input'!M39*M387)</f>
        <v>0</v>
      </c>
      <c r="N761" s="140">
        <f>('User Input'!N39*N387)</f>
        <v>0</v>
      </c>
      <c r="O761" s="140">
        <f>('User Input'!O39*O387)</f>
        <v>0</v>
      </c>
      <c r="P761" s="140">
        <f>('User Input'!P39*P387)</f>
        <v>0</v>
      </c>
      <c r="Q761" s="140">
        <f>('User Input'!Q39*Q387)</f>
        <v>0</v>
      </c>
      <c r="R761" s="140">
        <f>('User Input'!R39*R387)</f>
        <v>0</v>
      </c>
      <c r="S761" s="140">
        <f>('User Input'!S39*S387)</f>
        <v>0</v>
      </c>
      <c r="T761" s="140">
        <f>('User Input'!T39*T387)</f>
        <v>0</v>
      </c>
      <c r="U761" s="140">
        <f>('User Input'!U39*U387)</f>
        <v>0</v>
      </c>
      <c r="V761" s="140">
        <f>('User Input'!V39*V387)</f>
        <v>0</v>
      </c>
      <c r="W761" s="140">
        <f>('User Input'!W39*W387)</f>
        <v>0</v>
      </c>
      <c r="X761" s="140">
        <f>('User Input'!X39*X387)</f>
        <v>0</v>
      </c>
      <c r="Y761" s="140">
        <f>('User Input'!Y39*Y387)</f>
        <v>0</v>
      </c>
      <c r="Z761" s="140">
        <f>('User Input'!Z39*Z387)</f>
        <v>0</v>
      </c>
      <c r="AA761" s="140">
        <f>('User Input'!AA39*AA387)</f>
        <v>0</v>
      </c>
      <c r="AB761" s="140">
        <f>('User Input'!AB39*AB387)</f>
        <v>0</v>
      </c>
      <c r="AC761" s="140">
        <f>('User Input'!AC39*AC387)</f>
        <v>0</v>
      </c>
      <c r="AD761" s="140">
        <f>('User Input'!AD39*AD387)</f>
        <v>0</v>
      </c>
      <c r="AE761" s="140">
        <f>('User Input'!AE39*AE387)</f>
        <v>0</v>
      </c>
      <c r="AF761" s="140">
        <f>('User Input'!AF39*AF387)</f>
        <v>0</v>
      </c>
      <c r="AG761" s="140">
        <f>('User Input'!AG39*AG387)</f>
        <v>0</v>
      </c>
      <c r="AH761" s="140">
        <f>('User Input'!AH39*AH387)</f>
        <v>0</v>
      </c>
      <c r="AI761" s="140">
        <f>('User Input'!AI39*AI387)</f>
        <v>0</v>
      </c>
      <c r="AJ761" s="140">
        <f>('User Input'!AJ39*AJ387)</f>
        <v>0</v>
      </c>
      <c r="AK761" s="140">
        <f>('User Input'!AK39*AK387)</f>
        <v>0</v>
      </c>
      <c r="AL761" s="140">
        <f>('User Input'!AL39*AL387)</f>
        <v>0</v>
      </c>
      <c r="AM761" s="140">
        <f>('User Input'!AM39*AM387)</f>
        <v>0</v>
      </c>
      <c r="AN761" s="140">
        <f>('User Input'!AN39*AN387)</f>
        <v>0</v>
      </c>
      <c r="AO761" s="140">
        <f>('User Input'!AO39*AO387)</f>
        <v>0</v>
      </c>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c r="CJ761" s="104"/>
      <c r="CK761" s="104"/>
      <c r="CL761" s="104"/>
      <c r="CM761" s="104"/>
      <c r="CN761" s="104"/>
      <c r="CO761" s="104"/>
      <c r="CP761" s="104"/>
      <c r="CQ761" s="104"/>
    </row>
    <row r="762" spans="1:95" ht="15" customHeight="1">
      <c r="A762" s="104"/>
      <c r="B762" s="117" t="s">
        <v>108</v>
      </c>
      <c r="C762" s="141"/>
      <c r="D762" s="140">
        <f>('User Input'!D40*D388)</f>
        <v>0</v>
      </c>
      <c r="E762" s="140">
        <f>('User Input'!E40*E388)</f>
        <v>0</v>
      </c>
      <c r="F762" s="140">
        <f>('User Input'!F40*F388)</f>
        <v>0</v>
      </c>
      <c r="G762" s="140">
        <f>('User Input'!G40*G388)</f>
        <v>0</v>
      </c>
      <c r="H762" s="140">
        <f>('User Input'!H40*H388)</f>
        <v>0</v>
      </c>
      <c r="I762" s="140">
        <f>('User Input'!I40*I388)</f>
        <v>0</v>
      </c>
      <c r="J762" s="140">
        <f>('User Input'!J40*J388)</f>
        <v>0</v>
      </c>
      <c r="K762" s="140">
        <f>('User Input'!K40*K388)</f>
        <v>0</v>
      </c>
      <c r="L762" s="140">
        <f>('User Input'!L40*L388)</f>
        <v>0</v>
      </c>
      <c r="M762" s="140">
        <f>('User Input'!M40*M388)</f>
        <v>0</v>
      </c>
      <c r="N762" s="140">
        <f>('User Input'!N40*N388)</f>
        <v>0</v>
      </c>
      <c r="O762" s="140">
        <f>('User Input'!O40*O388)</f>
        <v>0</v>
      </c>
      <c r="P762" s="140">
        <f>('User Input'!P40*P388)</f>
        <v>0</v>
      </c>
      <c r="Q762" s="140">
        <f>('User Input'!Q40*Q388)</f>
        <v>0</v>
      </c>
      <c r="R762" s="140">
        <f>('User Input'!R40*R388)</f>
        <v>0</v>
      </c>
      <c r="S762" s="140">
        <f>('User Input'!S40*S388)</f>
        <v>0</v>
      </c>
      <c r="T762" s="140">
        <f>('User Input'!T40*T388)</f>
        <v>0</v>
      </c>
      <c r="U762" s="140">
        <f>('User Input'!U40*U388)</f>
        <v>0</v>
      </c>
      <c r="V762" s="140">
        <f>('User Input'!V40*V388)</f>
        <v>0</v>
      </c>
      <c r="W762" s="140">
        <f>('User Input'!W40*W388)</f>
        <v>0</v>
      </c>
      <c r="X762" s="140">
        <f>('User Input'!X40*X388)</f>
        <v>0</v>
      </c>
      <c r="Y762" s="140">
        <f>('User Input'!Y40*Y388)</f>
        <v>0</v>
      </c>
      <c r="Z762" s="140">
        <f>('User Input'!Z40*Z388)</f>
        <v>0</v>
      </c>
      <c r="AA762" s="140">
        <f>('User Input'!AA40*AA388)</f>
        <v>0</v>
      </c>
      <c r="AB762" s="140">
        <f>('User Input'!AB40*AB388)</f>
        <v>0</v>
      </c>
      <c r="AC762" s="140">
        <f>('User Input'!AC40*AC388)</f>
        <v>0</v>
      </c>
      <c r="AD762" s="140">
        <f>('User Input'!AD40*AD388)</f>
        <v>0</v>
      </c>
      <c r="AE762" s="140">
        <f>('User Input'!AE40*AE388)</f>
        <v>0</v>
      </c>
      <c r="AF762" s="140">
        <f>('User Input'!AF40*AF388)</f>
        <v>0</v>
      </c>
      <c r="AG762" s="140">
        <f>('User Input'!AG40*AG388)</f>
        <v>0</v>
      </c>
      <c r="AH762" s="140">
        <f>('User Input'!AH40*AH388)</f>
        <v>0</v>
      </c>
      <c r="AI762" s="140">
        <f>('User Input'!AI40*AI388)</f>
        <v>0</v>
      </c>
      <c r="AJ762" s="140">
        <f>('User Input'!AJ40*AJ388)</f>
        <v>0</v>
      </c>
      <c r="AK762" s="140">
        <f>('User Input'!AK40*AK388)</f>
        <v>0</v>
      </c>
      <c r="AL762" s="140">
        <f>('User Input'!AL40*AL388)</f>
        <v>0</v>
      </c>
      <c r="AM762" s="140">
        <f>('User Input'!AM40*AM388)</f>
        <v>0</v>
      </c>
      <c r="AN762" s="140">
        <f>('User Input'!AN40*AN388)</f>
        <v>0</v>
      </c>
      <c r="AO762" s="140">
        <f>('User Input'!AO40*AO388)</f>
        <v>0</v>
      </c>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c r="CJ762" s="104"/>
      <c r="CK762" s="104"/>
      <c r="CL762" s="104"/>
      <c r="CM762" s="104"/>
      <c r="CN762" s="104"/>
      <c r="CO762" s="104"/>
      <c r="CP762" s="104"/>
      <c r="CQ762" s="104"/>
    </row>
    <row r="763" spans="1:95" ht="15" customHeight="1">
      <c r="A763" s="104"/>
      <c r="B763" s="117" t="s">
        <v>109</v>
      </c>
      <c r="C763" s="141"/>
      <c r="D763" s="140">
        <f>('User Input'!D41*D389)</f>
        <v>0</v>
      </c>
      <c r="E763" s="140">
        <f>('User Input'!E41*E389)</f>
        <v>0</v>
      </c>
      <c r="F763" s="140">
        <f>('User Input'!F41*F389)</f>
        <v>0</v>
      </c>
      <c r="G763" s="140">
        <f>('User Input'!G41*G389)</f>
        <v>0</v>
      </c>
      <c r="H763" s="140">
        <f>('User Input'!H41*H389)</f>
        <v>0</v>
      </c>
      <c r="I763" s="140">
        <f>('User Input'!I41*I389)</f>
        <v>0</v>
      </c>
      <c r="J763" s="140">
        <f>('User Input'!J41*J389)</f>
        <v>0</v>
      </c>
      <c r="K763" s="140">
        <f>('User Input'!K41*K389)</f>
        <v>0</v>
      </c>
      <c r="L763" s="140">
        <f>('User Input'!L41*L389)</f>
        <v>0</v>
      </c>
      <c r="M763" s="140">
        <f>('User Input'!M41*M389)</f>
        <v>0</v>
      </c>
      <c r="N763" s="140">
        <f>('User Input'!N41*N389)</f>
        <v>0</v>
      </c>
      <c r="O763" s="140">
        <f>('User Input'!O41*O389)</f>
        <v>0</v>
      </c>
      <c r="P763" s="140">
        <f>('User Input'!P41*P389)</f>
        <v>0</v>
      </c>
      <c r="Q763" s="140">
        <f>('User Input'!Q41*Q389)</f>
        <v>0</v>
      </c>
      <c r="R763" s="140">
        <f>('User Input'!R41*R389)</f>
        <v>0</v>
      </c>
      <c r="S763" s="140">
        <f>('User Input'!S41*S389)</f>
        <v>0</v>
      </c>
      <c r="T763" s="140">
        <f>('User Input'!T41*T389)</f>
        <v>0</v>
      </c>
      <c r="U763" s="140">
        <f>('User Input'!U41*U389)</f>
        <v>0</v>
      </c>
      <c r="V763" s="140">
        <f>('User Input'!V41*V389)</f>
        <v>0</v>
      </c>
      <c r="W763" s="140">
        <f>('User Input'!W41*W389)</f>
        <v>0</v>
      </c>
      <c r="X763" s="140">
        <f>('User Input'!X41*X389)</f>
        <v>0</v>
      </c>
      <c r="Y763" s="140">
        <f>('User Input'!Y41*Y389)</f>
        <v>0</v>
      </c>
      <c r="Z763" s="140">
        <f>('User Input'!Z41*Z389)</f>
        <v>0</v>
      </c>
      <c r="AA763" s="140">
        <f>('User Input'!AA41*AA389)</f>
        <v>0</v>
      </c>
      <c r="AB763" s="140">
        <f>('User Input'!AB41*AB389)</f>
        <v>0</v>
      </c>
      <c r="AC763" s="140">
        <f>('User Input'!AC41*AC389)</f>
        <v>0</v>
      </c>
      <c r="AD763" s="140">
        <f>('User Input'!AD41*AD389)</f>
        <v>0</v>
      </c>
      <c r="AE763" s="140">
        <f>('User Input'!AE41*AE389)</f>
        <v>0</v>
      </c>
      <c r="AF763" s="140">
        <f>('User Input'!AF41*AF389)</f>
        <v>0</v>
      </c>
      <c r="AG763" s="140">
        <f>('User Input'!AG41*AG389)</f>
        <v>0</v>
      </c>
      <c r="AH763" s="140">
        <f>('User Input'!AH41*AH389)</f>
        <v>0</v>
      </c>
      <c r="AI763" s="140">
        <f>('User Input'!AI41*AI389)</f>
        <v>0</v>
      </c>
      <c r="AJ763" s="140">
        <f>('User Input'!AJ41*AJ389)</f>
        <v>0</v>
      </c>
      <c r="AK763" s="140">
        <f>('User Input'!AK41*AK389)</f>
        <v>0</v>
      </c>
      <c r="AL763" s="140">
        <f>('User Input'!AL41*AL389)</f>
        <v>0</v>
      </c>
      <c r="AM763" s="140">
        <f>('User Input'!AM41*AM389)</f>
        <v>0</v>
      </c>
      <c r="AN763" s="140">
        <f>('User Input'!AN41*AN389)</f>
        <v>0</v>
      </c>
      <c r="AO763" s="140">
        <f>('User Input'!AO41*AO389)</f>
        <v>0</v>
      </c>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row>
    <row r="764" spans="1:95" ht="15" customHeight="1">
      <c r="A764" s="104"/>
      <c r="B764" s="117" t="s">
        <v>110</v>
      </c>
      <c r="C764" s="141"/>
      <c r="D764" s="140">
        <f>('User Input'!D42*D390)</f>
        <v>0</v>
      </c>
      <c r="E764" s="140">
        <f>('User Input'!E42*E390)</f>
        <v>0</v>
      </c>
      <c r="F764" s="140">
        <f>('User Input'!F42*F390)</f>
        <v>0</v>
      </c>
      <c r="G764" s="140">
        <f>('User Input'!G42*G390)</f>
        <v>0</v>
      </c>
      <c r="H764" s="140">
        <f>('User Input'!H42*H390)</f>
        <v>0</v>
      </c>
      <c r="I764" s="140">
        <f>('User Input'!I42*I390)</f>
        <v>0</v>
      </c>
      <c r="J764" s="140">
        <f>('User Input'!J42*J390)</f>
        <v>0</v>
      </c>
      <c r="K764" s="140">
        <f>('User Input'!K42*K390)</f>
        <v>0</v>
      </c>
      <c r="L764" s="140">
        <f>('User Input'!L42*L390)</f>
        <v>0</v>
      </c>
      <c r="M764" s="140">
        <f>('User Input'!M42*M390)</f>
        <v>0</v>
      </c>
      <c r="N764" s="140">
        <f>('User Input'!N42*N390)</f>
        <v>0</v>
      </c>
      <c r="O764" s="140">
        <f>('User Input'!O42*O390)</f>
        <v>0</v>
      </c>
      <c r="P764" s="140">
        <f>('User Input'!P42*P390)</f>
        <v>0</v>
      </c>
      <c r="Q764" s="140">
        <f>('User Input'!Q42*Q390)</f>
        <v>0</v>
      </c>
      <c r="R764" s="140">
        <f>('User Input'!R42*R390)</f>
        <v>0</v>
      </c>
      <c r="S764" s="140">
        <f>('User Input'!S42*S390)</f>
        <v>0</v>
      </c>
      <c r="T764" s="140">
        <f>('User Input'!T42*T390)</f>
        <v>0</v>
      </c>
      <c r="U764" s="140">
        <f>('User Input'!U42*U390)</f>
        <v>0</v>
      </c>
      <c r="V764" s="140">
        <f>('User Input'!V42*V390)</f>
        <v>0</v>
      </c>
      <c r="W764" s="140">
        <f>('User Input'!W42*W390)</f>
        <v>0</v>
      </c>
      <c r="X764" s="140">
        <f>('User Input'!X42*X390)</f>
        <v>0</v>
      </c>
      <c r="Y764" s="140">
        <f>('User Input'!Y42*Y390)</f>
        <v>0</v>
      </c>
      <c r="Z764" s="140">
        <f>('User Input'!Z42*Z390)</f>
        <v>0</v>
      </c>
      <c r="AA764" s="140">
        <f>('User Input'!AA42*AA390)</f>
        <v>0</v>
      </c>
      <c r="AB764" s="140">
        <f>('User Input'!AB42*AB390)</f>
        <v>0</v>
      </c>
      <c r="AC764" s="140">
        <f>('User Input'!AC42*AC390)</f>
        <v>0</v>
      </c>
      <c r="AD764" s="140">
        <f>('User Input'!AD42*AD390)</f>
        <v>0</v>
      </c>
      <c r="AE764" s="140">
        <f>('User Input'!AE42*AE390)</f>
        <v>0</v>
      </c>
      <c r="AF764" s="140">
        <f>('User Input'!AF42*AF390)</f>
        <v>0</v>
      </c>
      <c r="AG764" s="140">
        <f>('User Input'!AG42*AG390)</f>
        <v>0</v>
      </c>
      <c r="AH764" s="140">
        <f>('User Input'!AH42*AH390)</f>
        <v>0</v>
      </c>
      <c r="AI764" s="140">
        <f>('User Input'!AI42*AI390)</f>
        <v>0</v>
      </c>
      <c r="AJ764" s="140">
        <f>('User Input'!AJ42*AJ390)</f>
        <v>0</v>
      </c>
      <c r="AK764" s="140">
        <f>('User Input'!AK42*AK390)</f>
        <v>0</v>
      </c>
      <c r="AL764" s="140">
        <f>('User Input'!AL42*AL390)</f>
        <v>0</v>
      </c>
      <c r="AM764" s="140">
        <f>('User Input'!AM42*AM390)</f>
        <v>0</v>
      </c>
      <c r="AN764" s="140">
        <f>('User Input'!AN42*AN390)</f>
        <v>0</v>
      </c>
      <c r="AO764" s="140">
        <f>('User Input'!AO42*AO390)</f>
        <v>0</v>
      </c>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row>
    <row r="765" spans="1:95" ht="15" customHeight="1">
      <c r="A765" s="104"/>
      <c r="B765" s="117" t="s">
        <v>111</v>
      </c>
      <c r="C765" s="141"/>
      <c r="D765" s="140">
        <f>('User Input'!D43*D391)</f>
        <v>0</v>
      </c>
      <c r="E765" s="140">
        <f>('User Input'!E43*E391)</f>
        <v>0</v>
      </c>
      <c r="F765" s="140">
        <f>('User Input'!F43*F391)</f>
        <v>0</v>
      </c>
      <c r="G765" s="140">
        <f>('User Input'!G43*G391)</f>
        <v>0</v>
      </c>
      <c r="H765" s="140">
        <f>('User Input'!H43*H391)</f>
        <v>0</v>
      </c>
      <c r="I765" s="140">
        <f>('User Input'!I43*I391)</f>
        <v>0</v>
      </c>
      <c r="J765" s="140">
        <f>('User Input'!J43*J391)</f>
        <v>0</v>
      </c>
      <c r="K765" s="140">
        <f>('User Input'!K43*K391)</f>
        <v>0</v>
      </c>
      <c r="L765" s="140">
        <f>('User Input'!L43*L391)</f>
        <v>0</v>
      </c>
      <c r="M765" s="140">
        <f>('User Input'!M43*M391)</f>
        <v>0</v>
      </c>
      <c r="N765" s="140">
        <f>('User Input'!N43*N391)</f>
        <v>0</v>
      </c>
      <c r="O765" s="140">
        <f>('User Input'!O43*O391)</f>
        <v>0</v>
      </c>
      <c r="P765" s="140">
        <f>('User Input'!P43*P391)</f>
        <v>0</v>
      </c>
      <c r="Q765" s="140">
        <f>('User Input'!Q43*Q391)</f>
        <v>0</v>
      </c>
      <c r="R765" s="140">
        <f>('User Input'!R43*R391)</f>
        <v>0</v>
      </c>
      <c r="S765" s="140">
        <f>('User Input'!S43*S391)</f>
        <v>0</v>
      </c>
      <c r="T765" s="140">
        <f>('User Input'!T43*T391)</f>
        <v>0</v>
      </c>
      <c r="U765" s="140">
        <f>('User Input'!U43*U391)</f>
        <v>0</v>
      </c>
      <c r="V765" s="140">
        <f>('User Input'!V43*V391)</f>
        <v>0</v>
      </c>
      <c r="W765" s="140">
        <f>('User Input'!W43*W391)</f>
        <v>0</v>
      </c>
      <c r="X765" s="140">
        <f>('User Input'!X43*X391)</f>
        <v>0</v>
      </c>
      <c r="Y765" s="140">
        <f>('User Input'!Y43*Y391)</f>
        <v>0</v>
      </c>
      <c r="Z765" s="140">
        <f>('User Input'!Z43*Z391)</f>
        <v>0</v>
      </c>
      <c r="AA765" s="140">
        <f>('User Input'!AA43*AA391)</f>
        <v>0</v>
      </c>
      <c r="AB765" s="140">
        <f>('User Input'!AB43*AB391)</f>
        <v>0</v>
      </c>
      <c r="AC765" s="140">
        <f>('User Input'!AC43*AC391)</f>
        <v>0</v>
      </c>
      <c r="AD765" s="140">
        <f>('User Input'!AD43*AD391)</f>
        <v>0</v>
      </c>
      <c r="AE765" s="140">
        <f>('User Input'!AE43*AE391)</f>
        <v>0</v>
      </c>
      <c r="AF765" s="140">
        <f>('User Input'!AF43*AF391)</f>
        <v>0</v>
      </c>
      <c r="AG765" s="140">
        <f>('User Input'!AG43*AG391)</f>
        <v>0</v>
      </c>
      <c r="AH765" s="140">
        <f>('User Input'!AH43*AH391)</f>
        <v>0</v>
      </c>
      <c r="AI765" s="140">
        <f>('User Input'!AI43*AI391)</f>
        <v>0</v>
      </c>
      <c r="AJ765" s="140">
        <f>('User Input'!AJ43*AJ391)</f>
        <v>0</v>
      </c>
      <c r="AK765" s="140">
        <f>('User Input'!AK43*AK391)</f>
        <v>0</v>
      </c>
      <c r="AL765" s="140">
        <f>('User Input'!AL43*AL391)</f>
        <v>0</v>
      </c>
      <c r="AM765" s="140">
        <f>('User Input'!AM43*AM391)</f>
        <v>0</v>
      </c>
      <c r="AN765" s="140">
        <f>('User Input'!AN43*AN391)</f>
        <v>0</v>
      </c>
      <c r="AO765" s="140">
        <f>('User Input'!AO43*AO391)</f>
        <v>0</v>
      </c>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c r="CJ765" s="104"/>
      <c r="CK765" s="104"/>
      <c r="CL765" s="104"/>
      <c r="CM765" s="104"/>
      <c r="CN765" s="104"/>
      <c r="CO765" s="104"/>
      <c r="CP765" s="104"/>
      <c r="CQ765" s="104"/>
    </row>
    <row r="766" spans="1:95" ht="15" customHeight="1">
      <c r="A766" s="104"/>
      <c r="B766" s="117" t="s">
        <v>112</v>
      </c>
      <c r="C766" s="141"/>
      <c r="D766" s="140">
        <f>('User Input'!D44*D392)</f>
        <v>0</v>
      </c>
      <c r="E766" s="140">
        <f>('User Input'!E44*E392)</f>
        <v>0</v>
      </c>
      <c r="F766" s="140">
        <f>('User Input'!F44*F392)</f>
        <v>0</v>
      </c>
      <c r="G766" s="140">
        <f>('User Input'!G44*G392)</f>
        <v>0</v>
      </c>
      <c r="H766" s="140">
        <f>('User Input'!H44*H392)</f>
        <v>0</v>
      </c>
      <c r="I766" s="140">
        <f>('User Input'!I44*I392)</f>
        <v>0</v>
      </c>
      <c r="J766" s="140">
        <f>('User Input'!J44*J392)</f>
        <v>0</v>
      </c>
      <c r="K766" s="140">
        <f>('User Input'!K44*K392)</f>
        <v>0</v>
      </c>
      <c r="L766" s="140">
        <f>('User Input'!L44*L392)</f>
        <v>0</v>
      </c>
      <c r="M766" s="140">
        <f>('User Input'!M44*M392)</f>
        <v>0</v>
      </c>
      <c r="N766" s="140">
        <f>('User Input'!N44*N392)</f>
        <v>0</v>
      </c>
      <c r="O766" s="140">
        <f>('User Input'!O44*O392)</f>
        <v>0</v>
      </c>
      <c r="P766" s="140">
        <f>('User Input'!P44*P392)</f>
        <v>0</v>
      </c>
      <c r="Q766" s="140">
        <f>('User Input'!Q44*Q392)</f>
        <v>0</v>
      </c>
      <c r="R766" s="140">
        <f>('User Input'!R44*R392)</f>
        <v>0</v>
      </c>
      <c r="S766" s="140">
        <f>('User Input'!S44*S392)</f>
        <v>0</v>
      </c>
      <c r="T766" s="140">
        <f>('User Input'!T44*T392)</f>
        <v>0</v>
      </c>
      <c r="U766" s="140">
        <f>('User Input'!U44*U392)</f>
        <v>0</v>
      </c>
      <c r="V766" s="140">
        <f>('User Input'!V44*V392)</f>
        <v>0</v>
      </c>
      <c r="W766" s="140">
        <f>('User Input'!W44*W392)</f>
        <v>0</v>
      </c>
      <c r="X766" s="140">
        <f>('User Input'!X44*X392)</f>
        <v>0</v>
      </c>
      <c r="Y766" s="140">
        <f>('User Input'!Y44*Y392)</f>
        <v>0</v>
      </c>
      <c r="Z766" s="140">
        <f>('User Input'!Z44*Z392)</f>
        <v>0</v>
      </c>
      <c r="AA766" s="140">
        <f>('User Input'!AA44*AA392)</f>
        <v>0</v>
      </c>
      <c r="AB766" s="140">
        <f>('User Input'!AB44*AB392)</f>
        <v>0</v>
      </c>
      <c r="AC766" s="140">
        <f>('User Input'!AC44*AC392)</f>
        <v>0</v>
      </c>
      <c r="AD766" s="140">
        <f>('User Input'!AD44*AD392)</f>
        <v>0</v>
      </c>
      <c r="AE766" s="140">
        <f>('User Input'!AE44*AE392)</f>
        <v>0</v>
      </c>
      <c r="AF766" s="140">
        <f>('User Input'!AF44*AF392)</f>
        <v>0</v>
      </c>
      <c r="AG766" s="140">
        <f>('User Input'!AG44*AG392)</f>
        <v>0</v>
      </c>
      <c r="AH766" s="140">
        <f>('User Input'!AH44*AH392)</f>
        <v>0</v>
      </c>
      <c r="AI766" s="140">
        <f>('User Input'!AI44*AI392)</f>
        <v>0</v>
      </c>
      <c r="AJ766" s="140">
        <f>('User Input'!AJ44*AJ392)</f>
        <v>0</v>
      </c>
      <c r="AK766" s="140">
        <f>('User Input'!AK44*AK392)</f>
        <v>0</v>
      </c>
      <c r="AL766" s="140">
        <f>('User Input'!AL44*AL392)</f>
        <v>0</v>
      </c>
      <c r="AM766" s="140">
        <f>('User Input'!AM44*AM392)</f>
        <v>0</v>
      </c>
      <c r="AN766" s="140">
        <f>('User Input'!AN44*AN392)</f>
        <v>0</v>
      </c>
      <c r="AO766" s="140">
        <f>('User Input'!AO44*AO392)</f>
        <v>0</v>
      </c>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c r="CJ766" s="104"/>
      <c r="CK766" s="104"/>
      <c r="CL766" s="104"/>
      <c r="CM766" s="104"/>
      <c r="CN766" s="104"/>
      <c r="CO766" s="104"/>
      <c r="CP766" s="104"/>
      <c r="CQ766" s="104"/>
    </row>
    <row r="767" spans="1:95" ht="15" customHeight="1">
      <c r="A767" s="104"/>
      <c r="B767" s="117" t="s">
        <v>113</v>
      </c>
      <c r="C767" s="141"/>
      <c r="D767" s="140">
        <f>('User Input'!D45*D393)</f>
        <v>0</v>
      </c>
      <c r="E767" s="140">
        <f>('User Input'!E45*E393)</f>
        <v>0</v>
      </c>
      <c r="F767" s="140">
        <f>('User Input'!F45*F393)</f>
        <v>0</v>
      </c>
      <c r="G767" s="140">
        <f>('User Input'!G45*G393)</f>
        <v>0</v>
      </c>
      <c r="H767" s="140">
        <f>('User Input'!H45*H393)</f>
        <v>0</v>
      </c>
      <c r="I767" s="140">
        <f>('User Input'!I45*I393)</f>
        <v>0</v>
      </c>
      <c r="J767" s="140">
        <f>('User Input'!J45*J393)</f>
        <v>0</v>
      </c>
      <c r="K767" s="140">
        <f>('User Input'!K45*K393)</f>
        <v>0</v>
      </c>
      <c r="L767" s="140">
        <f>('User Input'!L45*L393)</f>
        <v>0</v>
      </c>
      <c r="M767" s="140">
        <f>('User Input'!M45*M393)</f>
        <v>0</v>
      </c>
      <c r="N767" s="140">
        <f>('User Input'!N45*N393)</f>
        <v>0</v>
      </c>
      <c r="O767" s="140">
        <f>('User Input'!O45*O393)</f>
        <v>0</v>
      </c>
      <c r="P767" s="140">
        <f>('User Input'!P45*P393)</f>
        <v>0</v>
      </c>
      <c r="Q767" s="140">
        <f>('User Input'!Q45*Q393)</f>
        <v>0</v>
      </c>
      <c r="R767" s="140">
        <f>('User Input'!R45*R393)</f>
        <v>0</v>
      </c>
      <c r="S767" s="140">
        <f>('User Input'!S45*S393)</f>
        <v>0</v>
      </c>
      <c r="T767" s="140">
        <f>('User Input'!T45*T393)</f>
        <v>0</v>
      </c>
      <c r="U767" s="140">
        <f>('User Input'!U45*U393)</f>
        <v>0</v>
      </c>
      <c r="V767" s="140">
        <f>('User Input'!V45*V393)</f>
        <v>0</v>
      </c>
      <c r="W767" s="140">
        <f>('User Input'!W45*W393)</f>
        <v>0</v>
      </c>
      <c r="X767" s="140">
        <f>('User Input'!X45*X393)</f>
        <v>0</v>
      </c>
      <c r="Y767" s="140">
        <f>('User Input'!Y45*Y393)</f>
        <v>0</v>
      </c>
      <c r="Z767" s="140">
        <f>('User Input'!Z45*Z393)</f>
        <v>0</v>
      </c>
      <c r="AA767" s="140">
        <f>('User Input'!AA45*AA393)</f>
        <v>0</v>
      </c>
      <c r="AB767" s="140">
        <f>('User Input'!AB45*AB393)</f>
        <v>0</v>
      </c>
      <c r="AC767" s="140">
        <f>('User Input'!AC45*AC393)</f>
        <v>0</v>
      </c>
      <c r="AD767" s="140">
        <f>('User Input'!AD45*AD393)</f>
        <v>0</v>
      </c>
      <c r="AE767" s="140">
        <f>('User Input'!AE45*AE393)</f>
        <v>0</v>
      </c>
      <c r="AF767" s="140">
        <f>('User Input'!AF45*AF393)</f>
        <v>0</v>
      </c>
      <c r="AG767" s="140">
        <f>('User Input'!AG45*AG393)</f>
        <v>0</v>
      </c>
      <c r="AH767" s="140">
        <f>('User Input'!AH45*AH393)</f>
        <v>0</v>
      </c>
      <c r="AI767" s="140">
        <f>('User Input'!AI45*AI393)</f>
        <v>0</v>
      </c>
      <c r="AJ767" s="140">
        <f>('User Input'!AJ45*AJ393)</f>
        <v>0</v>
      </c>
      <c r="AK767" s="140">
        <f>('User Input'!AK45*AK393)</f>
        <v>0</v>
      </c>
      <c r="AL767" s="140">
        <f>('User Input'!AL45*AL393)</f>
        <v>0</v>
      </c>
      <c r="AM767" s="140">
        <f>('User Input'!AM45*AM393)</f>
        <v>0</v>
      </c>
      <c r="AN767" s="140">
        <f>('User Input'!AN45*AN393)</f>
        <v>0</v>
      </c>
      <c r="AO767" s="140">
        <f>('User Input'!AO45*AO393)</f>
        <v>0</v>
      </c>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c r="CJ767" s="104"/>
      <c r="CK767" s="104"/>
      <c r="CL767" s="104"/>
      <c r="CM767" s="104"/>
      <c r="CN767" s="104"/>
      <c r="CO767" s="104"/>
      <c r="CP767" s="104"/>
      <c r="CQ767" s="104"/>
    </row>
    <row r="768" spans="1:95" ht="15" customHeight="1">
      <c r="A768" s="104"/>
      <c r="B768" s="117" t="s">
        <v>114</v>
      </c>
      <c r="C768" s="141"/>
      <c r="D768" s="140">
        <f>('User Input'!D46*D394)</f>
        <v>0</v>
      </c>
      <c r="E768" s="140">
        <f>('User Input'!E46*E394)</f>
        <v>0</v>
      </c>
      <c r="F768" s="140">
        <f>('User Input'!F46*F394)</f>
        <v>0</v>
      </c>
      <c r="G768" s="140">
        <f>('User Input'!G46*G394)</f>
        <v>0</v>
      </c>
      <c r="H768" s="140">
        <f>('User Input'!H46*H394)</f>
        <v>0</v>
      </c>
      <c r="I768" s="140">
        <f>('User Input'!I46*I394)</f>
        <v>0</v>
      </c>
      <c r="J768" s="140">
        <f>('User Input'!J46*J394)</f>
        <v>0</v>
      </c>
      <c r="K768" s="140">
        <f>('User Input'!K46*K394)</f>
        <v>0</v>
      </c>
      <c r="L768" s="140">
        <f>('User Input'!L46*L394)</f>
        <v>0</v>
      </c>
      <c r="M768" s="140">
        <f>('User Input'!M46*M394)</f>
        <v>0</v>
      </c>
      <c r="N768" s="140">
        <f>('User Input'!N46*N394)</f>
        <v>0</v>
      </c>
      <c r="O768" s="140">
        <f>('User Input'!O46*O394)</f>
        <v>0</v>
      </c>
      <c r="P768" s="140">
        <f>('User Input'!P46*P394)</f>
        <v>0</v>
      </c>
      <c r="Q768" s="140">
        <f>('User Input'!Q46*Q394)</f>
        <v>0</v>
      </c>
      <c r="R768" s="140">
        <f>('User Input'!R46*R394)</f>
        <v>0</v>
      </c>
      <c r="S768" s="140">
        <f>('User Input'!S46*S394)</f>
        <v>0</v>
      </c>
      <c r="T768" s="140">
        <f>('User Input'!T46*T394)</f>
        <v>0</v>
      </c>
      <c r="U768" s="140">
        <f>('User Input'!U46*U394)</f>
        <v>0</v>
      </c>
      <c r="V768" s="140">
        <f>('User Input'!V46*V394)</f>
        <v>0</v>
      </c>
      <c r="W768" s="140">
        <f>('User Input'!W46*W394)</f>
        <v>0</v>
      </c>
      <c r="X768" s="140">
        <f>('User Input'!X46*X394)</f>
        <v>0</v>
      </c>
      <c r="Y768" s="140">
        <f>('User Input'!Y46*Y394)</f>
        <v>0</v>
      </c>
      <c r="Z768" s="140">
        <f>('User Input'!Z46*Z394)</f>
        <v>0</v>
      </c>
      <c r="AA768" s="140">
        <f>('User Input'!AA46*AA394)</f>
        <v>0</v>
      </c>
      <c r="AB768" s="140">
        <f>('User Input'!AB46*AB394)</f>
        <v>0</v>
      </c>
      <c r="AC768" s="140">
        <f>('User Input'!AC46*AC394)</f>
        <v>0</v>
      </c>
      <c r="AD768" s="140">
        <f>('User Input'!AD46*AD394)</f>
        <v>0</v>
      </c>
      <c r="AE768" s="140">
        <f>('User Input'!AE46*AE394)</f>
        <v>0</v>
      </c>
      <c r="AF768" s="140">
        <f>('User Input'!AF46*AF394)</f>
        <v>0</v>
      </c>
      <c r="AG768" s="140">
        <f>('User Input'!AG46*AG394)</f>
        <v>0</v>
      </c>
      <c r="AH768" s="140">
        <f>('User Input'!AH46*AH394)</f>
        <v>0</v>
      </c>
      <c r="AI768" s="140">
        <f>('User Input'!AI46*AI394)</f>
        <v>0</v>
      </c>
      <c r="AJ768" s="140">
        <f>('User Input'!AJ46*AJ394)</f>
        <v>0</v>
      </c>
      <c r="AK768" s="140">
        <f>('User Input'!AK46*AK394)</f>
        <v>0</v>
      </c>
      <c r="AL768" s="140">
        <f>('User Input'!AL46*AL394)</f>
        <v>0</v>
      </c>
      <c r="AM768" s="140">
        <f>('User Input'!AM46*AM394)</f>
        <v>0</v>
      </c>
      <c r="AN768" s="140">
        <f>('User Input'!AN46*AN394)</f>
        <v>0</v>
      </c>
      <c r="AO768" s="140">
        <f>('User Input'!AO46*AO394)</f>
        <v>0</v>
      </c>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c r="CJ768" s="104"/>
      <c r="CK768" s="104"/>
      <c r="CL768" s="104"/>
      <c r="CM768" s="104"/>
      <c r="CN768" s="104"/>
      <c r="CO768" s="104"/>
      <c r="CP768" s="104"/>
      <c r="CQ768" s="104"/>
    </row>
    <row r="769" spans="1:95" ht="15" customHeight="1">
      <c r="A769" s="104"/>
      <c r="B769" s="117" t="s">
        <v>115</v>
      </c>
      <c r="C769" s="141"/>
      <c r="D769" s="140">
        <f>('User Input'!D47*D395)</f>
        <v>0</v>
      </c>
      <c r="E769" s="140">
        <f>('User Input'!E47*E395)</f>
        <v>0</v>
      </c>
      <c r="F769" s="140">
        <f>('User Input'!F47*F395)</f>
        <v>0</v>
      </c>
      <c r="G769" s="140">
        <f>('User Input'!G47*G395)</f>
        <v>0</v>
      </c>
      <c r="H769" s="140">
        <f>('User Input'!H47*H395)</f>
        <v>0</v>
      </c>
      <c r="I769" s="140">
        <f>('User Input'!I47*I395)</f>
        <v>0</v>
      </c>
      <c r="J769" s="140">
        <f>('User Input'!J47*J395)</f>
        <v>0</v>
      </c>
      <c r="K769" s="140">
        <f>('User Input'!K47*K395)</f>
        <v>0</v>
      </c>
      <c r="L769" s="140">
        <f>('User Input'!L47*L395)</f>
        <v>0</v>
      </c>
      <c r="M769" s="140">
        <f>('User Input'!M47*M395)</f>
        <v>0</v>
      </c>
      <c r="N769" s="140">
        <f>('User Input'!N47*N395)</f>
        <v>0</v>
      </c>
      <c r="O769" s="140">
        <f>('User Input'!O47*O395)</f>
        <v>0</v>
      </c>
      <c r="P769" s="140">
        <f>('User Input'!P47*P395)</f>
        <v>0</v>
      </c>
      <c r="Q769" s="140">
        <f>('User Input'!Q47*Q395)</f>
        <v>0</v>
      </c>
      <c r="R769" s="140">
        <f>('User Input'!R47*R395)</f>
        <v>0</v>
      </c>
      <c r="S769" s="140">
        <f>('User Input'!S47*S395)</f>
        <v>0</v>
      </c>
      <c r="T769" s="140">
        <f>('User Input'!T47*T395)</f>
        <v>0</v>
      </c>
      <c r="U769" s="140">
        <f>('User Input'!U47*U395)</f>
        <v>0</v>
      </c>
      <c r="V769" s="140">
        <f>('User Input'!V47*V395)</f>
        <v>0</v>
      </c>
      <c r="W769" s="140">
        <f>('User Input'!W47*W395)</f>
        <v>0</v>
      </c>
      <c r="X769" s="140">
        <f>('User Input'!X47*X395)</f>
        <v>0</v>
      </c>
      <c r="Y769" s="140">
        <f>('User Input'!Y47*Y395)</f>
        <v>0</v>
      </c>
      <c r="Z769" s="140">
        <f>('User Input'!Z47*Z395)</f>
        <v>0</v>
      </c>
      <c r="AA769" s="140">
        <f>('User Input'!AA47*AA395)</f>
        <v>0</v>
      </c>
      <c r="AB769" s="140">
        <f>('User Input'!AB47*AB395)</f>
        <v>0</v>
      </c>
      <c r="AC769" s="140">
        <f>('User Input'!AC47*AC395)</f>
        <v>0</v>
      </c>
      <c r="AD769" s="140">
        <f>('User Input'!AD47*AD395)</f>
        <v>0</v>
      </c>
      <c r="AE769" s="140">
        <f>('User Input'!AE47*AE395)</f>
        <v>0</v>
      </c>
      <c r="AF769" s="140">
        <f>('User Input'!AF47*AF395)</f>
        <v>0</v>
      </c>
      <c r="AG769" s="140">
        <f>('User Input'!AG47*AG395)</f>
        <v>0</v>
      </c>
      <c r="AH769" s="140">
        <f>('User Input'!AH47*AH395)</f>
        <v>0</v>
      </c>
      <c r="AI769" s="140">
        <f>('User Input'!AI47*AI395)</f>
        <v>0</v>
      </c>
      <c r="AJ769" s="140">
        <f>('User Input'!AJ47*AJ395)</f>
        <v>0</v>
      </c>
      <c r="AK769" s="140">
        <f>('User Input'!AK47*AK395)</f>
        <v>0</v>
      </c>
      <c r="AL769" s="140">
        <f>('User Input'!AL47*AL395)</f>
        <v>0</v>
      </c>
      <c r="AM769" s="140">
        <f>('User Input'!AM47*AM395)</f>
        <v>0</v>
      </c>
      <c r="AN769" s="140">
        <f>('User Input'!AN47*AN395)</f>
        <v>0</v>
      </c>
      <c r="AO769" s="140">
        <f>('User Input'!AO47*AO395)</f>
        <v>0</v>
      </c>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c r="CJ769" s="104"/>
      <c r="CK769" s="104"/>
      <c r="CL769" s="104"/>
      <c r="CM769" s="104"/>
      <c r="CN769" s="104"/>
      <c r="CO769" s="104"/>
      <c r="CP769" s="104"/>
      <c r="CQ769" s="104"/>
    </row>
    <row r="770" spans="1:95" ht="15" customHeight="1">
      <c r="A770" s="104"/>
      <c r="B770" s="117" t="s">
        <v>116</v>
      </c>
      <c r="C770" s="141"/>
      <c r="D770" s="140">
        <f>('User Input'!D48*D396)</f>
        <v>0</v>
      </c>
      <c r="E770" s="140">
        <f>('User Input'!E48*E396)</f>
        <v>0</v>
      </c>
      <c r="F770" s="140">
        <f>('User Input'!F48*F396)</f>
        <v>0</v>
      </c>
      <c r="G770" s="140">
        <f>('User Input'!G48*G396)</f>
        <v>0</v>
      </c>
      <c r="H770" s="140">
        <f>('User Input'!H48*H396)</f>
        <v>0</v>
      </c>
      <c r="I770" s="140">
        <f>('User Input'!I48*I396)</f>
        <v>0</v>
      </c>
      <c r="J770" s="140">
        <f>('User Input'!J48*J396)</f>
        <v>0</v>
      </c>
      <c r="K770" s="140">
        <f>('User Input'!K48*K396)</f>
        <v>0</v>
      </c>
      <c r="L770" s="140">
        <f>('User Input'!L48*L396)</f>
        <v>0</v>
      </c>
      <c r="M770" s="140">
        <f>('User Input'!M48*M396)</f>
        <v>0</v>
      </c>
      <c r="N770" s="140">
        <f>('User Input'!N48*N396)</f>
        <v>0</v>
      </c>
      <c r="O770" s="140">
        <f>('User Input'!O48*O396)</f>
        <v>0</v>
      </c>
      <c r="P770" s="140">
        <f>('User Input'!P48*P396)</f>
        <v>0</v>
      </c>
      <c r="Q770" s="140">
        <f>('User Input'!Q48*Q396)</f>
        <v>0</v>
      </c>
      <c r="R770" s="140">
        <f>('User Input'!R48*R396)</f>
        <v>0</v>
      </c>
      <c r="S770" s="140">
        <f>('User Input'!S48*S396)</f>
        <v>0</v>
      </c>
      <c r="T770" s="140">
        <f>('User Input'!T48*T396)</f>
        <v>0</v>
      </c>
      <c r="U770" s="140">
        <f>('User Input'!U48*U396)</f>
        <v>0</v>
      </c>
      <c r="V770" s="140">
        <f>('User Input'!V48*V396)</f>
        <v>0</v>
      </c>
      <c r="W770" s="140">
        <f>('User Input'!W48*W396)</f>
        <v>0</v>
      </c>
      <c r="X770" s="140">
        <f>('User Input'!X48*X396)</f>
        <v>0</v>
      </c>
      <c r="Y770" s="140">
        <f>('User Input'!Y48*Y396)</f>
        <v>0</v>
      </c>
      <c r="Z770" s="140">
        <f>('User Input'!Z48*Z396)</f>
        <v>0</v>
      </c>
      <c r="AA770" s="140">
        <f>('User Input'!AA48*AA396)</f>
        <v>0</v>
      </c>
      <c r="AB770" s="140">
        <f>('User Input'!AB48*AB396)</f>
        <v>0</v>
      </c>
      <c r="AC770" s="140">
        <f>('User Input'!AC48*AC396)</f>
        <v>0</v>
      </c>
      <c r="AD770" s="140">
        <f>('User Input'!AD48*AD396)</f>
        <v>0</v>
      </c>
      <c r="AE770" s="140">
        <f>('User Input'!AE48*AE396)</f>
        <v>0</v>
      </c>
      <c r="AF770" s="140">
        <f>('User Input'!AF48*AF396)</f>
        <v>0</v>
      </c>
      <c r="AG770" s="140">
        <f>('User Input'!AG48*AG396)</f>
        <v>0</v>
      </c>
      <c r="AH770" s="140">
        <f>('User Input'!AH48*AH396)</f>
        <v>0</v>
      </c>
      <c r="AI770" s="140">
        <f>('User Input'!AI48*AI396)</f>
        <v>0</v>
      </c>
      <c r="AJ770" s="140">
        <f>('User Input'!AJ48*AJ396)</f>
        <v>0</v>
      </c>
      <c r="AK770" s="140">
        <f>('User Input'!AK48*AK396)</f>
        <v>0</v>
      </c>
      <c r="AL770" s="140">
        <f>('User Input'!AL48*AL396)</f>
        <v>0</v>
      </c>
      <c r="AM770" s="140">
        <f>('User Input'!AM48*AM396)</f>
        <v>0</v>
      </c>
      <c r="AN770" s="140">
        <f>('User Input'!AN48*AN396)</f>
        <v>0</v>
      </c>
      <c r="AO770" s="140">
        <f>('User Input'!AO48*AO396)</f>
        <v>0</v>
      </c>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c r="CJ770" s="104"/>
      <c r="CK770" s="104"/>
      <c r="CL770" s="104"/>
      <c r="CM770" s="104"/>
      <c r="CN770" s="104"/>
      <c r="CO770" s="104"/>
      <c r="CP770" s="104"/>
      <c r="CQ770" s="104"/>
    </row>
    <row r="771" spans="1:95" ht="15" customHeight="1">
      <c r="A771" s="104"/>
      <c r="B771" s="117" t="s">
        <v>117</v>
      </c>
      <c r="C771" s="141"/>
      <c r="D771" s="140">
        <f>('User Input'!D49*D397)</f>
        <v>0</v>
      </c>
      <c r="E771" s="140">
        <f>('User Input'!E49*E397)</f>
        <v>0</v>
      </c>
      <c r="F771" s="140">
        <f>('User Input'!F49*F397)</f>
        <v>0</v>
      </c>
      <c r="G771" s="140">
        <f>('User Input'!G49*G397)</f>
        <v>0</v>
      </c>
      <c r="H771" s="140">
        <f>('User Input'!H49*H397)</f>
        <v>0</v>
      </c>
      <c r="I771" s="140">
        <f>('User Input'!I49*I397)</f>
        <v>0</v>
      </c>
      <c r="J771" s="140">
        <f>('User Input'!J49*J397)</f>
        <v>0</v>
      </c>
      <c r="K771" s="140">
        <f>('User Input'!K49*K397)</f>
        <v>0</v>
      </c>
      <c r="L771" s="140">
        <f>('User Input'!L49*L397)</f>
        <v>0</v>
      </c>
      <c r="M771" s="140">
        <f>('User Input'!M49*M397)</f>
        <v>0</v>
      </c>
      <c r="N771" s="140">
        <f>('User Input'!N49*N397)</f>
        <v>0</v>
      </c>
      <c r="O771" s="140">
        <f>('User Input'!O49*O397)</f>
        <v>0</v>
      </c>
      <c r="P771" s="140">
        <f>('User Input'!P49*P397)</f>
        <v>0</v>
      </c>
      <c r="Q771" s="140">
        <f>('User Input'!Q49*Q397)</f>
        <v>0</v>
      </c>
      <c r="R771" s="140">
        <f>('User Input'!R49*R397)</f>
        <v>0</v>
      </c>
      <c r="S771" s="140">
        <f>('User Input'!S49*S397)</f>
        <v>0</v>
      </c>
      <c r="T771" s="140">
        <f>('User Input'!T49*T397)</f>
        <v>0</v>
      </c>
      <c r="U771" s="140">
        <f>('User Input'!U49*U397)</f>
        <v>0</v>
      </c>
      <c r="V771" s="140">
        <f>('User Input'!V49*V397)</f>
        <v>0</v>
      </c>
      <c r="W771" s="140">
        <f>('User Input'!W49*W397)</f>
        <v>0</v>
      </c>
      <c r="X771" s="140">
        <f>('User Input'!X49*X397)</f>
        <v>0</v>
      </c>
      <c r="Y771" s="140">
        <f>('User Input'!Y49*Y397)</f>
        <v>0</v>
      </c>
      <c r="Z771" s="140">
        <f>('User Input'!Z49*Z397)</f>
        <v>0</v>
      </c>
      <c r="AA771" s="140">
        <f>('User Input'!AA49*AA397)</f>
        <v>0</v>
      </c>
      <c r="AB771" s="140">
        <f>('User Input'!AB49*AB397)</f>
        <v>0</v>
      </c>
      <c r="AC771" s="140">
        <f>('User Input'!AC49*AC397)</f>
        <v>0</v>
      </c>
      <c r="AD771" s="140">
        <f>('User Input'!AD49*AD397)</f>
        <v>0</v>
      </c>
      <c r="AE771" s="140">
        <f>('User Input'!AE49*AE397)</f>
        <v>0</v>
      </c>
      <c r="AF771" s="140">
        <f>('User Input'!AF49*AF397)</f>
        <v>0</v>
      </c>
      <c r="AG771" s="140">
        <f>('User Input'!AG49*AG397)</f>
        <v>0</v>
      </c>
      <c r="AH771" s="140">
        <f>('User Input'!AH49*AH397)</f>
        <v>0</v>
      </c>
      <c r="AI771" s="140">
        <f>('User Input'!AI49*AI397)</f>
        <v>0</v>
      </c>
      <c r="AJ771" s="140">
        <f>('User Input'!AJ49*AJ397)</f>
        <v>0</v>
      </c>
      <c r="AK771" s="140">
        <f>('User Input'!AK49*AK397)</f>
        <v>0</v>
      </c>
      <c r="AL771" s="140">
        <f>('User Input'!AL49*AL397)</f>
        <v>0</v>
      </c>
      <c r="AM771" s="140">
        <f>('User Input'!AM49*AM397)</f>
        <v>0</v>
      </c>
      <c r="AN771" s="140">
        <f>('User Input'!AN49*AN397)</f>
        <v>0</v>
      </c>
      <c r="AO771" s="140">
        <f>('User Input'!AO49*AO397)</f>
        <v>0</v>
      </c>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c r="CJ771" s="104"/>
      <c r="CK771" s="104"/>
      <c r="CL771" s="104"/>
      <c r="CM771" s="104"/>
      <c r="CN771" s="104"/>
      <c r="CO771" s="104"/>
      <c r="CP771" s="104"/>
      <c r="CQ771" s="104"/>
    </row>
    <row r="772" spans="1:95" ht="15" customHeight="1">
      <c r="A772" s="104"/>
      <c r="B772" s="117" t="s">
        <v>118</v>
      </c>
      <c r="C772" s="141"/>
      <c r="D772" s="140">
        <f>('User Input'!D50*D398)</f>
        <v>0</v>
      </c>
      <c r="E772" s="140">
        <f>('User Input'!E50*E398)</f>
        <v>0</v>
      </c>
      <c r="F772" s="140">
        <f>('User Input'!F50*F398)</f>
        <v>0</v>
      </c>
      <c r="G772" s="140">
        <f>('User Input'!G50*G398)</f>
        <v>0</v>
      </c>
      <c r="H772" s="140">
        <f>('User Input'!H50*H398)</f>
        <v>0</v>
      </c>
      <c r="I772" s="140">
        <f>('User Input'!I50*I398)</f>
        <v>0</v>
      </c>
      <c r="J772" s="140">
        <f>('User Input'!J50*J398)</f>
        <v>0</v>
      </c>
      <c r="K772" s="140">
        <f>('User Input'!K50*K398)</f>
        <v>0</v>
      </c>
      <c r="L772" s="140">
        <f>('User Input'!L50*L398)</f>
        <v>0</v>
      </c>
      <c r="M772" s="140">
        <f>('User Input'!M50*M398)</f>
        <v>0</v>
      </c>
      <c r="N772" s="140">
        <f>('User Input'!N50*N398)</f>
        <v>0</v>
      </c>
      <c r="O772" s="140">
        <f>('User Input'!O50*O398)</f>
        <v>0</v>
      </c>
      <c r="P772" s="140">
        <f>('User Input'!P50*P398)</f>
        <v>0</v>
      </c>
      <c r="Q772" s="140">
        <f>('User Input'!Q50*Q398)</f>
        <v>0</v>
      </c>
      <c r="R772" s="140">
        <f>('User Input'!R50*R398)</f>
        <v>0</v>
      </c>
      <c r="S772" s="140">
        <f>('User Input'!S50*S398)</f>
        <v>0</v>
      </c>
      <c r="T772" s="140">
        <f>('User Input'!T50*T398)</f>
        <v>0</v>
      </c>
      <c r="U772" s="140">
        <f>('User Input'!U50*U398)</f>
        <v>0</v>
      </c>
      <c r="V772" s="140">
        <f>('User Input'!V50*V398)</f>
        <v>0</v>
      </c>
      <c r="W772" s="140">
        <f>('User Input'!W50*W398)</f>
        <v>0</v>
      </c>
      <c r="X772" s="140">
        <f>('User Input'!X50*X398)</f>
        <v>0</v>
      </c>
      <c r="Y772" s="140">
        <f>('User Input'!Y50*Y398)</f>
        <v>0</v>
      </c>
      <c r="Z772" s="140">
        <f>('User Input'!Z50*Z398)</f>
        <v>0</v>
      </c>
      <c r="AA772" s="140">
        <f>('User Input'!AA50*AA398)</f>
        <v>0</v>
      </c>
      <c r="AB772" s="140">
        <f>('User Input'!AB50*AB398)</f>
        <v>0</v>
      </c>
      <c r="AC772" s="140">
        <f>('User Input'!AC50*AC398)</f>
        <v>0</v>
      </c>
      <c r="AD772" s="140">
        <f>('User Input'!AD50*AD398)</f>
        <v>0</v>
      </c>
      <c r="AE772" s="140">
        <f>('User Input'!AE50*AE398)</f>
        <v>0</v>
      </c>
      <c r="AF772" s="140">
        <f>('User Input'!AF50*AF398)</f>
        <v>0</v>
      </c>
      <c r="AG772" s="140">
        <f>('User Input'!AG50*AG398)</f>
        <v>0</v>
      </c>
      <c r="AH772" s="140">
        <f>('User Input'!AH50*AH398)</f>
        <v>0</v>
      </c>
      <c r="AI772" s="140">
        <f>('User Input'!AI50*AI398)</f>
        <v>0</v>
      </c>
      <c r="AJ772" s="140">
        <f>('User Input'!AJ50*AJ398)</f>
        <v>0</v>
      </c>
      <c r="AK772" s="140">
        <f>('User Input'!AK50*AK398)</f>
        <v>0</v>
      </c>
      <c r="AL772" s="140">
        <f>('User Input'!AL50*AL398)</f>
        <v>0</v>
      </c>
      <c r="AM772" s="140">
        <f>('User Input'!AM50*AM398)</f>
        <v>0</v>
      </c>
      <c r="AN772" s="140">
        <f>('User Input'!AN50*AN398)</f>
        <v>0</v>
      </c>
      <c r="AO772" s="140">
        <f>('User Input'!AO50*AO398)</f>
        <v>0</v>
      </c>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c r="CJ772" s="104"/>
      <c r="CK772" s="104"/>
      <c r="CL772" s="104"/>
      <c r="CM772" s="104"/>
      <c r="CN772" s="104"/>
      <c r="CO772" s="104"/>
      <c r="CP772" s="104"/>
      <c r="CQ772" s="104"/>
    </row>
    <row r="773" spans="1:95" ht="15" customHeight="1">
      <c r="A773" s="104"/>
      <c r="B773" s="117" t="s">
        <v>119</v>
      </c>
      <c r="C773" s="141"/>
      <c r="D773" s="140">
        <f>('User Input'!D51*D399)</f>
        <v>0</v>
      </c>
      <c r="E773" s="140">
        <f>('User Input'!E51*E399)</f>
        <v>0</v>
      </c>
      <c r="F773" s="140">
        <f>('User Input'!F51*F399)</f>
        <v>0</v>
      </c>
      <c r="G773" s="140">
        <f>('User Input'!G51*G399)</f>
        <v>0</v>
      </c>
      <c r="H773" s="140">
        <f>('User Input'!H51*H399)</f>
        <v>0</v>
      </c>
      <c r="I773" s="140">
        <f>('User Input'!I51*I399)</f>
        <v>0</v>
      </c>
      <c r="J773" s="140">
        <f>('User Input'!J51*J399)</f>
        <v>0</v>
      </c>
      <c r="K773" s="140">
        <f>('User Input'!K51*K399)</f>
        <v>0</v>
      </c>
      <c r="L773" s="140">
        <f>('User Input'!L51*L399)</f>
        <v>0</v>
      </c>
      <c r="M773" s="140">
        <f>('User Input'!M51*M399)</f>
        <v>0</v>
      </c>
      <c r="N773" s="140">
        <f>('User Input'!N51*N399)</f>
        <v>0</v>
      </c>
      <c r="O773" s="140">
        <f>('User Input'!O51*O399)</f>
        <v>0</v>
      </c>
      <c r="P773" s="140">
        <f>('User Input'!P51*P399)</f>
        <v>0</v>
      </c>
      <c r="Q773" s="140">
        <f>('User Input'!Q51*Q399)</f>
        <v>0</v>
      </c>
      <c r="R773" s="140">
        <f>('User Input'!R51*R399)</f>
        <v>0</v>
      </c>
      <c r="S773" s="140">
        <f>('User Input'!S51*S399)</f>
        <v>0</v>
      </c>
      <c r="T773" s="140">
        <f>('User Input'!T51*T399)</f>
        <v>0</v>
      </c>
      <c r="U773" s="140">
        <f>('User Input'!U51*U399)</f>
        <v>0</v>
      </c>
      <c r="V773" s="140">
        <f>('User Input'!V51*V399)</f>
        <v>0</v>
      </c>
      <c r="W773" s="140">
        <f>('User Input'!W51*W399)</f>
        <v>0</v>
      </c>
      <c r="X773" s="140">
        <f>('User Input'!X51*X399)</f>
        <v>0</v>
      </c>
      <c r="Y773" s="140">
        <f>('User Input'!Y51*Y399)</f>
        <v>0</v>
      </c>
      <c r="Z773" s="140">
        <f>('User Input'!Z51*Z399)</f>
        <v>0</v>
      </c>
      <c r="AA773" s="140">
        <f>('User Input'!AA51*AA399)</f>
        <v>0</v>
      </c>
      <c r="AB773" s="140">
        <f>('User Input'!AB51*AB399)</f>
        <v>0</v>
      </c>
      <c r="AC773" s="140">
        <f>('User Input'!AC51*AC399)</f>
        <v>0</v>
      </c>
      <c r="AD773" s="140">
        <f>('User Input'!AD51*AD399)</f>
        <v>0</v>
      </c>
      <c r="AE773" s="140">
        <f>('User Input'!AE51*AE399)</f>
        <v>0</v>
      </c>
      <c r="AF773" s="140">
        <f>('User Input'!AF51*AF399)</f>
        <v>0</v>
      </c>
      <c r="AG773" s="140">
        <f>('User Input'!AG51*AG399)</f>
        <v>0</v>
      </c>
      <c r="AH773" s="140">
        <f>('User Input'!AH51*AH399)</f>
        <v>0</v>
      </c>
      <c r="AI773" s="140">
        <f>('User Input'!AI51*AI399)</f>
        <v>0</v>
      </c>
      <c r="AJ773" s="140">
        <f>('User Input'!AJ51*AJ399)</f>
        <v>0</v>
      </c>
      <c r="AK773" s="140">
        <f>('User Input'!AK51*AK399)</f>
        <v>0</v>
      </c>
      <c r="AL773" s="140">
        <f>('User Input'!AL51*AL399)</f>
        <v>0</v>
      </c>
      <c r="AM773" s="140">
        <f>('User Input'!AM51*AM399)</f>
        <v>0</v>
      </c>
      <c r="AN773" s="140">
        <f>('User Input'!AN51*AN399)</f>
        <v>0</v>
      </c>
      <c r="AO773" s="140">
        <f>('User Input'!AO51*AO399)</f>
        <v>0</v>
      </c>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c r="CJ773" s="104"/>
      <c r="CK773" s="104"/>
      <c r="CL773" s="104"/>
      <c r="CM773" s="104"/>
      <c r="CN773" s="104"/>
      <c r="CO773" s="104"/>
      <c r="CP773" s="104"/>
      <c r="CQ773" s="104"/>
    </row>
    <row r="774" spans="1:95" ht="15" customHeight="1">
      <c r="A774" s="104"/>
      <c r="B774" s="117" t="s">
        <v>120</v>
      </c>
      <c r="C774" s="141"/>
      <c r="D774" s="140">
        <f>('User Input'!D52*D400)</f>
        <v>0</v>
      </c>
      <c r="E774" s="140">
        <f>('User Input'!E52*E400)</f>
        <v>0</v>
      </c>
      <c r="F774" s="140">
        <f>('User Input'!F52*F400)</f>
        <v>0</v>
      </c>
      <c r="G774" s="140">
        <f>('User Input'!G52*G400)</f>
        <v>0</v>
      </c>
      <c r="H774" s="140">
        <f>('User Input'!H52*H400)</f>
        <v>0</v>
      </c>
      <c r="I774" s="140">
        <f>('User Input'!I52*I400)</f>
        <v>0</v>
      </c>
      <c r="J774" s="140">
        <f>('User Input'!J52*J400)</f>
        <v>0</v>
      </c>
      <c r="K774" s="140">
        <f>('User Input'!K52*K400)</f>
        <v>0</v>
      </c>
      <c r="L774" s="140">
        <f>('User Input'!L52*L400)</f>
        <v>0</v>
      </c>
      <c r="M774" s="140">
        <f>('User Input'!M52*M400)</f>
        <v>0</v>
      </c>
      <c r="N774" s="140">
        <f>('User Input'!N52*N400)</f>
        <v>0</v>
      </c>
      <c r="O774" s="140">
        <f>('User Input'!O52*O400)</f>
        <v>0</v>
      </c>
      <c r="P774" s="140">
        <f>('User Input'!P52*P400)</f>
        <v>0</v>
      </c>
      <c r="Q774" s="140">
        <f>('User Input'!Q52*Q400)</f>
        <v>0</v>
      </c>
      <c r="R774" s="140">
        <f>('User Input'!R52*R400)</f>
        <v>0</v>
      </c>
      <c r="S774" s="140">
        <f>('User Input'!S52*S400)</f>
        <v>0</v>
      </c>
      <c r="T774" s="140">
        <f>('User Input'!T52*T400)</f>
        <v>0</v>
      </c>
      <c r="U774" s="140">
        <f>('User Input'!U52*U400)</f>
        <v>0</v>
      </c>
      <c r="V774" s="140">
        <f>('User Input'!V52*V400)</f>
        <v>0</v>
      </c>
      <c r="W774" s="140">
        <f>('User Input'!W52*W400)</f>
        <v>0</v>
      </c>
      <c r="X774" s="140">
        <f>('User Input'!X52*X400)</f>
        <v>0</v>
      </c>
      <c r="Y774" s="140">
        <f>('User Input'!Y52*Y400)</f>
        <v>0</v>
      </c>
      <c r="Z774" s="140">
        <f>('User Input'!Z52*Z400)</f>
        <v>0</v>
      </c>
      <c r="AA774" s="140">
        <f>('User Input'!AA52*AA400)</f>
        <v>0</v>
      </c>
      <c r="AB774" s="140">
        <f>('User Input'!AB52*AB400)</f>
        <v>0</v>
      </c>
      <c r="AC774" s="140">
        <f>('User Input'!AC52*AC400)</f>
        <v>0</v>
      </c>
      <c r="AD774" s="140">
        <f>('User Input'!AD52*AD400)</f>
        <v>0</v>
      </c>
      <c r="AE774" s="140">
        <f>('User Input'!AE52*AE400)</f>
        <v>0</v>
      </c>
      <c r="AF774" s="140">
        <f>('User Input'!AF52*AF400)</f>
        <v>0</v>
      </c>
      <c r="AG774" s="140">
        <f>('User Input'!AG52*AG400)</f>
        <v>0</v>
      </c>
      <c r="AH774" s="140">
        <f>('User Input'!AH52*AH400)</f>
        <v>0</v>
      </c>
      <c r="AI774" s="140">
        <f>('User Input'!AI52*AI400)</f>
        <v>0</v>
      </c>
      <c r="AJ774" s="140">
        <f>('User Input'!AJ52*AJ400)</f>
        <v>0</v>
      </c>
      <c r="AK774" s="140">
        <f>('User Input'!AK52*AK400)</f>
        <v>0</v>
      </c>
      <c r="AL774" s="140">
        <f>('User Input'!AL52*AL400)</f>
        <v>0</v>
      </c>
      <c r="AM774" s="140">
        <f>('User Input'!AM52*AM400)</f>
        <v>0</v>
      </c>
      <c r="AN774" s="140">
        <f>('User Input'!AN52*AN400)</f>
        <v>0</v>
      </c>
      <c r="AO774" s="140">
        <f>('User Input'!AO52*AO400)</f>
        <v>0</v>
      </c>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c r="CJ774" s="104"/>
      <c r="CK774" s="104"/>
      <c r="CL774" s="104"/>
      <c r="CM774" s="104"/>
      <c r="CN774" s="104"/>
      <c r="CO774" s="104"/>
      <c r="CP774" s="104"/>
      <c r="CQ774" s="104"/>
    </row>
    <row r="775" spans="1:95" ht="15" customHeight="1">
      <c r="A775" s="104"/>
      <c r="B775" s="117" t="s">
        <v>121</v>
      </c>
      <c r="C775" s="141"/>
      <c r="D775" s="140">
        <f>('User Input'!D53*D401)</f>
        <v>0</v>
      </c>
      <c r="E775" s="140">
        <f>('User Input'!E53*E401)</f>
        <v>0</v>
      </c>
      <c r="F775" s="140">
        <f>('User Input'!F53*F401)</f>
        <v>0</v>
      </c>
      <c r="G775" s="140">
        <f>('User Input'!G53*G401)</f>
        <v>0</v>
      </c>
      <c r="H775" s="140">
        <f>('User Input'!H53*H401)</f>
        <v>0</v>
      </c>
      <c r="I775" s="140">
        <f>('User Input'!I53*I401)</f>
        <v>0</v>
      </c>
      <c r="J775" s="140">
        <f>('User Input'!J53*J401)</f>
        <v>0</v>
      </c>
      <c r="K775" s="140">
        <f>('User Input'!K53*K401)</f>
        <v>0</v>
      </c>
      <c r="L775" s="140">
        <f>('User Input'!L53*L401)</f>
        <v>0</v>
      </c>
      <c r="M775" s="140">
        <f>('User Input'!M53*M401)</f>
        <v>0</v>
      </c>
      <c r="N775" s="140">
        <f>('User Input'!N53*N401)</f>
        <v>0</v>
      </c>
      <c r="O775" s="140">
        <f>('User Input'!O53*O401)</f>
        <v>0</v>
      </c>
      <c r="P775" s="140">
        <f>('User Input'!P53*P401)</f>
        <v>0</v>
      </c>
      <c r="Q775" s="140">
        <f>('User Input'!Q53*Q401)</f>
        <v>0</v>
      </c>
      <c r="R775" s="140">
        <f>('User Input'!R53*R401)</f>
        <v>0</v>
      </c>
      <c r="S775" s="140">
        <f>('User Input'!S53*S401)</f>
        <v>0</v>
      </c>
      <c r="T775" s="140">
        <f>('User Input'!T53*T401)</f>
        <v>0</v>
      </c>
      <c r="U775" s="140">
        <f>('User Input'!U53*U401)</f>
        <v>0</v>
      </c>
      <c r="V775" s="140">
        <f>('User Input'!V53*V401)</f>
        <v>0</v>
      </c>
      <c r="W775" s="140">
        <f>('User Input'!W53*W401)</f>
        <v>0</v>
      </c>
      <c r="X775" s="140">
        <f>('User Input'!X53*X401)</f>
        <v>0</v>
      </c>
      <c r="Y775" s="140">
        <f>('User Input'!Y53*Y401)</f>
        <v>0</v>
      </c>
      <c r="Z775" s="140">
        <f>('User Input'!Z53*Z401)</f>
        <v>0</v>
      </c>
      <c r="AA775" s="140">
        <f>('User Input'!AA53*AA401)</f>
        <v>0</v>
      </c>
      <c r="AB775" s="140">
        <f>('User Input'!AB53*AB401)</f>
        <v>0</v>
      </c>
      <c r="AC775" s="140">
        <f>('User Input'!AC53*AC401)</f>
        <v>0</v>
      </c>
      <c r="AD775" s="140">
        <f>('User Input'!AD53*AD401)</f>
        <v>0</v>
      </c>
      <c r="AE775" s="140">
        <f>('User Input'!AE53*AE401)</f>
        <v>0</v>
      </c>
      <c r="AF775" s="140">
        <f>('User Input'!AF53*AF401)</f>
        <v>0</v>
      </c>
      <c r="AG775" s="140">
        <f>('User Input'!AG53*AG401)</f>
        <v>0</v>
      </c>
      <c r="AH775" s="140">
        <f>('User Input'!AH53*AH401)</f>
        <v>0</v>
      </c>
      <c r="AI775" s="140">
        <f>('User Input'!AI53*AI401)</f>
        <v>0</v>
      </c>
      <c r="AJ775" s="140">
        <f>('User Input'!AJ53*AJ401)</f>
        <v>0</v>
      </c>
      <c r="AK775" s="140">
        <f>('User Input'!AK53*AK401)</f>
        <v>0</v>
      </c>
      <c r="AL775" s="140">
        <f>('User Input'!AL53*AL401)</f>
        <v>0</v>
      </c>
      <c r="AM775" s="140">
        <f>('User Input'!AM53*AM401)</f>
        <v>0</v>
      </c>
      <c r="AN775" s="140">
        <f>('User Input'!AN53*AN401)</f>
        <v>0</v>
      </c>
      <c r="AO775" s="140">
        <f>('User Input'!AO53*AO401)</f>
        <v>0</v>
      </c>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c r="CJ775" s="104"/>
      <c r="CK775" s="104"/>
      <c r="CL775" s="104"/>
      <c r="CM775" s="104"/>
      <c r="CN775" s="104"/>
      <c r="CO775" s="104"/>
      <c r="CP775" s="104"/>
      <c r="CQ775" s="104"/>
    </row>
    <row r="776" spans="1:95" ht="15" customHeight="1">
      <c r="A776" s="104"/>
      <c r="B776" s="117" t="s">
        <v>122</v>
      </c>
      <c r="C776" s="141"/>
      <c r="D776" s="140">
        <f>('User Input'!D54*D402)</f>
        <v>0</v>
      </c>
      <c r="E776" s="140">
        <f>('User Input'!E54*E402)</f>
        <v>0</v>
      </c>
      <c r="F776" s="140">
        <f>('User Input'!F54*F402)</f>
        <v>0</v>
      </c>
      <c r="G776" s="140">
        <f>('User Input'!G54*G402)</f>
        <v>0</v>
      </c>
      <c r="H776" s="140">
        <f>('User Input'!H54*H402)</f>
        <v>0</v>
      </c>
      <c r="I776" s="140">
        <f>('User Input'!I54*I402)</f>
        <v>0</v>
      </c>
      <c r="J776" s="140">
        <f>('User Input'!J54*J402)</f>
        <v>0</v>
      </c>
      <c r="K776" s="140">
        <f>('User Input'!K54*K402)</f>
        <v>0</v>
      </c>
      <c r="L776" s="140">
        <f>('User Input'!L54*L402)</f>
        <v>0</v>
      </c>
      <c r="M776" s="140">
        <f>('User Input'!M54*M402)</f>
        <v>0</v>
      </c>
      <c r="N776" s="140">
        <f>('User Input'!N54*N402)</f>
        <v>0</v>
      </c>
      <c r="O776" s="140">
        <f>('User Input'!O54*O402)</f>
        <v>0</v>
      </c>
      <c r="P776" s="140">
        <f>('User Input'!P54*P402)</f>
        <v>0</v>
      </c>
      <c r="Q776" s="140">
        <f>('User Input'!Q54*Q402)</f>
        <v>0</v>
      </c>
      <c r="R776" s="140">
        <f>('User Input'!R54*R402)</f>
        <v>0</v>
      </c>
      <c r="S776" s="140">
        <f>('User Input'!S54*S402)</f>
        <v>0</v>
      </c>
      <c r="T776" s="140">
        <f>('User Input'!T54*T402)</f>
        <v>0</v>
      </c>
      <c r="U776" s="140">
        <f>('User Input'!U54*U402)</f>
        <v>0</v>
      </c>
      <c r="V776" s="140">
        <f>('User Input'!V54*V402)</f>
        <v>0</v>
      </c>
      <c r="W776" s="140">
        <f>('User Input'!W54*W402)</f>
        <v>0</v>
      </c>
      <c r="X776" s="140">
        <f>('User Input'!X54*X402)</f>
        <v>0</v>
      </c>
      <c r="Y776" s="140">
        <f>('User Input'!Y54*Y402)</f>
        <v>0</v>
      </c>
      <c r="Z776" s="140">
        <f>('User Input'!Z54*Z402)</f>
        <v>0</v>
      </c>
      <c r="AA776" s="140">
        <f>('User Input'!AA54*AA402)</f>
        <v>0</v>
      </c>
      <c r="AB776" s="140">
        <f>('User Input'!AB54*AB402)</f>
        <v>0</v>
      </c>
      <c r="AC776" s="140">
        <f>('User Input'!AC54*AC402)</f>
        <v>0</v>
      </c>
      <c r="AD776" s="140">
        <f>('User Input'!AD54*AD402)</f>
        <v>0</v>
      </c>
      <c r="AE776" s="140">
        <f>('User Input'!AE54*AE402)</f>
        <v>0</v>
      </c>
      <c r="AF776" s="140">
        <f>('User Input'!AF54*AF402)</f>
        <v>0</v>
      </c>
      <c r="AG776" s="140">
        <f>('User Input'!AG54*AG402)</f>
        <v>0</v>
      </c>
      <c r="AH776" s="140">
        <f>('User Input'!AH54*AH402)</f>
        <v>0</v>
      </c>
      <c r="AI776" s="140">
        <f>('User Input'!AI54*AI402)</f>
        <v>0</v>
      </c>
      <c r="AJ776" s="140">
        <f>('User Input'!AJ54*AJ402)</f>
        <v>0</v>
      </c>
      <c r="AK776" s="140">
        <f>('User Input'!AK54*AK402)</f>
        <v>0</v>
      </c>
      <c r="AL776" s="140">
        <f>('User Input'!AL54*AL402)</f>
        <v>0</v>
      </c>
      <c r="AM776" s="140">
        <f>('User Input'!AM54*AM402)</f>
        <v>0</v>
      </c>
      <c r="AN776" s="140">
        <f>('User Input'!AN54*AN402)</f>
        <v>0</v>
      </c>
      <c r="AO776" s="140">
        <f>('User Input'!AO54*AO402)</f>
        <v>0</v>
      </c>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c r="CJ776" s="104"/>
      <c r="CK776" s="104"/>
      <c r="CL776" s="104"/>
      <c r="CM776" s="104"/>
      <c r="CN776" s="104"/>
      <c r="CO776" s="104"/>
      <c r="CP776" s="104"/>
      <c r="CQ776" s="104"/>
    </row>
    <row r="777" spans="1:95" ht="15" customHeight="1">
      <c r="A777" s="104"/>
      <c r="B777" s="117" t="s">
        <v>123</v>
      </c>
      <c r="C777" s="141"/>
      <c r="D777" s="140">
        <f>('User Input'!D55*D403)</f>
        <v>0</v>
      </c>
      <c r="E777" s="140">
        <f>('User Input'!E55*E403)</f>
        <v>0</v>
      </c>
      <c r="F777" s="140">
        <f>('User Input'!F55*F403)</f>
        <v>0</v>
      </c>
      <c r="G777" s="140">
        <f>('User Input'!G55*G403)</f>
        <v>0</v>
      </c>
      <c r="H777" s="140">
        <f>('User Input'!H55*H403)</f>
        <v>0</v>
      </c>
      <c r="I777" s="140">
        <f>('User Input'!I55*I403)</f>
        <v>0</v>
      </c>
      <c r="J777" s="140">
        <f>('User Input'!J55*J403)</f>
        <v>0</v>
      </c>
      <c r="K777" s="140">
        <f>('User Input'!K55*K403)</f>
        <v>0</v>
      </c>
      <c r="L777" s="140">
        <f>('User Input'!L55*L403)</f>
        <v>0</v>
      </c>
      <c r="M777" s="140">
        <f>('User Input'!M55*M403)</f>
        <v>0</v>
      </c>
      <c r="N777" s="140">
        <f>('User Input'!N55*N403)</f>
        <v>0</v>
      </c>
      <c r="O777" s="140">
        <f>('User Input'!O55*O403)</f>
        <v>0</v>
      </c>
      <c r="P777" s="140">
        <f>('User Input'!P55*P403)</f>
        <v>0</v>
      </c>
      <c r="Q777" s="140">
        <f>('User Input'!Q55*Q403)</f>
        <v>0</v>
      </c>
      <c r="R777" s="140">
        <f>('User Input'!R55*R403)</f>
        <v>0</v>
      </c>
      <c r="S777" s="140">
        <f>('User Input'!S55*S403)</f>
        <v>0</v>
      </c>
      <c r="T777" s="140">
        <f>('User Input'!T55*T403)</f>
        <v>0</v>
      </c>
      <c r="U777" s="140">
        <f>('User Input'!U55*U403)</f>
        <v>0</v>
      </c>
      <c r="V777" s="140">
        <f>('User Input'!V55*V403)</f>
        <v>0</v>
      </c>
      <c r="W777" s="140">
        <f>('User Input'!W55*W403)</f>
        <v>0</v>
      </c>
      <c r="X777" s="140">
        <f>('User Input'!X55*X403)</f>
        <v>0</v>
      </c>
      <c r="Y777" s="140">
        <f>('User Input'!Y55*Y403)</f>
        <v>0</v>
      </c>
      <c r="Z777" s="140">
        <f>('User Input'!Z55*Z403)</f>
        <v>0</v>
      </c>
      <c r="AA777" s="140">
        <f>('User Input'!AA55*AA403)</f>
        <v>0</v>
      </c>
      <c r="AB777" s="140">
        <f>('User Input'!AB55*AB403)</f>
        <v>0</v>
      </c>
      <c r="AC777" s="140">
        <f>('User Input'!AC55*AC403)</f>
        <v>0</v>
      </c>
      <c r="AD777" s="140">
        <f>('User Input'!AD55*AD403)</f>
        <v>0</v>
      </c>
      <c r="AE777" s="140">
        <f>('User Input'!AE55*AE403)</f>
        <v>0</v>
      </c>
      <c r="AF777" s="140">
        <f>('User Input'!AF55*AF403)</f>
        <v>0</v>
      </c>
      <c r="AG777" s="140">
        <f>('User Input'!AG55*AG403)</f>
        <v>0</v>
      </c>
      <c r="AH777" s="140">
        <f>('User Input'!AH55*AH403)</f>
        <v>0</v>
      </c>
      <c r="AI777" s="140">
        <f>('User Input'!AI55*AI403)</f>
        <v>0</v>
      </c>
      <c r="AJ777" s="140">
        <f>('User Input'!AJ55*AJ403)</f>
        <v>0</v>
      </c>
      <c r="AK777" s="140">
        <f>('User Input'!AK55*AK403)</f>
        <v>0</v>
      </c>
      <c r="AL777" s="140">
        <f>('User Input'!AL55*AL403)</f>
        <v>0</v>
      </c>
      <c r="AM777" s="140">
        <f>('User Input'!AM55*AM403)</f>
        <v>0</v>
      </c>
      <c r="AN777" s="140">
        <f>('User Input'!AN55*AN403)</f>
        <v>0</v>
      </c>
      <c r="AO777" s="140">
        <f>('User Input'!AO55*AO403)</f>
        <v>0</v>
      </c>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c r="CJ777" s="104"/>
      <c r="CK777" s="104"/>
      <c r="CL777" s="104"/>
      <c r="CM777" s="104"/>
      <c r="CN777" s="104"/>
      <c r="CO777" s="104"/>
      <c r="CP777" s="104"/>
      <c r="CQ777" s="104"/>
    </row>
    <row r="778" spans="1:95" ht="15" customHeight="1">
      <c r="A778" s="104"/>
      <c r="B778" s="117" t="s">
        <v>124</v>
      </c>
      <c r="C778" s="141"/>
      <c r="D778" s="140">
        <f>('User Input'!D56*D404)</f>
        <v>0</v>
      </c>
      <c r="E778" s="140">
        <f>('User Input'!E56*E404)</f>
        <v>0</v>
      </c>
      <c r="F778" s="140">
        <f>('User Input'!F56*F404)</f>
        <v>0</v>
      </c>
      <c r="G778" s="140">
        <f>('User Input'!G56*G404)</f>
        <v>0</v>
      </c>
      <c r="H778" s="140">
        <f>('User Input'!H56*H404)</f>
        <v>0</v>
      </c>
      <c r="I778" s="140">
        <f>('User Input'!I56*I404)</f>
        <v>0</v>
      </c>
      <c r="J778" s="140">
        <f>('User Input'!J56*J404)</f>
        <v>0</v>
      </c>
      <c r="K778" s="140">
        <f>('User Input'!K56*K404)</f>
        <v>0</v>
      </c>
      <c r="L778" s="140">
        <f>('User Input'!L56*L404)</f>
        <v>0</v>
      </c>
      <c r="M778" s="140">
        <f>('User Input'!M56*M404)</f>
        <v>0</v>
      </c>
      <c r="N778" s="140">
        <f>('User Input'!N56*N404)</f>
        <v>0</v>
      </c>
      <c r="O778" s="140">
        <f>('User Input'!O56*O404)</f>
        <v>0</v>
      </c>
      <c r="P778" s="140">
        <f>('User Input'!P56*P404)</f>
        <v>0</v>
      </c>
      <c r="Q778" s="140">
        <f>('User Input'!Q56*Q404)</f>
        <v>0</v>
      </c>
      <c r="R778" s="140">
        <f>('User Input'!R56*R404)</f>
        <v>0</v>
      </c>
      <c r="S778" s="140">
        <f>('User Input'!S56*S404)</f>
        <v>0</v>
      </c>
      <c r="T778" s="140">
        <f>('User Input'!T56*T404)</f>
        <v>0</v>
      </c>
      <c r="U778" s="140">
        <f>('User Input'!U56*U404)</f>
        <v>0</v>
      </c>
      <c r="V778" s="140">
        <f>('User Input'!V56*V404)</f>
        <v>0</v>
      </c>
      <c r="W778" s="140">
        <f>('User Input'!W56*W404)</f>
        <v>0</v>
      </c>
      <c r="X778" s="140">
        <f>('User Input'!X56*X404)</f>
        <v>0</v>
      </c>
      <c r="Y778" s="140">
        <f>('User Input'!Y56*Y404)</f>
        <v>0</v>
      </c>
      <c r="Z778" s="140">
        <f>('User Input'!Z56*Z404)</f>
        <v>0</v>
      </c>
      <c r="AA778" s="140">
        <f>('User Input'!AA56*AA404)</f>
        <v>0</v>
      </c>
      <c r="AB778" s="140">
        <f>('User Input'!AB56*AB404)</f>
        <v>0</v>
      </c>
      <c r="AC778" s="140">
        <f>('User Input'!AC56*AC404)</f>
        <v>0</v>
      </c>
      <c r="AD778" s="140">
        <f>('User Input'!AD56*AD404)</f>
        <v>0</v>
      </c>
      <c r="AE778" s="140">
        <f>('User Input'!AE56*AE404)</f>
        <v>0</v>
      </c>
      <c r="AF778" s="140">
        <f>('User Input'!AF56*AF404)</f>
        <v>0</v>
      </c>
      <c r="AG778" s="140">
        <f>('User Input'!AG56*AG404)</f>
        <v>0</v>
      </c>
      <c r="AH778" s="140">
        <f>('User Input'!AH56*AH404)</f>
        <v>0</v>
      </c>
      <c r="AI778" s="140">
        <f>('User Input'!AI56*AI404)</f>
        <v>0</v>
      </c>
      <c r="AJ778" s="140">
        <f>('User Input'!AJ56*AJ404)</f>
        <v>0</v>
      </c>
      <c r="AK778" s="140">
        <f>('User Input'!AK56*AK404)</f>
        <v>0</v>
      </c>
      <c r="AL778" s="140">
        <f>('User Input'!AL56*AL404)</f>
        <v>0</v>
      </c>
      <c r="AM778" s="140">
        <f>('User Input'!AM56*AM404)</f>
        <v>0</v>
      </c>
      <c r="AN778" s="140">
        <f>('User Input'!AN56*AN404)</f>
        <v>0</v>
      </c>
      <c r="AO778" s="140">
        <f>('User Input'!AO56*AO404)</f>
        <v>0</v>
      </c>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c r="CJ778" s="104"/>
      <c r="CK778" s="104"/>
      <c r="CL778" s="104"/>
      <c r="CM778" s="104"/>
      <c r="CN778" s="104"/>
      <c r="CO778" s="104"/>
      <c r="CP778" s="104"/>
      <c r="CQ778" s="104"/>
    </row>
    <row r="779" spans="1:95" ht="15" customHeight="1">
      <c r="A779" s="104"/>
      <c r="B779" s="117" t="s">
        <v>125</v>
      </c>
      <c r="C779" s="141"/>
      <c r="D779" s="140">
        <f>('User Input'!D57*D405)</f>
        <v>0</v>
      </c>
      <c r="E779" s="140">
        <f>('User Input'!E57*E405)</f>
        <v>0</v>
      </c>
      <c r="F779" s="140">
        <f>('User Input'!F57*F405)</f>
        <v>0</v>
      </c>
      <c r="G779" s="140">
        <f>('User Input'!G57*G405)</f>
        <v>0</v>
      </c>
      <c r="H779" s="140">
        <f>('User Input'!H57*H405)</f>
        <v>0</v>
      </c>
      <c r="I779" s="140">
        <f>('User Input'!I57*I405)</f>
        <v>0</v>
      </c>
      <c r="J779" s="140">
        <f>('User Input'!J57*J405)</f>
        <v>0</v>
      </c>
      <c r="K779" s="140">
        <f>('User Input'!K57*K405)</f>
        <v>0</v>
      </c>
      <c r="L779" s="140">
        <f>('User Input'!L57*L405)</f>
        <v>0</v>
      </c>
      <c r="M779" s="140">
        <f>('User Input'!M57*M405)</f>
        <v>0</v>
      </c>
      <c r="N779" s="140">
        <f>('User Input'!N57*N405)</f>
        <v>0</v>
      </c>
      <c r="O779" s="140">
        <f>('User Input'!O57*O405)</f>
        <v>0</v>
      </c>
      <c r="P779" s="140">
        <f>('User Input'!P57*P405)</f>
        <v>0</v>
      </c>
      <c r="Q779" s="140">
        <f>('User Input'!Q57*Q405)</f>
        <v>0</v>
      </c>
      <c r="R779" s="140">
        <f>('User Input'!R57*R405)</f>
        <v>0</v>
      </c>
      <c r="S779" s="140">
        <f>('User Input'!S57*S405)</f>
        <v>0</v>
      </c>
      <c r="T779" s="140">
        <f>('User Input'!T57*T405)</f>
        <v>0</v>
      </c>
      <c r="U779" s="140">
        <f>('User Input'!U57*U405)</f>
        <v>0</v>
      </c>
      <c r="V779" s="140">
        <f>('User Input'!V57*V405)</f>
        <v>0</v>
      </c>
      <c r="W779" s="140">
        <f>('User Input'!W57*W405)</f>
        <v>0</v>
      </c>
      <c r="X779" s="140">
        <f>('User Input'!X57*X405)</f>
        <v>0</v>
      </c>
      <c r="Y779" s="140">
        <f>('User Input'!Y57*Y405)</f>
        <v>0</v>
      </c>
      <c r="Z779" s="140">
        <f>('User Input'!Z57*Z405)</f>
        <v>0</v>
      </c>
      <c r="AA779" s="140">
        <f>('User Input'!AA57*AA405)</f>
        <v>0</v>
      </c>
      <c r="AB779" s="140">
        <f>('User Input'!AB57*AB405)</f>
        <v>0</v>
      </c>
      <c r="AC779" s="140">
        <f>('User Input'!AC57*AC405)</f>
        <v>0</v>
      </c>
      <c r="AD779" s="140">
        <f>('User Input'!AD57*AD405)</f>
        <v>0</v>
      </c>
      <c r="AE779" s="140">
        <f>('User Input'!AE57*AE405)</f>
        <v>0</v>
      </c>
      <c r="AF779" s="140">
        <f>('User Input'!AF57*AF405)</f>
        <v>0</v>
      </c>
      <c r="AG779" s="140">
        <f>('User Input'!AG57*AG405)</f>
        <v>0</v>
      </c>
      <c r="AH779" s="140">
        <f>('User Input'!AH57*AH405)</f>
        <v>0</v>
      </c>
      <c r="AI779" s="140">
        <f>('User Input'!AI57*AI405)</f>
        <v>0</v>
      </c>
      <c r="AJ779" s="140">
        <f>('User Input'!AJ57*AJ405)</f>
        <v>0</v>
      </c>
      <c r="AK779" s="140">
        <f>('User Input'!AK57*AK405)</f>
        <v>0</v>
      </c>
      <c r="AL779" s="140">
        <f>('User Input'!AL57*AL405)</f>
        <v>0</v>
      </c>
      <c r="AM779" s="140">
        <f>('User Input'!AM57*AM405)</f>
        <v>0</v>
      </c>
      <c r="AN779" s="140">
        <f>('User Input'!AN57*AN405)</f>
        <v>0</v>
      </c>
      <c r="AO779" s="140">
        <f>('User Input'!AO57*AO405)</f>
        <v>0</v>
      </c>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row>
    <row r="780" spans="1:95" ht="15" customHeight="1">
      <c r="A780" s="104"/>
      <c r="B780" s="117" t="s">
        <v>126</v>
      </c>
      <c r="C780" s="141"/>
      <c r="D780" s="140">
        <f>('User Input'!D58*D406)</f>
        <v>0</v>
      </c>
      <c r="E780" s="140">
        <f>('User Input'!E58*E406)</f>
        <v>0</v>
      </c>
      <c r="F780" s="140">
        <f>('User Input'!F58*F406)</f>
        <v>0</v>
      </c>
      <c r="G780" s="140">
        <f>('User Input'!G58*G406)</f>
        <v>0</v>
      </c>
      <c r="H780" s="140">
        <f>('User Input'!H58*H406)</f>
        <v>0</v>
      </c>
      <c r="I780" s="140">
        <f>('User Input'!I58*I406)</f>
        <v>0</v>
      </c>
      <c r="J780" s="140">
        <f>('User Input'!J58*J406)</f>
        <v>0</v>
      </c>
      <c r="K780" s="140">
        <f>('User Input'!K58*K406)</f>
        <v>0</v>
      </c>
      <c r="L780" s="140">
        <f>('User Input'!L58*L406)</f>
        <v>0</v>
      </c>
      <c r="M780" s="140">
        <f>('User Input'!M58*M406)</f>
        <v>0</v>
      </c>
      <c r="N780" s="140">
        <f>('User Input'!N58*N406)</f>
        <v>0</v>
      </c>
      <c r="O780" s="140">
        <f>('User Input'!O58*O406)</f>
        <v>0</v>
      </c>
      <c r="P780" s="140">
        <f>('User Input'!P58*P406)</f>
        <v>0</v>
      </c>
      <c r="Q780" s="140">
        <f>('User Input'!Q58*Q406)</f>
        <v>0</v>
      </c>
      <c r="R780" s="140">
        <f>('User Input'!R58*R406)</f>
        <v>0</v>
      </c>
      <c r="S780" s="140">
        <f>('User Input'!S58*S406)</f>
        <v>0</v>
      </c>
      <c r="T780" s="140">
        <f>('User Input'!T58*T406)</f>
        <v>0</v>
      </c>
      <c r="U780" s="140">
        <f>('User Input'!U58*U406)</f>
        <v>0</v>
      </c>
      <c r="V780" s="140">
        <f>('User Input'!V58*V406)</f>
        <v>0</v>
      </c>
      <c r="W780" s="140">
        <f>('User Input'!W58*W406)</f>
        <v>0</v>
      </c>
      <c r="X780" s="140">
        <f>('User Input'!X58*X406)</f>
        <v>0</v>
      </c>
      <c r="Y780" s="140">
        <f>('User Input'!Y58*Y406)</f>
        <v>0</v>
      </c>
      <c r="Z780" s="140">
        <f>('User Input'!Z58*Z406)</f>
        <v>0</v>
      </c>
      <c r="AA780" s="140">
        <f>('User Input'!AA58*AA406)</f>
        <v>0</v>
      </c>
      <c r="AB780" s="140">
        <f>('User Input'!AB58*AB406)</f>
        <v>0</v>
      </c>
      <c r="AC780" s="140">
        <f>('User Input'!AC58*AC406)</f>
        <v>0</v>
      </c>
      <c r="AD780" s="140">
        <f>('User Input'!AD58*AD406)</f>
        <v>0</v>
      </c>
      <c r="AE780" s="140">
        <f>('User Input'!AE58*AE406)</f>
        <v>0</v>
      </c>
      <c r="AF780" s="140">
        <f>('User Input'!AF58*AF406)</f>
        <v>0</v>
      </c>
      <c r="AG780" s="140">
        <f>('User Input'!AG58*AG406)</f>
        <v>0</v>
      </c>
      <c r="AH780" s="140">
        <f>('User Input'!AH58*AH406)</f>
        <v>0</v>
      </c>
      <c r="AI780" s="140">
        <f>('User Input'!AI58*AI406)</f>
        <v>0</v>
      </c>
      <c r="AJ780" s="140">
        <f>('User Input'!AJ58*AJ406)</f>
        <v>0</v>
      </c>
      <c r="AK780" s="140">
        <f>('User Input'!AK58*AK406)</f>
        <v>0</v>
      </c>
      <c r="AL780" s="140">
        <f>('User Input'!AL58*AL406)</f>
        <v>0</v>
      </c>
      <c r="AM780" s="140">
        <f>('User Input'!AM58*AM406)</f>
        <v>0</v>
      </c>
      <c r="AN780" s="140">
        <f>('User Input'!AN58*AN406)</f>
        <v>0</v>
      </c>
      <c r="AO780" s="140">
        <f>('User Input'!AO58*AO406)</f>
        <v>0</v>
      </c>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c r="CJ780" s="104"/>
      <c r="CK780" s="104"/>
      <c r="CL780" s="104"/>
      <c r="CM780" s="104"/>
      <c r="CN780" s="104"/>
      <c r="CO780" s="104"/>
      <c r="CP780" s="104"/>
      <c r="CQ780" s="104"/>
    </row>
    <row r="781" spans="1:95" ht="15" customHeight="1">
      <c r="A781" s="104"/>
      <c r="B781" s="117" t="s">
        <v>127</v>
      </c>
      <c r="C781" s="141"/>
      <c r="D781" s="140">
        <f>('User Input'!D59*D407)</f>
        <v>0</v>
      </c>
      <c r="E781" s="140">
        <f>('User Input'!E59*E407)</f>
        <v>0</v>
      </c>
      <c r="F781" s="140">
        <f>('User Input'!F59*F407)</f>
        <v>0</v>
      </c>
      <c r="G781" s="140">
        <f>('User Input'!G59*G407)</f>
        <v>0</v>
      </c>
      <c r="H781" s="140">
        <f>('User Input'!H59*H407)</f>
        <v>0</v>
      </c>
      <c r="I781" s="140">
        <f>('User Input'!I59*I407)</f>
        <v>0</v>
      </c>
      <c r="J781" s="140">
        <f>('User Input'!J59*J407)</f>
        <v>0</v>
      </c>
      <c r="K781" s="140">
        <f>('User Input'!K59*K407)</f>
        <v>0</v>
      </c>
      <c r="L781" s="140">
        <f>('User Input'!L59*L407)</f>
        <v>0</v>
      </c>
      <c r="M781" s="140">
        <f>('User Input'!M59*M407)</f>
        <v>0</v>
      </c>
      <c r="N781" s="140">
        <f>('User Input'!N59*N407)</f>
        <v>0</v>
      </c>
      <c r="O781" s="140">
        <f>('User Input'!O59*O407)</f>
        <v>0</v>
      </c>
      <c r="P781" s="140">
        <f>('User Input'!P59*P407)</f>
        <v>0</v>
      </c>
      <c r="Q781" s="140">
        <f>('User Input'!Q59*Q407)</f>
        <v>0</v>
      </c>
      <c r="R781" s="140">
        <f>('User Input'!R59*R407)</f>
        <v>0</v>
      </c>
      <c r="S781" s="140">
        <f>('User Input'!S59*S407)</f>
        <v>0</v>
      </c>
      <c r="T781" s="140">
        <f>('User Input'!T59*T407)</f>
        <v>0</v>
      </c>
      <c r="U781" s="140">
        <f>('User Input'!U59*U407)</f>
        <v>0</v>
      </c>
      <c r="V781" s="140">
        <f>('User Input'!V59*V407)</f>
        <v>0</v>
      </c>
      <c r="W781" s="140">
        <f>('User Input'!W59*W407)</f>
        <v>0</v>
      </c>
      <c r="X781" s="140">
        <f>('User Input'!X59*X407)</f>
        <v>0</v>
      </c>
      <c r="Y781" s="140">
        <f>('User Input'!Y59*Y407)</f>
        <v>0</v>
      </c>
      <c r="Z781" s="140">
        <f>('User Input'!Z59*Z407)</f>
        <v>0</v>
      </c>
      <c r="AA781" s="140">
        <f>('User Input'!AA59*AA407)</f>
        <v>0</v>
      </c>
      <c r="AB781" s="140">
        <f>('User Input'!AB59*AB407)</f>
        <v>0</v>
      </c>
      <c r="AC781" s="140">
        <f>('User Input'!AC59*AC407)</f>
        <v>0</v>
      </c>
      <c r="AD781" s="140">
        <f>('User Input'!AD59*AD407)</f>
        <v>0</v>
      </c>
      <c r="AE781" s="140">
        <f>('User Input'!AE59*AE407)</f>
        <v>0</v>
      </c>
      <c r="AF781" s="140">
        <f>('User Input'!AF59*AF407)</f>
        <v>0</v>
      </c>
      <c r="AG781" s="140">
        <f>('User Input'!AG59*AG407)</f>
        <v>0</v>
      </c>
      <c r="AH781" s="140">
        <f>('User Input'!AH59*AH407)</f>
        <v>0</v>
      </c>
      <c r="AI781" s="140">
        <f>('User Input'!AI59*AI407)</f>
        <v>0</v>
      </c>
      <c r="AJ781" s="140">
        <f>('User Input'!AJ59*AJ407)</f>
        <v>0</v>
      </c>
      <c r="AK781" s="140">
        <f>('User Input'!AK59*AK407)</f>
        <v>0</v>
      </c>
      <c r="AL781" s="140">
        <f>('User Input'!AL59*AL407)</f>
        <v>0</v>
      </c>
      <c r="AM781" s="140">
        <f>('User Input'!AM59*AM407)</f>
        <v>0</v>
      </c>
      <c r="AN781" s="140">
        <f>('User Input'!AN59*AN407)</f>
        <v>0</v>
      </c>
      <c r="AO781" s="140">
        <f>('User Input'!AO59*AO407)</f>
        <v>0</v>
      </c>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c r="CJ781" s="104"/>
      <c r="CK781" s="104"/>
      <c r="CL781" s="104"/>
      <c r="CM781" s="104"/>
      <c r="CN781" s="104"/>
      <c r="CO781" s="104"/>
      <c r="CP781" s="104"/>
      <c r="CQ781" s="104"/>
    </row>
    <row r="782" spans="1:95" ht="15" customHeight="1">
      <c r="A782" s="104"/>
      <c r="B782" s="117" t="s">
        <v>128</v>
      </c>
      <c r="C782" s="141"/>
      <c r="D782" s="140">
        <f>('User Input'!D60*D408)</f>
        <v>0</v>
      </c>
      <c r="E782" s="140">
        <f>('User Input'!E60*E408)</f>
        <v>0</v>
      </c>
      <c r="F782" s="140">
        <f>('User Input'!F60*F408)</f>
        <v>0</v>
      </c>
      <c r="G782" s="140">
        <f>('User Input'!G60*G408)</f>
        <v>0</v>
      </c>
      <c r="H782" s="140">
        <f>('User Input'!H60*H408)</f>
        <v>0</v>
      </c>
      <c r="I782" s="140">
        <f>('User Input'!I60*I408)</f>
        <v>0</v>
      </c>
      <c r="J782" s="140">
        <f>('User Input'!J60*J408)</f>
        <v>0</v>
      </c>
      <c r="K782" s="140">
        <f>('User Input'!K60*K408)</f>
        <v>0</v>
      </c>
      <c r="L782" s="140">
        <f>('User Input'!L60*L408)</f>
        <v>0</v>
      </c>
      <c r="M782" s="140">
        <f>('User Input'!M60*M408)</f>
        <v>0</v>
      </c>
      <c r="N782" s="140">
        <f>('User Input'!N60*N408)</f>
        <v>0</v>
      </c>
      <c r="O782" s="140">
        <f>('User Input'!O60*O408)</f>
        <v>0</v>
      </c>
      <c r="P782" s="140">
        <f>('User Input'!P60*P408)</f>
        <v>0</v>
      </c>
      <c r="Q782" s="140">
        <f>('User Input'!Q60*Q408)</f>
        <v>0</v>
      </c>
      <c r="R782" s="140">
        <f>('User Input'!R60*R408)</f>
        <v>0</v>
      </c>
      <c r="S782" s="140">
        <f>('User Input'!S60*S408)</f>
        <v>0</v>
      </c>
      <c r="T782" s="140">
        <f>('User Input'!T60*T408)</f>
        <v>0</v>
      </c>
      <c r="U782" s="140">
        <f>('User Input'!U60*U408)</f>
        <v>0</v>
      </c>
      <c r="V782" s="140">
        <f>('User Input'!V60*V408)</f>
        <v>0</v>
      </c>
      <c r="W782" s="140">
        <f>('User Input'!W60*W408)</f>
        <v>0</v>
      </c>
      <c r="X782" s="140">
        <f>('User Input'!X60*X408)</f>
        <v>0</v>
      </c>
      <c r="Y782" s="140">
        <f>('User Input'!Y60*Y408)</f>
        <v>0</v>
      </c>
      <c r="Z782" s="140">
        <f>('User Input'!Z60*Z408)</f>
        <v>0</v>
      </c>
      <c r="AA782" s="140">
        <f>('User Input'!AA60*AA408)</f>
        <v>0</v>
      </c>
      <c r="AB782" s="140">
        <f>('User Input'!AB60*AB408)</f>
        <v>0</v>
      </c>
      <c r="AC782" s="140">
        <f>('User Input'!AC60*AC408)</f>
        <v>0</v>
      </c>
      <c r="AD782" s="140">
        <f>('User Input'!AD60*AD408)</f>
        <v>0</v>
      </c>
      <c r="AE782" s="140">
        <f>('User Input'!AE60*AE408)</f>
        <v>0</v>
      </c>
      <c r="AF782" s="140">
        <f>('User Input'!AF60*AF408)</f>
        <v>0</v>
      </c>
      <c r="AG782" s="140">
        <f>('User Input'!AG60*AG408)</f>
        <v>0</v>
      </c>
      <c r="AH782" s="140">
        <f>('User Input'!AH60*AH408)</f>
        <v>0</v>
      </c>
      <c r="AI782" s="140">
        <f>('User Input'!AI60*AI408)</f>
        <v>0</v>
      </c>
      <c r="AJ782" s="140">
        <f>('User Input'!AJ60*AJ408)</f>
        <v>0</v>
      </c>
      <c r="AK782" s="140">
        <f>('User Input'!AK60*AK408)</f>
        <v>0</v>
      </c>
      <c r="AL782" s="140">
        <f>('User Input'!AL60*AL408)</f>
        <v>0</v>
      </c>
      <c r="AM782" s="140">
        <f>('User Input'!AM60*AM408)</f>
        <v>0</v>
      </c>
      <c r="AN782" s="140">
        <f>('User Input'!AN60*AN408)</f>
        <v>0</v>
      </c>
      <c r="AO782" s="140">
        <f>('User Input'!AO60*AO408)</f>
        <v>0</v>
      </c>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c r="CJ782" s="104"/>
      <c r="CK782" s="104"/>
      <c r="CL782" s="104"/>
      <c r="CM782" s="104"/>
      <c r="CN782" s="104"/>
      <c r="CO782" s="104"/>
      <c r="CP782" s="104"/>
      <c r="CQ782" s="104"/>
    </row>
    <row r="783" spans="1:95" ht="15" customHeight="1">
      <c r="A783" s="104"/>
      <c r="B783" s="117" t="s">
        <v>129</v>
      </c>
      <c r="C783" s="141"/>
      <c r="D783" s="140">
        <f>('User Input'!D61*D409)</f>
        <v>0</v>
      </c>
      <c r="E783" s="140">
        <f>('User Input'!E61*E409)</f>
        <v>0</v>
      </c>
      <c r="F783" s="140">
        <f>('User Input'!F61*F409)</f>
        <v>0</v>
      </c>
      <c r="G783" s="140">
        <f>('User Input'!G61*G409)</f>
        <v>0</v>
      </c>
      <c r="H783" s="140">
        <f>('User Input'!H61*H409)</f>
        <v>0</v>
      </c>
      <c r="I783" s="140">
        <f>('User Input'!I61*I409)</f>
        <v>0</v>
      </c>
      <c r="J783" s="140">
        <f>('User Input'!J61*J409)</f>
        <v>0</v>
      </c>
      <c r="K783" s="140">
        <f>('User Input'!K61*K409)</f>
        <v>0</v>
      </c>
      <c r="L783" s="140">
        <f>('User Input'!L61*L409)</f>
        <v>0</v>
      </c>
      <c r="M783" s="140">
        <f>('User Input'!M61*M409)</f>
        <v>0</v>
      </c>
      <c r="N783" s="140">
        <f>('User Input'!N61*N409)</f>
        <v>0</v>
      </c>
      <c r="O783" s="140">
        <f>('User Input'!O61*O409)</f>
        <v>0</v>
      </c>
      <c r="P783" s="140">
        <f>('User Input'!P61*P409)</f>
        <v>0</v>
      </c>
      <c r="Q783" s="140">
        <f>('User Input'!Q61*Q409)</f>
        <v>0</v>
      </c>
      <c r="R783" s="140">
        <f>('User Input'!R61*R409)</f>
        <v>0</v>
      </c>
      <c r="S783" s="140">
        <f>('User Input'!S61*S409)</f>
        <v>0</v>
      </c>
      <c r="T783" s="140">
        <f>('User Input'!T61*T409)</f>
        <v>0</v>
      </c>
      <c r="U783" s="140">
        <f>('User Input'!U61*U409)</f>
        <v>0</v>
      </c>
      <c r="V783" s="140">
        <f>('User Input'!V61*V409)</f>
        <v>0</v>
      </c>
      <c r="W783" s="140">
        <f>('User Input'!W61*W409)</f>
        <v>0</v>
      </c>
      <c r="X783" s="140">
        <f>('User Input'!X61*X409)</f>
        <v>0</v>
      </c>
      <c r="Y783" s="140">
        <f>('User Input'!Y61*Y409)</f>
        <v>0</v>
      </c>
      <c r="Z783" s="140">
        <f>('User Input'!Z61*Z409)</f>
        <v>0</v>
      </c>
      <c r="AA783" s="140">
        <f>('User Input'!AA61*AA409)</f>
        <v>0</v>
      </c>
      <c r="AB783" s="140">
        <f>('User Input'!AB61*AB409)</f>
        <v>0</v>
      </c>
      <c r="AC783" s="140">
        <f>('User Input'!AC61*AC409)</f>
        <v>0</v>
      </c>
      <c r="AD783" s="140">
        <f>('User Input'!AD61*AD409)</f>
        <v>0</v>
      </c>
      <c r="AE783" s="140">
        <f>('User Input'!AE61*AE409)</f>
        <v>0</v>
      </c>
      <c r="AF783" s="140">
        <f>('User Input'!AF61*AF409)</f>
        <v>0</v>
      </c>
      <c r="AG783" s="140">
        <f>('User Input'!AG61*AG409)</f>
        <v>0</v>
      </c>
      <c r="AH783" s="140">
        <f>('User Input'!AH61*AH409)</f>
        <v>0</v>
      </c>
      <c r="AI783" s="140">
        <f>('User Input'!AI61*AI409)</f>
        <v>0</v>
      </c>
      <c r="AJ783" s="140">
        <f>('User Input'!AJ61*AJ409)</f>
        <v>0</v>
      </c>
      <c r="AK783" s="140">
        <f>('User Input'!AK61*AK409)</f>
        <v>0</v>
      </c>
      <c r="AL783" s="140">
        <f>('User Input'!AL61*AL409)</f>
        <v>0</v>
      </c>
      <c r="AM783" s="140">
        <f>('User Input'!AM61*AM409)</f>
        <v>0</v>
      </c>
      <c r="AN783" s="140">
        <f>('User Input'!AN61*AN409)</f>
        <v>0</v>
      </c>
      <c r="AO783" s="140">
        <f>('User Input'!AO61*AO409)</f>
        <v>0</v>
      </c>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c r="CJ783" s="104"/>
      <c r="CK783" s="104"/>
      <c r="CL783" s="104"/>
      <c r="CM783" s="104"/>
      <c r="CN783" s="104"/>
      <c r="CO783" s="104"/>
      <c r="CP783" s="104"/>
      <c r="CQ783" s="104"/>
    </row>
    <row r="784" spans="1:95" ht="15" customHeight="1">
      <c r="A784" s="104"/>
      <c r="B784" s="117" t="s">
        <v>130</v>
      </c>
      <c r="C784" s="141"/>
      <c r="D784" s="140">
        <f>('User Input'!D62*D410)</f>
        <v>0</v>
      </c>
      <c r="E784" s="140">
        <f>('User Input'!E62*E410)</f>
        <v>0</v>
      </c>
      <c r="F784" s="140">
        <f>('User Input'!F62*F410)</f>
        <v>0</v>
      </c>
      <c r="G784" s="140">
        <f>('User Input'!G62*G410)</f>
        <v>0</v>
      </c>
      <c r="H784" s="140">
        <f>('User Input'!H62*H410)</f>
        <v>0</v>
      </c>
      <c r="I784" s="140">
        <f>('User Input'!I62*I410)</f>
        <v>0</v>
      </c>
      <c r="J784" s="140">
        <f>('User Input'!J62*J410)</f>
        <v>0</v>
      </c>
      <c r="K784" s="140">
        <f>('User Input'!K62*K410)</f>
        <v>0</v>
      </c>
      <c r="L784" s="140">
        <f>('User Input'!L62*L410)</f>
        <v>0</v>
      </c>
      <c r="M784" s="140">
        <f>('User Input'!M62*M410)</f>
        <v>0</v>
      </c>
      <c r="N784" s="140">
        <f>('User Input'!N62*N410)</f>
        <v>0</v>
      </c>
      <c r="O784" s="140">
        <f>('User Input'!O62*O410)</f>
        <v>0</v>
      </c>
      <c r="P784" s="140">
        <f>('User Input'!P62*P410)</f>
        <v>0</v>
      </c>
      <c r="Q784" s="140">
        <f>('User Input'!Q62*Q410)</f>
        <v>0</v>
      </c>
      <c r="R784" s="140">
        <f>('User Input'!R62*R410)</f>
        <v>0</v>
      </c>
      <c r="S784" s="140">
        <f>('User Input'!S62*S410)</f>
        <v>0</v>
      </c>
      <c r="T784" s="140">
        <f>('User Input'!T62*T410)</f>
        <v>0</v>
      </c>
      <c r="U784" s="140">
        <f>('User Input'!U62*U410)</f>
        <v>0</v>
      </c>
      <c r="V784" s="140">
        <f>('User Input'!V62*V410)</f>
        <v>0</v>
      </c>
      <c r="W784" s="140">
        <f>('User Input'!W62*W410)</f>
        <v>0</v>
      </c>
      <c r="X784" s="140">
        <f>('User Input'!X62*X410)</f>
        <v>0</v>
      </c>
      <c r="Y784" s="140">
        <f>('User Input'!Y62*Y410)</f>
        <v>0</v>
      </c>
      <c r="Z784" s="140">
        <f>('User Input'!Z62*Z410)</f>
        <v>0</v>
      </c>
      <c r="AA784" s="140">
        <f>('User Input'!AA62*AA410)</f>
        <v>0</v>
      </c>
      <c r="AB784" s="140">
        <f>('User Input'!AB62*AB410)</f>
        <v>0</v>
      </c>
      <c r="AC784" s="140">
        <f>('User Input'!AC62*AC410)</f>
        <v>0</v>
      </c>
      <c r="AD784" s="140">
        <f>('User Input'!AD62*AD410)</f>
        <v>0</v>
      </c>
      <c r="AE784" s="140">
        <f>('User Input'!AE62*AE410)</f>
        <v>0</v>
      </c>
      <c r="AF784" s="140">
        <f>('User Input'!AF62*AF410)</f>
        <v>0</v>
      </c>
      <c r="AG784" s="140">
        <f>('User Input'!AG62*AG410)</f>
        <v>0</v>
      </c>
      <c r="AH784" s="140">
        <f>('User Input'!AH62*AH410)</f>
        <v>0</v>
      </c>
      <c r="AI784" s="140">
        <f>('User Input'!AI62*AI410)</f>
        <v>0</v>
      </c>
      <c r="AJ784" s="140">
        <f>('User Input'!AJ62*AJ410)</f>
        <v>0</v>
      </c>
      <c r="AK784" s="140">
        <f>('User Input'!AK62*AK410)</f>
        <v>0</v>
      </c>
      <c r="AL784" s="140">
        <f>('User Input'!AL62*AL410)</f>
        <v>0</v>
      </c>
      <c r="AM784" s="140">
        <f>('User Input'!AM62*AM410)</f>
        <v>0</v>
      </c>
      <c r="AN784" s="140">
        <f>('User Input'!AN62*AN410)</f>
        <v>0</v>
      </c>
      <c r="AO784" s="140">
        <f>('User Input'!AO62*AO410)</f>
        <v>0</v>
      </c>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c r="CJ784" s="104"/>
      <c r="CK784" s="104"/>
      <c r="CL784" s="104"/>
      <c r="CM784" s="104"/>
      <c r="CN784" s="104"/>
      <c r="CO784" s="104"/>
      <c r="CP784" s="104"/>
      <c r="CQ784" s="104"/>
    </row>
    <row r="785" spans="1:95" ht="15" customHeight="1">
      <c r="A785" s="104"/>
      <c r="B785" s="117" t="s">
        <v>131</v>
      </c>
      <c r="C785" s="141"/>
      <c r="D785" s="140">
        <f>('User Input'!D63*D411)</f>
        <v>0</v>
      </c>
      <c r="E785" s="140">
        <f>('User Input'!E63*E411)</f>
        <v>0</v>
      </c>
      <c r="F785" s="140">
        <f>('User Input'!F63*F411)</f>
        <v>0</v>
      </c>
      <c r="G785" s="140">
        <f>('User Input'!G63*G411)</f>
        <v>0</v>
      </c>
      <c r="H785" s="140">
        <f>('User Input'!H63*H411)</f>
        <v>0</v>
      </c>
      <c r="I785" s="140">
        <f>('User Input'!I63*I411)</f>
        <v>0</v>
      </c>
      <c r="J785" s="140">
        <f>('User Input'!J63*J411)</f>
        <v>0</v>
      </c>
      <c r="K785" s="140">
        <f>('User Input'!K63*K411)</f>
        <v>0</v>
      </c>
      <c r="L785" s="140">
        <f>('User Input'!L63*L411)</f>
        <v>0</v>
      </c>
      <c r="M785" s="140">
        <f>('User Input'!M63*M411)</f>
        <v>0</v>
      </c>
      <c r="N785" s="140">
        <f>('User Input'!N63*N411)</f>
        <v>0</v>
      </c>
      <c r="O785" s="140">
        <f>('User Input'!O63*O411)</f>
        <v>0</v>
      </c>
      <c r="P785" s="140">
        <f>('User Input'!P63*P411)</f>
        <v>0</v>
      </c>
      <c r="Q785" s="140">
        <f>('User Input'!Q63*Q411)</f>
        <v>0</v>
      </c>
      <c r="R785" s="140">
        <f>('User Input'!R63*R411)</f>
        <v>0</v>
      </c>
      <c r="S785" s="140">
        <f>('User Input'!S63*S411)</f>
        <v>0</v>
      </c>
      <c r="T785" s="140">
        <f>('User Input'!T63*T411)</f>
        <v>0</v>
      </c>
      <c r="U785" s="140">
        <f>('User Input'!U63*U411)</f>
        <v>0</v>
      </c>
      <c r="V785" s="140">
        <f>('User Input'!V63*V411)</f>
        <v>0</v>
      </c>
      <c r="W785" s="140">
        <f>('User Input'!W63*W411)</f>
        <v>0</v>
      </c>
      <c r="X785" s="140">
        <f>('User Input'!X63*X411)</f>
        <v>0</v>
      </c>
      <c r="Y785" s="140">
        <f>('User Input'!Y63*Y411)</f>
        <v>0</v>
      </c>
      <c r="Z785" s="140">
        <f>('User Input'!Z63*Z411)</f>
        <v>0</v>
      </c>
      <c r="AA785" s="140">
        <f>('User Input'!AA63*AA411)</f>
        <v>0</v>
      </c>
      <c r="AB785" s="140">
        <f>('User Input'!AB63*AB411)</f>
        <v>0</v>
      </c>
      <c r="AC785" s="140">
        <f>('User Input'!AC63*AC411)</f>
        <v>0</v>
      </c>
      <c r="AD785" s="140">
        <f>('User Input'!AD63*AD411)</f>
        <v>0</v>
      </c>
      <c r="AE785" s="140">
        <f>('User Input'!AE63*AE411)</f>
        <v>0</v>
      </c>
      <c r="AF785" s="140">
        <f>('User Input'!AF63*AF411)</f>
        <v>0</v>
      </c>
      <c r="AG785" s="140">
        <f>('User Input'!AG63*AG411)</f>
        <v>0</v>
      </c>
      <c r="AH785" s="140">
        <f>('User Input'!AH63*AH411)</f>
        <v>0</v>
      </c>
      <c r="AI785" s="140">
        <f>('User Input'!AI63*AI411)</f>
        <v>0</v>
      </c>
      <c r="AJ785" s="140">
        <f>('User Input'!AJ63*AJ411)</f>
        <v>0</v>
      </c>
      <c r="AK785" s="140">
        <f>('User Input'!AK63*AK411)</f>
        <v>0</v>
      </c>
      <c r="AL785" s="140">
        <f>('User Input'!AL63*AL411)</f>
        <v>0</v>
      </c>
      <c r="AM785" s="140">
        <f>('User Input'!AM63*AM411)</f>
        <v>0</v>
      </c>
      <c r="AN785" s="140">
        <f>('User Input'!AN63*AN411)</f>
        <v>0</v>
      </c>
      <c r="AO785" s="140">
        <f>('User Input'!AO63*AO411)</f>
        <v>0</v>
      </c>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c r="CJ785" s="104"/>
      <c r="CK785" s="104"/>
      <c r="CL785" s="104"/>
      <c r="CM785" s="104"/>
      <c r="CN785" s="104"/>
      <c r="CO785" s="104"/>
      <c r="CP785" s="104"/>
      <c r="CQ785" s="104"/>
    </row>
    <row r="786" spans="1:95" ht="15" customHeight="1">
      <c r="A786" s="104"/>
      <c r="B786" s="117" t="s">
        <v>132</v>
      </c>
      <c r="C786" s="141"/>
      <c r="D786" s="140">
        <f>('User Input'!D64*D412)</f>
        <v>0</v>
      </c>
      <c r="E786" s="140">
        <f>('User Input'!E64*E412)</f>
        <v>0</v>
      </c>
      <c r="F786" s="140">
        <f>('User Input'!F64*F412)</f>
        <v>0</v>
      </c>
      <c r="G786" s="140">
        <f>('User Input'!G64*G412)</f>
        <v>0</v>
      </c>
      <c r="H786" s="140">
        <f>('User Input'!H64*H412)</f>
        <v>0</v>
      </c>
      <c r="I786" s="140">
        <f>('User Input'!I64*I412)</f>
        <v>0</v>
      </c>
      <c r="J786" s="140">
        <f>('User Input'!J64*J412)</f>
        <v>0</v>
      </c>
      <c r="K786" s="140">
        <f>('User Input'!K64*K412)</f>
        <v>0</v>
      </c>
      <c r="L786" s="140">
        <f>('User Input'!L64*L412)</f>
        <v>0</v>
      </c>
      <c r="M786" s="140">
        <f>('User Input'!M64*M412)</f>
        <v>0</v>
      </c>
      <c r="N786" s="140">
        <f>('User Input'!N64*N412)</f>
        <v>0</v>
      </c>
      <c r="O786" s="140">
        <f>('User Input'!O64*O412)</f>
        <v>0</v>
      </c>
      <c r="P786" s="140">
        <f>('User Input'!P64*P412)</f>
        <v>0</v>
      </c>
      <c r="Q786" s="140">
        <f>('User Input'!Q64*Q412)</f>
        <v>0</v>
      </c>
      <c r="R786" s="140">
        <f>('User Input'!R64*R412)</f>
        <v>0</v>
      </c>
      <c r="S786" s="140">
        <f>('User Input'!S64*S412)</f>
        <v>0</v>
      </c>
      <c r="T786" s="140">
        <f>('User Input'!T64*T412)</f>
        <v>0</v>
      </c>
      <c r="U786" s="140">
        <f>('User Input'!U64*U412)</f>
        <v>0</v>
      </c>
      <c r="V786" s="140">
        <f>('User Input'!V64*V412)</f>
        <v>0</v>
      </c>
      <c r="W786" s="140">
        <f>('User Input'!W64*W412)</f>
        <v>0</v>
      </c>
      <c r="X786" s="140">
        <f>('User Input'!X64*X412)</f>
        <v>0</v>
      </c>
      <c r="Y786" s="140">
        <f>('User Input'!Y64*Y412)</f>
        <v>0</v>
      </c>
      <c r="Z786" s="140">
        <f>('User Input'!Z64*Z412)</f>
        <v>0</v>
      </c>
      <c r="AA786" s="140">
        <f>('User Input'!AA64*AA412)</f>
        <v>0</v>
      </c>
      <c r="AB786" s="140">
        <f>('User Input'!AB64*AB412)</f>
        <v>0</v>
      </c>
      <c r="AC786" s="140">
        <f>('User Input'!AC64*AC412)</f>
        <v>0</v>
      </c>
      <c r="AD786" s="140">
        <f>('User Input'!AD64*AD412)</f>
        <v>0</v>
      </c>
      <c r="AE786" s="140">
        <f>('User Input'!AE64*AE412)</f>
        <v>0</v>
      </c>
      <c r="AF786" s="140">
        <f>('User Input'!AF64*AF412)</f>
        <v>0</v>
      </c>
      <c r="AG786" s="140">
        <f>('User Input'!AG64*AG412)</f>
        <v>0</v>
      </c>
      <c r="AH786" s="140">
        <f>('User Input'!AH64*AH412)</f>
        <v>0</v>
      </c>
      <c r="AI786" s="140">
        <f>('User Input'!AI64*AI412)</f>
        <v>0</v>
      </c>
      <c r="AJ786" s="140">
        <f>('User Input'!AJ64*AJ412)</f>
        <v>0</v>
      </c>
      <c r="AK786" s="140">
        <f>('User Input'!AK64*AK412)</f>
        <v>0</v>
      </c>
      <c r="AL786" s="140">
        <f>('User Input'!AL64*AL412)</f>
        <v>0</v>
      </c>
      <c r="AM786" s="140">
        <f>('User Input'!AM64*AM412)</f>
        <v>0</v>
      </c>
      <c r="AN786" s="140">
        <f>('User Input'!AN64*AN412)</f>
        <v>0</v>
      </c>
      <c r="AO786" s="140">
        <f>('User Input'!AO64*AO412)</f>
        <v>0</v>
      </c>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c r="CJ786" s="104"/>
      <c r="CK786" s="104"/>
      <c r="CL786" s="104"/>
      <c r="CM786" s="104"/>
      <c r="CN786" s="104"/>
      <c r="CO786" s="104"/>
      <c r="CP786" s="104"/>
      <c r="CQ786" s="3"/>
    </row>
    <row r="787" spans="1:95" ht="15" customHeight="1">
      <c r="A787" s="104"/>
      <c r="B787" s="119"/>
      <c r="C787" s="142"/>
      <c r="D787" s="142"/>
      <c r="E787" s="142"/>
      <c r="F787" s="142"/>
      <c r="G787" s="142"/>
      <c r="H787" s="142"/>
      <c r="I787" s="142"/>
      <c r="J787" s="142"/>
      <c r="K787" s="142"/>
      <c r="L787" s="142"/>
      <c r="M787" s="142"/>
      <c r="N787" s="142"/>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c r="CJ787" s="104"/>
      <c r="CK787" s="104"/>
      <c r="CL787" s="104"/>
      <c r="CM787" s="104"/>
      <c r="CN787" s="104"/>
      <c r="CO787" s="104"/>
      <c r="CP787" s="104"/>
      <c r="CQ787" s="104"/>
    </row>
    <row r="788" spans="1:95" ht="15" customHeight="1">
      <c r="A788" s="104"/>
      <c r="B788" s="146" t="s">
        <v>252</v>
      </c>
      <c r="C788" s="145">
        <f>SUM($D$749:$AO$786)</f>
        <v>0</v>
      </c>
      <c r="D788" s="144"/>
      <c r="E788" s="145"/>
      <c r="F788" s="142"/>
      <c r="G788" s="142"/>
      <c r="H788" s="142"/>
      <c r="I788" s="142"/>
      <c r="J788" s="142"/>
      <c r="K788" s="142"/>
      <c r="L788" s="142"/>
      <c r="M788" s="142"/>
      <c r="N788" s="142"/>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row>
    <row r="789" spans="1:95" ht="15" customHeight="1">
      <c r="A789" s="104"/>
      <c r="B789" s="142"/>
      <c r="C789" s="142"/>
      <c r="D789" s="142"/>
      <c r="E789" s="142"/>
      <c r="F789" s="142"/>
      <c r="G789" s="142"/>
      <c r="H789" s="142"/>
      <c r="I789" s="142"/>
      <c r="J789" s="142"/>
      <c r="K789" s="142"/>
      <c r="L789" s="142"/>
      <c r="M789" s="142"/>
      <c r="N789" s="142"/>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c r="CJ789" s="104"/>
      <c r="CK789" s="104"/>
      <c r="CL789" s="104"/>
      <c r="CM789" s="104"/>
      <c r="CN789" s="104"/>
      <c r="CO789" s="104"/>
      <c r="CP789" s="104"/>
      <c r="CQ789" s="104"/>
    </row>
    <row r="790" spans="1:95" s="5" customFormat="1" ht="15.6">
      <c r="B790" s="5" t="s">
        <v>253</v>
      </c>
    </row>
    <row r="791" spans="1:95" ht="15" customHeight="1">
      <c r="A791" s="104"/>
      <c r="B791" s="142"/>
      <c r="C791" s="142"/>
      <c r="D791" s="142"/>
      <c r="E791" s="142"/>
      <c r="F791" s="142"/>
      <c r="G791" s="142"/>
      <c r="H791" s="142"/>
      <c r="I791" s="142"/>
      <c r="J791" s="142"/>
      <c r="K791" s="142"/>
      <c r="L791" s="142"/>
      <c r="M791" s="142"/>
      <c r="N791" s="142"/>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c r="CJ791" s="104"/>
      <c r="CK791" s="104"/>
      <c r="CL791" s="104"/>
      <c r="CM791" s="104"/>
      <c r="CN791" s="104"/>
      <c r="CO791" s="104"/>
      <c r="CP791" s="104"/>
      <c r="CQ791" s="104"/>
    </row>
    <row r="792" spans="1:95" ht="15" customHeight="1">
      <c r="A792" s="104"/>
      <c r="B792" s="119"/>
      <c r="C792" s="49" t="s">
        <v>94</v>
      </c>
      <c r="D792" s="71" t="s">
        <v>95</v>
      </c>
      <c r="E792" s="113" t="s">
        <v>96</v>
      </c>
      <c r="F792" s="113" t="s">
        <v>97</v>
      </c>
      <c r="G792" s="113" t="s">
        <v>98</v>
      </c>
      <c r="H792" s="113" t="s">
        <v>99</v>
      </c>
      <c r="I792" s="113" t="s">
        <v>100</v>
      </c>
      <c r="J792" s="113" t="s">
        <v>101</v>
      </c>
      <c r="K792" s="113" t="s">
        <v>102</v>
      </c>
      <c r="L792" s="113" t="s">
        <v>103</v>
      </c>
      <c r="M792" s="113" t="s">
        <v>104</v>
      </c>
      <c r="N792" s="113" t="s">
        <v>105</v>
      </c>
      <c r="O792" s="113" t="s">
        <v>106</v>
      </c>
      <c r="P792" s="113" t="s">
        <v>107</v>
      </c>
      <c r="Q792" s="113" t="s">
        <v>108</v>
      </c>
      <c r="R792" s="113" t="s">
        <v>109</v>
      </c>
      <c r="S792" s="113" t="s">
        <v>110</v>
      </c>
      <c r="T792" s="113" t="s">
        <v>111</v>
      </c>
      <c r="U792" s="113" t="s">
        <v>112</v>
      </c>
      <c r="V792" s="113" t="s">
        <v>113</v>
      </c>
      <c r="W792" s="113" t="s">
        <v>114</v>
      </c>
      <c r="X792" s="113" t="s">
        <v>115</v>
      </c>
      <c r="Y792" s="113" t="s">
        <v>116</v>
      </c>
      <c r="Z792" s="113" t="s">
        <v>117</v>
      </c>
      <c r="AA792" s="113" t="s">
        <v>118</v>
      </c>
      <c r="AB792" s="113" t="s">
        <v>119</v>
      </c>
      <c r="AC792" s="113" t="s">
        <v>120</v>
      </c>
      <c r="AD792" s="113" t="s">
        <v>121</v>
      </c>
      <c r="AE792" s="113" t="s">
        <v>122</v>
      </c>
      <c r="AF792" s="113" t="s">
        <v>123</v>
      </c>
      <c r="AG792" s="113" t="s">
        <v>124</v>
      </c>
      <c r="AH792" s="113" t="s">
        <v>125</v>
      </c>
      <c r="AI792" s="113" t="s">
        <v>126</v>
      </c>
      <c r="AJ792" s="113" t="s">
        <v>127</v>
      </c>
      <c r="AK792" s="113" t="s">
        <v>128</v>
      </c>
      <c r="AL792" s="113" t="s">
        <v>129</v>
      </c>
      <c r="AM792" s="113" t="s">
        <v>130</v>
      </c>
      <c r="AN792" s="113" t="s">
        <v>131</v>
      </c>
      <c r="AO792" s="113" t="s">
        <v>132</v>
      </c>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c r="CJ792" s="104"/>
      <c r="CK792" s="104"/>
      <c r="CL792" s="104"/>
      <c r="CM792" s="104"/>
      <c r="CN792" s="104"/>
      <c r="CO792" s="104"/>
      <c r="CP792" s="104"/>
      <c r="CQ792" s="104"/>
    </row>
    <row r="793" spans="1:95" ht="15" customHeight="1">
      <c r="A793" s="104"/>
      <c r="B793" s="49" t="s">
        <v>133</v>
      </c>
      <c r="C793" s="138"/>
      <c r="D793" s="138"/>
      <c r="E793" s="138"/>
      <c r="F793" s="138"/>
      <c r="G793" s="138"/>
      <c r="H793" s="138"/>
      <c r="I793" s="138"/>
      <c r="J793" s="138"/>
      <c r="K793" s="138"/>
      <c r="L793" s="138"/>
      <c r="M793" s="138"/>
      <c r="N793" s="138"/>
      <c r="O793" s="138"/>
      <c r="P793" s="138"/>
      <c r="Q793" s="139"/>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c r="CJ793" s="104"/>
      <c r="CK793" s="104"/>
      <c r="CL793" s="104"/>
      <c r="CM793" s="104"/>
      <c r="CN793" s="104"/>
      <c r="CO793" s="104"/>
      <c r="CP793" s="104"/>
      <c r="CQ793" s="104"/>
    </row>
    <row r="794" spans="1:95" ht="15" customHeight="1">
      <c r="A794" s="104"/>
      <c r="B794" s="69" t="s">
        <v>95</v>
      </c>
      <c r="C794" s="130"/>
      <c r="D794" s="140">
        <f>('User Input'!D111*D375)</f>
        <v>0</v>
      </c>
      <c r="E794" s="140">
        <f>('User Input'!E111*E375)</f>
        <v>0</v>
      </c>
      <c r="F794" s="140">
        <f>('User Input'!F111*F375)</f>
        <v>0</v>
      </c>
      <c r="G794" s="140">
        <f>('User Input'!G111*G375)</f>
        <v>0</v>
      </c>
      <c r="H794" s="140">
        <f>('User Input'!H111*H375)</f>
        <v>0</v>
      </c>
      <c r="I794" s="140">
        <f>('User Input'!I111*I375)</f>
        <v>0</v>
      </c>
      <c r="J794" s="140">
        <f>('User Input'!J111*J375)</f>
        <v>0</v>
      </c>
      <c r="K794" s="140">
        <f>('User Input'!K111*K375)</f>
        <v>0</v>
      </c>
      <c r="L794" s="140">
        <f>('User Input'!L111*L375)</f>
        <v>0</v>
      </c>
      <c r="M794" s="140">
        <f>('User Input'!M111*M375)</f>
        <v>0</v>
      </c>
      <c r="N794" s="140">
        <f>('User Input'!N111*N375)</f>
        <v>0</v>
      </c>
      <c r="O794" s="140">
        <f>('User Input'!O111*O375)</f>
        <v>0</v>
      </c>
      <c r="P794" s="140">
        <f>('User Input'!P111*P375)</f>
        <v>0</v>
      </c>
      <c r="Q794" s="140">
        <f>('User Input'!Q111*Q375)</f>
        <v>0</v>
      </c>
      <c r="R794" s="140">
        <f>('User Input'!R111*R375)</f>
        <v>0</v>
      </c>
      <c r="S794" s="140">
        <f>('User Input'!S111*S375)</f>
        <v>0</v>
      </c>
      <c r="T794" s="140">
        <f>('User Input'!T111*T375)</f>
        <v>0</v>
      </c>
      <c r="U794" s="140">
        <f>('User Input'!U111*U375)</f>
        <v>0</v>
      </c>
      <c r="V794" s="140">
        <f>('User Input'!V111*V375)</f>
        <v>0</v>
      </c>
      <c r="W794" s="140">
        <f>('User Input'!W111*W375)</f>
        <v>0</v>
      </c>
      <c r="X794" s="140">
        <f>('User Input'!X111*X375)</f>
        <v>0</v>
      </c>
      <c r="Y794" s="140">
        <f>('User Input'!Y111*Y375)</f>
        <v>0</v>
      </c>
      <c r="Z794" s="140">
        <f>('User Input'!Z111*Z375)</f>
        <v>0</v>
      </c>
      <c r="AA794" s="140">
        <f>('User Input'!AA111*AA375)</f>
        <v>0</v>
      </c>
      <c r="AB794" s="140">
        <f>('User Input'!AB111*AB375)</f>
        <v>0</v>
      </c>
      <c r="AC794" s="140">
        <f>('User Input'!AC111*AC375)</f>
        <v>0</v>
      </c>
      <c r="AD794" s="140">
        <f>('User Input'!AD111*AD375)</f>
        <v>0</v>
      </c>
      <c r="AE794" s="140">
        <f>('User Input'!AE111*AE375)</f>
        <v>0</v>
      </c>
      <c r="AF794" s="140">
        <f>('User Input'!AF111*AF375)</f>
        <v>0</v>
      </c>
      <c r="AG794" s="140">
        <f>('User Input'!AG111*AG375)</f>
        <v>0</v>
      </c>
      <c r="AH794" s="140">
        <f>('User Input'!AH111*AH375)</f>
        <v>0</v>
      </c>
      <c r="AI794" s="140">
        <f>('User Input'!AI111*AI375)</f>
        <v>0</v>
      </c>
      <c r="AJ794" s="140">
        <f>('User Input'!AJ111*AJ375)</f>
        <v>0</v>
      </c>
      <c r="AK794" s="140">
        <f>('User Input'!AK111*AK375)</f>
        <v>0</v>
      </c>
      <c r="AL794" s="140">
        <f>('User Input'!AL111*AL375)</f>
        <v>0</v>
      </c>
      <c r="AM794" s="140">
        <f>('User Input'!AM111*AM375)</f>
        <v>0</v>
      </c>
      <c r="AN794" s="140">
        <f>('User Input'!AN111*AN375)</f>
        <v>0</v>
      </c>
      <c r="AO794" s="140">
        <f>('User Input'!AO111*AO375)</f>
        <v>0</v>
      </c>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c r="CJ794" s="104"/>
      <c r="CK794" s="104"/>
      <c r="CL794" s="104"/>
      <c r="CM794" s="104"/>
      <c r="CN794" s="104"/>
      <c r="CO794" s="104"/>
      <c r="CP794" s="104"/>
      <c r="CQ794" s="104"/>
    </row>
    <row r="795" spans="1:95" ht="15" customHeight="1">
      <c r="A795" s="104"/>
      <c r="B795" s="117" t="s">
        <v>96</v>
      </c>
      <c r="C795" s="141"/>
      <c r="D795" s="140">
        <f>('User Input'!D112*D376)</f>
        <v>0</v>
      </c>
      <c r="E795" s="140">
        <f>('User Input'!E112*E376)</f>
        <v>0</v>
      </c>
      <c r="F795" s="140">
        <f>('User Input'!F112*F376)</f>
        <v>0</v>
      </c>
      <c r="G795" s="140">
        <f>('User Input'!G112*G376)</f>
        <v>0</v>
      </c>
      <c r="H795" s="140">
        <f>('User Input'!H112*H376)</f>
        <v>0</v>
      </c>
      <c r="I795" s="140">
        <f>('User Input'!I112*I376)</f>
        <v>0</v>
      </c>
      <c r="J795" s="140">
        <f>('User Input'!J112*J376)</f>
        <v>0</v>
      </c>
      <c r="K795" s="140">
        <f>('User Input'!K112*K376)</f>
        <v>0</v>
      </c>
      <c r="L795" s="140">
        <f>('User Input'!L112*L376)</f>
        <v>0</v>
      </c>
      <c r="M795" s="140">
        <f>('User Input'!M112*M376)</f>
        <v>0</v>
      </c>
      <c r="N795" s="140">
        <f>('User Input'!N112*N376)</f>
        <v>0</v>
      </c>
      <c r="O795" s="140">
        <f>('User Input'!O112*O376)</f>
        <v>0</v>
      </c>
      <c r="P795" s="140">
        <f>('User Input'!P112*P376)</f>
        <v>0</v>
      </c>
      <c r="Q795" s="140">
        <f>('User Input'!Q112*Q376)</f>
        <v>0</v>
      </c>
      <c r="R795" s="140">
        <f>('User Input'!R112*R376)</f>
        <v>0</v>
      </c>
      <c r="S795" s="140">
        <f>('User Input'!S112*S376)</f>
        <v>0</v>
      </c>
      <c r="T795" s="140">
        <f>('User Input'!T112*T376)</f>
        <v>0</v>
      </c>
      <c r="U795" s="140">
        <f>('User Input'!U112*U376)</f>
        <v>0</v>
      </c>
      <c r="V795" s="140">
        <f>('User Input'!V112*V376)</f>
        <v>0</v>
      </c>
      <c r="W795" s="140">
        <f>('User Input'!W112*W376)</f>
        <v>0</v>
      </c>
      <c r="X795" s="140">
        <f>('User Input'!X112*X376)</f>
        <v>0</v>
      </c>
      <c r="Y795" s="140">
        <f>('User Input'!Y112*Y376)</f>
        <v>0</v>
      </c>
      <c r="Z795" s="140">
        <f>('User Input'!Z112*Z376)</f>
        <v>0</v>
      </c>
      <c r="AA795" s="140">
        <f>('User Input'!AA112*AA376)</f>
        <v>0</v>
      </c>
      <c r="AB795" s="140">
        <f>('User Input'!AB112*AB376)</f>
        <v>0</v>
      </c>
      <c r="AC795" s="140">
        <f>('User Input'!AC112*AC376)</f>
        <v>0</v>
      </c>
      <c r="AD795" s="140">
        <f>('User Input'!AD112*AD376)</f>
        <v>0</v>
      </c>
      <c r="AE795" s="140">
        <f>('User Input'!AE112*AE376)</f>
        <v>0</v>
      </c>
      <c r="AF795" s="140">
        <f>('User Input'!AF112*AF376)</f>
        <v>0</v>
      </c>
      <c r="AG795" s="140">
        <f>('User Input'!AG112*AG376)</f>
        <v>0</v>
      </c>
      <c r="AH795" s="140">
        <f>('User Input'!AH112*AH376)</f>
        <v>0</v>
      </c>
      <c r="AI795" s="140">
        <f>('User Input'!AI112*AI376)</f>
        <v>0</v>
      </c>
      <c r="AJ795" s="140">
        <f>('User Input'!AJ112*AJ376)</f>
        <v>0</v>
      </c>
      <c r="AK795" s="140">
        <f>('User Input'!AK112*AK376)</f>
        <v>0</v>
      </c>
      <c r="AL795" s="140">
        <f>('User Input'!AL112*AL376)</f>
        <v>0</v>
      </c>
      <c r="AM795" s="140">
        <f>('User Input'!AM112*AM376)</f>
        <v>0</v>
      </c>
      <c r="AN795" s="140">
        <f>('User Input'!AN112*AN376)</f>
        <v>0</v>
      </c>
      <c r="AO795" s="140">
        <f>('User Input'!AO112*AO376)</f>
        <v>0</v>
      </c>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c r="CJ795" s="104"/>
      <c r="CK795" s="104"/>
      <c r="CL795" s="104"/>
      <c r="CM795" s="104"/>
      <c r="CN795" s="104"/>
      <c r="CO795" s="104"/>
      <c r="CP795" s="104"/>
      <c r="CQ795" s="104"/>
    </row>
    <row r="796" spans="1:95" ht="15" customHeight="1">
      <c r="A796" s="104"/>
      <c r="B796" s="117" t="s">
        <v>97</v>
      </c>
      <c r="C796" s="141"/>
      <c r="D796" s="140">
        <f>('User Input'!D113*D377)</f>
        <v>0</v>
      </c>
      <c r="E796" s="140">
        <f>('User Input'!E113*E377)</f>
        <v>0</v>
      </c>
      <c r="F796" s="140">
        <f>('User Input'!F113*F377)</f>
        <v>0</v>
      </c>
      <c r="G796" s="140">
        <f>('User Input'!G113*G377)</f>
        <v>0</v>
      </c>
      <c r="H796" s="140">
        <f>('User Input'!H113*H377)</f>
        <v>0</v>
      </c>
      <c r="I796" s="140">
        <f>('User Input'!I113*I377)</f>
        <v>0</v>
      </c>
      <c r="J796" s="140">
        <f>('User Input'!J113*J377)</f>
        <v>0</v>
      </c>
      <c r="K796" s="140">
        <f>('User Input'!K113*K377)</f>
        <v>0</v>
      </c>
      <c r="L796" s="140">
        <f>('User Input'!L113*L377)</f>
        <v>0</v>
      </c>
      <c r="M796" s="140">
        <f>('User Input'!M113*M377)</f>
        <v>0</v>
      </c>
      <c r="N796" s="140">
        <f>('User Input'!N113*N377)</f>
        <v>0</v>
      </c>
      <c r="O796" s="140">
        <f>('User Input'!O113*O377)</f>
        <v>0</v>
      </c>
      <c r="P796" s="140">
        <f>('User Input'!P113*P377)</f>
        <v>0</v>
      </c>
      <c r="Q796" s="140">
        <f>('User Input'!Q113*Q377)</f>
        <v>0</v>
      </c>
      <c r="R796" s="140">
        <f>('User Input'!R113*R377)</f>
        <v>0</v>
      </c>
      <c r="S796" s="140">
        <f>('User Input'!S113*S377)</f>
        <v>0</v>
      </c>
      <c r="T796" s="140">
        <f>('User Input'!T113*T377)</f>
        <v>0</v>
      </c>
      <c r="U796" s="140">
        <f>('User Input'!U113*U377)</f>
        <v>0</v>
      </c>
      <c r="V796" s="140">
        <f>('User Input'!V113*V377)</f>
        <v>0</v>
      </c>
      <c r="W796" s="140">
        <f>('User Input'!W113*W377)</f>
        <v>0</v>
      </c>
      <c r="X796" s="140">
        <f>('User Input'!X113*X377)</f>
        <v>0</v>
      </c>
      <c r="Y796" s="140">
        <f>('User Input'!Y113*Y377)</f>
        <v>0</v>
      </c>
      <c r="Z796" s="140">
        <f>('User Input'!Z113*Z377)</f>
        <v>0</v>
      </c>
      <c r="AA796" s="140">
        <f>('User Input'!AA113*AA377)</f>
        <v>0</v>
      </c>
      <c r="AB796" s="140">
        <f>('User Input'!AB113*AB377)</f>
        <v>0</v>
      </c>
      <c r="AC796" s="140">
        <f>('User Input'!AC113*AC377)</f>
        <v>0</v>
      </c>
      <c r="AD796" s="140">
        <f>('User Input'!AD113*AD377)</f>
        <v>0</v>
      </c>
      <c r="AE796" s="140">
        <f>('User Input'!AE113*AE377)</f>
        <v>0</v>
      </c>
      <c r="AF796" s="140">
        <f>('User Input'!AF113*AF377)</f>
        <v>0</v>
      </c>
      <c r="AG796" s="140">
        <f>('User Input'!AG113*AG377)</f>
        <v>0</v>
      </c>
      <c r="AH796" s="140">
        <f>('User Input'!AH113*AH377)</f>
        <v>0</v>
      </c>
      <c r="AI796" s="140">
        <f>('User Input'!AI113*AI377)</f>
        <v>0</v>
      </c>
      <c r="AJ796" s="140">
        <f>('User Input'!AJ113*AJ377)</f>
        <v>0</v>
      </c>
      <c r="AK796" s="140">
        <f>('User Input'!AK113*AK377)</f>
        <v>0</v>
      </c>
      <c r="AL796" s="140">
        <f>('User Input'!AL113*AL377)</f>
        <v>0</v>
      </c>
      <c r="AM796" s="140">
        <f>('User Input'!AM113*AM377)</f>
        <v>0</v>
      </c>
      <c r="AN796" s="140">
        <f>('User Input'!AN113*AN377)</f>
        <v>0</v>
      </c>
      <c r="AO796" s="140">
        <f>('User Input'!AO113*AO377)</f>
        <v>0</v>
      </c>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c r="CJ796" s="104"/>
      <c r="CK796" s="104"/>
      <c r="CL796" s="104"/>
      <c r="CM796" s="104"/>
      <c r="CN796" s="104"/>
      <c r="CO796" s="104"/>
      <c r="CP796" s="104"/>
      <c r="CQ796" s="104"/>
    </row>
    <row r="797" spans="1:95" ht="15" customHeight="1">
      <c r="A797" s="104"/>
      <c r="B797" s="117" t="s">
        <v>98</v>
      </c>
      <c r="C797" s="141"/>
      <c r="D797" s="140">
        <f>('User Input'!D114*D378)</f>
        <v>0</v>
      </c>
      <c r="E797" s="140">
        <f>('User Input'!E114*E378)</f>
        <v>0</v>
      </c>
      <c r="F797" s="140">
        <f>('User Input'!F114*F378)</f>
        <v>0</v>
      </c>
      <c r="G797" s="140">
        <f>('User Input'!G114*G378)</f>
        <v>0</v>
      </c>
      <c r="H797" s="140">
        <f>('User Input'!H114*H378)</f>
        <v>0</v>
      </c>
      <c r="I797" s="140">
        <f>('User Input'!I114*I378)</f>
        <v>0</v>
      </c>
      <c r="J797" s="140">
        <f>('User Input'!J114*J378)</f>
        <v>0</v>
      </c>
      <c r="K797" s="140">
        <f>('User Input'!K114*K378)</f>
        <v>0</v>
      </c>
      <c r="L797" s="140">
        <f>('User Input'!L114*L378)</f>
        <v>0</v>
      </c>
      <c r="M797" s="140">
        <f>('User Input'!M114*M378)</f>
        <v>0</v>
      </c>
      <c r="N797" s="140">
        <f>('User Input'!N114*N378)</f>
        <v>0</v>
      </c>
      <c r="O797" s="140">
        <f>('User Input'!O114*O378)</f>
        <v>0</v>
      </c>
      <c r="P797" s="140">
        <f>('User Input'!P114*P378)</f>
        <v>0</v>
      </c>
      <c r="Q797" s="140">
        <f>('User Input'!Q114*Q378)</f>
        <v>0</v>
      </c>
      <c r="R797" s="140">
        <f>('User Input'!R114*R378)</f>
        <v>0</v>
      </c>
      <c r="S797" s="140">
        <f>('User Input'!S114*S378)</f>
        <v>0</v>
      </c>
      <c r="T797" s="140">
        <f>('User Input'!T114*T378)</f>
        <v>0</v>
      </c>
      <c r="U797" s="140">
        <f>('User Input'!U114*U378)</f>
        <v>0</v>
      </c>
      <c r="V797" s="140">
        <f>('User Input'!V114*V378)</f>
        <v>0</v>
      </c>
      <c r="W797" s="140">
        <f>('User Input'!W114*W378)</f>
        <v>0</v>
      </c>
      <c r="X797" s="140">
        <f>('User Input'!X114*X378)</f>
        <v>0</v>
      </c>
      <c r="Y797" s="140">
        <f>('User Input'!Y114*Y378)</f>
        <v>0</v>
      </c>
      <c r="Z797" s="140">
        <f>('User Input'!Z114*Z378)</f>
        <v>0</v>
      </c>
      <c r="AA797" s="140">
        <f>('User Input'!AA114*AA378)</f>
        <v>0</v>
      </c>
      <c r="AB797" s="140">
        <f>('User Input'!AB114*AB378)</f>
        <v>0</v>
      </c>
      <c r="AC797" s="140">
        <f>('User Input'!AC114*AC378)</f>
        <v>0</v>
      </c>
      <c r="AD797" s="140">
        <f>('User Input'!AD114*AD378)</f>
        <v>0</v>
      </c>
      <c r="AE797" s="140">
        <f>('User Input'!AE114*AE378)</f>
        <v>0</v>
      </c>
      <c r="AF797" s="140">
        <f>('User Input'!AF114*AF378)</f>
        <v>0</v>
      </c>
      <c r="AG797" s="140">
        <f>('User Input'!AG114*AG378)</f>
        <v>0</v>
      </c>
      <c r="AH797" s="140">
        <f>('User Input'!AH114*AH378)</f>
        <v>0</v>
      </c>
      <c r="AI797" s="140">
        <f>('User Input'!AI114*AI378)</f>
        <v>0</v>
      </c>
      <c r="AJ797" s="140">
        <f>('User Input'!AJ114*AJ378)</f>
        <v>0</v>
      </c>
      <c r="AK797" s="140">
        <f>('User Input'!AK114*AK378)</f>
        <v>0</v>
      </c>
      <c r="AL797" s="140">
        <f>('User Input'!AL114*AL378)</f>
        <v>0</v>
      </c>
      <c r="AM797" s="140">
        <f>('User Input'!AM114*AM378)</f>
        <v>0</v>
      </c>
      <c r="AN797" s="140">
        <f>('User Input'!AN114*AN378)</f>
        <v>0</v>
      </c>
      <c r="AO797" s="140">
        <f>('User Input'!AO114*AO378)</f>
        <v>0</v>
      </c>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c r="CJ797" s="104"/>
      <c r="CK797" s="104"/>
      <c r="CL797" s="104"/>
      <c r="CM797" s="104"/>
      <c r="CN797" s="104"/>
      <c r="CO797" s="104"/>
      <c r="CP797" s="104"/>
      <c r="CQ797" s="104"/>
    </row>
    <row r="798" spans="1:95" ht="15" customHeight="1">
      <c r="A798" s="104"/>
      <c r="B798" s="117" t="s">
        <v>99</v>
      </c>
      <c r="C798" s="141"/>
      <c r="D798" s="140">
        <f>('User Input'!D115*D379)</f>
        <v>0</v>
      </c>
      <c r="E798" s="140">
        <f>('User Input'!E115*E379)</f>
        <v>0</v>
      </c>
      <c r="F798" s="140">
        <f>('User Input'!F115*F379)</f>
        <v>0</v>
      </c>
      <c r="G798" s="140">
        <f>('User Input'!G115*G379)</f>
        <v>0</v>
      </c>
      <c r="H798" s="140">
        <f>('User Input'!H115*H379)</f>
        <v>0</v>
      </c>
      <c r="I798" s="140">
        <f>('User Input'!I115*I379)</f>
        <v>0</v>
      </c>
      <c r="J798" s="140">
        <f>('User Input'!J115*J379)</f>
        <v>0</v>
      </c>
      <c r="K798" s="140">
        <f>('User Input'!K115*K379)</f>
        <v>0</v>
      </c>
      <c r="L798" s="140">
        <f>('User Input'!L115*L379)</f>
        <v>0</v>
      </c>
      <c r="M798" s="140">
        <f>('User Input'!M115*M379)</f>
        <v>0</v>
      </c>
      <c r="N798" s="140">
        <f>('User Input'!N115*N379)</f>
        <v>0</v>
      </c>
      <c r="O798" s="140">
        <f>('User Input'!O115*O379)</f>
        <v>0</v>
      </c>
      <c r="P798" s="140">
        <f>('User Input'!P115*P379)</f>
        <v>0</v>
      </c>
      <c r="Q798" s="140">
        <f>('User Input'!Q115*Q379)</f>
        <v>0</v>
      </c>
      <c r="R798" s="140">
        <f>('User Input'!R115*R379)</f>
        <v>0</v>
      </c>
      <c r="S798" s="140">
        <f>('User Input'!S115*S379)</f>
        <v>0</v>
      </c>
      <c r="T798" s="140">
        <f>('User Input'!T115*T379)</f>
        <v>0</v>
      </c>
      <c r="U798" s="140">
        <f>('User Input'!U115*U379)</f>
        <v>0</v>
      </c>
      <c r="V798" s="140">
        <f>('User Input'!V115*V379)</f>
        <v>0</v>
      </c>
      <c r="W798" s="140">
        <f>('User Input'!W115*W379)</f>
        <v>0</v>
      </c>
      <c r="X798" s="140">
        <f>('User Input'!X115*X379)</f>
        <v>0</v>
      </c>
      <c r="Y798" s="140">
        <f>('User Input'!Y115*Y379)</f>
        <v>0</v>
      </c>
      <c r="Z798" s="140">
        <f>('User Input'!Z115*Z379)</f>
        <v>0</v>
      </c>
      <c r="AA798" s="140">
        <f>('User Input'!AA115*AA379)</f>
        <v>0</v>
      </c>
      <c r="AB798" s="140">
        <f>('User Input'!AB115*AB379)</f>
        <v>0</v>
      </c>
      <c r="AC798" s="140">
        <f>('User Input'!AC115*AC379)</f>
        <v>0</v>
      </c>
      <c r="AD798" s="140">
        <f>('User Input'!AD115*AD379)</f>
        <v>0</v>
      </c>
      <c r="AE798" s="140">
        <f>('User Input'!AE115*AE379)</f>
        <v>0</v>
      </c>
      <c r="AF798" s="140">
        <f>('User Input'!AF115*AF379)</f>
        <v>0</v>
      </c>
      <c r="AG798" s="140">
        <f>('User Input'!AG115*AG379)</f>
        <v>0</v>
      </c>
      <c r="AH798" s="140">
        <f>('User Input'!AH115*AH379)</f>
        <v>0</v>
      </c>
      <c r="AI798" s="140">
        <f>('User Input'!AI115*AI379)</f>
        <v>0</v>
      </c>
      <c r="AJ798" s="140">
        <f>('User Input'!AJ115*AJ379)</f>
        <v>0</v>
      </c>
      <c r="AK798" s="140">
        <f>('User Input'!AK115*AK379)</f>
        <v>0</v>
      </c>
      <c r="AL798" s="140">
        <f>('User Input'!AL115*AL379)</f>
        <v>0</v>
      </c>
      <c r="AM798" s="140">
        <f>('User Input'!AM115*AM379)</f>
        <v>0</v>
      </c>
      <c r="AN798" s="140">
        <f>('User Input'!AN115*AN379)</f>
        <v>0</v>
      </c>
      <c r="AO798" s="140">
        <f>('User Input'!AO115*AO379)</f>
        <v>0</v>
      </c>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c r="CJ798" s="104"/>
      <c r="CK798" s="104"/>
      <c r="CL798" s="104"/>
      <c r="CM798" s="104"/>
      <c r="CN798" s="104"/>
      <c r="CO798" s="104"/>
      <c r="CP798" s="104"/>
      <c r="CQ798" s="104"/>
    </row>
    <row r="799" spans="1:95" ht="15" customHeight="1">
      <c r="A799" s="104"/>
      <c r="B799" s="117" t="s">
        <v>100</v>
      </c>
      <c r="C799" s="141"/>
      <c r="D799" s="140">
        <f>('User Input'!D116*D380)</f>
        <v>0</v>
      </c>
      <c r="E799" s="140">
        <f>('User Input'!E116*E380)</f>
        <v>0</v>
      </c>
      <c r="F799" s="140">
        <f>('User Input'!F116*F380)</f>
        <v>0</v>
      </c>
      <c r="G799" s="140">
        <f>('User Input'!G116*G380)</f>
        <v>0</v>
      </c>
      <c r="H799" s="140">
        <f>('User Input'!H116*H380)</f>
        <v>0</v>
      </c>
      <c r="I799" s="140">
        <f>('User Input'!I116*I380)</f>
        <v>0</v>
      </c>
      <c r="J799" s="140">
        <f>('User Input'!J116*J380)</f>
        <v>0</v>
      </c>
      <c r="K799" s="140">
        <f>('User Input'!K116*K380)</f>
        <v>0</v>
      </c>
      <c r="L799" s="140">
        <f>('User Input'!L116*L380)</f>
        <v>0</v>
      </c>
      <c r="M799" s="140">
        <f>('User Input'!M116*M380)</f>
        <v>0</v>
      </c>
      <c r="N799" s="140">
        <f>('User Input'!N116*N380)</f>
        <v>0</v>
      </c>
      <c r="O799" s="140">
        <f>('User Input'!O116*O380)</f>
        <v>0</v>
      </c>
      <c r="P799" s="140">
        <f>('User Input'!P116*P380)</f>
        <v>0</v>
      </c>
      <c r="Q799" s="140">
        <f>('User Input'!Q116*Q380)</f>
        <v>0</v>
      </c>
      <c r="R799" s="140">
        <f>('User Input'!R116*R380)</f>
        <v>0</v>
      </c>
      <c r="S799" s="140">
        <f>('User Input'!S116*S380)</f>
        <v>0</v>
      </c>
      <c r="T799" s="140">
        <f>('User Input'!T116*T380)</f>
        <v>0</v>
      </c>
      <c r="U799" s="140">
        <f>('User Input'!U116*U380)</f>
        <v>0</v>
      </c>
      <c r="V799" s="140">
        <f>('User Input'!V116*V380)</f>
        <v>0</v>
      </c>
      <c r="W799" s="140">
        <f>('User Input'!W116*W380)</f>
        <v>0</v>
      </c>
      <c r="X799" s="140">
        <f>('User Input'!X116*X380)</f>
        <v>0</v>
      </c>
      <c r="Y799" s="140">
        <f>('User Input'!Y116*Y380)</f>
        <v>0</v>
      </c>
      <c r="Z799" s="140">
        <f>('User Input'!Z116*Z380)</f>
        <v>0</v>
      </c>
      <c r="AA799" s="140">
        <f>('User Input'!AA116*AA380)</f>
        <v>0</v>
      </c>
      <c r="AB799" s="140">
        <f>('User Input'!AB116*AB380)</f>
        <v>0</v>
      </c>
      <c r="AC799" s="140">
        <f>('User Input'!AC116*AC380)</f>
        <v>0</v>
      </c>
      <c r="AD799" s="140">
        <f>('User Input'!AD116*AD380)</f>
        <v>0</v>
      </c>
      <c r="AE799" s="140">
        <f>('User Input'!AE116*AE380)</f>
        <v>0</v>
      </c>
      <c r="AF799" s="140">
        <f>('User Input'!AF116*AF380)</f>
        <v>0</v>
      </c>
      <c r="AG799" s="140">
        <f>('User Input'!AG116*AG380)</f>
        <v>0</v>
      </c>
      <c r="AH799" s="140">
        <f>('User Input'!AH116*AH380)</f>
        <v>0</v>
      </c>
      <c r="AI799" s="140">
        <f>('User Input'!AI116*AI380)</f>
        <v>0</v>
      </c>
      <c r="AJ799" s="140">
        <f>('User Input'!AJ116*AJ380)</f>
        <v>0</v>
      </c>
      <c r="AK799" s="140">
        <f>('User Input'!AK116*AK380)</f>
        <v>0</v>
      </c>
      <c r="AL799" s="140">
        <f>('User Input'!AL116*AL380)</f>
        <v>0</v>
      </c>
      <c r="AM799" s="140">
        <f>('User Input'!AM116*AM380)</f>
        <v>0</v>
      </c>
      <c r="AN799" s="140">
        <f>('User Input'!AN116*AN380)</f>
        <v>0</v>
      </c>
      <c r="AO799" s="140">
        <f>('User Input'!AO116*AO380)</f>
        <v>0</v>
      </c>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row>
    <row r="800" spans="1:95" ht="15" customHeight="1">
      <c r="A800" s="104"/>
      <c r="B800" s="117" t="s">
        <v>101</v>
      </c>
      <c r="C800" s="141"/>
      <c r="D800" s="140">
        <f>('User Input'!D117*D381)</f>
        <v>0</v>
      </c>
      <c r="E800" s="140">
        <f>('User Input'!E117*E381)</f>
        <v>0</v>
      </c>
      <c r="F800" s="140">
        <f>('User Input'!F117*F381)</f>
        <v>0</v>
      </c>
      <c r="G800" s="140">
        <f>('User Input'!G117*G381)</f>
        <v>0</v>
      </c>
      <c r="H800" s="140">
        <f>('User Input'!H117*H381)</f>
        <v>0</v>
      </c>
      <c r="I800" s="140">
        <f>('User Input'!I117*I381)</f>
        <v>0</v>
      </c>
      <c r="J800" s="140">
        <f>('User Input'!J117*J381)</f>
        <v>0</v>
      </c>
      <c r="K800" s="140">
        <f>('User Input'!K117*K381)</f>
        <v>0</v>
      </c>
      <c r="L800" s="140">
        <f>('User Input'!L117*L381)</f>
        <v>0</v>
      </c>
      <c r="M800" s="140">
        <f>('User Input'!M117*M381)</f>
        <v>0</v>
      </c>
      <c r="N800" s="140">
        <f>('User Input'!N117*N381)</f>
        <v>0</v>
      </c>
      <c r="O800" s="140">
        <f>('User Input'!O117*O381)</f>
        <v>0</v>
      </c>
      <c r="P800" s="140">
        <f>('User Input'!P117*P381)</f>
        <v>0</v>
      </c>
      <c r="Q800" s="140">
        <f>('User Input'!Q117*Q381)</f>
        <v>0</v>
      </c>
      <c r="R800" s="140">
        <f>('User Input'!R117*R381)</f>
        <v>0</v>
      </c>
      <c r="S800" s="140">
        <f>('User Input'!S117*S381)</f>
        <v>0</v>
      </c>
      <c r="T800" s="140">
        <f>('User Input'!T117*T381)</f>
        <v>0</v>
      </c>
      <c r="U800" s="140">
        <f>('User Input'!U117*U381)</f>
        <v>0</v>
      </c>
      <c r="V800" s="140">
        <f>('User Input'!V117*V381)</f>
        <v>0</v>
      </c>
      <c r="W800" s="140">
        <f>('User Input'!W117*W381)</f>
        <v>0</v>
      </c>
      <c r="X800" s="140">
        <f>('User Input'!X117*X381)</f>
        <v>0</v>
      </c>
      <c r="Y800" s="140">
        <f>('User Input'!Y117*Y381)</f>
        <v>0</v>
      </c>
      <c r="Z800" s="140">
        <f>('User Input'!Z117*Z381)</f>
        <v>0</v>
      </c>
      <c r="AA800" s="140">
        <f>('User Input'!AA117*AA381)</f>
        <v>0</v>
      </c>
      <c r="AB800" s="140">
        <f>('User Input'!AB117*AB381)</f>
        <v>0</v>
      </c>
      <c r="AC800" s="140">
        <f>('User Input'!AC117*AC381)</f>
        <v>0</v>
      </c>
      <c r="AD800" s="140">
        <f>('User Input'!AD117*AD381)</f>
        <v>0</v>
      </c>
      <c r="AE800" s="140">
        <f>('User Input'!AE117*AE381)</f>
        <v>0</v>
      </c>
      <c r="AF800" s="140">
        <f>('User Input'!AF117*AF381)</f>
        <v>0</v>
      </c>
      <c r="AG800" s="140">
        <f>('User Input'!AG117*AG381)</f>
        <v>0</v>
      </c>
      <c r="AH800" s="140">
        <f>('User Input'!AH117*AH381)</f>
        <v>0</v>
      </c>
      <c r="AI800" s="140">
        <f>('User Input'!AI117*AI381)</f>
        <v>0</v>
      </c>
      <c r="AJ800" s="140">
        <f>('User Input'!AJ117*AJ381)</f>
        <v>0</v>
      </c>
      <c r="AK800" s="140">
        <f>('User Input'!AK117*AK381)</f>
        <v>0</v>
      </c>
      <c r="AL800" s="140">
        <f>('User Input'!AL117*AL381)</f>
        <v>0</v>
      </c>
      <c r="AM800" s="140">
        <f>('User Input'!AM117*AM381)</f>
        <v>0</v>
      </c>
      <c r="AN800" s="140">
        <f>('User Input'!AN117*AN381)</f>
        <v>0</v>
      </c>
      <c r="AO800" s="140">
        <f>('User Input'!AO117*AO381)</f>
        <v>0</v>
      </c>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row>
    <row r="801" spans="1:95" ht="15" customHeight="1">
      <c r="A801" s="104"/>
      <c r="B801" s="117" t="s">
        <v>102</v>
      </c>
      <c r="C801" s="141"/>
      <c r="D801" s="140">
        <f>('User Input'!D118*D382)</f>
        <v>0</v>
      </c>
      <c r="E801" s="140">
        <f>('User Input'!E118*E382)</f>
        <v>0</v>
      </c>
      <c r="F801" s="140">
        <f>('User Input'!F118*F382)</f>
        <v>0</v>
      </c>
      <c r="G801" s="140">
        <f>('User Input'!G118*G382)</f>
        <v>0</v>
      </c>
      <c r="H801" s="140">
        <f>('User Input'!H118*H382)</f>
        <v>0</v>
      </c>
      <c r="I801" s="140">
        <f>('User Input'!I118*I382)</f>
        <v>0</v>
      </c>
      <c r="J801" s="140">
        <f>('User Input'!J118*J382)</f>
        <v>0</v>
      </c>
      <c r="K801" s="140">
        <f>('User Input'!K118*K382)</f>
        <v>0</v>
      </c>
      <c r="L801" s="140">
        <f>('User Input'!L118*L382)</f>
        <v>0</v>
      </c>
      <c r="M801" s="140">
        <f>('User Input'!M118*M382)</f>
        <v>0</v>
      </c>
      <c r="N801" s="140">
        <f>('User Input'!N118*N382)</f>
        <v>0</v>
      </c>
      <c r="O801" s="140">
        <f>('User Input'!O118*O382)</f>
        <v>0</v>
      </c>
      <c r="P801" s="140">
        <f>('User Input'!P118*P382)</f>
        <v>0</v>
      </c>
      <c r="Q801" s="140">
        <f>('User Input'!Q118*Q382)</f>
        <v>0</v>
      </c>
      <c r="R801" s="140">
        <f>('User Input'!R118*R382)</f>
        <v>0</v>
      </c>
      <c r="S801" s="140">
        <f>('User Input'!S118*S382)</f>
        <v>0</v>
      </c>
      <c r="T801" s="140">
        <f>('User Input'!T118*T382)</f>
        <v>0</v>
      </c>
      <c r="U801" s="140">
        <f>('User Input'!U118*U382)</f>
        <v>0</v>
      </c>
      <c r="V801" s="140">
        <f>('User Input'!V118*V382)</f>
        <v>0</v>
      </c>
      <c r="W801" s="140">
        <f>('User Input'!W118*W382)</f>
        <v>0</v>
      </c>
      <c r="X801" s="140">
        <f>('User Input'!X118*X382)</f>
        <v>0</v>
      </c>
      <c r="Y801" s="140">
        <f>('User Input'!Y118*Y382)</f>
        <v>0</v>
      </c>
      <c r="Z801" s="140">
        <f>('User Input'!Z118*Z382)</f>
        <v>0</v>
      </c>
      <c r="AA801" s="140">
        <f>('User Input'!AA118*AA382)</f>
        <v>0</v>
      </c>
      <c r="AB801" s="140">
        <f>('User Input'!AB118*AB382)</f>
        <v>0</v>
      </c>
      <c r="AC801" s="140">
        <f>('User Input'!AC118*AC382)</f>
        <v>0</v>
      </c>
      <c r="AD801" s="140">
        <f>('User Input'!AD118*AD382)</f>
        <v>0</v>
      </c>
      <c r="AE801" s="140">
        <f>('User Input'!AE118*AE382)</f>
        <v>0</v>
      </c>
      <c r="AF801" s="140">
        <f>('User Input'!AF118*AF382)</f>
        <v>0</v>
      </c>
      <c r="AG801" s="140">
        <f>('User Input'!AG118*AG382)</f>
        <v>0</v>
      </c>
      <c r="AH801" s="140">
        <f>('User Input'!AH118*AH382)</f>
        <v>0</v>
      </c>
      <c r="AI801" s="140">
        <f>('User Input'!AI118*AI382)</f>
        <v>0</v>
      </c>
      <c r="AJ801" s="140">
        <f>('User Input'!AJ118*AJ382)</f>
        <v>0</v>
      </c>
      <c r="AK801" s="140">
        <f>('User Input'!AK118*AK382)</f>
        <v>0</v>
      </c>
      <c r="AL801" s="140">
        <f>('User Input'!AL118*AL382)</f>
        <v>0</v>
      </c>
      <c r="AM801" s="140">
        <f>('User Input'!AM118*AM382)</f>
        <v>0</v>
      </c>
      <c r="AN801" s="140">
        <f>('User Input'!AN118*AN382)</f>
        <v>0</v>
      </c>
      <c r="AO801" s="140">
        <f>('User Input'!AO118*AO382)</f>
        <v>0</v>
      </c>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row>
    <row r="802" spans="1:95" ht="15" customHeight="1">
      <c r="A802" s="104"/>
      <c r="B802" s="117" t="s">
        <v>103</v>
      </c>
      <c r="C802" s="141"/>
      <c r="D802" s="140">
        <f>('User Input'!D119*D383)</f>
        <v>0</v>
      </c>
      <c r="E802" s="140">
        <f>('User Input'!E119*E383)</f>
        <v>0</v>
      </c>
      <c r="F802" s="140">
        <f>('User Input'!F119*F383)</f>
        <v>0</v>
      </c>
      <c r="G802" s="140">
        <f>('User Input'!G119*G383)</f>
        <v>0</v>
      </c>
      <c r="H802" s="140">
        <f>('User Input'!H119*H383)</f>
        <v>0</v>
      </c>
      <c r="I802" s="140">
        <f>('User Input'!I119*I383)</f>
        <v>0</v>
      </c>
      <c r="J802" s="140">
        <f>('User Input'!J119*J383)</f>
        <v>0</v>
      </c>
      <c r="K802" s="140">
        <f>('User Input'!K119*K383)</f>
        <v>0</v>
      </c>
      <c r="L802" s="140">
        <f>('User Input'!L119*L383)</f>
        <v>0</v>
      </c>
      <c r="M802" s="140">
        <f>('User Input'!M119*M383)</f>
        <v>0</v>
      </c>
      <c r="N802" s="140">
        <f>('User Input'!N119*N383)</f>
        <v>0</v>
      </c>
      <c r="O802" s="140">
        <f>('User Input'!O119*O383)</f>
        <v>0</v>
      </c>
      <c r="P802" s="140">
        <f>('User Input'!P119*P383)</f>
        <v>0</v>
      </c>
      <c r="Q802" s="140">
        <f>('User Input'!Q119*Q383)</f>
        <v>0</v>
      </c>
      <c r="R802" s="140">
        <f>('User Input'!R119*R383)</f>
        <v>0</v>
      </c>
      <c r="S802" s="140">
        <f>('User Input'!S119*S383)</f>
        <v>0</v>
      </c>
      <c r="T802" s="140">
        <f>('User Input'!T119*T383)</f>
        <v>0</v>
      </c>
      <c r="U802" s="140">
        <f>('User Input'!U119*U383)</f>
        <v>0</v>
      </c>
      <c r="V802" s="140">
        <f>('User Input'!V119*V383)</f>
        <v>0</v>
      </c>
      <c r="W802" s="140">
        <f>('User Input'!W119*W383)</f>
        <v>0</v>
      </c>
      <c r="X802" s="140">
        <f>('User Input'!X119*X383)</f>
        <v>0</v>
      </c>
      <c r="Y802" s="140">
        <f>('User Input'!Y119*Y383)</f>
        <v>0</v>
      </c>
      <c r="Z802" s="140">
        <f>('User Input'!Z119*Z383)</f>
        <v>0</v>
      </c>
      <c r="AA802" s="140">
        <f>('User Input'!AA119*AA383)</f>
        <v>0</v>
      </c>
      <c r="AB802" s="140">
        <f>('User Input'!AB119*AB383)</f>
        <v>0</v>
      </c>
      <c r="AC802" s="140">
        <f>('User Input'!AC119*AC383)</f>
        <v>0</v>
      </c>
      <c r="AD802" s="140">
        <f>('User Input'!AD119*AD383)</f>
        <v>0</v>
      </c>
      <c r="AE802" s="140">
        <f>('User Input'!AE119*AE383)</f>
        <v>0</v>
      </c>
      <c r="AF802" s="140">
        <f>('User Input'!AF119*AF383)</f>
        <v>0</v>
      </c>
      <c r="AG802" s="140">
        <f>('User Input'!AG119*AG383)</f>
        <v>0</v>
      </c>
      <c r="AH802" s="140">
        <f>('User Input'!AH119*AH383)</f>
        <v>0</v>
      </c>
      <c r="AI802" s="140">
        <f>('User Input'!AI119*AI383)</f>
        <v>0</v>
      </c>
      <c r="AJ802" s="140">
        <f>('User Input'!AJ119*AJ383)</f>
        <v>0</v>
      </c>
      <c r="AK802" s="140">
        <f>('User Input'!AK119*AK383)</f>
        <v>0</v>
      </c>
      <c r="AL802" s="140">
        <f>('User Input'!AL119*AL383)</f>
        <v>0</v>
      </c>
      <c r="AM802" s="140">
        <f>('User Input'!AM119*AM383)</f>
        <v>0</v>
      </c>
      <c r="AN802" s="140">
        <f>('User Input'!AN119*AN383)</f>
        <v>0</v>
      </c>
      <c r="AO802" s="140">
        <f>('User Input'!AO119*AO383)</f>
        <v>0</v>
      </c>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row>
    <row r="803" spans="1:95" ht="15" customHeight="1">
      <c r="A803" s="104"/>
      <c r="B803" s="117" t="s">
        <v>104</v>
      </c>
      <c r="C803" s="141"/>
      <c r="D803" s="140">
        <f>('User Input'!D120*D384)</f>
        <v>0</v>
      </c>
      <c r="E803" s="140">
        <f>('User Input'!E120*E384)</f>
        <v>0</v>
      </c>
      <c r="F803" s="140">
        <f>('User Input'!F120*F384)</f>
        <v>0</v>
      </c>
      <c r="G803" s="140">
        <f>('User Input'!G120*G384)</f>
        <v>0</v>
      </c>
      <c r="H803" s="140">
        <f>('User Input'!H120*H384)</f>
        <v>0</v>
      </c>
      <c r="I803" s="140">
        <f>('User Input'!I120*I384)</f>
        <v>0</v>
      </c>
      <c r="J803" s="140">
        <f>('User Input'!J120*J384)</f>
        <v>0</v>
      </c>
      <c r="K803" s="140">
        <f>('User Input'!K120*K384)</f>
        <v>0</v>
      </c>
      <c r="L803" s="140">
        <f>('User Input'!L120*L384)</f>
        <v>0</v>
      </c>
      <c r="M803" s="140">
        <f>('User Input'!M120*M384)</f>
        <v>0</v>
      </c>
      <c r="N803" s="140">
        <f>('User Input'!N120*N384)</f>
        <v>0</v>
      </c>
      <c r="O803" s="140">
        <f>('User Input'!O120*O384)</f>
        <v>0</v>
      </c>
      <c r="P803" s="140">
        <f>('User Input'!P120*P384)</f>
        <v>0</v>
      </c>
      <c r="Q803" s="140">
        <f>('User Input'!Q120*Q384)</f>
        <v>0</v>
      </c>
      <c r="R803" s="140">
        <f>('User Input'!R120*R384)</f>
        <v>0</v>
      </c>
      <c r="S803" s="140">
        <f>('User Input'!S120*S384)</f>
        <v>0</v>
      </c>
      <c r="T803" s="140">
        <f>('User Input'!T120*T384)</f>
        <v>0</v>
      </c>
      <c r="U803" s="140">
        <f>('User Input'!U120*U384)</f>
        <v>0</v>
      </c>
      <c r="V803" s="140">
        <f>('User Input'!V120*V384)</f>
        <v>0</v>
      </c>
      <c r="W803" s="140">
        <f>('User Input'!W120*W384)</f>
        <v>0</v>
      </c>
      <c r="X803" s="140">
        <f>('User Input'!X120*X384)</f>
        <v>0</v>
      </c>
      <c r="Y803" s="140">
        <f>('User Input'!Y120*Y384)</f>
        <v>0</v>
      </c>
      <c r="Z803" s="140">
        <f>('User Input'!Z120*Z384)</f>
        <v>0</v>
      </c>
      <c r="AA803" s="140">
        <f>('User Input'!AA120*AA384)</f>
        <v>0</v>
      </c>
      <c r="AB803" s="140">
        <f>('User Input'!AB120*AB384)</f>
        <v>0</v>
      </c>
      <c r="AC803" s="140">
        <f>('User Input'!AC120*AC384)</f>
        <v>0</v>
      </c>
      <c r="AD803" s="140">
        <f>('User Input'!AD120*AD384)</f>
        <v>0</v>
      </c>
      <c r="AE803" s="140">
        <f>('User Input'!AE120*AE384)</f>
        <v>0</v>
      </c>
      <c r="AF803" s="140">
        <f>('User Input'!AF120*AF384)</f>
        <v>0</v>
      </c>
      <c r="AG803" s="140">
        <f>('User Input'!AG120*AG384)</f>
        <v>0</v>
      </c>
      <c r="AH803" s="140">
        <f>('User Input'!AH120*AH384)</f>
        <v>0</v>
      </c>
      <c r="AI803" s="140">
        <f>('User Input'!AI120*AI384)</f>
        <v>0</v>
      </c>
      <c r="AJ803" s="140">
        <f>('User Input'!AJ120*AJ384)</f>
        <v>0</v>
      </c>
      <c r="AK803" s="140">
        <f>('User Input'!AK120*AK384)</f>
        <v>0</v>
      </c>
      <c r="AL803" s="140">
        <f>('User Input'!AL120*AL384)</f>
        <v>0</v>
      </c>
      <c r="AM803" s="140">
        <f>('User Input'!AM120*AM384)</f>
        <v>0</v>
      </c>
      <c r="AN803" s="140">
        <f>('User Input'!AN120*AN384)</f>
        <v>0</v>
      </c>
      <c r="AO803" s="140">
        <f>('User Input'!AO120*AO384)</f>
        <v>0</v>
      </c>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row>
    <row r="804" spans="1:95" ht="15" customHeight="1">
      <c r="A804" s="104"/>
      <c r="B804" s="117" t="s">
        <v>105</v>
      </c>
      <c r="C804" s="141"/>
      <c r="D804" s="140">
        <f>('User Input'!D121*D385)</f>
        <v>0</v>
      </c>
      <c r="E804" s="140">
        <f>('User Input'!E121*E385)</f>
        <v>0</v>
      </c>
      <c r="F804" s="140">
        <f>('User Input'!F121*F385)</f>
        <v>0</v>
      </c>
      <c r="G804" s="140">
        <f>('User Input'!G121*G385)</f>
        <v>0</v>
      </c>
      <c r="H804" s="140">
        <f>('User Input'!H121*H385)</f>
        <v>0</v>
      </c>
      <c r="I804" s="140">
        <f>('User Input'!I121*I385)</f>
        <v>0</v>
      </c>
      <c r="J804" s="140">
        <f>('User Input'!J121*J385)</f>
        <v>0</v>
      </c>
      <c r="K804" s="140">
        <f>('User Input'!K121*K385)</f>
        <v>0</v>
      </c>
      <c r="L804" s="140">
        <f>('User Input'!L121*L385)</f>
        <v>0</v>
      </c>
      <c r="M804" s="140">
        <f>('User Input'!M121*M385)</f>
        <v>0</v>
      </c>
      <c r="N804" s="140">
        <f>('User Input'!N121*N385)</f>
        <v>0</v>
      </c>
      <c r="O804" s="140">
        <f>('User Input'!O121*O385)</f>
        <v>0</v>
      </c>
      <c r="P804" s="140">
        <f>('User Input'!P121*P385)</f>
        <v>0</v>
      </c>
      <c r="Q804" s="140">
        <f>('User Input'!Q121*Q385)</f>
        <v>0</v>
      </c>
      <c r="R804" s="140">
        <f>('User Input'!R121*R385)</f>
        <v>0</v>
      </c>
      <c r="S804" s="140">
        <f>('User Input'!S121*S385)</f>
        <v>0</v>
      </c>
      <c r="T804" s="140">
        <f>('User Input'!T121*T385)</f>
        <v>0</v>
      </c>
      <c r="U804" s="140">
        <f>('User Input'!U121*U385)</f>
        <v>0</v>
      </c>
      <c r="V804" s="140">
        <f>('User Input'!V121*V385)</f>
        <v>0</v>
      </c>
      <c r="W804" s="140">
        <f>('User Input'!W121*W385)</f>
        <v>0</v>
      </c>
      <c r="X804" s="140">
        <f>('User Input'!X121*X385)</f>
        <v>0</v>
      </c>
      <c r="Y804" s="140">
        <f>('User Input'!Y121*Y385)</f>
        <v>0</v>
      </c>
      <c r="Z804" s="140">
        <f>('User Input'!Z121*Z385)</f>
        <v>0</v>
      </c>
      <c r="AA804" s="140">
        <f>('User Input'!AA121*AA385)</f>
        <v>0</v>
      </c>
      <c r="AB804" s="140">
        <f>('User Input'!AB121*AB385)</f>
        <v>0</v>
      </c>
      <c r="AC804" s="140">
        <f>('User Input'!AC121*AC385)</f>
        <v>0</v>
      </c>
      <c r="AD804" s="140">
        <f>('User Input'!AD121*AD385)</f>
        <v>0</v>
      </c>
      <c r="AE804" s="140">
        <f>('User Input'!AE121*AE385)</f>
        <v>0</v>
      </c>
      <c r="AF804" s="140">
        <f>('User Input'!AF121*AF385)</f>
        <v>0</v>
      </c>
      <c r="AG804" s="140">
        <f>('User Input'!AG121*AG385)</f>
        <v>0</v>
      </c>
      <c r="AH804" s="140">
        <f>('User Input'!AH121*AH385)</f>
        <v>0</v>
      </c>
      <c r="AI804" s="140">
        <f>('User Input'!AI121*AI385)</f>
        <v>0</v>
      </c>
      <c r="AJ804" s="140">
        <f>('User Input'!AJ121*AJ385)</f>
        <v>0</v>
      </c>
      <c r="AK804" s="140">
        <f>('User Input'!AK121*AK385)</f>
        <v>0</v>
      </c>
      <c r="AL804" s="140">
        <f>('User Input'!AL121*AL385)</f>
        <v>0</v>
      </c>
      <c r="AM804" s="140">
        <f>('User Input'!AM121*AM385)</f>
        <v>0</v>
      </c>
      <c r="AN804" s="140">
        <f>('User Input'!AN121*AN385)</f>
        <v>0</v>
      </c>
      <c r="AO804" s="140">
        <f>('User Input'!AO121*AO385)</f>
        <v>0</v>
      </c>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c r="CJ804" s="104"/>
      <c r="CK804" s="104"/>
      <c r="CL804" s="104"/>
      <c r="CM804" s="104"/>
      <c r="CN804" s="104"/>
      <c r="CO804" s="104"/>
      <c r="CP804" s="104"/>
      <c r="CQ804" s="104"/>
    </row>
    <row r="805" spans="1:95" ht="15" customHeight="1">
      <c r="A805" s="104"/>
      <c r="B805" s="117" t="s">
        <v>106</v>
      </c>
      <c r="C805" s="141"/>
      <c r="D805" s="140">
        <f>('User Input'!D122*D386)</f>
        <v>0</v>
      </c>
      <c r="E805" s="140">
        <f>('User Input'!E122*E386)</f>
        <v>0</v>
      </c>
      <c r="F805" s="140">
        <f>('User Input'!F122*F386)</f>
        <v>0</v>
      </c>
      <c r="G805" s="140">
        <f>('User Input'!G122*G386)</f>
        <v>0</v>
      </c>
      <c r="H805" s="140">
        <f>('User Input'!H122*H386)</f>
        <v>0</v>
      </c>
      <c r="I805" s="140">
        <f>('User Input'!I122*I386)</f>
        <v>0</v>
      </c>
      <c r="J805" s="140">
        <f>('User Input'!J122*J386)</f>
        <v>0</v>
      </c>
      <c r="K805" s="140">
        <f>('User Input'!K122*K386)</f>
        <v>0</v>
      </c>
      <c r="L805" s="140">
        <f>('User Input'!L122*L386)</f>
        <v>0</v>
      </c>
      <c r="M805" s="140">
        <f>('User Input'!M122*M386)</f>
        <v>0</v>
      </c>
      <c r="N805" s="140">
        <f>('User Input'!N122*N386)</f>
        <v>0</v>
      </c>
      <c r="O805" s="140">
        <f>('User Input'!O122*O386)</f>
        <v>0</v>
      </c>
      <c r="P805" s="140">
        <f>('User Input'!P122*P386)</f>
        <v>0</v>
      </c>
      <c r="Q805" s="140">
        <f>('User Input'!Q122*Q386)</f>
        <v>0</v>
      </c>
      <c r="R805" s="140">
        <f>('User Input'!R122*R386)</f>
        <v>0</v>
      </c>
      <c r="S805" s="140">
        <f>('User Input'!S122*S386)</f>
        <v>0</v>
      </c>
      <c r="T805" s="140">
        <f>('User Input'!T122*T386)</f>
        <v>0</v>
      </c>
      <c r="U805" s="140">
        <f>('User Input'!U122*U386)</f>
        <v>0</v>
      </c>
      <c r="V805" s="140">
        <f>('User Input'!V122*V386)</f>
        <v>0</v>
      </c>
      <c r="W805" s="140">
        <f>('User Input'!W122*W386)</f>
        <v>0</v>
      </c>
      <c r="X805" s="140">
        <f>('User Input'!X122*X386)</f>
        <v>0</v>
      </c>
      <c r="Y805" s="140">
        <f>('User Input'!Y122*Y386)</f>
        <v>0</v>
      </c>
      <c r="Z805" s="140">
        <f>('User Input'!Z122*Z386)</f>
        <v>0</v>
      </c>
      <c r="AA805" s="140">
        <f>('User Input'!AA122*AA386)</f>
        <v>0</v>
      </c>
      <c r="AB805" s="140">
        <f>('User Input'!AB122*AB386)</f>
        <v>0</v>
      </c>
      <c r="AC805" s="140">
        <f>('User Input'!AC122*AC386)</f>
        <v>0</v>
      </c>
      <c r="AD805" s="140">
        <f>('User Input'!AD122*AD386)</f>
        <v>0</v>
      </c>
      <c r="AE805" s="140">
        <f>('User Input'!AE122*AE386)</f>
        <v>0</v>
      </c>
      <c r="AF805" s="140">
        <f>('User Input'!AF122*AF386)</f>
        <v>0</v>
      </c>
      <c r="AG805" s="140">
        <f>('User Input'!AG122*AG386)</f>
        <v>0</v>
      </c>
      <c r="AH805" s="140">
        <f>('User Input'!AH122*AH386)</f>
        <v>0</v>
      </c>
      <c r="AI805" s="140">
        <f>('User Input'!AI122*AI386)</f>
        <v>0</v>
      </c>
      <c r="AJ805" s="140">
        <f>('User Input'!AJ122*AJ386)</f>
        <v>0</v>
      </c>
      <c r="AK805" s="140">
        <f>('User Input'!AK122*AK386)</f>
        <v>0</v>
      </c>
      <c r="AL805" s="140">
        <f>('User Input'!AL122*AL386)</f>
        <v>0</v>
      </c>
      <c r="AM805" s="140">
        <f>('User Input'!AM122*AM386)</f>
        <v>0</v>
      </c>
      <c r="AN805" s="140">
        <f>('User Input'!AN122*AN386)</f>
        <v>0</v>
      </c>
      <c r="AO805" s="140">
        <f>('User Input'!AO122*AO386)</f>
        <v>0</v>
      </c>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c r="CJ805" s="104"/>
      <c r="CK805" s="104"/>
      <c r="CL805" s="104"/>
      <c r="CM805" s="104"/>
      <c r="CN805" s="104"/>
      <c r="CO805" s="104"/>
      <c r="CP805" s="104"/>
      <c r="CQ805" s="104"/>
    </row>
    <row r="806" spans="1:95" ht="15" customHeight="1">
      <c r="A806" s="104"/>
      <c r="B806" s="117" t="s">
        <v>107</v>
      </c>
      <c r="C806" s="141"/>
      <c r="D806" s="140">
        <f>('User Input'!D123*D387)</f>
        <v>0</v>
      </c>
      <c r="E806" s="140">
        <f>('User Input'!E123*E387)</f>
        <v>0</v>
      </c>
      <c r="F806" s="140">
        <f>('User Input'!F123*F387)</f>
        <v>0</v>
      </c>
      <c r="G806" s="140">
        <f>('User Input'!G123*G387)</f>
        <v>0</v>
      </c>
      <c r="H806" s="140">
        <f>('User Input'!H123*H387)</f>
        <v>0</v>
      </c>
      <c r="I806" s="140">
        <f>('User Input'!I123*I387)</f>
        <v>0</v>
      </c>
      <c r="J806" s="140">
        <f>('User Input'!J123*J387)</f>
        <v>0</v>
      </c>
      <c r="K806" s="140">
        <f>('User Input'!K123*K387)</f>
        <v>0</v>
      </c>
      <c r="L806" s="140">
        <f>('User Input'!L123*L387)</f>
        <v>0</v>
      </c>
      <c r="M806" s="140">
        <f>('User Input'!M123*M387)</f>
        <v>0</v>
      </c>
      <c r="N806" s="140">
        <f>('User Input'!N123*N387)</f>
        <v>0</v>
      </c>
      <c r="O806" s="140">
        <f>('User Input'!O123*O387)</f>
        <v>0</v>
      </c>
      <c r="P806" s="140">
        <f>('User Input'!P123*P387)</f>
        <v>0</v>
      </c>
      <c r="Q806" s="140">
        <f>('User Input'!Q123*Q387)</f>
        <v>0</v>
      </c>
      <c r="R806" s="140">
        <f>('User Input'!R123*R387)</f>
        <v>0</v>
      </c>
      <c r="S806" s="140">
        <f>('User Input'!S123*S387)</f>
        <v>0</v>
      </c>
      <c r="T806" s="140">
        <f>('User Input'!T123*T387)</f>
        <v>0</v>
      </c>
      <c r="U806" s="140">
        <f>('User Input'!U123*U387)</f>
        <v>0</v>
      </c>
      <c r="V806" s="140">
        <f>('User Input'!V123*V387)</f>
        <v>0</v>
      </c>
      <c r="W806" s="140">
        <f>('User Input'!W123*W387)</f>
        <v>0</v>
      </c>
      <c r="X806" s="140">
        <f>('User Input'!X123*X387)</f>
        <v>0</v>
      </c>
      <c r="Y806" s="140">
        <f>('User Input'!Y123*Y387)</f>
        <v>0</v>
      </c>
      <c r="Z806" s="140">
        <f>('User Input'!Z123*Z387)</f>
        <v>0</v>
      </c>
      <c r="AA806" s="140">
        <f>('User Input'!AA123*AA387)</f>
        <v>0</v>
      </c>
      <c r="AB806" s="140">
        <f>('User Input'!AB123*AB387)</f>
        <v>0</v>
      </c>
      <c r="AC806" s="140">
        <f>('User Input'!AC123*AC387)</f>
        <v>0</v>
      </c>
      <c r="AD806" s="140">
        <f>('User Input'!AD123*AD387)</f>
        <v>0</v>
      </c>
      <c r="AE806" s="140">
        <f>('User Input'!AE123*AE387)</f>
        <v>0</v>
      </c>
      <c r="AF806" s="140">
        <f>('User Input'!AF123*AF387)</f>
        <v>0</v>
      </c>
      <c r="AG806" s="140">
        <f>('User Input'!AG123*AG387)</f>
        <v>0</v>
      </c>
      <c r="AH806" s="140">
        <f>('User Input'!AH123*AH387)</f>
        <v>0</v>
      </c>
      <c r="AI806" s="140">
        <f>('User Input'!AI123*AI387)</f>
        <v>0</v>
      </c>
      <c r="AJ806" s="140">
        <f>('User Input'!AJ123*AJ387)</f>
        <v>0</v>
      </c>
      <c r="AK806" s="140">
        <f>('User Input'!AK123*AK387)</f>
        <v>0</v>
      </c>
      <c r="AL806" s="140">
        <f>('User Input'!AL123*AL387)</f>
        <v>0</v>
      </c>
      <c r="AM806" s="140">
        <f>('User Input'!AM123*AM387)</f>
        <v>0</v>
      </c>
      <c r="AN806" s="140">
        <f>('User Input'!AN123*AN387)</f>
        <v>0</v>
      </c>
      <c r="AO806" s="140">
        <f>('User Input'!AO123*AO387)</f>
        <v>0</v>
      </c>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c r="CJ806" s="104"/>
      <c r="CK806" s="104"/>
      <c r="CL806" s="104"/>
      <c r="CM806" s="104"/>
      <c r="CN806" s="104"/>
      <c r="CO806" s="104"/>
      <c r="CP806" s="104"/>
      <c r="CQ806" s="104"/>
    </row>
    <row r="807" spans="1:95" ht="15" customHeight="1">
      <c r="A807" s="104"/>
      <c r="B807" s="117" t="s">
        <v>108</v>
      </c>
      <c r="C807" s="141"/>
      <c r="D807" s="140">
        <f>('User Input'!D124*D388)</f>
        <v>0</v>
      </c>
      <c r="E807" s="140">
        <f>('User Input'!E124*E388)</f>
        <v>0</v>
      </c>
      <c r="F807" s="140">
        <f>('User Input'!F124*F388)</f>
        <v>0</v>
      </c>
      <c r="G807" s="140">
        <f>('User Input'!G124*G388)</f>
        <v>0</v>
      </c>
      <c r="H807" s="140">
        <f>('User Input'!H124*H388)</f>
        <v>0</v>
      </c>
      <c r="I807" s="140">
        <f>('User Input'!I124*I388)</f>
        <v>0</v>
      </c>
      <c r="J807" s="140">
        <f>('User Input'!J124*J388)</f>
        <v>0</v>
      </c>
      <c r="K807" s="140">
        <f>('User Input'!K124*K388)</f>
        <v>0</v>
      </c>
      <c r="L807" s="140">
        <f>('User Input'!L124*L388)</f>
        <v>0</v>
      </c>
      <c r="M807" s="140">
        <f>('User Input'!M124*M388)</f>
        <v>0</v>
      </c>
      <c r="N807" s="140">
        <f>('User Input'!N124*N388)</f>
        <v>0</v>
      </c>
      <c r="O807" s="140">
        <f>('User Input'!O124*O388)</f>
        <v>0</v>
      </c>
      <c r="P807" s="140">
        <f>('User Input'!P124*P388)</f>
        <v>0</v>
      </c>
      <c r="Q807" s="140">
        <f>('User Input'!Q124*Q388)</f>
        <v>0</v>
      </c>
      <c r="R807" s="140">
        <f>('User Input'!R124*R388)</f>
        <v>0</v>
      </c>
      <c r="S807" s="140">
        <f>('User Input'!S124*S388)</f>
        <v>0</v>
      </c>
      <c r="T807" s="140">
        <f>('User Input'!T124*T388)</f>
        <v>0</v>
      </c>
      <c r="U807" s="140">
        <f>('User Input'!U124*U388)</f>
        <v>0</v>
      </c>
      <c r="V807" s="140">
        <f>('User Input'!V124*V388)</f>
        <v>0</v>
      </c>
      <c r="W807" s="140">
        <f>('User Input'!W124*W388)</f>
        <v>0</v>
      </c>
      <c r="X807" s="140">
        <f>('User Input'!X124*X388)</f>
        <v>0</v>
      </c>
      <c r="Y807" s="140">
        <f>('User Input'!Y124*Y388)</f>
        <v>0</v>
      </c>
      <c r="Z807" s="140">
        <f>('User Input'!Z124*Z388)</f>
        <v>0</v>
      </c>
      <c r="AA807" s="140">
        <f>('User Input'!AA124*AA388)</f>
        <v>0</v>
      </c>
      <c r="AB807" s="140">
        <f>('User Input'!AB124*AB388)</f>
        <v>0</v>
      </c>
      <c r="AC807" s="140">
        <f>('User Input'!AC124*AC388)</f>
        <v>0</v>
      </c>
      <c r="AD807" s="140">
        <f>('User Input'!AD124*AD388)</f>
        <v>0</v>
      </c>
      <c r="AE807" s="140">
        <f>('User Input'!AE124*AE388)</f>
        <v>0</v>
      </c>
      <c r="AF807" s="140">
        <f>('User Input'!AF124*AF388)</f>
        <v>0</v>
      </c>
      <c r="AG807" s="140">
        <f>('User Input'!AG124*AG388)</f>
        <v>0</v>
      </c>
      <c r="AH807" s="140">
        <f>('User Input'!AH124*AH388)</f>
        <v>0</v>
      </c>
      <c r="AI807" s="140">
        <f>('User Input'!AI124*AI388)</f>
        <v>0</v>
      </c>
      <c r="AJ807" s="140">
        <f>('User Input'!AJ124*AJ388)</f>
        <v>0</v>
      </c>
      <c r="AK807" s="140">
        <f>('User Input'!AK124*AK388)</f>
        <v>0</v>
      </c>
      <c r="AL807" s="140">
        <f>('User Input'!AL124*AL388)</f>
        <v>0</v>
      </c>
      <c r="AM807" s="140">
        <f>('User Input'!AM124*AM388)</f>
        <v>0</v>
      </c>
      <c r="AN807" s="140">
        <f>('User Input'!AN124*AN388)</f>
        <v>0</v>
      </c>
      <c r="AO807" s="140">
        <f>('User Input'!AO124*AO388)</f>
        <v>0</v>
      </c>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c r="CJ807" s="104"/>
      <c r="CK807" s="104"/>
      <c r="CL807" s="104"/>
      <c r="CM807" s="104"/>
      <c r="CN807" s="104"/>
      <c r="CO807" s="104"/>
      <c r="CP807" s="104"/>
      <c r="CQ807" s="104"/>
    </row>
    <row r="808" spans="1:95" ht="15" customHeight="1">
      <c r="A808" s="104"/>
      <c r="B808" s="117" t="s">
        <v>109</v>
      </c>
      <c r="C808" s="141"/>
      <c r="D808" s="140">
        <f>('User Input'!D125*D389)</f>
        <v>0</v>
      </c>
      <c r="E808" s="140">
        <f>('User Input'!E125*E389)</f>
        <v>0</v>
      </c>
      <c r="F808" s="140">
        <f>('User Input'!F125*F389)</f>
        <v>0</v>
      </c>
      <c r="G808" s="140">
        <f>('User Input'!G125*G389)</f>
        <v>0</v>
      </c>
      <c r="H808" s="140">
        <f>('User Input'!H125*H389)</f>
        <v>0</v>
      </c>
      <c r="I808" s="140">
        <f>('User Input'!I125*I389)</f>
        <v>0</v>
      </c>
      <c r="J808" s="140">
        <f>('User Input'!J125*J389)</f>
        <v>0</v>
      </c>
      <c r="K808" s="140">
        <f>('User Input'!K125*K389)</f>
        <v>0</v>
      </c>
      <c r="L808" s="140">
        <f>('User Input'!L125*L389)</f>
        <v>0</v>
      </c>
      <c r="M808" s="140">
        <f>('User Input'!M125*M389)</f>
        <v>0</v>
      </c>
      <c r="N808" s="140">
        <f>('User Input'!N125*N389)</f>
        <v>0</v>
      </c>
      <c r="O808" s="140">
        <f>('User Input'!O125*O389)</f>
        <v>0</v>
      </c>
      <c r="P808" s="140">
        <f>('User Input'!P125*P389)</f>
        <v>0</v>
      </c>
      <c r="Q808" s="140">
        <f>('User Input'!Q125*Q389)</f>
        <v>0</v>
      </c>
      <c r="R808" s="140">
        <f>('User Input'!R125*R389)</f>
        <v>0</v>
      </c>
      <c r="S808" s="140">
        <f>('User Input'!S125*S389)</f>
        <v>0</v>
      </c>
      <c r="T808" s="140">
        <f>('User Input'!T125*T389)</f>
        <v>0</v>
      </c>
      <c r="U808" s="140">
        <f>('User Input'!U125*U389)</f>
        <v>0</v>
      </c>
      <c r="V808" s="140">
        <f>('User Input'!V125*V389)</f>
        <v>0</v>
      </c>
      <c r="W808" s="140">
        <f>('User Input'!W125*W389)</f>
        <v>0</v>
      </c>
      <c r="X808" s="140">
        <f>('User Input'!X125*X389)</f>
        <v>0</v>
      </c>
      <c r="Y808" s="140">
        <f>('User Input'!Y125*Y389)</f>
        <v>0</v>
      </c>
      <c r="Z808" s="140">
        <f>('User Input'!Z125*Z389)</f>
        <v>0</v>
      </c>
      <c r="AA808" s="140">
        <f>('User Input'!AA125*AA389)</f>
        <v>0</v>
      </c>
      <c r="AB808" s="140">
        <f>('User Input'!AB125*AB389)</f>
        <v>0</v>
      </c>
      <c r="AC808" s="140">
        <f>('User Input'!AC125*AC389)</f>
        <v>0</v>
      </c>
      <c r="AD808" s="140">
        <f>('User Input'!AD125*AD389)</f>
        <v>0</v>
      </c>
      <c r="AE808" s="140">
        <f>('User Input'!AE125*AE389)</f>
        <v>0</v>
      </c>
      <c r="AF808" s="140">
        <f>('User Input'!AF125*AF389)</f>
        <v>0</v>
      </c>
      <c r="AG808" s="140">
        <f>('User Input'!AG125*AG389)</f>
        <v>0</v>
      </c>
      <c r="AH808" s="140">
        <f>('User Input'!AH125*AH389)</f>
        <v>0</v>
      </c>
      <c r="AI808" s="140">
        <f>('User Input'!AI125*AI389)</f>
        <v>0</v>
      </c>
      <c r="AJ808" s="140">
        <f>('User Input'!AJ125*AJ389)</f>
        <v>0</v>
      </c>
      <c r="AK808" s="140">
        <f>('User Input'!AK125*AK389)</f>
        <v>0</v>
      </c>
      <c r="AL808" s="140">
        <f>('User Input'!AL125*AL389)</f>
        <v>0</v>
      </c>
      <c r="AM808" s="140">
        <f>('User Input'!AM125*AM389)</f>
        <v>0</v>
      </c>
      <c r="AN808" s="140">
        <f>('User Input'!AN125*AN389)</f>
        <v>0</v>
      </c>
      <c r="AO808" s="140">
        <f>('User Input'!AO125*AO389)</f>
        <v>0</v>
      </c>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c r="CJ808" s="104"/>
      <c r="CK808" s="104"/>
      <c r="CL808" s="104"/>
      <c r="CM808" s="104"/>
      <c r="CN808" s="104"/>
      <c r="CO808" s="104"/>
      <c r="CP808" s="104"/>
      <c r="CQ808" s="104"/>
    </row>
    <row r="809" spans="1:95" ht="15" customHeight="1">
      <c r="A809" s="104"/>
      <c r="B809" s="117" t="s">
        <v>110</v>
      </c>
      <c r="C809" s="141"/>
      <c r="D809" s="140">
        <f>('User Input'!D126*D390)</f>
        <v>0</v>
      </c>
      <c r="E809" s="140">
        <f>('User Input'!E126*E390)</f>
        <v>0</v>
      </c>
      <c r="F809" s="140">
        <f>('User Input'!F126*F390)</f>
        <v>0</v>
      </c>
      <c r="G809" s="140">
        <f>('User Input'!G126*G390)</f>
        <v>0</v>
      </c>
      <c r="H809" s="140">
        <f>('User Input'!H126*H390)</f>
        <v>0</v>
      </c>
      <c r="I809" s="140">
        <f>('User Input'!I126*I390)</f>
        <v>0</v>
      </c>
      <c r="J809" s="140">
        <f>('User Input'!J126*J390)</f>
        <v>0</v>
      </c>
      <c r="K809" s="140">
        <f>('User Input'!K126*K390)</f>
        <v>0</v>
      </c>
      <c r="L809" s="140">
        <f>('User Input'!L126*L390)</f>
        <v>0</v>
      </c>
      <c r="M809" s="140">
        <f>('User Input'!M126*M390)</f>
        <v>0</v>
      </c>
      <c r="N809" s="140">
        <f>('User Input'!N126*N390)</f>
        <v>0</v>
      </c>
      <c r="O809" s="140">
        <f>('User Input'!O126*O390)</f>
        <v>0</v>
      </c>
      <c r="P809" s="140">
        <f>('User Input'!P126*P390)</f>
        <v>0</v>
      </c>
      <c r="Q809" s="140">
        <f>('User Input'!Q126*Q390)</f>
        <v>0</v>
      </c>
      <c r="R809" s="140">
        <f>('User Input'!R126*R390)</f>
        <v>0</v>
      </c>
      <c r="S809" s="140">
        <f>('User Input'!S126*S390)</f>
        <v>0</v>
      </c>
      <c r="T809" s="140">
        <f>('User Input'!T126*T390)</f>
        <v>0</v>
      </c>
      <c r="U809" s="140">
        <f>('User Input'!U126*U390)</f>
        <v>0</v>
      </c>
      <c r="V809" s="140">
        <f>('User Input'!V126*V390)</f>
        <v>0</v>
      </c>
      <c r="W809" s="140">
        <f>('User Input'!W126*W390)</f>
        <v>0</v>
      </c>
      <c r="X809" s="140">
        <f>('User Input'!X126*X390)</f>
        <v>0</v>
      </c>
      <c r="Y809" s="140">
        <f>('User Input'!Y126*Y390)</f>
        <v>0</v>
      </c>
      <c r="Z809" s="140">
        <f>('User Input'!Z126*Z390)</f>
        <v>0</v>
      </c>
      <c r="AA809" s="140">
        <f>('User Input'!AA126*AA390)</f>
        <v>0</v>
      </c>
      <c r="AB809" s="140">
        <f>('User Input'!AB126*AB390)</f>
        <v>0</v>
      </c>
      <c r="AC809" s="140">
        <f>('User Input'!AC126*AC390)</f>
        <v>0</v>
      </c>
      <c r="AD809" s="140">
        <f>('User Input'!AD126*AD390)</f>
        <v>0</v>
      </c>
      <c r="AE809" s="140">
        <f>('User Input'!AE126*AE390)</f>
        <v>0</v>
      </c>
      <c r="AF809" s="140">
        <f>('User Input'!AF126*AF390)</f>
        <v>0</v>
      </c>
      <c r="AG809" s="140">
        <f>('User Input'!AG126*AG390)</f>
        <v>0</v>
      </c>
      <c r="AH809" s="140">
        <f>('User Input'!AH126*AH390)</f>
        <v>0</v>
      </c>
      <c r="AI809" s="140">
        <f>('User Input'!AI126*AI390)</f>
        <v>0</v>
      </c>
      <c r="AJ809" s="140">
        <f>('User Input'!AJ126*AJ390)</f>
        <v>0</v>
      </c>
      <c r="AK809" s="140">
        <f>('User Input'!AK126*AK390)</f>
        <v>0</v>
      </c>
      <c r="AL809" s="140">
        <f>('User Input'!AL126*AL390)</f>
        <v>0</v>
      </c>
      <c r="AM809" s="140">
        <f>('User Input'!AM126*AM390)</f>
        <v>0</v>
      </c>
      <c r="AN809" s="140">
        <f>('User Input'!AN126*AN390)</f>
        <v>0</v>
      </c>
      <c r="AO809" s="140">
        <f>('User Input'!AO126*AO390)</f>
        <v>0</v>
      </c>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c r="CJ809" s="104"/>
      <c r="CK809" s="104"/>
      <c r="CL809" s="104"/>
      <c r="CM809" s="104"/>
      <c r="CN809" s="104"/>
      <c r="CO809" s="104"/>
      <c r="CP809" s="104"/>
      <c r="CQ809" s="104"/>
    </row>
    <row r="810" spans="1:95" ht="15" customHeight="1">
      <c r="A810" s="104"/>
      <c r="B810" s="117" t="s">
        <v>111</v>
      </c>
      <c r="C810" s="141"/>
      <c r="D810" s="140">
        <f>('User Input'!D127*D391)</f>
        <v>0</v>
      </c>
      <c r="E810" s="140">
        <f>('User Input'!E127*E391)</f>
        <v>0</v>
      </c>
      <c r="F810" s="140">
        <f>('User Input'!F127*F391)</f>
        <v>0</v>
      </c>
      <c r="G810" s="140">
        <f>('User Input'!G127*G391)</f>
        <v>0</v>
      </c>
      <c r="H810" s="140">
        <f>('User Input'!H127*H391)</f>
        <v>0</v>
      </c>
      <c r="I810" s="140">
        <f>('User Input'!I127*I391)</f>
        <v>0</v>
      </c>
      <c r="J810" s="140">
        <f>('User Input'!J127*J391)</f>
        <v>0</v>
      </c>
      <c r="K810" s="140">
        <f>('User Input'!K127*K391)</f>
        <v>0</v>
      </c>
      <c r="L810" s="140">
        <f>('User Input'!L127*L391)</f>
        <v>0</v>
      </c>
      <c r="M810" s="140">
        <f>('User Input'!M127*M391)</f>
        <v>0</v>
      </c>
      <c r="N810" s="140">
        <f>('User Input'!N127*N391)</f>
        <v>0</v>
      </c>
      <c r="O810" s="140">
        <f>('User Input'!O127*O391)</f>
        <v>0</v>
      </c>
      <c r="P810" s="140">
        <f>('User Input'!P127*P391)</f>
        <v>0</v>
      </c>
      <c r="Q810" s="140">
        <f>('User Input'!Q127*Q391)</f>
        <v>0</v>
      </c>
      <c r="R810" s="140">
        <f>('User Input'!R127*R391)</f>
        <v>0</v>
      </c>
      <c r="S810" s="140">
        <f>('User Input'!S127*S391)</f>
        <v>0</v>
      </c>
      <c r="T810" s="140">
        <f>('User Input'!T127*T391)</f>
        <v>0</v>
      </c>
      <c r="U810" s="140">
        <f>('User Input'!U127*U391)</f>
        <v>0</v>
      </c>
      <c r="V810" s="140">
        <f>('User Input'!V127*V391)</f>
        <v>0</v>
      </c>
      <c r="W810" s="140">
        <f>('User Input'!W127*W391)</f>
        <v>0</v>
      </c>
      <c r="X810" s="140">
        <f>('User Input'!X127*X391)</f>
        <v>0</v>
      </c>
      <c r="Y810" s="140">
        <f>('User Input'!Y127*Y391)</f>
        <v>0</v>
      </c>
      <c r="Z810" s="140">
        <f>('User Input'!Z127*Z391)</f>
        <v>0</v>
      </c>
      <c r="AA810" s="140">
        <f>('User Input'!AA127*AA391)</f>
        <v>0</v>
      </c>
      <c r="AB810" s="140">
        <f>('User Input'!AB127*AB391)</f>
        <v>0</v>
      </c>
      <c r="AC810" s="140">
        <f>('User Input'!AC127*AC391)</f>
        <v>0</v>
      </c>
      <c r="AD810" s="140">
        <f>('User Input'!AD127*AD391)</f>
        <v>0</v>
      </c>
      <c r="AE810" s="140">
        <f>('User Input'!AE127*AE391)</f>
        <v>0</v>
      </c>
      <c r="AF810" s="140">
        <f>('User Input'!AF127*AF391)</f>
        <v>0</v>
      </c>
      <c r="AG810" s="140">
        <f>('User Input'!AG127*AG391)</f>
        <v>0</v>
      </c>
      <c r="AH810" s="140">
        <f>('User Input'!AH127*AH391)</f>
        <v>0</v>
      </c>
      <c r="AI810" s="140">
        <f>('User Input'!AI127*AI391)</f>
        <v>0</v>
      </c>
      <c r="AJ810" s="140">
        <f>('User Input'!AJ127*AJ391)</f>
        <v>0</v>
      </c>
      <c r="AK810" s="140">
        <f>('User Input'!AK127*AK391)</f>
        <v>0</v>
      </c>
      <c r="AL810" s="140">
        <f>('User Input'!AL127*AL391)</f>
        <v>0</v>
      </c>
      <c r="AM810" s="140">
        <f>('User Input'!AM127*AM391)</f>
        <v>0</v>
      </c>
      <c r="AN810" s="140">
        <f>('User Input'!AN127*AN391)</f>
        <v>0</v>
      </c>
      <c r="AO810" s="140">
        <f>('User Input'!AO127*AO391)</f>
        <v>0</v>
      </c>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c r="CJ810" s="104"/>
      <c r="CK810" s="104"/>
      <c r="CL810" s="104"/>
      <c r="CM810" s="104"/>
      <c r="CN810" s="104"/>
      <c r="CO810" s="104"/>
      <c r="CP810" s="104"/>
      <c r="CQ810" s="104"/>
    </row>
    <row r="811" spans="1:95" ht="15" customHeight="1">
      <c r="A811" s="104"/>
      <c r="B811" s="117" t="s">
        <v>112</v>
      </c>
      <c r="C811" s="141"/>
      <c r="D811" s="140">
        <f>('User Input'!D128*D392)</f>
        <v>0</v>
      </c>
      <c r="E811" s="140">
        <f>('User Input'!E128*E392)</f>
        <v>0</v>
      </c>
      <c r="F811" s="140">
        <f>('User Input'!F128*F392)</f>
        <v>0</v>
      </c>
      <c r="G811" s="140">
        <f>('User Input'!G128*G392)</f>
        <v>0</v>
      </c>
      <c r="H811" s="140">
        <f>('User Input'!H128*H392)</f>
        <v>0</v>
      </c>
      <c r="I811" s="140">
        <f>('User Input'!I128*I392)</f>
        <v>0</v>
      </c>
      <c r="J811" s="140">
        <f>('User Input'!J128*J392)</f>
        <v>0</v>
      </c>
      <c r="K811" s="140">
        <f>('User Input'!K128*K392)</f>
        <v>0</v>
      </c>
      <c r="L811" s="140">
        <f>('User Input'!L128*L392)</f>
        <v>0</v>
      </c>
      <c r="M811" s="140">
        <f>('User Input'!M128*M392)</f>
        <v>0</v>
      </c>
      <c r="N811" s="140">
        <f>('User Input'!N128*N392)</f>
        <v>0</v>
      </c>
      <c r="O811" s="140">
        <f>('User Input'!O128*O392)</f>
        <v>0</v>
      </c>
      <c r="P811" s="140">
        <f>('User Input'!P128*P392)</f>
        <v>0</v>
      </c>
      <c r="Q811" s="140">
        <f>('User Input'!Q128*Q392)</f>
        <v>0</v>
      </c>
      <c r="R811" s="140">
        <f>('User Input'!R128*R392)</f>
        <v>0</v>
      </c>
      <c r="S811" s="140">
        <f>('User Input'!S128*S392)</f>
        <v>0</v>
      </c>
      <c r="T811" s="140">
        <f>('User Input'!T128*T392)</f>
        <v>0</v>
      </c>
      <c r="U811" s="140">
        <f>('User Input'!U128*U392)</f>
        <v>0</v>
      </c>
      <c r="V811" s="140">
        <f>('User Input'!V128*V392)</f>
        <v>0</v>
      </c>
      <c r="W811" s="140">
        <f>('User Input'!W128*W392)</f>
        <v>0</v>
      </c>
      <c r="X811" s="140">
        <f>('User Input'!X128*X392)</f>
        <v>0</v>
      </c>
      <c r="Y811" s="140">
        <f>('User Input'!Y128*Y392)</f>
        <v>0</v>
      </c>
      <c r="Z811" s="140">
        <f>('User Input'!Z128*Z392)</f>
        <v>0</v>
      </c>
      <c r="AA811" s="140">
        <f>('User Input'!AA128*AA392)</f>
        <v>0</v>
      </c>
      <c r="AB811" s="140">
        <f>('User Input'!AB128*AB392)</f>
        <v>0</v>
      </c>
      <c r="AC811" s="140">
        <f>('User Input'!AC128*AC392)</f>
        <v>0</v>
      </c>
      <c r="AD811" s="140">
        <f>('User Input'!AD128*AD392)</f>
        <v>0</v>
      </c>
      <c r="AE811" s="140">
        <f>('User Input'!AE128*AE392)</f>
        <v>0</v>
      </c>
      <c r="AF811" s="140">
        <f>('User Input'!AF128*AF392)</f>
        <v>0</v>
      </c>
      <c r="AG811" s="140">
        <f>('User Input'!AG128*AG392)</f>
        <v>0</v>
      </c>
      <c r="AH811" s="140">
        <f>('User Input'!AH128*AH392)</f>
        <v>0</v>
      </c>
      <c r="AI811" s="140">
        <f>('User Input'!AI128*AI392)</f>
        <v>0</v>
      </c>
      <c r="AJ811" s="140">
        <f>('User Input'!AJ128*AJ392)</f>
        <v>0</v>
      </c>
      <c r="AK811" s="140">
        <f>('User Input'!AK128*AK392)</f>
        <v>0</v>
      </c>
      <c r="AL811" s="140">
        <f>('User Input'!AL128*AL392)</f>
        <v>0</v>
      </c>
      <c r="AM811" s="140">
        <f>('User Input'!AM128*AM392)</f>
        <v>0</v>
      </c>
      <c r="AN811" s="140">
        <f>('User Input'!AN128*AN392)</f>
        <v>0</v>
      </c>
      <c r="AO811" s="140">
        <f>('User Input'!AO128*AO392)</f>
        <v>0</v>
      </c>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c r="CJ811" s="104"/>
      <c r="CK811" s="104"/>
      <c r="CL811" s="104"/>
      <c r="CM811" s="104"/>
      <c r="CN811" s="104"/>
      <c r="CO811" s="104"/>
      <c r="CP811" s="104"/>
      <c r="CQ811" s="104"/>
    </row>
    <row r="812" spans="1:95" ht="15" customHeight="1">
      <c r="A812" s="104"/>
      <c r="B812" s="117" t="s">
        <v>113</v>
      </c>
      <c r="C812" s="141"/>
      <c r="D812" s="140">
        <f>('User Input'!D129*D393)</f>
        <v>0</v>
      </c>
      <c r="E812" s="140">
        <f>('User Input'!E129*E393)</f>
        <v>0</v>
      </c>
      <c r="F812" s="140">
        <f>('User Input'!F129*F393)</f>
        <v>0</v>
      </c>
      <c r="G812" s="140">
        <f>('User Input'!G129*G393)</f>
        <v>0</v>
      </c>
      <c r="H812" s="140">
        <f>('User Input'!H129*H393)</f>
        <v>0</v>
      </c>
      <c r="I812" s="140">
        <f>('User Input'!I129*I393)</f>
        <v>0</v>
      </c>
      <c r="J812" s="140">
        <f>('User Input'!J129*J393)</f>
        <v>0</v>
      </c>
      <c r="K812" s="140">
        <f>('User Input'!K129*K393)</f>
        <v>0</v>
      </c>
      <c r="L812" s="140">
        <f>('User Input'!L129*L393)</f>
        <v>0</v>
      </c>
      <c r="M812" s="140">
        <f>('User Input'!M129*M393)</f>
        <v>0</v>
      </c>
      <c r="N812" s="140">
        <f>('User Input'!N129*N393)</f>
        <v>0</v>
      </c>
      <c r="O812" s="140">
        <f>('User Input'!O129*O393)</f>
        <v>0</v>
      </c>
      <c r="P812" s="140">
        <f>('User Input'!P129*P393)</f>
        <v>0</v>
      </c>
      <c r="Q812" s="140">
        <f>('User Input'!Q129*Q393)</f>
        <v>0</v>
      </c>
      <c r="R812" s="140">
        <f>('User Input'!R129*R393)</f>
        <v>0</v>
      </c>
      <c r="S812" s="140">
        <f>('User Input'!S129*S393)</f>
        <v>0</v>
      </c>
      <c r="T812" s="140">
        <f>('User Input'!T129*T393)</f>
        <v>0</v>
      </c>
      <c r="U812" s="140">
        <f>('User Input'!U129*U393)</f>
        <v>0</v>
      </c>
      <c r="V812" s="140">
        <f>('User Input'!V129*V393)</f>
        <v>0</v>
      </c>
      <c r="W812" s="140">
        <f>('User Input'!W129*W393)</f>
        <v>0</v>
      </c>
      <c r="X812" s="140">
        <f>('User Input'!X129*X393)</f>
        <v>0</v>
      </c>
      <c r="Y812" s="140">
        <f>('User Input'!Y129*Y393)</f>
        <v>0</v>
      </c>
      <c r="Z812" s="140">
        <f>('User Input'!Z129*Z393)</f>
        <v>0</v>
      </c>
      <c r="AA812" s="140">
        <f>('User Input'!AA129*AA393)</f>
        <v>0</v>
      </c>
      <c r="AB812" s="140">
        <f>('User Input'!AB129*AB393)</f>
        <v>0</v>
      </c>
      <c r="AC812" s="140">
        <f>('User Input'!AC129*AC393)</f>
        <v>0</v>
      </c>
      <c r="AD812" s="140">
        <f>('User Input'!AD129*AD393)</f>
        <v>0</v>
      </c>
      <c r="AE812" s="140">
        <f>('User Input'!AE129*AE393)</f>
        <v>0</v>
      </c>
      <c r="AF812" s="140">
        <f>('User Input'!AF129*AF393)</f>
        <v>0</v>
      </c>
      <c r="AG812" s="140">
        <f>('User Input'!AG129*AG393)</f>
        <v>0</v>
      </c>
      <c r="AH812" s="140">
        <f>('User Input'!AH129*AH393)</f>
        <v>0</v>
      </c>
      <c r="AI812" s="140">
        <f>('User Input'!AI129*AI393)</f>
        <v>0</v>
      </c>
      <c r="AJ812" s="140">
        <f>('User Input'!AJ129*AJ393)</f>
        <v>0</v>
      </c>
      <c r="AK812" s="140">
        <f>('User Input'!AK129*AK393)</f>
        <v>0</v>
      </c>
      <c r="AL812" s="140">
        <f>('User Input'!AL129*AL393)</f>
        <v>0</v>
      </c>
      <c r="AM812" s="140">
        <f>('User Input'!AM129*AM393)</f>
        <v>0</v>
      </c>
      <c r="AN812" s="140">
        <f>('User Input'!AN129*AN393)</f>
        <v>0</v>
      </c>
      <c r="AO812" s="140">
        <f>('User Input'!AO129*AO393)</f>
        <v>0</v>
      </c>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c r="CJ812" s="104"/>
      <c r="CK812" s="104"/>
      <c r="CL812" s="104"/>
      <c r="CM812" s="104"/>
      <c r="CN812" s="104"/>
      <c r="CO812" s="104"/>
      <c r="CP812" s="104"/>
      <c r="CQ812" s="104"/>
    </row>
    <row r="813" spans="1:95" ht="15" customHeight="1">
      <c r="A813" s="104"/>
      <c r="B813" s="117" t="s">
        <v>114</v>
      </c>
      <c r="C813" s="141"/>
      <c r="D813" s="140">
        <f>('User Input'!D130*D394)</f>
        <v>0</v>
      </c>
      <c r="E813" s="140">
        <f>('User Input'!E130*E394)</f>
        <v>0</v>
      </c>
      <c r="F813" s="140">
        <f>('User Input'!F130*F394)</f>
        <v>0</v>
      </c>
      <c r="G813" s="140">
        <f>('User Input'!G130*G394)</f>
        <v>0</v>
      </c>
      <c r="H813" s="140">
        <f>('User Input'!H130*H394)</f>
        <v>0</v>
      </c>
      <c r="I813" s="140">
        <f>('User Input'!I130*I394)</f>
        <v>0</v>
      </c>
      <c r="J813" s="140">
        <f>('User Input'!J130*J394)</f>
        <v>0</v>
      </c>
      <c r="K813" s="140">
        <f>('User Input'!K130*K394)</f>
        <v>0</v>
      </c>
      <c r="L813" s="140">
        <f>('User Input'!L130*L394)</f>
        <v>0</v>
      </c>
      <c r="M813" s="140">
        <f>('User Input'!M130*M394)</f>
        <v>0</v>
      </c>
      <c r="N813" s="140">
        <f>('User Input'!N130*N394)</f>
        <v>0</v>
      </c>
      <c r="O813" s="140">
        <f>('User Input'!O130*O394)</f>
        <v>0</v>
      </c>
      <c r="P813" s="140">
        <f>('User Input'!P130*P394)</f>
        <v>0</v>
      </c>
      <c r="Q813" s="140">
        <f>('User Input'!Q130*Q394)</f>
        <v>0</v>
      </c>
      <c r="R813" s="140">
        <f>('User Input'!R130*R394)</f>
        <v>0</v>
      </c>
      <c r="S813" s="140">
        <f>('User Input'!S130*S394)</f>
        <v>0</v>
      </c>
      <c r="T813" s="140">
        <f>('User Input'!T130*T394)</f>
        <v>0</v>
      </c>
      <c r="U813" s="140">
        <f>('User Input'!U130*U394)</f>
        <v>0</v>
      </c>
      <c r="V813" s="140">
        <f>('User Input'!V130*V394)</f>
        <v>0</v>
      </c>
      <c r="W813" s="140">
        <f>('User Input'!W130*W394)</f>
        <v>0</v>
      </c>
      <c r="X813" s="140">
        <f>('User Input'!X130*X394)</f>
        <v>0</v>
      </c>
      <c r="Y813" s="140">
        <f>('User Input'!Y130*Y394)</f>
        <v>0</v>
      </c>
      <c r="Z813" s="140">
        <f>('User Input'!Z130*Z394)</f>
        <v>0</v>
      </c>
      <c r="AA813" s="140">
        <f>('User Input'!AA130*AA394)</f>
        <v>0</v>
      </c>
      <c r="AB813" s="140">
        <f>('User Input'!AB130*AB394)</f>
        <v>0</v>
      </c>
      <c r="AC813" s="140">
        <f>('User Input'!AC130*AC394)</f>
        <v>0</v>
      </c>
      <c r="AD813" s="140">
        <f>('User Input'!AD130*AD394)</f>
        <v>0</v>
      </c>
      <c r="AE813" s="140">
        <f>('User Input'!AE130*AE394)</f>
        <v>0</v>
      </c>
      <c r="AF813" s="140">
        <f>('User Input'!AF130*AF394)</f>
        <v>0</v>
      </c>
      <c r="AG813" s="140">
        <f>('User Input'!AG130*AG394)</f>
        <v>0</v>
      </c>
      <c r="AH813" s="140">
        <f>('User Input'!AH130*AH394)</f>
        <v>0</v>
      </c>
      <c r="AI813" s="140">
        <f>('User Input'!AI130*AI394)</f>
        <v>0</v>
      </c>
      <c r="AJ813" s="140">
        <f>('User Input'!AJ130*AJ394)</f>
        <v>0</v>
      </c>
      <c r="AK813" s="140">
        <f>('User Input'!AK130*AK394)</f>
        <v>0</v>
      </c>
      <c r="AL813" s="140">
        <f>('User Input'!AL130*AL394)</f>
        <v>0</v>
      </c>
      <c r="AM813" s="140">
        <f>('User Input'!AM130*AM394)</f>
        <v>0</v>
      </c>
      <c r="AN813" s="140">
        <f>('User Input'!AN130*AN394)</f>
        <v>0</v>
      </c>
      <c r="AO813" s="140">
        <f>('User Input'!AO130*AO394)</f>
        <v>0</v>
      </c>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c r="CJ813" s="104"/>
      <c r="CK813" s="104"/>
      <c r="CL813" s="104"/>
      <c r="CM813" s="104"/>
      <c r="CN813" s="104"/>
      <c r="CO813" s="104"/>
      <c r="CP813" s="104"/>
      <c r="CQ813" s="104"/>
    </row>
    <row r="814" spans="1:95" ht="15" customHeight="1">
      <c r="A814" s="104"/>
      <c r="B814" s="117" t="s">
        <v>115</v>
      </c>
      <c r="C814" s="141"/>
      <c r="D814" s="140">
        <f>('User Input'!D131*D395)</f>
        <v>0</v>
      </c>
      <c r="E814" s="140">
        <f>('User Input'!E131*E395)</f>
        <v>0</v>
      </c>
      <c r="F814" s="140">
        <f>('User Input'!F131*F395)</f>
        <v>0</v>
      </c>
      <c r="G814" s="140">
        <f>('User Input'!G131*G395)</f>
        <v>0</v>
      </c>
      <c r="H814" s="140">
        <f>('User Input'!H131*H395)</f>
        <v>0</v>
      </c>
      <c r="I814" s="140">
        <f>('User Input'!I131*I395)</f>
        <v>0</v>
      </c>
      <c r="J814" s="140">
        <f>('User Input'!J131*J395)</f>
        <v>0</v>
      </c>
      <c r="K814" s="140">
        <f>('User Input'!K131*K395)</f>
        <v>0</v>
      </c>
      <c r="L814" s="140">
        <f>('User Input'!L131*L395)</f>
        <v>0</v>
      </c>
      <c r="M814" s="140">
        <f>('User Input'!M131*M395)</f>
        <v>0</v>
      </c>
      <c r="N814" s="140">
        <f>('User Input'!N131*N395)</f>
        <v>0</v>
      </c>
      <c r="O814" s="140">
        <f>('User Input'!O131*O395)</f>
        <v>0</v>
      </c>
      <c r="P814" s="140">
        <f>('User Input'!P131*P395)</f>
        <v>0</v>
      </c>
      <c r="Q814" s="140">
        <f>('User Input'!Q131*Q395)</f>
        <v>0</v>
      </c>
      <c r="R814" s="140">
        <f>('User Input'!R131*R395)</f>
        <v>0</v>
      </c>
      <c r="S814" s="140">
        <f>('User Input'!S131*S395)</f>
        <v>0</v>
      </c>
      <c r="T814" s="140">
        <f>('User Input'!T131*T395)</f>
        <v>0</v>
      </c>
      <c r="U814" s="140">
        <f>('User Input'!U131*U395)</f>
        <v>0</v>
      </c>
      <c r="V814" s="140">
        <f>('User Input'!V131*V395)</f>
        <v>0</v>
      </c>
      <c r="W814" s="140">
        <f>('User Input'!W131*W395)</f>
        <v>0</v>
      </c>
      <c r="X814" s="140">
        <f>('User Input'!X131*X395)</f>
        <v>0</v>
      </c>
      <c r="Y814" s="140">
        <f>('User Input'!Y131*Y395)</f>
        <v>0</v>
      </c>
      <c r="Z814" s="140">
        <f>('User Input'!Z131*Z395)</f>
        <v>0</v>
      </c>
      <c r="AA814" s="140">
        <f>('User Input'!AA131*AA395)</f>
        <v>0</v>
      </c>
      <c r="AB814" s="140">
        <f>('User Input'!AB131*AB395)</f>
        <v>0</v>
      </c>
      <c r="AC814" s="140">
        <f>('User Input'!AC131*AC395)</f>
        <v>0</v>
      </c>
      <c r="AD814" s="140">
        <f>('User Input'!AD131*AD395)</f>
        <v>0</v>
      </c>
      <c r="AE814" s="140">
        <f>('User Input'!AE131*AE395)</f>
        <v>0</v>
      </c>
      <c r="AF814" s="140">
        <f>('User Input'!AF131*AF395)</f>
        <v>0</v>
      </c>
      <c r="AG814" s="140">
        <f>('User Input'!AG131*AG395)</f>
        <v>0</v>
      </c>
      <c r="AH814" s="140">
        <f>('User Input'!AH131*AH395)</f>
        <v>0</v>
      </c>
      <c r="AI814" s="140">
        <f>('User Input'!AI131*AI395)</f>
        <v>0</v>
      </c>
      <c r="AJ814" s="140">
        <f>('User Input'!AJ131*AJ395)</f>
        <v>0</v>
      </c>
      <c r="AK814" s="140">
        <f>('User Input'!AK131*AK395)</f>
        <v>0</v>
      </c>
      <c r="AL814" s="140">
        <f>('User Input'!AL131*AL395)</f>
        <v>0</v>
      </c>
      <c r="AM814" s="140">
        <f>('User Input'!AM131*AM395)</f>
        <v>0</v>
      </c>
      <c r="AN814" s="140">
        <f>('User Input'!AN131*AN395)</f>
        <v>0</v>
      </c>
      <c r="AO814" s="140">
        <f>('User Input'!AO131*AO395)</f>
        <v>0</v>
      </c>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c r="CJ814" s="104"/>
      <c r="CK814" s="104"/>
      <c r="CL814" s="104"/>
      <c r="CM814" s="104"/>
      <c r="CN814" s="104"/>
      <c r="CO814" s="104"/>
      <c r="CP814" s="104"/>
      <c r="CQ814" s="104"/>
    </row>
    <row r="815" spans="1:95" ht="15" customHeight="1">
      <c r="A815" s="104"/>
      <c r="B815" s="117" t="s">
        <v>116</v>
      </c>
      <c r="C815" s="141"/>
      <c r="D815" s="140">
        <f>('User Input'!D132*D396)</f>
        <v>0</v>
      </c>
      <c r="E815" s="140">
        <f>('User Input'!E132*E396)</f>
        <v>0</v>
      </c>
      <c r="F815" s="140">
        <f>('User Input'!F132*F396)</f>
        <v>0</v>
      </c>
      <c r="G815" s="140">
        <f>('User Input'!G132*G396)</f>
        <v>0</v>
      </c>
      <c r="H815" s="140">
        <f>('User Input'!H132*H396)</f>
        <v>0</v>
      </c>
      <c r="I815" s="140">
        <f>('User Input'!I132*I396)</f>
        <v>0</v>
      </c>
      <c r="J815" s="140">
        <f>('User Input'!J132*J396)</f>
        <v>0</v>
      </c>
      <c r="K815" s="140">
        <f>('User Input'!K132*K396)</f>
        <v>0</v>
      </c>
      <c r="L815" s="140">
        <f>('User Input'!L132*L396)</f>
        <v>0</v>
      </c>
      <c r="M815" s="140">
        <f>('User Input'!M132*M396)</f>
        <v>0</v>
      </c>
      <c r="N815" s="140">
        <f>('User Input'!N132*N396)</f>
        <v>0</v>
      </c>
      <c r="O815" s="140">
        <f>('User Input'!O132*O396)</f>
        <v>0</v>
      </c>
      <c r="P815" s="140">
        <f>('User Input'!P132*P396)</f>
        <v>0</v>
      </c>
      <c r="Q815" s="140">
        <f>('User Input'!Q132*Q396)</f>
        <v>0</v>
      </c>
      <c r="R815" s="140">
        <f>('User Input'!R132*R396)</f>
        <v>0</v>
      </c>
      <c r="S815" s="140">
        <f>('User Input'!S132*S396)</f>
        <v>0</v>
      </c>
      <c r="T815" s="140">
        <f>('User Input'!T132*T396)</f>
        <v>0</v>
      </c>
      <c r="U815" s="140">
        <f>('User Input'!U132*U396)</f>
        <v>0</v>
      </c>
      <c r="V815" s="140">
        <f>('User Input'!V132*V396)</f>
        <v>0</v>
      </c>
      <c r="W815" s="140">
        <f>('User Input'!W132*W396)</f>
        <v>0</v>
      </c>
      <c r="X815" s="140">
        <f>('User Input'!X132*X396)</f>
        <v>0</v>
      </c>
      <c r="Y815" s="140">
        <f>('User Input'!Y132*Y396)</f>
        <v>0</v>
      </c>
      <c r="Z815" s="140">
        <f>('User Input'!Z132*Z396)</f>
        <v>0</v>
      </c>
      <c r="AA815" s="140">
        <f>('User Input'!AA132*AA396)</f>
        <v>0</v>
      </c>
      <c r="AB815" s="140">
        <f>('User Input'!AB132*AB396)</f>
        <v>0</v>
      </c>
      <c r="AC815" s="140">
        <f>('User Input'!AC132*AC396)</f>
        <v>0</v>
      </c>
      <c r="AD815" s="140">
        <f>('User Input'!AD132*AD396)</f>
        <v>0</v>
      </c>
      <c r="AE815" s="140">
        <f>('User Input'!AE132*AE396)</f>
        <v>0</v>
      </c>
      <c r="AF815" s="140">
        <f>('User Input'!AF132*AF396)</f>
        <v>0</v>
      </c>
      <c r="AG815" s="140">
        <f>('User Input'!AG132*AG396)</f>
        <v>0</v>
      </c>
      <c r="AH815" s="140">
        <f>('User Input'!AH132*AH396)</f>
        <v>0</v>
      </c>
      <c r="AI815" s="140">
        <f>('User Input'!AI132*AI396)</f>
        <v>0</v>
      </c>
      <c r="AJ815" s="140">
        <f>('User Input'!AJ132*AJ396)</f>
        <v>0</v>
      </c>
      <c r="AK815" s="140">
        <f>('User Input'!AK132*AK396)</f>
        <v>0</v>
      </c>
      <c r="AL815" s="140">
        <f>('User Input'!AL132*AL396)</f>
        <v>0</v>
      </c>
      <c r="AM815" s="140">
        <f>('User Input'!AM132*AM396)</f>
        <v>0</v>
      </c>
      <c r="AN815" s="140">
        <f>('User Input'!AN132*AN396)</f>
        <v>0</v>
      </c>
      <c r="AO815" s="140">
        <f>('User Input'!AO132*AO396)</f>
        <v>0</v>
      </c>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c r="CJ815" s="104"/>
      <c r="CK815" s="104"/>
      <c r="CL815" s="104"/>
      <c r="CM815" s="104"/>
      <c r="CN815" s="104"/>
      <c r="CO815" s="104"/>
      <c r="CP815" s="104"/>
      <c r="CQ815" s="104"/>
    </row>
    <row r="816" spans="1:95" ht="15" customHeight="1">
      <c r="A816" s="104"/>
      <c r="B816" s="117" t="s">
        <v>117</v>
      </c>
      <c r="C816" s="141"/>
      <c r="D816" s="140">
        <f>('User Input'!D133*D397)</f>
        <v>0</v>
      </c>
      <c r="E816" s="140">
        <f>('User Input'!E133*E397)</f>
        <v>0</v>
      </c>
      <c r="F816" s="140">
        <f>('User Input'!F133*F397)</f>
        <v>0</v>
      </c>
      <c r="G816" s="140">
        <f>('User Input'!G133*G397)</f>
        <v>0</v>
      </c>
      <c r="H816" s="140">
        <f>('User Input'!H133*H397)</f>
        <v>0</v>
      </c>
      <c r="I816" s="140">
        <f>('User Input'!I133*I397)</f>
        <v>0</v>
      </c>
      <c r="J816" s="140">
        <f>('User Input'!J133*J397)</f>
        <v>0</v>
      </c>
      <c r="K816" s="140">
        <f>('User Input'!K133*K397)</f>
        <v>0</v>
      </c>
      <c r="L816" s="140">
        <f>('User Input'!L133*L397)</f>
        <v>0</v>
      </c>
      <c r="M816" s="140">
        <f>('User Input'!M133*M397)</f>
        <v>0</v>
      </c>
      <c r="N816" s="140">
        <f>('User Input'!N133*N397)</f>
        <v>0</v>
      </c>
      <c r="O816" s="140">
        <f>('User Input'!O133*O397)</f>
        <v>0</v>
      </c>
      <c r="P816" s="140">
        <f>('User Input'!P133*P397)</f>
        <v>0</v>
      </c>
      <c r="Q816" s="140">
        <f>('User Input'!Q133*Q397)</f>
        <v>0</v>
      </c>
      <c r="R816" s="140">
        <f>('User Input'!R133*R397)</f>
        <v>0</v>
      </c>
      <c r="S816" s="140">
        <f>('User Input'!S133*S397)</f>
        <v>0</v>
      </c>
      <c r="T816" s="140">
        <f>('User Input'!T133*T397)</f>
        <v>0</v>
      </c>
      <c r="U816" s="140">
        <f>('User Input'!U133*U397)</f>
        <v>0</v>
      </c>
      <c r="V816" s="140">
        <f>('User Input'!V133*V397)</f>
        <v>0</v>
      </c>
      <c r="W816" s="140">
        <f>('User Input'!W133*W397)</f>
        <v>0</v>
      </c>
      <c r="X816" s="140">
        <f>('User Input'!X133*X397)</f>
        <v>0</v>
      </c>
      <c r="Y816" s="140">
        <f>('User Input'!Y133*Y397)</f>
        <v>0</v>
      </c>
      <c r="Z816" s="140">
        <f>('User Input'!Z133*Z397)</f>
        <v>0</v>
      </c>
      <c r="AA816" s="140">
        <f>('User Input'!AA133*AA397)</f>
        <v>0</v>
      </c>
      <c r="AB816" s="140">
        <f>('User Input'!AB133*AB397)</f>
        <v>0</v>
      </c>
      <c r="AC816" s="140">
        <f>('User Input'!AC133*AC397)</f>
        <v>0</v>
      </c>
      <c r="AD816" s="140">
        <f>('User Input'!AD133*AD397)</f>
        <v>0</v>
      </c>
      <c r="AE816" s="140">
        <f>('User Input'!AE133*AE397)</f>
        <v>0</v>
      </c>
      <c r="AF816" s="140">
        <f>('User Input'!AF133*AF397)</f>
        <v>0</v>
      </c>
      <c r="AG816" s="140">
        <f>('User Input'!AG133*AG397)</f>
        <v>0</v>
      </c>
      <c r="AH816" s="140">
        <f>('User Input'!AH133*AH397)</f>
        <v>0</v>
      </c>
      <c r="AI816" s="140">
        <f>('User Input'!AI133*AI397)</f>
        <v>0</v>
      </c>
      <c r="AJ816" s="140">
        <f>('User Input'!AJ133*AJ397)</f>
        <v>0</v>
      </c>
      <c r="AK816" s="140">
        <f>('User Input'!AK133*AK397)</f>
        <v>0</v>
      </c>
      <c r="AL816" s="140">
        <f>('User Input'!AL133*AL397)</f>
        <v>0</v>
      </c>
      <c r="AM816" s="140">
        <f>('User Input'!AM133*AM397)</f>
        <v>0</v>
      </c>
      <c r="AN816" s="140">
        <f>('User Input'!AN133*AN397)</f>
        <v>0</v>
      </c>
      <c r="AO816" s="140">
        <f>('User Input'!AO133*AO397)</f>
        <v>0</v>
      </c>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c r="CJ816" s="104"/>
      <c r="CK816" s="104"/>
      <c r="CL816" s="104"/>
      <c r="CM816" s="104"/>
      <c r="CN816" s="104"/>
      <c r="CO816" s="104"/>
      <c r="CP816" s="104"/>
      <c r="CQ816" s="104"/>
    </row>
    <row r="817" spans="1:95" ht="15" customHeight="1">
      <c r="A817" s="104"/>
      <c r="B817" s="117" t="s">
        <v>118</v>
      </c>
      <c r="C817" s="141"/>
      <c r="D817" s="140">
        <f>('User Input'!D134*D398)</f>
        <v>0</v>
      </c>
      <c r="E817" s="140">
        <f>('User Input'!E134*E398)</f>
        <v>0</v>
      </c>
      <c r="F817" s="140">
        <f>('User Input'!F134*F398)</f>
        <v>0</v>
      </c>
      <c r="G817" s="140">
        <f>('User Input'!G134*G398)</f>
        <v>0</v>
      </c>
      <c r="H817" s="140">
        <f>('User Input'!H134*H398)</f>
        <v>0</v>
      </c>
      <c r="I817" s="140">
        <f>('User Input'!I134*I398)</f>
        <v>0</v>
      </c>
      <c r="J817" s="140">
        <f>('User Input'!J134*J398)</f>
        <v>0</v>
      </c>
      <c r="K817" s="140">
        <f>('User Input'!K134*K398)</f>
        <v>0</v>
      </c>
      <c r="L817" s="140">
        <f>('User Input'!L134*L398)</f>
        <v>0</v>
      </c>
      <c r="M817" s="140">
        <f>('User Input'!M134*M398)</f>
        <v>0</v>
      </c>
      <c r="N817" s="140">
        <f>('User Input'!N134*N398)</f>
        <v>0</v>
      </c>
      <c r="O817" s="140">
        <f>('User Input'!O134*O398)</f>
        <v>0</v>
      </c>
      <c r="P817" s="140">
        <f>('User Input'!P134*P398)</f>
        <v>0</v>
      </c>
      <c r="Q817" s="140">
        <f>('User Input'!Q134*Q398)</f>
        <v>0</v>
      </c>
      <c r="R817" s="140">
        <f>('User Input'!R134*R398)</f>
        <v>0</v>
      </c>
      <c r="S817" s="140">
        <f>('User Input'!S134*S398)</f>
        <v>0</v>
      </c>
      <c r="T817" s="140">
        <f>('User Input'!T134*T398)</f>
        <v>0</v>
      </c>
      <c r="U817" s="140">
        <f>('User Input'!U134*U398)</f>
        <v>0</v>
      </c>
      <c r="V817" s="140">
        <f>('User Input'!V134*V398)</f>
        <v>0</v>
      </c>
      <c r="W817" s="140">
        <f>('User Input'!W134*W398)</f>
        <v>0</v>
      </c>
      <c r="X817" s="140">
        <f>('User Input'!X134*X398)</f>
        <v>0</v>
      </c>
      <c r="Y817" s="140">
        <f>('User Input'!Y134*Y398)</f>
        <v>0</v>
      </c>
      <c r="Z817" s="140">
        <f>('User Input'!Z134*Z398)</f>
        <v>0</v>
      </c>
      <c r="AA817" s="140">
        <f>('User Input'!AA134*AA398)</f>
        <v>0</v>
      </c>
      <c r="AB817" s="140">
        <f>('User Input'!AB134*AB398)</f>
        <v>0</v>
      </c>
      <c r="AC817" s="140">
        <f>('User Input'!AC134*AC398)</f>
        <v>0</v>
      </c>
      <c r="AD817" s="140">
        <f>('User Input'!AD134*AD398)</f>
        <v>0</v>
      </c>
      <c r="AE817" s="140">
        <f>('User Input'!AE134*AE398)</f>
        <v>0</v>
      </c>
      <c r="AF817" s="140">
        <f>('User Input'!AF134*AF398)</f>
        <v>0</v>
      </c>
      <c r="AG817" s="140">
        <f>('User Input'!AG134*AG398)</f>
        <v>0</v>
      </c>
      <c r="AH817" s="140">
        <f>('User Input'!AH134*AH398)</f>
        <v>0</v>
      </c>
      <c r="AI817" s="140">
        <f>('User Input'!AI134*AI398)</f>
        <v>0</v>
      </c>
      <c r="AJ817" s="140">
        <f>('User Input'!AJ134*AJ398)</f>
        <v>0</v>
      </c>
      <c r="AK817" s="140">
        <f>('User Input'!AK134*AK398)</f>
        <v>0</v>
      </c>
      <c r="AL817" s="140">
        <f>('User Input'!AL134*AL398)</f>
        <v>0</v>
      </c>
      <c r="AM817" s="140">
        <f>('User Input'!AM134*AM398)</f>
        <v>0</v>
      </c>
      <c r="AN817" s="140">
        <f>('User Input'!AN134*AN398)</f>
        <v>0</v>
      </c>
      <c r="AO817" s="140">
        <f>('User Input'!AO134*AO398)</f>
        <v>0</v>
      </c>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c r="CJ817" s="104"/>
      <c r="CK817" s="104"/>
      <c r="CL817" s="104"/>
      <c r="CM817" s="104"/>
      <c r="CN817" s="104"/>
      <c r="CO817" s="104"/>
      <c r="CP817" s="104"/>
      <c r="CQ817" s="104"/>
    </row>
    <row r="818" spans="1:95" ht="15" customHeight="1">
      <c r="A818" s="104"/>
      <c r="B818" s="117" t="s">
        <v>119</v>
      </c>
      <c r="C818" s="141"/>
      <c r="D818" s="140">
        <f>('User Input'!D135*D399)</f>
        <v>0</v>
      </c>
      <c r="E818" s="140">
        <f>('User Input'!E135*E399)</f>
        <v>0</v>
      </c>
      <c r="F818" s="140">
        <f>('User Input'!F135*F399)</f>
        <v>0</v>
      </c>
      <c r="G818" s="140">
        <f>('User Input'!G135*G399)</f>
        <v>0</v>
      </c>
      <c r="H818" s="140">
        <f>('User Input'!H135*H399)</f>
        <v>0</v>
      </c>
      <c r="I818" s="140">
        <f>('User Input'!I135*I399)</f>
        <v>0</v>
      </c>
      <c r="J818" s="140">
        <f>('User Input'!J135*J399)</f>
        <v>0</v>
      </c>
      <c r="K818" s="140">
        <f>('User Input'!K135*K399)</f>
        <v>0</v>
      </c>
      <c r="L818" s="140">
        <f>('User Input'!L135*L399)</f>
        <v>0</v>
      </c>
      <c r="M818" s="140">
        <f>('User Input'!M135*M399)</f>
        <v>0</v>
      </c>
      <c r="N818" s="140">
        <f>('User Input'!N135*N399)</f>
        <v>0</v>
      </c>
      <c r="O818" s="140">
        <f>('User Input'!O135*O399)</f>
        <v>0</v>
      </c>
      <c r="P818" s="140">
        <f>('User Input'!P135*P399)</f>
        <v>0</v>
      </c>
      <c r="Q818" s="140">
        <f>('User Input'!Q135*Q399)</f>
        <v>0</v>
      </c>
      <c r="R818" s="140">
        <f>('User Input'!R135*R399)</f>
        <v>0</v>
      </c>
      <c r="S818" s="140">
        <f>('User Input'!S135*S399)</f>
        <v>0</v>
      </c>
      <c r="T818" s="140">
        <f>('User Input'!T135*T399)</f>
        <v>0</v>
      </c>
      <c r="U818" s="140">
        <f>('User Input'!U135*U399)</f>
        <v>0</v>
      </c>
      <c r="V818" s="140">
        <f>('User Input'!V135*V399)</f>
        <v>0</v>
      </c>
      <c r="W818" s="140">
        <f>('User Input'!W135*W399)</f>
        <v>0</v>
      </c>
      <c r="X818" s="140">
        <f>('User Input'!X135*X399)</f>
        <v>0</v>
      </c>
      <c r="Y818" s="140">
        <f>('User Input'!Y135*Y399)</f>
        <v>0</v>
      </c>
      <c r="Z818" s="140">
        <f>('User Input'!Z135*Z399)</f>
        <v>0</v>
      </c>
      <c r="AA818" s="140">
        <f>('User Input'!AA135*AA399)</f>
        <v>0</v>
      </c>
      <c r="AB818" s="140">
        <f>('User Input'!AB135*AB399)</f>
        <v>0</v>
      </c>
      <c r="AC818" s="140">
        <f>('User Input'!AC135*AC399)</f>
        <v>0</v>
      </c>
      <c r="AD818" s="140">
        <f>('User Input'!AD135*AD399)</f>
        <v>0</v>
      </c>
      <c r="AE818" s="140">
        <f>('User Input'!AE135*AE399)</f>
        <v>0</v>
      </c>
      <c r="AF818" s="140">
        <f>('User Input'!AF135*AF399)</f>
        <v>0</v>
      </c>
      <c r="AG818" s="140">
        <f>('User Input'!AG135*AG399)</f>
        <v>0</v>
      </c>
      <c r="AH818" s="140">
        <f>('User Input'!AH135*AH399)</f>
        <v>0</v>
      </c>
      <c r="AI818" s="140">
        <f>('User Input'!AI135*AI399)</f>
        <v>0</v>
      </c>
      <c r="AJ818" s="140">
        <f>('User Input'!AJ135*AJ399)</f>
        <v>0</v>
      </c>
      <c r="AK818" s="140">
        <f>('User Input'!AK135*AK399)</f>
        <v>0</v>
      </c>
      <c r="AL818" s="140">
        <f>('User Input'!AL135*AL399)</f>
        <v>0</v>
      </c>
      <c r="AM818" s="140">
        <f>('User Input'!AM135*AM399)</f>
        <v>0</v>
      </c>
      <c r="AN818" s="140">
        <f>('User Input'!AN135*AN399)</f>
        <v>0</v>
      </c>
      <c r="AO818" s="140">
        <f>('User Input'!AO135*AO399)</f>
        <v>0</v>
      </c>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c r="CJ818" s="104"/>
      <c r="CK818" s="104"/>
      <c r="CL818" s="104"/>
      <c r="CM818" s="104"/>
      <c r="CN818" s="104"/>
      <c r="CO818" s="104"/>
      <c r="CP818" s="104"/>
      <c r="CQ818" s="104"/>
    </row>
    <row r="819" spans="1:95" ht="15" customHeight="1">
      <c r="A819" s="104"/>
      <c r="B819" s="117" t="s">
        <v>120</v>
      </c>
      <c r="C819" s="141"/>
      <c r="D819" s="140">
        <f>('User Input'!D136*D400)</f>
        <v>0</v>
      </c>
      <c r="E819" s="140">
        <f>('User Input'!E136*E400)</f>
        <v>0</v>
      </c>
      <c r="F819" s="140">
        <f>('User Input'!F136*F400)</f>
        <v>0</v>
      </c>
      <c r="G819" s="140">
        <f>('User Input'!G136*G400)</f>
        <v>0</v>
      </c>
      <c r="H819" s="140">
        <f>('User Input'!H136*H400)</f>
        <v>0</v>
      </c>
      <c r="I819" s="140">
        <f>('User Input'!I136*I400)</f>
        <v>0</v>
      </c>
      <c r="J819" s="140">
        <f>('User Input'!J136*J400)</f>
        <v>0</v>
      </c>
      <c r="K819" s="140">
        <f>('User Input'!K136*K400)</f>
        <v>0</v>
      </c>
      <c r="L819" s="140">
        <f>('User Input'!L136*L400)</f>
        <v>0</v>
      </c>
      <c r="M819" s="140">
        <f>('User Input'!M136*M400)</f>
        <v>0</v>
      </c>
      <c r="N819" s="140">
        <f>('User Input'!N136*N400)</f>
        <v>0</v>
      </c>
      <c r="O819" s="140">
        <f>('User Input'!O136*O400)</f>
        <v>0</v>
      </c>
      <c r="P819" s="140">
        <f>('User Input'!P136*P400)</f>
        <v>0</v>
      </c>
      <c r="Q819" s="140">
        <f>('User Input'!Q136*Q400)</f>
        <v>0</v>
      </c>
      <c r="R819" s="140">
        <f>('User Input'!R136*R400)</f>
        <v>0</v>
      </c>
      <c r="S819" s="140">
        <f>('User Input'!S136*S400)</f>
        <v>0</v>
      </c>
      <c r="T819" s="140">
        <f>('User Input'!T136*T400)</f>
        <v>0</v>
      </c>
      <c r="U819" s="140">
        <f>('User Input'!U136*U400)</f>
        <v>0</v>
      </c>
      <c r="V819" s="140">
        <f>('User Input'!V136*V400)</f>
        <v>0</v>
      </c>
      <c r="W819" s="140">
        <f>('User Input'!W136*W400)</f>
        <v>0</v>
      </c>
      <c r="X819" s="140">
        <f>('User Input'!X136*X400)</f>
        <v>0</v>
      </c>
      <c r="Y819" s="140">
        <f>('User Input'!Y136*Y400)</f>
        <v>0</v>
      </c>
      <c r="Z819" s="140">
        <f>('User Input'!Z136*Z400)</f>
        <v>0</v>
      </c>
      <c r="AA819" s="140">
        <f>('User Input'!AA136*AA400)</f>
        <v>0</v>
      </c>
      <c r="AB819" s="140">
        <f>('User Input'!AB136*AB400)</f>
        <v>0</v>
      </c>
      <c r="AC819" s="140">
        <f>('User Input'!AC136*AC400)</f>
        <v>0</v>
      </c>
      <c r="AD819" s="140">
        <f>('User Input'!AD136*AD400)</f>
        <v>0</v>
      </c>
      <c r="AE819" s="140">
        <f>('User Input'!AE136*AE400)</f>
        <v>0</v>
      </c>
      <c r="AF819" s="140">
        <f>('User Input'!AF136*AF400)</f>
        <v>0</v>
      </c>
      <c r="AG819" s="140">
        <f>('User Input'!AG136*AG400)</f>
        <v>0</v>
      </c>
      <c r="AH819" s="140">
        <f>('User Input'!AH136*AH400)</f>
        <v>0</v>
      </c>
      <c r="AI819" s="140">
        <f>('User Input'!AI136*AI400)</f>
        <v>0</v>
      </c>
      <c r="AJ819" s="140">
        <f>('User Input'!AJ136*AJ400)</f>
        <v>0</v>
      </c>
      <c r="AK819" s="140">
        <f>('User Input'!AK136*AK400)</f>
        <v>0</v>
      </c>
      <c r="AL819" s="140">
        <f>('User Input'!AL136*AL400)</f>
        <v>0</v>
      </c>
      <c r="AM819" s="140">
        <f>('User Input'!AM136*AM400)</f>
        <v>0</v>
      </c>
      <c r="AN819" s="140">
        <f>('User Input'!AN136*AN400)</f>
        <v>0</v>
      </c>
      <c r="AO819" s="140">
        <f>('User Input'!AO136*AO400)</f>
        <v>0</v>
      </c>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c r="CJ819" s="104"/>
      <c r="CK819" s="104"/>
      <c r="CL819" s="104"/>
      <c r="CM819" s="104"/>
      <c r="CN819" s="104"/>
      <c r="CO819" s="104"/>
      <c r="CP819" s="104"/>
      <c r="CQ819" s="104"/>
    </row>
    <row r="820" spans="1:95" ht="15" customHeight="1">
      <c r="A820" s="104"/>
      <c r="B820" s="117" t="s">
        <v>121</v>
      </c>
      <c r="C820" s="141"/>
      <c r="D820" s="140">
        <f>('User Input'!D137*D401)</f>
        <v>0</v>
      </c>
      <c r="E820" s="140">
        <f>('User Input'!E137*E401)</f>
        <v>0</v>
      </c>
      <c r="F820" s="140">
        <f>('User Input'!F137*F401)</f>
        <v>0</v>
      </c>
      <c r="G820" s="140">
        <f>('User Input'!G137*G401)</f>
        <v>0</v>
      </c>
      <c r="H820" s="140">
        <f>('User Input'!H137*H401)</f>
        <v>0</v>
      </c>
      <c r="I820" s="140">
        <f>('User Input'!I137*I401)</f>
        <v>0</v>
      </c>
      <c r="J820" s="140">
        <f>('User Input'!J137*J401)</f>
        <v>0</v>
      </c>
      <c r="K820" s="140">
        <f>('User Input'!K137*K401)</f>
        <v>0</v>
      </c>
      <c r="L820" s="140">
        <f>('User Input'!L137*L401)</f>
        <v>0</v>
      </c>
      <c r="M820" s="140">
        <f>('User Input'!M137*M401)</f>
        <v>0</v>
      </c>
      <c r="N820" s="140">
        <f>('User Input'!N137*N401)</f>
        <v>0</v>
      </c>
      <c r="O820" s="140">
        <f>('User Input'!O137*O401)</f>
        <v>0</v>
      </c>
      <c r="P820" s="140">
        <f>('User Input'!P137*P401)</f>
        <v>0</v>
      </c>
      <c r="Q820" s="140">
        <f>('User Input'!Q137*Q401)</f>
        <v>0</v>
      </c>
      <c r="R820" s="140">
        <f>('User Input'!R137*R401)</f>
        <v>0</v>
      </c>
      <c r="S820" s="140">
        <f>('User Input'!S137*S401)</f>
        <v>0</v>
      </c>
      <c r="T820" s="140">
        <f>('User Input'!T137*T401)</f>
        <v>0</v>
      </c>
      <c r="U820" s="140">
        <f>('User Input'!U137*U401)</f>
        <v>0</v>
      </c>
      <c r="V820" s="140">
        <f>('User Input'!V137*V401)</f>
        <v>0</v>
      </c>
      <c r="W820" s="140">
        <f>('User Input'!W137*W401)</f>
        <v>0</v>
      </c>
      <c r="X820" s="140">
        <f>('User Input'!X137*X401)</f>
        <v>0</v>
      </c>
      <c r="Y820" s="140">
        <f>('User Input'!Y137*Y401)</f>
        <v>0</v>
      </c>
      <c r="Z820" s="140">
        <f>('User Input'!Z137*Z401)</f>
        <v>0</v>
      </c>
      <c r="AA820" s="140">
        <f>('User Input'!AA137*AA401)</f>
        <v>0</v>
      </c>
      <c r="AB820" s="140">
        <f>('User Input'!AB137*AB401)</f>
        <v>0</v>
      </c>
      <c r="AC820" s="140">
        <f>('User Input'!AC137*AC401)</f>
        <v>0</v>
      </c>
      <c r="AD820" s="140">
        <f>('User Input'!AD137*AD401)</f>
        <v>0</v>
      </c>
      <c r="AE820" s="140">
        <f>('User Input'!AE137*AE401)</f>
        <v>0</v>
      </c>
      <c r="AF820" s="140">
        <f>('User Input'!AF137*AF401)</f>
        <v>0</v>
      </c>
      <c r="AG820" s="140">
        <f>('User Input'!AG137*AG401)</f>
        <v>0</v>
      </c>
      <c r="AH820" s="140">
        <f>('User Input'!AH137*AH401)</f>
        <v>0</v>
      </c>
      <c r="AI820" s="140">
        <f>('User Input'!AI137*AI401)</f>
        <v>0</v>
      </c>
      <c r="AJ820" s="140">
        <f>('User Input'!AJ137*AJ401)</f>
        <v>0</v>
      </c>
      <c r="AK820" s="140">
        <f>('User Input'!AK137*AK401)</f>
        <v>0</v>
      </c>
      <c r="AL820" s="140">
        <f>('User Input'!AL137*AL401)</f>
        <v>0</v>
      </c>
      <c r="AM820" s="140">
        <f>('User Input'!AM137*AM401)</f>
        <v>0</v>
      </c>
      <c r="AN820" s="140">
        <f>('User Input'!AN137*AN401)</f>
        <v>0</v>
      </c>
      <c r="AO820" s="140">
        <f>('User Input'!AO137*AO401)</f>
        <v>0</v>
      </c>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c r="CJ820" s="104"/>
      <c r="CK820" s="104"/>
      <c r="CL820" s="104"/>
      <c r="CM820" s="104"/>
      <c r="CN820" s="104"/>
      <c r="CO820" s="104"/>
      <c r="CP820" s="104"/>
      <c r="CQ820" s="104"/>
    </row>
    <row r="821" spans="1:95" ht="15" customHeight="1">
      <c r="A821" s="104"/>
      <c r="B821" s="117" t="s">
        <v>122</v>
      </c>
      <c r="C821" s="141"/>
      <c r="D821" s="140">
        <f>('User Input'!D138*D402)</f>
        <v>0</v>
      </c>
      <c r="E821" s="140">
        <f>('User Input'!E138*E402)</f>
        <v>0</v>
      </c>
      <c r="F821" s="140">
        <f>('User Input'!F138*F402)</f>
        <v>0</v>
      </c>
      <c r="G821" s="140">
        <f>('User Input'!G138*G402)</f>
        <v>0</v>
      </c>
      <c r="H821" s="140">
        <f>('User Input'!H138*H402)</f>
        <v>0</v>
      </c>
      <c r="I821" s="140">
        <f>('User Input'!I138*I402)</f>
        <v>0</v>
      </c>
      <c r="J821" s="140">
        <f>('User Input'!J138*J402)</f>
        <v>0</v>
      </c>
      <c r="K821" s="140">
        <f>('User Input'!K138*K402)</f>
        <v>0</v>
      </c>
      <c r="L821" s="140">
        <f>('User Input'!L138*L402)</f>
        <v>0</v>
      </c>
      <c r="M821" s="140">
        <f>('User Input'!M138*M402)</f>
        <v>0</v>
      </c>
      <c r="N821" s="140">
        <f>('User Input'!N138*N402)</f>
        <v>0</v>
      </c>
      <c r="O821" s="140">
        <f>('User Input'!O138*O402)</f>
        <v>0</v>
      </c>
      <c r="P821" s="140">
        <f>('User Input'!P138*P402)</f>
        <v>0</v>
      </c>
      <c r="Q821" s="140">
        <f>('User Input'!Q138*Q402)</f>
        <v>0</v>
      </c>
      <c r="R821" s="140">
        <f>('User Input'!R138*R402)</f>
        <v>0</v>
      </c>
      <c r="S821" s="140">
        <f>('User Input'!S138*S402)</f>
        <v>0</v>
      </c>
      <c r="T821" s="140">
        <f>('User Input'!T138*T402)</f>
        <v>0</v>
      </c>
      <c r="U821" s="140">
        <f>('User Input'!U138*U402)</f>
        <v>0</v>
      </c>
      <c r="V821" s="140">
        <f>('User Input'!V138*V402)</f>
        <v>0</v>
      </c>
      <c r="W821" s="140">
        <f>('User Input'!W138*W402)</f>
        <v>0</v>
      </c>
      <c r="X821" s="140">
        <f>('User Input'!X138*X402)</f>
        <v>0</v>
      </c>
      <c r="Y821" s="140">
        <f>('User Input'!Y138*Y402)</f>
        <v>0</v>
      </c>
      <c r="Z821" s="140">
        <f>('User Input'!Z138*Z402)</f>
        <v>0</v>
      </c>
      <c r="AA821" s="140">
        <f>('User Input'!AA138*AA402)</f>
        <v>0</v>
      </c>
      <c r="AB821" s="140">
        <f>('User Input'!AB138*AB402)</f>
        <v>0</v>
      </c>
      <c r="AC821" s="140">
        <f>('User Input'!AC138*AC402)</f>
        <v>0</v>
      </c>
      <c r="AD821" s="140">
        <f>('User Input'!AD138*AD402)</f>
        <v>0</v>
      </c>
      <c r="AE821" s="140">
        <f>('User Input'!AE138*AE402)</f>
        <v>0</v>
      </c>
      <c r="AF821" s="140">
        <f>('User Input'!AF138*AF402)</f>
        <v>0</v>
      </c>
      <c r="AG821" s="140">
        <f>('User Input'!AG138*AG402)</f>
        <v>0</v>
      </c>
      <c r="AH821" s="140">
        <f>('User Input'!AH138*AH402)</f>
        <v>0</v>
      </c>
      <c r="AI821" s="140">
        <f>('User Input'!AI138*AI402)</f>
        <v>0</v>
      </c>
      <c r="AJ821" s="140">
        <f>('User Input'!AJ138*AJ402)</f>
        <v>0</v>
      </c>
      <c r="AK821" s="140">
        <f>('User Input'!AK138*AK402)</f>
        <v>0</v>
      </c>
      <c r="AL821" s="140">
        <f>('User Input'!AL138*AL402)</f>
        <v>0</v>
      </c>
      <c r="AM821" s="140">
        <f>('User Input'!AM138*AM402)</f>
        <v>0</v>
      </c>
      <c r="AN821" s="140">
        <f>('User Input'!AN138*AN402)</f>
        <v>0</v>
      </c>
      <c r="AO821" s="140">
        <f>('User Input'!AO138*AO402)</f>
        <v>0</v>
      </c>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c r="CJ821" s="104"/>
      <c r="CK821" s="104"/>
      <c r="CL821" s="104"/>
      <c r="CM821" s="104"/>
      <c r="CN821" s="104"/>
      <c r="CO821" s="104"/>
      <c r="CP821" s="104"/>
      <c r="CQ821" s="104"/>
    </row>
    <row r="822" spans="1:95" ht="15" customHeight="1">
      <c r="A822" s="104"/>
      <c r="B822" s="117" t="s">
        <v>123</v>
      </c>
      <c r="C822" s="141"/>
      <c r="D822" s="140">
        <f>('User Input'!D139*D403)</f>
        <v>0</v>
      </c>
      <c r="E822" s="140">
        <f>('User Input'!E139*E403)</f>
        <v>0</v>
      </c>
      <c r="F822" s="140">
        <f>('User Input'!F139*F403)</f>
        <v>0</v>
      </c>
      <c r="G822" s="140">
        <f>('User Input'!G139*G403)</f>
        <v>0</v>
      </c>
      <c r="H822" s="140">
        <f>('User Input'!H139*H403)</f>
        <v>0</v>
      </c>
      <c r="I822" s="140">
        <f>('User Input'!I139*I403)</f>
        <v>0</v>
      </c>
      <c r="J822" s="140">
        <f>('User Input'!J139*J403)</f>
        <v>0</v>
      </c>
      <c r="K822" s="140">
        <f>('User Input'!K139*K403)</f>
        <v>0</v>
      </c>
      <c r="L822" s="140">
        <f>('User Input'!L139*L403)</f>
        <v>0</v>
      </c>
      <c r="M822" s="140">
        <f>('User Input'!M139*M403)</f>
        <v>0</v>
      </c>
      <c r="N822" s="140">
        <f>('User Input'!N139*N403)</f>
        <v>0</v>
      </c>
      <c r="O822" s="140">
        <f>('User Input'!O139*O403)</f>
        <v>0</v>
      </c>
      <c r="P822" s="140">
        <f>('User Input'!P139*P403)</f>
        <v>0</v>
      </c>
      <c r="Q822" s="140">
        <f>('User Input'!Q139*Q403)</f>
        <v>0</v>
      </c>
      <c r="R822" s="140">
        <f>('User Input'!R139*R403)</f>
        <v>0</v>
      </c>
      <c r="S822" s="140">
        <f>('User Input'!S139*S403)</f>
        <v>0</v>
      </c>
      <c r="T822" s="140">
        <f>('User Input'!T139*T403)</f>
        <v>0</v>
      </c>
      <c r="U822" s="140">
        <f>('User Input'!U139*U403)</f>
        <v>0</v>
      </c>
      <c r="V822" s="140">
        <f>('User Input'!V139*V403)</f>
        <v>0</v>
      </c>
      <c r="W822" s="140">
        <f>('User Input'!W139*W403)</f>
        <v>0</v>
      </c>
      <c r="X822" s="140">
        <f>('User Input'!X139*X403)</f>
        <v>0</v>
      </c>
      <c r="Y822" s="140">
        <f>('User Input'!Y139*Y403)</f>
        <v>0</v>
      </c>
      <c r="Z822" s="140">
        <f>('User Input'!Z139*Z403)</f>
        <v>0</v>
      </c>
      <c r="AA822" s="140">
        <f>('User Input'!AA139*AA403)</f>
        <v>0</v>
      </c>
      <c r="AB822" s="140">
        <f>('User Input'!AB139*AB403)</f>
        <v>0</v>
      </c>
      <c r="AC822" s="140">
        <f>('User Input'!AC139*AC403)</f>
        <v>0</v>
      </c>
      <c r="AD822" s="140">
        <f>('User Input'!AD139*AD403)</f>
        <v>0</v>
      </c>
      <c r="AE822" s="140">
        <f>('User Input'!AE139*AE403)</f>
        <v>0</v>
      </c>
      <c r="AF822" s="140">
        <f>('User Input'!AF139*AF403)</f>
        <v>0</v>
      </c>
      <c r="AG822" s="140">
        <f>('User Input'!AG139*AG403)</f>
        <v>0</v>
      </c>
      <c r="AH822" s="140">
        <f>('User Input'!AH139*AH403)</f>
        <v>0</v>
      </c>
      <c r="AI822" s="140">
        <f>('User Input'!AI139*AI403)</f>
        <v>0</v>
      </c>
      <c r="AJ822" s="140">
        <f>('User Input'!AJ139*AJ403)</f>
        <v>0</v>
      </c>
      <c r="AK822" s="140">
        <f>('User Input'!AK139*AK403)</f>
        <v>0</v>
      </c>
      <c r="AL822" s="140">
        <f>('User Input'!AL139*AL403)</f>
        <v>0</v>
      </c>
      <c r="AM822" s="140">
        <f>('User Input'!AM139*AM403)</f>
        <v>0</v>
      </c>
      <c r="AN822" s="140">
        <f>('User Input'!AN139*AN403)</f>
        <v>0</v>
      </c>
      <c r="AO822" s="140">
        <f>('User Input'!AO139*AO403)</f>
        <v>0</v>
      </c>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c r="CJ822" s="104"/>
      <c r="CK822" s="104"/>
      <c r="CL822" s="104"/>
      <c r="CM822" s="104"/>
      <c r="CN822" s="104"/>
      <c r="CO822" s="104"/>
      <c r="CP822" s="104"/>
      <c r="CQ822" s="104"/>
    </row>
    <row r="823" spans="1:95" ht="15" customHeight="1">
      <c r="A823" s="104"/>
      <c r="B823" s="117" t="s">
        <v>124</v>
      </c>
      <c r="C823" s="141"/>
      <c r="D823" s="140">
        <f>('User Input'!D140*D404)</f>
        <v>0</v>
      </c>
      <c r="E823" s="140">
        <f>('User Input'!E140*E404)</f>
        <v>0</v>
      </c>
      <c r="F823" s="140">
        <f>('User Input'!F140*F404)</f>
        <v>0</v>
      </c>
      <c r="G823" s="140">
        <f>('User Input'!G140*G404)</f>
        <v>0</v>
      </c>
      <c r="H823" s="140">
        <f>('User Input'!H140*H404)</f>
        <v>0</v>
      </c>
      <c r="I823" s="140">
        <f>('User Input'!I140*I404)</f>
        <v>0</v>
      </c>
      <c r="J823" s="140">
        <f>('User Input'!J140*J404)</f>
        <v>0</v>
      </c>
      <c r="K823" s="140">
        <f>('User Input'!K140*K404)</f>
        <v>0</v>
      </c>
      <c r="L823" s="140">
        <f>('User Input'!L140*L404)</f>
        <v>0</v>
      </c>
      <c r="M823" s="140">
        <f>('User Input'!M140*M404)</f>
        <v>0</v>
      </c>
      <c r="N823" s="140">
        <f>('User Input'!N140*N404)</f>
        <v>0</v>
      </c>
      <c r="O823" s="140">
        <f>('User Input'!O140*O404)</f>
        <v>0</v>
      </c>
      <c r="P823" s="140">
        <f>('User Input'!P140*P404)</f>
        <v>0</v>
      </c>
      <c r="Q823" s="140">
        <f>('User Input'!Q140*Q404)</f>
        <v>0</v>
      </c>
      <c r="R823" s="140">
        <f>('User Input'!R140*R404)</f>
        <v>0</v>
      </c>
      <c r="S823" s="140">
        <f>('User Input'!S140*S404)</f>
        <v>0</v>
      </c>
      <c r="T823" s="140">
        <f>('User Input'!T140*T404)</f>
        <v>0</v>
      </c>
      <c r="U823" s="140">
        <f>('User Input'!U140*U404)</f>
        <v>0</v>
      </c>
      <c r="V823" s="140">
        <f>('User Input'!V140*V404)</f>
        <v>0</v>
      </c>
      <c r="W823" s="140">
        <f>('User Input'!W140*W404)</f>
        <v>0</v>
      </c>
      <c r="X823" s="140">
        <f>('User Input'!X140*X404)</f>
        <v>0</v>
      </c>
      <c r="Y823" s="140">
        <f>('User Input'!Y140*Y404)</f>
        <v>0</v>
      </c>
      <c r="Z823" s="140">
        <f>('User Input'!Z140*Z404)</f>
        <v>0</v>
      </c>
      <c r="AA823" s="140">
        <f>('User Input'!AA140*AA404)</f>
        <v>0</v>
      </c>
      <c r="AB823" s="140">
        <f>('User Input'!AB140*AB404)</f>
        <v>0</v>
      </c>
      <c r="AC823" s="140">
        <f>('User Input'!AC140*AC404)</f>
        <v>0</v>
      </c>
      <c r="AD823" s="140">
        <f>('User Input'!AD140*AD404)</f>
        <v>0</v>
      </c>
      <c r="AE823" s="140">
        <f>('User Input'!AE140*AE404)</f>
        <v>0</v>
      </c>
      <c r="AF823" s="140">
        <f>('User Input'!AF140*AF404)</f>
        <v>0</v>
      </c>
      <c r="AG823" s="140">
        <f>('User Input'!AG140*AG404)</f>
        <v>0</v>
      </c>
      <c r="AH823" s="140">
        <f>('User Input'!AH140*AH404)</f>
        <v>0</v>
      </c>
      <c r="AI823" s="140">
        <f>('User Input'!AI140*AI404)</f>
        <v>0</v>
      </c>
      <c r="AJ823" s="140">
        <f>('User Input'!AJ140*AJ404)</f>
        <v>0</v>
      </c>
      <c r="AK823" s="140">
        <f>('User Input'!AK140*AK404)</f>
        <v>0</v>
      </c>
      <c r="AL823" s="140">
        <f>('User Input'!AL140*AL404)</f>
        <v>0</v>
      </c>
      <c r="AM823" s="140">
        <f>('User Input'!AM140*AM404)</f>
        <v>0</v>
      </c>
      <c r="AN823" s="140">
        <f>('User Input'!AN140*AN404)</f>
        <v>0</v>
      </c>
      <c r="AO823" s="140">
        <f>('User Input'!AO140*AO404)</f>
        <v>0</v>
      </c>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c r="CJ823" s="104"/>
      <c r="CK823" s="104"/>
      <c r="CL823" s="104"/>
      <c r="CM823" s="104"/>
      <c r="CN823" s="104"/>
      <c r="CO823" s="104"/>
      <c r="CP823" s="104"/>
      <c r="CQ823" s="104"/>
    </row>
    <row r="824" spans="1:95" ht="15" customHeight="1">
      <c r="A824" s="104"/>
      <c r="B824" s="117" t="s">
        <v>125</v>
      </c>
      <c r="C824" s="141"/>
      <c r="D824" s="140">
        <f>('User Input'!D141*D405)</f>
        <v>0</v>
      </c>
      <c r="E824" s="140">
        <f>('User Input'!E141*E405)</f>
        <v>0</v>
      </c>
      <c r="F824" s="140">
        <f>('User Input'!F141*F405)</f>
        <v>0</v>
      </c>
      <c r="G824" s="140">
        <f>('User Input'!G141*G405)</f>
        <v>0</v>
      </c>
      <c r="H824" s="140">
        <f>('User Input'!H141*H405)</f>
        <v>0</v>
      </c>
      <c r="I824" s="140">
        <f>('User Input'!I141*I405)</f>
        <v>0</v>
      </c>
      <c r="J824" s="140">
        <f>('User Input'!J141*J405)</f>
        <v>0</v>
      </c>
      <c r="K824" s="140">
        <f>('User Input'!K141*K405)</f>
        <v>0</v>
      </c>
      <c r="L824" s="140">
        <f>('User Input'!L141*L405)</f>
        <v>0</v>
      </c>
      <c r="M824" s="140">
        <f>('User Input'!M141*M405)</f>
        <v>0</v>
      </c>
      <c r="N824" s="140">
        <f>('User Input'!N141*N405)</f>
        <v>0</v>
      </c>
      <c r="O824" s="140">
        <f>('User Input'!O141*O405)</f>
        <v>0</v>
      </c>
      <c r="P824" s="140">
        <f>('User Input'!P141*P405)</f>
        <v>0</v>
      </c>
      <c r="Q824" s="140">
        <f>('User Input'!Q141*Q405)</f>
        <v>0</v>
      </c>
      <c r="R824" s="140">
        <f>('User Input'!R141*R405)</f>
        <v>0</v>
      </c>
      <c r="S824" s="140">
        <f>('User Input'!S141*S405)</f>
        <v>0</v>
      </c>
      <c r="T824" s="140">
        <f>('User Input'!T141*T405)</f>
        <v>0</v>
      </c>
      <c r="U824" s="140">
        <f>('User Input'!U141*U405)</f>
        <v>0</v>
      </c>
      <c r="V824" s="140">
        <f>('User Input'!V141*V405)</f>
        <v>0</v>
      </c>
      <c r="W824" s="140">
        <f>('User Input'!W141*W405)</f>
        <v>0</v>
      </c>
      <c r="X824" s="140">
        <f>('User Input'!X141*X405)</f>
        <v>0</v>
      </c>
      <c r="Y824" s="140">
        <f>('User Input'!Y141*Y405)</f>
        <v>0</v>
      </c>
      <c r="Z824" s="140">
        <f>('User Input'!Z141*Z405)</f>
        <v>0</v>
      </c>
      <c r="AA824" s="140">
        <f>('User Input'!AA141*AA405)</f>
        <v>0</v>
      </c>
      <c r="AB824" s="140">
        <f>('User Input'!AB141*AB405)</f>
        <v>0</v>
      </c>
      <c r="AC824" s="140">
        <f>('User Input'!AC141*AC405)</f>
        <v>0</v>
      </c>
      <c r="AD824" s="140">
        <f>('User Input'!AD141*AD405)</f>
        <v>0</v>
      </c>
      <c r="AE824" s="140">
        <f>('User Input'!AE141*AE405)</f>
        <v>0</v>
      </c>
      <c r="AF824" s="140">
        <f>('User Input'!AF141*AF405)</f>
        <v>0</v>
      </c>
      <c r="AG824" s="140">
        <f>('User Input'!AG141*AG405)</f>
        <v>0</v>
      </c>
      <c r="AH824" s="140">
        <f>('User Input'!AH141*AH405)</f>
        <v>0</v>
      </c>
      <c r="AI824" s="140">
        <f>('User Input'!AI141*AI405)</f>
        <v>0</v>
      </c>
      <c r="AJ824" s="140">
        <f>('User Input'!AJ141*AJ405)</f>
        <v>0</v>
      </c>
      <c r="AK824" s="140">
        <f>('User Input'!AK141*AK405)</f>
        <v>0</v>
      </c>
      <c r="AL824" s="140">
        <f>('User Input'!AL141*AL405)</f>
        <v>0</v>
      </c>
      <c r="AM824" s="140">
        <f>('User Input'!AM141*AM405)</f>
        <v>0</v>
      </c>
      <c r="AN824" s="140">
        <f>('User Input'!AN141*AN405)</f>
        <v>0</v>
      </c>
      <c r="AO824" s="140">
        <f>('User Input'!AO141*AO405)</f>
        <v>0</v>
      </c>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c r="CJ824" s="104"/>
      <c r="CK824" s="104"/>
      <c r="CL824" s="104"/>
      <c r="CM824" s="104"/>
      <c r="CN824" s="104"/>
      <c r="CO824" s="104"/>
      <c r="CP824" s="104"/>
      <c r="CQ824" s="104"/>
    </row>
    <row r="825" spans="1:95" ht="15" customHeight="1">
      <c r="A825" s="104"/>
      <c r="B825" s="117" t="s">
        <v>126</v>
      </c>
      <c r="C825" s="141"/>
      <c r="D825" s="140">
        <f>('User Input'!D142*D406)</f>
        <v>0</v>
      </c>
      <c r="E825" s="140">
        <f>('User Input'!E142*E406)</f>
        <v>0</v>
      </c>
      <c r="F825" s="140">
        <f>('User Input'!F142*F406)</f>
        <v>0</v>
      </c>
      <c r="G825" s="140">
        <f>('User Input'!G142*G406)</f>
        <v>0</v>
      </c>
      <c r="H825" s="140">
        <f>('User Input'!H142*H406)</f>
        <v>0</v>
      </c>
      <c r="I825" s="140">
        <f>('User Input'!I142*I406)</f>
        <v>0</v>
      </c>
      <c r="J825" s="140">
        <f>('User Input'!J142*J406)</f>
        <v>0</v>
      </c>
      <c r="K825" s="140">
        <f>('User Input'!K142*K406)</f>
        <v>0</v>
      </c>
      <c r="L825" s="140">
        <f>('User Input'!L142*L406)</f>
        <v>0</v>
      </c>
      <c r="M825" s="140">
        <f>('User Input'!M142*M406)</f>
        <v>0</v>
      </c>
      <c r="N825" s="140">
        <f>('User Input'!N142*N406)</f>
        <v>0</v>
      </c>
      <c r="O825" s="140">
        <f>('User Input'!O142*O406)</f>
        <v>0</v>
      </c>
      <c r="P825" s="140">
        <f>('User Input'!P142*P406)</f>
        <v>0</v>
      </c>
      <c r="Q825" s="140">
        <f>('User Input'!Q142*Q406)</f>
        <v>0</v>
      </c>
      <c r="R825" s="140">
        <f>('User Input'!R142*R406)</f>
        <v>0</v>
      </c>
      <c r="S825" s="140">
        <f>('User Input'!S142*S406)</f>
        <v>0</v>
      </c>
      <c r="T825" s="140">
        <f>('User Input'!T142*T406)</f>
        <v>0</v>
      </c>
      <c r="U825" s="140">
        <f>('User Input'!U142*U406)</f>
        <v>0</v>
      </c>
      <c r="V825" s="140">
        <f>('User Input'!V142*V406)</f>
        <v>0</v>
      </c>
      <c r="W825" s="140">
        <f>('User Input'!W142*W406)</f>
        <v>0</v>
      </c>
      <c r="X825" s="140">
        <f>('User Input'!X142*X406)</f>
        <v>0</v>
      </c>
      <c r="Y825" s="140">
        <f>('User Input'!Y142*Y406)</f>
        <v>0</v>
      </c>
      <c r="Z825" s="140">
        <f>('User Input'!Z142*Z406)</f>
        <v>0</v>
      </c>
      <c r="AA825" s="140">
        <f>('User Input'!AA142*AA406)</f>
        <v>0</v>
      </c>
      <c r="AB825" s="140">
        <f>('User Input'!AB142*AB406)</f>
        <v>0</v>
      </c>
      <c r="AC825" s="140">
        <f>('User Input'!AC142*AC406)</f>
        <v>0</v>
      </c>
      <c r="AD825" s="140">
        <f>('User Input'!AD142*AD406)</f>
        <v>0</v>
      </c>
      <c r="AE825" s="140">
        <f>('User Input'!AE142*AE406)</f>
        <v>0</v>
      </c>
      <c r="AF825" s="140">
        <f>('User Input'!AF142*AF406)</f>
        <v>0</v>
      </c>
      <c r="AG825" s="140">
        <f>('User Input'!AG142*AG406)</f>
        <v>0</v>
      </c>
      <c r="AH825" s="140">
        <f>('User Input'!AH142*AH406)</f>
        <v>0</v>
      </c>
      <c r="AI825" s="140">
        <f>('User Input'!AI142*AI406)</f>
        <v>0</v>
      </c>
      <c r="AJ825" s="140">
        <f>('User Input'!AJ142*AJ406)</f>
        <v>0</v>
      </c>
      <c r="AK825" s="140">
        <f>('User Input'!AK142*AK406)</f>
        <v>0</v>
      </c>
      <c r="AL825" s="140">
        <f>('User Input'!AL142*AL406)</f>
        <v>0</v>
      </c>
      <c r="AM825" s="140">
        <f>('User Input'!AM142*AM406)</f>
        <v>0</v>
      </c>
      <c r="AN825" s="140">
        <f>('User Input'!AN142*AN406)</f>
        <v>0</v>
      </c>
      <c r="AO825" s="140">
        <f>('User Input'!AO142*AO406)</f>
        <v>0</v>
      </c>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c r="CJ825" s="104"/>
      <c r="CK825" s="104"/>
      <c r="CL825" s="104"/>
      <c r="CM825" s="104"/>
      <c r="CN825" s="104"/>
      <c r="CO825" s="104"/>
      <c r="CP825" s="104"/>
      <c r="CQ825" s="104"/>
    </row>
    <row r="826" spans="1:95" ht="15" customHeight="1">
      <c r="A826" s="104"/>
      <c r="B826" s="117" t="s">
        <v>127</v>
      </c>
      <c r="C826" s="141"/>
      <c r="D826" s="140">
        <f>('User Input'!D143*D407)</f>
        <v>0</v>
      </c>
      <c r="E826" s="140">
        <f>('User Input'!E143*E407)</f>
        <v>0</v>
      </c>
      <c r="F826" s="140">
        <f>('User Input'!F143*F407)</f>
        <v>0</v>
      </c>
      <c r="G826" s="140">
        <f>('User Input'!G143*G407)</f>
        <v>0</v>
      </c>
      <c r="H826" s="140">
        <f>('User Input'!H143*H407)</f>
        <v>0</v>
      </c>
      <c r="I826" s="140">
        <f>('User Input'!I143*I407)</f>
        <v>0</v>
      </c>
      <c r="J826" s="140">
        <f>('User Input'!J143*J407)</f>
        <v>0</v>
      </c>
      <c r="K826" s="140">
        <f>('User Input'!K143*K407)</f>
        <v>0</v>
      </c>
      <c r="L826" s="140">
        <f>('User Input'!L143*L407)</f>
        <v>0</v>
      </c>
      <c r="M826" s="140">
        <f>('User Input'!M143*M407)</f>
        <v>0</v>
      </c>
      <c r="N826" s="140">
        <f>('User Input'!N143*N407)</f>
        <v>0</v>
      </c>
      <c r="O826" s="140">
        <f>('User Input'!O143*O407)</f>
        <v>0</v>
      </c>
      <c r="P826" s="140">
        <f>('User Input'!P143*P407)</f>
        <v>0</v>
      </c>
      <c r="Q826" s="140">
        <f>('User Input'!Q143*Q407)</f>
        <v>0</v>
      </c>
      <c r="R826" s="140">
        <f>('User Input'!R143*R407)</f>
        <v>0</v>
      </c>
      <c r="S826" s="140">
        <f>('User Input'!S143*S407)</f>
        <v>0</v>
      </c>
      <c r="T826" s="140">
        <f>('User Input'!T143*T407)</f>
        <v>0</v>
      </c>
      <c r="U826" s="140">
        <f>('User Input'!U143*U407)</f>
        <v>0</v>
      </c>
      <c r="V826" s="140">
        <f>('User Input'!V143*V407)</f>
        <v>0</v>
      </c>
      <c r="W826" s="140">
        <f>('User Input'!W143*W407)</f>
        <v>0</v>
      </c>
      <c r="X826" s="140">
        <f>('User Input'!X143*X407)</f>
        <v>0</v>
      </c>
      <c r="Y826" s="140">
        <f>('User Input'!Y143*Y407)</f>
        <v>0</v>
      </c>
      <c r="Z826" s="140">
        <f>('User Input'!Z143*Z407)</f>
        <v>0</v>
      </c>
      <c r="AA826" s="140">
        <f>('User Input'!AA143*AA407)</f>
        <v>0</v>
      </c>
      <c r="AB826" s="140">
        <f>('User Input'!AB143*AB407)</f>
        <v>0</v>
      </c>
      <c r="AC826" s="140">
        <f>('User Input'!AC143*AC407)</f>
        <v>0</v>
      </c>
      <c r="AD826" s="140">
        <f>('User Input'!AD143*AD407)</f>
        <v>0</v>
      </c>
      <c r="AE826" s="140">
        <f>('User Input'!AE143*AE407)</f>
        <v>0</v>
      </c>
      <c r="AF826" s="140">
        <f>('User Input'!AF143*AF407)</f>
        <v>0</v>
      </c>
      <c r="AG826" s="140">
        <f>('User Input'!AG143*AG407)</f>
        <v>0</v>
      </c>
      <c r="AH826" s="140">
        <f>('User Input'!AH143*AH407)</f>
        <v>0</v>
      </c>
      <c r="AI826" s="140">
        <f>('User Input'!AI143*AI407)</f>
        <v>0</v>
      </c>
      <c r="AJ826" s="140">
        <f>('User Input'!AJ143*AJ407)</f>
        <v>0</v>
      </c>
      <c r="AK826" s="140">
        <f>('User Input'!AK143*AK407)</f>
        <v>0</v>
      </c>
      <c r="AL826" s="140">
        <f>('User Input'!AL143*AL407)</f>
        <v>0</v>
      </c>
      <c r="AM826" s="140">
        <f>('User Input'!AM143*AM407)</f>
        <v>0</v>
      </c>
      <c r="AN826" s="140">
        <f>('User Input'!AN143*AN407)</f>
        <v>0</v>
      </c>
      <c r="AO826" s="140">
        <f>('User Input'!AO143*AO407)</f>
        <v>0</v>
      </c>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c r="CJ826" s="104"/>
      <c r="CK826" s="104"/>
      <c r="CL826" s="104"/>
      <c r="CM826" s="104"/>
      <c r="CN826" s="104"/>
      <c r="CO826" s="104"/>
      <c r="CP826" s="104"/>
      <c r="CQ826" s="104"/>
    </row>
    <row r="827" spans="1:95" ht="15" customHeight="1">
      <c r="A827" s="104"/>
      <c r="B827" s="117" t="s">
        <v>128</v>
      </c>
      <c r="C827" s="141"/>
      <c r="D827" s="140">
        <f>('User Input'!D144*D408)</f>
        <v>0</v>
      </c>
      <c r="E827" s="140">
        <f>('User Input'!E144*E408)</f>
        <v>0</v>
      </c>
      <c r="F827" s="140">
        <f>('User Input'!F144*F408)</f>
        <v>0</v>
      </c>
      <c r="G827" s="140">
        <f>('User Input'!G144*G408)</f>
        <v>0</v>
      </c>
      <c r="H827" s="140">
        <f>('User Input'!H144*H408)</f>
        <v>0</v>
      </c>
      <c r="I827" s="140">
        <f>('User Input'!I144*I408)</f>
        <v>0</v>
      </c>
      <c r="J827" s="140">
        <f>('User Input'!J144*J408)</f>
        <v>0</v>
      </c>
      <c r="K827" s="140">
        <f>('User Input'!K144*K408)</f>
        <v>0</v>
      </c>
      <c r="L827" s="140">
        <f>('User Input'!L144*L408)</f>
        <v>0</v>
      </c>
      <c r="M827" s="140">
        <f>('User Input'!M144*M408)</f>
        <v>0</v>
      </c>
      <c r="N827" s="140">
        <f>('User Input'!N144*N408)</f>
        <v>0</v>
      </c>
      <c r="O827" s="140">
        <f>('User Input'!O144*O408)</f>
        <v>0</v>
      </c>
      <c r="P827" s="140">
        <f>('User Input'!P144*P408)</f>
        <v>0</v>
      </c>
      <c r="Q827" s="140">
        <f>('User Input'!Q144*Q408)</f>
        <v>0</v>
      </c>
      <c r="R827" s="140">
        <f>('User Input'!R144*R408)</f>
        <v>0</v>
      </c>
      <c r="S827" s="140">
        <f>('User Input'!S144*S408)</f>
        <v>0</v>
      </c>
      <c r="T827" s="140">
        <f>('User Input'!T144*T408)</f>
        <v>0</v>
      </c>
      <c r="U827" s="140">
        <f>('User Input'!U144*U408)</f>
        <v>0</v>
      </c>
      <c r="V827" s="140">
        <f>('User Input'!V144*V408)</f>
        <v>0</v>
      </c>
      <c r="W827" s="140">
        <f>('User Input'!W144*W408)</f>
        <v>0</v>
      </c>
      <c r="X827" s="140">
        <f>('User Input'!X144*X408)</f>
        <v>0</v>
      </c>
      <c r="Y827" s="140">
        <f>('User Input'!Y144*Y408)</f>
        <v>0</v>
      </c>
      <c r="Z827" s="140">
        <f>('User Input'!Z144*Z408)</f>
        <v>0</v>
      </c>
      <c r="AA827" s="140">
        <f>('User Input'!AA144*AA408)</f>
        <v>0</v>
      </c>
      <c r="AB827" s="140">
        <f>('User Input'!AB144*AB408)</f>
        <v>0</v>
      </c>
      <c r="AC827" s="140">
        <f>('User Input'!AC144*AC408)</f>
        <v>0</v>
      </c>
      <c r="AD827" s="140">
        <f>('User Input'!AD144*AD408)</f>
        <v>0</v>
      </c>
      <c r="AE827" s="140">
        <f>('User Input'!AE144*AE408)</f>
        <v>0</v>
      </c>
      <c r="AF827" s="140">
        <f>('User Input'!AF144*AF408)</f>
        <v>0</v>
      </c>
      <c r="AG827" s="140">
        <f>('User Input'!AG144*AG408)</f>
        <v>0</v>
      </c>
      <c r="AH827" s="140">
        <f>('User Input'!AH144*AH408)</f>
        <v>0</v>
      </c>
      <c r="AI827" s="140">
        <f>('User Input'!AI144*AI408)</f>
        <v>0</v>
      </c>
      <c r="AJ827" s="140">
        <f>('User Input'!AJ144*AJ408)</f>
        <v>0</v>
      </c>
      <c r="AK827" s="140">
        <f>('User Input'!AK144*AK408)</f>
        <v>0</v>
      </c>
      <c r="AL827" s="140">
        <f>('User Input'!AL144*AL408)</f>
        <v>0</v>
      </c>
      <c r="AM827" s="140">
        <f>('User Input'!AM144*AM408)</f>
        <v>0</v>
      </c>
      <c r="AN827" s="140">
        <f>('User Input'!AN144*AN408)</f>
        <v>0</v>
      </c>
      <c r="AO827" s="140">
        <f>('User Input'!AO144*AO408)</f>
        <v>0</v>
      </c>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c r="CJ827" s="104"/>
      <c r="CK827" s="104"/>
      <c r="CL827" s="104"/>
      <c r="CM827" s="104"/>
      <c r="CN827" s="104"/>
      <c r="CO827" s="104"/>
      <c r="CP827" s="104"/>
      <c r="CQ827" s="104"/>
    </row>
    <row r="828" spans="1:95" ht="15" customHeight="1">
      <c r="A828" s="104"/>
      <c r="B828" s="117" t="s">
        <v>129</v>
      </c>
      <c r="C828" s="141"/>
      <c r="D828" s="140">
        <f>('User Input'!D145*D409)</f>
        <v>0</v>
      </c>
      <c r="E828" s="140">
        <f>('User Input'!E145*E409)</f>
        <v>0</v>
      </c>
      <c r="F828" s="140">
        <f>('User Input'!F145*F409)</f>
        <v>0</v>
      </c>
      <c r="G828" s="140">
        <f>('User Input'!G145*G409)</f>
        <v>0</v>
      </c>
      <c r="H828" s="140">
        <f>('User Input'!H145*H409)</f>
        <v>0</v>
      </c>
      <c r="I828" s="140">
        <f>('User Input'!I145*I409)</f>
        <v>0</v>
      </c>
      <c r="J828" s="140">
        <f>('User Input'!J145*J409)</f>
        <v>0</v>
      </c>
      <c r="K828" s="140">
        <f>('User Input'!K145*K409)</f>
        <v>0</v>
      </c>
      <c r="L828" s="140">
        <f>('User Input'!L145*L409)</f>
        <v>0</v>
      </c>
      <c r="M828" s="140">
        <f>('User Input'!M145*M409)</f>
        <v>0</v>
      </c>
      <c r="N828" s="140">
        <f>('User Input'!N145*N409)</f>
        <v>0</v>
      </c>
      <c r="O828" s="140">
        <f>('User Input'!O145*O409)</f>
        <v>0</v>
      </c>
      <c r="P828" s="140">
        <f>('User Input'!P145*P409)</f>
        <v>0</v>
      </c>
      <c r="Q828" s="140">
        <f>('User Input'!Q145*Q409)</f>
        <v>0</v>
      </c>
      <c r="R828" s="140">
        <f>('User Input'!R145*R409)</f>
        <v>0</v>
      </c>
      <c r="S828" s="140">
        <f>('User Input'!S145*S409)</f>
        <v>0</v>
      </c>
      <c r="T828" s="140">
        <f>('User Input'!T145*T409)</f>
        <v>0</v>
      </c>
      <c r="U828" s="140">
        <f>('User Input'!U145*U409)</f>
        <v>0</v>
      </c>
      <c r="V828" s="140">
        <f>('User Input'!V145*V409)</f>
        <v>0</v>
      </c>
      <c r="W828" s="140">
        <f>('User Input'!W145*W409)</f>
        <v>0</v>
      </c>
      <c r="X828" s="140">
        <f>('User Input'!X145*X409)</f>
        <v>0</v>
      </c>
      <c r="Y828" s="140">
        <f>('User Input'!Y145*Y409)</f>
        <v>0</v>
      </c>
      <c r="Z828" s="140">
        <f>('User Input'!Z145*Z409)</f>
        <v>0</v>
      </c>
      <c r="AA828" s="140">
        <f>('User Input'!AA145*AA409)</f>
        <v>0</v>
      </c>
      <c r="AB828" s="140">
        <f>('User Input'!AB145*AB409)</f>
        <v>0</v>
      </c>
      <c r="AC828" s="140">
        <f>('User Input'!AC145*AC409)</f>
        <v>0</v>
      </c>
      <c r="AD828" s="140">
        <f>('User Input'!AD145*AD409)</f>
        <v>0</v>
      </c>
      <c r="AE828" s="140">
        <f>('User Input'!AE145*AE409)</f>
        <v>0</v>
      </c>
      <c r="AF828" s="140">
        <f>('User Input'!AF145*AF409)</f>
        <v>0</v>
      </c>
      <c r="AG828" s="140">
        <f>('User Input'!AG145*AG409)</f>
        <v>0</v>
      </c>
      <c r="AH828" s="140">
        <f>('User Input'!AH145*AH409)</f>
        <v>0</v>
      </c>
      <c r="AI828" s="140">
        <f>('User Input'!AI145*AI409)</f>
        <v>0</v>
      </c>
      <c r="AJ828" s="140">
        <f>('User Input'!AJ145*AJ409)</f>
        <v>0</v>
      </c>
      <c r="AK828" s="140">
        <f>('User Input'!AK145*AK409)</f>
        <v>0</v>
      </c>
      <c r="AL828" s="140">
        <f>('User Input'!AL145*AL409)</f>
        <v>0</v>
      </c>
      <c r="AM828" s="140">
        <f>('User Input'!AM145*AM409)</f>
        <v>0</v>
      </c>
      <c r="AN828" s="140">
        <f>('User Input'!AN145*AN409)</f>
        <v>0</v>
      </c>
      <c r="AO828" s="140">
        <f>('User Input'!AO145*AO409)</f>
        <v>0</v>
      </c>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c r="CJ828" s="104"/>
      <c r="CK828" s="104"/>
      <c r="CL828" s="104"/>
      <c r="CM828" s="104"/>
      <c r="CN828" s="104"/>
      <c r="CO828" s="104"/>
      <c r="CP828" s="104"/>
      <c r="CQ828" s="104"/>
    </row>
    <row r="829" spans="1:95" ht="15" customHeight="1">
      <c r="A829" s="104"/>
      <c r="B829" s="117" t="s">
        <v>130</v>
      </c>
      <c r="C829" s="141"/>
      <c r="D829" s="140">
        <f>('User Input'!D146*D410)</f>
        <v>0</v>
      </c>
      <c r="E829" s="140">
        <f>('User Input'!E146*E410)</f>
        <v>0</v>
      </c>
      <c r="F829" s="140">
        <f>('User Input'!F146*F410)</f>
        <v>0</v>
      </c>
      <c r="G829" s="140">
        <f>('User Input'!G146*G410)</f>
        <v>0</v>
      </c>
      <c r="H829" s="140">
        <f>('User Input'!H146*H410)</f>
        <v>0</v>
      </c>
      <c r="I829" s="140">
        <f>('User Input'!I146*I410)</f>
        <v>0</v>
      </c>
      <c r="J829" s="140">
        <f>('User Input'!J146*J410)</f>
        <v>0</v>
      </c>
      <c r="K829" s="140">
        <f>('User Input'!K146*K410)</f>
        <v>0</v>
      </c>
      <c r="L829" s="140">
        <f>('User Input'!L146*L410)</f>
        <v>0</v>
      </c>
      <c r="M829" s="140">
        <f>('User Input'!M146*M410)</f>
        <v>0</v>
      </c>
      <c r="N829" s="140">
        <f>('User Input'!N146*N410)</f>
        <v>0</v>
      </c>
      <c r="O829" s="140">
        <f>('User Input'!O146*O410)</f>
        <v>0</v>
      </c>
      <c r="P829" s="140">
        <f>('User Input'!P146*P410)</f>
        <v>0</v>
      </c>
      <c r="Q829" s="140">
        <f>('User Input'!Q146*Q410)</f>
        <v>0</v>
      </c>
      <c r="R829" s="140">
        <f>('User Input'!R146*R410)</f>
        <v>0</v>
      </c>
      <c r="S829" s="140">
        <f>('User Input'!S146*S410)</f>
        <v>0</v>
      </c>
      <c r="T829" s="140">
        <f>('User Input'!T146*T410)</f>
        <v>0</v>
      </c>
      <c r="U829" s="140">
        <f>('User Input'!U146*U410)</f>
        <v>0</v>
      </c>
      <c r="V829" s="140">
        <f>('User Input'!V146*V410)</f>
        <v>0</v>
      </c>
      <c r="W829" s="140">
        <f>('User Input'!W146*W410)</f>
        <v>0</v>
      </c>
      <c r="X829" s="140">
        <f>('User Input'!X146*X410)</f>
        <v>0</v>
      </c>
      <c r="Y829" s="140">
        <f>('User Input'!Y146*Y410)</f>
        <v>0</v>
      </c>
      <c r="Z829" s="140">
        <f>('User Input'!Z146*Z410)</f>
        <v>0</v>
      </c>
      <c r="AA829" s="140">
        <f>('User Input'!AA146*AA410)</f>
        <v>0</v>
      </c>
      <c r="AB829" s="140">
        <f>('User Input'!AB146*AB410)</f>
        <v>0</v>
      </c>
      <c r="AC829" s="140">
        <f>('User Input'!AC146*AC410)</f>
        <v>0</v>
      </c>
      <c r="AD829" s="140">
        <f>('User Input'!AD146*AD410)</f>
        <v>0</v>
      </c>
      <c r="AE829" s="140">
        <f>('User Input'!AE146*AE410)</f>
        <v>0</v>
      </c>
      <c r="AF829" s="140">
        <f>('User Input'!AF146*AF410)</f>
        <v>0</v>
      </c>
      <c r="AG829" s="140">
        <f>('User Input'!AG146*AG410)</f>
        <v>0</v>
      </c>
      <c r="AH829" s="140">
        <f>('User Input'!AH146*AH410)</f>
        <v>0</v>
      </c>
      <c r="AI829" s="140">
        <f>('User Input'!AI146*AI410)</f>
        <v>0</v>
      </c>
      <c r="AJ829" s="140">
        <f>('User Input'!AJ146*AJ410)</f>
        <v>0</v>
      </c>
      <c r="AK829" s="140">
        <f>('User Input'!AK146*AK410)</f>
        <v>0</v>
      </c>
      <c r="AL829" s="140">
        <f>('User Input'!AL146*AL410)</f>
        <v>0</v>
      </c>
      <c r="AM829" s="140">
        <f>('User Input'!AM146*AM410)</f>
        <v>0</v>
      </c>
      <c r="AN829" s="140">
        <f>('User Input'!AN146*AN410)</f>
        <v>0</v>
      </c>
      <c r="AO829" s="140">
        <f>('User Input'!AO146*AO410)</f>
        <v>0</v>
      </c>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c r="CJ829" s="104"/>
      <c r="CK829" s="104"/>
      <c r="CL829" s="104"/>
      <c r="CM829" s="104"/>
      <c r="CN829" s="104"/>
      <c r="CO829" s="104"/>
      <c r="CP829" s="104"/>
      <c r="CQ829" s="104"/>
    </row>
    <row r="830" spans="1:95" ht="15" customHeight="1">
      <c r="A830" s="104"/>
      <c r="B830" s="117" t="s">
        <v>131</v>
      </c>
      <c r="C830" s="141"/>
      <c r="D830" s="140">
        <f>('User Input'!D147*D411)</f>
        <v>0</v>
      </c>
      <c r="E830" s="140">
        <f>('User Input'!E147*E411)</f>
        <v>0</v>
      </c>
      <c r="F830" s="140">
        <f>('User Input'!F147*F411)</f>
        <v>0</v>
      </c>
      <c r="G830" s="140">
        <f>('User Input'!G147*G411)</f>
        <v>0</v>
      </c>
      <c r="H830" s="140">
        <f>('User Input'!H147*H411)</f>
        <v>0</v>
      </c>
      <c r="I830" s="140">
        <f>('User Input'!I147*I411)</f>
        <v>0</v>
      </c>
      <c r="J830" s="140">
        <f>('User Input'!J147*J411)</f>
        <v>0</v>
      </c>
      <c r="K830" s="140">
        <f>('User Input'!K147*K411)</f>
        <v>0</v>
      </c>
      <c r="L830" s="140">
        <f>('User Input'!L147*L411)</f>
        <v>0</v>
      </c>
      <c r="M830" s="140">
        <f>('User Input'!M147*M411)</f>
        <v>0</v>
      </c>
      <c r="N830" s="140">
        <f>('User Input'!N147*N411)</f>
        <v>0</v>
      </c>
      <c r="O830" s="140">
        <f>('User Input'!O147*O411)</f>
        <v>0</v>
      </c>
      <c r="P830" s="140">
        <f>('User Input'!P147*P411)</f>
        <v>0</v>
      </c>
      <c r="Q830" s="140">
        <f>('User Input'!Q147*Q411)</f>
        <v>0</v>
      </c>
      <c r="R830" s="140">
        <f>('User Input'!R147*R411)</f>
        <v>0</v>
      </c>
      <c r="S830" s="140">
        <f>('User Input'!S147*S411)</f>
        <v>0</v>
      </c>
      <c r="T830" s="140">
        <f>('User Input'!T147*T411)</f>
        <v>0</v>
      </c>
      <c r="U830" s="140">
        <f>('User Input'!U147*U411)</f>
        <v>0</v>
      </c>
      <c r="V830" s="140">
        <f>('User Input'!V147*V411)</f>
        <v>0</v>
      </c>
      <c r="W830" s="140">
        <f>('User Input'!W147*W411)</f>
        <v>0</v>
      </c>
      <c r="X830" s="140">
        <f>('User Input'!X147*X411)</f>
        <v>0</v>
      </c>
      <c r="Y830" s="140">
        <f>('User Input'!Y147*Y411)</f>
        <v>0</v>
      </c>
      <c r="Z830" s="140">
        <f>('User Input'!Z147*Z411)</f>
        <v>0</v>
      </c>
      <c r="AA830" s="140">
        <f>('User Input'!AA147*AA411)</f>
        <v>0</v>
      </c>
      <c r="AB830" s="140">
        <f>('User Input'!AB147*AB411)</f>
        <v>0</v>
      </c>
      <c r="AC830" s="140">
        <f>('User Input'!AC147*AC411)</f>
        <v>0</v>
      </c>
      <c r="AD830" s="140">
        <f>('User Input'!AD147*AD411)</f>
        <v>0</v>
      </c>
      <c r="AE830" s="140">
        <f>('User Input'!AE147*AE411)</f>
        <v>0</v>
      </c>
      <c r="AF830" s="140">
        <f>('User Input'!AF147*AF411)</f>
        <v>0</v>
      </c>
      <c r="AG830" s="140">
        <f>('User Input'!AG147*AG411)</f>
        <v>0</v>
      </c>
      <c r="AH830" s="140">
        <f>('User Input'!AH147*AH411)</f>
        <v>0</v>
      </c>
      <c r="AI830" s="140">
        <f>('User Input'!AI147*AI411)</f>
        <v>0</v>
      </c>
      <c r="AJ830" s="140">
        <f>('User Input'!AJ147*AJ411)</f>
        <v>0</v>
      </c>
      <c r="AK830" s="140">
        <f>('User Input'!AK147*AK411)</f>
        <v>0</v>
      </c>
      <c r="AL830" s="140">
        <f>('User Input'!AL147*AL411)</f>
        <v>0</v>
      </c>
      <c r="AM830" s="140">
        <f>('User Input'!AM147*AM411)</f>
        <v>0</v>
      </c>
      <c r="AN830" s="140">
        <f>('User Input'!AN147*AN411)</f>
        <v>0</v>
      </c>
      <c r="AO830" s="140">
        <f>('User Input'!AO147*AO411)</f>
        <v>0</v>
      </c>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c r="CJ830" s="104"/>
      <c r="CK830" s="104"/>
      <c r="CL830" s="104"/>
      <c r="CM830" s="104"/>
      <c r="CN830" s="104"/>
      <c r="CO830" s="104"/>
      <c r="CP830" s="104"/>
      <c r="CQ830" s="104"/>
    </row>
    <row r="831" spans="1:95" ht="15" customHeight="1">
      <c r="A831" s="104"/>
      <c r="B831" s="117" t="s">
        <v>132</v>
      </c>
      <c r="C831" s="141"/>
      <c r="D831" s="140">
        <f>('User Input'!D148*D412)</f>
        <v>0</v>
      </c>
      <c r="E831" s="140">
        <f>('User Input'!E148*E412)</f>
        <v>0</v>
      </c>
      <c r="F831" s="140">
        <f>('User Input'!F148*F412)</f>
        <v>0</v>
      </c>
      <c r="G831" s="140">
        <f>('User Input'!G148*G412)</f>
        <v>0</v>
      </c>
      <c r="H831" s="140">
        <f>('User Input'!H148*H412)</f>
        <v>0</v>
      </c>
      <c r="I831" s="140">
        <f>('User Input'!I148*I412)</f>
        <v>0</v>
      </c>
      <c r="J831" s="140">
        <f>('User Input'!J148*J412)</f>
        <v>0</v>
      </c>
      <c r="K831" s="140">
        <f>('User Input'!K148*K412)</f>
        <v>0</v>
      </c>
      <c r="L831" s="140">
        <f>('User Input'!L148*L412)</f>
        <v>0</v>
      </c>
      <c r="M831" s="140">
        <f>('User Input'!M148*M412)</f>
        <v>0</v>
      </c>
      <c r="N831" s="140">
        <f>('User Input'!N148*N412)</f>
        <v>0</v>
      </c>
      <c r="O831" s="140">
        <f>('User Input'!O148*O412)</f>
        <v>0</v>
      </c>
      <c r="P831" s="140">
        <f>('User Input'!P148*P412)</f>
        <v>0</v>
      </c>
      <c r="Q831" s="140">
        <f>('User Input'!Q148*Q412)</f>
        <v>0</v>
      </c>
      <c r="R831" s="140">
        <f>('User Input'!R148*R412)</f>
        <v>0</v>
      </c>
      <c r="S831" s="140">
        <f>('User Input'!S148*S412)</f>
        <v>0</v>
      </c>
      <c r="T831" s="140">
        <f>('User Input'!T148*T412)</f>
        <v>0</v>
      </c>
      <c r="U831" s="140">
        <f>('User Input'!U148*U412)</f>
        <v>0</v>
      </c>
      <c r="V831" s="140">
        <f>('User Input'!V148*V412)</f>
        <v>0</v>
      </c>
      <c r="W831" s="140">
        <f>('User Input'!W148*W412)</f>
        <v>0</v>
      </c>
      <c r="X831" s="140">
        <f>('User Input'!X148*X412)</f>
        <v>0</v>
      </c>
      <c r="Y831" s="140">
        <f>('User Input'!Y148*Y412)</f>
        <v>0</v>
      </c>
      <c r="Z831" s="140">
        <f>('User Input'!Z148*Z412)</f>
        <v>0</v>
      </c>
      <c r="AA831" s="140">
        <f>('User Input'!AA148*AA412)</f>
        <v>0</v>
      </c>
      <c r="AB831" s="140">
        <f>('User Input'!AB148*AB412)</f>
        <v>0</v>
      </c>
      <c r="AC831" s="140">
        <f>('User Input'!AC148*AC412)</f>
        <v>0</v>
      </c>
      <c r="AD831" s="140">
        <f>('User Input'!AD148*AD412)</f>
        <v>0</v>
      </c>
      <c r="AE831" s="140">
        <f>('User Input'!AE148*AE412)</f>
        <v>0</v>
      </c>
      <c r="AF831" s="140">
        <f>('User Input'!AF148*AF412)</f>
        <v>0</v>
      </c>
      <c r="AG831" s="140">
        <f>('User Input'!AG148*AG412)</f>
        <v>0</v>
      </c>
      <c r="AH831" s="140">
        <f>('User Input'!AH148*AH412)</f>
        <v>0</v>
      </c>
      <c r="AI831" s="140">
        <f>('User Input'!AI148*AI412)</f>
        <v>0</v>
      </c>
      <c r="AJ831" s="140">
        <f>('User Input'!AJ148*AJ412)</f>
        <v>0</v>
      </c>
      <c r="AK831" s="140">
        <f>('User Input'!AK148*AK412)</f>
        <v>0</v>
      </c>
      <c r="AL831" s="140">
        <f>('User Input'!AL148*AL412)</f>
        <v>0</v>
      </c>
      <c r="AM831" s="140">
        <f>('User Input'!AM148*AM412)</f>
        <v>0</v>
      </c>
      <c r="AN831" s="140">
        <f>('User Input'!AN148*AN412)</f>
        <v>0</v>
      </c>
      <c r="AO831" s="140">
        <f>('User Input'!AO148*AO412)</f>
        <v>0</v>
      </c>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c r="CJ831" s="104"/>
      <c r="CK831" s="104"/>
      <c r="CL831" s="104"/>
      <c r="CM831" s="104"/>
      <c r="CN831" s="104"/>
      <c r="CO831" s="104"/>
      <c r="CP831" s="104"/>
      <c r="CQ831" s="3"/>
    </row>
    <row r="832" spans="1:95" ht="15" customHeight="1">
      <c r="A832" s="104"/>
      <c r="B832" s="119"/>
      <c r="C832" s="142"/>
      <c r="D832" s="142"/>
      <c r="E832" s="142"/>
      <c r="F832" s="142"/>
      <c r="G832" s="142"/>
      <c r="H832" s="142"/>
      <c r="I832" s="142"/>
      <c r="J832" s="142"/>
      <c r="K832" s="142"/>
      <c r="L832" s="142"/>
      <c r="M832" s="142"/>
      <c r="N832" s="142"/>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c r="CJ832" s="104"/>
      <c r="CK832" s="104"/>
      <c r="CL832" s="104"/>
      <c r="CM832" s="104"/>
      <c r="CN832" s="104"/>
      <c r="CO832" s="104"/>
      <c r="CP832" s="104"/>
      <c r="CQ832" s="104"/>
    </row>
    <row r="833" spans="1:95" ht="15" customHeight="1">
      <c r="A833" s="104"/>
      <c r="B833" s="146" t="s">
        <v>254</v>
      </c>
      <c r="C833" s="145">
        <f>SUM($D$794:$AO$831)</f>
        <v>0</v>
      </c>
      <c r="D833" s="144"/>
      <c r="E833" s="145"/>
      <c r="F833" s="142"/>
      <c r="G833" s="142"/>
      <c r="H833" s="142"/>
      <c r="I833" s="142"/>
      <c r="J833" s="142"/>
      <c r="K833" s="142"/>
      <c r="L833" s="142"/>
      <c r="M833" s="142"/>
      <c r="N833" s="142"/>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c r="CJ833" s="104"/>
      <c r="CK833" s="104"/>
      <c r="CL833" s="104"/>
      <c r="CM833" s="104"/>
      <c r="CN833" s="104"/>
      <c r="CO833" s="104"/>
      <c r="CP833" s="104"/>
      <c r="CQ833" s="104"/>
    </row>
    <row r="834" spans="1:95" ht="15" customHeight="1">
      <c r="A834" s="104"/>
      <c r="B834" s="142"/>
      <c r="C834" s="142"/>
      <c r="D834" s="18"/>
      <c r="E834" s="142"/>
      <c r="F834" s="142"/>
      <c r="G834" s="142"/>
      <c r="H834" s="142"/>
      <c r="I834" s="142"/>
      <c r="J834" s="142"/>
      <c r="K834" s="142"/>
      <c r="L834" s="142"/>
      <c r="M834" s="142"/>
      <c r="N834" s="142"/>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c r="CJ834" s="104"/>
      <c r="CK834" s="104"/>
      <c r="CL834" s="104"/>
      <c r="CM834" s="104"/>
      <c r="CN834" s="104"/>
      <c r="CO834" s="104"/>
      <c r="CP834" s="104"/>
      <c r="CQ834" s="104"/>
    </row>
    <row r="835" spans="1:95" ht="15" customHeight="1">
      <c r="A835" s="104"/>
      <c r="B835" s="142" t="s">
        <v>255</v>
      </c>
      <c r="C835" s="145">
        <f>C833-C788</f>
        <v>0</v>
      </c>
      <c r="D835" s="18"/>
      <c r="E835" s="142"/>
      <c r="F835" s="142"/>
      <c r="G835" s="142"/>
      <c r="H835" s="142"/>
      <c r="I835" s="142"/>
      <c r="J835" s="142"/>
      <c r="K835" s="142"/>
      <c r="L835" s="142"/>
      <c r="M835" s="142"/>
      <c r="N835" s="142"/>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c r="CJ835" s="104"/>
      <c r="CK835" s="104"/>
      <c r="CL835" s="104"/>
      <c r="CM835" s="104"/>
      <c r="CN835" s="104"/>
      <c r="CO835" s="104"/>
      <c r="CP835" s="104"/>
      <c r="CQ835" s="104"/>
    </row>
    <row r="836" spans="1:95" ht="14.45">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c r="CJ836" s="104"/>
      <c r="CK836" s="104"/>
      <c r="CL836" s="104"/>
      <c r="CM836" s="104"/>
      <c r="CN836" s="104"/>
      <c r="CO836" s="104"/>
      <c r="CP836" s="104"/>
      <c r="CQ836" s="104"/>
    </row>
    <row r="837" spans="1:95" s="5" customFormat="1" ht="15.6">
      <c r="B837" s="5" t="s">
        <v>256</v>
      </c>
    </row>
    <row r="838" spans="1:95" ht="15" customHeight="1">
      <c r="A838" s="104"/>
      <c r="B838" s="142"/>
      <c r="C838" s="142"/>
      <c r="D838" s="142"/>
      <c r="E838" s="142"/>
      <c r="F838" s="142"/>
      <c r="G838" s="142"/>
      <c r="H838" s="142"/>
      <c r="I838" s="142"/>
      <c r="J838" s="142"/>
      <c r="K838" s="142"/>
      <c r="L838" s="142"/>
      <c r="M838" s="142"/>
      <c r="N838" s="142"/>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c r="CJ838" s="104"/>
      <c r="CK838" s="104"/>
      <c r="CL838" s="104"/>
      <c r="CM838" s="104"/>
      <c r="CN838" s="104"/>
      <c r="CO838" s="104"/>
      <c r="CP838" s="104"/>
      <c r="CQ838" s="104"/>
    </row>
    <row r="839" spans="1:95" ht="15" customHeight="1">
      <c r="A839" s="104"/>
      <c r="B839" s="119"/>
      <c r="C839" s="49" t="s">
        <v>94</v>
      </c>
      <c r="D839" s="71" t="s">
        <v>95</v>
      </c>
      <c r="E839" s="113" t="s">
        <v>96</v>
      </c>
      <c r="F839" s="113" t="s">
        <v>97</v>
      </c>
      <c r="G839" s="113" t="s">
        <v>98</v>
      </c>
      <c r="H839" s="113" t="s">
        <v>99</v>
      </c>
      <c r="I839" s="113" t="s">
        <v>100</v>
      </c>
      <c r="J839" s="113" t="s">
        <v>101</v>
      </c>
      <c r="K839" s="113" t="s">
        <v>102</v>
      </c>
      <c r="L839" s="113" t="s">
        <v>103</v>
      </c>
      <c r="M839" s="113" t="s">
        <v>104</v>
      </c>
      <c r="N839" s="113" t="s">
        <v>105</v>
      </c>
      <c r="O839" s="113" t="s">
        <v>106</v>
      </c>
      <c r="P839" s="113" t="s">
        <v>107</v>
      </c>
      <c r="Q839" s="113" t="s">
        <v>108</v>
      </c>
      <c r="R839" s="113" t="s">
        <v>109</v>
      </c>
      <c r="S839" s="113" t="s">
        <v>110</v>
      </c>
      <c r="T839" s="113" t="s">
        <v>111</v>
      </c>
      <c r="U839" s="113" t="s">
        <v>112</v>
      </c>
      <c r="V839" s="113" t="s">
        <v>113</v>
      </c>
      <c r="W839" s="113" t="s">
        <v>114</v>
      </c>
      <c r="X839" s="113" t="s">
        <v>115</v>
      </c>
      <c r="Y839" s="113" t="s">
        <v>116</v>
      </c>
      <c r="Z839" s="113" t="s">
        <v>117</v>
      </c>
      <c r="AA839" s="113" t="s">
        <v>118</v>
      </c>
      <c r="AB839" s="113" t="s">
        <v>119</v>
      </c>
      <c r="AC839" s="113" t="s">
        <v>120</v>
      </c>
      <c r="AD839" s="113" t="s">
        <v>121</v>
      </c>
      <c r="AE839" s="113" t="s">
        <v>122</v>
      </c>
      <c r="AF839" s="113" t="s">
        <v>123</v>
      </c>
      <c r="AG839" s="113" t="s">
        <v>124</v>
      </c>
      <c r="AH839" s="113" t="s">
        <v>125</v>
      </c>
      <c r="AI839" s="113" t="s">
        <v>126</v>
      </c>
      <c r="AJ839" s="113" t="s">
        <v>127</v>
      </c>
      <c r="AK839" s="113" t="s">
        <v>128</v>
      </c>
      <c r="AL839" s="113" t="s">
        <v>129</v>
      </c>
      <c r="AM839" s="113" t="s">
        <v>130</v>
      </c>
      <c r="AN839" s="113" t="s">
        <v>131</v>
      </c>
      <c r="AO839" s="113" t="s">
        <v>132</v>
      </c>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c r="CJ839" s="104"/>
      <c r="CK839" s="104"/>
      <c r="CL839" s="104"/>
      <c r="CM839" s="104"/>
      <c r="CN839" s="104"/>
      <c r="CO839" s="104"/>
      <c r="CP839" s="104"/>
      <c r="CQ839" s="104"/>
    </row>
    <row r="840" spans="1:95" ht="15" customHeight="1">
      <c r="A840" s="104"/>
      <c r="B840" s="49" t="s">
        <v>133</v>
      </c>
      <c r="C840" s="138"/>
      <c r="D840" s="138"/>
      <c r="E840" s="138"/>
      <c r="F840" s="138"/>
      <c r="G840" s="138"/>
      <c r="H840" s="138"/>
      <c r="I840" s="138"/>
      <c r="J840" s="138"/>
      <c r="K840" s="138"/>
      <c r="L840" s="138"/>
      <c r="M840" s="138"/>
      <c r="N840" s="138"/>
      <c r="O840" s="138"/>
      <c r="P840" s="138"/>
      <c r="Q840" s="139"/>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c r="CJ840" s="104"/>
      <c r="CK840" s="104"/>
      <c r="CL840" s="104"/>
      <c r="CM840" s="104"/>
      <c r="CN840" s="104"/>
      <c r="CO840" s="104"/>
      <c r="CP840" s="104"/>
      <c r="CQ840" s="104"/>
    </row>
    <row r="841" spans="1:95" ht="15" customHeight="1">
      <c r="A841" s="104"/>
      <c r="B841" s="69" t="s">
        <v>95</v>
      </c>
      <c r="C841" s="130"/>
      <c r="D841" s="140">
        <f>('User Input'!D27*D428)</f>
        <v>0</v>
      </c>
      <c r="E841" s="140">
        <f>('User Input'!E27*E428)</f>
        <v>0</v>
      </c>
      <c r="F841" s="140">
        <f>('User Input'!F27*F428)</f>
        <v>0</v>
      </c>
      <c r="G841" s="140">
        <f>('User Input'!G27*G428)</f>
        <v>0</v>
      </c>
      <c r="H841" s="140">
        <f>('User Input'!H27*H428)</f>
        <v>0</v>
      </c>
      <c r="I841" s="140">
        <f>('User Input'!I27*I428)</f>
        <v>0</v>
      </c>
      <c r="J841" s="140">
        <f>('User Input'!J27*J428)</f>
        <v>0</v>
      </c>
      <c r="K841" s="140">
        <f>('User Input'!K27*K428)</f>
        <v>0</v>
      </c>
      <c r="L841" s="140">
        <f>('User Input'!L27*L428)</f>
        <v>0</v>
      </c>
      <c r="M841" s="140">
        <f>('User Input'!M27*M428)</f>
        <v>0</v>
      </c>
      <c r="N841" s="140">
        <f>('User Input'!N27*N428)</f>
        <v>0</v>
      </c>
      <c r="O841" s="140">
        <f>('User Input'!O27*O428)</f>
        <v>0</v>
      </c>
      <c r="P841" s="140">
        <f>('User Input'!P27*P428)</f>
        <v>0</v>
      </c>
      <c r="Q841" s="140">
        <f>('User Input'!Q27*Q428)</f>
        <v>0</v>
      </c>
      <c r="R841" s="140">
        <f>('User Input'!R27*R428)</f>
        <v>0</v>
      </c>
      <c r="S841" s="140">
        <f>('User Input'!S27*S428)</f>
        <v>0</v>
      </c>
      <c r="T841" s="140">
        <f>('User Input'!T27*T428)</f>
        <v>0</v>
      </c>
      <c r="U841" s="140">
        <f>('User Input'!U27*U428)</f>
        <v>0</v>
      </c>
      <c r="V841" s="140">
        <f>('User Input'!V27*V428)</f>
        <v>0</v>
      </c>
      <c r="W841" s="140">
        <f>('User Input'!W27*W428)</f>
        <v>0</v>
      </c>
      <c r="X841" s="140">
        <f>('User Input'!X27*X428)</f>
        <v>0</v>
      </c>
      <c r="Y841" s="140">
        <f>('User Input'!Y27*Y428)</f>
        <v>0</v>
      </c>
      <c r="Z841" s="140">
        <f>('User Input'!Z27*Z428)</f>
        <v>0</v>
      </c>
      <c r="AA841" s="140">
        <f>('User Input'!AA27*AA428)</f>
        <v>0</v>
      </c>
      <c r="AB841" s="140">
        <f>('User Input'!AB27*AB428)</f>
        <v>0</v>
      </c>
      <c r="AC841" s="140">
        <f>('User Input'!AC27*AC428)</f>
        <v>0</v>
      </c>
      <c r="AD841" s="140">
        <f>('User Input'!AD27*AD428)</f>
        <v>0</v>
      </c>
      <c r="AE841" s="140">
        <f>('User Input'!AE27*AE428)</f>
        <v>0</v>
      </c>
      <c r="AF841" s="140">
        <f>('User Input'!AF27*AF428)</f>
        <v>0</v>
      </c>
      <c r="AG841" s="140">
        <f>('User Input'!AG27*AG428)</f>
        <v>0</v>
      </c>
      <c r="AH841" s="140">
        <f>('User Input'!AH27*AH428)</f>
        <v>0</v>
      </c>
      <c r="AI841" s="140">
        <f>('User Input'!AI27*AI428)</f>
        <v>0</v>
      </c>
      <c r="AJ841" s="140">
        <f>('User Input'!AJ27*AJ428)</f>
        <v>0</v>
      </c>
      <c r="AK841" s="140">
        <f>('User Input'!AK27*AK428)</f>
        <v>0</v>
      </c>
      <c r="AL841" s="140">
        <f>('User Input'!AL27*AL428)</f>
        <v>0</v>
      </c>
      <c r="AM841" s="140">
        <f>('User Input'!AM27*AM428)</f>
        <v>0</v>
      </c>
      <c r="AN841" s="140">
        <f>('User Input'!AN27*AN428)</f>
        <v>0</v>
      </c>
      <c r="AO841" s="140">
        <f>('User Input'!AO27*AO428)</f>
        <v>0</v>
      </c>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c r="CJ841" s="104"/>
      <c r="CK841" s="104"/>
      <c r="CL841" s="104"/>
      <c r="CM841" s="104"/>
      <c r="CN841" s="104"/>
      <c r="CO841" s="104"/>
      <c r="CP841" s="104"/>
      <c r="CQ841" s="104"/>
    </row>
    <row r="842" spans="1:95" ht="15" customHeight="1">
      <c r="A842" s="104"/>
      <c r="B842" s="117" t="s">
        <v>96</v>
      </c>
      <c r="C842" s="141"/>
      <c r="D842" s="140">
        <f>('User Input'!D28*D429)</f>
        <v>0</v>
      </c>
      <c r="E842" s="140">
        <f>('User Input'!E28*E429)</f>
        <v>0</v>
      </c>
      <c r="F842" s="140">
        <f>('User Input'!F28*F429)</f>
        <v>0</v>
      </c>
      <c r="G842" s="140">
        <f>('User Input'!G28*G429)</f>
        <v>0</v>
      </c>
      <c r="H842" s="140">
        <f>('User Input'!H28*H429)</f>
        <v>0</v>
      </c>
      <c r="I842" s="140">
        <f>('User Input'!I28*I429)</f>
        <v>0</v>
      </c>
      <c r="J842" s="140">
        <f>('User Input'!J28*J429)</f>
        <v>0</v>
      </c>
      <c r="K842" s="140">
        <f>('User Input'!K28*K429)</f>
        <v>0</v>
      </c>
      <c r="L842" s="140">
        <f>('User Input'!L28*L429)</f>
        <v>0</v>
      </c>
      <c r="M842" s="140">
        <f>('User Input'!M28*M429)</f>
        <v>0</v>
      </c>
      <c r="N842" s="140">
        <f>('User Input'!N28*N429)</f>
        <v>0</v>
      </c>
      <c r="O842" s="140">
        <f>('User Input'!O28*O429)</f>
        <v>0</v>
      </c>
      <c r="P842" s="140">
        <f>('User Input'!P28*P429)</f>
        <v>0</v>
      </c>
      <c r="Q842" s="140">
        <f>('User Input'!Q28*Q429)</f>
        <v>0</v>
      </c>
      <c r="R842" s="140">
        <f>('User Input'!R28*R429)</f>
        <v>0</v>
      </c>
      <c r="S842" s="140">
        <f>('User Input'!S28*S429)</f>
        <v>0</v>
      </c>
      <c r="T842" s="140">
        <f>('User Input'!T28*T429)</f>
        <v>0</v>
      </c>
      <c r="U842" s="140">
        <f>('User Input'!U28*U429)</f>
        <v>0</v>
      </c>
      <c r="V842" s="140">
        <f>('User Input'!V28*V429)</f>
        <v>0</v>
      </c>
      <c r="W842" s="140">
        <f>('User Input'!W28*W429)</f>
        <v>0</v>
      </c>
      <c r="X842" s="140">
        <f>('User Input'!X28*X429)</f>
        <v>0</v>
      </c>
      <c r="Y842" s="140">
        <f>('User Input'!Y28*Y429)</f>
        <v>0</v>
      </c>
      <c r="Z842" s="140">
        <f>('User Input'!Z28*Z429)</f>
        <v>0</v>
      </c>
      <c r="AA842" s="140">
        <f>('User Input'!AA28*AA429)</f>
        <v>0</v>
      </c>
      <c r="AB842" s="140">
        <f>('User Input'!AB28*AB429)</f>
        <v>0</v>
      </c>
      <c r="AC842" s="140">
        <f>('User Input'!AC28*AC429)</f>
        <v>0</v>
      </c>
      <c r="AD842" s="140">
        <f>('User Input'!AD28*AD429)</f>
        <v>0</v>
      </c>
      <c r="AE842" s="140">
        <f>('User Input'!AE28*AE429)</f>
        <v>0</v>
      </c>
      <c r="AF842" s="140">
        <f>('User Input'!AF28*AF429)</f>
        <v>0</v>
      </c>
      <c r="AG842" s="140">
        <f>('User Input'!AG28*AG429)</f>
        <v>0</v>
      </c>
      <c r="AH842" s="140">
        <f>('User Input'!AH28*AH429)</f>
        <v>0</v>
      </c>
      <c r="AI842" s="140">
        <f>('User Input'!AI28*AI429)</f>
        <v>0</v>
      </c>
      <c r="AJ842" s="140">
        <f>('User Input'!AJ28*AJ429)</f>
        <v>0</v>
      </c>
      <c r="AK842" s="140">
        <f>('User Input'!AK28*AK429)</f>
        <v>0</v>
      </c>
      <c r="AL842" s="140">
        <f>('User Input'!AL28*AL429)</f>
        <v>0</v>
      </c>
      <c r="AM842" s="140">
        <f>('User Input'!AM28*AM429)</f>
        <v>0</v>
      </c>
      <c r="AN842" s="140">
        <f>('User Input'!AN28*AN429)</f>
        <v>0</v>
      </c>
      <c r="AO842" s="140">
        <f>('User Input'!AO28*AO429)</f>
        <v>0</v>
      </c>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c r="CJ842" s="104"/>
      <c r="CK842" s="104"/>
      <c r="CL842" s="104"/>
      <c r="CM842" s="104"/>
      <c r="CN842" s="104"/>
      <c r="CO842" s="104"/>
      <c r="CP842" s="104"/>
      <c r="CQ842" s="104"/>
    </row>
    <row r="843" spans="1:95" ht="15" customHeight="1">
      <c r="A843" s="104"/>
      <c r="B843" s="117" t="s">
        <v>97</v>
      </c>
      <c r="C843" s="141"/>
      <c r="D843" s="140">
        <f>('User Input'!D29*D430)</f>
        <v>0</v>
      </c>
      <c r="E843" s="140">
        <f>('User Input'!E29*E430)</f>
        <v>0</v>
      </c>
      <c r="F843" s="140">
        <f>('User Input'!F29*F430)</f>
        <v>0</v>
      </c>
      <c r="G843" s="140">
        <f>('User Input'!G29*G430)</f>
        <v>0</v>
      </c>
      <c r="H843" s="140">
        <f>('User Input'!H29*H430)</f>
        <v>0</v>
      </c>
      <c r="I843" s="140">
        <f>('User Input'!I29*I430)</f>
        <v>0</v>
      </c>
      <c r="J843" s="140">
        <f>('User Input'!J29*J430)</f>
        <v>0</v>
      </c>
      <c r="K843" s="140">
        <f>('User Input'!K29*K430)</f>
        <v>0</v>
      </c>
      <c r="L843" s="140">
        <f>('User Input'!L29*L430)</f>
        <v>0</v>
      </c>
      <c r="M843" s="140">
        <f>('User Input'!M29*M430)</f>
        <v>0</v>
      </c>
      <c r="N843" s="140">
        <f>('User Input'!N29*N430)</f>
        <v>0</v>
      </c>
      <c r="O843" s="140">
        <f>('User Input'!O29*O430)</f>
        <v>0</v>
      </c>
      <c r="P843" s="140">
        <f>('User Input'!P29*P430)</f>
        <v>0</v>
      </c>
      <c r="Q843" s="140">
        <f>('User Input'!Q29*Q430)</f>
        <v>0</v>
      </c>
      <c r="R843" s="140">
        <f>('User Input'!R29*R430)</f>
        <v>0</v>
      </c>
      <c r="S843" s="140">
        <f>('User Input'!S29*S430)</f>
        <v>0</v>
      </c>
      <c r="T843" s="140">
        <f>('User Input'!T29*T430)</f>
        <v>0</v>
      </c>
      <c r="U843" s="140">
        <f>('User Input'!U29*U430)</f>
        <v>0</v>
      </c>
      <c r="V843" s="140">
        <f>('User Input'!V29*V430)</f>
        <v>0</v>
      </c>
      <c r="W843" s="140">
        <f>('User Input'!W29*W430)</f>
        <v>0</v>
      </c>
      <c r="X843" s="140">
        <f>('User Input'!X29*X430)</f>
        <v>0</v>
      </c>
      <c r="Y843" s="140">
        <f>('User Input'!Y29*Y430)</f>
        <v>0</v>
      </c>
      <c r="Z843" s="140">
        <f>('User Input'!Z29*Z430)</f>
        <v>0</v>
      </c>
      <c r="AA843" s="140">
        <f>('User Input'!AA29*AA430)</f>
        <v>0</v>
      </c>
      <c r="AB843" s="140">
        <f>('User Input'!AB29*AB430)</f>
        <v>0</v>
      </c>
      <c r="AC843" s="140">
        <f>('User Input'!AC29*AC430)</f>
        <v>0</v>
      </c>
      <c r="AD843" s="140">
        <f>('User Input'!AD29*AD430)</f>
        <v>0</v>
      </c>
      <c r="AE843" s="140">
        <f>('User Input'!AE29*AE430)</f>
        <v>0</v>
      </c>
      <c r="AF843" s="140">
        <f>('User Input'!AF29*AF430)</f>
        <v>0</v>
      </c>
      <c r="AG843" s="140">
        <f>('User Input'!AG29*AG430)</f>
        <v>0</v>
      </c>
      <c r="AH843" s="140">
        <f>('User Input'!AH29*AH430)</f>
        <v>0</v>
      </c>
      <c r="AI843" s="140">
        <f>('User Input'!AI29*AI430)</f>
        <v>0</v>
      </c>
      <c r="AJ843" s="140">
        <f>('User Input'!AJ29*AJ430)</f>
        <v>0</v>
      </c>
      <c r="AK843" s="140">
        <f>('User Input'!AK29*AK430)</f>
        <v>0</v>
      </c>
      <c r="AL843" s="140">
        <f>('User Input'!AL29*AL430)</f>
        <v>0</v>
      </c>
      <c r="AM843" s="140">
        <f>('User Input'!AM29*AM430)</f>
        <v>0</v>
      </c>
      <c r="AN843" s="140">
        <f>('User Input'!AN29*AN430)</f>
        <v>0</v>
      </c>
      <c r="AO843" s="140">
        <f>('User Input'!AO29*AO430)</f>
        <v>0</v>
      </c>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c r="CJ843" s="104"/>
      <c r="CK843" s="104"/>
      <c r="CL843" s="104"/>
      <c r="CM843" s="104"/>
      <c r="CN843" s="104"/>
      <c r="CO843" s="104"/>
      <c r="CP843" s="104"/>
      <c r="CQ843" s="104"/>
    </row>
    <row r="844" spans="1:95" ht="15" customHeight="1">
      <c r="A844" s="104"/>
      <c r="B844" s="117" t="s">
        <v>98</v>
      </c>
      <c r="C844" s="141"/>
      <c r="D844" s="140">
        <f>('User Input'!D30*D431)</f>
        <v>0</v>
      </c>
      <c r="E844" s="140">
        <f>('User Input'!E30*E431)</f>
        <v>0</v>
      </c>
      <c r="F844" s="140">
        <f>('User Input'!F30*F431)</f>
        <v>0</v>
      </c>
      <c r="G844" s="140">
        <f>('User Input'!G30*G431)</f>
        <v>0</v>
      </c>
      <c r="H844" s="140">
        <f>('User Input'!H30*H431)</f>
        <v>0</v>
      </c>
      <c r="I844" s="140">
        <f>('User Input'!I30*I431)</f>
        <v>0</v>
      </c>
      <c r="J844" s="140">
        <f>('User Input'!J30*J431)</f>
        <v>0</v>
      </c>
      <c r="K844" s="140">
        <f>('User Input'!K30*K431)</f>
        <v>0</v>
      </c>
      <c r="L844" s="140">
        <f>('User Input'!L30*L431)</f>
        <v>0</v>
      </c>
      <c r="M844" s="140">
        <f>('User Input'!M30*M431)</f>
        <v>0</v>
      </c>
      <c r="N844" s="140">
        <f>('User Input'!N30*N431)</f>
        <v>0</v>
      </c>
      <c r="O844" s="140">
        <f>('User Input'!O30*O431)</f>
        <v>0</v>
      </c>
      <c r="P844" s="140">
        <f>('User Input'!P30*P431)</f>
        <v>0</v>
      </c>
      <c r="Q844" s="140">
        <f>('User Input'!Q30*Q431)</f>
        <v>0</v>
      </c>
      <c r="R844" s="140">
        <f>('User Input'!R30*R431)</f>
        <v>0</v>
      </c>
      <c r="S844" s="140">
        <f>('User Input'!S30*S431)</f>
        <v>0</v>
      </c>
      <c r="T844" s="140">
        <f>('User Input'!T30*T431)</f>
        <v>0</v>
      </c>
      <c r="U844" s="140">
        <f>('User Input'!U30*U431)</f>
        <v>0</v>
      </c>
      <c r="V844" s="140">
        <f>('User Input'!V30*V431)</f>
        <v>0</v>
      </c>
      <c r="W844" s="140">
        <f>('User Input'!W30*W431)</f>
        <v>0</v>
      </c>
      <c r="X844" s="140">
        <f>('User Input'!X30*X431)</f>
        <v>0</v>
      </c>
      <c r="Y844" s="140">
        <f>('User Input'!Y30*Y431)</f>
        <v>0</v>
      </c>
      <c r="Z844" s="140">
        <f>('User Input'!Z30*Z431)</f>
        <v>0</v>
      </c>
      <c r="AA844" s="140">
        <f>('User Input'!AA30*AA431)</f>
        <v>0</v>
      </c>
      <c r="AB844" s="140">
        <f>('User Input'!AB30*AB431)</f>
        <v>0</v>
      </c>
      <c r="AC844" s="140">
        <f>('User Input'!AC30*AC431)</f>
        <v>0</v>
      </c>
      <c r="AD844" s="140">
        <f>('User Input'!AD30*AD431)</f>
        <v>0</v>
      </c>
      <c r="AE844" s="140">
        <f>('User Input'!AE30*AE431)</f>
        <v>0</v>
      </c>
      <c r="AF844" s="140">
        <f>('User Input'!AF30*AF431)</f>
        <v>0</v>
      </c>
      <c r="AG844" s="140">
        <f>('User Input'!AG30*AG431)</f>
        <v>0</v>
      </c>
      <c r="AH844" s="140">
        <f>('User Input'!AH30*AH431)</f>
        <v>0</v>
      </c>
      <c r="AI844" s="140">
        <f>('User Input'!AI30*AI431)</f>
        <v>0</v>
      </c>
      <c r="AJ844" s="140">
        <f>('User Input'!AJ30*AJ431)</f>
        <v>0</v>
      </c>
      <c r="AK844" s="140">
        <f>('User Input'!AK30*AK431)</f>
        <v>0</v>
      </c>
      <c r="AL844" s="140">
        <f>('User Input'!AL30*AL431)</f>
        <v>0</v>
      </c>
      <c r="AM844" s="140">
        <f>('User Input'!AM30*AM431)</f>
        <v>0</v>
      </c>
      <c r="AN844" s="140">
        <f>('User Input'!AN30*AN431)</f>
        <v>0</v>
      </c>
      <c r="AO844" s="140">
        <f>('User Input'!AO30*AO431)</f>
        <v>0</v>
      </c>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c r="CJ844" s="104"/>
      <c r="CK844" s="104"/>
      <c r="CL844" s="104"/>
      <c r="CM844" s="104"/>
      <c r="CN844" s="104"/>
      <c r="CO844" s="104"/>
      <c r="CP844" s="104"/>
      <c r="CQ844" s="104"/>
    </row>
    <row r="845" spans="1:95" ht="15" customHeight="1">
      <c r="A845" s="104"/>
      <c r="B845" s="117" t="s">
        <v>99</v>
      </c>
      <c r="C845" s="141"/>
      <c r="D845" s="140">
        <f>('User Input'!D31*D432)</f>
        <v>0</v>
      </c>
      <c r="E845" s="140">
        <f>('User Input'!E31*E432)</f>
        <v>0</v>
      </c>
      <c r="F845" s="140">
        <f>('User Input'!F31*F432)</f>
        <v>0</v>
      </c>
      <c r="G845" s="140">
        <f>('User Input'!G31*G432)</f>
        <v>0</v>
      </c>
      <c r="H845" s="140">
        <f>('User Input'!H31*H432)</f>
        <v>0</v>
      </c>
      <c r="I845" s="140">
        <f>('User Input'!I31*I432)</f>
        <v>0</v>
      </c>
      <c r="J845" s="140">
        <f>('User Input'!J31*J432)</f>
        <v>0</v>
      </c>
      <c r="K845" s="140">
        <f>('User Input'!K31*K432)</f>
        <v>0</v>
      </c>
      <c r="L845" s="140">
        <f>('User Input'!L31*L432)</f>
        <v>0</v>
      </c>
      <c r="M845" s="140">
        <f>('User Input'!M31*M432)</f>
        <v>0</v>
      </c>
      <c r="N845" s="140">
        <f>('User Input'!N31*N432)</f>
        <v>0</v>
      </c>
      <c r="O845" s="140">
        <f>('User Input'!O31*O432)</f>
        <v>0</v>
      </c>
      <c r="P845" s="140">
        <f>('User Input'!P31*P432)</f>
        <v>0</v>
      </c>
      <c r="Q845" s="140">
        <f>('User Input'!Q31*Q432)</f>
        <v>0</v>
      </c>
      <c r="R845" s="140">
        <f>('User Input'!R31*R432)</f>
        <v>0</v>
      </c>
      <c r="S845" s="140">
        <f>('User Input'!S31*S432)</f>
        <v>0</v>
      </c>
      <c r="T845" s="140">
        <f>('User Input'!T31*T432)</f>
        <v>0</v>
      </c>
      <c r="U845" s="140">
        <f>('User Input'!U31*U432)</f>
        <v>0</v>
      </c>
      <c r="V845" s="140">
        <f>('User Input'!V31*V432)</f>
        <v>0</v>
      </c>
      <c r="W845" s="140">
        <f>('User Input'!W31*W432)</f>
        <v>0</v>
      </c>
      <c r="X845" s="140">
        <f>('User Input'!X31*X432)</f>
        <v>0</v>
      </c>
      <c r="Y845" s="140">
        <f>('User Input'!Y31*Y432)</f>
        <v>0</v>
      </c>
      <c r="Z845" s="140">
        <f>('User Input'!Z31*Z432)</f>
        <v>0</v>
      </c>
      <c r="AA845" s="140">
        <f>('User Input'!AA31*AA432)</f>
        <v>0</v>
      </c>
      <c r="AB845" s="140">
        <f>('User Input'!AB31*AB432)</f>
        <v>0</v>
      </c>
      <c r="AC845" s="140">
        <f>('User Input'!AC31*AC432)</f>
        <v>0</v>
      </c>
      <c r="AD845" s="140">
        <f>('User Input'!AD31*AD432)</f>
        <v>0</v>
      </c>
      <c r="AE845" s="140">
        <f>('User Input'!AE31*AE432)</f>
        <v>0</v>
      </c>
      <c r="AF845" s="140">
        <f>('User Input'!AF31*AF432)</f>
        <v>0</v>
      </c>
      <c r="AG845" s="140">
        <f>('User Input'!AG31*AG432)</f>
        <v>0</v>
      </c>
      <c r="AH845" s="140">
        <f>('User Input'!AH31*AH432)</f>
        <v>0</v>
      </c>
      <c r="AI845" s="140">
        <f>('User Input'!AI31*AI432)</f>
        <v>0</v>
      </c>
      <c r="AJ845" s="140">
        <f>('User Input'!AJ31*AJ432)</f>
        <v>0</v>
      </c>
      <c r="AK845" s="140">
        <f>('User Input'!AK31*AK432)</f>
        <v>0</v>
      </c>
      <c r="AL845" s="140">
        <f>('User Input'!AL31*AL432)</f>
        <v>0</v>
      </c>
      <c r="AM845" s="140">
        <f>('User Input'!AM31*AM432)</f>
        <v>0</v>
      </c>
      <c r="AN845" s="140">
        <f>('User Input'!AN31*AN432)</f>
        <v>0</v>
      </c>
      <c r="AO845" s="140">
        <f>('User Input'!AO31*AO432)</f>
        <v>0</v>
      </c>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c r="CJ845" s="104"/>
      <c r="CK845" s="104"/>
      <c r="CL845" s="104"/>
      <c r="CM845" s="104"/>
      <c r="CN845" s="104"/>
      <c r="CO845" s="104"/>
      <c r="CP845" s="104"/>
      <c r="CQ845" s="104"/>
    </row>
    <row r="846" spans="1:95" ht="15" customHeight="1">
      <c r="A846" s="104"/>
      <c r="B846" s="117" t="s">
        <v>100</v>
      </c>
      <c r="C846" s="141"/>
      <c r="D846" s="140">
        <f>('User Input'!D32*D433)</f>
        <v>0</v>
      </c>
      <c r="E846" s="140">
        <f>('User Input'!E32*E433)</f>
        <v>0</v>
      </c>
      <c r="F846" s="140">
        <f>('User Input'!F32*F433)</f>
        <v>0</v>
      </c>
      <c r="G846" s="140">
        <f>('User Input'!G32*G433)</f>
        <v>0</v>
      </c>
      <c r="H846" s="140">
        <f>('User Input'!H32*H433)</f>
        <v>0</v>
      </c>
      <c r="I846" s="140">
        <f>('User Input'!I32*I433)</f>
        <v>0</v>
      </c>
      <c r="J846" s="140">
        <f>('User Input'!J32*J433)</f>
        <v>0</v>
      </c>
      <c r="K846" s="140">
        <f>('User Input'!K32*K433)</f>
        <v>0</v>
      </c>
      <c r="L846" s="140">
        <f>('User Input'!L32*L433)</f>
        <v>0</v>
      </c>
      <c r="M846" s="140">
        <f>('User Input'!M32*M433)</f>
        <v>0</v>
      </c>
      <c r="N846" s="140">
        <f>('User Input'!N32*N433)</f>
        <v>0</v>
      </c>
      <c r="O846" s="140">
        <f>('User Input'!O32*O433)</f>
        <v>0</v>
      </c>
      <c r="P846" s="140">
        <f>('User Input'!P32*P433)</f>
        <v>0</v>
      </c>
      <c r="Q846" s="140">
        <f>('User Input'!Q32*Q433)</f>
        <v>0</v>
      </c>
      <c r="R846" s="140">
        <f>('User Input'!R32*R433)</f>
        <v>0</v>
      </c>
      <c r="S846" s="140">
        <f>('User Input'!S32*S433)</f>
        <v>0</v>
      </c>
      <c r="T846" s="140">
        <f>('User Input'!T32*T433)</f>
        <v>0</v>
      </c>
      <c r="U846" s="140">
        <f>('User Input'!U32*U433)</f>
        <v>0</v>
      </c>
      <c r="V846" s="140">
        <f>('User Input'!V32*V433)</f>
        <v>0</v>
      </c>
      <c r="W846" s="140">
        <f>('User Input'!W32*W433)</f>
        <v>0</v>
      </c>
      <c r="X846" s="140">
        <f>('User Input'!X32*X433)</f>
        <v>0</v>
      </c>
      <c r="Y846" s="140">
        <f>('User Input'!Y32*Y433)</f>
        <v>0</v>
      </c>
      <c r="Z846" s="140">
        <f>('User Input'!Z32*Z433)</f>
        <v>0</v>
      </c>
      <c r="AA846" s="140">
        <f>('User Input'!AA32*AA433)</f>
        <v>0</v>
      </c>
      <c r="AB846" s="140">
        <f>('User Input'!AB32*AB433)</f>
        <v>0</v>
      </c>
      <c r="AC846" s="140">
        <f>('User Input'!AC32*AC433)</f>
        <v>0</v>
      </c>
      <c r="AD846" s="140">
        <f>('User Input'!AD32*AD433)</f>
        <v>0</v>
      </c>
      <c r="AE846" s="140">
        <f>('User Input'!AE32*AE433)</f>
        <v>0</v>
      </c>
      <c r="AF846" s="140">
        <f>('User Input'!AF32*AF433)</f>
        <v>0</v>
      </c>
      <c r="AG846" s="140">
        <f>('User Input'!AG32*AG433)</f>
        <v>0</v>
      </c>
      <c r="AH846" s="140">
        <f>('User Input'!AH32*AH433)</f>
        <v>0</v>
      </c>
      <c r="AI846" s="140">
        <f>('User Input'!AI32*AI433)</f>
        <v>0</v>
      </c>
      <c r="AJ846" s="140">
        <f>('User Input'!AJ32*AJ433)</f>
        <v>0</v>
      </c>
      <c r="AK846" s="140">
        <f>('User Input'!AK32*AK433)</f>
        <v>0</v>
      </c>
      <c r="AL846" s="140">
        <f>('User Input'!AL32*AL433)</f>
        <v>0</v>
      </c>
      <c r="AM846" s="140">
        <f>('User Input'!AM32*AM433)</f>
        <v>0</v>
      </c>
      <c r="AN846" s="140">
        <f>('User Input'!AN32*AN433)</f>
        <v>0</v>
      </c>
      <c r="AO846" s="140">
        <f>('User Input'!AO32*AO433)</f>
        <v>0</v>
      </c>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c r="CJ846" s="104"/>
      <c r="CK846" s="104"/>
      <c r="CL846" s="104"/>
      <c r="CM846" s="104"/>
      <c r="CN846" s="104"/>
      <c r="CO846" s="104"/>
      <c r="CP846" s="104"/>
      <c r="CQ846" s="104"/>
    </row>
    <row r="847" spans="1:95" ht="15" customHeight="1">
      <c r="A847" s="104"/>
      <c r="B847" s="117" t="s">
        <v>101</v>
      </c>
      <c r="C847" s="141"/>
      <c r="D847" s="140">
        <f>('User Input'!D33*D434)</f>
        <v>0</v>
      </c>
      <c r="E847" s="140">
        <f>('User Input'!E33*E434)</f>
        <v>0</v>
      </c>
      <c r="F847" s="140">
        <f>('User Input'!F33*F434)</f>
        <v>0</v>
      </c>
      <c r="G847" s="140">
        <f>('User Input'!G33*G434)</f>
        <v>0</v>
      </c>
      <c r="H847" s="140">
        <f>('User Input'!H33*H434)</f>
        <v>0</v>
      </c>
      <c r="I847" s="140">
        <f>('User Input'!I33*I434)</f>
        <v>0</v>
      </c>
      <c r="J847" s="140">
        <f>('User Input'!J33*J434)</f>
        <v>0</v>
      </c>
      <c r="K847" s="140">
        <f>('User Input'!K33*K434)</f>
        <v>0</v>
      </c>
      <c r="L847" s="140">
        <f>('User Input'!L33*L434)</f>
        <v>0</v>
      </c>
      <c r="M847" s="140">
        <f>('User Input'!M33*M434)</f>
        <v>0</v>
      </c>
      <c r="N847" s="140">
        <f>('User Input'!N33*N434)</f>
        <v>0</v>
      </c>
      <c r="O847" s="140">
        <f>('User Input'!O33*O434)</f>
        <v>0</v>
      </c>
      <c r="P847" s="140">
        <f>('User Input'!P33*P434)</f>
        <v>0</v>
      </c>
      <c r="Q847" s="140">
        <f>('User Input'!Q33*Q434)</f>
        <v>0</v>
      </c>
      <c r="R847" s="140">
        <f>('User Input'!R33*R434)</f>
        <v>0</v>
      </c>
      <c r="S847" s="140">
        <f>('User Input'!S33*S434)</f>
        <v>0</v>
      </c>
      <c r="T847" s="140">
        <f>('User Input'!T33*T434)</f>
        <v>0</v>
      </c>
      <c r="U847" s="140">
        <f>('User Input'!U33*U434)</f>
        <v>0</v>
      </c>
      <c r="V847" s="140">
        <f>('User Input'!V33*V434)</f>
        <v>0</v>
      </c>
      <c r="W847" s="140">
        <f>('User Input'!W33*W434)</f>
        <v>0</v>
      </c>
      <c r="X847" s="140">
        <f>('User Input'!X33*X434)</f>
        <v>0</v>
      </c>
      <c r="Y847" s="140">
        <f>('User Input'!Y33*Y434)</f>
        <v>0</v>
      </c>
      <c r="Z847" s="140">
        <f>('User Input'!Z33*Z434)</f>
        <v>0</v>
      </c>
      <c r="AA847" s="140">
        <f>('User Input'!AA33*AA434)</f>
        <v>0</v>
      </c>
      <c r="AB847" s="140">
        <f>('User Input'!AB33*AB434)</f>
        <v>0</v>
      </c>
      <c r="AC847" s="140">
        <f>('User Input'!AC33*AC434)</f>
        <v>0</v>
      </c>
      <c r="AD847" s="140">
        <f>('User Input'!AD33*AD434)</f>
        <v>0</v>
      </c>
      <c r="AE847" s="140">
        <f>('User Input'!AE33*AE434)</f>
        <v>0</v>
      </c>
      <c r="AF847" s="140">
        <f>('User Input'!AF33*AF434)</f>
        <v>0</v>
      </c>
      <c r="AG847" s="140">
        <f>('User Input'!AG33*AG434)</f>
        <v>0</v>
      </c>
      <c r="AH847" s="140">
        <f>('User Input'!AH33*AH434)</f>
        <v>0</v>
      </c>
      <c r="AI847" s="140">
        <f>('User Input'!AI33*AI434)</f>
        <v>0</v>
      </c>
      <c r="AJ847" s="140">
        <f>('User Input'!AJ33*AJ434)</f>
        <v>0</v>
      </c>
      <c r="AK847" s="140">
        <f>('User Input'!AK33*AK434)</f>
        <v>0</v>
      </c>
      <c r="AL847" s="140">
        <f>('User Input'!AL33*AL434)</f>
        <v>0</v>
      </c>
      <c r="AM847" s="140">
        <f>('User Input'!AM33*AM434)</f>
        <v>0</v>
      </c>
      <c r="AN847" s="140">
        <f>('User Input'!AN33*AN434)</f>
        <v>0</v>
      </c>
      <c r="AO847" s="140">
        <f>('User Input'!AO33*AO434)</f>
        <v>0</v>
      </c>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c r="CJ847" s="104"/>
      <c r="CK847" s="104"/>
      <c r="CL847" s="104"/>
      <c r="CM847" s="104"/>
      <c r="CN847" s="104"/>
      <c r="CO847" s="104"/>
      <c r="CP847" s="104"/>
      <c r="CQ847" s="104"/>
    </row>
    <row r="848" spans="1:95" ht="15" customHeight="1">
      <c r="A848" s="104"/>
      <c r="B848" s="117" t="s">
        <v>102</v>
      </c>
      <c r="C848" s="141"/>
      <c r="D848" s="140">
        <f>('User Input'!D34*D435)</f>
        <v>0</v>
      </c>
      <c r="E848" s="140">
        <f>('User Input'!E34*E435)</f>
        <v>0</v>
      </c>
      <c r="F848" s="140">
        <f>('User Input'!F34*F435)</f>
        <v>0</v>
      </c>
      <c r="G848" s="140">
        <f>('User Input'!G34*G435)</f>
        <v>0</v>
      </c>
      <c r="H848" s="140">
        <f>('User Input'!H34*H435)</f>
        <v>0</v>
      </c>
      <c r="I848" s="140">
        <f>('User Input'!I34*I435)</f>
        <v>0</v>
      </c>
      <c r="J848" s="140">
        <f>('User Input'!J34*J435)</f>
        <v>0</v>
      </c>
      <c r="K848" s="140">
        <f>('User Input'!K34*K435)</f>
        <v>0</v>
      </c>
      <c r="L848" s="140">
        <f>('User Input'!L34*L435)</f>
        <v>0</v>
      </c>
      <c r="M848" s="140">
        <f>('User Input'!M34*M435)</f>
        <v>0</v>
      </c>
      <c r="N848" s="140">
        <f>('User Input'!N34*N435)</f>
        <v>0</v>
      </c>
      <c r="O848" s="140">
        <f>('User Input'!O34*O435)</f>
        <v>0</v>
      </c>
      <c r="P848" s="140">
        <f>('User Input'!P34*P435)</f>
        <v>0</v>
      </c>
      <c r="Q848" s="140">
        <f>('User Input'!Q34*Q435)</f>
        <v>0</v>
      </c>
      <c r="R848" s="140">
        <f>('User Input'!R34*R435)</f>
        <v>0</v>
      </c>
      <c r="S848" s="140">
        <f>('User Input'!S34*S435)</f>
        <v>0</v>
      </c>
      <c r="T848" s="140">
        <f>('User Input'!T34*T435)</f>
        <v>0</v>
      </c>
      <c r="U848" s="140">
        <f>('User Input'!U34*U435)</f>
        <v>0</v>
      </c>
      <c r="V848" s="140">
        <f>('User Input'!V34*V435)</f>
        <v>0</v>
      </c>
      <c r="W848" s="140">
        <f>('User Input'!W34*W435)</f>
        <v>0</v>
      </c>
      <c r="X848" s="140">
        <f>('User Input'!X34*X435)</f>
        <v>0</v>
      </c>
      <c r="Y848" s="140">
        <f>('User Input'!Y34*Y435)</f>
        <v>0</v>
      </c>
      <c r="Z848" s="140">
        <f>('User Input'!Z34*Z435)</f>
        <v>0</v>
      </c>
      <c r="AA848" s="140">
        <f>('User Input'!AA34*AA435)</f>
        <v>0</v>
      </c>
      <c r="AB848" s="140">
        <f>('User Input'!AB34*AB435)</f>
        <v>0</v>
      </c>
      <c r="AC848" s="140">
        <f>('User Input'!AC34*AC435)</f>
        <v>0</v>
      </c>
      <c r="AD848" s="140">
        <f>('User Input'!AD34*AD435)</f>
        <v>0</v>
      </c>
      <c r="AE848" s="140">
        <f>('User Input'!AE34*AE435)</f>
        <v>0</v>
      </c>
      <c r="AF848" s="140">
        <f>('User Input'!AF34*AF435)</f>
        <v>0</v>
      </c>
      <c r="AG848" s="140">
        <f>('User Input'!AG34*AG435)</f>
        <v>0</v>
      </c>
      <c r="AH848" s="140">
        <f>('User Input'!AH34*AH435)</f>
        <v>0</v>
      </c>
      <c r="AI848" s="140">
        <f>('User Input'!AI34*AI435)</f>
        <v>0</v>
      </c>
      <c r="AJ848" s="140">
        <f>('User Input'!AJ34*AJ435)</f>
        <v>0</v>
      </c>
      <c r="AK848" s="140">
        <f>('User Input'!AK34*AK435)</f>
        <v>0</v>
      </c>
      <c r="AL848" s="140">
        <f>('User Input'!AL34*AL435)</f>
        <v>0</v>
      </c>
      <c r="AM848" s="140">
        <f>('User Input'!AM34*AM435)</f>
        <v>0</v>
      </c>
      <c r="AN848" s="140">
        <f>('User Input'!AN34*AN435)</f>
        <v>0</v>
      </c>
      <c r="AO848" s="140">
        <f>('User Input'!AO34*AO435)</f>
        <v>0</v>
      </c>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c r="CJ848" s="104"/>
      <c r="CK848" s="104"/>
      <c r="CL848" s="104"/>
      <c r="CM848" s="104"/>
      <c r="CN848" s="104"/>
      <c r="CO848" s="104"/>
      <c r="CP848" s="104"/>
      <c r="CQ848" s="104"/>
    </row>
    <row r="849" spans="1:95" ht="15" customHeight="1">
      <c r="A849" s="104"/>
      <c r="B849" s="117" t="s">
        <v>103</v>
      </c>
      <c r="C849" s="141"/>
      <c r="D849" s="140">
        <f>('User Input'!D35*D436)</f>
        <v>0</v>
      </c>
      <c r="E849" s="140">
        <f>('User Input'!E35*E436)</f>
        <v>0</v>
      </c>
      <c r="F849" s="140">
        <f>('User Input'!F35*F436)</f>
        <v>0</v>
      </c>
      <c r="G849" s="140">
        <f>('User Input'!G35*G436)</f>
        <v>0</v>
      </c>
      <c r="H849" s="140">
        <f>('User Input'!H35*H436)</f>
        <v>0</v>
      </c>
      <c r="I849" s="140">
        <f>('User Input'!I35*I436)</f>
        <v>0</v>
      </c>
      <c r="J849" s="140">
        <f>('User Input'!J35*J436)</f>
        <v>0</v>
      </c>
      <c r="K849" s="140">
        <f>('User Input'!K35*K436)</f>
        <v>0</v>
      </c>
      <c r="L849" s="140">
        <f>('User Input'!L35*L436)</f>
        <v>0</v>
      </c>
      <c r="M849" s="140">
        <f>('User Input'!M35*M436)</f>
        <v>0</v>
      </c>
      <c r="N849" s="140">
        <f>('User Input'!N35*N436)</f>
        <v>0</v>
      </c>
      <c r="O849" s="140">
        <f>('User Input'!O35*O436)</f>
        <v>0</v>
      </c>
      <c r="P849" s="140">
        <f>('User Input'!P35*P436)</f>
        <v>0</v>
      </c>
      <c r="Q849" s="140">
        <f>('User Input'!Q35*Q436)</f>
        <v>0</v>
      </c>
      <c r="R849" s="140">
        <f>('User Input'!R35*R436)</f>
        <v>0</v>
      </c>
      <c r="S849" s="140">
        <f>('User Input'!S35*S436)</f>
        <v>0</v>
      </c>
      <c r="T849" s="140">
        <f>('User Input'!T35*T436)</f>
        <v>0</v>
      </c>
      <c r="U849" s="140">
        <f>('User Input'!U35*U436)</f>
        <v>0</v>
      </c>
      <c r="V849" s="140">
        <f>('User Input'!V35*V436)</f>
        <v>0</v>
      </c>
      <c r="W849" s="140">
        <f>('User Input'!W35*W436)</f>
        <v>0</v>
      </c>
      <c r="X849" s="140">
        <f>('User Input'!X35*X436)</f>
        <v>0</v>
      </c>
      <c r="Y849" s="140">
        <f>('User Input'!Y35*Y436)</f>
        <v>0</v>
      </c>
      <c r="Z849" s="140">
        <f>('User Input'!Z35*Z436)</f>
        <v>0</v>
      </c>
      <c r="AA849" s="140">
        <f>('User Input'!AA35*AA436)</f>
        <v>0</v>
      </c>
      <c r="AB849" s="140">
        <f>('User Input'!AB35*AB436)</f>
        <v>0</v>
      </c>
      <c r="AC849" s="140">
        <f>('User Input'!AC35*AC436)</f>
        <v>0</v>
      </c>
      <c r="AD849" s="140">
        <f>('User Input'!AD35*AD436)</f>
        <v>0</v>
      </c>
      <c r="AE849" s="140">
        <f>('User Input'!AE35*AE436)</f>
        <v>0</v>
      </c>
      <c r="AF849" s="140">
        <f>('User Input'!AF35*AF436)</f>
        <v>0</v>
      </c>
      <c r="AG849" s="140">
        <f>('User Input'!AG35*AG436)</f>
        <v>0</v>
      </c>
      <c r="AH849" s="140">
        <f>('User Input'!AH35*AH436)</f>
        <v>0</v>
      </c>
      <c r="AI849" s="140">
        <f>('User Input'!AI35*AI436)</f>
        <v>0</v>
      </c>
      <c r="AJ849" s="140">
        <f>('User Input'!AJ35*AJ436)</f>
        <v>0</v>
      </c>
      <c r="AK849" s="140">
        <f>('User Input'!AK35*AK436)</f>
        <v>0</v>
      </c>
      <c r="AL849" s="140">
        <f>('User Input'!AL35*AL436)</f>
        <v>0</v>
      </c>
      <c r="AM849" s="140">
        <f>('User Input'!AM35*AM436)</f>
        <v>0</v>
      </c>
      <c r="AN849" s="140">
        <f>('User Input'!AN35*AN436)</f>
        <v>0</v>
      </c>
      <c r="AO849" s="140">
        <f>('User Input'!AO35*AO436)</f>
        <v>0</v>
      </c>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row>
    <row r="850" spans="1:95" ht="15" customHeight="1">
      <c r="A850" s="104"/>
      <c r="B850" s="117" t="s">
        <v>104</v>
      </c>
      <c r="C850" s="141"/>
      <c r="D850" s="140">
        <f>('User Input'!D36*D437)</f>
        <v>0</v>
      </c>
      <c r="E850" s="140">
        <f>('User Input'!E36*E437)</f>
        <v>0</v>
      </c>
      <c r="F850" s="140">
        <f>('User Input'!F36*F437)</f>
        <v>0</v>
      </c>
      <c r="G850" s="140">
        <f>('User Input'!G36*G437)</f>
        <v>0</v>
      </c>
      <c r="H850" s="140">
        <f>('User Input'!H36*H437)</f>
        <v>0</v>
      </c>
      <c r="I850" s="140">
        <f>('User Input'!I36*I437)</f>
        <v>0</v>
      </c>
      <c r="J850" s="140">
        <f>('User Input'!J36*J437)</f>
        <v>0</v>
      </c>
      <c r="K850" s="140">
        <f>('User Input'!K36*K437)</f>
        <v>0</v>
      </c>
      <c r="L850" s="140">
        <f>('User Input'!L36*L437)</f>
        <v>0</v>
      </c>
      <c r="M850" s="140">
        <f>('User Input'!M36*M437)</f>
        <v>0</v>
      </c>
      <c r="N850" s="140">
        <f>('User Input'!N36*N437)</f>
        <v>0</v>
      </c>
      <c r="O850" s="140">
        <f>('User Input'!O36*O437)</f>
        <v>0</v>
      </c>
      <c r="P850" s="140">
        <f>('User Input'!P36*P437)</f>
        <v>0</v>
      </c>
      <c r="Q850" s="140">
        <f>('User Input'!Q36*Q437)</f>
        <v>0</v>
      </c>
      <c r="R850" s="140">
        <f>('User Input'!R36*R437)</f>
        <v>0</v>
      </c>
      <c r="S850" s="140">
        <f>('User Input'!S36*S437)</f>
        <v>0</v>
      </c>
      <c r="T850" s="140">
        <f>('User Input'!T36*T437)</f>
        <v>0</v>
      </c>
      <c r="U850" s="140">
        <f>('User Input'!U36*U437)</f>
        <v>0</v>
      </c>
      <c r="V850" s="140">
        <f>('User Input'!V36*V437)</f>
        <v>0</v>
      </c>
      <c r="W850" s="140">
        <f>('User Input'!W36*W437)</f>
        <v>0</v>
      </c>
      <c r="X850" s="140">
        <f>('User Input'!X36*X437)</f>
        <v>0</v>
      </c>
      <c r="Y850" s="140">
        <f>('User Input'!Y36*Y437)</f>
        <v>0</v>
      </c>
      <c r="Z850" s="140">
        <f>('User Input'!Z36*Z437)</f>
        <v>0</v>
      </c>
      <c r="AA850" s="140">
        <f>('User Input'!AA36*AA437)</f>
        <v>0</v>
      </c>
      <c r="AB850" s="140">
        <f>('User Input'!AB36*AB437)</f>
        <v>0</v>
      </c>
      <c r="AC850" s="140">
        <f>('User Input'!AC36*AC437)</f>
        <v>0</v>
      </c>
      <c r="AD850" s="140">
        <f>('User Input'!AD36*AD437)</f>
        <v>0</v>
      </c>
      <c r="AE850" s="140">
        <f>('User Input'!AE36*AE437)</f>
        <v>0</v>
      </c>
      <c r="AF850" s="140">
        <f>('User Input'!AF36*AF437)</f>
        <v>0</v>
      </c>
      <c r="AG850" s="140">
        <f>('User Input'!AG36*AG437)</f>
        <v>0</v>
      </c>
      <c r="AH850" s="140">
        <f>('User Input'!AH36*AH437)</f>
        <v>0</v>
      </c>
      <c r="AI850" s="140">
        <f>('User Input'!AI36*AI437)</f>
        <v>0</v>
      </c>
      <c r="AJ850" s="140">
        <f>('User Input'!AJ36*AJ437)</f>
        <v>0</v>
      </c>
      <c r="AK850" s="140">
        <f>('User Input'!AK36*AK437)</f>
        <v>0</v>
      </c>
      <c r="AL850" s="140">
        <f>('User Input'!AL36*AL437)</f>
        <v>0</v>
      </c>
      <c r="AM850" s="140">
        <f>('User Input'!AM36*AM437)</f>
        <v>0</v>
      </c>
      <c r="AN850" s="140">
        <f>('User Input'!AN36*AN437)</f>
        <v>0</v>
      </c>
      <c r="AO850" s="140">
        <f>('User Input'!AO36*AO437)</f>
        <v>0</v>
      </c>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row>
    <row r="851" spans="1:95" ht="15" customHeight="1">
      <c r="A851" s="104"/>
      <c r="B851" s="117" t="s">
        <v>105</v>
      </c>
      <c r="C851" s="141"/>
      <c r="D851" s="140">
        <f>('User Input'!D37*D438)</f>
        <v>0</v>
      </c>
      <c r="E851" s="140">
        <f>('User Input'!E37*E438)</f>
        <v>0</v>
      </c>
      <c r="F851" s="140">
        <f>('User Input'!F37*F438)</f>
        <v>0</v>
      </c>
      <c r="G851" s="140">
        <f>('User Input'!G37*G438)</f>
        <v>0</v>
      </c>
      <c r="H851" s="140">
        <f>('User Input'!H37*H438)</f>
        <v>0</v>
      </c>
      <c r="I851" s="140">
        <f>('User Input'!I37*I438)</f>
        <v>0</v>
      </c>
      <c r="J851" s="140">
        <f>('User Input'!J37*J438)</f>
        <v>0</v>
      </c>
      <c r="K851" s="140">
        <f>('User Input'!K37*K438)</f>
        <v>0</v>
      </c>
      <c r="L851" s="140">
        <f>('User Input'!L37*L438)</f>
        <v>0</v>
      </c>
      <c r="M851" s="140">
        <f>('User Input'!M37*M438)</f>
        <v>0</v>
      </c>
      <c r="N851" s="140">
        <f>('User Input'!N37*N438)</f>
        <v>0</v>
      </c>
      <c r="O851" s="140">
        <f>('User Input'!O37*O438)</f>
        <v>0</v>
      </c>
      <c r="P851" s="140">
        <f>('User Input'!P37*P438)</f>
        <v>0</v>
      </c>
      <c r="Q851" s="140">
        <f>('User Input'!Q37*Q438)</f>
        <v>0</v>
      </c>
      <c r="R851" s="140">
        <f>('User Input'!R37*R438)</f>
        <v>0</v>
      </c>
      <c r="S851" s="140">
        <f>('User Input'!S37*S438)</f>
        <v>0</v>
      </c>
      <c r="T851" s="140">
        <f>('User Input'!T37*T438)</f>
        <v>0</v>
      </c>
      <c r="U851" s="140">
        <f>('User Input'!U37*U438)</f>
        <v>0</v>
      </c>
      <c r="V851" s="140">
        <f>('User Input'!V37*V438)</f>
        <v>0</v>
      </c>
      <c r="W851" s="140">
        <f>('User Input'!W37*W438)</f>
        <v>0</v>
      </c>
      <c r="X851" s="140">
        <f>('User Input'!X37*X438)</f>
        <v>0</v>
      </c>
      <c r="Y851" s="140">
        <f>('User Input'!Y37*Y438)</f>
        <v>0</v>
      </c>
      <c r="Z851" s="140">
        <f>('User Input'!Z37*Z438)</f>
        <v>0</v>
      </c>
      <c r="AA851" s="140">
        <f>('User Input'!AA37*AA438)</f>
        <v>0</v>
      </c>
      <c r="AB851" s="140">
        <f>('User Input'!AB37*AB438)</f>
        <v>0</v>
      </c>
      <c r="AC851" s="140">
        <f>('User Input'!AC37*AC438)</f>
        <v>0</v>
      </c>
      <c r="AD851" s="140">
        <f>('User Input'!AD37*AD438)</f>
        <v>0</v>
      </c>
      <c r="AE851" s="140">
        <f>('User Input'!AE37*AE438)</f>
        <v>0</v>
      </c>
      <c r="AF851" s="140">
        <f>('User Input'!AF37*AF438)</f>
        <v>0</v>
      </c>
      <c r="AG851" s="140">
        <f>('User Input'!AG37*AG438)</f>
        <v>0</v>
      </c>
      <c r="AH851" s="140">
        <f>('User Input'!AH37*AH438)</f>
        <v>0</v>
      </c>
      <c r="AI851" s="140">
        <f>('User Input'!AI37*AI438)</f>
        <v>0</v>
      </c>
      <c r="AJ851" s="140">
        <f>('User Input'!AJ37*AJ438)</f>
        <v>0</v>
      </c>
      <c r="AK851" s="140">
        <f>('User Input'!AK37*AK438)</f>
        <v>0</v>
      </c>
      <c r="AL851" s="140">
        <f>('User Input'!AL37*AL438)</f>
        <v>0</v>
      </c>
      <c r="AM851" s="140">
        <f>('User Input'!AM37*AM438)</f>
        <v>0</v>
      </c>
      <c r="AN851" s="140">
        <f>('User Input'!AN37*AN438)</f>
        <v>0</v>
      </c>
      <c r="AO851" s="140">
        <f>('User Input'!AO37*AO438)</f>
        <v>0</v>
      </c>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row>
    <row r="852" spans="1:95" ht="15" customHeight="1">
      <c r="A852" s="104"/>
      <c r="B852" s="117" t="s">
        <v>106</v>
      </c>
      <c r="C852" s="141"/>
      <c r="D852" s="140">
        <f>('User Input'!D38*D439)</f>
        <v>0</v>
      </c>
      <c r="E852" s="140">
        <f>('User Input'!E38*E439)</f>
        <v>0</v>
      </c>
      <c r="F852" s="140">
        <f>('User Input'!F38*F439)</f>
        <v>0</v>
      </c>
      <c r="G852" s="140">
        <f>('User Input'!G38*G439)</f>
        <v>0</v>
      </c>
      <c r="H852" s="140">
        <f>('User Input'!H38*H439)</f>
        <v>0</v>
      </c>
      <c r="I852" s="140">
        <f>('User Input'!I38*I439)</f>
        <v>0</v>
      </c>
      <c r="J852" s="140">
        <f>('User Input'!J38*J439)</f>
        <v>0</v>
      </c>
      <c r="K852" s="140">
        <f>('User Input'!K38*K439)</f>
        <v>0</v>
      </c>
      <c r="L852" s="140">
        <f>('User Input'!L38*L439)</f>
        <v>0</v>
      </c>
      <c r="M852" s="140">
        <f>('User Input'!M38*M439)</f>
        <v>0</v>
      </c>
      <c r="N852" s="140">
        <f>('User Input'!N38*N439)</f>
        <v>0</v>
      </c>
      <c r="O852" s="140">
        <f>('User Input'!O38*O439)</f>
        <v>0</v>
      </c>
      <c r="P852" s="140">
        <f>('User Input'!P38*P439)</f>
        <v>0</v>
      </c>
      <c r="Q852" s="140">
        <f>('User Input'!Q38*Q439)</f>
        <v>0</v>
      </c>
      <c r="R852" s="140">
        <f>('User Input'!R38*R439)</f>
        <v>0</v>
      </c>
      <c r="S852" s="140">
        <f>('User Input'!S38*S439)</f>
        <v>0</v>
      </c>
      <c r="T852" s="140">
        <f>('User Input'!T38*T439)</f>
        <v>0</v>
      </c>
      <c r="U852" s="140">
        <f>('User Input'!U38*U439)</f>
        <v>0</v>
      </c>
      <c r="V852" s="140">
        <f>('User Input'!V38*V439)</f>
        <v>0</v>
      </c>
      <c r="W852" s="140">
        <f>('User Input'!W38*W439)</f>
        <v>0</v>
      </c>
      <c r="X852" s="140">
        <f>('User Input'!X38*X439)</f>
        <v>0</v>
      </c>
      <c r="Y852" s="140">
        <f>('User Input'!Y38*Y439)</f>
        <v>0</v>
      </c>
      <c r="Z852" s="140">
        <f>('User Input'!Z38*Z439)</f>
        <v>0</v>
      </c>
      <c r="AA852" s="140">
        <f>('User Input'!AA38*AA439)</f>
        <v>0</v>
      </c>
      <c r="AB852" s="140">
        <f>('User Input'!AB38*AB439)</f>
        <v>0</v>
      </c>
      <c r="AC852" s="140">
        <f>('User Input'!AC38*AC439)</f>
        <v>0</v>
      </c>
      <c r="AD852" s="140">
        <f>('User Input'!AD38*AD439)</f>
        <v>0</v>
      </c>
      <c r="AE852" s="140">
        <f>('User Input'!AE38*AE439)</f>
        <v>0</v>
      </c>
      <c r="AF852" s="140">
        <f>('User Input'!AF38*AF439)</f>
        <v>0</v>
      </c>
      <c r="AG852" s="140">
        <f>('User Input'!AG38*AG439)</f>
        <v>0</v>
      </c>
      <c r="AH852" s="140">
        <f>('User Input'!AH38*AH439)</f>
        <v>0</v>
      </c>
      <c r="AI852" s="140">
        <f>('User Input'!AI38*AI439)</f>
        <v>0</v>
      </c>
      <c r="AJ852" s="140">
        <f>('User Input'!AJ38*AJ439)</f>
        <v>0</v>
      </c>
      <c r="AK852" s="140">
        <f>('User Input'!AK38*AK439)</f>
        <v>0</v>
      </c>
      <c r="AL852" s="140">
        <f>('User Input'!AL38*AL439)</f>
        <v>0</v>
      </c>
      <c r="AM852" s="140">
        <f>('User Input'!AM38*AM439)</f>
        <v>0</v>
      </c>
      <c r="AN852" s="140">
        <f>('User Input'!AN38*AN439)</f>
        <v>0</v>
      </c>
      <c r="AO852" s="140">
        <f>('User Input'!AO38*AO439)</f>
        <v>0</v>
      </c>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row>
    <row r="853" spans="1:95" ht="15" customHeight="1">
      <c r="A853" s="104"/>
      <c r="B853" s="117" t="s">
        <v>107</v>
      </c>
      <c r="C853" s="141"/>
      <c r="D853" s="140">
        <f>('User Input'!D39*D440)</f>
        <v>0</v>
      </c>
      <c r="E853" s="140">
        <f>('User Input'!E39*E440)</f>
        <v>0</v>
      </c>
      <c r="F853" s="140">
        <f>('User Input'!F39*F440)</f>
        <v>0</v>
      </c>
      <c r="G853" s="140">
        <f>('User Input'!G39*G440)</f>
        <v>0</v>
      </c>
      <c r="H853" s="140">
        <f>('User Input'!H39*H440)</f>
        <v>0</v>
      </c>
      <c r="I853" s="140">
        <f>('User Input'!I39*I440)</f>
        <v>0</v>
      </c>
      <c r="J853" s="140">
        <f>('User Input'!J39*J440)</f>
        <v>0</v>
      </c>
      <c r="K853" s="140">
        <f>('User Input'!K39*K440)</f>
        <v>0</v>
      </c>
      <c r="L853" s="140">
        <f>('User Input'!L39*L440)</f>
        <v>0</v>
      </c>
      <c r="M853" s="140">
        <f>('User Input'!M39*M440)</f>
        <v>0</v>
      </c>
      <c r="N853" s="140">
        <f>('User Input'!N39*N440)</f>
        <v>0</v>
      </c>
      <c r="O853" s="140">
        <f>('User Input'!O39*O440)</f>
        <v>0</v>
      </c>
      <c r="P853" s="140">
        <f>('User Input'!P39*P440)</f>
        <v>0</v>
      </c>
      <c r="Q853" s="140">
        <f>('User Input'!Q39*Q440)</f>
        <v>0</v>
      </c>
      <c r="R853" s="140">
        <f>('User Input'!R39*R440)</f>
        <v>0</v>
      </c>
      <c r="S853" s="140">
        <f>('User Input'!S39*S440)</f>
        <v>0</v>
      </c>
      <c r="T853" s="140">
        <f>('User Input'!T39*T440)</f>
        <v>0</v>
      </c>
      <c r="U853" s="140">
        <f>('User Input'!U39*U440)</f>
        <v>0</v>
      </c>
      <c r="V853" s="140">
        <f>('User Input'!V39*V440)</f>
        <v>0</v>
      </c>
      <c r="W853" s="140">
        <f>('User Input'!W39*W440)</f>
        <v>0</v>
      </c>
      <c r="X853" s="140">
        <f>('User Input'!X39*X440)</f>
        <v>0</v>
      </c>
      <c r="Y853" s="140">
        <f>('User Input'!Y39*Y440)</f>
        <v>0</v>
      </c>
      <c r="Z853" s="140">
        <f>('User Input'!Z39*Z440)</f>
        <v>0</v>
      </c>
      <c r="AA853" s="140">
        <f>('User Input'!AA39*AA440)</f>
        <v>0</v>
      </c>
      <c r="AB853" s="140">
        <f>('User Input'!AB39*AB440)</f>
        <v>0</v>
      </c>
      <c r="AC853" s="140">
        <f>('User Input'!AC39*AC440)</f>
        <v>0</v>
      </c>
      <c r="AD853" s="140">
        <f>('User Input'!AD39*AD440)</f>
        <v>0</v>
      </c>
      <c r="AE853" s="140">
        <f>('User Input'!AE39*AE440)</f>
        <v>0</v>
      </c>
      <c r="AF853" s="140">
        <f>('User Input'!AF39*AF440)</f>
        <v>0</v>
      </c>
      <c r="AG853" s="140">
        <f>('User Input'!AG39*AG440)</f>
        <v>0</v>
      </c>
      <c r="AH853" s="140">
        <f>('User Input'!AH39*AH440)</f>
        <v>0</v>
      </c>
      <c r="AI853" s="140">
        <f>('User Input'!AI39*AI440)</f>
        <v>0</v>
      </c>
      <c r="AJ853" s="140">
        <f>('User Input'!AJ39*AJ440)</f>
        <v>0</v>
      </c>
      <c r="AK853" s="140">
        <f>('User Input'!AK39*AK440)</f>
        <v>0</v>
      </c>
      <c r="AL853" s="140">
        <f>('User Input'!AL39*AL440)</f>
        <v>0</v>
      </c>
      <c r="AM853" s="140">
        <f>('User Input'!AM39*AM440)</f>
        <v>0</v>
      </c>
      <c r="AN853" s="140">
        <f>('User Input'!AN39*AN440)</f>
        <v>0</v>
      </c>
      <c r="AO853" s="140">
        <f>('User Input'!AO39*AO440)</f>
        <v>0</v>
      </c>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row>
    <row r="854" spans="1:95" ht="15" customHeight="1">
      <c r="A854" s="104"/>
      <c r="B854" s="117" t="s">
        <v>108</v>
      </c>
      <c r="C854" s="141"/>
      <c r="D854" s="140">
        <f>('User Input'!D40*D441)</f>
        <v>0</v>
      </c>
      <c r="E854" s="140">
        <f>('User Input'!E40*E441)</f>
        <v>0</v>
      </c>
      <c r="F854" s="140">
        <f>('User Input'!F40*F441)</f>
        <v>0</v>
      </c>
      <c r="G854" s="140">
        <f>('User Input'!G40*G441)</f>
        <v>0</v>
      </c>
      <c r="H854" s="140">
        <f>('User Input'!H40*H441)</f>
        <v>0</v>
      </c>
      <c r="I854" s="140">
        <f>('User Input'!I40*I441)</f>
        <v>0</v>
      </c>
      <c r="J854" s="140">
        <f>('User Input'!J40*J441)</f>
        <v>0</v>
      </c>
      <c r="K854" s="140">
        <f>('User Input'!K40*K441)</f>
        <v>0</v>
      </c>
      <c r="L854" s="140">
        <f>('User Input'!L40*L441)</f>
        <v>0</v>
      </c>
      <c r="M854" s="140">
        <f>('User Input'!M40*M441)</f>
        <v>0</v>
      </c>
      <c r="N854" s="140">
        <f>('User Input'!N40*N441)</f>
        <v>0</v>
      </c>
      <c r="O854" s="140">
        <f>('User Input'!O40*O441)</f>
        <v>0</v>
      </c>
      <c r="P854" s="140">
        <f>('User Input'!P40*P441)</f>
        <v>0</v>
      </c>
      <c r="Q854" s="140">
        <f>('User Input'!Q40*Q441)</f>
        <v>0</v>
      </c>
      <c r="R854" s="140">
        <f>('User Input'!R40*R441)</f>
        <v>0</v>
      </c>
      <c r="S854" s="140">
        <f>('User Input'!S40*S441)</f>
        <v>0</v>
      </c>
      <c r="T854" s="140">
        <f>('User Input'!T40*T441)</f>
        <v>0</v>
      </c>
      <c r="U854" s="140">
        <f>('User Input'!U40*U441)</f>
        <v>0</v>
      </c>
      <c r="V854" s="140">
        <f>('User Input'!V40*V441)</f>
        <v>0</v>
      </c>
      <c r="W854" s="140">
        <f>('User Input'!W40*W441)</f>
        <v>0</v>
      </c>
      <c r="X854" s="140">
        <f>('User Input'!X40*X441)</f>
        <v>0</v>
      </c>
      <c r="Y854" s="140">
        <f>('User Input'!Y40*Y441)</f>
        <v>0</v>
      </c>
      <c r="Z854" s="140">
        <f>('User Input'!Z40*Z441)</f>
        <v>0</v>
      </c>
      <c r="AA854" s="140">
        <f>('User Input'!AA40*AA441)</f>
        <v>0</v>
      </c>
      <c r="AB854" s="140">
        <f>('User Input'!AB40*AB441)</f>
        <v>0</v>
      </c>
      <c r="AC854" s="140">
        <f>('User Input'!AC40*AC441)</f>
        <v>0</v>
      </c>
      <c r="AD854" s="140">
        <f>('User Input'!AD40*AD441)</f>
        <v>0</v>
      </c>
      <c r="AE854" s="140">
        <f>('User Input'!AE40*AE441)</f>
        <v>0</v>
      </c>
      <c r="AF854" s="140">
        <f>('User Input'!AF40*AF441)</f>
        <v>0</v>
      </c>
      <c r="AG854" s="140">
        <f>('User Input'!AG40*AG441)</f>
        <v>0</v>
      </c>
      <c r="AH854" s="140">
        <f>('User Input'!AH40*AH441)</f>
        <v>0</v>
      </c>
      <c r="AI854" s="140">
        <f>('User Input'!AI40*AI441)</f>
        <v>0</v>
      </c>
      <c r="AJ854" s="140">
        <f>('User Input'!AJ40*AJ441)</f>
        <v>0</v>
      </c>
      <c r="AK854" s="140">
        <f>('User Input'!AK40*AK441)</f>
        <v>0</v>
      </c>
      <c r="AL854" s="140">
        <f>('User Input'!AL40*AL441)</f>
        <v>0</v>
      </c>
      <c r="AM854" s="140">
        <f>('User Input'!AM40*AM441)</f>
        <v>0</v>
      </c>
      <c r="AN854" s="140">
        <f>('User Input'!AN40*AN441)</f>
        <v>0</v>
      </c>
      <c r="AO854" s="140">
        <f>('User Input'!AO40*AO441)</f>
        <v>0</v>
      </c>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c r="CJ854" s="104"/>
      <c r="CK854" s="104"/>
      <c r="CL854" s="104"/>
      <c r="CM854" s="104"/>
      <c r="CN854" s="104"/>
      <c r="CO854" s="104"/>
      <c r="CP854" s="104"/>
      <c r="CQ854" s="104"/>
    </row>
    <row r="855" spans="1:95" ht="15" customHeight="1">
      <c r="A855" s="104"/>
      <c r="B855" s="117" t="s">
        <v>109</v>
      </c>
      <c r="C855" s="141"/>
      <c r="D855" s="140">
        <f>('User Input'!D41*D442)</f>
        <v>0</v>
      </c>
      <c r="E855" s="140">
        <f>('User Input'!E41*E442)</f>
        <v>0</v>
      </c>
      <c r="F855" s="140">
        <f>('User Input'!F41*F442)</f>
        <v>0</v>
      </c>
      <c r="G855" s="140">
        <f>('User Input'!G41*G442)</f>
        <v>0</v>
      </c>
      <c r="H855" s="140">
        <f>('User Input'!H41*H442)</f>
        <v>0</v>
      </c>
      <c r="I855" s="140">
        <f>('User Input'!I41*I442)</f>
        <v>0</v>
      </c>
      <c r="J855" s="140">
        <f>('User Input'!J41*J442)</f>
        <v>0</v>
      </c>
      <c r="K855" s="140">
        <f>('User Input'!K41*K442)</f>
        <v>0</v>
      </c>
      <c r="L855" s="140">
        <f>('User Input'!L41*L442)</f>
        <v>0</v>
      </c>
      <c r="M855" s="140">
        <f>('User Input'!M41*M442)</f>
        <v>0</v>
      </c>
      <c r="N855" s="140">
        <f>('User Input'!N41*N442)</f>
        <v>0</v>
      </c>
      <c r="O855" s="140">
        <f>('User Input'!O41*O442)</f>
        <v>0</v>
      </c>
      <c r="P855" s="140">
        <f>('User Input'!P41*P442)</f>
        <v>0</v>
      </c>
      <c r="Q855" s="140">
        <f>('User Input'!Q41*Q442)</f>
        <v>0</v>
      </c>
      <c r="R855" s="140">
        <f>('User Input'!R41*R442)</f>
        <v>0</v>
      </c>
      <c r="S855" s="140">
        <f>('User Input'!S41*S442)</f>
        <v>0</v>
      </c>
      <c r="T855" s="140">
        <f>('User Input'!T41*T442)</f>
        <v>0</v>
      </c>
      <c r="U855" s="140">
        <f>('User Input'!U41*U442)</f>
        <v>0</v>
      </c>
      <c r="V855" s="140">
        <f>('User Input'!V41*V442)</f>
        <v>0</v>
      </c>
      <c r="W855" s="140">
        <f>('User Input'!W41*W442)</f>
        <v>0</v>
      </c>
      <c r="X855" s="140">
        <f>('User Input'!X41*X442)</f>
        <v>0</v>
      </c>
      <c r="Y855" s="140">
        <f>('User Input'!Y41*Y442)</f>
        <v>0</v>
      </c>
      <c r="Z855" s="140">
        <f>('User Input'!Z41*Z442)</f>
        <v>0</v>
      </c>
      <c r="AA855" s="140">
        <f>('User Input'!AA41*AA442)</f>
        <v>0</v>
      </c>
      <c r="AB855" s="140">
        <f>('User Input'!AB41*AB442)</f>
        <v>0</v>
      </c>
      <c r="AC855" s="140">
        <f>('User Input'!AC41*AC442)</f>
        <v>0</v>
      </c>
      <c r="AD855" s="140">
        <f>('User Input'!AD41*AD442)</f>
        <v>0</v>
      </c>
      <c r="AE855" s="140">
        <f>('User Input'!AE41*AE442)</f>
        <v>0</v>
      </c>
      <c r="AF855" s="140">
        <f>('User Input'!AF41*AF442)</f>
        <v>0</v>
      </c>
      <c r="AG855" s="140">
        <f>('User Input'!AG41*AG442)</f>
        <v>0</v>
      </c>
      <c r="AH855" s="140">
        <f>('User Input'!AH41*AH442)</f>
        <v>0</v>
      </c>
      <c r="AI855" s="140">
        <f>('User Input'!AI41*AI442)</f>
        <v>0</v>
      </c>
      <c r="AJ855" s="140">
        <f>('User Input'!AJ41*AJ442)</f>
        <v>0</v>
      </c>
      <c r="AK855" s="140">
        <f>('User Input'!AK41*AK442)</f>
        <v>0</v>
      </c>
      <c r="AL855" s="140">
        <f>('User Input'!AL41*AL442)</f>
        <v>0</v>
      </c>
      <c r="AM855" s="140">
        <f>('User Input'!AM41*AM442)</f>
        <v>0</v>
      </c>
      <c r="AN855" s="140">
        <f>('User Input'!AN41*AN442)</f>
        <v>0</v>
      </c>
      <c r="AO855" s="140">
        <f>('User Input'!AO41*AO442)</f>
        <v>0</v>
      </c>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c r="CJ855" s="104"/>
      <c r="CK855" s="104"/>
      <c r="CL855" s="104"/>
      <c r="CM855" s="104"/>
      <c r="CN855" s="104"/>
      <c r="CO855" s="104"/>
      <c r="CP855" s="104"/>
      <c r="CQ855" s="104"/>
    </row>
    <row r="856" spans="1:95" ht="15" customHeight="1">
      <c r="A856" s="104"/>
      <c r="B856" s="117" t="s">
        <v>110</v>
      </c>
      <c r="C856" s="141"/>
      <c r="D856" s="140">
        <f>('User Input'!D42*D443)</f>
        <v>0</v>
      </c>
      <c r="E856" s="140">
        <f>('User Input'!E42*E443)</f>
        <v>0</v>
      </c>
      <c r="F856" s="140">
        <f>('User Input'!F42*F443)</f>
        <v>0</v>
      </c>
      <c r="G856" s="140">
        <f>('User Input'!G42*G443)</f>
        <v>0</v>
      </c>
      <c r="H856" s="140">
        <f>('User Input'!H42*H443)</f>
        <v>0</v>
      </c>
      <c r="I856" s="140">
        <f>('User Input'!I42*I443)</f>
        <v>0</v>
      </c>
      <c r="J856" s="140">
        <f>('User Input'!J42*J443)</f>
        <v>0</v>
      </c>
      <c r="K856" s="140">
        <f>('User Input'!K42*K443)</f>
        <v>0</v>
      </c>
      <c r="L856" s="140">
        <f>('User Input'!L42*L443)</f>
        <v>0</v>
      </c>
      <c r="M856" s="140">
        <f>('User Input'!M42*M443)</f>
        <v>0</v>
      </c>
      <c r="N856" s="140">
        <f>('User Input'!N42*N443)</f>
        <v>0</v>
      </c>
      <c r="O856" s="140">
        <f>('User Input'!O42*O443)</f>
        <v>0</v>
      </c>
      <c r="P856" s="140">
        <f>('User Input'!P42*P443)</f>
        <v>0</v>
      </c>
      <c r="Q856" s="140">
        <f>('User Input'!Q42*Q443)</f>
        <v>0</v>
      </c>
      <c r="R856" s="140">
        <f>('User Input'!R42*R443)</f>
        <v>0</v>
      </c>
      <c r="S856" s="140">
        <f>('User Input'!S42*S443)</f>
        <v>0</v>
      </c>
      <c r="T856" s="140">
        <f>('User Input'!T42*T443)</f>
        <v>0</v>
      </c>
      <c r="U856" s="140">
        <f>('User Input'!U42*U443)</f>
        <v>0</v>
      </c>
      <c r="V856" s="140">
        <f>('User Input'!V42*V443)</f>
        <v>0</v>
      </c>
      <c r="W856" s="140">
        <f>('User Input'!W42*W443)</f>
        <v>0</v>
      </c>
      <c r="X856" s="140">
        <f>('User Input'!X42*X443)</f>
        <v>0</v>
      </c>
      <c r="Y856" s="140">
        <f>('User Input'!Y42*Y443)</f>
        <v>0</v>
      </c>
      <c r="Z856" s="140">
        <f>('User Input'!Z42*Z443)</f>
        <v>0</v>
      </c>
      <c r="AA856" s="140">
        <f>('User Input'!AA42*AA443)</f>
        <v>0</v>
      </c>
      <c r="AB856" s="140">
        <f>('User Input'!AB42*AB443)</f>
        <v>0</v>
      </c>
      <c r="AC856" s="140">
        <f>('User Input'!AC42*AC443)</f>
        <v>0</v>
      </c>
      <c r="AD856" s="140">
        <f>('User Input'!AD42*AD443)</f>
        <v>0</v>
      </c>
      <c r="AE856" s="140">
        <f>('User Input'!AE42*AE443)</f>
        <v>0</v>
      </c>
      <c r="AF856" s="140">
        <f>('User Input'!AF42*AF443)</f>
        <v>0</v>
      </c>
      <c r="AG856" s="140">
        <f>('User Input'!AG42*AG443)</f>
        <v>0</v>
      </c>
      <c r="AH856" s="140">
        <f>('User Input'!AH42*AH443)</f>
        <v>0</v>
      </c>
      <c r="AI856" s="140">
        <f>('User Input'!AI42*AI443)</f>
        <v>0</v>
      </c>
      <c r="AJ856" s="140">
        <f>('User Input'!AJ42*AJ443)</f>
        <v>0</v>
      </c>
      <c r="AK856" s="140">
        <f>('User Input'!AK42*AK443)</f>
        <v>0</v>
      </c>
      <c r="AL856" s="140">
        <f>('User Input'!AL42*AL443)</f>
        <v>0</v>
      </c>
      <c r="AM856" s="140">
        <f>('User Input'!AM42*AM443)</f>
        <v>0</v>
      </c>
      <c r="AN856" s="140">
        <f>('User Input'!AN42*AN443)</f>
        <v>0</v>
      </c>
      <c r="AO856" s="140">
        <f>('User Input'!AO42*AO443)</f>
        <v>0</v>
      </c>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c r="CJ856" s="104"/>
      <c r="CK856" s="104"/>
      <c r="CL856" s="104"/>
      <c r="CM856" s="104"/>
      <c r="CN856" s="104"/>
      <c r="CO856" s="104"/>
      <c r="CP856" s="104"/>
      <c r="CQ856" s="104"/>
    </row>
    <row r="857" spans="1:95" ht="15" customHeight="1">
      <c r="A857" s="104"/>
      <c r="B857" s="117" t="s">
        <v>111</v>
      </c>
      <c r="C857" s="141"/>
      <c r="D857" s="140">
        <f>('User Input'!D43*D444)</f>
        <v>0</v>
      </c>
      <c r="E857" s="140">
        <f>('User Input'!E43*E444)</f>
        <v>0</v>
      </c>
      <c r="F857" s="140">
        <f>('User Input'!F43*F444)</f>
        <v>0</v>
      </c>
      <c r="G857" s="140">
        <f>('User Input'!G43*G444)</f>
        <v>0</v>
      </c>
      <c r="H857" s="140">
        <f>('User Input'!H43*H444)</f>
        <v>0</v>
      </c>
      <c r="I857" s="140">
        <f>('User Input'!I43*I444)</f>
        <v>0</v>
      </c>
      <c r="J857" s="140">
        <f>('User Input'!J43*J444)</f>
        <v>0</v>
      </c>
      <c r="K857" s="140">
        <f>('User Input'!K43*K444)</f>
        <v>0</v>
      </c>
      <c r="L857" s="140">
        <f>('User Input'!L43*L444)</f>
        <v>0</v>
      </c>
      <c r="M857" s="140">
        <f>('User Input'!M43*M444)</f>
        <v>0</v>
      </c>
      <c r="N857" s="140">
        <f>('User Input'!N43*N444)</f>
        <v>0</v>
      </c>
      <c r="O857" s="140">
        <f>('User Input'!O43*O444)</f>
        <v>0</v>
      </c>
      <c r="P857" s="140">
        <f>('User Input'!P43*P444)</f>
        <v>0</v>
      </c>
      <c r="Q857" s="140">
        <f>('User Input'!Q43*Q444)</f>
        <v>0</v>
      </c>
      <c r="R857" s="140">
        <f>('User Input'!R43*R444)</f>
        <v>0</v>
      </c>
      <c r="S857" s="140">
        <f>('User Input'!S43*S444)</f>
        <v>0</v>
      </c>
      <c r="T857" s="140">
        <f>('User Input'!T43*T444)</f>
        <v>0</v>
      </c>
      <c r="U857" s="140">
        <f>('User Input'!U43*U444)</f>
        <v>0</v>
      </c>
      <c r="V857" s="140">
        <f>('User Input'!V43*V444)</f>
        <v>0</v>
      </c>
      <c r="W857" s="140">
        <f>('User Input'!W43*W444)</f>
        <v>0</v>
      </c>
      <c r="X857" s="140">
        <f>('User Input'!X43*X444)</f>
        <v>0</v>
      </c>
      <c r="Y857" s="140">
        <f>('User Input'!Y43*Y444)</f>
        <v>0</v>
      </c>
      <c r="Z857" s="140">
        <f>('User Input'!Z43*Z444)</f>
        <v>0</v>
      </c>
      <c r="AA857" s="140">
        <f>('User Input'!AA43*AA444)</f>
        <v>0</v>
      </c>
      <c r="AB857" s="140">
        <f>('User Input'!AB43*AB444)</f>
        <v>0</v>
      </c>
      <c r="AC857" s="140">
        <f>('User Input'!AC43*AC444)</f>
        <v>0</v>
      </c>
      <c r="AD857" s="140">
        <f>('User Input'!AD43*AD444)</f>
        <v>0</v>
      </c>
      <c r="AE857" s="140">
        <f>('User Input'!AE43*AE444)</f>
        <v>0</v>
      </c>
      <c r="AF857" s="140">
        <f>('User Input'!AF43*AF444)</f>
        <v>0</v>
      </c>
      <c r="AG857" s="140">
        <f>('User Input'!AG43*AG444)</f>
        <v>0</v>
      </c>
      <c r="AH857" s="140">
        <f>('User Input'!AH43*AH444)</f>
        <v>0</v>
      </c>
      <c r="AI857" s="140">
        <f>('User Input'!AI43*AI444)</f>
        <v>0</v>
      </c>
      <c r="AJ857" s="140">
        <f>('User Input'!AJ43*AJ444)</f>
        <v>0</v>
      </c>
      <c r="AK857" s="140">
        <f>('User Input'!AK43*AK444)</f>
        <v>0</v>
      </c>
      <c r="AL857" s="140">
        <f>('User Input'!AL43*AL444)</f>
        <v>0</v>
      </c>
      <c r="AM857" s="140">
        <f>('User Input'!AM43*AM444)</f>
        <v>0</v>
      </c>
      <c r="AN857" s="140">
        <f>('User Input'!AN43*AN444)</f>
        <v>0</v>
      </c>
      <c r="AO857" s="140">
        <f>('User Input'!AO43*AO444)</f>
        <v>0</v>
      </c>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c r="CJ857" s="104"/>
      <c r="CK857" s="104"/>
      <c r="CL857" s="104"/>
      <c r="CM857" s="104"/>
      <c r="CN857" s="104"/>
      <c r="CO857" s="104"/>
      <c r="CP857" s="104"/>
      <c r="CQ857" s="104"/>
    </row>
    <row r="858" spans="1:95" ht="15" customHeight="1">
      <c r="A858" s="104"/>
      <c r="B858" s="117" t="s">
        <v>112</v>
      </c>
      <c r="C858" s="141"/>
      <c r="D858" s="140">
        <f>('User Input'!D44*D445)</f>
        <v>0</v>
      </c>
      <c r="E858" s="140">
        <f>('User Input'!E44*E445)</f>
        <v>0</v>
      </c>
      <c r="F858" s="140">
        <f>('User Input'!F44*F445)</f>
        <v>0</v>
      </c>
      <c r="G858" s="140">
        <f>('User Input'!G44*G445)</f>
        <v>0</v>
      </c>
      <c r="H858" s="140">
        <f>('User Input'!H44*H445)</f>
        <v>0</v>
      </c>
      <c r="I858" s="140">
        <f>('User Input'!I44*I445)</f>
        <v>0</v>
      </c>
      <c r="J858" s="140">
        <f>('User Input'!J44*J445)</f>
        <v>0</v>
      </c>
      <c r="K858" s="140">
        <f>('User Input'!K44*K445)</f>
        <v>0</v>
      </c>
      <c r="L858" s="140">
        <f>('User Input'!L44*L445)</f>
        <v>0</v>
      </c>
      <c r="M858" s="140">
        <f>('User Input'!M44*M445)</f>
        <v>0</v>
      </c>
      <c r="N858" s="140">
        <f>('User Input'!N44*N445)</f>
        <v>0</v>
      </c>
      <c r="O858" s="140">
        <f>('User Input'!O44*O445)</f>
        <v>0</v>
      </c>
      <c r="P858" s="140">
        <f>('User Input'!P44*P445)</f>
        <v>0</v>
      </c>
      <c r="Q858" s="140">
        <f>('User Input'!Q44*Q445)</f>
        <v>0</v>
      </c>
      <c r="R858" s="140">
        <f>('User Input'!R44*R445)</f>
        <v>0</v>
      </c>
      <c r="S858" s="140">
        <f>('User Input'!S44*S445)</f>
        <v>0</v>
      </c>
      <c r="T858" s="140">
        <f>('User Input'!T44*T445)</f>
        <v>0</v>
      </c>
      <c r="U858" s="140">
        <f>('User Input'!U44*U445)</f>
        <v>0</v>
      </c>
      <c r="V858" s="140">
        <f>('User Input'!V44*V445)</f>
        <v>0</v>
      </c>
      <c r="W858" s="140">
        <f>('User Input'!W44*W445)</f>
        <v>0</v>
      </c>
      <c r="X858" s="140">
        <f>('User Input'!X44*X445)</f>
        <v>0</v>
      </c>
      <c r="Y858" s="140">
        <f>('User Input'!Y44*Y445)</f>
        <v>0</v>
      </c>
      <c r="Z858" s="140">
        <f>('User Input'!Z44*Z445)</f>
        <v>0</v>
      </c>
      <c r="AA858" s="140">
        <f>('User Input'!AA44*AA445)</f>
        <v>0</v>
      </c>
      <c r="AB858" s="140">
        <f>('User Input'!AB44*AB445)</f>
        <v>0</v>
      </c>
      <c r="AC858" s="140">
        <f>('User Input'!AC44*AC445)</f>
        <v>0</v>
      </c>
      <c r="AD858" s="140">
        <f>('User Input'!AD44*AD445)</f>
        <v>0</v>
      </c>
      <c r="AE858" s="140">
        <f>('User Input'!AE44*AE445)</f>
        <v>0</v>
      </c>
      <c r="AF858" s="140">
        <f>('User Input'!AF44*AF445)</f>
        <v>0</v>
      </c>
      <c r="AG858" s="140">
        <f>('User Input'!AG44*AG445)</f>
        <v>0</v>
      </c>
      <c r="AH858" s="140">
        <f>('User Input'!AH44*AH445)</f>
        <v>0</v>
      </c>
      <c r="AI858" s="140">
        <f>('User Input'!AI44*AI445)</f>
        <v>0</v>
      </c>
      <c r="AJ858" s="140">
        <f>('User Input'!AJ44*AJ445)</f>
        <v>0</v>
      </c>
      <c r="AK858" s="140">
        <f>('User Input'!AK44*AK445)</f>
        <v>0</v>
      </c>
      <c r="AL858" s="140">
        <f>('User Input'!AL44*AL445)</f>
        <v>0</v>
      </c>
      <c r="AM858" s="140">
        <f>('User Input'!AM44*AM445)</f>
        <v>0</v>
      </c>
      <c r="AN858" s="140">
        <f>('User Input'!AN44*AN445)</f>
        <v>0</v>
      </c>
      <c r="AO858" s="140">
        <f>('User Input'!AO44*AO445)</f>
        <v>0</v>
      </c>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c r="CJ858" s="104"/>
      <c r="CK858" s="104"/>
      <c r="CL858" s="104"/>
      <c r="CM858" s="104"/>
      <c r="CN858" s="104"/>
      <c r="CO858" s="104"/>
      <c r="CP858" s="104"/>
      <c r="CQ858" s="104"/>
    </row>
    <row r="859" spans="1:95" ht="15" customHeight="1">
      <c r="A859" s="104"/>
      <c r="B859" s="117" t="s">
        <v>113</v>
      </c>
      <c r="C859" s="141"/>
      <c r="D859" s="140">
        <f>('User Input'!D45*D446)</f>
        <v>0</v>
      </c>
      <c r="E859" s="140">
        <f>('User Input'!E45*E446)</f>
        <v>0</v>
      </c>
      <c r="F859" s="140">
        <f>('User Input'!F45*F446)</f>
        <v>0</v>
      </c>
      <c r="G859" s="140">
        <f>('User Input'!G45*G446)</f>
        <v>0</v>
      </c>
      <c r="H859" s="140">
        <f>('User Input'!H45*H446)</f>
        <v>0</v>
      </c>
      <c r="I859" s="140">
        <f>('User Input'!I45*I446)</f>
        <v>0</v>
      </c>
      <c r="J859" s="140">
        <f>('User Input'!J45*J446)</f>
        <v>0</v>
      </c>
      <c r="K859" s="140">
        <f>('User Input'!K45*K446)</f>
        <v>0</v>
      </c>
      <c r="L859" s="140">
        <f>('User Input'!L45*L446)</f>
        <v>0</v>
      </c>
      <c r="M859" s="140">
        <f>('User Input'!M45*M446)</f>
        <v>0</v>
      </c>
      <c r="N859" s="140">
        <f>('User Input'!N45*N446)</f>
        <v>0</v>
      </c>
      <c r="O859" s="140">
        <f>('User Input'!O45*O446)</f>
        <v>0</v>
      </c>
      <c r="P859" s="140">
        <f>('User Input'!P45*P446)</f>
        <v>0</v>
      </c>
      <c r="Q859" s="140">
        <f>('User Input'!Q45*Q446)</f>
        <v>0</v>
      </c>
      <c r="R859" s="140">
        <f>('User Input'!R45*R446)</f>
        <v>0</v>
      </c>
      <c r="S859" s="140">
        <f>('User Input'!S45*S446)</f>
        <v>0</v>
      </c>
      <c r="T859" s="140">
        <f>('User Input'!T45*T446)</f>
        <v>0</v>
      </c>
      <c r="U859" s="140">
        <f>('User Input'!U45*U446)</f>
        <v>0</v>
      </c>
      <c r="V859" s="140">
        <f>('User Input'!V45*V446)</f>
        <v>0</v>
      </c>
      <c r="W859" s="140">
        <f>('User Input'!W45*W446)</f>
        <v>0</v>
      </c>
      <c r="X859" s="140">
        <f>('User Input'!X45*X446)</f>
        <v>0</v>
      </c>
      <c r="Y859" s="140">
        <f>('User Input'!Y45*Y446)</f>
        <v>0</v>
      </c>
      <c r="Z859" s="140">
        <f>('User Input'!Z45*Z446)</f>
        <v>0</v>
      </c>
      <c r="AA859" s="140">
        <f>('User Input'!AA45*AA446)</f>
        <v>0</v>
      </c>
      <c r="AB859" s="140">
        <f>('User Input'!AB45*AB446)</f>
        <v>0</v>
      </c>
      <c r="AC859" s="140">
        <f>('User Input'!AC45*AC446)</f>
        <v>0</v>
      </c>
      <c r="AD859" s="140">
        <f>('User Input'!AD45*AD446)</f>
        <v>0</v>
      </c>
      <c r="AE859" s="140">
        <f>('User Input'!AE45*AE446)</f>
        <v>0</v>
      </c>
      <c r="AF859" s="140">
        <f>('User Input'!AF45*AF446)</f>
        <v>0</v>
      </c>
      <c r="AG859" s="140">
        <f>('User Input'!AG45*AG446)</f>
        <v>0</v>
      </c>
      <c r="AH859" s="140">
        <f>('User Input'!AH45*AH446)</f>
        <v>0</v>
      </c>
      <c r="AI859" s="140">
        <f>('User Input'!AI45*AI446)</f>
        <v>0</v>
      </c>
      <c r="AJ859" s="140">
        <f>('User Input'!AJ45*AJ446)</f>
        <v>0</v>
      </c>
      <c r="AK859" s="140">
        <f>('User Input'!AK45*AK446)</f>
        <v>0</v>
      </c>
      <c r="AL859" s="140">
        <f>('User Input'!AL45*AL446)</f>
        <v>0</v>
      </c>
      <c r="AM859" s="140">
        <f>('User Input'!AM45*AM446)</f>
        <v>0</v>
      </c>
      <c r="AN859" s="140">
        <f>('User Input'!AN45*AN446)</f>
        <v>0</v>
      </c>
      <c r="AO859" s="140">
        <f>('User Input'!AO45*AO446)</f>
        <v>0</v>
      </c>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row>
    <row r="860" spans="1:95" ht="15" customHeight="1">
      <c r="A860" s="104"/>
      <c r="B860" s="117" t="s">
        <v>114</v>
      </c>
      <c r="C860" s="141"/>
      <c r="D860" s="140">
        <f>('User Input'!D46*D447)</f>
        <v>0</v>
      </c>
      <c r="E860" s="140">
        <f>('User Input'!E46*E447)</f>
        <v>0</v>
      </c>
      <c r="F860" s="140">
        <f>('User Input'!F46*F447)</f>
        <v>0</v>
      </c>
      <c r="G860" s="140">
        <f>('User Input'!G46*G447)</f>
        <v>0</v>
      </c>
      <c r="H860" s="140">
        <f>('User Input'!H46*H447)</f>
        <v>0</v>
      </c>
      <c r="I860" s="140">
        <f>('User Input'!I46*I447)</f>
        <v>0</v>
      </c>
      <c r="J860" s="140">
        <f>('User Input'!J46*J447)</f>
        <v>0</v>
      </c>
      <c r="K860" s="140">
        <f>('User Input'!K46*K447)</f>
        <v>0</v>
      </c>
      <c r="L860" s="140">
        <f>('User Input'!L46*L447)</f>
        <v>0</v>
      </c>
      <c r="M860" s="140">
        <f>('User Input'!M46*M447)</f>
        <v>0</v>
      </c>
      <c r="N860" s="140">
        <f>('User Input'!N46*N447)</f>
        <v>0</v>
      </c>
      <c r="O860" s="140">
        <f>('User Input'!O46*O447)</f>
        <v>0</v>
      </c>
      <c r="P860" s="140">
        <f>('User Input'!P46*P447)</f>
        <v>0</v>
      </c>
      <c r="Q860" s="140">
        <f>('User Input'!Q46*Q447)</f>
        <v>0</v>
      </c>
      <c r="R860" s="140">
        <f>('User Input'!R46*R447)</f>
        <v>0</v>
      </c>
      <c r="S860" s="140">
        <f>('User Input'!S46*S447)</f>
        <v>0</v>
      </c>
      <c r="T860" s="140">
        <f>('User Input'!T46*T447)</f>
        <v>0</v>
      </c>
      <c r="U860" s="140">
        <f>('User Input'!U46*U447)</f>
        <v>0</v>
      </c>
      <c r="V860" s="140">
        <f>('User Input'!V46*V447)</f>
        <v>0</v>
      </c>
      <c r="W860" s="140">
        <f>('User Input'!W46*W447)</f>
        <v>0</v>
      </c>
      <c r="X860" s="140">
        <f>('User Input'!X46*X447)</f>
        <v>0</v>
      </c>
      <c r="Y860" s="140">
        <f>('User Input'!Y46*Y447)</f>
        <v>0</v>
      </c>
      <c r="Z860" s="140">
        <f>('User Input'!Z46*Z447)</f>
        <v>0</v>
      </c>
      <c r="AA860" s="140">
        <f>('User Input'!AA46*AA447)</f>
        <v>0</v>
      </c>
      <c r="AB860" s="140">
        <f>('User Input'!AB46*AB447)</f>
        <v>0</v>
      </c>
      <c r="AC860" s="140">
        <f>('User Input'!AC46*AC447)</f>
        <v>0</v>
      </c>
      <c r="AD860" s="140">
        <f>('User Input'!AD46*AD447)</f>
        <v>0</v>
      </c>
      <c r="AE860" s="140">
        <f>('User Input'!AE46*AE447)</f>
        <v>0</v>
      </c>
      <c r="AF860" s="140">
        <f>('User Input'!AF46*AF447)</f>
        <v>0</v>
      </c>
      <c r="AG860" s="140">
        <f>('User Input'!AG46*AG447)</f>
        <v>0</v>
      </c>
      <c r="AH860" s="140">
        <f>('User Input'!AH46*AH447)</f>
        <v>0</v>
      </c>
      <c r="AI860" s="140">
        <f>('User Input'!AI46*AI447)</f>
        <v>0</v>
      </c>
      <c r="AJ860" s="140">
        <f>('User Input'!AJ46*AJ447)</f>
        <v>0</v>
      </c>
      <c r="AK860" s="140">
        <f>('User Input'!AK46*AK447)</f>
        <v>0</v>
      </c>
      <c r="AL860" s="140">
        <f>('User Input'!AL46*AL447)</f>
        <v>0</v>
      </c>
      <c r="AM860" s="140">
        <f>('User Input'!AM46*AM447)</f>
        <v>0</v>
      </c>
      <c r="AN860" s="140">
        <f>('User Input'!AN46*AN447)</f>
        <v>0</v>
      </c>
      <c r="AO860" s="140">
        <f>('User Input'!AO46*AO447)</f>
        <v>0</v>
      </c>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row>
    <row r="861" spans="1:95" ht="15" customHeight="1">
      <c r="A861" s="104"/>
      <c r="B861" s="117" t="s">
        <v>115</v>
      </c>
      <c r="C861" s="141"/>
      <c r="D861" s="140">
        <f>('User Input'!D47*D448)</f>
        <v>0</v>
      </c>
      <c r="E861" s="140">
        <f>('User Input'!E47*E448)</f>
        <v>0</v>
      </c>
      <c r="F861" s="140">
        <f>('User Input'!F47*F448)</f>
        <v>0</v>
      </c>
      <c r="G861" s="140">
        <f>('User Input'!G47*G448)</f>
        <v>0</v>
      </c>
      <c r="H861" s="140">
        <f>('User Input'!H47*H448)</f>
        <v>0</v>
      </c>
      <c r="I861" s="140">
        <f>('User Input'!I47*I448)</f>
        <v>0</v>
      </c>
      <c r="J861" s="140">
        <f>('User Input'!J47*J448)</f>
        <v>0</v>
      </c>
      <c r="K861" s="140">
        <f>('User Input'!K47*K448)</f>
        <v>0</v>
      </c>
      <c r="L861" s="140">
        <f>('User Input'!L47*L448)</f>
        <v>0</v>
      </c>
      <c r="M861" s="140">
        <f>('User Input'!M47*M448)</f>
        <v>0</v>
      </c>
      <c r="N861" s="140">
        <f>('User Input'!N47*N448)</f>
        <v>0</v>
      </c>
      <c r="O861" s="140">
        <f>('User Input'!O47*O448)</f>
        <v>0</v>
      </c>
      <c r="P861" s="140">
        <f>('User Input'!P47*P448)</f>
        <v>0</v>
      </c>
      <c r="Q861" s="140">
        <f>('User Input'!Q47*Q448)</f>
        <v>0</v>
      </c>
      <c r="R861" s="140">
        <f>('User Input'!R47*R448)</f>
        <v>0</v>
      </c>
      <c r="S861" s="140">
        <f>('User Input'!S47*S448)</f>
        <v>0</v>
      </c>
      <c r="T861" s="140">
        <f>('User Input'!T47*T448)</f>
        <v>0</v>
      </c>
      <c r="U861" s="140">
        <f>('User Input'!U47*U448)</f>
        <v>0</v>
      </c>
      <c r="V861" s="140">
        <f>('User Input'!V47*V448)</f>
        <v>0</v>
      </c>
      <c r="W861" s="140">
        <f>('User Input'!W47*W448)</f>
        <v>0</v>
      </c>
      <c r="X861" s="140">
        <f>('User Input'!X47*X448)</f>
        <v>0</v>
      </c>
      <c r="Y861" s="140">
        <f>('User Input'!Y47*Y448)</f>
        <v>0</v>
      </c>
      <c r="Z861" s="140">
        <f>('User Input'!Z47*Z448)</f>
        <v>0</v>
      </c>
      <c r="AA861" s="140">
        <f>('User Input'!AA47*AA448)</f>
        <v>0</v>
      </c>
      <c r="AB861" s="140">
        <f>('User Input'!AB47*AB448)</f>
        <v>0</v>
      </c>
      <c r="AC861" s="140">
        <f>('User Input'!AC47*AC448)</f>
        <v>0</v>
      </c>
      <c r="AD861" s="140">
        <f>('User Input'!AD47*AD448)</f>
        <v>0</v>
      </c>
      <c r="AE861" s="140">
        <f>('User Input'!AE47*AE448)</f>
        <v>0</v>
      </c>
      <c r="AF861" s="140">
        <f>('User Input'!AF47*AF448)</f>
        <v>0</v>
      </c>
      <c r="AG861" s="140">
        <f>('User Input'!AG47*AG448)</f>
        <v>0</v>
      </c>
      <c r="AH861" s="140">
        <f>('User Input'!AH47*AH448)</f>
        <v>0</v>
      </c>
      <c r="AI861" s="140">
        <f>('User Input'!AI47*AI448)</f>
        <v>0</v>
      </c>
      <c r="AJ861" s="140">
        <f>('User Input'!AJ47*AJ448)</f>
        <v>0</v>
      </c>
      <c r="AK861" s="140">
        <f>('User Input'!AK47*AK448)</f>
        <v>0</v>
      </c>
      <c r="AL861" s="140">
        <f>('User Input'!AL47*AL448)</f>
        <v>0</v>
      </c>
      <c r="AM861" s="140">
        <f>('User Input'!AM47*AM448)</f>
        <v>0</v>
      </c>
      <c r="AN861" s="140">
        <f>('User Input'!AN47*AN448)</f>
        <v>0</v>
      </c>
      <c r="AO861" s="140">
        <f>('User Input'!AO47*AO448)</f>
        <v>0</v>
      </c>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row>
    <row r="862" spans="1:95" ht="15" customHeight="1">
      <c r="A862" s="104"/>
      <c r="B862" s="117" t="s">
        <v>116</v>
      </c>
      <c r="C862" s="141"/>
      <c r="D862" s="140">
        <f>('User Input'!D48*D449)</f>
        <v>0</v>
      </c>
      <c r="E862" s="140">
        <f>('User Input'!E48*E449)</f>
        <v>0</v>
      </c>
      <c r="F862" s="140">
        <f>('User Input'!F48*F449)</f>
        <v>0</v>
      </c>
      <c r="G862" s="140">
        <f>('User Input'!G48*G449)</f>
        <v>0</v>
      </c>
      <c r="H862" s="140">
        <f>('User Input'!H48*H449)</f>
        <v>0</v>
      </c>
      <c r="I862" s="140">
        <f>('User Input'!I48*I449)</f>
        <v>0</v>
      </c>
      <c r="J862" s="140">
        <f>('User Input'!J48*J449)</f>
        <v>0</v>
      </c>
      <c r="K862" s="140">
        <f>('User Input'!K48*K449)</f>
        <v>0</v>
      </c>
      <c r="L862" s="140">
        <f>('User Input'!L48*L449)</f>
        <v>0</v>
      </c>
      <c r="M862" s="140">
        <f>('User Input'!M48*M449)</f>
        <v>0</v>
      </c>
      <c r="N862" s="140">
        <f>('User Input'!N48*N449)</f>
        <v>0</v>
      </c>
      <c r="O862" s="140">
        <f>('User Input'!O48*O449)</f>
        <v>0</v>
      </c>
      <c r="P862" s="140">
        <f>('User Input'!P48*P449)</f>
        <v>0</v>
      </c>
      <c r="Q862" s="140">
        <f>('User Input'!Q48*Q449)</f>
        <v>0</v>
      </c>
      <c r="R862" s="140">
        <f>('User Input'!R48*R449)</f>
        <v>0</v>
      </c>
      <c r="S862" s="140">
        <f>('User Input'!S48*S449)</f>
        <v>0</v>
      </c>
      <c r="T862" s="140">
        <f>('User Input'!T48*T449)</f>
        <v>0</v>
      </c>
      <c r="U862" s="140">
        <f>('User Input'!U48*U449)</f>
        <v>0</v>
      </c>
      <c r="V862" s="140">
        <f>('User Input'!V48*V449)</f>
        <v>0</v>
      </c>
      <c r="W862" s="140">
        <f>('User Input'!W48*W449)</f>
        <v>0</v>
      </c>
      <c r="X862" s="140">
        <f>('User Input'!X48*X449)</f>
        <v>0</v>
      </c>
      <c r="Y862" s="140">
        <f>('User Input'!Y48*Y449)</f>
        <v>0</v>
      </c>
      <c r="Z862" s="140">
        <f>('User Input'!Z48*Z449)</f>
        <v>0</v>
      </c>
      <c r="AA862" s="140">
        <f>('User Input'!AA48*AA449)</f>
        <v>0</v>
      </c>
      <c r="AB862" s="140">
        <f>('User Input'!AB48*AB449)</f>
        <v>0</v>
      </c>
      <c r="AC862" s="140">
        <f>('User Input'!AC48*AC449)</f>
        <v>0</v>
      </c>
      <c r="AD862" s="140">
        <f>('User Input'!AD48*AD449)</f>
        <v>0</v>
      </c>
      <c r="AE862" s="140">
        <f>('User Input'!AE48*AE449)</f>
        <v>0</v>
      </c>
      <c r="AF862" s="140">
        <f>('User Input'!AF48*AF449)</f>
        <v>0</v>
      </c>
      <c r="AG862" s="140">
        <f>('User Input'!AG48*AG449)</f>
        <v>0</v>
      </c>
      <c r="AH862" s="140">
        <f>('User Input'!AH48*AH449)</f>
        <v>0</v>
      </c>
      <c r="AI862" s="140">
        <f>('User Input'!AI48*AI449)</f>
        <v>0</v>
      </c>
      <c r="AJ862" s="140">
        <f>('User Input'!AJ48*AJ449)</f>
        <v>0</v>
      </c>
      <c r="AK862" s="140">
        <f>('User Input'!AK48*AK449)</f>
        <v>0</v>
      </c>
      <c r="AL862" s="140">
        <f>('User Input'!AL48*AL449)</f>
        <v>0</v>
      </c>
      <c r="AM862" s="140">
        <f>('User Input'!AM48*AM449)</f>
        <v>0</v>
      </c>
      <c r="AN862" s="140">
        <f>('User Input'!AN48*AN449)</f>
        <v>0</v>
      </c>
      <c r="AO862" s="140">
        <f>('User Input'!AO48*AO449)</f>
        <v>0</v>
      </c>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row>
    <row r="863" spans="1:95" ht="15" customHeight="1">
      <c r="A863" s="104"/>
      <c r="B863" s="117" t="s">
        <v>117</v>
      </c>
      <c r="C863" s="141"/>
      <c r="D863" s="140">
        <f>('User Input'!D49*D450)</f>
        <v>0</v>
      </c>
      <c r="E863" s="140">
        <f>('User Input'!E49*E450)</f>
        <v>0</v>
      </c>
      <c r="F863" s="140">
        <f>('User Input'!F49*F450)</f>
        <v>0</v>
      </c>
      <c r="G863" s="140">
        <f>('User Input'!G49*G450)</f>
        <v>0</v>
      </c>
      <c r="H863" s="140">
        <f>('User Input'!H49*H450)</f>
        <v>0</v>
      </c>
      <c r="I863" s="140">
        <f>('User Input'!I49*I450)</f>
        <v>0</v>
      </c>
      <c r="J863" s="140">
        <f>('User Input'!J49*J450)</f>
        <v>0</v>
      </c>
      <c r="K863" s="140">
        <f>('User Input'!K49*K450)</f>
        <v>0</v>
      </c>
      <c r="L863" s="140">
        <f>('User Input'!L49*L450)</f>
        <v>0</v>
      </c>
      <c r="M863" s="140">
        <f>('User Input'!M49*M450)</f>
        <v>0</v>
      </c>
      <c r="N863" s="140">
        <f>('User Input'!N49*N450)</f>
        <v>0</v>
      </c>
      <c r="O863" s="140">
        <f>('User Input'!O49*O450)</f>
        <v>0</v>
      </c>
      <c r="P863" s="140">
        <f>('User Input'!P49*P450)</f>
        <v>0</v>
      </c>
      <c r="Q863" s="140">
        <f>('User Input'!Q49*Q450)</f>
        <v>0</v>
      </c>
      <c r="R863" s="140">
        <f>('User Input'!R49*R450)</f>
        <v>0</v>
      </c>
      <c r="S863" s="140">
        <f>('User Input'!S49*S450)</f>
        <v>0</v>
      </c>
      <c r="T863" s="140">
        <f>('User Input'!T49*T450)</f>
        <v>0</v>
      </c>
      <c r="U863" s="140">
        <f>('User Input'!U49*U450)</f>
        <v>0</v>
      </c>
      <c r="V863" s="140">
        <f>('User Input'!V49*V450)</f>
        <v>0</v>
      </c>
      <c r="W863" s="140">
        <f>('User Input'!W49*W450)</f>
        <v>0</v>
      </c>
      <c r="X863" s="140">
        <f>('User Input'!X49*X450)</f>
        <v>0</v>
      </c>
      <c r="Y863" s="140">
        <f>('User Input'!Y49*Y450)</f>
        <v>0</v>
      </c>
      <c r="Z863" s="140">
        <f>('User Input'!Z49*Z450)</f>
        <v>0</v>
      </c>
      <c r="AA863" s="140">
        <f>('User Input'!AA49*AA450)</f>
        <v>0</v>
      </c>
      <c r="AB863" s="140">
        <f>('User Input'!AB49*AB450)</f>
        <v>0</v>
      </c>
      <c r="AC863" s="140">
        <f>('User Input'!AC49*AC450)</f>
        <v>0</v>
      </c>
      <c r="AD863" s="140">
        <f>('User Input'!AD49*AD450)</f>
        <v>0</v>
      </c>
      <c r="AE863" s="140">
        <f>('User Input'!AE49*AE450)</f>
        <v>0</v>
      </c>
      <c r="AF863" s="140">
        <f>('User Input'!AF49*AF450)</f>
        <v>0</v>
      </c>
      <c r="AG863" s="140">
        <f>('User Input'!AG49*AG450)</f>
        <v>0</v>
      </c>
      <c r="AH863" s="140">
        <f>('User Input'!AH49*AH450)</f>
        <v>0</v>
      </c>
      <c r="AI863" s="140">
        <f>('User Input'!AI49*AI450)</f>
        <v>0</v>
      </c>
      <c r="AJ863" s="140">
        <f>('User Input'!AJ49*AJ450)</f>
        <v>0</v>
      </c>
      <c r="AK863" s="140">
        <f>('User Input'!AK49*AK450)</f>
        <v>0</v>
      </c>
      <c r="AL863" s="140">
        <f>('User Input'!AL49*AL450)</f>
        <v>0</v>
      </c>
      <c r="AM863" s="140">
        <f>('User Input'!AM49*AM450)</f>
        <v>0</v>
      </c>
      <c r="AN863" s="140">
        <f>('User Input'!AN49*AN450)</f>
        <v>0</v>
      </c>
      <c r="AO863" s="140">
        <f>('User Input'!AO49*AO450)</f>
        <v>0</v>
      </c>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row>
    <row r="864" spans="1:95" ht="15" customHeight="1">
      <c r="A864" s="104"/>
      <c r="B864" s="117" t="s">
        <v>118</v>
      </c>
      <c r="C864" s="141"/>
      <c r="D864" s="140">
        <f>('User Input'!D50*D451)</f>
        <v>0</v>
      </c>
      <c r="E864" s="140">
        <f>('User Input'!E50*E451)</f>
        <v>0</v>
      </c>
      <c r="F864" s="140">
        <f>('User Input'!F50*F451)</f>
        <v>0</v>
      </c>
      <c r="G864" s="140">
        <f>('User Input'!G50*G451)</f>
        <v>0</v>
      </c>
      <c r="H864" s="140">
        <f>('User Input'!H50*H451)</f>
        <v>0</v>
      </c>
      <c r="I864" s="140">
        <f>('User Input'!I50*I451)</f>
        <v>0</v>
      </c>
      <c r="J864" s="140">
        <f>('User Input'!J50*J451)</f>
        <v>0</v>
      </c>
      <c r="K864" s="140">
        <f>('User Input'!K50*K451)</f>
        <v>0</v>
      </c>
      <c r="L864" s="140">
        <f>('User Input'!L50*L451)</f>
        <v>0</v>
      </c>
      <c r="M864" s="140">
        <f>('User Input'!M50*M451)</f>
        <v>0</v>
      </c>
      <c r="N864" s="140">
        <f>('User Input'!N50*N451)</f>
        <v>0</v>
      </c>
      <c r="O864" s="140">
        <f>('User Input'!O50*O451)</f>
        <v>0</v>
      </c>
      <c r="P864" s="140">
        <f>('User Input'!P50*P451)</f>
        <v>0</v>
      </c>
      <c r="Q864" s="140">
        <f>('User Input'!Q50*Q451)</f>
        <v>0</v>
      </c>
      <c r="R864" s="140">
        <f>('User Input'!R50*R451)</f>
        <v>0</v>
      </c>
      <c r="S864" s="140">
        <f>('User Input'!S50*S451)</f>
        <v>0</v>
      </c>
      <c r="T864" s="140">
        <f>('User Input'!T50*T451)</f>
        <v>0</v>
      </c>
      <c r="U864" s="140">
        <f>('User Input'!U50*U451)</f>
        <v>0</v>
      </c>
      <c r="V864" s="140">
        <f>('User Input'!V50*V451)</f>
        <v>0</v>
      </c>
      <c r="W864" s="140">
        <f>('User Input'!W50*W451)</f>
        <v>0</v>
      </c>
      <c r="X864" s="140">
        <f>('User Input'!X50*X451)</f>
        <v>0</v>
      </c>
      <c r="Y864" s="140">
        <f>('User Input'!Y50*Y451)</f>
        <v>0</v>
      </c>
      <c r="Z864" s="140">
        <f>('User Input'!Z50*Z451)</f>
        <v>0</v>
      </c>
      <c r="AA864" s="140">
        <f>('User Input'!AA50*AA451)</f>
        <v>0</v>
      </c>
      <c r="AB864" s="140">
        <f>('User Input'!AB50*AB451)</f>
        <v>0</v>
      </c>
      <c r="AC864" s="140">
        <f>('User Input'!AC50*AC451)</f>
        <v>0</v>
      </c>
      <c r="AD864" s="140">
        <f>('User Input'!AD50*AD451)</f>
        <v>0</v>
      </c>
      <c r="AE864" s="140">
        <f>('User Input'!AE50*AE451)</f>
        <v>0</v>
      </c>
      <c r="AF864" s="140">
        <f>('User Input'!AF50*AF451)</f>
        <v>0</v>
      </c>
      <c r="AG864" s="140">
        <f>('User Input'!AG50*AG451)</f>
        <v>0</v>
      </c>
      <c r="AH864" s="140">
        <f>('User Input'!AH50*AH451)</f>
        <v>0</v>
      </c>
      <c r="AI864" s="140">
        <f>('User Input'!AI50*AI451)</f>
        <v>0</v>
      </c>
      <c r="AJ864" s="140">
        <f>('User Input'!AJ50*AJ451)</f>
        <v>0</v>
      </c>
      <c r="AK864" s="140">
        <f>('User Input'!AK50*AK451)</f>
        <v>0</v>
      </c>
      <c r="AL864" s="140">
        <f>('User Input'!AL50*AL451)</f>
        <v>0</v>
      </c>
      <c r="AM864" s="140">
        <f>('User Input'!AM50*AM451)</f>
        <v>0</v>
      </c>
      <c r="AN864" s="140">
        <f>('User Input'!AN50*AN451)</f>
        <v>0</v>
      </c>
      <c r="AO864" s="140">
        <f>('User Input'!AO50*AO451)</f>
        <v>0</v>
      </c>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c r="CJ864" s="104"/>
      <c r="CK864" s="104"/>
      <c r="CL864" s="104"/>
      <c r="CM864" s="104"/>
      <c r="CN864" s="104"/>
      <c r="CO864" s="104"/>
      <c r="CP864" s="104"/>
      <c r="CQ864" s="104"/>
    </row>
    <row r="865" spans="1:95" ht="15" customHeight="1">
      <c r="A865" s="104"/>
      <c r="B865" s="117" t="s">
        <v>119</v>
      </c>
      <c r="C865" s="141"/>
      <c r="D865" s="140">
        <f>('User Input'!D51*D452)</f>
        <v>0</v>
      </c>
      <c r="E865" s="140">
        <f>('User Input'!E51*E452)</f>
        <v>0</v>
      </c>
      <c r="F865" s="140">
        <f>('User Input'!F51*F452)</f>
        <v>0</v>
      </c>
      <c r="G865" s="140">
        <f>('User Input'!G51*G452)</f>
        <v>0</v>
      </c>
      <c r="H865" s="140">
        <f>('User Input'!H51*H452)</f>
        <v>0</v>
      </c>
      <c r="I865" s="140">
        <f>('User Input'!I51*I452)</f>
        <v>0</v>
      </c>
      <c r="J865" s="140">
        <f>('User Input'!J51*J452)</f>
        <v>0</v>
      </c>
      <c r="K865" s="140">
        <f>('User Input'!K51*K452)</f>
        <v>0</v>
      </c>
      <c r="L865" s="140">
        <f>('User Input'!L51*L452)</f>
        <v>0</v>
      </c>
      <c r="M865" s="140">
        <f>('User Input'!M51*M452)</f>
        <v>0</v>
      </c>
      <c r="N865" s="140">
        <f>('User Input'!N51*N452)</f>
        <v>0</v>
      </c>
      <c r="O865" s="140">
        <f>('User Input'!O51*O452)</f>
        <v>0</v>
      </c>
      <c r="P865" s="140">
        <f>('User Input'!P51*P452)</f>
        <v>0</v>
      </c>
      <c r="Q865" s="140">
        <f>('User Input'!Q51*Q452)</f>
        <v>0</v>
      </c>
      <c r="R865" s="140">
        <f>('User Input'!R51*R452)</f>
        <v>0</v>
      </c>
      <c r="S865" s="140">
        <f>('User Input'!S51*S452)</f>
        <v>0</v>
      </c>
      <c r="T865" s="140">
        <f>('User Input'!T51*T452)</f>
        <v>0</v>
      </c>
      <c r="U865" s="140">
        <f>('User Input'!U51*U452)</f>
        <v>0</v>
      </c>
      <c r="V865" s="140">
        <f>('User Input'!V51*V452)</f>
        <v>0</v>
      </c>
      <c r="W865" s="140">
        <f>('User Input'!W51*W452)</f>
        <v>0</v>
      </c>
      <c r="X865" s="140">
        <f>('User Input'!X51*X452)</f>
        <v>0</v>
      </c>
      <c r="Y865" s="140">
        <f>('User Input'!Y51*Y452)</f>
        <v>0</v>
      </c>
      <c r="Z865" s="140">
        <f>('User Input'!Z51*Z452)</f>
        <v>0</v>
      </c>
      <c r="AA865" s="140">
        <f>('User Input'!AA51*AA452)</f>
        <v>0</v>
      </c>
      <c r="AB865" s="140">
        <f>('User Input'!AB51*AB452)</f>
        <v>0</v>
      </c>
      <c r="AC865" s="140">
        <f>('User Input'!AC51*AC452)</f>
        <v>0</v>
      </c>
      <c r="AD865" s="140">
        <f>('User Input'!AD51*AD452)</f>
        <v>0</v>
      </c>
      <c r="AE865" s="140">
        <f>('User Input'!AE51*AE452)</f>
        <v>0</v>
      </c>
      <c r="AF865" s="140">
        <f>('User Input'!AF51*AF452)</f>
        <v>0</v>
      </c>
      <c r="AG865" s="140">
        <f>('User Input'!AG51*AG452)</f>
        <v>0</v>
      </c>
      <c r="AH865" s="140">
        <f>('User Input'!AH51*AH452)</f>
        <v>0</v>
      </c>
      <c r="AI865" s="140">
        <f>('User Input'!AI51*AI452)</f>
        <v>0</v>
      </c>
      <c r="AJ865" s="140">
        <f>('User Input'!AJ51*AJ452)</f>
        <v>0</v>
      </c>
      <c r="AK865" s="140">
        <f>('User Input'!AK51*AK452)</f>
        <v>0</v>
      </c>
      <c r="AL865" s="140">
        <f>('User Input'!AL51*AL452)</f>
        <v>0</v>
      </c>
      <c r="AM865" s="140">
        <f>('User Input'!AM51*AM452)</f>
        <v>0</v>
      </c>
      <c r="AN865" s="140">
        <f>('User Input'!AN51*AN452)</f>
        <v>0</v>
      </c>
      <c r="AO865" s="140">
        <f>('User Input'!AO51*AO452)</f>
        <v>0</v>
      </c>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c r="CJ865" s="104"/>
      <c r="CK865" s="104"/>
      <c r="CL865" s="104"/>
      <c r="CM865" s="104"/>
      <c r="CN865" s="104"/>
      <c r="CO865" s="104"/>
      <c r="CP865" s="104"/>
      <c r="CQ865" s="104"/>
    </row>
    <row r="866" spans="1:95" ht="15" customHeight="1">
      <c r="A866" s="104"/>
      <c r="B866" s="117" t="s">
        <v>120</v>
      </c>
      <c r="C866" s="141"/>
      <c r="D866" s="140">
        <f>('User Input'!D52*D453)</f>
        <v>0</v>
      </c>
      <c r="E866" s="140">
        <f>('User Input'!E52*E453)</f>
        <v>0</v>
      </c>
      <c r="F866" s="140">
        <f>('User Input'!F52*F453)</f>
        <v>0</v>
      </c>
      <c r="G866" s="140">
        <f>('User Input'!G52*G453)</f>
        <v>0</v>
      </c>
      <c r="H866" s="140">
        <f>('User Input'!H52*H453)</f>
        <v>0</v>
      </c>
      <c r="I866" s="140">
        <f>('User Input'!I52*I453)</f>
        <v>0</v>
      </c>
      <c r="J866" s="140">
        <f>('User Input'!J52*J453)</f>
        <v>0</v>
      </c>
      <c r="K866" s="140">
        <f>('User Input'!K52*K453)</f>
        <v>0</v>
      </c>
      <c r="L866" s="140">
        <f>('User Input'!L52*L453)</f>
        <v>0</v>
      </c>
      <c r="M866" s="140">
        <f>('User Input'!M52*M453)</f>
        <v>0</v>
      </c>
      <c r="N866" s="140">
        <f>('User Input'!N52*N453)</f>
        <v>0</v>
      </c>
      <c r="O866" s="140">
        <f>('User Input'!O52*O453)</f>
        <v>0</v>
      </c>
      <c r="P866" s="140">
        <f>('User Input'!P52*P453)</f>
        <v>0</v>
      </c>
      <c r="Q866" s="140">
        <f>('User Input'!Q52*Q453)</f>
        <v>0</v>
      </c>
      <c r="R866" s="140">
        <f>('User Input'!R52*R453)</f>
        <v>0</v>
      </c>
      <c r="S866" s="140">
        <f>('User Input'!S52*S453)</f>
        <v>0</v>
      </c>
      <c r="T866" s="140">
        <f>('User Input'!T52*T453)</f>
        <v>0</v>
      </c>
      <c r="U866" s="140">
        <f>('User Input'!U52*U453)</f>
        <v>0</v>
      </c>
      <c r="V866" s="140">
        <f>('User Input'!V52*V453)</f>
        <v>0</v>
      </c>
      <c r="W866" s="140">
        <f>('User Input'!W52*W453)</f>
        <v>0</v>
      </c>
      <c r="X866" s="140">
        <f>('User Input'!X52*X453)</f>
        <v>0</v>
      </c>
      <c r="Y866" s="140">
        <f>('User Input'!Y52*Y453)</f>
        <v>0</v>
      </c>
      <c r="Z866" s="140">
        <f>('User Input'!Z52*Z453)</f>
        <v>0</v>
      </c>
      <c r="AA866" s="140">
        <f>('User Input'!AA52*AA453)</f>
        <v>0</v>
      </c>
      <c r="AB866" s="140">
        <f>('User Input'!AB52*AB453)</f>
        <v>0</v>
      </c>
      <c r="AC866" s="140">
        <f>('User Input'!AC52*AC453)</f>
        <v>0</v>
      </c>
      <c r="AD866" s="140">
        <f>('User Input'!AD52*AD453)</f>
        <v>0</v>
      </c>
      <c r="AE866" s="140">
        <f>('User Input'!AE52*AE453)</f>
        <v>0</v>
      </c>
      <c r="AF866" s="140">
        <f>('User Input'!AF52*AF453)</f>
        <v>0</v>
      </c>
      <c r="AG866" s="140">
        <f>('User Input'!AG52*AG453)</f>
        <v>0</v>
      </c>
      <c r="AH866" s="140">
        <f>('User Input'!AH52*AH453)</f>
        <v>0</v>
      </c>
      <c r="AI866" s="140">
        <f>('User Input'!AI52*AI453)</f>
        <v>0</v>
      </c>
      <c r="AJ866" s="140">
        <f>('User Input'!AJ52*AJ453)</f>
        <v>0</v>
      </c>
      <c r="AK866" s="140">
        <f>('User Input'!AK52*AK453)</f>
        <v>0</v>
      </c>
      <c r="AL866" s="140">
        <f>('User Input'!AL52*AL453)</f>
        <v>0</v>
      </c>
      <c r="AM866" s="140">
        <f>('User Input'!AM52*AM453)</f>
        <v>0</v>
      </c>
      <c r="AN866" s="140">
        <f>('User Input'!AN52*AN453)</f>
        <v>0</v>
      </c>
      <c r="AO866" s="140">
        <f>('User Input'!AO52*AO453)</f>
        <v>0</v>
      </c>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c r="CJ866" s="104"/>
      <c r="CK866" s="104"/>
      <c r="CL866" s="104"/>
      <c r="CM866" s="104"/>
      <c r="CN866" s="104"/>
      <c r="CO866" s="104"/>
      <c r="CP866" s="104"/>
      <c r="CQ866" s="104"/>
    </row>
    <row r="867" spans="1:95" ht="15" customHeight="1">
      <c r="A867" s="104"/>
      <c r="B867" s="117" t="s">
        <v>121</v>
      </c>
      <c r="C867" s="141"/>
      <c r="D867" s="140">
        <f>('User Input'!D53*D454)</f>
        <v>0</v>
      </c>
      <c r="E867" s="140">
        <f>('User Input'!E53*E454)</f>
        <v>0</v>
      </c>
      <c r="F867" s="140">
        <f>('User Input'!F53*F454)</f>
        <v>0</v>
      </c>
      <c r="G867" s="140">
        <f>('User Input'!G53*G454)</f>
        <v>0</v>
      </c>
      <c r="H867" s="140">
        <f>('User Input'!H53*H454)</f>
        <v>0</v>
      </c>
      <c r="I867" s="140">
        <f>('User Input'!I53*I454)</f>
        <v>0</v>
      </c>
      <c r="J867" s="140">
        <f>('User Input'!J53*J454)</f>
        <v>0</v>
      </c>
      <c r="K867" s="140">
        <f>('User Input'!K53*K454)</f>
        <v>0</v>
      </c>
      <c r="L867" s="140">
        <f>('User Input'!L53*L454)</f>
        <v>0</v>
      </c>
      <c r="M867" s="140">
        <f>('User Input'!M53*M454)</f>
        <v>0</v>
      </c>
      <c r="N867" s="140">
        <f>('User Input'!N53*N454)</f>
        <v>0</v>
      </c>
      <c r="O867" s="140">
        <f>('User Input'!O53*O454)</f>
        <v>0</v>
      </c>
      <c r="P867" s="140">
        <f>('User Input'!P53*P454)</f>
        <v>0</v>
      </c>
      <c r="Q867" s="140">
        <f>('User Input'!Q53*Q454)</f>
        <v>0</v>
      </c>
      <c r="R867" s="140">
        <f>('User Input'!R53*R454)</f>
        <v>0</v>
      </c>
      <c r="S867" s="140">
        <f>('User Input'!S53*S454)</f>
        <v>0</v>
      </c>
      <c r="T867" s="140">
        <f>('User Input'!T53*T454)</f>
        <v>0</v>
      </c>
      <c r="U867" s="140">
        <f>('User Input'!U53*U454)</f>
        <v>0</v>
      </c>
      <c r="V867" s="140">
        <f>('User Input'!V53*V454)</f>
        <v>0</v>
      </c>
      <c r="W867" s="140">
        <f>('User Input'!W53*W454)</f>
        <v>0</v>
      </c>
      <c r="X867" s="140">
        <f>('User Input'!X53*X454)</f>
        <v>0</v>
      </c>
      <c r="Y867" s="140">
        <f>('User Input'!Y53*Y454)</f>
        <v>0</v>
      </c>
      <c r="Z867" s="140">
        <f>('User Input'!Z53*Z454)</f>
        <v>0</v>
      </c>
      <c r="AA867" s="140">
        <f>('User Input'!AA53*AA454)</f>
        <v>0</v>
      </c>
      <c r="AB867" s="140">
        <f>('User Input'!AB53*AB454)</f>
        <v>0</v>
      </c>
      <c r="AC867" s="140">
        <f>('User Input'!AC53*AC454)</f>
        <v>0</v>
      </c>
      <c r="AD867" s="140">
        <f>('User Input'!AD53*AD454)</f>
        <v>0</v>
      </c>
      <c r="AE867" s="140">
        <f>('User Input'!AE53*AE454)</f>
        <v>0</v>
      </c>
      <c r="AF867" s="140">
        <f>('User Input'!AF53*AF454)</f>
        <v>0</v>
      </c>
      <c r="AG867" s="140">
        <f>('User Input'!AG53*AG454)</f>
        <v>0</v>
      </c>
      <c r="AH867" s="140">
        <f>('User Input'!AH53*AH454)</f>
        <v>0</v>
      </c>
      <c r="AI867" s="140">
        <f>('User Input'!AI53*AI454)</f>
        <v>0</v>
      </c>
      <c r="AJ867" s="140">
        <f>('User Input'!AJ53*AJ454)</f>
        <v>0</v>
      </c>
      <c r="AK867" s="140">
        <f>('User Input'!AK53*AK454)</f>
        <v>0</v>
      </c>
      <c r="AL867" s="140">
        <f>('User Input'!AL53*AL454)</f>
        <v>0</v>
      </c>
      <c r="AM867" s="140">
        <f>('User Input'!AM53*AM454)</f>
        <v>0</v>
      </c>
      <c r="AN867" s="140">
        <f>('User Input'!AN53*AN454)</f>
        <v>0</v>
      </c>
      <c r="AO867" s="140">
        <f>('User Input'!AO53*AO454)</f>
        <v>0</v>
      </c>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c r="CJ867" s="104"/>
      <c r="CK867" s="104"/>
      <c r="CL867" s="104"/>
      <c r="CM867" s="104"/>
      <c r="CN867" s="104"/>
      <c r="CO867" s="104"/>
      <c r="CP867" s="104"/>
      <c r="CQ867" s="104"/>
    </row>
    <row r="868" spans="1:95" ht="15" customHeight="1">
      <c r="A868" s="104"/>
      <c r="B868" s="117" t="s">
        <v>122</v>
      </c>
      <c r="C868" s="141"/>
      <c r="D868" s="140">
        <f>('User Input'!D54*D455)</f>
        <v>0</v>
      </c>
      <c r="E868" s="140">
        <f>('User Input'!E54*E455)</f>
        <v>0</v>
      </c>
      <c r="F868" s="140">
        <f>('User Input'!F54*F455)</f>
        <v>0</v>
      </c>
      <c r="G868" s="140">
        <f>('User Input'!G54*G455)</f>
        <v>0</v>
      </c>
      <c r="H868" s="140">
        <f>('User Input'!H54*H455)</f>
        <v>0</v>
      </c>
      <c r="I868" s="140">
        <f>('User Input'!I54*I455)</f>
        <v>0</v>
      </c>
      <c r="J868" s="140">
        <f>('User Input'!J54*J455)</f>
        <v>0</v>
      </c>
      <c r="K868" s="140">
        <f>('User Input'!K54*K455)</f>
        <v>0</v>
      </c>
      <c r="L868" s="140">
        <f>('User Input'!L54*L455)</f>
        <v>0</v>
      </c>
      <c r="M868" s="140">
        <f>('User Input'!M54*M455)</f>
        <v>0</v>
      </c>
      <c r="N868" s="140">
        <f>('User Input'!N54*N455)</f>
        <v>0</v>
      </c>
      <c r="O868" s="140">
        <f>('User Input'!O54*O455)</f>
        <v>0</v>
      </c>
      <c r="P868" s="140">
        <f>('User Input'!P54*P455)</f>
        <v>0</v>
      </c>
      <c r="Q868" s="140">
        <f>('User Input'!Q54*Q455)</f>
        <v>0</v>
      </c>
      <c r="R868" s="140">
        <f>('User Input'!R54*R455)</f>
        <v>0</v>
      </c>
      <c r="S868" s="140">
        <f>('User Input'!S54*S455)</f>
        <v>0</v>
      </c>
      <c r="T868" s="140">
        <f>('User Input'!T54*T455)</f>
        <v>0</v>
      </c>
      <c r="U868" s="140">
        <f>('User Input'!U54*U455)</f>
        <v>0</v>
      </c>
      <c r="V868" s="140">
        <f>('User Input'!V54*V455)</f>
        <v>0</v>
      </c>
      <c r="W868" s="140">
        <f>('User Input'!W54*W455)</f>
        <v>0</v>
      </c>
      <c r="X868" s="140">
        <f>('User Input'!X54*X455)</f>
        <v>0</v>
      </c>
      <c r="Y868" s="140">
        <f>('User Input'!Y54*Y455)</f>
        <v>0</v>
      </c>
      <c r="Z868" s="140">
        <f>('User Input'!Z54*Z455)</f>
        <v>0</v>
      </c>
      <c r="AA868" s="140">
        <f>('User Input'!AA54*AA455)</f>
        <v>0</v>
      </c>
      <c r="AB868" s="140">
        <f>('User Input'!AB54*AB455)</f>
        <v>0</v>
      </c>
      <c r="AC868" s="140">
        <f>('User Input'!AC54*AC455)</f>
        <v>0</v>
      </c>
      <c r="AD868" s="140">
        <f>('User Input'!AD54*AD455)</f>
        <v>0</v>
      </c>
      <c r="AE868" s="140">
        <f>('User Input'!AE54*AE455)</f>
        <v>0</v>
      </c>
      <c r="AF868" s="140">
        <f>('User Input'!AF54*AF455)</f>
        <v>0</v>
      </c>
      <c r="AG868" s="140">
        <f>('User Input'!AG54*AG455)</f>
        <v>0</v>
      </c>
      <c r="AH868" s="140">
        <f>('User Input'!AH54*AH455)</f>
        <v>0</v>
      </c>
      <c r="AI868" s="140">
        <f>('User Input'!AI54*AI455)</f>
        <v>0</v>
      </c>
      <c r="AJ868" s="140">
        <f>('User Input'!AJ54*AJ455)</f>
        <v>0</v>
      </c>
      <c r="AK868" s="140">
        <f>('User Input'!AK54*AK455)</f>
        <v>0</v>
      </c>
      <c r="AL868" s="140">
        <f>('User Input'!AL54*AL455)</f>
        <v>0</v>
      </c>
      <c r="AM868" s="140">
        <f>('User Input'!AM54*AM455)</f>
        <v>0</v>
      </c>
      <c r="AN868" s="140">
        <f>('User Input'!AN54*AN455)</f>
        <v>0</v>
      </c>
      <c r="AO868" s="140">
        <f>('User Input'!AO54*AO455)</f>
        <v>0</v>
      </c>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c r="CJ868" s="104"/>
      <c r="CK868" s="104"/>
      <c r="CL868" s="104"/>
      <c r="CM868" s="104"/>
      <c r="CN868" s="104"/>
      <c r="CO868" s="104"/>
      <c r="CP868" s="104"/>
      <c r="CQ868" s="104"/>
    </row>
    <row r="869" spans="1:95" ht="15" customHeight="1">
      <c r="A869" s="104"/>
      <c r="B869" s="117" t="s">
        <v>123</v>
      </c>
      <c r="C869" s="141"/>
      <c r="D869" s="140">
        <f>('User Input'!D55*D456)</f>
        <v>0</v>
      </c>
      <c r="E869" s="140">
        <f>('User Input'!E55*E456)</f>
        <v>0</v>
      </c>
      <c r="F869" s="140">
        <f>('User Input'!F55*F456)</f>
        <v>0</v>
      </c>
      <c r="G869" s="140">
        <f>('User Input'!G55*G456)</f>
        <v>0</v>
      </c>
      <c r="H869" s="140">
        <f>('User Input'!H55*H456)</f>
        <v>0</v>
      </c>
      <c r="I869" s="140">
        <f>('User Input'!I55*I456)</f>
        <v>0</v>
      </c>
      <c r="J869" s="140">
        <f>('User Input'!J55*J456)</f>
        <v>0</v>
      </c>
      <c r="K869" s="140">
        <f>('User Input'!K55*K456)</f>
        <v>0</v>
      </c>
      <c r="L869" s="140">
        <f>('User Input'!L55*L456)</f>
        <v>0</v>
      </c>
      <c r="M869" s="140">
        <f>('User Input'!M55*M456)</f>
        <v>0</v>
      </c>
      <c r="N869" s="140">
        <f>('User Input'!N55*N456)</f>
        <v>0</v>
      </c>
      <c r="O869" s="140">
        <f>('User Input'!O55*O456)</f>
        <v>0</v>
      </c>
      <c r="P869" s="140">
        <f>('User Input'!P55*P456)</f>
        <v>0</v>
      </c>
      <c r="Q869" s="140">
        <f>('User Input'!Q55*Q456)</f>
        <v>0</v>
      </c>
      <c r="R869" s="140">
        <f>('User Input'!R55*R456)</f>
        <v>0</v>
      </c>
      <c r="S869" s="140">
        <f>('User Input'!S55*S456)</f>
        <v>0</v>
      </c>
      <c r="T869" s="140">
        <f>('User Input'!T55*T456)</f>
        <v>0</v>
      </c>
      <c r="U869" s="140">
        <f>('User Input'!U55*U456)</f>
        <v>0</v>
      </c>
      <c r="V869" s="140">
        <f>('User Input'!V55*V456)</f>
        <v>0</v>
      </c>
      <c r="W869" s="140">
        <f>('User Input'!W55*W456)</f>
        <v>0</v>
      </c>
      <c r="X869" s="140">
        <f>('User Input'!X55*X456)</f>
        <v>0</v>
      </c>
      <c r="Y869" s="140">
        <f>('User Input'!Y55*Y456)</f>
        <v>0</v>
      </c>
      <c r="Z869" s="140">
        <f>('User Input'!Z55*Z456)</f>
        <v>0</v>
      </c>
      <c r="AA869" s="140">
        <f>('User Input'!AA55*AA456)</f>
        <v>0</v>
      </c>
      <c r="AB869" s="140">
        <f>('User Input'!AB55*AB456)</f>
        <v>0</v>
      </c>
      <c r="AC869" s="140">
        <f>('User Input'!AC55*AC456)</f>
        <v>0</v>
      </c>
      <c r="AD869" s="140">
        <f>('User Input'!AD55*AD456)</f>
        <v>0</v>
      </c>
      <c r="AE869" s="140">
        <f>('User Input'!AE55*AE456)</f>
        <v>0</v>
      </c>
      <c r="AF869" s="140">
        <f>('User Input'!AF55*AF456)</f>
        <v>0</v>
      </c>
      <c r="AG869" s="140">
        <f>('User Input'!AG55*AG456)</f>
        <v>0</v>
      </c>
      <c r="AH869" s="140">
        <f>('User Input'!AH55*AH456)</f>
        <v>0</v>
      </c>
      <c r="AI869" s="140">
        <f>('User Input'!AI55*AI456)</f>
        <v>0</v>
      </c>
      <c r="AJ869" s="140">
        <f>('User Input'!AJ55*AJ456)</f>
        <v>0</v>
      </c>
      <c r="AK869" s="140">
        <f>('User Input'!AK55*AK456)</f>
        <v>0</v>
      </c>
      <c r="AL869" s="140">
        <f>('User Input'!AL55*AL456)</f>
        <v>0</v>
      </c>
      <c r="AM869" s="140">
        <f>('User Input'!AM55*AM456)</f>
        <v>0</v>
      </c>
      <c r="AN869" s="140">
        <f>('User Input'!AN55*AN456)</f>
        <v>0</v>
      </c>
      <c r="AO869" s="140">
        <f>('User Input'!AO55*AO456)</f>
        <v>0</v>
      </c>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c r="CJ869" s="104"/>
      <c r="CK869" s="104"/>
      <c r="CL869" s="104"/>
      <c r="CM869" s="104"/>
      <c r="CN869" s="104"/>
      <c r="CO869" s="104"/>
      <c r="CP869" s="104"/>
      <c r="CQ869" s="104"/>
    </row>
    <row r="870" spans="1:95" ht="15" customHeight="1">
      <c r="A870" s="104"/>
      <c r="B870" s="117" t="s">
        <v>124</v>
      </c>
      <c r="C870" s="141"/>
      <c r="D870" s="140">
        <f>('User Input'!D56*D457)</f>
        <v>0</v>
      </c>
      <c r="E870" s="140">
        <f>('User Input'!E56*E457)</f>
        <v>0</v>
      </c>
      <c r="F870" s="140">
        <f>('User Input'!F56*F457)</f>
        <v>0</v>
      </c>
      <c r="G870" s="140">
        <f>('User Input'!G56*G457)</f>
        <v>0</v>
      </c>
      <c r="H870" s="140">
        <f>('User Input'!H56*H457)</f>
        <v>0</v>
      </c>
      <c r="I870" s="140">
        <f>('User Input'!I56*I457)</f>
        <v>0</v>
      </c>
      <c r="J870" s="140">
        <f>('User Input'!J56*J457)</f>
        <v>0</v>
      </c>
      <c r="K870" s="140">
        <f>('User Input'!K56*K457)</f>
        <v>0</v>
      </c>
      <c r="L870" s="140">
        <f>('User Input'!L56*L457)</f>
        <v>0</v>
      </c>
      <c r="M870" s="140">
        <f>('User Input'!M56*M457)</f>
        <v>0</v>
      </c>
      <c r="N870" s="140">
        <f>('User Input'!N56*N457)</f>
        <v>0</v>
      </c>
      <c r="O870" s="140">
        <f>('User Input'!O56*O457)</f>
        <v>0</v>
      </c>
      <c r="P870" s="140">
        <f>('User Input'!P56*P457)</f>
        <v>0</v>
      </c>
      <c r="Q870" s="140">
        <f>('User Input'!Q56*Q457)</f>
        <v>0</v>
      </c>
      <c r="R870" s="140">
        <f>('User Input'!R56*R457)</f>
        <v>0</v>
      </c>
      <c r="S870" s="140">
        <f>('User Input'!S56*S457)</f>
        <v>0</v>
      </c>
      <c r="T870" s="140">
        <f>('User Input'!T56*T457)</f>
        <v>0</v>
      </c>
      <c r="U870" s="140">
        <f>('User Input'!U56*U457)</f>
        <v>0</v>
      </c>
      <c r="V870" s="140">
        <f>('User Input'!V56*V457)</f>
        <v>0</v>
      </c>
      <c r="W870" s="140">
        <f>('User Input'!W56*W457)</f>
        <v>0</v>
      </c>
      <c r="X870" s="140">
        <f>('User Input'!X56*X457)</f>
        <v>0</v>
      </c>
      <c r="Y870" s="140">
        <f>('User Input'!Y56*Y457)</f>
        <v>0</v>
      </c>
      <c r="Z870" s="140">
        <f>('User Input'!Z56*Z457)</f>
        <v>0</v>
      </c>
      <c r="AA870" s="140">
        <f>('User Input'!AA56*AA457)</f>
        <v>0</v>
      </c>
      <c r="AB870" s="140">
        <f>('User Input'!AB56*AB457)</f>
        <v>0</v>
      </c>
      <c r="AC870" s="140">
        <f>('User Input'!AC56*AC457)</f>
        <v>0</v>
      </c>
      <c r="AD870" s="140">
        <f>('User Input'!AD56*AD457)</f>
        <v>0</v>
      </c>
      <c r="AE870" s="140">
        <f>('User Input'!AE56*AE457)</f>
        <v>0</v>
      </c>
      <c r="AF870" s="140">
        <f>('User Input'!AF56*AF457)</f>
        <v>0</v>
      </c>
      <c r="AG870" s="140">
        <f>('User Input'!AG56*AG457)</f>
        <v>0</v>
      </c>
      <c r="AH870" s="140">
        <f>('User Input'!AH56*AH457)</f>
        <v>0</v>
      </c>
      <c r="AI870" s="140">
        <f>('User Input'!AI56*AI457)</f>
        <v>0</v>
      </c>
      <c r="AJ870" s="140">
        <f>('User Input'!AJ56*AJ457)</f>
        <v>0</v>
      </c>
      <c r="AK870" s="140">
        <f>('User Input'!AK56*AK457)</f>
        <v>0</v>
      </c>
      <c r="AL870" s="140">
        <f>('User Input'!AL56*AL457)</f>
        <v>0</v>
      </c>
      <c r="AM870" s="140">
        <f>('User Input'!AM56*AM457)</f>
        <v>0</v>
      </c>
      <c r="AN870" s="140">
        <f>('User Input'!AN56*AN457)</f>
        <v>0</v>
      </c>
      <c r="AO870" s="140">
        <f>('User Input'!AO56*AO457)</f>
        <v>0</v>
      </c>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c r="CJ870" s="104"/>
      <c r="CK870" s="104"/>
      <c r="CL870" s="104"/>
      <c r="CM870" s="104"/>
      <c r="CN870" s="104"/>
      <c r="CO870" s="104"/>
      <c r="CP870" s="104"/>
      <c r="CQ870" s="104"/>
    </row>
    <row r="871" spans="1:95" ht="15" customHeight="1">
      <c r="A871" s="104"/>
      <c r="B871" s="117" t="s">
        <v>125</v>
      </c>
      <c r="C871" s="141"/>
      <c r="D871" s="140">
        <f>('User Input'!D57*D458)</f>
        <v>0</v>
      </c>
      <c r="E871" s="140">
        <f>('User Input'!E57*E458)</f>
        <v>0</v>
      </c>
      <c r="F871" s="140">
        <f>('User Input'!F57*F458)</f>
        <v>0</v>
      </c>
      <c r="G871" s="140">
        <f>('User Input'!G57*G458)</f>
        <v>0</v>
      </c>
      <c r="H871" s="140">
        <f>('User Input'!H57*H458)</f>
        <v>0</v>
      </c>
      <c r="I871" s="140">
        <f>('User Input'!I57*I458)</f>
        <v>0</v>
      </c>
      <c r="J871" s="140">
        <f>('User Input'!J57*J458)</f>
        <v>0</v>
      </c>
      <c r="K871" s="140">
        <f>('User Input'!K57*K458)</f>
        <v>0</v>
      </c>
      <c r="L871" s="140">
        <f>('User Input'!L57*L458)</f>
        <v>0</v>
      </c>
      <c r="M871" s="140">
        <f>('User Input'!M57*M458)</f>
        <v>0</v>
      </c>
      <c r="N871" s="140">
        <f>('User Input'!N57*N458)</f>
        <v>0</v>
      </c>
      <c r="O871" s="140">
        <f>('User Input'!O57*O458)</f>
        <v>0</v>
      </c>
      <c r="P871" s="140">
        <f>('User Input'!P57*P458)</f>
        <v>0</v>
      </c>
      <c r="Q871" s="140">
        <f>('User Input'!Q57*Q458)</f>
        <v>0</v>
      </c>
      <c r="R871" s="140">
        <f>('User Input'!R57*R458)</f>
        <v>0</v>
      </c>
      <c r="S871" s="140">
        <f>('User Input'!S57*S458)</f>
        <v>0</v>
      </c>
      <c r="T871" s="140">
        <f>('User Input'!T57*T458)</f>
        <v>0</v>
      </c>
      <c r="U871" s="140">
        <f>('User Input'!U57*U458)</f>
        <v>0</v>
      </c>
      <c r="V871" s="140">
        <f>('User Input'!V57*V458)</f>
        <v>0</v>
      </c>
      <c r="W871" s="140">
        <f>('User Input'!W57*W458)</f>
        <v>0</v>
      </c>
      <c r="X871" s="140">
        <f>('User Input'!X57*X458)</f>
        <v>0</v>
      </c>
      <c r="Y871" s="140">
        <f>('User Input'!Y57*Y458)</f>
        <v>0</v>
      </c>
      <c r="Z871" s="140">
        <f>('User Input'!Z57*Z458)</f>
        <v>0</v>
      </c>
      <c r="AA871" s="140">
        <f>('User Input'!AA57*AA458)</f>
        <v>0</v>
      </c>
      <c r="AB871" s="140">
        <f>('User Input'!AB57*AB458)</f>
        <v>0</v>
      </c>
      <c r="AC871" s="140">
        <f>('User Input'!AC57*AC458)</f>
        <v>0</v>
      </c>
      <c r="AD871" s="140">
        <f>('User Input'!AD57*AD458)</f>
        <v>0</v>
      </c>
      <c r="AE871" s="140">
        <f>('User Input'!AE57*AE458)</f>
        <v>0</v>
      </c>
      <c r="AF871" s="140">
        <f>('User Input'!AF57*AF458)</f>
        <v>0</v>
      </c>
      <c r="AG871" s="140">
        <f>('User Input'!AG57*AG458)</f>
        <v>0</v>
      </c>
      <c r="AH871" s="140">
        <f>('User Input'!AH57*AH458)</f>
        <v>0</v>
      </c>
      <c r="AI871" s="140">
        <f>('User Input'!AI57*AI458)</f>
        <v>0</v>
      </c>
      <c r="AJ871" s="140">
        <f>('User Input'!AJ57*AJ458)</f>
        <v>0</v>
      </c>
      <c r="AK871" s="140">
        <f>('User Input'!AK57*AK458)</f>
        <v>0</v>
      </c>
      <c r="AL871" s="140">
        <f>('User Input'!AL57*AL458)</f>
        <v>0</v>
      </c>
      <c r="AM871" s="140">
        <f>('User Input'!AM57*AM458)</f>
        <v>0</v>
      </c>
      <c r="AN871" s="140">
        <f>('User Input'!AN57*AN458)</f>
        <v>0</v>
      </c>
      <c r="AO871" s="140">
        <f>('User Input'!AO57*AO458)</f>
        <v>0</v>
      </c>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c r="CJ871" s="104"/>
      <c r="CK871" s="104"/>
      <c r="CL871" s="104"/>
      <c r="CM871" s="104"/>
      <c r="CN871" s="104"/>
      <c r="CO871" s="104"/>
      <c r="CP871" s="104"/>
      <c r="CQ871" s="104"/>
    </row>
    <row r="872" spans="1:95" ht="15" customHeight="1">
      <c r="A872" s="104"/>
      <c r="B872" s="117" t="s">
        <v>126</v>
      </c>
      <c r="C872" s="141"/>
      <c r="D872" s="140">
        <f>('User Input'!D58*D459)</f>
        <v>0</v>
      </c>
      <c r="E872" s="140">
        <f>('User Input'!E58*E459)</f>
        <v>0</v>
      </c>
      <c r="F872" s="140">
        <f>('User Input'!F58*F459)</f>
        <v>0</v>
      </c>
      <c r="G872" s="140">
        <f>('User Input'!G58*G459)</f>
        <v>0</v>
      </c>
      <c r="H872" s="140">
        <f>('User Input'!H58*H459)</f>
        <v>0</v>
      </c>
      <c r="I872" s="140">
        <f>('User Input'!I58*I459)</f>
        <v>0</v>
      </c>
      <c r="J872" s="140">
        <f>('User Input'!J58*J459)</f>
        <v>0</v>
      </c>
      <c r="K872" s="140">
        <f>('User Input'!K58*K459)</f>
        <v>0</v>
      </c>
      <c r="L872" s="140">
        <f>('User Input'!L58*L459)</f>
        <v>0</v>
      </c>
      <c r="M872" s="140">
        <f>('User Input'!M58*M459)</f>
        <v>0</v>
      </c>
      <c r="N872" s="140">
        <f>('User Input'!N58*N459)</f>
        <v>0</v>
      </c>
      <c r="O872" s="140">
        <f>('User Input'!O58*O459)</f>
        <v>0</v>
      </c>
      <c r="P872" s="140">
        <f>('User Input'!P58*P459)</f>
        <v>0</v>
      </c>
      <c r="Q872" s="140">
        <f>('User Input'!Q58*Q459)</f>
        <v>0</v>
      </c>
      <c r="R872" s="140">
        <f>('User Input'!R58*R459)</f>
        <v>0</v>
      </c>
      <c r="S872" s="140">
        <f>('User Input'!S58*S459)</f>
        <v>0</v>
      </c>
      <c r="T872" s="140">
        <f>('User Input'!T58*T459)</f>
        <v>0</v>
      </c>
      <c r="U872" s="140">
        <f>('User Input'!U58*U459)</f>
        <v>0</v>
      </c>
      <c r="V872" s="140">
        <f>('User Input'!V58*V459)</f>
        <v>0</v>
      </c>
      <c r="W872" s="140">
        <f>('User Input'!W58*W459)</f>
        <v>0</v>
      </c>
      <c r="X872" s="140">
        <f>('User Input'!X58*X459)</f>
        <v>0</v>
      </c>
      <c r="Y872" s="140">
        <f>('User Input'!Y58*Y459)</f>
        <v>0</v>
      </c>
      <c r="Z872" s="140">
        <f>('User Input'!Z58*Z459)</f>
        <v>0</v>
      </c>
      <c r="AA872" s="140">
        <f>('User Input'!AA58*AA459)</f>
        <v>0</v>
      </c>
      <c r="AB872" s="140">
        <f>('User Input'!AB58*AB459)</f>
        <v>0</v>
      </c>
      <c r="AC872" s="140">
        <f>('User Input'!AC58*AC459)</f>
        <v>0</v>
      </c>
      <c r="AD872" s="140">
        <f>('User Input'!AD58*AD459)</f>
        <v>0</v>
      </c>
      <c r="AE872" s="140">
        <f>('User Input'!AE58*AE459)</f>
        <v>0</v>
      </c>
      <c r="AF872" s="140">
        <f>('User Input'!AF58*AF459)</f>
        <v>0</v>
      </c>
      <c r="AG872" s="140">
        <f>('User Input'!AG58*AG459)</f>
        <v>0</v>
      </c>
      <c r="AH872" s="140">
        <f>('User Input'!AH58*AH459)</f>
        <v>0</v>
      </c>
      <c r="AI872" s="140">
        <f>('User Input'!AI58*AI459)</f>
        <v>0</v>
      </c>
      <c r="AJ872" s="140">
        <f>('User Input'!AJ58*AJ459)</f>
        <v>0</v>
      </c>
      <c r="AK872" s="140">
        <f>('User Input'!AK58*AK459)</f>
        <v>0</v>
      </c>
      <c r="AL872" s="140">
        <f>('User Input'!AL58*AL459)</f>
        <v>0</v>
      </c>
      <c r="AM872" s="140">
        <f>('User Input'!AM58*AM459)</f>
        <v>0</v>
      </c>
      <c r="AN872" s="140">
        <f>('User Input'!AN58*AN459)</f>
        <v>0</v>
      </c>
      <c r="AO872" s="140">
        <f>('User Input'!AO58*AO459)</f>
        <v>0</v>
      </c>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c r="CJ872" s="104"/>
      <c r="CK872" s="104"/>
      <c r="CL872" s="104"/>
      <c r="CM872" s="104"/>
      <c r="CN872" s="104"/>
      <c r="CO872" s="104"/>
      <c r="CP872" s="104"/>
      <c r="CQ872" s="104"/>
    </row>
    <row r="873" spans="1:95" ht="15" customHeight="1">
      <c r="A873" s="104"/>
      <c r="B873" s="117" t="s">
        <v>127</v>
      </c>
      <c r="C873" s="141"/>
      <c r="D873" s="140">
        <f>('User Input'!D59*D460)</f>
        <v>0</v>
      </c>
      <c r="E873" s="140">
        <f>('User Input'!E59*E460)</f>
        <v>0</v>
      </c>
      <c r="F873" s="140">
        <f>('User Input'!F59*F460)</f>
        <v>0</v>
      </c>
      <c r="G873" s="140">
        <f>('User Input'!G59*G460)</f>
        <v>0</v>
      </c>
      <c r="H873" s="140">
        <f>('User Input'!H59*H460)</f>
        <v>0</v>
      </c>
      <c r="I873" s="140">
        <f>('User Input'!I59*I460)</f>
        <v>0</v>
      </c>
      <c r="J873" s="140">
        <f>('User Input'!J59*J460)</f>
        <v>0</v>
      </c>
      <c r="K873" s="140">
        <f>('User Input'!K59*K460)</f>
        <v>0</v>
      </c>
      <c r="L873" s="140">
        <f>('User Input'!L59*L460)</f>
        <v>0</v>
      </c>
      <c r="M873" s="140">
        <f>('User Input'!M59*M460)</f>
        <v>0</v>
      </c>
      <c r="N873" s="140">
        <f>('User Input'!N59*N460)</f>
        <v>0</v>
      </c>
      <c r="O873" s="140">
        <f>('User Input'!O59*O460)</f>
        <v>0</v>
      </c>
      <c r="P873" s="140">
        <f>('User Input'!P59*P460)</f>
        <v>0</v>
      </c>
      <c r="Q873" s="140">
        <f>('User Input'!Q59*Q460)</f>
        <v>0</v>
      </c>
      <c r="R873" s="140">
        <f>('User Input'!R59*R460)</f>
        <v>0</v>
      </c>
      <c r="S873" s="140">
        <f>('User Input'!S59*S460)</f>
        <v>0</v>
      </c>
      <c r="T873" s="140">
        <f>('User Input'!T59*T460)</f>
        <v>0</v>
      </c>
      <c r="U873" s="140">
        <f>('User Input'!U59*U460)</f>
        <v>0</v>
      </c>
      <c r="V873" s="140">
        <f>('User Input'!V59*V460)</f>
        <v>0</v>
      </c>
      <c r="W873" s="140">
        <f>('User Input'!W59*W460)</f>
        <v>0</v>
      </c>
      <c r="X873" s="140">
        <f>('User Input'!X59*X460)</f>
        <v>0</v>
      </c>
      <c r="Y873" s="140">
        <f>('User Input'!Y59*Y460)</f>
        <v>0</v>
      </c>
      <c r="Z873" s="140">
        <f>('User Input'!Z59*Z460)</f>
        <v>0</v>
      </c>
      <c r="AA873" s="140">
        <f>('User Input'!AA59*AA460)</f>
        <v>0</v>
      </c>
      <c r="AB873" s="140">
        <f>('User Input'!AB59*AB460)</f>
        <v>0</v>
      </c>
      <c r="AC873" s="140">
        <f>('User Input'!AC59*AC460)</f>
        <v>0</v>
      </c>
      <c r="AD873" s="140">
        <f>('User Input'!AD59*AD460)</f>
        <v>0</v>
      </c>
      <c r="AE873" s="140">
        <f>('User Input'!AE59*AE460)</f>
        <v>0</v>
      </c>
      <c r="AF873" s="140">
        <f>('User Input'!AF59*AF460)</f>
        <v>0</v>
      </c>
      <c r="AG873" s="140">
        <f>('User Input'!AG59*AG460)</f>
        <v>0</v>
      </c>
      <c r="AH873" s="140">
        <f>('User Input'!AH59*AH460)</f>
        <v>0</v>
      </c>
      <c r="AI873" s="140">
        <f>('User Input'!AI59*AI460)</f>
        <v>0</v>
      </c>
      <c r="AJ873" s="140">
        <f>('User Input'!AJ59*AJ460)</f>
        <v>0</v>
      </c>
      <c r="AK873" s="140">
        <f>('User Input'!AK59*AK460)</f>
        <v>0</v>
      </c>
      <c r="AL873" s="140">
        <f>('User Input'!AL59*AL460)</f>
        <v>0</v>
      </c>
      <c r="AM873" s="140">
        <f>('User Input'!AM59*AM460)</f>
        <v>0</v>
      </c>
      <c r="AN873" s="140">
        <f>('User Input'!AN59*AN460)</f>
        <v>0</v>
      </c>
      <c r="AO873" s="140">
        <f>('User Input'!AO59*AO460)</f>
        <v>0</v>
      </c>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c r="CJ873" s="104"/>
      <c r="CK873" s="104"/>
      <c r="CL873" s="104"/>
      <c r="CM873" s="104"/>
      <c r="CN873" s="104"/>
      <c r="CO873" s="104"/>
      <c r="CP873" s="104"/>
      <c r="CQ873" s="104"/>
    </row>
    <row r="874" spans="1:95" ht="15" customHeight="1">
      <c r="A874" s="104"/>
      <c r="B874" s="117" t="s">
        <v>128</v>
      </c>
      <c r="C874" s="141"/>
      <c r="D874" s="140">
        <f>('User Input'!D60*D461)</f>
        <v>0</v>
      </c>
      <c r="E874" s="140">
        <f>('User Input'!E60*E461)</f>
        <v>0</v>
      </c>
      <c r="F874" s="140">
        <f>('User Input'!F60*F461)</f>
        <v>0</v>
      </c>
      <c r="G874" s="140">
        <f>('User Input'!G60*G461)</f>
        <v>0</v>
      </c>
      <c r="H874" s="140">
        <f>('User Input'!H60*H461)</f>
        <v>0</v>
      </c>
      <c r="I874" s="140">
        <f>('User Input'!I60*I461)</f>
        <v>0</v>
      </c>
      <c r="J874" s="140">
        <f>('User Input'!J60*J461)</f>
        <v>0</v>
      </c>
      <c r="K874" s="140">
        <f>('User Input'!K60*K461)</f>
        <v>0</v>
      </c>
      <c r="L874" s="140">
        <f>('User Input'!L60*L461)</f>
        <v>0</v>
      </c>
      <c r="M874" s="140">
        <f>('User Input'!M60*M461)</f>
        <v>0</v>
      </c>
      <c r="N874" s="140">
        <f>('User Input'!N60*N461)</f>
        <v>0</v>
      </c>
      <c r="O874" s="140">
        <f>('User Input'!O60*O461)</f>
        <v>0</v>
      </c>
      <c r="P874" s="140">
        <f>('User Input'!P60*P461)</f>
        <v>0</v>
      </c>
      <c r="Q874" s="140">
        <f>('User Input'!Q60*Q461)</f>
        <v>0</v>
      </c>
      <c r="R874" s="140">
        <f>('User Input'!R60*R461)</f>
        <v>0</v>
      </c>
      <c r="S874" s="140">
        <f>('User Input'!S60*S461)</f>
        <v>0</v>
      </c>
      <c r="T874" s="140">
        <f>('User Input'!T60*T461)</f>
        <v>0</v>
      </c>
      <c r="U874" s="140">
        <f>('User Input'!U60*U461)</f>
        <v>0</v>
      </c>
      <c r="V874" s="140">
        <f>('User Input'!V60*V461)</f>
        <v>0</v>
      </c>
      <c r="W874" s="140">
        <f>('User Input'!W60*W461)</f>
        <v>0</v>
      </c>
      <c r="X874" s="140">
        <f>('User Input'!X60*X461)</f>
        <v>0</v>
      </c>
      <c r="Y874" s="140">
        <f>('User Input'!Y60*Y461)</f>
        <v>0</v>
      </c>
      <c r="Z874" s="140">
        <f>('User Input'!Z60*Z461)</f>
        <v>0</v>
      </c>
      <c r="AA874" s="140">
        <f>('User Input'!AA60*AA461)</f>
        <v>0</v>
      </c>
      <c r="AB874" s="140">
        <f>('User Input'!AB60*AB461)</f>
        <v>0</v>
      </c>
      <c r="AC874" s="140">
        <f>('User Input'!AC60*AC461)</f>
        <v>0</v>
      </c>
      <c r="AD874" s="140">
        <f>('User Input'!AD60*AD461)</f>
        <v>0</v>
      </c>
      <c r="AE874" s="140">
        <f>('User Input'!AE60*AE461)</f>
        <v>0</v>
      </c>
      <c r="AF874" s="140">
        <f>('User Input'!AF60*AF461)</f>
        <v>0</v>
      </c>
      <c r="AG874" s="140">
        <f>('User Input'!AG60*AG461)</f>
        <v>0</v>
      </c>
      <c r="AH874" s="140">
        <f>('User Input'!AH60*AH461)</f>
        <v>0</v>
      </c>
      <c r="AI874" s="140">
        <f>('User Input'!AI60*AI461)</f>
        <v>0</v>
      </c>
      <c r="AJ874" s="140">
        <f>('User Input'!AJ60*AJ461)</f>
        <v>0</v>
      </c>
      <c r="AK874" s="140">
        <f>('User Input'!AK60*AK461)</f>
        <v>0</v>
      </c>
      <c r="AL874" s="140">
        <f>('User Input'!AL60*AL461)</f>
        <v>0</v>
      </c>
      <c r="AM874" s="140">
        <f>('User Input'!AM60*AM461)</f>
        <v>0</v>
      </c>
      <c r="AN874" s="140">
        <f>('User Input'!AN60*AN461)</f>
        <v>0</v>
      </c>
      <c r="AO874" s="140">
        <f>('User Input'!AO60*AO461)</f>
        <v>0</v>
      </c>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c r="CJ874" s="104"/>
      <c r="CK874" s="104"/>
      <c r="CL874" s="104"/>
      <c r="CM874" s="104"/>
      <c r="CN874" s="104"/>
      <c r="CO874" s="104"/>
      <c r="CP874" s="104"/>
      <c r="CQ874" s="104"/>
    </row>
    <row r="875" spans="1:95" ht="15" customHeight="1">
      <c r="A875" s="104"/>
      <c r="B875" s="117" t="s">
        <v>129</v>
      </c>
      <c r="C875" s="141"/>
      <c r="D875" s="140">
        <f>('User Input'!D61*D462)</f>
        <v>0</v>
      </c>
      <c r="E875" s="140">
        <f>('User Input'!E61*E462)</f>
        <v>0</v>
      </c>
      <c r="F875" s="140">
        <f>('User Input'!F61*F462)</f>
        <v>0</v>
      </c>
      <c r="G875" s="140">
        <f>('User Input'!G61*G462)</f>
        <v>0</v>
      </c>
      <c r="H875" s="140">
        <f>('User Input'!H61*H462)</f>
        <v>0</v>
      </c>
      <c r="I875" s="140">
        <f>('User Input'!I61*I462)</f>
        <v>0</v>
      </c>
      <c r="J875" s="140">
        <f>('User Input'!J61*J462)</f>
        <v>0</v>
      </c>
      <c r="K875" s="140">
        <f>('User Input'!K61*K462)</f>
        <v>0</v>
      </c>
      <c r="L875" s="140">
        <f>('User Input'!L61*L462)</f>
        <v>0</v>
      </c>
      <c r="M875" s="140">
        <f>('User Input'!M61*M462)</f>
        <v>0</v>
      </c>
      <c r="N875" s="140">
        <f>('User Input'!N61*N462)</f>
        <v>0</v>
      </c>
      <c r="O875" s="140">
        <f>('User Input'!O61*O462)</f>
        <v>0</v>
      </c>
      <c r="P875" s="140">
        <f>('User Input'!P61*P462)</f>
        <v>0</v>
      </c>
      <c r="Q875" s="140">
        <f>('User Input'!Q61*Q462)</f>
        <v>0</v>
      </c>
      <c r="R875" s="140">
        <f>('User Input'!R61*R462)</f>
        <v>0</v>
      </c>
      <c r="S875" s="140">
        <f>('User Input'!S61*S462)</f>
        <v>0</v>
      </c>
      <c r="T875" s="140">
        <f>('User Input'!T61*T462)</f>
        <v>0</v>
      </c>
      <c r="U875" s="140">
        <f>('User Input'!U61*U462)</f>
        <v>0</v>
      </c>
      <c r="V875" s="140">
        <f>('User Input'!V61*V462)</f>
        <v>0</v>
      </c>
      <c r="W875" s="140">
        <f>('User Input'!W61*W462)</f>
        <v>0</v>
      </c>
      <c r="X875" s="140">
        <f>('User Input'!X61*X462)</f>
        <v>0</v>
      </c>
      <c r="Y875" s="140">
        <f>('User Input'!Y61*Y462)</f>
        <v>0</v>
      </c>
      <c r="Z875" s="140">
        <f>('User Input'!Z61*Z462)</f>
        <v>0</v>
      </c>
      <c r="AA875" s="140">
        <f>('User Input'!AA61*AA462)</f>
        <v>0</v>
      </c>
      <c r="AB875" s="140">
        <f>('User Input'!AB61*AB462)</f>
        <v>0</v>
      </c>
      <c r="AC875" s="140">
        <f>('User Input'!AC61*AC462)</f>
        <v>0</v>
      </c>
      <c r="AD875" s="140">
        <f>('User Input'!AD61*AD462)</f>
        <v>0</v>
      </c>
      <c r="AE875" s="140">
        <f>('User Input'!AE61*AE462)</f>
        <v>0</v>
      </c>
      <c r="AF875" s="140">
        <f>('User Input'!AF61*AF462)</f>
        <v>0</v>
      </c>
      <c r="AG875" s="140">
        <f>('User Input'!AG61*AG462)</f>
        <v>0</v>
      </c>
      <c r="AH875" s="140">
        <f>('User Input'!AH61*AH462)</f>
        <v>0</v>
      </c>
      <c r="AI875" s="140">
        <f>('User Input'!AI61*AI462)</f>
        <v>0</v>
      </c>
      <c r="AJ875" s="140">
        <f>('User Input'!AJ61*AJ462)</f>
        <v>0</v>
      </c>
      <c r="AK875" s="140">
        <f>('User Input'!AK61*AK462)</f>
        <v>0</v>
      </c>
      <c r="AL875" s="140">
        <f>('User Input'!AL61*AL462)</f>
        <v>0</v>
      </c>
      <c r="AM875" s="140">
        <f>('User Input'!AM61*AM462)</f>
        <v>0</v>
      </c>
      <c r="AN875" s="140">
        <f>('User Input'!AN61*AN462)</f>
        <v>0</v>
      </c>
      <c r="AO875" s="140">
        <f>('User Input'!AO61*AO462)</f>
        <v>0</v>
      </c>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c r="CJ875" s="104"/>
      <c r="CK875" s="104"/>
      <c r="CL875" s="104"/>
      <c r="CM875" s="104"/>
      <c r="CN875" s="104"/>
      <c r="CO875" s="104"/>
      <c r="CP875" s="104"/>
      <c r="CQ875" s="104"/>
    </row>
    <row r="876" spans="1:95" ht="15" customHeight="1">
      <c r="A876" s="104"/>
      <c r="B876" s="117" t="s">
        <v>130</v>
      </c>
      <c r="C876" s="141"/>
      <c r="D876" s="140">
        <f>('User Input'!D62*D463)</f>
        <v>0</v>
      </c>
      <c r="E876" s="140">
        <f>('User Input'!E62*E463)</f>
        <v>0</v>
      </c>
      <c r="F876" s="140">
        <f>('User Input'!F62*F463)</f>
        <v>0</v>
      </c>
      <c r="G876" s="140">
        <f>('User Input'!G62*G463)</f>
        <v>0</v>
      </c>
      <c r="H876" s="140">
        <f>('User Input'!H62*H463)</f>
        <v>0</v>
      </c>
      <c r="I876" s="140">
        <f>('User Input'!I62*I463)</f>
        <v>0</v>
      </c>
      <c r="J876" s="140">
        <f>('User Input'!J62*J463)</f>
        <v>0</v>
      </c>
      <c r="K876" s="140">
        <f>('User Input'!K62*K463)</f>
        <v>0</v>
      </c>
      <c r="L876" s="140">
        <f>('User Input'!L62*L463)</f>
        <v>0</v>
      </c>
      <c r="M876" s="140">
        <f>('User Input'!M62*M463)</f>
        <v>0</v>
      </c>
      <c r="N876" s="140">
        <f>('User Input'!N62*N463)</f>
        <v>0</v>
      </c>
      <c r="O876" s="140">
        <f>('User Input'!O62*O463)</f>
        <v>0</v>
      </c>
      <c r="P876" s="140">
        <f>('User Input'!P62*P463)</f>
        <v>0</v>
      </c>
      <c r="Q876" s="140">
        <f>('User Input'!Q62*Q463)</f>
        <v>0</v>
      </c>
      <c r="R876" s="140">
        <f>('User Input'!R62*R463)</f>
        <v>0</v>
      </c>
      <c r="S876" s="140">
        <f>('User Input'!S62*S463)</f>
        <v>0</v>
      </c>
      <c r="T876" s="140">
        <f>('User Input'!T62*T463)</f>
        <v>0</v>
      </c>
      <c r="U876" s="140">
        <f>('User Input'!U62*U463)</f>
        <v>0</v>
      </c>
      <c r="V876" s="140">
        <f>('User Input'!V62*V463)</f>
        <v>0</v>
      </c>
      <c r="W876" s="140">
        <f>('User Input'!W62*W463)</f>
        <v>0</v>
      </c>
      <c r="X876" s="140">
        <f>('User Input'!X62*X463)</f>
        <v>0</v>
      </c>
      <c r="Y876" s="140">
        <f>('User Input'!Y62*Y463)</f>
        <v>0</v>
      </c>
      <c r="Z876" s="140">
        <f>('User Input'!Z62*Z463)</f>
        <v>0</v>
      </c>
      <c r="AA876" s="140">
        <f>('User Input'!AA62*AA463)</f>
        <v>0</v>
      </c>
      <c r="AB876" s="140">
        <f>('User Input'!AB62*AB463)</f>
        <v>0</v>
      </c>
      <c r="AC876" s="140">
        <f>('User Input'!AC62*AC463)</f>
        <v>0</v>
      </c>
      <c r="AD876" s="140">
        <f>('User Input'!AD62*AD463)</f>
        <v>0</v>
      </c>
      <c r="AE876" s="140">
        <f>('User Input'!AE62*AE463)</f>
        <v>0</v>
      </c>
      <c r="AF876" s="140">
        <f>('User Input'!AF62*AF463)</f>
        <v>0</v>
      </c>
      <c r="AG876" s="140">
        <f>('User Input'!AG62*AG463)</f>
        <v>0</v>
      </c>
      <c r="AH876" s="140">
        <f>('User Input'!AH62*AH463)</f>
        <v>0</v>
      </c>
      <c r="AI876" s="140">
        <f>('User Input'!AI62*AI463)</f>
        <v>0</v>
      </c>
      <c r="AJ876" s="140">
        <f>('User Input'!AJ62*AJ463)</f>
        <v>0</v>
      </c>
      <c r="AK876" s="140">
        <f>('User Input'!AK62*AK463)</f>
        <v>0</v>
      </c>
      <c r="AL876" s="140">
        <f>('User Input'!AL62*AL463)</f>
        <v>0</v>
      </c>
      <c r="AM876" s="140">
        <f>('User Input'!AM62*AM463)</f>
        <v>0</v>
      </c>
      <c r="AN876" s="140">
        <f>('User Input'!AN62*AN463)</f>
        <v>0</v>
      </c>
      <c r="AO876" s="140">
        <f>('User Input'!AO62*AO463)</f>
        <v>0</v>
      </c>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c r="CJ876" s="104"/>
      <c r="CK876" s="104"/>
      <c r="CL876" s="104"/>
      <c r="CM876" s="104"/>
      <c r="CN876" s="104"/>
      <c r="CO876" s="104"/>
      <c r="CP876" s="104"/>
      <c r="CQ876" s="104"/>
    </row>
    <row r="877" spans="1:95" ht="15" customHeight="1">
      <c r="A877" s="104"/>
      <c r="B877" s="117" t="s">
        <v>131</v>
      </c>
      <c r="C877" s="141"/>
      <c r="D877" s="140">
        <f>('User Input'!D63*D464)</f>
        <v>0</v>
      </c>
      <c r="E877" s="140">
        <f>('User Input'!E63*E464)</f>
        <v>0</v>
      </c>
      <c r="F877" s="140">
        <f>('User Input'!F63*F464)</f>
        <v>0</v>
      </c>
      <c r="G877" s="140">
        <f>('User Input'!G63*G464)</f>
        <v>0</v>
      </c>
      <c r="H877" s="140">
        <f>('User Input'!H63*H464)</f>
        <v>0</v>
      </c>
      <c r="I877" s="140">
        <f>('User Input'!I63*I464)</f>
        <v>0</v>
      </c>
      <c r="J877" s="140">
        <f>('User Input'!J63*J464)</f>
        <v>0</v>
      </c>
      <c r="K877" s="140">
        <f>('User Input'!K63*K464)</f>
        <v>0</v>
      </c>
      <c r="L877" s="140">
        <f>('User Input'!L63*L464)</f>
        <v>0</v>
      </c>
      <c r="M877" s="140">
        <f>('User Input'!M63*M464)</f>
        <v>0</v>
      </c>
      <c r="N877" s="140">
        <f>('User Input'!N63*N464)</f>
        <v>0</v>
      </c>
      <c r="O877" s="140">
        <f>('User Input'!O63*O464)</f>
        <v>0</v>
      </c>
      <c r="P877" s="140">
        <f>('User Input'!P63*P464)</f>
        <v>0</v>
      </c>
      <c r="Q877" s="140">
        <f>('User Input'!Q63*Q464)</f>
        <v>0</v>
      </c>
      <c r="R877" s="140">
        <f>('User Input'!R63*R464)</f>
        <v>0</v>
      </c>
      <c r="S877" s="140">
        <f>('User Input'!S63*S464)</f>
        <v>0</v>
      </c>
      <c r="T877" s="140">
        <f>('User Input'!T63*T464)</f>
        <v>0</v>
      </c>
      <c r="U877" s="140">
        <f>('User Input'!U63*U464)</f>
        <v>0</v>
      </c>
      <c r="V877" s="140">
        <f>('User Input'!V63*V464)</f>
        <v>0</v>
      </c>
      <c r="W877" s="140">
        <f>('User Input'!W63*W464)</f>
        <v>0</v>
      </c>
      <c r="X877" s="140">
        <f>('User Input'!X63*X464)</f>
        <v>0</v>
      </c>
      <c r="Y877" s="140">
        <f>('User Input'!Y63*Y464)</f>
        <v>0</v>
      </c>
      <c r="Z877" s="140">
        <f>('User Input'!Z63*Z464)</f>
        <v>0</v>
      </c>
      <c r="AA877" s="140">
        <f>('User Input'!AA63*AA464)</f>
        <v>0</v>
      </c>
      <c r="AB877" s="140">
        <f>('User Input'!AB63*AB464)</f>
        <v>0</v>
      </c>
      <c r="AC877" s="140">
        <f>('User Input'!AC63*AC464)</f>
        <v>0</v>
      </c>
      <c r="AD877" s="140">
        <f>('User Input'!AD63*AD464)</f>
        <v>0</v>
      </c>
      <c r="AE877" s="140">
        <f>('User Input'!AE63*AE464)</f>
        <v>0</v>
      </c>
      <c r="AF877" s="140">
        <f>('User Input'!AF63*AF464)</f>
        <v>0</v>
      </c>
      <c r="AG877" s="140">
        <f>('User Input'!AG63*AG464)</f>
        <v>0</v>
      </c>
      <c r="AH877" s="140">
        <f>('User Input'!AH63*AH464)</f>
        <v>0</v>
      </c>
      <c r="AI877" s="140">
        <f>('User Input'!AI63*AI464)</f>
        <v>0</v>
      </c>
      <c r="AJ877" s="140">
        <f>('User Input'!AJ63*AJ464)</f>
        <v>0</v>
      </c>
      <c r="AK877" s="140">
        <f>('User Input'!AK63*AK464)</f>
        <v>0</v>
      </c>
      <c r="AL877" s="140">
        <f>('User Input'!AL63*AL464)</f>
        <v>0</v>
      </c>
      <c r="AM877" s="140">
        <f>('User Input'!AM63*AM464)</f>
        <v>0</v>
      </c>
      <c r="AN877" s="140">
        <f>('User Input'!AN63*AN464)</f>
        <v>0</v>
      </c>
      <c r="AO877" s="140">
        <f>('User Input'!AO63*AO464)</f>
        <v>0</v>
      </c>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c r="CJ877" s="104"/>
      <c r="CK877" s="104"/>
      <c r="CL877" s="104"/>
      <c r="CM877" s="104"/>
      <c r="CN877" s="104"/>
      <c r="CO877" s="104"/>
      <c r="CP877" s="104"/>
      <c r="CQ877" s="104"/>
    </row>
    <row r="878" spans="1:95" ht="15" customHeight="1">
      <c r="A878" s="104"/>
      <c r="B878" s="117" t="s">
        <v>132</v>
      </c>
      <c r="C878" s="141"/>
      <c r="D878" s="140">
        <f>('User Input'!D64*D465)</f>
        <v>0</v>
      </c>
      <c r="E878" s="140">
        <f>('User Input'!E64*E465)</f>
        <v>0</v>
      </c>
      <c r="F878" s="140">
        <f>('User Input'!F64*F465)</f>
        <v>0</v>
      </c>
      <c r="G878" s="140">
        <f>('User Input'!G64*G465)</f>
        <v>0</v>
      </c>
      <c r="H878" s="140">
        <f>('User Input'!H64*H465)</f>
        <v>0</v>
      </c>
      <c r="I878" s="140">
        <f>('User Input'!I64*I465)</f>
        <v>0</v>
      </c>
      <c r="J878" s="140">
        <f>('User Input'!J64*J465)</f>
        <v>0</v>
      </c>
      <c r="K878" s="140">
        <f>('User Input'!K64*K465)</f>
        <v>0</v>
      </c>
      <c r="L878" s="140">
        <f>('User Input'!L64*L465)</f>
        <v>0</v>
      </c>
      <c r="M878" s="140">
        <f>('User Input'!M64*M465)</f>
        <v>0</v>
      </c>
      <c r="N878" s="140">
        <f>('User Input'!N64*N465)</f>
        <v>0</v>
      </c>
      <c r="O878" s="140">
        <f>('User Input'!O64*O465)</f>
        <v>0</v>
      </c>
      <c r="P878" s="140">
        <f>('User Input'!P64*P465)</f>
        <v>0</v>
      </c>
      <c r="Q878" s="140">
        <f>('User Input'!Q64*Q465)</f>
        <v>0</v>
      </c>
      <c r="R878" s="140">
        <f>('User Input'!R64*R465)</f>
        <v>0</v>
      </c>
      <c r="S878" s="140">
        <f>('User Input'!S64*S465)</f>
        <v>0</v>
      </c>
      <c r="T878" s="140">
        <f>('User Input'!T64*T465)</f>
        <v>0</v>
      </c>
      <c r="U878" s="140">
        <f>('User Input'!U64*U465)</f>
        <v>0</v>
      </c>
      <c r="V878" s="140">
        <f>('User Input'!V64*V465)</f>
        <v>0</v>
      </c>
      <c r="W878" s="140">
        <f>('User Input'!W64*W465)</f>
        <v>0</v>
      </c>
      <c r="X878" s="140">
        <f>('User Input'!X64*X465)</f>
        <v>0</v>
      </c>
      <c r="Y878" s="140">
        <f>('User Input'!Y64*Y465)</f>
        <v>0</v>
      </c>
      <c r="Z878" s="140">
        <f>('User Input'!Z64*Z465)</f>
        <v>0</v>
      </c>
      <c r="AA878" s="140">
        <f>('User Input'!AA64*AA465)</f>
        <v>0</v>
      </c>
      <c r="AB878" s="140">
        <f>('User Input'!AB64*AB465)</f>
        <v>0</v>
      </c>
      <c r="AC878" s="140">
        <f>('User Input'!AC64*AC465)</f>
        <v>0</v>
      </c>
      <c r="AD878" s="140">
        <f>('User Input'!AD64*AD465)</f>
        <v>0</v>
      </c>
      <c r="AE878" s="140">
        <f>('User Input'!AE64*AE465)</f>
        <v>0</v>
      </c>
      <c r="AF878" s="140">
        <f>('User Input'!AF64*AF465)</f>
        <v>0</v>
      </c>
      <c r="AG878" s="140">
        <f>('User Input'!AG64*AG465)</f>
        <v>0</v>
      </c>
      <c r="AH878" s="140">
        <f>('User Input'!AH64*AH465)</f>
        <v>0</v>
      </c>
      <c r="AI878" s="140">
        <f>('User Input'!AI64*AI465)</f>
        <v>0</v>
      </c>
      <c r="AJ878" s="140">
        <f>('User Input'!AJ64*AJ465)</f>
        <v>0</v>
      </c>
      <c r="AK878" s="140">
        <f>('User Input'!AK64*AK465)</f>
        <v>0</v>
      </c>
      <c r="AL878" s="140">
        <f>('User Input'!AL64*AL465)</f>
        <v>0</v>
      </c>
      <c r="AM878" s="140">
        <f>('User Input'!AM64*AM465)</f>
        <v>0</v>
      </c>
      <c r="AN878" s="140">
        <f>('User Input'!AN64*AN465)</f>
        <v>0</v>
      </c>
      <c r="AO878" s="140">
        <f>('User Input'!AO64*AO465)</f>
        <v>0</v>
      </c>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3"/>
    </row>
    <row r="879" spans="1:95" ht="15" customHeight="1">
      <c r="A879" s="104"/>
      <c r="B879" s="119"/>
      <c r="C879" s="142"/>
      <c r="D879" s="142"/>
      <c r="E879" s="142"/>
      <c r="F879" s="142"/>
      <c r="G879" s="142"/>
      <c r="H879" s="142"/>
      <c r="I879" s="142"/>
      <c r="J879" s="142"/>
      <c r="K879" s="142"/>
      <c r="L879" s="142"/>
      <c r="M879" s="142"/>
      <c r="N879" s="142"/>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c r="CJ879" s="104"/>
      <c r="CK879" s="104"/>
      <c r="CL879" s="104"/>
      <c r="CM879" s="104"/>
      <c r="CN879" s="104"/>
      <c r="CO879" s="104"/>
      <c r="CP879" s="104"/>
      <c r="CQ879" s="104"/>
    </row>
    <row r="880" spans="1:95" ht="15" customHeight="1">
      <c r="A880" s="104"/>
      <c r="B880" s="146" t="s">
        <v>257</v>
      </c>
      <c r="C880" s="145">
        <f>SUM($D$841:$AO$878)</f>
        <v>0</v>
      </c>
      <c r="D880" s="144"/>
      <c r="E880" s="145"/>
      <c r="F880" s="142"/>
      <c r="G880" s="142"/>
      <c r="H880" s="142"/>
      <c r="I880" s="142"/>
      <c r="J880" s="142"/>
      <c r="K880" s="142"/>
      <c r="L880" s="142"/>
      <c r="M880" s="142"/>
      <c r="N880" s="142"/>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c r="CJ880" s="104"/>
      <c r="CK880" s="104"/>
      <c r="CL880" s="104"/>
      <c r="CM880" s="104"/>
      <c r="CN880" s="104"/>
      <c r="CO880" s="104"/>
      <c r="CP880" s="104"/>
      <c r="CQ880" s="104"/>
    </row>
    <row r="881" spans="1:95" ht="15" customHeight="1">
      <c r="A881" s="104"/>
      <c r="B881" s="142"/>
      <c r="C881" s="142"/>
      <c r="D881" s="142"/>
      <c r="E881" s="142"/>
      <c r="F881" s="142"/>
      <c r="G881" s="142"/>
      <c r="H881" s="142"/>
      <c r="I881" s="142"/>
      <c r="J881" s="142"/>
      <c r="K881" s="142"/>
      <c r="L881" s="142"/>
      <c r="M881" s="142"/>
      <c r="N881" s="142"/>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c r="CJ881" s="104"/>
      <c r="CK881" s="104"/>
      <c r="CL881" s="104"/>
      <c r="CM881" s="104"/>
      <c r="CN881" s="104"/>
      <c r="CO881" s="104"/>
      <c r="CP881" s="104"/>
      <c r="CQ881" s="104"/>
    </row>
    <row r="882" spans="1:95" s="5" customFormat="1" ht="15.6">
      <c r="B882" s="5" t="s">
        <v>258</v>
      </c>
    </row>
    <row r="883" spans="1:95" ht="15" customHeight="1">
      <c r="A883" s="104"/>
      <c r="B883" s="142"/>
      <c r="C883" s="142"/>
      <c r="D883" s="142"/>
      <c r="E883" s="142"/>
      <c r="F883" s="142"/>
      <c r="G883" s="142"/>
      <c r="H883" s="142"/>
      <c r="I883" s="142"/>
      <c r="J883" s="142"/>
      <c r="K883" s="142"/>
      <c r="L883" s="142"/>
      <c r="M883" s="142"/>
      <c r="N883" s="142"/>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c r="CJ883" s="104"/>
      <c r="CK883" s="104"/>
      <c r="CL883" s="104"/>
      <c r="CM883" s="104"/>
      <c r="CN883" s="104"/>
      <c r="CO883" s="104"/>
      <c r="CP883" s="104"/>
      <c r="CQ883" s="104"/>
    </row>
    <row r="884" spans="1:95" ht="15" customHeight="1">
      <c r="A884" s="104"/>
      <c r="B884" s="119"/>
      <c r="C884" s="49" t="s">
        <v>94</v>
      </c>
      <c r="D884" s="71" t="s">
        <v>95</v>
      </c>
      <c r="E884" s="113" t="s">
        <v>96</v>
      </c>
      <c r="F884" s="113" t="s">
        <v>97</v>
      </c>
      <c r="G884" s="113" t="s">
        <v>98</v>
      </c>
      <c r="H884" s="113" t="s">
        <v>99</v>
      </c>
      <c r="I884" s="113" t="s">
        <v>100</v>
      </c>
      <c r="J884" s="113" t="s">
        <v>101</v>
      </c>
      <c r="K884" s="113" t="s">
        <v>102</v>
      </c>
      <c r="L884" s="113" t="s">
        <v>103</v>
      </c>
      <c r="M884" s="113" t="s">
        <v>104</v>
      </c>
      <c r="N884" s="113" t="s">
        <v>105</v>
      </c>
      <c r="O884" s="113" t="s">
        <v>106</v>
      </c>
      <c r="P884" s="113" t="s">
        <v>107</v>
      </c>
      <c r="Q884" s="113" t="s">
        <v>108</v>
      </c>
      <c r="R884" s="113" t="s">
        <v>109</v>
      </c>
      <c r="S884" s="113" t="s">
        <v>110</v>
      </c>
      <c r="T884" s="113" t="s">
        <v>111</v>
      </c>
      <c r="U884" s="113" t="s">
        <v>112</v>
      </c>
      <c r="V884" s="113" t="s">
        <v>113</v>
      </c>
      <c r="W884" s="113" t="s">
        <v>114</v>
      </c>
      <c r="X884" s="113" t="s">
        <v>115</v>
      </c>
      <c r="Y884" s="113" t="s">
        <v>116</v>
      </c>
      <c r="Z884" s="113" t="s">
        <v>117</v>
      </c>
      <c r="AA884" s="113" t="s">
        <v>118</v>
      </c>
      <c r="AB884" s="113" t="s">
        <v>119</v>
      </c>
      <c r="AC884" s="113" t="s">
        <v>120</v>
      </c>
      <c r="AD884" s="113" t="s">
        <v>121</v>
      </c>
      <c r="AE884" s="113" t="s">
        <v>122</v>
      </c>
      <c r="AF884" s="113" t="s">
        <v>123</v>
      </c>
      <c r="AG884" s="113" t="s">
        <v>124</v>
      </c>
      <c r="AH884" s="113" t="s">
        <v>125</v>
      </c>
      <c r="AI884" s="113" t="s">
        <v>126</v>
      </c>
      <c r="AJ884" s="113" t="s">
        <v>127</v>
      </c>
      <c r="AK884" s="113" t="s">
        <v>128</v>
      </c>
      <c r="AL884" s="113" t="s">
        <v>129</v>
      </c>
      <c r="AM884" s="113" t="s">
        <v>130</v>
      </c>
      <c r="AN884" s="113" t="s">
        <v>131</v>
      </c>
      <c r="AO884" s="113" t="s">
        <v>132</v>
      </c>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row>
    <row r="885" spans="1:95" ht="15" customHeight="1">
      <c r="A885" s="104"/>
      <c r="B885" s="49" t="s">
        <v>133</v>
      </c>
      <c r="C885" s="138"/>
      <c r="D885" s="138"/>
      <c r="E885" s="138"/>
      <c r="F885" s="138"/>
      <c r="G885" s="138"/>
      <c r="H885" s="138"/>
      <c r="I885" s="138"/>
      <c r="J885" s="138"/>
      <c r="K885" s="138"/>
      <c r="L885" s="138"/>
      <c r="M885" s="138"/>
      <c r="N885" s="138"/>
      <c r="O885" s="138"/>
      <c r="P885" s="138"/>
      <c r="Q885" s="139"/>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c r="CJ885" s="104"/>
      <c r="CK885" s="104"/>
      <c r="CL885" s="104"/>
      <c r="CM885" s="104"/>
      <c r="CN885" s="104"/>
      <c r="CO885" s="104"/>
      <c r="CP885" s="104"/>
      <c r="CQ885" s="104"/>
    </row>
    <row r="886" spans="1:95" ht="15" customHeight="1">
      <c r="A886" s="104"/>
      <c r="B886" s="69" t="s">
        <v>95</v>
      </c>
      <c r="C886" s="130"/>
      <c r="D886" s="140">
        <f>('User Input'!D111*D428)</f>
        <v>0</v>
      </c>
      <c r="E886" s="140">
        <f>('User Input'!E111*E428)</f>
        <v>0</v>
      </c>
      <c r="F886" s="140">
        <f>('User Input'!F111*F428)</f>
        <v>0</v>
      </c>
      <c r="G886" s="140">
        <f>('User Input'!G111*G428)</f>
        <v>0</v>
      </c>
      <c r="H886" s="140">
        <f>('User Input'!H111*H428)</f>
        <v>0</v>
      </c>
      <c r="I886" s="140">
        <f>('User Input'!I111*I428)</f>
        <v>0</v>
      </c>
      <c r="J886" s="140">
        <f>('User Input'!J111*J428)</f>
        <v>0</v>
      </c>
      <c r="K886" s="140">
        <f>('User Input'!K111*K428)</f>
        <v>0</v>
      </c>
      <c r="L886" s="140">
        <f>('User Input'!L111*L428)</f>
        <v>0</v>
      </c>
      <c r="M886" s="140">
        <f>('User Input'!M111*M428)</f>
        <v>0</v>
      </c>
      <c r="N886" s="140">
        <f>('User Input'!N111*N428)</f>
        <v>0</v>
      </c>
      <c r="O886" s="140">
        <f>('User Input'!O111*O428)</f>
        <v>0</v>
      </c>
      <c r="P886" s="140">
        <f>('User Input'!P111*P428)</f>
        <v>0</v>
      </c>
      <c r="Q886" s="140">
        <f>('User Input'!Q111*Q428)</f>
        <v>0</v>
      </c>
      <c r="R886" s="140">
        <f>('User Input'!R111*R428)</f>
        <v>0</v>
      </c>
      <c r="S886" s="140">
        <f>('User Input'!S111*S428)</f>
        <v>0</v>
      </c>
      <c r="T886" s="140">
        <f>('User Input'!T111*T428)</f>
        <v>0</v>
      </c>
      <c r="U886" s="140">
        <f>('User Input'!U111*U428)</f>
        <v>0</v>
      </c>
      <c r="V886" s="140">
        <f>('User Input'!V111*V428)</f>
        <v>0</v>
      </c>
      <c r="W886" s="140">
        <f>('User Input'!W111*W428)</f>
        <v>0</v>
      </c>
      <c r="X886" s="140">
        <f>('User Input'!X111*X428)</f>
        <v>0</v>
      </c>
      <c r="Y886" s="140">
        <f>('User Input'!Y111*Y428)</f>
        <v>0</v>
      </c>
      <c r="Z886" s="140">
        <f>('User Input'!Z111*Z428)</f>
        <v>0</v>
      </c>
      <c r="AA886" s="140">
        <f>('User Input'!AA111*AA428)</f>
        <v>0</v>
      </c>
      <c r="AB886" s="140">
        <f>('User Input'!AB111*AB428)</f>
        <v>0</v>
      </c>
      <c r="AC886" s="140">
        <f>('User Input'!AC111*AC428)</f>
        <v>0</v>
      </c>
      <c r="AD886" s="140">
        <f>('User Input'!AD111*AD428)</f>
        <v>0</v>
      </c>
      <c r="AE886" s="140">
        <f>('User Input'!AE111*AE428)</f>
        <v>0</v>
      </c>
      <c r="AF886" s="140">
        <f>('User Input'!AF111*AF428)</f>
        <v>0</v>
      </c>
      <c r="AG886" s="140">
        <f>('User Input'!AG111*AG428)</f>
        <v>0</v>
      </c>
      <c r="AH886" s="140">
        <f>('User Input'!AH111*AH428)</f>
        <v>0</v>
      </c>
      <c r="AI886" s="140">
        <f>('User Input'!AI111*AI428)</f>
        <v>0</v>
      </c>
      <c r="AJ886" s="140">
        <f>('User Input'!AJ111*AJ428)</f>
        <v>0</v>
      </c>
      <c r="AK886" s="140">
        <f>('User Input'!AK111*AK428)</f>
        <v>0</v>
      </c>
      <c r="AL886" s="140">
        <f>('User Input'!AL111*AL428)</f>
        <v>0</v>
      </c>
      <c r="AM886" s="140">
        <f>('User Input'!AM111*AM428)</f>
        <v>0</v>
      </c>
      <c r="AN886" s="140">
        <f>('User Input'!AN111*AN428)</f>
        <v>0</v>
      </c>
      <c r="AO886" s="140">
        <f>('User Input'!AO111*AO428)</f>
        <v>0</v>
      </c>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c r="CJ886" s="104"/>
      <c r="CK886" s="104"/>
      <c r="CL886" s="104"/>
      <c r="CM886" s="104"/>
      <c r="CN886" s="104"/>
      <c r="CO886" s="104"/>
      <c r="CP886" s="104"/>
      <c r="CQ886" s="104"/>
    </row>
    <row r="887" spans="1:95" ht="15" customHeight="1">
      <c r="A887" s="104"/>
      <c r="B887" s="117" t="s">
        <v>96</v>
      </c>
      <c r="C887" s="141"/>
      <c r="D887" s="140">
        <f>('User Input'!D112*D429)</f>
        <v>0</v>
      </c>
      <c r="E887" s="140">
        <f>('User Input'!E112*E429)</f>
        <v>0</v>
      </c>
      <c r="F887" s="140">
        <f>('User Input'!F112*F429)</f>
        <v>0</v>
      </c>
      <c r="G887" s="140">
        <f>('User Input'!G112*G429)</f>
        <v>0</v>
      </c>
      <c r="H887" s="140">
        <f>('User Input'!H112*H429)</f>
        <v>0</v>
      </c>
      <c r="I887" s="140">
        <f>('User Input'!I112*I429)</f>
        <v>0</v>
      </c>
      <c r="J887" s="140">
        <f>('User Input'!J112*J429)</f>
        <v>0</v>
      </c>
      <c r="K887" s="140">
        <f>('User Input'!K112*K429)</f>
        <v>0</v>
      </c>
      <c r="L887" s="140">
        <f>('User Input'!L112*L429)</f>
        <v>0</v>
      </c>
      <c r="M887" s="140">
        <f>('User Input'!M112*M429)</f>
        <v>0</v>
      </c>
      <c r="N887" s="140">
        <f>('User Input'!N112*N429)</f>
        <v>0</v>
      </c>
      <c r="O887" s="140">
        <f>('User Input'!O112*O429)</f>
        <v>0</v>
      </c>
      <c r="P887" s="140">
        <f>('User Input'!P112*P429)</f>
        <v>0</v>
      </c>
      <c r="Q887" s="140">
        <f>('User Input'!Q112*Q429)</f>
        <v>0</v>
      </c>
      <c r="R887" s="140">
        <f>('User Input'!R112*R429)</f>
        <v>0</v>
      </c>
      <c r="S887" s="140">
        <f>('User Input'!S112*S429)</f>
        <v>0</v>
      </c>
      <c r="T887" s="140">
        <f>('User Input'!T112*T429)</f>
        <v>0</v>
      </c>
      <c r="U887" s="140">
        <f>('User Input'!U112*U429)</f>
        <v>0</v>
      </c>
      <c r="V887" s="140">
        <f>('User Input'!V112*V429)</f>
        <v>0</v>
      </c>
      <c r="W887" s="140">
        <f>('User Input'!W112*W429)</f>
        <v>0</v>
      </c>
      <c r="X887" s="140">
        <f>('User Input'!X112*X429)</f>
        <v>0</v>
      </c>
      <c r="Y887" s="140">
        <f>('User Input'!Y112*Y429)</f>
        <v>0</v>
      </c>
      <c r="Z887" s="140">
        <f>('User Input'!Z112*Z429)</f>
        <v>0</v>
      </c>
      <c r="AA887" s="140">
        <f>('User Input'!AA112*AA429)</f>
        <v>0</v>
      </c>
      <c r="AB887" s="140">
        <f>('User Input'!AB112*AB429)</f>
        <v>0</v>
      </c>
      <c r="AC887" s="140">
        <f>('User Input'!AC112*AC429)</f>
        <v>0</v>
      </c>
      <c r="AD887" s="140">
        <f>('User Input'!AD112*AD429)</f>
        <v>0</v>
      </c>
      <c r="AE887" s="140">
        <f>('User Input'!AE112*AE429)</f>
        <v>0</v>
      </c>
      <c r="AF887" s="140">
        <f>('User Input'!AF112*AF429)</f>
        <v>0</v>
      </c>
      <c r="AG887" s="140">
        <f>('User Input'!AG112*AG429)</f>
        <v>0</v>
      </c>
      <c r="AH887" s="140">
        <f>('User Input'!AH112*AH429)</f>
        <v>0</v>
      </c>
      <c r="AI887" s="140">
        <f>('User Input'!AI112*AI429)</f>
        <v>0</v>
      </c>
      <c r="AJ887" s="140">
        <f>('User Input'!AJ112*AJ429)</f>
        <v>0</v>
      </c>
      <c r="AK887" s="140">
        <f>('User Input'!AK112*AK429)</f>
        <v>0</v>
      </c>
      <c r="AL887" s="140">
        <f>('User Input'!AL112*AL429)</f>
        <v>0</v>
      </c>
      <c r="AM887" s="140">
        <f>('User Input'!AM112*AM429)</f>
        <v>0</v>
      </c>
      <c r="AN887" s="140">
        <f>('User Input'!AN112*AN429)</f>
        <v>0</v>
      </c>
      <c r="AO887" s="140">
        <f>('User Input'!AO112*AO429)</f>
        <v>0</v>
      </c>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c r="CJ887" s="104"/>
      <c r="CK887" s="104"/>
      <c r="CL887" s="104"/>
      <c r="CM887" s="104"/>
      <c r="CN887" s="104"/>
      <c r="CO887" s="104"/>
      <c r="CP887" s="104"/>
      <c r="CQ887" s="104"/>
    </row>
    <row r="888" spans="1:95" ht="15" customHeight="1">
      <c r="A888" s="104"/>
      <c r="B888" s="117" t="s">
        <v>97</v>
      </c>
      <c r="C888" s="141"/>
      <c r="D888" s="140">
        <f>('User Input'!D113*D430)</f>
        <v>0</v>
      </c>
      <c r="E888" s="140">
        <f>('User Input'!E113*E430)</f>
        <v>0</v>
      </c>
      <c r="F888" s="140">
        <f>('User Input'!F113*F430)</f>
        <v>0</v>
      </c>
      <c r="G888" s="140">
        <f>('User Input'!G113*G430)</f>
        <v>0</v>
      </c>
      <c r="H888" s="140">
        <f>('User Input'!H113*H430)</f>
        <v>0</v>
      </c>
      <c r="I888" s="140">
        <f>('User Input'!I113*I430)</f>
        <v>0</v>
      </c>
      <c r="J888" s="140">
        <f>('User Input'!J113*J430)</f>
        <v>0</v>
      </c>
      <c r="K888" s="140">
        <f>('User Input'!K113*K430)</f>
        <v>0</v>
      </c>
      <c r="L888" s="140">
        <f>('User Input'!L113*L430)</f>
        <v>0</v>
      </c>
      <c r="M888" s="140">
        <f>('User Input'!M113*M430)</f>
        <v>0</v>
      </c>
      <c r="N888" s="140">
        <f>('User Input'!N113*N430)</f>
        <v>0</v>
      </c>
      <c r="O888" s="140">
        <f>('User Input'!O113*O430)</f>
        <v>0</v>
      </c>
      <c r="P888" s="140">
        <f>('User Input'!P113*P430)</f>
        <v>0</v>
      </c>
      <c r="Q888" s="140">
        <f>('User Input'!Q113*Q430)</f>
        <v>0</v>
      </c>
      <c r="R888" s="140">
        <f>('User Input'!R113*R430)</f>
        <v>0</v>
      </c>
      <c r="S888" s="140">
        <f>('User Input'!S113*S430)</f>
        <v>0</v>
      </c>
      <c r="T888" s="140">
        <f>('User Input'!T113*T430)</f>
        <v>0</v>
      </c>
      <c r="U888" s="140">
        <f>('User Input'!U113*U430)</f>
        <v>0</v>
      </c>
      <c r="V888" s="140">
        <f>('User Input'!V113*V430)</f>
        <v>0</v>
      </c>
      <c r="W888" s="140">
        <f>('User Input'!W113*W430)</f>
        <v>0</v>
      </c>
      <c r="X888" s="140">
        <f>('User Input'!X113*X430)</f>
        <v>0</v>
      </c>
      <c r="Y888" s="140">
        <f>('User Input'!Y113*Y430)</f>
        <v>0</v>
      </c>
      <c r="Z888" s="140">
        <f>('User Input'!Z113*Z430)</f>
        <v>0</v>
      </c>
      <c r="AA888" s="140">
        <f>('User Input'!AA113*AA430)</f>
        <v>0</v>
      </c>
      <c r="AB888" s="140">
        <f>('User Input'!AB113*AB430)</f>
        <v>0</v>
      </c>
      <c r="AC888" s="140">
        <f>('User Input'!AC113*AC430)</f>
        <v>0</v>
      </c>
      <c r="AD888" s="140">
        <f>('User Input'!AD113*AD430)</f>
        <v>0</v>
      </c>
      <c r="AE888" s="140">
        <f>('User Input'!AE113*AE430)</f>
        <v>0</v>
      </c>
      <c r="AF888" s="140">
        <f>('User Input'!AF113*AF430)</f>
        <v>0</v>
      </c>
      <c r="AG888" s="140">
        <f>('User Input'!AG113*AG430)</f>
        <v>0</v>
      </c>
      <c r="AH888" s="140">
        <f>('User Input'!AH113*AH430)</f>
        <v>0</v>
      </c>
      <c r="AI888" s="140">
        <f>('User Input'!AI113*AI430)</f>
        <v>0</v>
      </c>
      <c r="AJ888" s="140">
        <f>('User Input'!AJ113*AJ430)</f>
        <v>0</v>
      </c>
      <c r="AK888" s="140">
        <f>('User Input'!AK113*AK430)</f>
        <v>0</v>
      </c>
      <c r="AL888" s="140">
        <f>('User Input'!AL113*AL430)</f>
        <v>0</v>
      </c>
      <c r="AM888" s="140">
        <f>('User Input'!AM113*AM430)</f>
        <v>0</v>
      </c>
      <c r="AN888" s="140">
        <f>('User Input'!AN113*AN430)</f>
        <v>0</v>
      </c>
      <c r="AO888" s="140">
        <f>('User Input'!AO113*AO430)</f>
        <v>0</v>
      </c>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c r="CJ888" s="104"/>
      <c r="CK888" s="104"/>
      <c r="CL888" s="104"/>
      <c r="CM888" s="104"/>
      <c r="CN888" s="104"/>
      <c r="CO888" s="104"/>
      <c r="CP888" s="104"/>
      <c r="CQ888" s="104"/>
    </row>
    <row r="889" spans="1:95" ht="15" customHeight="1">
      <c r="A889" s="104"/>
      <c r="B889" s="117" t="s">
        <v>98</v>
      </c>
      <c r="C889" s="141"/>
      <c r="D889" s="140">
        <f>('User Input'!D114*D431)</f>
        <v>0</v>
      </c>
      <c r="E889" s="140">
        <f>('User Input'!E114*E431)</f>
        <v>0</v>
      </c>
      <c r="F889" s="140">
        <f>('User Input'!F114*F431)</f>
        <v>0</v>
      </c>
      <c r="G889" s="140">
        <f>('User Input'!G114*G431)</f>
        <v>0</v>
      </c>
      <c r="H889" s="140">
        <f>('User Input'!H114*H431)</f>
        <v>0</v>
      </c>
      <c r="I889" s="140">
        <f>('User Input'!I114*I431)</f>
        <v>0</v>
      </c>
      <c r="J889" s="140">
        <f>('User Input'!J114*J431)</f>
        <v>0</v>
      </c>
      <c r="K889" s="140">
        <f>('User Input'!K114*K431)</f>
        <v>0</v>
      </c>
      <c r="L889" s="140">
        <f>('User Input'!L114*L431)</f>
        <v>0</v>
      </c>
      <c r="M889" s="140">
        <f>('User Input'!M114*M431)</f>
        <v>0</v>
      </c>
      <c r="N889" s="140">
        <f>('User Input'!N114*N431)</f>
        <v>0</v>
      </c>
      <c r="O889" s="140">
        <f>('User Input'!O114*O431)</f>
        <v>0</v>
      </c>
      <c r="P889" s="140">
        <f>('User Input'!P114*P431)</f>
        <v>0</v>
      </c>
      <c r="Q889" s="140">
        <f>('User Input'!Q114*Q431)</f>
        <v>0</v>
      </c>
      <c r="R889" s="140">
        <f>('User Input'!R114*R431)</f>
        <v>0</v>
      </c>
      <c r="S889" s="140">
        <f>('User Input'!S114*S431)</f>
        <v>0</v>
      </c>
      <c r="T889" s="140">
        <f>('User Input'!T114*T431)</f>
        <v>0</v>
      </c>
      <c r="U889" s="140">
        <f>('User Input'!U114*U431)</f>
        <v>0</v>
      </c>
      <c r="V889" s="140">
        <f>('User Input'!V114*V431)</f>
        <v>0</v>
      </c>
      <c r="W889" s="140">
        <f>('User Input'!W114*W431)</f>
        <v>0</v>
      </c>
      <c r="X889" s="140">
        <f>('User Input'!X114*X431)</f>
        <v>0</v>
      </c>
      <c r="Y889" s="140">
        <f>('User Input'!Y114*Y431)</f>
        <v>0</v>
      </c>
      <c r="Z889" s="140">
        <f>('User Input'!Z114*Z431)</f>
        <v>0</v>
      </c>
      <c r="AA889" s="140">
        <f>('User Input'!AA114*AA431)</f>
        <v>0</v>
      </c>
      <c r="AB889" s="140">
        <f>('User Input'!AB114*AB431)</f>
        <v>0</v>
      </c>
      <c r="AC889" s="140">
        <f>('User Input'!AC114*AC431)</f>
        <v>0</v>
      </c>
      <c r="AD889" s="140">
        <f>('User Input'!AD114*AD431)</f>
        <v>0</v>
      </c>
      <c r="AE889" s="140">
        <f>('User Input'!AE114*AE431)</f>
        <v>0</v>
      </c>
      <c r="AF889" s="140">
        <f>('User Input'!AF114*AF431)</f>
        <v>0</v>
      </c>
      <c r="AG889" s="140">
        <f>('User Input'!AG114*AG431)</f>
        <v>0</v>
      </c>
      <c r="AH889" s="140">
        <f>('User Input'!AH114*AH431)</f>
        <v>0</v>
      </c>
      <c r="AI889" s="140">
        <f>('User Input'!AI114*AI431)</f>
        <v>0</v>
      </c>
      <c r="AJ889" s="140">
        <f>('User Input'!AJ114*AJ431)</f>
        <v>0</v>
      </c>
      <c r="AK889" s="140">
        <f>('User Input'!AK114*AK431)</f>
        <v>0</v>
      </c>
      <c r="AL889" s="140">
        <f>('User Input'!AL114*AL431)</f>
        <v>0</v>
      </c>
      <c r="AM889" s="140">
        <f>('User Input'!AM114*AM431)</f>
        <v>0</v>
      </c>
      <c r="AN889" s="140">
        <f>('User Input'!AN114*AN431)</f>
        <v>0</v>
      </c>
      <c r="AO889" s="140">
        <f>('User Input'!AO114*AO431)</f>
        <v>0</v>
      </c>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c r="CJ889" s="104"/>
      <c r="CK889" s="104"/>
      <c r="CL889" s="104"/>
      <c r="CM889" s="104"/>
      <c r="CN889" s="104"/>
      <c r="CO889" s="104"/>
      <c r="CP889" s="104"/>
      <c r="CQ889" s="104"/>
    </row>
    <row r="890" spans="1:95" ht="15" customHeight="1">
      <c r="A890" s="104"/>
      <c r="B890" s="117" t="s">
        <v>99</v>
      </c>
      <c r="C890" s="141"/>
      <c r="D890" s="140">
        <f>('User Input'!D115*D432)</f>
        <v>0</v>
      </c>
      <c r="E890" s="140">
        <f>('User Input'!E115*E432)</f>
        <v>0</v>
      </c>
      <c r="F890" s="140">
        <f>('User Input'!F115*F432)</f>
        <v>0</v>
      </c>
      <c r="G890" s="140">
        <f>('User Input'!G115*G432)</f>
        <v>0</v>
      </c>
      <c r="H890" s="140">
        <f>('User Input'!H115*H432)</f>
        <v>0</v>
      </c>
      <c r="I890" s="140">
        <f>('User Input'!I115*I432)</f>
        <v>0</v>
      </c>
      <c r="J890" s="140">
        <f>('User Input'!J115*J432)</f>
        <v>0</v>
      </c>
      <c r="K890" s="140">
        <f>('User Input'!K115*K432)</f>
        <v>0</v>
      </c>
      <c r="L890" s="140">
        <f>('User Input'!L115*L432)</f>
        <v>0</v>
      </c>
      <c r="M890" s="140">
        <f>('User Input'!M115*M432)</f>
        <v>0</v>
      </c>
      <c r="N890" s="140">
        <f>('User Input'!N115*N432)</f>
        <v>0</v>
      </c>
      <c r="O890" s="140">
        <f>('User Input'!O115*O432)</f>
        <v>0</v>
      </c>
      <c r="P890" s="140">
        <f>('User Input'!P115*P432)</f>
        <v>0</v>
      </c>
      <c r="Q890" s="140">
        <f>('User Input'!Q115*Q432)</f>
        <v>0</v>
      </c>
      <c r="R890" s="140">
        <f>('User Input'!R115*R432)</f>
        <v>0</v>
      </c>
      <c r="S890" s="140">
        <f>('User Input'!S115*S432)</f>
        <v>0</v>
      </c>
      <c r="T890" s="140">
        <f>('User Input'!T115*T432)</f>
        <v>0</v>
      </c>
      <c r="U890" s="140">
        <f>('User Input'!U115*U432)</f>
        <v>0</v>
      </c>
      <c r="V890" s="140">
        <f>('User Input'!V115*V432)</f>
        <v>0</v>
      </c>
      <c r="W890" s="140">
        <f>('User Input'!W115*W432)</f>
        <v>0</v>
      </c>
      <c r="X890" s="140">
        <f>('User Input'!X115*X432)</f>
        <v>0</v>
      </c>
      <c r="Y890" s="140">
        <f>('User Input'!Y115*Y432)</f>
        <v>0</v>
      </c>
      <c r="Z890" s="140">
        <f>('User Input'!Z115*Z432)</f>
        <v>0</v>
      </c>
      <c r="AA890" s="140">
        <f>('User Input'!AA115*AA432)</f>
        <v>0</v>
      </c>
      <c r="AB890" s="140">
        <f>('User Input'!AB115*AB432)</f>
        <v>0</v>
      </c>
      <c r="AC890" s="140">
        <f>('User Input'!AC115*AC432)</f>
        <v>0</v>
      </c>
      <c r="AD890" s="140">
        <f>('User Input'!AD115*AD432)</f>
        <v>0</v>
      </c>
      <c r="AE890" s="140">
        <f>('User Input'!AE115*AE432)</f>
        <v>0</v>
      </c>
      <c r="AF890" s="140">
        <f>('User Input'!AF115*AF432)</f>
        <v>0</v>
      </c>
      <c r="AG890" s="140">
        <f>('User Input'!AG115*AG432)</f>
        <v>0</v>
      </c>
      <c r="AH890" s="140">
        <f>('User Input'!AH115*AH432)</f>
        <v>0</v>
      </c>
      <c r="AI890" s="140">
        <f>('User Input'!AI115*AI432)</f>
        <v>0</v>
      </c>
      <c r="AJ890" s="140">
        <f>('User Input'!AJ115*AJ432)</f>
        <v>0</v>
      </c>
      <c r="AK890" s="140">
        <f>('User Input'!AK115*AK432)</f>
        <v>0</v>
      </c>
      <c r="AL890" s="140">
        <f>('User Input'!AL115*AL432)</f>
        <v>0</v>
      </c>
      <c r="AM890" s="140">
        <f>('User Input'!AM115*AM432)</f>
        <v>0</v>
      </c>
      <c r="AN890" s="140">
        <f>('User Input'!AN115*AN432)</f>
        <v>0</v>
      </c>
      <c r="AO890" s="140">
        <f>('User Input'!AO115*AO432)</f>
        <v>0</v>
      </c>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c r="CJ890" s="104"/>
      <c r="CK890" s="104"/>
      <c r="CL890" s="104"/>
      <c r="CM890" s="104"/>
      <c r="CN890" s="104"/>
      <c r="CO890" s="104"/>
      <c r="CP890" s="104"/>
      <c r="CQ890" s="104"/>
    </row>
    <row r="891" spans="1:95" ht="15" customHeight="1">
      <c r="A891" s="104"/>
      <c r="B891" s="117" t="s">
        <v>100</v>
      </c>
      <c r="C891" s="141"/>
      <c r="D891" s="140">
        <f>('User Input'!D116*D433)</f>
        <v>0</v>
      </c>
      <c r="E891" s="140">
        <f>('User Input'!E116*E433)</f>
        <v>0</v>
      </c>
      <c r="F891" s="140">
        <f>('User Input'!F116*F433)</f>
        <v>0</v>
      </c>
      <c r="G891" s="140">
        <f>('User Input'!G116*G433)</f>
        <v>0</v>
      </c>
      <c r="H891" s="140">
        <f>('User Input'!H116*H433)</f>
        <v>0</v>
      </c>
      <c r="I891" s="140">
        <f>('User Input'!I116*I433)</f>
        <v>0</v>
      </c>
      <c r="J891" s="140">
        <f>('User Input'!J116*J433)</f>
        <v>0</v>
      </c>
      <c r="K891" s="140">
        <f>('User Input'!K116*K433)</f>
        <v>0</v>
      </c>
      <c r="L891" s="140">
        <f>('User Input'!L116*L433)</f>
        <v>0</v>
      </c>
      <c r="M891" s="140">
        <f>('User Input'!M116*M433)</f>
        <v>0</v>
      </c>
      <c r="N891" s="140">
        <f>('User Input'!N116*N433)</f>
        <v>0</v>
      </c>
      <c r="O891" s="140">
        <f>('User Input'!O116*O433)</f>
        <v>0</v>
      </c>
      <c r="P891" s="140">
        <f>('User Input'!P116*P433)</f>
        <v>0</v>
      </c>
      <c r="Q891" s="140">
        <f>('User Input'!Q116*Q433)</f>
        <v>0</v>
      </c>
      <c r="R891" s="140">
        <f>('User Input'!R116*R433)</f>
        <v>0</v>
      </c>
      <c r="S891" s="140">
        <f>('User Input'!S116*S433)</f>
        <v>0</v>
      </c>
      <c r="T891" s="140">
        <f>('User Input'!T116*T433)</f>
        <v>0</v>
      </c>
      <c r="U891" s="140">
        <f>('User Input'!U116*U433)</f>
        <v>0</v>
      </c>
      <c r="V891" s="140">
        <f>('User Input'!V116*V433)</f>
        <v>0</v>
      </c>
      <c r="W891" s="140">
        <f>('User Input'!W116*W433)</f>
        <v>0</v>
      </c>
      <c r="X891" s="140">
        <f>('User Input'!X116*X433)</f>
        <v>0</v>
      </c>
      <c r="Y891" s="140">
        <f>('User Input'!Y116*Y433)</f>
        <v>0</v>
      </c>
      <c r="Z891" s="140">
        <f>('User Input'!Z116*Z433)</f>
        <v>0</v>
      </c>
      <c r="AA891" s="140">
        <f>('User Input'!AA116*AA433)</f>
        <v>0</v>
      </c>
      <c r="AB891" s="140">
        <f>('User Input'!AB116*AB433)</f>
        <v>0</v>
      </c>
      <c r="AC891" s="140">
        <f>('User Input'!AC116*AC433)</f>
        <v>0</v>
      </c>
      <c r="AD891" s="140">
        <f>('User Input'!AD116*AD433)</f>
        <v>0</v>
      </c>
      <c r="AE891" s="140">
        <f>('User Input'!AE116*AE433)</f>
        <v>0</v>
      </c>
      <c r="AF891" s="140">
        <f>('User Input'!AF116*AF433)</f>
        <v>0</v>
      </c>
      <c r="AG891" s="140">
        <f>('User Input'!AG116*AG433)</f>
        <v>0</v>
      </c>
      <c r="AH891" s="140">
        <f>('User Input'!AH116*AH433)</f>
        <v>0</v>
      </c>
      <c r="AI891" s="140">
        <f>('User Input'!AI116*AI433)</f>
        <v>0</v>
      </c>
      <c r="AJ891" s="140">
        <f>('User Input'!AJ116*AJ433)</f>
        <v>0</v>
      </c>
      <c r="AK891" s="140">
        <f>('User Input'!AK116*AK433)</f>
        <v>0</v>
      </c>
      <c r="AL891" s="140">
        <f>('User Input'!AL116*AL433)</f>
        <v>0</v>
      </c>
      <c r="AM891" s="140">
        <f>('User Input'!AM116*AM433)</f>
        <v>0</v>
      </c>
      <c r="AN891" s="140">
        <f>('User Input'!AN116*AN433)</f>
        <v>0</v>
      </c>
      <c r="AO891" s="140">
        <f>('User Input'!AO116*AO433)</f>
        <v>0</v>
      </c>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c r="CJ891" s="104"/>
      <c r="CK891" s="104"/>
      <c r="CL891" s="104"/>
      <c r="CM891" s="104"/>
      <c r="CN891" s="104"/>
      <c r="CO891" s="104"/>
      <c r="CP891" s="104"/>
      <c r="CQ891" s="104"/>
    </row>
    <row r="892" spans="1:95" ht="15" customHeight="1">
      <c r="A892" s="104"/>
      <c r="B892" s="117" t="s">
        <v>101</v>
      </c>
      <c r="C892" s="141"/>
      <c r="D892" s="140">
        <f>('User Input'!D117*D434)</f>
        <v>0</v>
      </c>
      <c r="E892" s="140">
        <f>('User Input'!E117*E434)</f>
        <v>0</v>
      </c>
      <c r="F892" s="140">
        <f>('User Input'!F117*F434)</f>
        <v>0</v>
      </c>
      <c r="G892" s="140">
        <f>('User Input'!G117*G434)</f>
        <v>0</v>
      </c>
      <c r="H892" s="140">
        <f>('User Input'!H117*H434)</f>
        <v>0</v>
      </c>
      <c r="I892" s="140">
        <f>('User Input'!I117*I434)</f>
        <v>0</v>
      </c>
      <c r="J892" s="140">
        <f>('User Input'!J117*J434)</f>
        <v>0</v>
      </c>
      <c r="K892" s="140">
        <f>('User Input'!K117*K434)</f>
        <v>0</v>
      </c>
      <c r="L892" s="140">
        <f>('User Input'!L117*L434)</f>
        <v>0</v>
      </c>
      <c r="M892" s="140">
        <f>('User Input'!M117*M434)</f>
        <v>0</v>
      </c>
      <c r="N892" s="140">
        <f>('User Input'!N117*N434)</f>
        <v>0</v>
      </c>
      <c r="O892" s="140">
        <f>('User Input'!O117*O434)</f>
        <v>0</v>
      </c>
      <c r="P892" s="140">
        <f>('User Input'!P117*P434)</f>
        <v>0</v>
      </c>
      <c r="Q892" s="140">
        <f>('User Input'!Q117*Q434)</f>
        <v>0</v>
      </c>
      <c r="R892" s="140">
        <f>('User Input'!R117*R434)</f>
        <v>0</v>
      </c>
      <c r="S892" s="140">
        <f>('User Input'!S117*S434)</f>
        <v>0</v>
      </c>
      <c r="T892" s="140">
        <f>('User Input'!T117*T434)</f>
        <v>0</v>
      </c>
      <c r="U892" s="140">
        <f>('User Input'!U117*U434)</f>
        <v>0</v>
      </c>
      <c r="V892" s="140">
        <f>('User Input'!V117*V434)</f>
        <v>0</v>
      </c>
      <c r="W892" s="140">
        <f>('User Input'!W117*W434)</f>
        <v>0</v>
      </c>
      <c r="X892" s="140">
        <f>('User Input'!X117*X434)</f>
        <v>0</v>
      </c>
      <c r="Y892" s="140">
        <f>('User Input'!Y117*Y434)</f>
        <v>0</v>
      </c>
      <c r="Z892" s="140">
        <f>('User Input'!Z117*Z434)</f>
        <v>0</v>
      </c>
      <c r="AA892" s="140">
        <f>('User Input'!AA117*AA434)</f>
        <v>0</v>
      </c>
      <c r="AB892" s="140">
        <f>('User Input'!AB117*AB434)</f>
        <v>0</v>
      </c>
      <c r="AC892" s="140">
        <f>('User Input'!AC117*AC434)</f>
        <v>0</v>
      </c>
      <c r="AD892" s="140">
        <f>('User Input'!AD117*AD434)</f>
        <v>0</v>
      </c>
      <c r="AE892" s="140">
        <f>('User Input'!AE117*AE434)</f>
        <v>0</v>
      </c>
      <c r="AF892" s="140">
        <f>('User Input'!AF117*AF434)</f>
        <v>0</v>
      </c>
      <c r="AG892" s="140">
        <f>('User Input'!AG117*AG434)</f>
        <v>0</v>
      </c>
      <c r="AH892" s="140">
        <f>('User Input'!AH117*AH434)</f>
        <v>0</v>
      </c>
      <c r="AI892" s="140">
        <f>('User Input'!AI117*AI434)</f>
        <v>0</v>
      </c>
      <c r="AJ892" s="140">
        <f>('User Input'!AJ117*AJ434)</f>
        <v>0</v>
      </c>
      <c r="AK892" s="140">
        <f>('User Input'!AK117*AK434)</f>
        <v>0</v>
      </c>
      <c r="AL892" s="140">
        <f>('User Input'!AL117*AL434)</f>
        <v>0</v>
      </c>
      <c r="AM892" s="140">
        <f>('User Input'!AM117*AM434)</f>
        <v>0</v>
      </c>
      <c r="AN892" s="140">
        <f>('User Input'!AN117*AN434)</f>
        <v>0</v>
      </c>
      <c r="AO892" s="140">
        <f>('User Input'!AO117*AO434)</f>
        <v>0</v>
      </c>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c r="CJ892" s="104"/>
      <c r="CK892" s="104"/>
      <c r="CL892" s="104"/>
      <c r="CM892" s="104"/>
      <c r="CN892" s="104"/>
      <c r="CO892" s="104"/>
      <c r="CP892" s="104"/>
      <c r="CQ892" s="104"/>
    </row>
    <row r="893" spans="1:95" ht="15" customHeight="1">
      <c r="A893" s="104"/>
      <c r="B893" s="117" t="s">
        <v>102</v>
      </c>
      <c r="C893" s="141"/>
      <c r="D893" s="140">
        <f>('User Input'!D118*D435)</f>
        <v>0</v>
      </c>
      <c r="E893" s="140">
        <f>('User Input'!E118*E435)</f>
        <v>0</v>
      </c>
      <c r="F893" s="140">
        <f>('User Input'!F118*F435)</f>
        <v>0</v>
      </c>
      <c r="G893" s="140">
        <f>('User Input'!G118*G435)</f>
        <v>0</v>
      </c>
      <c r="H893" s="140">
        <f>('User Input'!H118*H435)</f>
        <v>0</v>
      </c>
      <c r="I893" s="140">
        <f>('User Input'!I118*I435)</f>
        <v>0</v>
      </c>
      <c r="J893" s="140">
        <f>('User Input'!J118*J435)</f>
        <v>0</v>
      </c>
      <c r="K893" s="140">
        <f>('User Input'!K118*K435)</f>
        <v>0</v>
      </c>
      <c r="L893" s="140">
        <f>('User Input'!L118*L435)</f>
        <v>0</v>
      </c>
      <c r="M893" s="140">
        <f>('User Input'!M118*M435)</f>
        <v>0</v>
      </c>
      <c r="N893" s="140">
        <f>('User Input'!N118*N435)</f>
        <v>0</v>
      </c>
      <c r="O893" s="140">
        <f>('User Input'!O118*O435)</f>
        <v>0</v>
      </c>
      <c r="P893" s="140">
        <f>('User Input'!P118*P435)</f>
        <v>0</v>
      </c>
      <c r="Q893" s="140">
        <f>('User Input'!Q118*Q435)</f>
        <v>0</v>
      </c>
      <c r="R893" s="140">
        <f>('User Input'!R118*R435)</f>
        <v>0</v>
      </c>
      <c r="S893" s="140">
        <f>('User Input'!S118*S435)</f>
        <v>0</v>
      </c>
      <c r="T893" s="140">
        <f>('User Input'!T118*T435)</f>
        <v>0</v>
      </c>
      <c r="U893" s="140">
        <f>('User Input'!U118*U435)</f>
        <v>0</v>
      </c>
      <c r="V893" s="140">
        <f>('User Input'!V118*V435)</f>
        <v>0</v>
      </c>
      <c r="W893" s="140">
        <f>('User Input'!W118*W435)</f>
        <v>0</v>
      </c>
      <c r="X893" s="140">
        <f>('User Input'!X118*X435)</f>
        <v>0</v>
      </c>
      <c r="Y893" s="140">
        <f>('User Input'!Y118*Y435)</f>
        <v>0</v>
      </c>
      <c r="Z893" s="140">
        <f>('User Input'!Z118*Z435)</f>
        <v>0</v>
      </c>
      <c r="AA893" s="140">
        <f>('User Input'!AA118*AA435)</f>
        <v>0</v>
      </c>
      <c r="AB893" s="140">
        <f>('User Input'!AB118*AB435)</f>
        <v>0</v>
      </c>
      <c r="AC893" s="140">
        <f>('User Input'!AC118*AC435)</f>
        <v>0</v>
      </c>
      <c r="AD893" s="140">
        <f>('User Input'!AD118*AD435)</f>
        <v>0</v>
      </c>
      <c r="AE893" s="140">
        <f>('User Input'!AE118*AE435)</f>
        <v>0</v>
      </c>
      <c r="AF893" s="140">
        <f>('User Input'!AF118*AF435)</f>
        <v>0</v>
      </c>
      <c r="AG893" s="140">
        <f>('User Input'!AG118*AG435)</f>
        <v>0</v>
      </c>
      <c r="AH893" s="140">
        <f>('User Input'!AH118*AH435)</f>
        <v>0</v>
      </c>
      <c r="AI893" s="140">
        <f>('User Input'!AI118*AI435)</f>
        <v>0</v>
      </c>
      <c r="AJ893" s="140">
        <f>('User Input'!AJ118*AJ435)</f>
        <v>0</v>
      </c>
      <c r="AK893" s="140">
        <f>('User Input'!AK118*AK435)</f>
        <v>0</v>
      </c>
      <c r="AL893" s="140">
        <f>('User Input'!AL118*AL435)</f>
        <v>0</v>
      </c>
      <c r="AM893" s="140">
        <f>('User Input'!AM118*AM435)</f>
        <v>0</v>
      </c>
      <c r="AN893" s="140">
        <f>('User Input'!AN118*AN435)</f>
        <v>0</v>
      </c>
      <c r="AO893" s="140">
        <f>('User Input'!AO118*AO435)</f>
        <v>0</v>
      </c>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c r="CJ893" s="104"/>
      <c r="CK893" s="104"/>
      <c r="CL893" s="104"/>
      <c r="CM893" s="104"/>
      <c r="CN893" s="104"/>
      <c r="CO893" s="104"/>
      <c r="CP893" s="104"/>
      <c r="CQ893" s="104"/>
    </row>
    <row r="894" spans="1:95" ht="15" customHeight="1">
      <c r="A894" s="104"/>
      <c r="B894" s="117" t="s">
        <v>103</v>
      </c>
      <c r="C894" s="141"/>
      <c r="D894" s="140">
        <f>('User Input'!D119*D436)</f>
        <v>0</v>
      </c>
      <c r="E894" s="140">
        <f>('User Input'!E119*E436)</f>
        <v>0</v>
      </c>
      <c r="F894" s="140">
        <f>('User Input'!F119*F436)</f>
        <v>0</v>
      </c>
      <c r="G894" s="140">
        <f>('User Input'!G119*G436)</f>
        <v>0</v>
      </c>
      <c r="H894" s="140">
        <f>('User Input'!H119*H436)</f>
        <v>0</v>
      </c>
      <c r="I894" s="140">
        <f>('User Input'!I119*I436)</f>
        <v>0</v>
      </c>
      <c r="J894" s="140">
        <f>('User Input'!J119*J436)</f>
        <v>0</v>
      </c>
      <c r="K894" s="140">
        <f>('User Input'!K119*K436)</f>
        <v>0</v>
      </c>
      <c r="L894" s="140">
        <f>('User Input'!L119*L436)</f>
        <v>0</v>
      </c>
      <c r="M894" s="140">
        <f>('User Input'!M119*M436)</f>
        <v>0</v>
      </c>
      <c r="N894" s="140">
        <f>('User Input'!N119*N436)</f>
        <v>0</v>
      </c>
      <c r="O894" s="140">
        <f>('User Input'!O119*O436)</f>
        <v>0</v>
      </c>
      <c r="P894" s="140">
        <f>('User Input'!P119*P436)</f>
        <v>0</v>
      </c>
      <c r="Q894" s="140">
        <f>('User Input'!Q119*Q436)</f>
        <v>0</v>
      </c>
      <c r="R894" s="140">
        <f>('User Input'!R119*R436)</f>
        <v>0</v>
      </c>
      <c r="S894" s="140">
        <f>('User Input'!S119*S436)</f>
        <v>0</v>
      </c>
      <c r="T894" s="140">
        <f>('User Input'!T119*T436)</f>
        <v>0</v>
      </c>
      <c r="U894" s="140">
        <f>('User Input'!U119*U436)</f>
        <v>0</v>
      </c>
      <c r="V894" s="140">
        <f>('User Input'!V119*V436)</f>
        <v>0</v>
      </c>
      <c r="W894" s="140">
        <f>('User Input'!W119*W436)</f>
        <v>0</v>
      </c>
      <c r="X894" s="140">
        <f>('User Input'!X119*X436)</f>
        <v>0</v>
      </c>
      <c r="Y894" s="140">
        <f>('User Input'!Y119*Y436)</f>
        <v>0</v>
      </c>
      <c r="Z894" s="140">
        <f>('User Input'!Z119*Z436)</f>
        <v>0</v>
      </c>
      <c r="AA894" s="140">
        <f>('User Input'!AA119*AA436)</f>
        <v>0</v>
      </c>
      <c r="AB894" s="140">
        <f>('User Input'!AB119*AB436)</f>
        <v>0</v>
      </c>
      <c r="AC894" s="140">
        <f>('User Input'!AC119*AC436)</f>
        <v>0</v>
      </c>
      <c r="AD894" s="140">
        <f>('User Input'!AD119*AD436)</f>
        <v>0</v>
      </c>
      <c r="AE894" s="140">
        <f>('User Input'!AE119*AE436)</f>
        <v>0</v>
      </c>
      <c r="AF894" s="140">
        <f>('User Input'!AF119*AF436)</f>
        <v>0</v>
      </c>
      <c r="AG894" s="140">
        <f>('User Input'!AG119*AG436)</f>
        <v>0</v>
      </c>
      <c r="AH894" s="140">
        <f>('User Input'!AH119*AH436)</f>
        <v>0</v>
      </c>
      <c r="AI894" s="140">
        <f>('User Input'!AI119*AI436)</f>
        <v>0</v>
      </c>
      <c r="AJ894" s="140">
        <f>('User Input'!AJ119*AJ436)</f>
        <v>0</v>
      </c>
      <c r="AK894" s="140">
        <f>('User Input'!AK119*AK436)</f>
        <v>0</v>
      </c>
      <c r="AL894" s="140">
        <f>('User Input'!AL119*AL436)</f>
        <v>0</v>
      </c>
      <c r="AM894" s="140">
        <f>('User Input'!AM119*AM436)</f>
        <v>0</v>
      </c>
      <c r="AN894" s="140">
        <f>('User Input'!AN119*AN436)</f>
        <v>0</v>
      </c>
      <c r="AO894" s="140">
        <f>('User Input'!AO119*AO436)</f>
        <v>0</v>
      </c>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c r="CJ894" s="104"/>
      <c r="CK894" s="104"/>
      <c r="CL894" s="104"/>
      <c r="CM894" s="104"/>
      <c r="CN894" s="104"/>
      <c r="CO894" s="104"/>
      <c r="CP894" s="104"/>
      <c r="CQ894" s="104"/>
    </row>
    <row r="895" spans="1:95" ht="15" customHeight="1">
      <c r="A895" s="104"/>
      <c r="B895" s="117" t="s">
        <v>104</v>
      </c>
      <c r="C895" s="141"/>
      <c r="D895" s="140">
        <f>('User Input'!D120*D437)</f>
        <v>0</v>
      </c>
      <c r="E895" s="140">
        <f>('User Input'!E120*E437)</f>
        <v>0</v>
      </c>
      <c r="F895" s="140">
        <f>('User Input'!F120*F437)</f>
        <v>0</v>
      </c>
      <c r="G895" s="140">
        <f>('User Input'!G120*G437)</f>
        <v>0</v>
      </c>
      <c r="H895" s="140">
        <f>('User Input'!H120*H437)</f>
        <v>0</v>
      </c>
      <c r="I895" s="140">
        <f>('User Input'!I120*I437)</f>
        <v>0</v>
      </c>
      <c r="J895" s="140">
        <f>('User Input'!J120*J437)</f>
        <v>0</v>
      </c>
      <c r="K895" s="140">
        <f>('User Input'!K120*K437)</f>
        <v>0</v>
      </c>
      <c r="L895" s="140">
        <f>('User Input'!L120*L437)</f>
        <v>0</v>
      </c>
      <c r="M895" s="140">
        <f>('User Input'!M120*M437)</f>
        <v>0</v>
      </c>
      <c r="N895" s="140">
        <f>('User Input'!N120*N437)</f>
        <v>0</v>
      </c>
      <c r="O895" s="140">
        <f>('User Input'!O120*O437)</f>
        <v>0</v>
      </c>
      <c r="P895" s="140">
        <f>('User Input'!P120*P437)</f>
        <v>0</v>
      </c>
      <c r="Q895" s="140">
        <f>('User Input'!Q120*Q437)</f>
        <v>0</v>
      </c>
      <c r="R895" s="140">
        <f>('User Input'!R120*R437)</f>
        <v>0</v>
      </c>
      <c r="S895" s="140">
        <f>('User Input'!S120*S437)</f>
        <v>0</v>
      </c>
      <c r="T895" s="140">
        <f>('User Input'!T120*T437)</f>
        <v>0</v>
      </c>
      <c r="U895" s="140">
        <f>('User Input'!U120*U437)</f>
        <v>0</v>
      </c>
      <c r="V895" s="140">
        <f>('User Input'!V120*V437)</f>
        <v>0</v>
      </c>
      <c r="W895" s="140">
        <f>('User Input'!W120*W437)</f>
        <v>0</v>
      </c>
      <c r="X895" s="140">
        <f>('User Input'!X120*X437)</f>
        <v>0</v>
      </c>
      <c r="Y895" s="140">
        <f>('User Input'!Y120*Y437)</f>
        <v>0</v>
      </c>
      <c r="Z895" s="140">
        <f>('User Input'!Z120*Z437)</f>
        <v>0</v>
      </c>
      <c r="AA895" s="140">
        <f>('User Input'!AA120*AA437)</f>
        <v>0</v>
      </c>
      <c r="AB895" s="140">
        <f>('User Input'!AB120*AB437)</f>
        <v>0</v>
      </c>
      <c r="AC895" s="140">
        <f>('User Input'!AC120*AC437)</f>
        <v>0</v>
      </c>
      <c r="AD895" s="140">
        <f>('User Input'!AD120*AD437)</f>
        <v>0</v>
      </c>
      <c r="AE895" s="140">
        <f>('User Input'!AE120*AE437)</f>
        <v>0</v>
      </c>
      <c r="AF895" s="140">
        <f>('User Input'!AF120*AF437)</f>
        <v>0</v>
      </c>
      <c r="AG895" s="140">
        <f>('User Input'!AG120*AG437)</f>
        <v>0</v>
      </c>
      <c r="AH895" s="140">
        <f>('User Input'!AH120*AH437)</f>
        <v>0</v>
      </c>
      <c r="AI895" s="140">
        <f>('User Input'!AI120*AI437)</f>
        <v>0</v>
      </c>
      <c r="AJ895" s="140">
        <f>('User Input'!AJ120*AJ437)</f>
        <v>0</v>
      </c>
      <c r="AK895" s="140">
        <f>('User Input'!AK120*AK437)</f>
        <v>0</v>
      </c>
      <c r="AL895" s="140">
        <f>('User Input'!AL120*AL437)</f>
        <v>0</v>
      </c>
      <c r="AM895" s="140">
        <f>('User Input'!AM120*AM437)</f>
        <v>0</v>
      </c>
      <c r="AN895" s="140">
        <f>('User Input'!AN120*AN437)</f>
        <v>0</v>
      </c>
      <c r="AO895" s="140">
        <f>('User Input'!AO120*AO437)</f>
        <v>0</v>
      </c>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c r="CJ895" s="104"/>
      <c r="CK895" s="104"/>
      <c r="CL895" s="104"/>
      <c r="CM895" s="104"/>
      <c r="CN895" s="104"/>
      <c r="CO895" s="104"/>
      <c r="CP895" s="104"/>
      <c r="CQ895" s="104"/>
    </row>
    <row r="896" spans="1:95" ht="15" customHeight="1">
      <c r="A896" s="104"/>
      <c r="B896" s="117" t="s">
        <v>105</v>
      </c>
      <c r="C896" s="141"/>
      <c r="D896" s="140">
        <f>('User Input'!D121*D438)</f>
        <v>0</v>
      </c>
      <c r="E896" s="140">
        <f>('User Input'!E121*E438)</f>
        <v>0</v>
      </c>
      <c r="F896" s="140">
        <f>('User Input'!F121*F438)</f>
        <v>0</v>
      </c>
      <c r="G896" s="140">
        <f>('User Input'!G121*G438)</f>
        <v>0</v>
      </c>
      <c r="H896" s="140">
        <f>('User Input'!H121*H438)</f>
        <v>0</v>
      </c>
      <c r="I896" s="140">
        <f>('User Input'!I121*I438)</f>
        <v>0</v>
      </c>
      <c r="J896" s="140">
        <f>('User Input'!J121*J438)</f>
        <v>0</v>
      </c>
      <c r="K896" s="140">
        <f>('User Input'!K121*K438)</f>
        <v>0</v>
      </c>
      <c r="L896" s="140">
        <f>('User Input'!L121*L438)</f>
        <v>0</v>
      </c>
      <c r="M896" s="140">
        <f>('User Input'!M121*M438)</f>
        <v>0</v>
      </c>
      <c r="N896" s="140">
        <f>('User Input'!N121*N438)</f>
        <v>0</v>
      </c>
      <c r="O896" s="140">
        <f>('User Input'!O121*O438)</f>
        <v>0</v>
      </c>
      <c r="P896" s="140">
        <f>('User Input'!P121*P438)</f>
        <v>0</v>
      </c>
      <c r="Q896" s="140">
        <f>('User Input'!Q121*Q438)</f>
        <v>0</v>
      </c>
      <c r="R896" s="140">
        <f>('User Input'!R121*R438)</f>
        <v>0</v>
      </c>
      <c r="S896" s="140">
        <f>('User Input'!S121*S438)</f>
        <v>0</v>
      </c>
      <c r="T896" s="140">
        <f>('User Input'!T121*T438)</f>
        <v>0</v>
      </c>
      <c r="U896" s="140">
        <f>('User Input'!U121*U438)</f>
        <v>0</v>
      </c>
      <c r="V896" s="140">
        <f>('User Input'!V121*V438)</f>
        <v>0</v>
      </c>
      <c r="W896" s="140">
        <f>('User Input'!W121*W438)</f>
        <v>0</v>
      </c>
      <c r="X896" s="140">
        <f>('User Input'!X121*X438)</f>
        <v>0</v>
      </c>
      <c r="Y896" s="140">
        <f>('User Input'!Y121*Y438)</f>
        <v>0</v>
      </c>
      <c r="Z896" s="140">
        <f>('User Input'!Z121*Z438)</f>
        <v>0</v>
      </c>
      <c r="AA896" s="140">
        <f>('User Input'!AA121*AA438)</f>
        <v>0</v>
      </c>
      <c r="AB896" s="140">
        <f>('User Input'!AB121*AB438)</f>
        <v>0</v>
      </c>
      <c r="AC896" s="140">
        <f>('User Input'!AC121*AC438)</f>
        <v>0</v>
      </c>
      <c r="AD896" s="140">
        <f>('User Input'!AD121*AD438)</f>
        <v>0</v>
      </c>
      <c r="AE896" s="140">
        <f>('User Input'!AE121*AE438)</f>
        <v>0</v>
      </c>
      <c r="AF896" s="140">
        <f>('User Input'!AF121*AF438)</f>
        <v>0</v>
      </c>
      <c r="AG896" s="140">
        <f>('User Input'!AG121*AG438)</f>
        <v>0</v>
      </c>
      <c r="AH896" s="140">
        <f>('User Input'!AH121*AH438)</f>
        <v>0</v>
      </c>
      <c r="AI896" s="140">
        <f>('User Input'!AI121*AI438)</f>
        <v>0</v>
      </c>
      <c r="AJ896" s="140">
        <f>('User Input'!AJ121*AJ438)</f>
        <v>0</v>
      </c>
      <c r="AK896" s="140">
        <f>('User Input'!AK121*AK438)</f>
        <v>0</v>
      </c>
      <c r="AL896" s="140">
        <f>('User Input'!AL121*AL438)</f>
        <v>0</v>
      </c>
      <c r="AM896" s="140">
        <f>('User Input'!AM121*AM438)</f>
        <v>0</v>
      </c>
      <c r="AN896" s="140">
        <f>('User Input'!AN121*AN438)</f>
        <v>0</v>
      </c>
      <c r="AO896" s="140">
        <f>('User Input'!AO121*AO438)</f>
        <v>0</v>
      </c>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c r="CJ896" s="104"/>
      <c r="CK896" s="104"/>
      <c r="CL896" s="104"/>
      <c r="CM896" s="104"/>
      <c r="CN896" s="104"/>
      <c r="CO896" s="104"/>
      <c r="CP896" s="104"/>
      <c r="CQ896" s="104"/>
    </row>
    <row r="897" spans="1:95" ht="15" customHeight="1">
      <c r="A897" s="104"/>
      <c r="B897" s="117" t="s">
        <v>106</v>
      </c>
      <c r="C897" s="141"/>
      <c r="D897" s="140">
        <f>('User Input'!D122*D439)</f>
        <v>0</v>
      </c>
      <c r="E897" s="140">
        <f>('User Input'!E122*E439)</f>
        <v>0</v>
      </c>
      <c r="F897" s="140">
        <f>('User Input'!F122*F439)</f>
        <v>0</v>
      </c>
      <c r="G897" s="140">
        <f>('User Input'!G122*G439)</f>
        <v>0</v>
      </c>
      <c r="H897" s="140">
        <f>('User Input'!H122*H439)</f>
        <v>0</v>
      </c>
      <c r="I897" s="140">
        <f>('User Input'!I122*I439)</f>
        <v>0</v>
      </c>
      <c r="J897" s="140">
        <f>('User Input'!J122*J439)</f>
        <v>0</v>
      </c>
      <c r="K897" s="140">
        <f>('User Input'!K122*K439)</f>
        <v>0</v>
      </c>
      <c r="L897" s="140">
        <f>('User Input'!L122*L439)</f>
        <v>0</v>
      </c>
      <c r="M897" s="140">
        <f>('User Input'!M122*M439)</f>
        <v>0</v>
      </c>
      <c r="N897" s="140">
        <f>('User Input'!N122*N439)</f>
        <v>0</v>
      </c>
      <c r="O897" s="140">
        <f>('User Input'!O122*O439)</f>
        <v>0</v>
      </c>
      <c r="P897" s="140">
        <f>('User Input'!P122*P439)</f>
        <v>0</v>
      </c>
      <c r="Q897" s="140">
        <f>('User Input'!Q122*Q439)</f>
        <v>0</v>
      </c>
      <c r="R897" s="140">
        <f>('User Input'!R122*R439)</f>
        <v>0</v>
      </c>
      <c r="S897" s="140">
        <f>('User Input'!S122*S439)</f>
        <v>0</v>
      </c>
      <c r="T897" s="140">
        <f>('User Input'!T122*T439)</f>
        <v>0</v>
      </c>
      <c r="U897" s="140">
        <f>('User Input'!U122*U439)</f>
        <v>0</v>
      </c>
      <c r="V897" s="140">
        <f>('User Input'!V122*V439)</f>
        <v>0</v>
      </c>
      <c r="W897" s="140">
        <f>('User Input'!W122*W439)</f>
        <v>0</v>
      </c>
      <c r="X897" s="140">
        <f>('User Input'!X122*X439)</f>
        <v>0</v>
      </c>
      <c r="Y897" s="140">
        <f>('User Input'!Y122*Y439)</f>
        <v>0</v>
      </c>
      <c r="Z897" s="140">
        <f>('User Input'!Z122*Z439)</f>
        <v>0</v>
      </c>
      <c r="AA897" s="140">
        <f>('User Input'!AA122*AA439)</f>
        <v>0</v>
      </c>
      <c r="AB897" s="140">
        <f>('User Input'!AB122*AB439)</f>
        <v>0</v>
      </c>
      <c r="AC897" s="140">
        <f>('User Input'!AC122*AC439)</f>
        <v>0</v>
      </c>
      <c r="AD897" s="140">
        <f>('User Input'!AD122*AD439)</f>
        <v>0</v>
      </c>
      <c r="AE897" s="140">
        <f>('User Input'!AE122*AE439)</f>
        <v>0</v>
      </c>
      <c r="AF897" s="140">
        <f>('User Input'!AF122*AF439)</f>
        <v>0</v>
      </c>
      <c r="AG897" s="140">
        <f>('User Input'!AG122*AG439)</f>
        <v>0</v>
      </c>
      <c r="AH897" s="140">
        <f>('User Input'!AH122*AH439)</f>
        <v>0</v>
      </c>
      <c r="AI897" s="140">
        <f>('User Input'!AI122*AI439)</f>
        <v>0</v>
      </c>
      <c r="AJ897" s="140">
        <f>('User Input'!AJ122*AJ439)</f>
        <v>0</v>
      </c>
      <c r="AK897" s="140">
        <f>('User Input'!AK122*AK439)</f>
        <v>0</v>
      </c>
      <c r="AL897" s="140">
        <f>('User Input'!AL122*AL439)</f>
        <v>0</v>
      </c>
      <c r="AM897" s="140">
        <f>('User Input'!AM122*AM439)</f>
        <v>0</v>
      </c>
      <c r="AN897" s="140">
        <f>('User Input'!AN122*AN439)</f>
        <v>0</v>
      </c>
      <c r="AO897" s="140">
        <f>('User Input'!AO122*AO439)</f>
        <v>0</v>
      </c>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c r="CJ897" s="104"/>
      <c r="CK897" s="104"/>
      <c r="CL897" s="104"/>
      <c r="CM897" s="104"/>
      <c r="CN897" s="104"/>
      <c r="CO897" s="104"/>
      <c r="CP897" s="104"/>
      <c r="CQ897" s="104"/>
    </row>
    <row r="898" spans="1:95" ht="15" customHeight="1">
      <c r="A898" s="104"/>
      <c r="B898" s="117" t="s">
        <v>107</v>
      </c>
      <c r="C898" s="141"/>
      <c r="D898" s="140">
        <f>('User Input'!D123*D440)</f>
        <v>0</v>
      </c>
      <c r="E898" s="140">
        <f>('User Input'!E123*E440)</f>
        <v>0</v>
      </c>
      <c r="F898" s="140">
        <f>('User Input'!F123*F440)</f>
        <v>0</v>
      </c>
      <c r="G898" s="140">
        <f>('User Input'!G123*G440)</f>
        <v>0</v>
      </c>
      <c r="H898" s="140">
        <f>('User Input'!H123*H440)</f>
        <v>0</v>
      </c>
      <c r="I898" s="140">
        <f>('User Input'!I123*I440)</f>
        <v>0</v>
      </c>
      <c r="J898" s="140">
        <f>('User Input'!J123*J440)</f>
        <v>0</v>
      </c>
      <c r="K898" s="140">
        <f>('User Input'!K123*K440)</f>
        <v>0</v>
      </c>
      <c r="L898" s="140">
        <f>('User Input'!L123*L440)</f>
        <v>0</v>
      </c>
      <c r="M898" s="140">
        <f>('User Input'!M123*M440)</f>
        <v>0</v>
      </c>
      <c r="N898" s="140">
        <f>('User Input'!N123*N440)</f>
        <v>0</v>
      </c>
      <c r="O898" s="140">
        <f>('User Input'!O123*O440)</f>
        <v>0</v>
      </c>
      <c r="P898" s="140">
        <f>('User Input'!P123*P440)</f>
        <v>0</v>
      </c>
      <c r="Q898" s="140">
        <f>('User Input'!Q123*Q440)</f>
        <v>0</v>
      </c>
      <c r="R898" s="140">
        <f>('User Input'!R123*R440)</f>
        <v>0</v>
      </c>
      <c r="S898" s="140">
        <f>('User Input'!S123*S440)</f>
        <v>0</v>
      </c>
      <c r="T898" s="140">
        <f>('User Input'!T123*T440)</f>
        <v>0</v>
      </c>
      <c r="U898" s="140">
        <f>('User Input'!U123*U440)</f>
        <v>0</v>
      </c>
      <c r="V898" s="140">
        <f>('User Input'!V123*V440)</f>
        <v>0</v>
      </c>
      <c r="W898" s="140">
        <f>('User Input'!W123*W440)</f>
        <v>0</v>
      </c>
      <c r="X898" s="140">
        <f>('User Input'!X123*X440)</f>
        <v>0</v>
      </c>
      <c r="Y898" s="140">
        <f>('User Input'!Y123*Y440)</f>
        <v>0</v>
      </c>
      <c r="Z898" s="140">
        <f>('User Input'!Z123*Z440)</f>
        <v>0</v>
      </c>
      <c r="AA898" s="140">
        <f>('User Input'!AA123*AA440)</f>
        <v>0</v>
      </c>
      <c r="AB898" s="140">
        <f>('User Input'!AB123*AB440)</f>
        <v>0</v>
      </c>
      <c r="AC898" s="140">
        <f>('User Input'!AC123*AC440)</f>
        <v>0</v>
      </c>
      <c r="AD898" s="140">
        <f>('User Input'!AD123*AD440)</f>
        <v>0</v>
      </c>
      <c r="AE898" s="140">
        <f>('User Input'!AE123*AE440)</f>
        <v>0</v>
      </c>
      <c r="AF898" s="140">
        <f>('User Input'!AF123*AF440)</f>
        <v>0</v>
      </c>
      <c r="AG898" s="140">
        <f>('User Input'!AG123*AG440)</f>
        <v>0</v>
      </c>
      <c r="AH898" s="140">
        <f>('User Input'!AH123*AH440)</f>
        <v>0</v>
      </c>
      <c r="AI898" s="140">
        <f>('User Input'!AI123*AI440)</f>
        <v>0</v>
      </c>
      <c r="AJ898" s="140">
        <f>('User Input'!AJ123*AJ440)</f>
        <v>0</v>
      </c>
      <c r="AK898" s="140">
        <f>('User Input'!AK123*AK440)</f>
        <v>0</v>
      </c>
      <c r="AL898" s="140">
        <f>('User Input'!AL123*AL440)</f>
        <v>0</v>
      </c>
      <c r="AM898" s="140">
        <f>('User Input'!AM123*AM440)</f>
        <v>0</v>
      </c>
      <c r="AN898" s="140">
        <f>('User Input'!AN123*AN440)</f>
        <v>0</v>
      </c>
      <c r="AO898" s="140">
        <f>('User Input'!AO123*AO440)</f>
        <v>0</v>
      </c>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c r="CJ898" s="104"/>
      <c r="CK898" s="104"/>
      <c r="CL898" s="104"/>
      <c r="CM898" s="104"/>
      <c r="CN898" s="104"/>
      <c r="CO898" s="104"/>
      <c r="CP898" s="104"/>
      <c r="CQ898" s="104"/>
    </row>
    <row r="899" spans="1:95" ht="15" customHeight="1">
      <c r="A899" s="104"/>
      <c r="B899" s="117" t="s">
        <v>108</v>
      </c>
      <c r="C899" s="141"/>
      <c r="D899" s="140">
        <f>('User Input'!D124*D441)</f>
        <v>0</v>
      </c>
      <c r="E899" s="140">
        <f>('User Input'!E124*E441)</f>
        <v>0</v>
      </c>
      <c r="F899" s="140">
        <f>('User Input'!F124*F441)</f>
        <v>0</v>
      </c>
      <c r="G899" s="140">
        <f>('User Input'!G124*G441)</f>
        <v>0</v>
      </c>
      <c r="H899" s="140">
        <f>('User Input'!H124*H441)</f>
        <v>0</v>
      </c>
      <c r="I899" s="140">
        <f>('User Input'!I124*I441)</f>
        <v>0</v>
      </c>
      <c r="J899" s="140">
        <f>('User Input'!J124*J441)</f>
        <v>0</v>
      </c>
      <c r="K899" s="140">
        <f>('User Input'!K124*K441)</f>
        <v>0</v>
      </c>
      <c r="L899" s="140">
        <f>('User Input'!L124*L441)</f>
        <v>0</v>
      </c>
      <c r="M899" s="140">
        <f>('User Input'!M124*M441)</f>
        <v>0</v>
      </c>
      <c r="N899" s="140">
        <f>('User Input'!N124*N441)</f>
        <v>0</v>
      </c>
      <c r="O899" s="140">
        <f>('User Input'!O124*O441)</f>
        <v>0</v>
      </c>
      <c r="P899" s="140">
        <f>('User Input'!P124*P441)</f>
        <v>0</v>
      </c>
      <c r="Q899" s="140">
        <f>('User Input'!Q124*Q441)</f>
        <v>0</v>
      </c>
      <c r="R899" s="140">
        <f>('User Input'!R124*R441)</f>
        <v>0</v>
      </c>
      <c r="S899" s="140">
        <f>('User Input'!S124*S441)</f>
        <v>0</v>
      </c>
      <c r="T899" s="140">
        <f>('User Input'!T124*T441)</f>
        <v>0</v>
      </c>
      <c r="U899" s="140">
        <f>('User Input'!U124*U441)</f>
        <v>0</v>
      </c>
      <c r="V899" s="140">
        <f>('User Input'!V124*V441)</f>
        <v>0</v>
      </c>
      <c r="W899" s="140">
        <f>('User Input'!W124*W441)</f>
        <v>0</v>
      </c>
      <c r="X899" s="140">
        <f>('User Input'!X124*X441)</f>
        <v>0</v>
      </c>
      <c r="Y899" s="140">
        <f>('User Input'!Y124*Y441)</f>
        <v>0</v>
      </c>
      <c r="Z899" s="140">
        <f>('User Input'!Z124*Z441)</f>
        <v>0</v>
      </c>
      <c r="AA899" s="140">
        <f>('User Input'!AA124*AA441)</f>
        <v>0</v>
      </c>
      <c r="AB899" s="140">
        <f>('User Input'!AB124*AB441)</f>
        <v>0</v>
      </c>
      <c r="AC899" s="140">
        <f>('User Input'!AC124*AC441)</f>
        <v>0</v>
      </c>
      <c r="AD899" s="140">
        <f>('User Input'!AD124*AD441)</f>
        <v>0</v>
      </c>
      <c r="AE899" s="140">
        <f>('User Input'!AE124*AE441)</f>
        <v>0</v>
      </c>
      <c r="AF899" s="140">
        <f>('User Input'!AF124*AF441)</f>
        <v>0</v>
      </c>
      <c r="AG899" s="140">
        <f>('User Input'!AG124*AG441)</f>
        <v>0</v>
      </c>
      <c r="AH899" s="140">
        <f>('User Input'!AH124*AH441)</f>
        <v>0</v>
      </c>
      <c r="AI899" s="140">
        <f>('User Input'!AI124*AI441)</f>
        <v>0</v>
      </c>
      <c r="AJ899" s="140">
        <f>('User Input'!AJ124*AJ441)</f>
        <v>0</v>
      </c>
      <c r="AK899" s="140">
        <f>('User Input'!AK124*AK441)</f>
        <v>0</v>
      </c>
      <c r="AL899" s="140">
        <f>('User Input'!AL124*AL441)</f>
        <v>0</v>
      </c>
      <c r="AM899" s="140">
        <f>('User Input'!AM124*AM441)</f>
        <v>0</v>
      </c>
      <c r="AN899" s="140">
        <f>('User Input'!AN124*AN441)</f>
        <v>0</v>
      </c>
      <c r="AO899" s="140">
        <f>('User Input'!AO124*AO441)</f>
        <v>0</v>
      </c>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c r="CJ899" s="104"/>
      <c r="CK899" s="104"/>
      <c r="CL899" s="104"/>
      <c r="CM899" s="104"/>
      <c r="CN899" s="104"/>
      <c r="CO899" s="104"/>
      <c r="CP899" s="104"/>
      <c r="CQ899" s="104"/>
    </row>
    <row r="900" spans="1:95" ht="15" customHeight="1">
      <c r="A900" s="104"/>
      <c r="B900" s="117" t="s">
        <v>109</v>
      </c>
      <c r="C900" s="141"/>
      <c r="D900" s="140">
        <f>('User Input'!D125*D442)</f>
        <v>0</v>
      </c>
      <c r="E900" s="140">
        <f>('User Input'!E125*E442)</f>
        <v>0</v>
      </c>
      <c r="F900" s="140">
        <f>('User Input'!F125*F442)</f>
        <v>0</v>
      </c>
      <c r="G900" s="140">
        <f>('User Input'!G125*G442)</f>
        <v>0</v>
      </c>
      <c r="H900" s="140">
        <f>('User Input'!H125*H442)</f>
        <v>0</v>
      </c>
      <c r="I900" s="140">
        <f>('User Input'!I125*I442)</f>
        <v>0</v>
      </c>
      <c r="J900" s="140">
        <f>('User Input'!J125*J442)</f>
        <v>0</v>
      </c>
      <c r="K900" s="140">
        <f>('User Input'!K125*K442)</f>
        <v>0</v>
      </c>
      <c r="L900" s="140">
        <f>('User Input'!L125*L442)</f>
        <v>0</v>
      </c>
      <c r="M900" s="140">
        <f>('User Input'!M125*M442)</f>
        <v>0</v>
      </c>
      <c r="N900" s="140">
        <f>('User Input'!N125*N442)</f>
        <v>0</v>
      </c>
      <c r="O900" s="140">
        <f>('User Input'!O125*O442)</f>
        <v>0</v>
      </c>
      <c r="P900" s="140">
        <f>('User Input'!P125*P442)</f>
        <v>0</v>
      </c>
      <c r="Q900" s="140">
        <f>('User Input'!Q125*Q442)</f>
        <v>0</v>
      </c>
      <c r="R900" s="140">
        <f>('User Input'!R125*R442)</f>
        <v>0</v>
      </c>
      <c r="S900" s="140">
        <f>('User Input'!S125*S442)</f>
        <v>0</v>
      </c>
      <c r="T900" s="140">
        <f>('User Input'!T125*T442)</f>
        <v>0</v>
      </c>
      <c r="U900" s="140">
        <f>('User Input'!U125*U442)</f>
        <v>0</v>
      </c>
      <c r="V900" s="140">
        <f>('User Input'!V125*V442)</f>
        <v>0</v>
      </c>
      <c r="W900" s="140">
        <f>('User Input'!W125*W442)</f>
        <v>0</v>
      </c>
      <c r="X900" s="140">
        <f>('User Input'!X125*X442)</f>
        <v>0</v>
      </c>
      <c r="Y900" s="140">
        <f>('User Input'!Y125*Y442)</f>
        <v>0</v>
      </c>
      <c r="Z900" s="140">
        <f>('User Input'!Z125*Z442)</f>
        <v>0</v>
      </c>
      <c r="AA900" s="140">
        <f>('User Input'!AA125*AA442)</f>
        <v>0</v>
      </c>
      <c r="AB900" s="140">
        <f>('User Input'!AB125*AB442)</f>
        <v>0</v>
      </c>
      <c r="AC900" s="140">
        <f>('User Input'!AC125*AC442)</f>
        <v>0</v>
      </c>
      <c r="AD900" s="140">
        <f>('User Input'!AD125*AD442)</f>
        <v>0</v>
      </c>
      <c r="AE900" s="140">
        <f>('User Input'!AE125*AE442)</f>
        <v>0</v>
      </c>
      <c r="AF900" s="140">
        <f>('User Input'!AF125*AF442)</f>
        <v>0</v>
      </c>
      <c r="AG900" s="140">
        <f>('User Input'!AG125*AG442)</f>
        <v>0</v>
      </c>
      <c r="AH900" s="140">
        <f>('User Input'!AH125*AH442)</f>
        <v>0</v>
      </c>
      <c r="AI900" s="140">
        <f>('User Input'!AI125*AI442)</f>
        <v>0</v>
      </c>
      <c r="AJ900" s="140">
        <f>('User Input'!AJ125*AJ442)</f>
        <v>0</v>
      </c>
      <c r="AK900" s="140">
        <f>('User Input'!AK125*AK442)</f>
        <v>0</v>
      </c>
      <c r="AL900" s="140">
        <f>('User Input'!AL125*AL442)</f>
        <v>0</v>
      </c>
      <c r="AM900" s="140">
        <f>('User Input'!AM125*AM442)</f>
        <v>0</v>
      </c>
      <c r="AN900" s="140">
        <f>('User Input'!AN125*AN442)</f>
        <v>0</v>
      </c>
      <c r="AO900" s="140">
        <f>('User Input'!AO125*AO442)</f>
        <v>0</v>
      </c>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c r="CJ900" s="104"/>
      <c r="CK900" s="104"/>
      <c r="CL900" s="104"/>
      <c r="CM900" s="104"/>
      <c r="CN900" s="104"/>
      <c r="CO900" s="104"/>
      <c r="CP900" s="104"/>
      <c r="CQ900" s="104"/>
    </row>
    <row r="901" spans="1:95" ht="15" customHeight="1">
      <c r="A901" s="104"/>
      <c r="B901" s="117" t="s">
        <v>110</v>
      </c>
      <c r="C901" s="141"/>
      <c r="D901" s="140">
        <f>('User Input'!D126*D443)</f>
        <v>0</v>
      </c>
      <c r="E901" s="140">
        <f>('User Input'!E126*E443)</f>
        <v>0</v>
      </c>
      <c r="F901" s="140">
        <f>('User Input'!F126*F443)</f>
        <v>0</v>
      </c>
      <c r="G901" s="140">
        <f>('User Input'!G126*G443)</f>
        <v>0</v>
      </c>
      <c r="H901" s="140">
        <f>('User Input'!H126*H443)</f>
        <v>0</v>
      </c>
      <c r="I901" s="140">
        <f>('User Input'!I126*I443)</f>
        <v>0</v>
      </c>
      <c r="J901" s="140">
        <f>('User Input'!J126*J443)</f>
        <v>0</v>
      </c>
      <c r="K901" s="140">
        <f>('User Input'!K126*K443)</f>
        <v>0</v>
      </c>
      <c r="L901" s="140">
        <f>('User Input'!L126*L443)</f>
        <v>0</v>
      </c>
      <c r="M901" s="140">
        <f>('User Input'!M126*M443)</f>
        <v>0</v>
      </c>
      <c r="N901" s="140">
        <f>('User Input'!N126*N443)</f>
        <v>0</v>
      </c>
      <c r="O901" s="140">
        <f>('User Input'!O126*O443)</f>
        <v>0</v>
      </c>
      <c r="P901" s="140">
        <f>('User Input'!P126*P443)</f>
        <v>0</v>
      </c>
      <c r="Q901" s="140">
        <f>('User Input'!Q126*Q443)</f>
        <v>0</v>
      </c>
      <c r="R901" s="140">
        <f>('User Input'!R126*R443)</f>
        <v>0</v>
      </c>
      <c r="S901" s="140">
        <f>('User Input'!S126*S443)</f>
        <v>0</v>
      </c>
      <c r="T901" s="140">
        <f>('User Input'!T126*T443)</f>
        <v>0</v>
      </c>
      <c r="U901" s="140">
        <f>('User Input'!U126*U443)</f>
        <v>0</v>
      </c>
      <c r="V901" s="140">
        <f>('User Input'!V126*V443)</f>
        <v>0</v>
      </c>
      <c r="W901" s="140">
        <f>('User Input'!W126*W443)</f>
        <v>0</v>
      </c>
      <c r="X901" s="140">
        <f>('User Input'!X126*X443)</f>
        <v>0</v>
      </c>
      <c r="Y901" s="140">
        <f>('User Input'!Y126*Y443)</f>
        <v>0</v>
      </c>
      <c r="Z901" s="140">
        <f>('User Input'!Z126*Z443)</f>
        <v>0</v>
      </c>
      <c r="AA901" s="140">
        <f>('User Input'!AA126*AA443)</f>
        <v>0</v>
      </c>
      <c r="AB901" s="140">
        <f>('User Input'!AB126*AB443)</f>
        <v>0</v>
      </c>
      <c r="AC901" s="140">
        <f>('User Input'!AC126*AC443)</f>
        <v>0</v>
      </c>
      <c r="AD901" s="140">
        <f>('User Input'!AD126*AD443)</f>
        <v>0</v>
      </c>
      <c r="AE901" s="140">
        <f>('User Input'!AE126*AE443)</f>
        <v>0</v>
      </c>
      <c r="AF901" s="140">
        <f>('User Input'!AF126*AF443)</f>
        <v>0</v>
      </c>
      <c r="AG901" s="140">
        <f>('User Input'!AG126*AG443)</f>
        <v>0</v>
      </c>
      <c r="AH901" s="140">
        <f>('User Input'!AH126*AH443)</f>
        <v>0</v>
      </c>
      <c r="AI901" s="140">
        <f>('User Input'!AI126*AI443)</f>
        <v>0</v>
      </c>
      <c r="AJ901" s="140">
        <f>('User Input'!AJ126*AJ443)</f>
        <v>0</v>
      </c>
      <c r="AK901" s="140">
        <f>('User Input'!AK126*AK443)</f>
        <v>0</v>
      </c>
      <c r="AL901" s="140">
        <f>('User Input'!AL126*AL443)</f>
        <v>0</v>
      </c>
      <c r="AM901" s="140">
        <f>('User Input'!AM126*AM443)</f>
        <v>0</v>
      </c>
      <c r="AN901" s="140">
        <f>('User Input'!AN126*AN443)</f>
        <v>0</v>
      </c>
      <c r="AO901" s="140">
        <f>('User Input'!AO126*AO443)</f>
        <v>0</v>
      </c>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c r="CJ901" s="104"/>
      <c r="CK901" s="104"/>
      <c r="CL901" s="104"/>
      <c r="CM901" s="104"/>
      <c r="CN901" s="104"/>
      <c r="CO901" s="104"/>
      <c r="CP901" s="104"/>
      <c r="CQ901" s="104"/>
    </row>
    <row r="902" spans="1:95" ht="15" customHeight="1">
      <c r="A902" s="104"/>
      <c r="B902" s="117" t="s">
        <v>111</v>
      </c>
      <c r="C902" s="141"/>
      <c r="D902" s="140">
        <f>('User Input'!D127*D444)</f>
        <v>0</v>
      </c>
      <c r="E902" s="140">
        <f>('User Input'!E127*E444)</f>
        <v>0</v>
      </c>
      <c r="F902" s="140">
        <f>('User Input'!F127*F444)</f>
        <v>0</v>
      </c>
      <c r="G902" s="140">
        <f>('User Input'!G127*G444)</f>
        <v>0</v>
      </c>
      <c r="H902" s="140">
        <f>('User Input'!H127*H444)</f>
        <v>0</v>
      </c>
      <c r="I902" s="140">
        <f>('User Input'!I127*I444)</f>
        <v>0</v>
      </c>
      <c r="J902" s="140">
        <f>('User Input'!J127*J444)</f>
        <v>0</v>
      </c>
      <c r="K902" s="140">
        <f>('User Input'!K127*K444)</f>
        <v>0</v>
      </c>
      <c r="L902" s="140">
        <f>('User Input'!L127*L444)</f>
        <v>0</v>
      </c>
      <c r="M902" s="140">
        <f>('User Input'!M127*M444)</f>
        <v>0</v>
      </c>
      <c r="N902" s="140">
        <f>('User Input'!N127*N444)</f>
        <v>0</v>
      </c>
      <c r="O902" s="140">
        <f>('User Input'!O127*O444)</f>
        <v>0</v>
      </c>
      <c r="P902" s="140">
        <f>('User Input'!P127*P444)</f>
        <v>0</v>
      </c>
      <c r="Q902" s="140">
        <f>('User Input'!Q127*Q444)</f>
        <v>0</v>
      </c>
      <c r="R902" s="140">
        <f>('User Input'!R127*R444)</f>
        <v>0</v>
      </c>
      <c r="S902" s="140">
        <f>('User Input'!S127*S444)</f>
        <v>0</v>
      </c>
      <c r="T902" s="140">
        <f>('User Input'!T127*T444)</f>
        <v>0</v>
      </c>
      <c r="U902" s="140">
        <f>('User Input'!U127*U444)</f>
        <v>0</v>
      </c>
      <c r="V902" s="140">
        <f>('User Input'!V127*V444)</f>
        <v>0</v>
      </c>
      <c r="W902" s="140">
        <f>('User Input'!W127*W444)</f>
        <v>0</v>
      </c>
      <c r="X902" s="140">
        <f>('User Input'!X127*X444)</f>
        <v>0</v>
      </c>
      <c r="Y902" s="140">
        <f>('User Input'!Y127*Y444)</f>
        <v>0</v>
      </c>
      <c r="Z902" s="140">
        <f>('User Input'!Z127*Z444)</f>
        <v>0</v>
      </c>
      <c r="AA902" s="140">
        <f>('User Input'!AA127*AA444)</f>
        <v>0</v>
      </c>
      <c r="AB902" s="140">
        <f>('User Input'!AB127*AB444)</f>
        <v>0</v>
      </c>
      <c r="AC902" s="140">
        <f>('User Input'!AC127*AC444)</f>
        <v>0</v>
      </c>
      <c r="AD902" s="140">
        <f>('User Input'!AD127*AD444)</f>
        <v>0</v>
      </c>
      <c r="AE902" s="140">
        <f>('User Input'!AE127*AE444)</f>
        <v>0</v>
      </c>
      <c r="AF902" s="140">
        <f>('User Input'!AF127*AF444)</f>
        <v>0</v>
      </c>
      <c r="AG902" s="140">
        <f>('User Input'!AG127*AG444)</f>
        <v>0</v>
      </c>
      <c r="AH902" s="140">
        <f>('User Input'!AH127*AH444)</f>
        <v>0</v>
      </c>
      <c r="AI902" s="140">
        <f>('User Input'!AI127*AI444)</f>
        <v>0</v>
      </c>
      <c r="AJ902" s="140">
        <f>('User Input'!AJ127*AJ444)</f>
        <v>0</v>
      </c>
      <c r="AK902" s="140">
        <f>('User Input'!AK127*AK444)</f>
        <v>0</v>
      </c>
      <c r="AL902" s="140">
        <f>('User Input'!AL127*AL444)</f>
        <v>0</v>
      </c>
      <c r="AM902" s="140">
        <f>('User Input'!AM127*AM444)</f>
        <v>0</v>
      </c>
      <c r="AN902" s="140">
        <f>('User Input'!AN127*AN444)</f>
        <v>0</v>
      </c>
      <c r="AO902" s="140">
        <f>('User Input'!AO127*AO444)</f>
        <v>0</v>
      </c>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c r="CJ902" s="104"/>
      <c r="CK902" s="104"/>
      <c r="CL902" s="104"/>
      <c r="CM902" s="104"/>
      <c r="CN902" s="104"/>
      <c r="CO902" s="104"/>
      <c r="CP902" s="104"/>
      <c r="CQ902" s="104"/>
    </row>
    <row r="903" spans="1:95" ht="15" customHeight="1">
      <c r="A903" s="104"/>
      <c r="B903" s="117" t="s">
        <v>112</v>
      </c>
      <c r="C903" s="141"/>
      <c r="D903" s="140">
        <f>('User Input'!D128*D445)</f>
        <v>0</v>
      </c>
      <c r="E903" s="140">
        <f>('User Input'!E128*E445)</f>
        <v>0</v>
      </c>
      <c r="F903" s="140">
        <f>('User Input'!F128*F445)</f>
        <v>0</v>
      </c>
      <c r="G903" s="140">
        <f>('User Input'!G128*G445)</f>
        <v>0</v>
      </c>
      <c r="H903" s="140">
        <f>('User Input'!H128*H445)</f>
        <v>0</v>
      </c>
      <c r="I903" s="140">
        <f>('User Input'!I128*I445)</f>
        <v>0</v>
      </c>
      <c r="J903" s="140">
        <f>('User Input'!J128*J445)</f>
        <v>0</v>
      </c>
      <c r="K903" s="140">
        <f>('User Input'!K128*K445)</f>
        <v>0</v>
      </c>
      <c r="L903" s="140">
        <f>('User Input'!L128*L445)</f>
        <v>0</v>
      </c>
      <c r="M903" s="140">
        <f>('User Input'!M128*M445)</f>
        <v>0</v>
      </c>
      <c r="N903" s="140">
        <f>('User Input'!N128*N445)</f>
        <v>0</v>
      </c>
      <c r="O903" s="140">
        <f>('User Input'!O128*O445)</f>
        <v>0</v>
      </c>
      <c r="P903" s="140">
        <f>('User Input'!P128*P445)</f>
        <v>0</v>
      </c>
      <c r="Q903" s="140">
        <f>('User Input'!Q128*Q445)</f>
        <v>0</v>
      </c>
      <c r="R903" s="140">
        <f>('User Input'!R128*R445)</f>
        <v>0</v>
      </c>
      <c r="S903" s="140">
        <f>('User Input'!S128*S445)</f>
        <v>0</v>
      </c>
      <c r="T903" s="140">
        <f>('User Input'!T128*T445)</f>
        <v>0</v>
      </c>
      <c r="U903" s="140">
        <f>('User Input'!U128*U445)</f>
        <v>0</v>
      </c>
      <c r="V903" s="140">
        <f>('User Input'!V128*V445)</f>
        <v>0</v>
      </c>
      <c r="W903" s="140">
        <f>('User Input'!W128*W445)</f>
        <v>0</v>
      </c>
      <c r="X903" s="140">
        <f>('User Input'!X128*X445)</f>
        <v>0</v>
      </c>
      <c r="Y903" s="140">
        <f>('User Input'!Y128*Y445)</f>
        <v>0</v>
      </c>
      <c r="Z903" s="140">
        <f>('User Input'!Z128*Z445)</f>
        <v>0</v>
      </c>
      <c r="AA903" s="140">
        <f>('User Input'!AA128*AA445)</f>
        <v>0</v>
      </c>
      <c r="AB903" s="140">
        <f>('User Input'!AB128*AB445)</f>
        <v>0</v>
      </c>
      <c r="AC903" s="140">
        <f>('User Input'!AC128*AC445)</f>
        <v>0</v>
      </c>
      <c r="AD903" s="140">
        <f>('User Input'!AD128*AD445)</f>
        <v>0</v>
      </c>
      <c r="AE903" s="140">
        <f>('User Input'!AE128*AE445)</f>
        <v>0</v>
      </c>
      <c r="AF903" s="140">
        <f>('User Input'!AF128*AF445)</f>
        <v>0</v>
      </c>
      <c r="AG903" s="140">
        <f>('User Input'!AG128*AG445)</f>
        <v>0</v>
      </c>
      <c r="AH903" s="140">
        <f>('User Input'!AH128*AH445)</f>
        <v>0</v>
      </c>
      <c r="AI903" s="140">
        <f>('User Input'!AI128*AI445)</f>
        <v>0</v>
      </c>
      <c r="AJ903" s="140">
        <f>('User Input'!AJ128*AJ445)</f>
        <v>0</v>
      </c>
      <c r="AK903" s="140">
        <f>('User Input'!AK128*AK445)</f>
        <v>0</v>
      </c>
      <c r="AL903" s="140">
        <f>('User Input'!AL128*AL445)</f>
        <v>0</v>
      </c>
      <c r="AM903" s="140">
        <f>('User Input'!AM128*AM445)</f>
        <v>0</v>
      </c>
      <c r="AN903" s="140">
        <f>('User Input'!AN128*AN445)</f>
        <v>0</v>
      </c>
      <c r="AO903" s="140">
        <f>('User Input'!AO128*AO445)</f>
        <v>0</v>
      </c>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c r="CJ903" s="104"/>
      <c r="CK903" s="104"/>
      <c r="CL903" s="104"/>
      <c r="CM903" s="104"/>
      <c r="CN903" s="104"/>
      <c r="CO903" s="104"/>
      <c r="CP903" s="104"/>
      <c r="CQ903" s="104"/>
    </row>
    <row r="904" spans="1:95" ht="15" customHeight="1">
      <c r="A904" s="104"/>
      <c r="B904" s="117" t="s">
        <v>113</v>
      </c>
      <c r="C904" s="141"/>
      <c r="D904" s="140">
        <f>('User Input'!D129*D446)</f>
        <v>0</v>
      </c>
      <c r="E904" s="140">
        <f>('User Input'!E129*E446)</f>
        <v>0</v>
      </c>
      <c r="F904" s="140">
        <f>('User Input'!F129*F446)</f>
        <v>0</v>
      </c>
      <c r="G904" s="140">
        <f>('User Input'!G129*G446)</f>
        <v>0</v>
      </c>
      <c r="H904" s="140">
        <f>('User Input'!H129*H446)</f>
        <v>0</v>
      </c>
      <c r="I904" s="140">
        <f>('User Input'!I129*I446)</f>
        <v>0</v>
      </c>
      <c r="J904" s="140">
        <f>('User Input'!J129*J446)</f>
        <v>0</v>
      </c>
      <c r="K904" s="140">
        <f>('User Input'!K129*K446)</f>
        <v>0</v>
      </c>
      <c r="L904" s="140">
        <f>('User Input'!L129*L446)</f>
        <v>0</v>
      </c>
      <c r="M904" s="140">
        <f>('User Input'!M129*M446)</f>
        <v>0</v>
      </c>
      <c r="N904" s="140">
        <f>('User Input'!N129*N446)</f>
        <v>0</v>
      </c>
      <c r="O904" s="140">
        <f>('User Input'!O129*O446)</f>
        <v>0</v>
      </c>
      <c r="P904" s="140">
        <f>('User Input'!P129*P446)</f>
        <v>0</v>
      </c>
      <c r="Q904" s="140">
        <f>('User Input'!Q129*Q446)</f>
        <v>0</v>
      </c>
      <c r="R904" s="140">
        <f>('User Input'!R129*R446)</f>
        <v>0</v>
      </c>
      <c r="S904" s="140">
        <f>('User Input'!S129*S446)</f>
        <v>0</v>
      </c>
      <c r="T904" s="140">
        <f>('User Input'!T129*T446)</f>
        <v>0</v>
      </c>
      <c r="U904" s="140">
        <f>('User Input'!U129*U446)</f>
        <v>0</v>
      </c>
      <c r="V904" s="140">
        <f>('User Input'!V129*V446)</f>
        <v>0</v>
      </c>
      <c r="W904" s="140">
        <f>('User Input'!W129*W446)</f>
        <v>0</v>
      </c>
      <c r="X904" s="140">
        <f>('User Input'!X129*X446)</f>
        <v>0</v>
      </c>
      <c r="Y904" s="140">
        <f>('User Input'!Y129*Y446)</f>
        <v>0</v>
      </c>
      <c r="Z904" s="140">
        <f>('User Input'!Z129*Z446)</f>
        <v>0</v>
      </c>
      <c r="AA904" s="140">
        <f>('User Input'!AA129*AA446)</f>
        <v>0</v>
      </c>
      <c r="AB904" s="140">
        <f>('User Input'!AB129*AB446)</f>
        <v>0</v>
      </c>
      <c r="AC904" s="140">
        <f>('User Input'!AC129*AC446)</f>
        <v>0</v>
      </c>
      <c r="AD904" s="140">
        <f>('User Input'!AD129*AD446)</f>
        <v>0</v>
      </c>
      <c r="AE904" s="140">
        <f>('User Input'!AE129*AE446)</f>
        <v>0</v>
      </c>
      <c r="AF904" s="140">
        <f>('User Input'!AF129*AF446)</f>
        <v>0</v>
      </c>
      <c r="AG904" s="140">
        <f>('User Input'!AG129*AG446)</f>
        <v>0</v>
      </c>
      <c r="AH904" s="140">
        <f>('User Input'!AH129*AH446)</f>
        <v>0</v>
      </c>
      <c r="AI904" s="140">
        <f>('User Input'!AI129*AI446)</f>
        <v>0</v>
      </c>
      <c r="AJ904" s="140">
        <f>('User Input'!AJ129*AJ446)</f>
        <v>0</v>
      </c>
      <c r="AK904" s="140">
        <f>('User Input'!AK129*AK446)</f>
        <v>0</v>
      </c>
      <c r="AL904" s="140">
        <f>('User Input'!AL129*AL446)</f>
        <v>0</v>
      </c>
      <c r="AM904" s="140">
        <f>('User Input'!AM129*AM446)</f>
        <v>0</v>
      </c>
      <c r="AN904" s="140">
        <f>('User Input'!AN129*AN446)</f>
        <v>0</v>
      </c>
      <c r="AO904" s="140">
        <f>('User Input'!AO129*AO446)</f>
        <v>0</v>
      </c>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c r="CJ904" s="104"/>
      <c r="CK904" s="104"/>
      <c r="CL904" s="104"/>
      <c r="CM904" s="104"/>
      <c r="CN904" s="104"/>
      <c r="CO904" s="104"/>
      <c r="CP904" s="104"/>
      <c r="CQ904" s="104"/>
    </row>
    <row r="905" spans="1:95" ht="15" customHeight="1">
      <c r="A905" s="104"/>
      <c r="B905" s="117" t="s">
        <v>114</v>
      </c>
      <c r="C905" s="141"/>
      <c r="D905" s="140">
        <f>('User Input'!D130*D447)</f>
        <v>0</v>
      </c>
      <c r="E905" s="140">
        <f>('User Input'!E130*E447)</f>
        <v>0</v>
      </c>
      <c r="F905" s="140">
        <f>('User Input'!F130*F447)</f>
        <v>0</v>
      </c>
      <c r="G905" s="140">
        <f>('User Input'!G130*G447)</f>
        <v>0</v>
      </c>
      <c r="H905" s="140">
        <f>('User Input'!H130*H447)</f>
        <v>0</v>
      </c>
      <c r="I905" s="140">
        <f>('User Input'!I130*I447)</f>
        <v>0</v>
      </c>
      <c r="J905" s="140">
        <f>('User Input'!J130*J447)</f>
        <v>0</v>
      </c>
      <c r="K905" s="140">
        <f>('User Input'!K130*K447)</f>
        <v>0</v>
      </c>
      <c r="L905" s="140">
        <f>('User Input'!L130*L447)</f>
        <v>0</v>
      </c>
      <c r="M905" s="140">
        <f>('User Input'!M130*M447)</f>
        <v>0</v>
      </c>
      <c r="N905" s="140">
        <f>('User Input'!N130*N447)</f>
        <v>0</v>
      </c>
      <c r="O905" s="140">
        <f>('User Input'!O130*O447)</f>
        <v>0</v>
      </c>
      <c r="P905" s="140">
        <f>('User Input'!P130*P447)</f>
        <v>0</v>
      </c>
      <c r="Q905" s="140">
        <f>('User Input'!Q130*Q447)</f>
        <v>0</v>
      </c>
      <c r="R905" s="140">
        <f>('User Input'!R130*R447)</f>
        <v>0</v>
      </c>
      <c r="S905" s="140">
        <f>('User Input'!S130*S447)</f>
        <v>0</v>
      </c>
      <c r="T905" s="140">
        <f>('User Input'!T130*T447)</f>
        <v>0</v>
      </c>
      <c r="U905" s="140">
        <f>('User Input'!U130*U447)</f>
        <v>0</v>
      </c>
      <c r="V905" s="140">
        <f>('User Input'!V130*V447)</f>
        <v>0</v>
      </c>
      <c r="W905" s="140">
        <f>('User Input'!W130*W447)</f>
        <v>0</v>
      </c>
      <c r="X905" s="140">
        <f>('User Input'!X130*X447)</f>
        <v>0</v>
      </c>
      <c r="Y905" s="140">
        <f>('User Input'!Y130*Y447)</f>
        <v>0</v>
      </c>
      <c r="Z905" s="140">
        <f>('User Input'!Z130*Z447)</f>
        <v>0</v>
      </c>
      <c r="AA905" s="140">
        <f>('User Input'!AA130*AA447)</f>
        <v>0</v>
      </c>
      <c r="AB905" s="140">
        <f>('User Input'!AB130*AB447)</f>
        <v>0</v>
      </c>
      <c r="AC905" s="140">
        <f>('User Input'!AC130*AC447)</f>
        <v>0</v>
      </c>
      <c r="AD905" s="140">
        <f>('User Input'!AD130*AD447)</f>
        <v>0</v>
      </c>
      <c r="AE905" s="140">
        <f>('User Input'!AE130*AE447)</f>
        <v>0</v>
      </c>
      <c r="AF905" s="140">
        <f>('User Input'!AF130*AF447)</f>
        <v>0</v>
      </c>
      <c r="AG905" s="140">
        <f>('User Input'!AG130*AG447)</f>
        <v>0</v>
      </c>
      <c r="AH905" s="140">
        <f>('User Input'!AH130*AH447)</f>
        <v>0</v>
      </c>
      <c r="AI905" s="140">
        <f>('User Input'!AI130*AI447)</f>
        <v>0</v>
      </c>
      <c r="AJ905" s="140">
        <f>('User Input'!AJ130*AJ447)</f>
        <v>0</v>
      </c>
      <c r="AK905" s="140">
        <f>('User Input'!AK130*AK447)</f>
        <v>0</v>
      </c>
      <c r="AL905" s="140">
        <f>('User Input'!AL130*AL447)</f>
        <v>0</v>
      </c>
      <c r="AM905" s="140">
        <f>('User Input'!AM130*AM447)</f>
        <v>0</v>
      </c>
      <c r="AN905" s="140">
        <f>('User Input'!AN130*AN447)</f>
        <v>0</v>
      </c>
      <c r="AO905" s="140">
        <f>('User Input'!AO130*AO447)</f>
        <v>0</v>
      </c>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c r="CJ905" s="104"/>
      <c r="CK905" s="104"/>
      <c r="CL905" s="104"/>
      <c r="CM905" s="104"/>
      <c r="CN905" s="104"/>
      <c r="CO905" s="104"/>
      <c r="CP905" s="104"/>
      <c r="CQ905" s="104"/>
    </row>
    <row r="906" spans="1:95" ht="15" customHeight="1">
      <c r="A906" s="104"/>
      <c r="B906" s="117" t="s">
        <v>115</v>
      </c>
      <c r="C906" s="141"/>
      <c r="D906" s="140">
        <f>('User Input'!D131*D448)</f>
        <v>0</v>
      </c>
      <c r="E906" s="140">
        <f>('User Input'!E131*E448)</f>
        <v>0</v>
      </c>
      <c r="F906" s="140">
        <f>('User Input'!F131*F448)</f>
        <v>0</v>
      </c>
      <c r="G906" s="140">
        <f>('User Input'!G131*G448)</f>
        <v>0</v>
      </c>
      <c r="H906" s="140">
        <f>('User Input'!H131*H448)</f>
        <v>0</v>
      </c>
      <c r="I906" s="140">
        <f>('User Input'!I131*I448)</f>
        <v>0</v>
      </c>
      <c r="J906" s="140">
        <f>('User Input'!J131*J448)</f>
        <v>0</v>
      </c>
      <c r="K906" s="140">
        <f>('User Input'!K131*K448)</f>
        <v>0</v>
      </c>
      <c r="L906" s="140">
        <f>('User Input'!L131*L448)</f>
        <v>0</v>
      </c>
      <c r="M906" s="140">
        <f>('User Input'!M131*M448)</f>
        <v>0</v>
      </c>
      <c r="N906" s="140">
        <f>('User Input'!N131*N448)</f>
        <v>0</v>
      </c>
      <c r="O906" s="140">
        <f>('User Input'!O131*O448)</f>
        <v>0</v>
      </c>
      <c r="P906" s="140">
        <f>('User Input'!P131*P448)</f>
        <v>0</v>
      </c>
      <c r="Q906" s="140">
        <f>('User Input'!Q131*Q448)</f>
        <v>0</v>
      </c>
      <c r="R906" s="140">
        <f>('User Input'!R131*R448)</f>
        <v>0</v>
      </c>
      <c r="S906" s="140">
        <f>('User Input'!S131*S448)</f>
        <v>0</v>
      </c>
      <c r="T906" s="140">
        <f>('User Input'!T131*T448)</f>
        <v>0</v>
      </c>
      <c r="U906" s="140">
        <f>('User Input'!U131*U448)</f>
        <v>0</v>
      </c>
      <c r="V906" s="140">
        <f>('User Input'!V131*V448)</f>
        <v>0</v>
      </c>
      <c r="W906" s="140">
        <f>('User Input'!W131*W448)</f>
        <v>0</v>
      </c>
      <c r="X906" s="140">
        <f>('User Input'!X131*X448)</f>
        <v>0</v>
      </c>
      <c r="Y906" s="140">
        <f>('User Input'!Y131*Y448)</f>
        <v>0</v>
      </c>
      <c r="Z906" s="140">
        <f>('User Input'!Z131*Z448)</f>
        <v>0</v>
      </c>
      <c r="AA906" s="140">
        <f>('User Input'!AA131*AA448)</f>
        <v>0</v>
      </c>
      <c r="AB906" s="140">
        <f>('User Input'!AB131*AB448)</f>
        <v>0</v>
      </c>
      <c r="AC906" s="140">
        <f>('User Input'!AC131*AC448)</f>
        <v>0</v>
      </c>
      <c r="AD906" s="140">
        <f>('User Input'!AD131*AD448)</f>
        <v>0</v>
      </c>
      <c r="AE906" s="140">
        <f>('User Input'!AE131*AE448)</f>
        <v>0</v>
      </c>
      <c r="AF906" s="140">
        <f>('User Input'!AF131*AF448)</f>
        <v>0</v>
      </c>
      <c r="AG906" s="140">
        <f>('User Input'!AG131*AG448)</f>
        <v>0</v>
      </c>
      <c r="AH906" s="140">
        <f>('User Input'!AH131*AH448)</f>
        <v>0</v>
      </c>
      <c r="AI906" s="140">
        <f>('User Input'!AI131*AI448)</f>
        <v>0</v>
      </c>
      <c r="AJ906" s="140">
        <f>('User Input'!AJ131*AJ448)</f>
        <v>0</v>
      </c>
      <c r="AK906" s="140">
        <f>('User Input'!AK131*AK448)</f>
        <v>0</v>
      </c>
      <c r="AL906" s="140">
        <f>('User Input'!AL131*AL448)</f>
        <v>0</v>
      </c>
      <c r="AM906" s="140">
        <f>('User Input'!AM131*AM448)</f>
        <v>0</v>
      </c>
      <c r="AN906" s="140">
        <f>('User Input'!AN131*AN448)</f>
        <v>0</v>
      </c>
      <c r="AO906" s="140">
        <f>('User Input'!AO131*AO448)</f>
        <v>0</v>
      </c>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c r="CJ906" s="104"/>
      <c r="CK906" s="104"/>
      <c r="CL906" s="104"/>
      <c r="CM906" s="104"/>
      <c r="CN906" s="104"/>
      <c r="CO906" s="104"/>
      <c r="CP906" s="104"/>
      <c r="CQ906" s="104"/>
    </row>
    <row r="907" spans="1:95" ht="15" customHeight="1">
      <c r="A907" s="104"/>
      <c r="B907" s="117" t="s">
        <v>116</v>
      </c>
      <c r="C907" s="141"/>
      <c r="D907" s="140">
        <f>('User Input'!D132*D449)</f>
        <v>0</v>
      </c>
      <c r="E907" s="140">
        <f>('User Input'!E132*E449)</f>
        <v>0</v>
      </c>
      <c r="F907" s="140">
        <f>('User Input'!F132*F449)</f>
        <v>0</v>
      </c>
      <c r="G907" s="140">
        <f>('User Input'!G132*G449)</f>
        <v>0</v>
      </c>
      <c r="H907" s="140">
        <f>('User Input'!H132*H449)</f>
        <v>0</v>
      </c>
      <c r="I907" s="140">
        <f>('User Input'!I132*I449)</f>
        <v>0</v>
      </c>
      <c r="J907" s="140">
        <f>('User Input'!J132*J449)</f>
        <v>0</v>
      </c>
      <c r="K907" s="140">
        <f>('User Input'!K132*K449)</f>
        <v>0</v>
      </c>
      <c r="L907" s="140">
        <f>('User Input'!L132*L449)</f>
        <v>0</v>
      </c>
      <c r="M907" s="140">
        <f>('User Input'!M132*M449)</f>
        <v>0</v>
      </c>
      <c r="N907" s="140">
        <f>('User Input'!N132*N449)</f>
        <v>0</v>
      </c>
      <c r="O907" s="140">
        <f>('User Input'!O132*O449)</f>
        <v>0</v>
      </c>
      <c r="P907" s="140">
        <f>('User Input'!P132*P449)</f>
        <v>0</v>
      </c>
      <c r="Q907" s="140">
        <f>('User Input'!Q132*Q449)</f>
        <v>0</v>
      </c>
      <c r="R907" s="140">
        <f>('User Input'!R132*R449)</f>
        <v>0</v>
      </c>
      <c r="S907" s="140">
        <f>('User Input'!S132*S449)</f>
        <v>0</v>
      </c>
      <c r="T907" s="140">
        <f>('User Input'!T132*T449)</f>
        <v>0</v>
      </c>
      <c r="U907" s="140">
        <f>('User Input'!U132*U449)</f>
        <v>0</v>
      </c>
      <c r="V907" s="140">
        <f>('User Input'!V132*V449)</f>
        <v>0</v>
      </c>
      <c r="W907" s="140">
        <f>('User Input'!W132*W449)</f>
        <v>0</v>
      </c>
      <c r="X907" s="140">
        <f>('User Input'!X132*X449)</f>
        <v>0</v>
      </c>
      <c r="Y907" s="140">
        <f>('User Input'!Y132*Y449)</f>
        <v>0</v>
      </c>
      <c r="Z907" s="140">
        <f>('User Input'!Z132*Z449)</f>
        <v>0</v>
      </c>
      <c r="AA907" s="140">
        <f>('User Input'!AA132*AA449)</f>
        <v>0</v>
      </c>
      <c r="AB907" s="140">
        <f>('User Input'!AB132*AB449)</f>
        <v>0</v>
      </c>
      <c r="AC907" s="140">
        <f>('User Input'!AC132*AC449)</f>
        <v>0</v>
      </c>
      <c r="AD907" s="140">
        <f>('User Input'!AD132*AD449)</f>
        <v>0</v>
      </c>
      <c r="AE907" s="140">
        <f>('User Input'!AE132*AE449)</f>
        <v>0</v>
      </c>
      <c r="AF907" s="140">
        <f>('User Input'!AF132*AF449)</f>
        <v>0</v>
      </c>
      <c r="AG907" s="140">
        <f>('User Input'!AG132*AG449)</f>
        <v>0</v>
      </c>
      <c r="AH907" s="140">
        <f>('User Input'!AH132*AH449)</f>
        <v>0</v>
      </c>
      <c r="AI907" s="140">
        <f>('User Input'!AI132*AI449)</f>
        <v>0</v>
      </c>
      <c r="AJ907" s="140">
        <f>('User Input'!AJ132*AJ449)</f>
        <v>0</v>
      </c>
      <c r="AK907" s="140">
        <f>('User Input'!AK132*AK449)</f>
        <v>0</v>
      </c>
      <c r="AL907" s="140">
        <f>('User Input'!AL132*AL449)</f>
        <v>0</v>
      </c>
      <c r="AM907" s="140">
        <f>('User Input'!AM132*AM449)</f>
        <v>0</v>
      </c>
      <c r="AN907" s="140">
        <f>('User Input'!AN132*AN449)</f>
        <v>0</v>
      </c>
      <c r="AO907" s="140">
        <f>('User Input'!AO132*AO449)</f>
        <v>0</v>
      </c>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c r="CJ907" s="104"/>
      <c r="CK907" s="104"/>
      <c r="CL907" s="104"/>
      <c r="CM907" s="104"/>
      <c r="CN907" s="104"/>
      <c r="CO907" s="104"/>
      <c r="CP907" s="104"/>
      <c r="CQ907" s="104"/>
    </row>
    <row r="908" spans="1:95" ht="15" customHeight="1">
      <c r="A908" s="104"/>
      <c r="B908" s="117" t="s">
        <v>117</v>
      </c>
      <c r="C908" s="141"/>
      <c r="D908" s="140">
        <f>('User Input'!D133*D450)</f>
        <v>0</v>
      </c>
      <c r="E908" s="140">
        <f>('User Input'!E133*E450)</f>
        <v>0</v>
      </c>
      <c r="F908" s="140">
        <f>('User Input'!F133*F450)</f>
        <v>0</v>
      </c>
      <c r="G908" s="140">
        <f>('User Input'!G133*G450)</f>
        <v>0</v>
      </c>
      <c r="H908" s="140">
        <f>('User Input'!H133*H450)</f>
        <v>0</v>
      </c>
      <c r="I908" s="140">
        <f>('User Input'!I133*I450)</f>
        <v>0</v>
      </c>
      <c r="J908" s="140">
        <f>('User Input'!J133*J450)</f>
        <v>0</v>
      </c>
      <c r="K908" s="140">
        <f>('User Input'!K133*K450)</f>
        <v>0</v>
      </c>
      <c r="L908" s="140">
        <f>('User Input'!L133*L450)</f>
        <v>0</v>
      </c>
      <c r="M908" s="140">
        <f>('User Input'!M133*M450)</f>
        <v>0</v>
      </c>
      <c r="N908" s="140">
        <f>('User Input'!N133*N450)</f>
        <v>0</v>
      </c>
      <c r="O908" s="140">
        <f>('User Input'!O133*O450)</f>
        <v>0</v>
      </c>
      <c r="P908" s="140">
        <f>('User Input'!P133*P450)</f>
        <v>0</v>
      </c>
      <c r="Q908" s="140">
        <f>('User Input'!Q133*Q450)</f>
        <v>0</v>
      </c>
      <c r="R908" s="140">
        <f>('User Input'!R133*R450)</f>
        <v>0</v>
      </c>
      <c r="S908" s="140">
        <f>('User Input'!S133*S450)</f>
        <v>0</v>
      </c>
      <c r="T908" s="140">
        <f>('User Input'!T133*T450)</f>
        <v>0</v>
      </c>
      <c r="U908" s="140">
        <f>('User Input'!U133*U450)</f>
        <v>0</v>
      </c>
      <c r="V908" s="140">
        <f>('User Input'!V133*V450)</f>
        <v>0</v>
      </c>
      <c r="W908" s="140">
        <f>('User Input'!W133*W450)</f>
        <v>0</v>
      </c>
      <c r="X908" s="140">
        <f>('User Input'!X133*X450)</f>
        <v>0</v>
      </c>
      <c r="Y908" s="140">
        <f>('User Input'!Y133*Y450)</f>
        <v>0</v>
      </c>
      <c r="Z908" s="140">
        <f>('User Input'!Z133*Z450)</f>
        <v>0</v>
      </c>
      <c r="AA908" s="140">
        <f>('User Input'!AA133*AA450)</f>
        <v>0</v>
      </c>
      <c r="AB908" s="140">
        <f>('User Input'!AB133*AB450)</f>
        <v>0</v>
      </c>
      <c r="AC908" s="140">
        <f>('User Input'!AC133*AC450)</f>
        <v>0</v>
      </c>
      <c r="AD908" s="140">
        <f>('User Input'!AD133*AD450)</f>
        <v>0</v>
      </c>
      <c r="AE908" s="140">
        <f>('User Input'!AE133*AE450)</f>
        <v>0</v>
      </c>
      <c r="AF908" s="140">
        <f>('User Input'!AF133*AF450)</f>
        <v>0</v>
      </c>
      <c r="AG908" s="140">
        <f>('User Input'!AG133*AG450)</f>
        <v>0</v>
      </c>
      <c r="AH908" s="140">
        <f>('User Input'!AH133*AH450)</f>
        <v>0</v>
      </c>
      <c r="AI908" s="140">
        <f>('User Input'!AI133*AI450)</f>
        <v>0</v>
      </c>
      <c r="AJ908" s="140">
        <f>('User Input'!AJ133*AJ450)</f>
        <v>0</v>
      </c>
      <c r="AK908" s="140">
        <f>('User Input'!AK133*AK450)</f>
        <v>0</v>
      </c>
      <c r="AL908" s="140">
        <f>('User Input'!AL133*AL450)</f>
        <v>0</v>
      </c>
      <c r="AM908" s="140">
        <f>('User Input'!AM133*AM450)</f>
        <v>0</v>
      </c>
      <c r="AN908" s="140">
        <f>('User Input'!AN133*AN450)</f>
        <v>0</v>
      </c>
      <c r="AO908" s="140">
        <f>('User Input'!AO133*AO450)</f>
        <v>0</v>
      </c>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c r="CJ908" s="104"/>
      <c r="CK908" s="104"/>
      <c r="CL908" s="104"/>
      <c r="CM908" s="104"/>
      <c r="CN908" s="104"/>
      <c r="CO908" s="104"/>
      <c r="CP908" s="104"/>
      <c r="CQ908" s="104"/>
    </row>
    <row r="909" spans="1:95" ht="15" customHeight="1">
      <c r="A909" s="104"/>
      <c r="B909" s="117" t="s">
        <v>118</v>
      </c>
      <c r="C909" s="141"/>
      <c r="D909" s="140">
        <f>('User Input'!D134*D451)</f>
        <v>0</v>
      </c>
      <c r="E909" s="140">
        <f>('User Input'!E134*E451)</f>
        <v>0</v>
      </c>
      <c r="F909" s="140">
        <f>('User Input'!F134*F451)</f>
        <v>0</v>
      </c>
      <c r="G909" s="140">
        <f>('User Input'!G134*G451)</f>
        <v>0</v>
      </c>
      <c r="H909" s="140">
        <f>('User Input'!H134*H451)</f>
        <v>0</v>
      </c>
      <c r="I909" s="140">
        <f>('User Input'!I134*I451)</f>
        <v>0</v>
      </c>
      <c r="J909" s="140">
        <f>('User Input'!J134*J451)</f>
        <v>0</v>
      </c>
      <c r="K909" s="140">
        <f>('User Input'!K134*K451)</f>
        <v>0</v>
      </c>
      <c r="L909" s="140">
        <f>('User Input'!L134*L451)</f>
        <v>0</v>
      </c>
      <c r="M909" s="140">
        <f>('User Input'!M134*M451)</f>
        <v>0</v>
      </c>
      <c r="N909" s="140">
        <f>('User Input'!N134*N451)</f>
        <v>0</v>
      </c>
      <c r="O909" s="140">
        <f>('User Input'!O134*O451)</f>
        <v>0</v>
      </c>
      <c r="P909" s="140">
        <f>('User Input'!P134*P451)</f>
        <v>0</v>
      </c>
      <c r="Q909" s="140">
        <f>('User Input'!Q134*Q451)</f>
        <v>0</v>
      </c>
      <c r="R909" s="140">
        <f>('User Input'!R134*R451)</f>
        <v>0</v>
      </c>
      <c r="S909" s="140">
        <f>('User Input'!S134*S451)</f>
        <v>0</v>
      </c>
      <c r="T909" s="140">
        <f>('User Input'!T134*T451)</f>
        <v>0</v>
      </c>
      <c r="U909" s="140">
        <f>('User Input'!U134*U451)</f>
        <v>0</v>
      </c>
      <c r="V909" s="140">
        <f>('User Input'!V134*V451)</f>
        <v>0</v>
      </c>
      <c r="W909" s="140">
        <f>('User Input'!W134*W451)</f>
        <v>0</v>
      </c>
      <c r="X909" s="140">
        <f>('User Input'!X134*X451)</f>
        <v>0</v>
      </c>
      <c r="Y909" s="140">
        <f>('User Input'!Y134*Y451)</f>
        <v>0</v>
      </c>
      <c r="Z909" s="140">
        <f>('User Input'!Z134*Z451)</f>
        <v>0</v>
      </c>
      <c r="AA909" s="140">
        <f>('User Input'!AA134*AA451)</f>
        <v>0</v>
      </c>
      <c r="AB909" s="140">
        <f>('User Input'!AB134*AB451)</f>
        <v>0</v>
      </c>
      <c r="AC909" s="140">
        <f>('User Input'!AC134*AC451)</f>
        <v>0</v>
      </c>
      <c r="AD909" s="140">
        <f>('User Input'!AD134*AD451)</f>
        <v>0</v>
      </c>
      <c r="AE909" s="140">
        <f>('User Input'!AE134*AE451)</f>
        <v>0</v>
      </c>
      <c r="AF909" s="140">
        <f>('User Input'!AF134*AF451)</f>
        <v>0</v>
      </c>
      <c r="AG909" s="140">
        <f>('User Input'!AG134*AG451)</f>
        <v>0</v>
      </c>
      <c r="AH909" s="140">
        <f>('User Input'!AH134*AH451)</f>
        <v>0</v>
      </c>
      <c r="AI909" s="140">
        <f>('User Input'!AI134*AI451)</f>
        <v>0</v>
      </c>
      <c r="AJ909" s="140">
        <f>('User Input'!AJ134*AJ451)</f>
        <v>0</v>
      </c>
      <c r="AK909" s="140">
        <f>('User Input'!AK134*AK451)</f>
        <v>0</v>
      </c>
      <c r="AL909" s="140">
        <f>('User Input'!AL134*AL451)</f>
        <v>0</v>
      </c>
      <c r="AM909" s="140">
        <f>('User Input'!AM134*AM451)</f>
        <v>0</v>
      </c>
      <c r="AN909" s="140">
        <f>('User Input'!AN134*AN451)</f>
        <v>0</v>
      </c>
      <c r="AO909" s="140">
        <f>('User Input'!AO134*AO451)</f>
        <v>0</v>
      </c>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c r="CJ909" s="104"/>
      <c r="CK909" s="104"/>
      <c r="CL909" s="104"/>
      <c r="CM909" s="104"/>
      <c r="CN909" s="104"/>
      <c r="CO909" s="104"/>
      <c r="CP909" s="104"/>
      <c r="CQ909" s="104"/>
    </row>
    <row r="910" spans="1:95" ht="15" customHeight="1">
      <c r="A910" s="104"/>
      <c r="B910" s="117" t="s">
        <v>119</v>
      </c>
      <c r="C910" s="141"/>
      <c r="D910" s="140">
        <f>('User Input'!D135*D452)</f>
        <v>0</v>
      </c>
      <c r="E910" s="140">
        <f>('User Input'!E135*E452)</f>
        <v>0</v>
      </c>
      <c r="F910" s="140">
        <f>('User Input'!F135*F452)</f>
        <v>0</v>
      </c>
      <c r="G910" s="140">
        <f>('User Input'!G135*G452)</f>
        <v>0</v>
      </c>
      <c r="H910" s="140">
        <f>('User Input'!H135*H452)</f>
        <v>0</v>
      </c>
      <c r="I910" s="140">
        <f>('User Input'!I135*I452)</f>
        <v>0</v>
      </c>
      <c r="J910" s="140">
        <f>('User Input'!J135*J452)</f>
        <v>0</v>
      </c>
      <c r="K910" s="140">
        <f>('User Input'!K135*K452)</f>
        <v>0</v>
      </c>
      <c r="L910" s="140">
        <f>('User Input'!L135*L452)</f>
        <v>0</v>
      </c>
      <c r="M910" s="140">
        <f>('User Input'!M135*M452)</f>
        <v>0</v>
      </c>
      <c r="N910" s="140">
        <f>('User Input'!N135*N452)</f>
        <v>0</v>
      </c>
      <c r="O910" s="140">
        <f>('User Input'!O135*O452)</f>
        <v>0</v>
      </c>
      <c r="P910" s="140">
        <f>('User Input'!P135*P452)</f>
        <v>0</v>
      </c>
      <c r="Q910" s="140">
        <f>('User Input'!Q135*Q452)</f>
        <v>0</v>
      </c>
      <c r="R910" s="140">
        <f>('User Input'!R135*R452)</f>
        <v>0</v>
      </c>
      <c r="S910" s="140">
        <f>('User Input'!S135*S452)</f>
        <v>0</v>
      </c>
      <c r="T910" s="140">
        <f>('User Input'!T135*T452)</f>
        <v>0</v>
      </c>
      <c r="U910" s="140">
        <f>('User Input'!U135*U452)</f>
        <v>0</v>
      </c>
      <c r="V910" s="140">
        <f>('User Input'!V135*V452)</f>
        <v>0</v>
      </c>
      <c r="W910" s="140">
        <f>('User Input'!W135*W452)</f>
        <v>0</v>
      </c>
      <c r="X910" s="140">
        <f>('User Input'!X135*X452)</f>
        <v>0</v>
      </c>
      <c r="Y910" s="140">
        <f>('User Input'!Y135*Y452)</f>
        <v>0</v>
      </c>
      <c r="Z910" s="140">
        <f>('User Input'!Z135*Z452)</f>
        <v>0</v>
      </c>
      <c r="AA910" s="140">
        <f>('User Input'!AA135*AA452)</f>
        <v>0</v>
      </c>
      <c r="AB910" s="140">
        <f>('User Input'!AB135*AB452)</f>
        <v>0</v>
      </c>
      <c r="AC910" s="140">
        <f>('User Input'!AC135*AC452)</f>
        <v>0</v>
      </c>
      <c r="AD910" s="140">
        <f>('User Input'!AD135*AD452)</f>
        <v>0</v>
      </c>
      <c r="AE910" s="140">
        <f>('User Input'!AE135*AE452)</f>
        <v>0</v>
      </c>
      <c r="AF910" s="140">
        <f>('User Input'!AF135*AF452)</f>
        <v>0</v>
      </c>
      <c r="AG910" s="140">
        <f>('User Input'!AG135*AG452)</f>
        <v>0</v>
      </c>
      <c r="AH910" s="140">
        <f>('User Input'!AH135*AH452)</f>
        <v>0</v>
      </c>
      <c r="AI910" s="140">
        <f>('User Input'!AI135*AI452)</f>
        <v>0</v>
      </c>
      <c r="AJ910" s="140">
        <f>('User Input'!AJ135*AJ452)</f>
        <v>0</v>
      </c>
      <c r="AK910" s="140">
        <f>('User Input'!AK135*AK452)</f>
        <v>0</v>
      </c>
      <c r="AL910" s="140">
        <f>('User Input'!AL135*AL452)</f>
        <v>0</v>
      </c>
      <c r="AM910" s="140">
        <f>('User Input'!AM135*AM452)</f>
        <v>0</v>
      </c>
      <c r="AN910" s="140">
        <f>('User Input'!AN135*AN452)</f>
        <v>0</v>
      </c>
      <c r="AO910" s="140">
        <f>('User Input'!AO135*AO452)</f>
        <v>0</v>
      </c>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c r="CJ910" s="104"/>
      <c r="CK910" s="104"/>
      <c r="CL910" s="104"/>
      <c r="CM910" s="104"/>
      <c r="CN910" s="104"/>
      <c r="CO910" s="104"/>
      <c r="CP910" s="104"/>
      <c r="CQ910" s="104"/>
    </row>
    <row r="911" spans="1:95" ht="15" customHeight="1">
      <c r="A911" s="104"/>
      <c r="B911" s="117" t="s">
        <v>120</v>
      </c>
      <c r="C911" s="141"/>
      <c r="D911" s="140">
        <f>('User Input'!D136*D453)</f>
        <v>0</v>
      </c>
      <c r="E911" s="140">
        <f>('User Input'!E136*E453)</f>
        <v>0</v>
      </c>
      <c r="F911" s="140">
        <f>('User Input'!F136*F453)</f>
        <v>0</v>
      </c>
      <c r="G911" s="140">
        <f>('User Input'!G136*G453)</f>
        <v>0</v>
      </c>
      <c r="H911" s="140">
        <f>('User Input'!H136*H453)</f>
        <v>0</v>
      </c>
      <c r="I911" s="140">
        <f>('User Input'!I136*I453)</f>
        <v>0</v>
      </c>
      <c r="J911" s="140">
        <f>('User Input'!J136*J453)</f>
        <v>0</v>
      </c>
      <c r="K911" s="140">
        <f>('User Input'!K136*K453)</f>
        <v>0</v>
      </c>
      <c r="L911" s="140">
        <f>('User Input'!L136*L453)</f>
        <v>0</v>
      </c>
      <c r="M911" s="140">
        <f>('User Input'!M136*M453)</f>
        <v>0</v>
      </c>
      <c r="N911" s="140">
        <f>('User Input'!N136*N453)</f>
        <v>0</v>
      </c>
      <c r="O911" s="140">
        <f>('User Input'!O136*O453)</f>
        <v>0</v>
      </c>
      <c r="P911" s="140">
        <f>('User Input'!P136*P453)</f>
        <v>0</v>
      </c>
      <c r="Q911" s="140">
        <f>('User Input'!Q136*Q453)</f>
        <v>0</v>
      </c>
      <c r="R911" s="140">
        <f>('User Input'!R136*R453)</f>
        <v>0</v>
      </c>
      <c r="S911" s="140">
        <f>('User Input'!S136*S453)</f>
        <v>0</v>
      </c>
      <c r="T911" s="140">
        <f>('User Input'!T136*T453)</f>
        <v>0</v>
      </c>
      <c r="U911" s="140">
        <f>('User Input'!U136*U453)</f>
        <v>0</v>
      </c>
      <c r="V911" s="140">
        <f>('User Input'!V136*V453)</f>
        <v>0</v>
      </c>
      <c r="W911" s="140">
        <f>('User Input'!W136*W453)</f>
        <v>0</v>
      </c>
      <c r="X911" s="140">
        <f>('User Input'!X136*X453)</f>
        <v>0</v>
      </c>
      <c r="Y911" s="140">
        <f>('User Input'!Y136*Y453)</f>
        <v>0</v>
      </c>
      <c r="Z911" s="140">
        <f>('User Input'!Z136*Z453)</f>
        <v>0</v>
      </c>
      <c r="AA911" s="140">
        <f>('User Input'!AA136*AA453)</f>
        <v>0</v>
      </c>
      <c r="AB911" s="140">
        <f>('User Input'!AB136*AB453)</f>
        <v>0</v>
      </c>
      <c r="AC911" s="140">
        <f>('User Input'!AC136*AC453)</f>
        <v>0</v>
      </c>
      <c r="AD911" s="140">
        <f>('User Input'!AD136*AD453)</f>
        <v>0</v>
      </c>
      <c r="AE911" s="140">
        <f>('User Input'!AE136*AE453)</f>
        <v>0</v>
      </c>
      <c r="AF911" s="140">
        <f>('User Input'!AF136*AF453)</f>
        <v>0</v>
      </c>
      <c r="AG911" s="140">
        <f>('User Input'!AG136*AG453)</f>
        <v>0</v>
      </c>
      <c r="AH911" s="140">
        <f>('User Input'!AH136*AH453)</f>
        <v>0</v>
      </c>
      <c r="AI911" s="140">
        <f>('User Input'!AI136*AI453)</f>
        <v>0</v>
      </c>
      <c r="AJ911" s="140">
        <f>('User Input'!AJ136*AJ453)</f>
        <v>0</v>
      </c>
      <c r="AK911" s="140">
        <f>('User Input'!AK136*AK453)</f>
        <v>0</v>
      </c>
      <c r="AL911" s="140">
        <f>('User Input'!AL136*AL453)</f>
        <v>0</v>
      </c>
      <c r="AM911" s="140">
        <f>('User Input'!AM136*AM453)</f>
        <v>0</v>
      </c>
      <c r="AN911" s="140">
        <f>('User Input'!AN136*AN453)</f>
        <v>0</v>
      </c>
      <c r="AO911" s="140">
        <f>('User Input'!AO136*AO453)</f>
        <v>0</v>
      </c>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c r="CJ911" s="104"/>
      <c r="CK911" s="104"/>
      <c r="CL911" s="104"/>
      <c r="CM911" s="104"/>
      <c r="CN911" s="104"/>
      <c r="CO911" s="104"/>
      <c r="CP911" s="104"/>
      <c r="CQ911" s="104"/>
    </row>
    <row r="912" spans="1:95" ht="15" customHeight="1">
      <c r="A912" s="104"/>
      <c r="B912" s="117" t="s">
        <v>121</v>
      </c>
      <c r="C912" s="141"/>
      <c r="D912" s="140">
        <f>('User Input'!D137*D454)</f>
        <v>0</v>
      </c>
      <c r="E912" s="140">
        <f>('User Input'!E137*E454)</f>
        <v>0</v>
      </c>
      <c r="F912" s="140">
        <f>('User Input'!F137*F454)</f>
        <v>0</v>
      </c>
      <c r="G912" s="140">
        <f>('User Input'!G137*G454)</f>
        <v>0</v>
      </c>
      <c r="H912" s="140">
        <f>('User Input'!H137*H454)</f>
        <v>0</v>
      </c>
      <c r="I912" s="140">
        <f>('User Input'!I137*I454)</f>
        <v>0</v>
      </c>
      <c r="J912" s="140">
        <f>('User Input'!J137*J454)</f>
        <v>0</v>
      </c>
      <c r="K912" s="140">
        <f>('User Input'!K137*K454)</f>
        <v>0</v>
      </c>
      <c r="L912" s="140">
        <f>('User Input'!L137*L454)</f>
        <v>0</v>
      </c>
      <c r="M912" s="140">
        <f>('User Input'!M137*M454)</f>
        <v>0</v>
      </c>
      <c r="N912" s="140">
        <f>('User Input'!N137*N454)</f>
        <v>0</v>
      </c>
      <c r="O912" s="140">
        <f>('User Input'!O137*O454)</f>
        <v>0</v>
      </c>
      <c r="P912" s="140">
        <f>('User Input'!P137*P454)</f>
        <v>0</v>
      </c>
      <c r="Q912" s="140">
        <f>('User Input'!Q137*Q454)</f>
        <v>0</v>
      </c>
      <c r="R912" s="140">
        <f>('User Input'!R137*R454)</f>
        <v>0</v>
      </c>
      <c r="S912" s="140">
        <f>('User Input'!S137*S454)</f>
        <v>0</v>
      </c>
      <c r="T912" s="140">
        <f>('User Input'!T137*T454)</f>
        <v>0</v>
      </c>
      <c r="U912" s="140">
        <f>('User Input'!U137*U454)</f>
        <v>0</v>
      </c>
      <c r="V912" s="140">
        <f>('User Input'!V137*V454)</f>
        <v>0</v>
      </c>
      <c r="W912" s="140">
        <f>('User Input'!W137*W454)</f>
        <v>0</v>
      </c>
      <c r="X912" s="140">
        <f>('User Input'!X137*X454)</f>
        <v>0</v>
      </c>
      <c r="Y912" s="140">
        <f>('User Input'!Y137*Y454)</f>
        <v>0</v>
      </c>
      <c r="Z912" s="140">
        <f>('User Input'!Z137*Z454)</f>
        <v>0</v>
      </c>
      <c r="AA912" s="140">
        <f>('User Input'!AA137*AA454)</f>
        <v>0</v>
      </c>
      <c r="AB912" s="140">
        <f>('User Input'!AB137*AB454)</f>
        <v>0</v>
      </c>
      <c r="AC912" s="140">
        <f>('User Input'!AC137*AC454)</f>
        <v>0</v>
      </c>
      <c r="AD912" s="140">
        <f>('User Input'!AD137*AD454)</f>
        <v>0</v>
      </c>
      <c r="AE912" s="140">
        <f>('User Input'!AE137*AE454)</f>
        <v>0</v>
      </c>
      <c r="AF912" s="140">
        <f>('User Input'!AF137*AF454)</f>
        <v>0</v>
      </c>
      <c r="AG912" s="140">
        <f>('User Input'!AG137*AG454)</f>
        <v>0</v>
      </c>
      <c r="AH912" s="140">
        <f>('User Input'!AH137*AH454)</f>
        <v>0</v>
      </c>
      <c r="AI912" s="140">
        <f>('User Input'!AI137*AI454)</f>
        <v>0</v>
      </c>
      <c r="AJ912" s="140">
        <f>('User Input'!AJ137*AJ454)</f>
        <v>0</v>
      </c>
      <c r="AK912" s="140">
        <f>('User Input'!AK137*AK454)</f>
        <v>0</v>
      </c>
      <c r="AL912" s="140">
        <f>('User Input'!AL137*AL454)</f>
        <v>0</v>
      </c>
      <c r="AM912" s="140">
        <f>('User Input'!AM137*AM454)</f>
        <v>0</v>
      </c>
      <c r="AN912" s="140">
        <f>('User Input'!AN137*AN454)</f>
        <v>0</v>
      </c>
      <c r="AO912" s="140">
        <f>('User Input'!AO137*AO454)</f>
        <v>0</v>
      </c>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c r="CJ912" s="104"/>
      <c r="CK912" s="104"/>
      <c r="CL912" s="104"/>
      <c r="CM912" s="104"/>
      <c r="CN912" s="104"/>
      <c r="CO912" s="104"/>
      <c r="CP912" s="104"/>
      <c r="CQ912" s="104"/>
    </row>
    <row r="913" spans="1:95" ht="15" customHeight="1">
      <c r="A913" s="104"/>
      <c r="B913" s="117" t="s">
        <v>122</v>
      </c>
      <c r="C913" s="141"/>
      <c r="D913" s="140">
        <f>('User Input'!D138*D455)</f>
        <v>0</v>
      </c>
      <c r="E913" s="140">
        <f>('User Input'!E138*E455)</f>
        <v>0</v>
      </c>
      <c r="F913" s="140">
        <f>('User Input'!F138*F455)</f>
        <v>0</v>
      </c>
      <c r="G913" s="140">
        <f>('User Input'!G138*G455)</f>
        <v>0</v>
      </c>
      <c r="H913" s="140">
        <f>('User Input'!H138*H455)</f>
        <v>0</v>
      </c>
      <c r="I913" s="140">
        <f>('User Input'!I138*I455)</f>
        <v>0</v>
      </c>
      <c r="J913" s="140">
        <f>('User Input'!J138*J455)</f>
        <v>0</v>
      </c>
      <c r="K913" s="140">
        <f>('User Input'!K138*K455)</f>
        <v>0</v>
      </c>
      <c r="L913" s="140">
        <f>('User Input'!L138*L455)</f>
        <v>0</v>
      </c>
      <c r="M913" s="140">
        <f>('User Input'!M138*M455)</f>
        <v>0</v>
      </c>
      <c r="N913" s="140">
        <f>('User Input'!N138*N455)</f>
        <v>0</v>
      </c>
      <c r="O913" s="140">
        <f>('User Input'!O138*O455)</f>
        <v>0</v>
      </c>
      <c r="P913" s="140">
        <f>('User Input'!P138*P455)</f>
        <v>0</v>
      </c>
      <c r="Q913" s="140">
        <f>('User Input'!Q138*Q455)</f>
        <v>0</v>
      </c>
      <c r="R913" s="140">
        <f>('User Input'!R138*R455)</f>
        <v>0</v>
      </c>
      <c r="S913" s="140">
        <f>('User Input'!S138*S455)</f>
        <v>0</v>
      </c>
      <c r="T913" s="140">
        <f>('User Input'!T138*T455)</f>
        <v>0</v>
      </c>
      <c r="U913" s="140">
        <f>('User Input'!U138*U455)</f>
        <v>0</v>
      </c>
      <c r="V913" s="140">
        <f>('User Input'!V138*V455)</f>
        <v>0</v>
      </c>
      <c r="W913" s="140">
        <f>('User Input'!W138*W455)</f>
        <v>0</v>
      </c>
      <c r="X913" s="140">
        <f>('User Input'!X138*X455)</f>
        <v>0</v>
      </c>
      <c r="Y913" s="140">
        <f>('User Input'!Y138*Y455)</f>
        <v>0</v>
      </c>
      <c r="Z913" s="140">
        <f>('User Input'!Z138*Z455)</f>
        <v>0</v>
      </c>
      <c r="AA913" s="140">
        <f>('User Input'!AA138*AA455)</f>
        <v>0</v>
      </c>
      <c r="AB913" s="140">
        <f>('User Input'!AB138*AB455)</f>
        <v>0</v>
      </c>
      <c r="AC913" s="140">
        <f>('User Input'!AC138*AC455)</f>
        <v>0</v>
      </c>
      <c r="AD913" s="140">
        <f>('User Input'!AD138*AD455)</f>
        <v>0</v>
      </c>
      <c r="AE913" s="140">
        <f>('User Input'!AE138*AE455)</f>
        <v>0</v>
      </c>
      <c r="AF913" s="140">
        <f>('User Input'!AF138*AF455)</f>
        <v>0</v>
      </c>
      <c r="AG913" s="140">
        <f>('User Input'!AG138*AG455)</f>
        <v>0</v>
      </c>
      <c r="AH913" s="140">
        <f>('User Input'!AH138*AH455)</f>
        <v>0</v>
      </c>
      <c r="AI913" s="140">
        <f>('User Input'!AI138*AI455)</f>
        <v>0</v>
      </c>
      <c r="AJ913" s="140">
        <f>('User Input'!AJ138*AJ455)</f>
        <v>0</v>
      </c>
      <c r="AK913" s="140">
        <f>('User Input'!AK138*AK455)</f>
        <v>0</v>
      </c>
      <c r="AL913" s="140">
        <f>('User Input'!AL138*AL455)</f>
        <v>0</v>
      </c>
      <c r="AM913" s="140">
        <f>('User Input'!AM138*AM455)</f>
        <v>0</v>
      </c>
      <c r="AN913" s="140">
        <f>('User Input'!AN138*AN455)</f>
        <v>0</v>
      </c>
      <c r="AO913" s="140">
        <f>('User Input'!AO138*AO455)</f>
        <v>0</v>
      </c>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c r="CJ913" s="104"/>
      <c r="CK913" s="104"/>
      <c r="CL913" s="104"/>
      <c r="CM913" s="104"/>
      <c r="CN913" s="104"/>
      <c r="CO913" s="104"/>
      <c r="CP913" s="104"/>
      <c r="CQ913" s="104"/>
    </row>
    <row r="914" spans="1:95" ht="15" customHeight="1">
      <c r="A914" s="104"/>
      <c r="B914" s="117" t="s">
        <v>123</v>
      </c>
      <c r="C914" s="141"/>
      <c r="D914" s="140">
        <f>('User Input'!D139*D456)</f>
        <v>0</v>
      </c>
      <c r="E914" s="140">
        <f>('User Input'!E139*E456)</f>
        <v>0</v>
      </c>
      <c r="F914" s="140">
        <f>('User Input'!F139*F456)</f>
        <v>0</v>
      </c>
      <c r="G914" s="140">
        <f>('User Input'!G139*G456)</f>
        <v>0</v>
      </c>
      <c r="H914" s="140">
        <f>('User Input'!H139*H456)</f>
        <v>0</v>
      </c>
      <c r="I914" s="140">
        <f>('User Input'!I139*I456)</f>
        <v>0</v>
      </c>
      <c r="J914" s="140">
        <f>('User Input'!J139*J456)</f>
        <v>0</v>
      </c>
      <c r="K914" s="140">
        <f>('User Input'!K139*K456)</f>
        <v>0</v>
      </c>
      <c r="L914" s="140">
        <f>('User Input'!L139*L456)</f>
        <v>0</v>
      </c>
      <c r="M914" s="140">
        <f>('User Input'!M139*M456)</f>
        <v>0</v>
      </c>
      <c r="N914" s="140">
        <f>('User Input'!N139*N456)</f>
        <v>0</v>
      </c>
      <c r="O914" s="140">
        <f>('User Input'!O139*O456)</f>
        <v>0</v>
      </c>
      <c r="P914" s="140">
        <f>('User Input'!P139*P456)</f>
        <v>0</v>
      </c>
      <c r="Q914" s="140">
        <f>('User Input'!Q139*Q456)</f>
        <v>0</v>
      </c>
      <c r="R914" s="140">
        <f>('User Input'!R139*R456)</f>
        <v>0</v>
      </c>
      <c r="S914" s="140">
        <f>('User Input'!S139*S456)</f>
        <v>0</v>
      </c>
      <c r="T914" s="140">
        <f>('User Input'!T139*T456)</f>
        <v>0</v>
      </c>
      <c r="U914" s="140">
        <f>('User Input'!U139*U456)</f>
        <v>0</v>
      </c>
      <c r="V914" s="140">
        <f>('User Input'!V139*V456)</f>
        <v>0</v>
      </c>
      <c r="W914" s="140">
        <f>('User Input'!W139*W456)</f>
        <v>0</v>
      </c>
      <c r="X914" s="140">
        <f>('User Input'!X139*X456)</f>
        <v>0</v>
      </c>
      <c r="Y914" s="140">
        <f>('User Input'!Y139*Y456)</f>
        <v>0</v>
      </c>
      <c r="Z914" s="140">
        <f>('User Input'!Z139*Z456)</f>
        <v>0</v>
      </c>
      <c r="AA914" s="140">
        <f>('User Input'!AA139*AA456)</f>
        <v>0</v>
      </c>
      <c r="AB914" s="140">
        <f>('User Input'!AB139*AB456)</f>
        <v>0</v>
      </c>
      <c r="AC914" s="140">
        <f>('User Input'!AC139*AC456)</f>
        <v>0</v>
      </c>
      <c r="AD914" s="140">
        <f>('User Input'!AD139*AD456)</f>
        <v>0</v>
      </c>
      <c r="AE914" s="140">
        <f>('User Input'!AE139*AE456)</f>
        <v>0</v>
      </c>
      <c r="AF914" s="140">
        <f>('User Input'!AF139*AF456)</f>
        <v>0</v>
      </c>
      <c r="AG914" s="140">
        <f>('User Input'!AG139*AG456)</f>
        <v>0</v>
      </c>
      <c r="AH914" s="140">
        <f>('User Input'!AH139*AH456)</f>
        <v>0</v>
      </c>
      <c r="AI914" s="140">
        <f>('User Input'!AI139*AI456)</f>
        <v>0</v>
      </c>
      <c r="AJ914" s="140">
        <f>('User Input'!AJ139*AJ456)</f>
        <v>0</v>
      </c>
      <c r="AK914" s="140">
        <f>('User Input'!AK139*AK456)</f>
        <v>0</v>
      </c>
      <c r="AL914" s="140">
        <f>('User Input'!AL139*AL456)</f>
        <v>0</v>
      </c>
      <c r="AM914" s="140">
        <f>('User Input'!AM139*AM456)</f>
        <v>0</v>
      </c>
      <c r="AN914" s="140">
        <f>('User Input'!AN139*AN456)</f>
        <v>0</v>
      </c>
      <c r="AO914" s="140">
        <f>('User Input'!AO139*AO456)</f>
        <v>0</v>
      </c>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c r="CJ914" s="104"/>
      <c r="CK914" s="104"/>
      <c r="CL914" s="104"/>
      <c r="CM914" s="104"/>
      <c r="CN914" s="104"/>
      <c r="CO914" s="104"/>
      <c r="CP914" s="104"/>
      <c r="CQ914" s="104"/>
    </row>
    <row r="915" spans="1:95" ht="15" customHeight="1">
      <c r="A915" s="104"/>
      <c r="B915" s="117" t="s">
        <v>124</v>
      </c>
      <c r="C915" s="141"/>
      <c r="D915" s="140">
        <f>('User Input'!D140*D457)</f>
        <v>0</v>
      </c>
      <c r="E915" s="140">
        <f>('User Input'!E140*E457)</f>
        <v>0</v>
      </c>
      <c r="F915" s="140">
        <f>('User Input'!F140*F457)</f>
        <v>0</v>
      </c>
      <c r="G915" s="140">
        <f>('User Input'!G140*G457)</f>
        <v>0</v>
      </c>
      <c r="H915" s="140">
        <f>('User Input'!H140*H457)</f>
        <v>0</v>
      </c>
      <c r="I915" s="140">
        <f>('User Input'!I140*I457)</f>
        <v>0</v>
      </c>
      <c r="J915" s="140">
        <f>('User Input'!J140*J457)</f>
        <v>0</v>
      </c>
      <c r="K915" s="140">
        <f>('User Input'!K140*K457)</f>
        <v>0</v>
      </c>
      <c r="L915" s="140">
        <f>('User Input'!L140*L457)</f>
        <v>0</v>
      </c>
      <c r="M915" s="140">
        <f>('User Input'!M140*M457)</f>
        <v>0</v>
      </c>
      <c r="N915" s="140">
        <f>('User Input'!N140*N457)</f>
        <v>0</v>
      </c>
      <c r="O915" s="140">
        <f>('User Input'!O140*O457)</f>
        <v>0</v>
      </c>
      <c r="P915" s="140">
        <f>('User Input'!P140*P457)</f>
        <v>0</v>
      </c>
      <c r="Q915" s="140">
        <f>('User Input'!Q140*Q457)</f>
        <v>0</v>
      </c>
      <c r="R915" s="140">
        <f>('User Input'!R140*R457)</f>
        <v>0</v>
      </c>
      <c r="S915" s="140">
        <f>('User Input'!S140*S457)</f>
        <v>0</v>
      </c>
      <c r="T915" s="140">
        <f>('User Input'!T140*T457)</f>
        <v>0</v>
      </c>
      <c r="U915" s="140">
        <f>('User Input'!U140*U457)</f>
        <v>0</v>
      </c>
      <c r="V915" s="140">
        <f>('User Input'!V140*V457)</f>
        <v>0</v>
      </c>
      <c r="W915" s="140">
        <f>('User Input'!W140*W457)</f>
        <v>0</v>
      </c>
      <c r="X915" s="140">
        <f>('User Input'!X140*X457)</f>
        <v>0</v>
      </c>
      <c r="Y915" s="140">
        <f>('User Input'!Y140*Y457)</f>
        <v>0</v>
      </c>
      <c r="Z915" s="140">
        <f>('User Input'!Z140*Z457)</f>
        <v>0</v>
      </c>
      <c r="AA915" s="140">
        <f>('User Input'!AA140*AA457)</f>
        <v>0</v>
      </c>
      <c r="AB915" s="140">
        <f>('User Input'!AB140*AB457)</f>
        <v>0</v>
      </c>
      <c r="AC915" s="140">
        <f>('User Input'!AC140*AC457)</f>
        <v>0</v>
      </c>
      <c r="AD915" s="140">
        <f>('User Input'!AD140*AD457)</f>
        <v>0</v>
      </c>
      <c r="AE915" s="140">
        <f>('User Input'!AE140*AE457)</f>
        <v>0</v>
      </c>
      <c r="AF915" s="140">
        <f>('User Input'!AF140*AF457)</f>
        <v>0</v>
      </c>
      <c r="AG915" s="140">
        <f>('User Input'!AG140*AG457)</f>
        <v>0</v>
      </c>
      <c r="AH915" s="140">
        <f>('User Input'!AH140*AH457)</f>
        <v>0</v>
      </c>
      <c r="AI915" s="140">
        <f>('User Input'!AI140*AI457)</f>
        <v>0</v>
      </c>
      <c r="AJ915" s="140">
        <f>('User Input'!AJ140*AJ457)</f>
        <v>0</v>
      </c>
      <c r="AK915" s="140">
        <f>('User Input'!AK140*AK457)</f>
        <v>0</v>
      </c>
      <c r="AL915" s="140">
        <f>('User Input'!AL140*AL457)</f>
        <v>0</v>
      </c>
      <c r="AM915" s="140">
        <f>('User Input'!AM140*AM457)</f>
        <v>0</v>
      </c>
      <c r="AN915" s="140">
        <f>('User Input'!AN140*AN457)</f>
        <v>0</v>
      </c>
      <c r="AO915" s="140">
        <f>('User Input'!AO140*AO457)</f>
        <v>0</v>
      </c>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c r="CJ915" s="104"/>
      <c r="CK915" s="104"/>
      <c r="CL915" s="104"/>
      <c r="CM915" s="104"/>
      <c r="CN915" s="104"/>
      <c r="CO915" s="104"/>
      <c r="CP915" s="104"/>
      <c r="CQ915" s="104"/>
    </row>
    <row r="916" spans="1:95" ht="15" customHeight="1">
      <c r="A916" s="104"/>
      <c r="B916" s="117" t="s">
        <v>125</v>
      </c>
      <c r="C916" s="141"/>
      <c r="D916" s="140">
        <f>('User Input'!D141*D458)</f>
        <v>0</v>
      </c>
      <c r="E916" s="140">
        <f>('User Input'!E141*E458)</f>
        <v>0</v>
      </c>
      <c r="F916" s="140">
        <f>('User Input'!F141*F458)</f>
        <v>0</v>
      </c>
      <c r="G916" s="140">
        <f>('User Input'!G141*G458)</f>
        <v>0</v>
      </c>
      <c r="H916" s="140">
        <f>('User Input'!H141*H458)</f>
        <v>0</v>
      </c>
      <c r="I916" s="140">
        <f>('User Input'!I141*I458)</f>
        <v>0</v>
      </c>
      <c r="J916" s="140">
        <f>('User Input'!J141*J458)</f>
        <v>0</v>
      </c>
      <c r="K916" s="140">
        <f>('User Input'!K141*K458)</f>
        <v>0</v>
      </c>
      <c r="L916" s="140">
        <f>('User Input'!L141*L458)</f>
        <v>0</v>
      </c>
      <c r="M916" s="140">
        <f>('User Input'!M141*M458)</f>
        <v>0</v>
      </c>
      <c r="N916" s="140">
        <f>('User Input'!N141*N458)</f>
        <v>0</v>
      </c>
      <c r="O916" s="140">
        <f>('User Input'!O141*O458)</f>
        <v>0</v>
      </c>
      <c r="P916" s="140">
        <f>('User Input'!P141*P458)</f>
        <v>0</v>
      </c>
      <c r="Q916" s="140">
        <f>('User Input'!Q141*Q458)</f>
        <v>0</v>
      </c>
      <c r="R916" s="140">
        <f>('User Input'!R141*R458)</f>
        <v>0</v>
      </c>
      <c r="S916" s="140">
        <f>('User Input'!S141*S458)</f>
        <v>0</v>
      </c>
      <c r="T916" s="140">
        <f>('User Input'!T141*T458)</f>
        <v>0</v>
      </c>
      <c r="U916" s="140">
        <f>('User Input'!U141*U458)</f>
        <v>0</v>
      </c>
      <c r="V916" s="140">
        <f>('User Input'!V141*V458)</f>
        <v>0</v>
      </c>
      <c r="W916" s="140">
        <f>('User Input'!W141*W458)</f>
        <v>0</v>
      </c>
      <c r="X916" s="140">
        <f>('User Input'!X141*X458)</f>
        <v>0</v>
      </c>
      <c r="Y916" s="140">
        <f>('User Input'!Y141*Y458)</f>
        <v>0</v>
      </c>
      <c r="Z916" s="140">
        <f>('User Input'!Z141*Z458)</f>
        <v>0</v>
      </c>
      <c r="AA916" s="140">
        <f>('User Input'!AA141*AA458)</f>
        <v>0</v>
      </c>
      <c r="AB916" s="140">
        <f>('User Input'!AB141*AB458)</f>
        <v>0</v>
      </c>
      <c r="AC916" s="140">
        <f>('User Input'!AC141*AC458)</f>
        <v>0</v>
      </c>
      <c r="AD916" s="140">
        <f>('User Input'!AD141*AD458)</f>
        <v>0</v>
      </c>
      <c r="AE916" s="140">
        <f>('User Input'!AE141*AE458)</f>
        <v>0</v>
      </c>
      <c r="AF916" s="140">
        <f>('User Input'!AF141*AF458)</f>
        <v>0</v>
      </c>
      <c r="AG916" s="140">
        <f>('User Input'!AG141*AG458)</f>
        <v>0</v>
      </c>
      <c r="AH916" s="140">
        <f>('User Input'!AH141*AH458)</f>
        <v>0</v>
      </c>
      <c r="AI916" s="140">
        <f>('User Input'!AI141*AI458)</f>
        <v>0</v>
      </c>
      <c r="AJ916" s="140">
        <f>('User Input'!AJ141*AJ458)</f>
        <v>0</v>
      </c>
      <c r="AK916" s="140">
        <f>('User Input'!AK141*AK458)</f>
        <v>0</v>
      </c>
      <c r="AL916" s="140">
        <f>('User Input'!AL141*AL458)</f>
        <v>0</v>
      </c>
      <c r="AM916" s="140">
        <f>('User Input'!AM141*AM458)</f>
        <v>0</v>
      </c>
      <c r="AN916" s="140">
        <f>('User Input'!AN141*AN458)</f>
        <v>0</v>
      </c>
      <c r="AO916" s="140">
        <f>('User Input'!AO141*AO458)</f>
        <v>0</v>
      </c>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c r="CJ916" s="104"/>
      <c r="CK916" s="104"/>
      <c r="CL916" s="104"/>
      <c r="CM916" s="104"/>
      <c r="CN916" s="104"/>
      <c r="CO916" s="104"/>
      <c r="CP916" s="104"/>
      <c r="CQ916" s="104"/>
    </row>
    <row r="917" spans="1:95" ht="15" customHeight="1">
      <c r="A917" s="104"/>
      <c r="B917" s="117" t="s">
        <v>126</v>
      </c>
      <c r="C917" s="141"/>
      <c r="D917" s="140">
        <f>('User Input'!D142*D459)</f>
        <v>0</v>
      </c>
      <c r="E917" s="140">
        <f>('User Input'!E142*E459)</f>
        <v>0</v>
      </c>
      <c r="F917" s="140">
        <f>('User Input'!F142*F459)</f>
        <v>0</v>
      </c>
      <c r="G917" s="140">
        <f>('User Input'!G142*G459)</f>
        <v>0</v>
      </c>
      <c r="H917" s="140">
        <f>('User Input'!H142*H459)</f>
        <v>0</v>
      </c>
      <c r="I917" s="140">
        <f>('User Input'!I142*I459)</f>
        <v>0</v>
      </c>
      <c r="J917" s="140">
        <f>('User Input'!J142*J459)</f>
        <v>0</v>
      </c>
      <c r="K917" s="140">
        <f>('User Input'!K142*K459)</f>
        <v>0</v>
      </c>
      <c r="L917" s="140">
        <f>('User Input'!L142*L459)</f>
        <v>0</v>
      </c>
      <c r="M917" s="140">
        <f>('User Input'!M142*M459)</f>
        <v>0</v>
      </c>
      <c r="N917" s="140">
        <f>('User Input'!N142*N459)</f>
        <v>0</v>
      </c>
      <c r="O917" s="140">
        <f>('User Input'!O142*O459)</f>
        <v>0</v>
      </c>
      <c r="P917" s="140">
        <f>('User Input'!P142*P459)</f>
        <v>0</v>
      </c>
      <c r="Q917" s="140">
        <f>('User Input'!Q142*Q459)</f>
        <v>0</v>
      </c>
      <c r="R917" s="140">
        <f>('User Input'!R142*R459)</f>
        <v>0</v>
      </c>
      <c r="S917" s="140">
        <f>('User Input'!S142*S459)</f>
        <v>0</v>
      </c>
      <c r="T917" s="140">
        <f>('User Input'!T142*T459)</f>
        <v>0</v>
      </c>
      <c r="U917" s="140">
        <f>('User Input'!U142*U459)</f>
        <v>0</v>
      </c>
      <c r="V917" s="140">
        <f>('User Input'!V142*V459)</f>
        <v>0</v>
      </c>
      <c r="W917" s="140">
        <f>('User Input'!W142*W459)</f>
        <v>0</v>
      </c>
      <c r="X917" s="140">
        <f>('User Input'!X142*X459)</f>
        <v>0</v>
      </c>
      <c r="Y917" s="140">
        <f>('User Input'!Y142*Y459)</f>
        <v>0</v>
      </c>
      <c r="Z917" s="140">
        <f>('User Input'!Z142*Z459)</f>
        <v>0</v>
      </c>
      <c r="AA917" s="140">
        <f>('User Input'!AA142*AA459)</f>
        <v>0</v>
      </c>
      <c r="AB917" s="140">
        <f>('User Input'!AB142*AB459)</f>
        <v>0</v>
      </c>
      <c r="AC917" s="140">
        <f>('User Input'!AC142*AC459)</f>
        <v>0</v>
      </c>
      <c r="AD917" s="140">
        <f>('User Input'!AD142*AD459)</f>
        <v>0</v>
      </c>
      <c r="AE917" s="140">
        <f>('User Input'!AE142*AE459)</f>
        <v>0</v>
      </c>
      <c r="AF917" s="140">
        <f>('User Input'!AF142*AF459)</f>
        <v>0</v>
      </c>
      <c r="AG917" s="140">
        <f>('User Input'!AG142*AG459)</f>
        <v>0</v>
      </c>
      <c r="AH917" s="140">
        <f>('User Input'!AH142*AH459)</f>
        <v>0</v>
      </c>
      <c r="AI917" s="140">
        <f>('User Input'!AI142*AI459)</f>
        <v>0</v>
      </c>
      <c r="AJ917" s="140">
        <f>('User Input'!AJ142*AJ459)</f>
        <v>0</v>
      </c>
      <c r="AK917" s="140">
        <f>('User Input'!AK142*AK459)</f>
        <v>0</v>
      </c>
      <c r="AL917" s="140">
        <f>('User Input'!AL142*AL459)</f>
        <v>0</v>
      </c>
      <c r="AM917" s="140">
        <f>('User Input'!AM142*AM459)</f>
        <v>0</v>
      </c>
      <c r="AN917" s="140">
        <f>('User Input'!AN142*AN459)</f>
        <v>0</v>
      </c>
      <c r="AO917" s="140">
        <f>('User Input'!AO142*AO459)</f>
        <v>0</v>
      </c>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c r="CJ917" s="104"/>
      <c r="CK917" s="104"/>
      <c r="CL917" s="104"/>
      <c r="CM917" s="104"/>
      <c r="CN917" s="104"/>
      <c r="CO917" s="104"/>
      <c r="CP917" s="104"/>
      <c r="CQ917" s="104"/>
    </row>
    <row r="918" spans="1:95" ht="15" customHeight="1">
      <c r="A918" s="104"/>
      <c r="B918" s="117" t="s">
        <v>127</v>
      </c>
      <c r="C918" s="141"/>
      <c r="D918" s="140">
        <f>('User Input'!D143*D460)</f>
        <v>0</v>
      </c>
      <c r="E918" s="140">
        <f>('User Input'!E143*E460)</f>
        <v>0</v>
      </c>
      <c r="F918" s="140">
        <f>('User Input'!F143*F460)</f>
        <v>0</v>
      </c>
      <c r="G918" s="140">
        <f>('User Input'!G143*G460)</f>
        <v>0</v>
      </c>
      <c r="H918" s="140">
        <f>('User Input'!H143*H460)</f>
        <v>0</v>
      </c>
      <c r="I918" s="140">
        <f>('User Input'!I143*I460)</f>
        <v>0</v>
      </c>
      <c r="J918" s="140">
        <f>('User Input'!J143*J460)</f>
        <v>0</v>
      </c>
      <c r="K918" s="140">
        <f>('User Input'!K143*K460)</f>
        <v>0</v>
      </c>
      <c r="L918" s="140">
        <f>('User Input'!L143*L460)</f>
        <v>0</v>
      </c>
      <c r="M918" s="140">
        <f>('User Input'!M143*M460)</f>
        <v>0</v>
      </c>
      <c r="N918" s="140">
        <f>('User Input'!N143*N460)</f>
        <v>0</v>
      </c>
      <c r="O918" s="140">
        <f>('User Input'!O143*O460)</f>
        <v>0</v>
      </c>
      <c r="P918" s="140">
        <f>('User Input'!P143*P460)</f>
        <v>0</v>
      </c>
      <c r="Q918" s="140">
        <f>('User Input'!Q143*Q460)</f>
        <v>0</v>
      </c>
      <c r="R918" s="140">
        <f>('User Input'!R143*R460)</f>
        <v>0</v>
      </c>
      <c r="S918" s="140">
        <f>('User Input'!S143*S460)</f>
        <v>0</v>
      </c>
      <c r="T918" s="140">
        <f>('User Input'!T143*T460)</f>
        <v>0</v>
      </c>
      <c r="U918" s="140">
        <f>('User Input'!U143*U460)</f>
        <v>0</v>
      </c>
      <c r="V918" s="140">
        <f>('User Input'!V143*V460)</f>
        <v>0</v>
      </c>
      <c r="W918" s="140">
        <f>('User Input'!W143*W460)</f>
        <v>0</v>
      </c>
      <c r="X918" s="140">
        <f>('User Input'!X143*X460)</f>
        <v>0</v>
      </c>
      <c r="Y918" s="140">
        <f>('User Input'!Y143*Y460)</f>
        <v>0</v>
      </c>
      <c r="Z918" s="140">
        <f>('User Input'!Z143*Z460)</f>
        <v>0</v>
      </c>
      <c r="AA918" s="140">
        <f>('User Input'!AA143*AA460)</f>
        <v>0</v>
      </c>
      <c r="AB918" s="140">
        <f>('User Input'!AB143*AB460)</f>
        <v>0</v>
      </c>
      <c r="AC918" s="140">
        <f>('User Input'!AC143*AC460)</f>
        <v>0</v>
      </c>
      <c r="AD918" s="140">
        <f>('User Input'!AD143*AD460)</f>
        <v>0</v>
      </c>
      <c r="AE918" s="140">
        <f>('User Input'!AE143*AE460)</f>
        <v>0</v>
      </c>
      <c r="AF918" s="140">
        <f>('User Input'!AF143*AF460)</f>
        <v>0</v>
      </c>
      <c r="AG918" s="140">
        <f>('User Input'!AG143*AG460)</f>
        <v>0</v>
      </c>
      <c r="AH918" s="140">
        <f>('User Input'!AH143*AH460)</f>
        <v>0</v>
      </c>
      <c r="AI918" s="140">
        <f>('User Input'!AI143*AI460)</f>
        <v>0</v>
      </c>
      <c r="AJ918" s="140">
        <f>('User Input'!AJ143*AJ460)</f>
        <v>0</v>
      </c>
      <c r="AK918" s="140">
        <f>('User Input'!AK143*AK460)</f>
        <v>0</v>
      </c>
      <c r="AL918" s="140">
        <f>('User Input'!AL143*AL460)</f>
        <v>0</v>
      </c>
      <c r="AM918" s="140">
        <f>('User Input'!AM143*AM460)</f>
        <v>0</v>
      </c>
      <c r="AN918" s="140">
        <f>('User Input'!AN143*AN460)</f>
        <v>0</v>
      </c>
      <c r="AO918" s="140">
        <f>('User Input'!AO143*AO460)</f>
        <v>0</v>
      </c>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c r="CJ918" s="104"/>
      <c r="CK918" s="104"/>
      <c r="CL918" s="104"/>
      <c r="CM918" s="104"/>
      <c r="CN918" s="104"/>
      <c r="CO918" s="104"/>
      <c r="CP918" s="104"/>
      <c r="CQ918" s="104"/>
    </row>
    <row r="919" spans="1:95" ht="15" customHeight="1">
      <c r="A919" s="104"/>
      <c r="B919" s="117" t="s">
        <v>128</v>
      </c>
      <c r="C919" s="141"/>
      <c r="D919" s="140">
        <f>('User Input'!D144*D461)</f>
        <v>0</v>
      </c>
      <c r="E919" s="140">
        <f>('User Input'!E144*E461)</f>
        <v>0</v>
      </c>
      <c r="F919" s="140">
        <f>('User Input'!F144*F461)</f>
        <v>0</v>
      </c>
      <c r="G919" s="140">
        <f>('User Input'!G144*G461)</f>
        <v>0</v>
      </c>
      <c r="H919" s="140">
        <f>('User Input'!H144*H461)</f>
        <v>0</v>
      </c>
      <c r="I919" s="140">
        <f>('User Input'!I144*I461)</f>
        <v>0</v>
      </c>
      <c r="J919" s="140">
        <f>('User Input'!J144*J461)</f>
        <v>0</v>
      </c>
      <c r="K919" s="140">
        <f>('User Input'!K144*K461)</f>
        <v>0</v>
      </c>
      <c r="L919" s="140">
        <f>('User Input'!L144*L461)</f>
        <v>0</v>
      </c>
      <c r="M919" s="140">
        <f>('User Input'!M144*M461)</f>
        <v>0</v>
      </c>
      <c r="N919" s="140">
        <f>('User Input'!N144*N461)</f>
        <v>0</v>
      </c>
      <c r="O919" s="140">
        <f>('User Input'!O144*O461)</f>
        <v>0</v>
      </c>
      <c r="P919" s="140">
        <f>('User Input'!P144*P461)</f>
        <v>0</v>
      </c>
      <c r="Q919" s="140">
        <f>('User Input'!Q144*Q461)</f>
        <v>0</v>
      </c>
      <c r="R919" s="140">
        <f>('User Input'!R144*R461)</f>
        <v>0</v>
      </c>
      <c r="S919" s="140">
        <f>('User Input'!S144*S461)</f>
        <v>0</v>
      </c>
      <c r="T919" s="140">
        <f>('User Input'!T144*T461)</f>
        <v>0</v>
      </c>
      <c r="U919" s="140">
        <f>('User Input'!U144*U461)</f>
        <v>0</v>
      </c>
      <c r="V919" s="140">
        <f>('User Input'!V144*V461)</f>
        <v>0</v>
      </c>
      <c r="W919" s="140">
        <f>('User Input'!W144*W461)</f>
        <v>0</v>
      </c>
      <c r="X919" s="140">
        <f>('User Input'!X144*X461)</f>
        <v>0</v>
      </c>
      <c r="Y919" s="140">
        <f>('User Input'!Y144*Y461)</f>
        <v>0</v>
      </c>
      <c r="Z919" s="140">
        <f>('User Input'!Z144*Z461)</f>
        <v>0</v>
      </c>
      <c r="AA919" s="140">
        <f>('User Input'!AA144*AA461)</f>
        <v>0</v>
      </c>
      <c r="AB919" s="140">
        <f>('User Input'!AB144*AB461)</f>
        <v>0</v>
      </c>
      <c r="AC919" s="140">
        <f>('User Input'!AC144*AC461)</f>
        <v>0</v>
      </c>
      <c r="AD919" s="140">
        <f>('User Input'!AD144*AD461)</f>
        <v>0</v>
      </c>
      <c r="AE919" s="140">
        <f>('User Input'!AE144*AE461)</f>
        <v>0</v>
      </c>
      <c r="AF919" s="140">
        <f>('User Input'!AF144*AF461)</f>
        <v>0</v>
      </c>
      <c r="AG919" s="140">
        <f>('User Input'!AG144*AG461)</f>
        <v>0</v>
      </c>
      <c r="AH919" s="140">
        <f>('User Input'!AH144*AH461)</f>
        <v>0</v>
      </c>
      <c r="AI919" s="140">
        <f>('User Input'!AI144*AI461)</f>
        <v>0</v>
      </c>
      <c r="AJ919" s="140">
        <f>('User Input'!AJ144*AJ461)</f>
        <v>0</v>
      </c>
      <c r="AK919" s="140">
        <f>('User Input'!AK144*AK461)</f>
        <v>0</v>
      </c>
      <c r="AL919" s="140">
        <f>('User Input'!AL144*AL461)</f>
        <v>0</v>
      </c>
      <c r="AM919" s="140">
        <f>('User Input'!AM144*AM461)</f>
        <v>0</v>
      </c>
      <c r="AN919" s="140">
        <f>('User Input'!AN144*AN461)</f>
        <v>0</v>
      </c>
      <c r="AO919" s="140">
        <f>('User Input'!AO144*AO461)</f>
        <v>0</v>
      </c>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c r="CJ919" s="104"/>
      <c r="CK919" s="104"/>
      <c r="CL919" s="104"/>
      <c r="CM919" s="104"/>
      <c r="CN919" s="104"/>
      <c r="CO919" s="104"/>
      <c r="CP919" s="104"/>
      <c r="CQ919" s="104"/>
    </row>
    <row r="920" spans="1:95" ht="15" customHeight="1">
      <c r="A920" s="104"/>
      <c r="B920" s="117" t="s">
        <v>129</v>
      </c>
      <c r="C920" s="141"/>
      <c r="D920" s="140">
        <f>('User Input'!D145*D462)</f>
        <v>0</v>
      </c>
      <c r="E920" s="140">
        <f>('User Input'!E145*E462)</f>
        <v>0</v>
      </c>
      <c r="F920" s="140">
        <f>('User Input'!F145*F462)</f>
        <v>0</v>
      </c>
      <c r="G920" s="140">
        <f>('User Input'!G145*G462)</f>
        <v>0</v>
      </c>
      <c r="H920" s="140">
        <f>('User Input'!H145*H462)</f>
        <v>0</v>
      </c>
      <c r="I920" s="140">
        <f>('User Input'!I145*I462)</f>
        <v>0</v>
      </c>
      <c r="J920" s="140">
        <f>('User Input'!J145*J462)</f>
        <v>0</v>
      </c>
      <c r="K920" s="140">
        <f>('User Input'!K145*K462)</f>
        <v>0</v>
      </c>
      <c r="L920" s="140">
        <f>('User Input'!L145*L462)</f>
        <v>0</v>
      </c>
      <c r="M920" s="140">
        <f>('User Input'!M145*M462)</f>
        <v>0</v>
      </c>
      <c r="N920" s="140">
        <f>('User Input'!N145*N462)</f>
        <v>0</v>
      </c>
      <c r="O920" s="140">
        <f>('User Input'!O145*O462)</f>
        <v>0</v>
      </c>
      <c r="P920" s="140">
        <f>('User Input'!P145*P462)</f>
        <v>0</v>
      </c>
      <c r="Q920" s="140">
        <f>('User Input'!Q145*Q462)</f>
        <v>0</v>
      </c>
      <c r="R920" s="140">
        <f>('User Input'!R145*R462)</f>
        <v>0</v>
      </c>
      <c r="S920" s="140">
        <f>('User Input'!S145*S462)</f>
        <v>0</v>
      </c>
      <c r="T920" s="140">
        <f>('User Input'!T145*T462)</f>
        <v>0</v>
      </c>
      <c r="U920" s="140">
        <f>('User Input'!U145*U462)</f>
        <v>0</v>
      </c>
      <c r="V920" s="140">
        <f>('User Input'!V145*V462)</f>
        <v>0</v>
      </c>
      <c r="W920" s="140">
        <f>('User Input'!W145*W462)</f>
        <v>0</v>
      </c>
      <c r="X920" s="140">
        <f>('User Input'!X145*X462)</f>
        <v>0</v>
      </c>
      <c r="Y920" s="140">
        <f>('User Input'!Y145*Y462)</f>
        <v>0</v>
      </c>
      <c r="Z920" s="140">
        <f>('User Input'!Z145*Z462)</f>
        <v>0</v>
      </c>
      <c r="AA920" s="140">
        <f>('User Input'!AA145*AA462)</f>
        <v>0</v>
      </c>
      <c r="AB920" s="140">
        <f>('User Input'!AB145*AB462)</f>
        <v>0</v>
      </c>
      <c r="AC920" s="140">
        <f>('User Input'!AC145*AC462)</f>
        <v>0</v>
      </c>
      <c r="AD920" s="140">
        <f>('User Input'!AD145*AD462)</f>
        <v>0</v>
      </c>
      <c r="AE920" s="140">
        <f>('User Input'!AE145*AE462)</f>
        <v>0</v>
      </c>
      <c r="AF920" s="140">
        <f>('User Input'!AF145*AF462)</f>
        <v>0</v>
      </c>
      <c r="AG920" s="140">
        <f>('User Input'!AG145*AG462)</f>
        <v>0</v>
      </c>
      <c r="AH920" s="140">
        <f>('User Input'!AH145*AH462)</f>
        <v>0</v>
      </c>
      <c r="AI920" s="140">
        <f>('User Input'!AI145*AI462)</f>
        <v>0</v>
      </c>
      <c r="AJ920" s="140">
        <f>('User Input'!AJ145*AJ462)</f>
        <v>0</v>
      </c>
      <c r="AK920" s="140">
        <f>('User Input'!AK145*AK462)</f>
        <v>0</v>
      </c>
      <c r="AL920" s="140">
        <f>('User Input'!AL145*AL462)</f>
        <v>0</v>
      </c>
      <c r="AM920" s="140">
        <f>('User Input'!AM145*AM462)</f>
        <v>0</v>
      </c>
      <c r="AN920" s="140">
        <f>('User Input'!AN145*AN462)</f>
        <v>0</v>
      </c>
      <c r="AO920" s="140">
        <f>('User Input'!AO145*AO462)</f>
        <v>0</v>
      </c>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c r="CJ920" s="104"/>
      <c r="CK920" s="104"/>
      <c r="CL920" s="104"/>
      <c r="CM920" s="104"/>
      <c r="CN920" s="104"/>
      <c r="CO920" s="104"/>
      <c r="CP920" s="104"/>
      <c r="CQ920" s="104"/>
    </row>
    <row r="921" spans="1:95" ht="15" customHeight="1">
      <c r="A921" s="104"/>
      <c r="B921" s="117" t="s">
        <v>130</v>
      </c>
      <c r="C921" s="141"/>
      <c r="D921" s="140">
        <f>('User Input'!D146*D463)</f>
        <v>0</v>
      </c>
      <c r="E921" s="140">
        <f>('User Input'!E146*E463)</f>
        <v>0</v>
      </c>
      <c r="F921" s="140">
        <f>('User Input'!F146*F463)</f>
        <v>0</v>
      </c>
      <c r="G921" s="140">
        <f>('User Input'!G146*G463)</f>
        <v>0</v>
      </c>
      <c r="H921" s="140">
        <f>('User Input'!H146*H463)</f>
        <v>0</v>
      </c>
      <c r="I921" s="140">
        <f>('User Input'!I146*I463)</f>
        <v>0</v>
      </c>
      <c r="J921" s="140">
        <f>('User Input'!J146*J463)</f>
        <v>0</v>
      </c>
      <c r="K921" s="140">
        <f>('User Input'!K146*K463)</f>
        <v>0</v>
      </c>
      <c r="L921" s="140">
        <f>('User Input'!L146*L463)</f>
        <v>0</v>
      </c>
      <c r="M921" s="140">
        <f>('User Input'!M146*M463)</f>
        <v>0</v>
      </c>
      <c r="N921" s="140">
        <f>('User Input'!N146*N463)</f>
        <v>0</v>
      </c>
      <c r="O921" s="140">
        <f>('User Input'!O146*O463)</f>
        <v>0</v>
      </c>
      <c r="P921" s="140">
        <f>('User Input'!P146*P463)</f>
        <v>0</v>
      </c>
      <c r="Q921" s="140">
        <f>('User Input'!Q146*Q463)</f>
        <v>0</v>
      </c>
      <c r="R921" s="140">
        <f>('User Input'!R146*R463)</f>
        <v>0</v>
      </c>
      <c r="S921" s="140">
        <f>('User Input'!S146*S463)</f>
        <v>0</v>
      </c>
      <c r="T921" s="140">
        <f>('User Input'!T146*T463)</f>
        <v>0</v>
      </c>
      <c r="U921" s="140">
        <f>('User Input'!U146*U463)</f>
        <v>0</v>
      </c>
      <c r="V921" s="140">
        <f>('User Input'!V146*V463)</f>
        <v>0</v>
      </c>
      <c r="W921" s="140">
        <f>('User Input'!W146*W463)</f>
        <v>0</v>
      </c>
      <c r="X921" s="140">
        <f>('User Input'!X146*X463)</f>
        <v>0</v>
      </c>
      <c r="Y921" s="140">
        <f>('User Input'!Y146*Y463)</f>
        <v>0</v>
      </c>
      <c r="Z921" s="140">
        <f>('User Input'!Z146*Z463)</f>
        <v>0</v>
      </c>
      <c r="AA921" s="140">
        <f>('User Input'!AA146*AA463)</f>
        <v>0</v>
      </c>
      <c r="AB921" s="140">
        <f>('User Input'!AB146*AB463)</f>
        <v>0</v>
      </c>
      <c r="AC921" s="140">
        <f>('User Input'!AC146*AC463)</f>
        <v>0</v>
      </c>
      <c r="AD921" s="140">
        <f>('User Input'!AD146*AD463)</f>
        <v>0</v>
      </c>
      <c r="AE921" s="140">
        <f>('User Input'!AE146*AE463)</f>
        <v>0</v>
      </c>
      <c r="AF921" s="140">
        <f>('User Input'!AF146*AF463)</f>
        <v>0</v>
      </c>
      <c r="AG921" s="140">
        <f>('User Input'!AG146*AG463)</f>
        <v>0</v>
      </c>
      <c r="AH921" s="140">
        <f>('User Input'!AH146*AH463)</f>
        <v>0</v>
      </c>
      <c r="AI921" s="140">
        <f>('User Input'!AI146*AI463)</f>
        <v>0</v>
      </c>
      <c r="AJ921" s="140">
        <f>('User Input'!AJ146*AJ463)</f>
        <v>0</v>
      </c>
      <c r="AK921" s="140">
        <f>('User Input'!AK146*AK463)</f>
        <v>0</v>
      </c>
      <c r="AL921" s="140">
        <f>('User Input'!AL146*AL463)</f>
        <v>0</v>
      </c>
      <c r="AM921" s="140">
        <f>('User Input'!AM146*AM463)</f>
        <v>0</v>
      </c>
      <c r="AN921" s="140">
        <f>('User Input'!AN146*AN463)</f>
        <v>0</v>
      </c>
      <c r="AO921" s="140">
        <f>('User Input'!AO146*AO463)</f>
        <v>0</v>
      </c>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c r="CJ921" s="104"/>
      <c r="CK921" s="104"/>
      <c r="CL921" s="104"/>
      <c r="CM921" s="104"/>
      <c r="CN921" s="104"/>
      <c r="CO921" s="104"/>
      <c r="CP921" s="104"/>
      <c r="CQ921" s="104"/>
    </row>
    <row r="922" spans="1:95" ht="15" customHeight="1">
      <c r="A922" s="104"/>
      <c r="B922" s="117" t="s">
        <v>131</v>
      </c>
      <c r="C922" s="141"/>
      <c r="D922" s="140">
        <f>('User Input'!D147*D464)</f>
        <v>0</v>
      </c>
      <c r="E922" s="140">
        <f>('User Input'!E147*E464)</f>
        <v>0</v>
      </c>
      <c r="F922" s="140">
        <f>('User Input'!F147*F464)</f>
        <v>0</v>
      </c>
      <c r="G922" s="140">
        <f>('User Input'!G147*G464)</f>
        <v>0</v>
      </c>
      <c r="H922" s="140">
        <f>('User Input'!H147*H464)</f>
        <v>0</v>
      </c>
      <c r="I922" s="140">
        <f>('User Input'!I147*I464)</f>
        <v>0</v>
      </c>
      <c r="J922" s="140">
        <f>('User Input'!J147*J464)</f>
        <v>0</v>
      </c>
      <c r="K922" s="140">
        <f>('User Input'!K147*K464)</f>
        <v>0</v>
      </c>
      <c r="L922" s="140">
        <f>('User Input'!L147*L464)</f>
        <v>0</v>
      </c>
      <c r="M922" s="140">
        <f>('User Input'!M147*M464)</f>
        <v>0</v>
      </c>
      <c r="N922" s="140">
        <f>('User Input'!N147*N464)</f>
        <v>0</v>
      </c>
      <c r="O922" s="140">
        <f>('User Input'!O147*O464)</f>
        <v>0</v>
      </c>
      <c r="P922" s="140">
        <f>('User Input'!P147*P464)</f>
        <v>0</v>
      </c>
      <c r="Q922" s="140">
        <f>('User Input'!Q147*Q464)</f>
        <v>0</v>
      </c>
      <c r="R922" s="140">
        <f>('User Input'!R147*R464)</f>
        <v>0</v>
      </c>
      <c r="S922" s="140">
        <f>('User Input'!S147*S464)</f>
        <v>0</v>
      </c>
      <c r="T922" s="140">
        <f>('User Input'!T147*T464)</f>
        <v>0</v>
      </c>
      <c r="U922" s="140">
        <f>('User Input'!U147*U464)</f>
        <v>0</v>
      </c>
      <c r="V922" s="140">
        <f>('User Input'!V147*V464)</f>
        <v>0</v>
      </c>
      <c r="W922" s="140">
        <f>('User Input'!W147*W464)</f>
        <v>0</v>
      </c>
      <c r="X922" s="140">
        <f>('User Input'!X147*X464)</f>
        <v>0</v>
      </c>
      <c r="Y922" s="140">
        <f>('User Input'!Y147*Y464)</f>
        <v>0</v>
      </c>
      <c r="Z922" s="140">
        <f>('User Input'!Z147*Z464)</f>
        <v>0</v>
      </c>
      <c r="AA922" s="140">
        <f>('User Input'!AA147*AA464)</f>
        <v>0</v>
      </c>
      <c r="AB922" s="140">
        <f>('User Input'!AB147*AB464)</f>
        <v>0</v>
      </c>
      <c r="AC922" s="140">
        <f>('User Input'!AC147*AC464)</f>
        <v>0</v>
      </c>
      <c r="AD922" s="140">
        <f>('User Input'!AD147*AD464)</f>
        <v>0</v>
      </c>
      <c r="AE922" s="140">
        <f>('User Input'!AE147*AE464)</f>
        <v>0</v>
      </c>
      <c r="AF922" s="140">
        <f>('User Input'!AF147*AF464)</f>
        <v>0</v>
      </c>
      <c r="AG922" s="140">
        <f>('User Input'!AG147*AG464)</f>
        <v>0</v>
      </c>
      <c r="AH922" s="140">
        <f>('User Input'!AH147*AH464)</f>
        <v>0</v>
      </c>
      <c r="AI922" s="140">
        <f>('User Input'!AI147*AI464)</f>
        <v>0</v>
      </c>
      <c r="AJ922" s="140">
        <f>('User Input'!AJ147*AJ464)</f>
        <v>0</v>
      </c>
      <c r="AK922" s="140">
        <f>('User Input'!AK147*AK464)</f>
        <v>0</v>
      </c>
      <c r="AL922" s="140">
        <f>('User Input'!AL147*AL464)</f>
        <v>0</v>
      </c>
      <c r="AM922" s="140">
        <f>('User Input'!AM147*AM464)</f>
        <v>0</v>
      </c>
      <c r="AN922" s="140">
        <f>('User Input'!AN147*AN464)</f>
        <v>0</v>
      </c>
      <c r="AO922" s="140">
        <f>('User Input'!AO147*AO464)</f>
        <v>0</v>
      </c>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c r="CJ922" s="104"/>
      <c r="CK922" s="104"/>
      <c r="CL922" s="104"/>
      <c r="CM922" s="104"/>
      <c r="CN922" s="104"/>
      <c r="CO922" s="104"/>
      <c r="CP922" s="104"/>
      <c r="CQ922" s="104"/>
    </row>
    <row r="923" spans="1:95" ht="15" customHeight="1">
      <c r="A923" s="104"/>
      <c r="B923" s="117" t="s">
        <v>132</v>
      </c>
      <c r="C923" s="141"/>
      <c r="D923" s="140">
        <f>('User Input'!D148*D465)</f>
        <v>0</v>
      </c>
      <c r="E923" s="140">
        <f>('User Input'!E148*E465)</f>
        <v>0</v>
      </c>
      <c r="F923" s="140">
        <f>('User Input'!F148*F465)</f>
        <v>0</v>
      </c>
      <c r="G923" s="140">
        <f>('User Input'!G148*G465)</f>
        <v>0</v>
      </c>
      <c r="H923" s="140">
        <f>('User Input'!H148*H465)</f>
        <v>0</v>
      </c>
      <c r="I923" s="140">
        <f>('User Input'!I148*I465)</f>
        <v>0</v>
      </c>
      <c r="J923" s="140">
        <f>('User Input'!J148*J465)</f>
        <v>0</v>
      </c>
      <c r="K923" s="140">
        <f>('User Input'!K148*K465)</f>
        <v>0</v>
      </c>
      <c r="L923" s="140">
        <f>('User Input'!L148*L465)</f>
        <v>0</v>
      </c>
      <c r="M923" s="140">
        <f>('User Input'!M148*M465)</f>
        <v>0</v>
      </c>
      <c r="N923" s="140">
        <f>('User Input'!N148*N465)</f>
        <v>0</v>
      </c>
      <c r="O923" s="140">
        <f>('User Input'!O148*O465)</f>
        <v>0</v>
      </c>
      <c r="P923" s="140">
        <f>('User Input'!P148*P465)</f>
        <v>0</v>
      </c>
      <c r="Q923" s="140">
        <f>('User Input'!Q148*Q465)</f>
        <v>0</v>
      </c>
      <c r="R923" s="140">
        <f>('User Input'!R148*R465)</f>
        <v>0</v>
      </c>
      <c r="S923" s="140">
        <f>('User Input'!S148*S465)</f>
        <v>0</v>
      </c>
      <c r="T923" s="140">
        <f>('User Input'!T148*T465)</f>
        <v>0</v>
      </c>
      <c r="U923" s="140">
        <f>('User Input'!U148*U465)</f>
        <v>0</v>
      </c>
      <c r="V923" s="140">
        <f>('User Input'!V148*V465)</f>
        <v>0</v>
      </c>
      <c r="W923" s="140">
        <f>('User Input'!W148*W465)</f>
        <v>0</v>
      </c>
      <c r="X923" s="140">
        <f>('User Input'!X148*X465)</f>
        <v>0</v>
      </c>
      <c r="Y923" s="140">
        <f>('User Input'!Y148*Y465)</f>
        <v>0</v>
      </c>
      <c r="Z923" s="140">
        <f>('User Input'!Z148*Z465)</f>
        <v>0</v>
      </c>
      <c r="AA923" s="140">
        <f>('User Input'!AA148*AA465)</f>
        <v>0</v>
      </c>
      <c r="AB923" s="140">
        <f>('User Input'!AB148*AB465)</f>
        <v>0</v>
      </c>
      <c r="AC923" s="140">
        <f>('User Input'!AC148*AC465)</f>
        <v>0</v>
      </c>
      <c r="AD923" s="140">
        <f>('User Input'!AD148*AD465)</f>
        <v>0</v>
      </c>
      <c r="AE923" s="140">
        <f>('User Input'!AE148*AE465)</f>
        <v>0</v>
      </c>
      <c r="AF923" s="140">
        <f>('User Input'!AF148*AF465)</f>
        <v>0</v>
      </c>
      <c r="AG923" s="140">
        <f>('User Input'!AG148*AG465)</f>
        <v>0</v>
      </c>
      <c r="AH923" s="140">
        <f>('User Input'!AH148*AH465)</f>
        <v>0</v>
      </c>
      <c r="AI923" s="140">
        <f>('User Input'!AI148*AI465)</f>
        <v>0</v>
      </c>
      <c r="AJ923" s="140">
        <f>('User Input'!AJ148*AJ465)</f>
        <v>0</v>
      </c>
      <c r="AK923" s="140">
        <f>('User Input'!AK148*AK465)</f>
        <v>0</v>
      </c>
      <c r="AL923" s="140">
        <f>('User Input'!AL148*AL465)</f>
        <v>0</v>
      </c>
      <c r="AM923" s="140">
        <f>('User Input'!AM148*AM465)</f>
        <v>0</v>
      </c>
      <c r="AN923" s="140">
        <f>('User Input'!AN148*AN465)</f>
        <v>0</v>
      </c>
      <c r="AO923" s="140">
        <f>('User Input'!AO148*AO465)</f>
        <v>0</v>
      </c>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c r="CJ923" s="104"/>
      <c r="CK923" s="104"/>
      <c r="CL923" s="104"/>
      <c r="CM923" s="104"/>
      <c r="CN923" s="104"/>
      <c r="CO923" s="104"/>
      <c r="CP923" s="104"/>
      <c r="CQ923" s="3"/>
    </row>
    <row r="924" spans="1:95" ht="15" customHeight="1">
      <c r="A924" s="104"/>
      <c r="B924" s="119"/>
      <c r="C924" s="142"/>
      <c r="D924" s="142"/>
      <c r="E924" s="142"/>
      <c r="F924" s="142"/>
      <c r="G924" s="142"/>
      <c r="H924" s="142"/>
      <c r="I924" s="142"/>
      <c r="J924" s="142"/>
      <c r="K924" s="142"/>
      <c r="L924" s="142"/>
      <c r="M924" s="142"/>
      <c r="N924" s="142"/>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c r="CJ924" s="104"/>
      <c r="CK924" s="104"/>
      <c r="CL924" s="104"/>
      <c r="CM924" s="104"/>
      <c r="CN924" s="104"/>
      <c r="CO924" s="104"/>
      <c r="CP924" s="104"/>
      <c r="CQ924" s="104"/>
    </row>
    <row r="925" spans="1:95" ht="15" customHeight="1">
      <c r="A925" s="104"/>
      <c r="B925" s="148" t="s">
        <v>259</v>
      </c>
      <c r="C925" s="145">
        <f>SUM($D$886:$AO$923)</f>
        <v>0</v>
      </c>
      <c r="D925" s="144"/>
      <c r="E925" s="145"/>
      <c r="F925" s="142"/>
      <c r="G925" s="142"/>
      <c r="H925" s="142"/>
      <c r="I925" s="142"/>
      <c r="J925" s="142"/>
      <c r="K925" s="142"/>
      <c r="L925" s="142"/>
      <c r="M925" s="142"/>
      <c r="N925" s="142"/>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c r="CJ925" s="104"/>
      <c r="CK925" s="104"/>
      <c r="CL925" s="104"/>
      <c r="CM925" s="104"/>
      <c r="CN925" s="104"/>
      <c r="CO925" s="104"/>
      <c r="CP925" s="104"/>
      <c r="CQ925" s="104"/>
    </row>
    <row r="926" spans="1:95" ht="15" customHeight="1">
      <c r="A926" s="104"/>
      <c r="B926" s="148"/>
      <c r="C926" s="142"/>
      <c r="D926" s="18"/>
      <c r="E926" s="142"/>
      <c r="F926" s="142"/>
      <c r="G926" s="142"/>
      <c r="H926" s="142"/>
      <c r="I926" s="142"/>
      <c r="J926" s="142"/>
      <c r="K926" s="142"/>
      <c r="L926" s="142"/>
      <c r="M926" s="142"/>
      <c r="N926" s="142"/>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c r="CJ926" s="104"/>
      <c r="CK926" s="104"/>
      <c r="CL926" s="104"/>
      <c r="CM926" s="104"/>
      <c r="CN926" s="104"/>
      <c r="CO926" s="104"/>
      <c r="CP926" s="104"/>
      <c r="CQ926" s="104"/>
    </row>
    <row r="927" spans="1:95" ht="15" customHeight="1">
      <c r="A927" s="104"/>
      <c r="B927" s="148" t="s">
        <v>260</v>
      </c>
      <c r="C927" s="145">
        <f>C925-C880</f>
        <v>0</v>
      </c>
      <c r="D927" s="18"/>
      <c r="E927" s="142"/>
      <c r="F927" s="142"/>
      <c r="G927" s="142"/>
      <c r="H927" s="142"/>
      <c r="I927" s="142"/>
      <c r="J927" s="142"/>
      <c r="K927" s="142"/>
      <c r="L927" s="142"/>
      <c r="M927" s="142"/>
      <c r="N927" s="142"/>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c r="CJ927" s="104"/>
      <c r="CK927" s="104"/>
      <c r="CL927" s="104"/>
      <c r="CM927" s="104"/>
      <c r="CN927" s="104"/>
      <c r="CO927" s="104"/>
      <c r="CP927" s="104"/>
      <c r="CQ927" s="104"/>
    </row>
    <row r="928" spans="1:95" ht="14.45">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c r="CJ928" s="104"/>
      <c r="CK928" s="104"/>
      <c r="CL928" s="104"/>
      <c r="CM928" s="104"/>
      <c r="CN928" s="104"/>
      <c r="CO928" s="104"/>
      <c r="CP928" s="104"/>
      <c r="CQ928" s="104"/>
    </row>
    <row r="929" spans="1:95" s="2" customFormat="1" ht="18.75" customHeight="1">
      <c r="B929" s="2" t="s">
        <v>261</v>
      </c>
    </row>
    <row r="930" spans="1:95" ht="14.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c r="CJ930" s="104"/>
      <c r="CK930" s="104"/>
      <c r="CL930" s="104"/>
      <c r="CM930" s="104"/>
      <c r="CN930" s="104"/>
      <c r="CO930" s="104"/>
      <c r="CP930" s="104"/>
      <c r="CQ930" s="104"/>
    </row>
    <row r="931" spans="1:95" ht="14.25" customHeight="1">
      <c r="A931" s="104"/>
      <c r="B931" s="104"/>
      <c r="C931" s="104"/>
      <c r="D931" s="11">
        <v>2010</v>
      </c>
      <c r="E931" s="11">
        <v>2011</v>
      </c>
      <c r="F931" s="11">
        <v>2012</v>
      </c>
      <c r="G931" s="11">
        <v>2013</v>
      </c>
      <c r="H931" s="11">
        <v>2014</v>
      </c>
      <c r="I931" s="11">
        <v>2015</v>
      </c>
      <c r="J931" s="11">
        <v>2016</v>
      </c>
      <c r="K931" s="11">
        <v>2017</v>
      </c>
      <c r="L931" s="11">
        <v>2018</v>
      </c>
      <c r="M931" s="11">
        <v>2019</v>
      </c>
      <c r="N931" s="11">
        <v>2020</v>
      </c>
      <c r="O931" s="11">
        <v>2021</v>
      </c>
      <c r="P931" s="11">
        <v>2022</v>
      </c>
      <c r="Q931" s="11">
        <v>2023</v>
      </c>
      <c r="R931" s="11">
        <v>2024</v>
      </c>
      <c r="S931" s="11">
        <v>2025</v>
      </c>
      <c r="T931" s="11">
        <v>2026</v>
      </c>
      <c r="U931" s="11">
        <v>2027</v>
      </c>
      <c r="V931" s="11">
        <v>2028</v>
      </c>
      <c r="W931" s="11">
        <v>2029</v>
      </c>
      <c r="X931" s="11">
        <v>2030</v>
      </c>
      <c r="Y931" s="11">
        <v>2031</v>
      </c>
      <c r="Z931" s="11">
        <v>2032</v>
      </c>
      <c r="AA931" s="11">
        <v>2033</v>
      </c>
      <c r="AB931" s="11">
        <v>2034</v>
      </c>
      <c r="AC931" s="11">
        <v>2035</v>
      </c>
      <c r="AD931" s="11">
        <v>2036</v>
      </c>
      <c r="AE931" s="11">
        <v>2037</v>
      </c>
      <c r="AF931" s="11">
        <v>2038</v>
      </c>
      <c r="AG931" s="11">
        <v>2039</v>
      </c>
      <c r="AH931" s="11">
        <v>2040</v>
      </c>
      <c r="AI931" s="11">
        <v>2041</v>
      </c>
      <c r="AJ931" s="11">
        <v>2042</v>
      </c>
      <c r="AK931" s="11">
        <v>2043</v>
      </c>
      <c r="AL931" s="11">
        <v>2044</v>
      </c>
      <c r="AM931" s="11">
        <v>2045</v>
      </c>
      <c r="AN931" s="11">
        <v>2046</v>
      </c>
      <c r="AO931" s="11">
        <v>2047</v>
      </c>
      <c r="AP931" s="11">
        <v>2048</v>
      </c>
      <c r="AQ931" s="11">
        <v>2049</v>
      </c>
      <c r="AR931" s="11">
        <v>2050</v>
      </c>
      <c r="AS931" s="11">
        <v>2051</v>
      </c>
      <c r="AT931" s="11">
        <v>2052</v>
      </c>
      <c r="AU931" s="11">
        <v>2053</v>
      </c>
      <c r="AV931" s="11">
        <v>2054</v>
      </c>
      <c r="AW931" s="11">
        <v>2055</v>
      </c>
      <c r="AX931" s="11">
        <v>2056</v>
      </c>
      <c r="AY931" s="11">
        <v>2057</v>
      </c>
      <c r="AZ931" s="11">
        <v>2058</v>
      </c>
      <c r="BA931" s="11">
        <v>2059</v>
      </c>
      <c r="BB931" s="11">
        <v>2060</v>
      </c>
      <c r="BC931" s="11">
        <v>2061</v>
      </c>
      <c r="BD931" s="11">
        <v>2062</v>
      </c>
      <c r="BE931" s="11">
        <v>2063</v>
      </c>
      <c r="BF931" s="11">
        <v>2064</v>
      </c>
      <c r="BG931" s="11">
        <v>2065</v>
      </c>
      <c r="BH931" s="11">
        <v>2066</v>
      </c>
      <c r="BI931" s="11">
        <v>2067</v>
      </c>
      <c r="BJ931" s="11">
        <v>2068</v>
      </c>
      <c r="BK931" s="11">
        <v>2069</v>
      </c>
      <c r="BL931" s="11">
        <v>2070</v>
      </c>
      <c r="BM931" s="11">
        <v>2071</v>
      </c>
      <c r="BN931" s="11">
        <v>2072</v>
      </c>
      <c r="BO931" s="11">
        <v>2073</v>
      </c>
      <c r="BP931" s="11">
        <v>2074</v>
      </c>
      <c r="BQ931" s="11">
        <v>2075</v>
      </c>
      <c r="BR931" s="11">
        <v>2076</v>
      </c>
      <c r="BS931" s="11">
        <v>2077</v>
      </c>
      <c r="BT931" s="11">
        <v>2078</v>
      </c>
      <c r="BU931" s="11">
        <v>2079</v>
      </c>
      <c r="BV931" s="11">
        <v>2080</v>
      </c>
      <c r="BW931" s="11">
        <v>2081</v>
      </c>
      <c r="BX931" s="11">
        <v>2082</v>
      </c>
      <c r="BY931" s="11">
        <v>2083</v>
      </c>
      <c r="BZ931" s="11">
        <v>2084</v>
      </c>
      <c r="CA931" s="11">
        <v>2085</v>
      </c>
      <c r="CB931" s="11">
        <v>2086</v>
      </c>
      <c r="CC931" s="11">
        <v>2087</v>
      </c>
      <c r="CD931" s="11">
        <v>2088</v>
      </c>
      <c r="CE931" s="11">
        <v>2089</v>
      </c>
      <c r="CF931" s="11">
        <v>2090</v>
      </c>
      <c r="CG931" s="11">
        <v>2091</v>
      </c>
      <c r="CH931" s="11">
        <v>2092</v>
      </c>
      <c r="CI931" s="11">
        <v>2093</v>
      </c>
      <c r="CJ931" s="11">
        <v>2094</v>
      </c>
      <c r="CK931" s="11">
        <v>2095</v>
      </c>
      <c r="CL931" s="11">
        <v>2096</v>
      </c>
      <c r="CM931" s="11">
        <v>2097</v>
      </c>
      <c r="CN931" s="11">
        <v>2098</v>
      </c>
      <c r="CO931" s="11">
        <v>2099</v>
      </c>
      <c r="CP931" s="11">
        <v>2100</v>
      </c>
      <c r="CQ931" s="3" t="s">
        <v>262</v>
      </c>
    </row>
    <row r="932" spans="1:95" ht="14.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c r="CJ932" s="104"/>
      <c r="CK932" s="104"/>
      <c r="CL932" s="104"/>
      <c r="CM932" s="104"/>
      <c r="CN932" s="104"/>
      <c r="CO932" s="104"/>
      <c r="CP932" s="104"/>
      <c r="CQ932" s="104"/>
    </row>
    <row r="933" spans="1:95" ht="14.25" customHeight="1">
      <c r="A933" s="104"/>
      <c r="B933" s="104" t="s">
        <v>67</v>
      </c>
      <c r="C933" s="11">
        <f>Opening_year_in</f>
        <v>2025</v>
      </c>
      <c r="D933" s="3" t="s">
        <v>263</v>
      </c>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c r="CJ933" s="104"/>
      <c r="CK933" s="104"/>
      <c r="CL933" s="104"/>
      <c r="CM933" s="104"/>
      <c r="CN933" s="104"/>
      <c r="CO933" s="104"/>
      <c r="CP933" s="104"/>
      <c r="CQ933" s="104"/>
    </row>
    <row r="934" spans="1:95" ht="14.25" customHeight="1">
      <c r="A934" s="104"/>
      <c r="B934" s="104" t="s">
        <v>67</v>
      </c>
      <c r="C934" s="104"/>
      <c r="D934" s="104">
        <f>(Opening_year=year)*1</f>
        <v>0</v>
      </c>
      <c r="E934" s="104">
        <f t="shared" ref="E934:AI934" si="97">(Opening_year=year)*1</f>
        <v>0</v>
      </c>
      <c r="F934" s="104">
        <f>(Opening_year=year)*1</f>
        <v>0</v>
      </c>
      <c r="G934" s="104">
        <f t="shared" si="97"/>
        <v>0</v>
      </c>
      <c r="H934" s="104">
        <f t="shared" si="97"/>
        <v>0</v>
      </c>
      <c r="I934" s="104">
        <f t="shared" si="97"/>
        <v>0</v>
      </c>
      <c r="J934" s="104">
        <f t="shared" si="97"/>
        <v>0</v>
      </c>
      <c r="K934" s="104">
        <f t="shared" si="97"/>
        <v>0</v>
      </c>
      <c r="L934" s="104">
        <f t="shared" si="97"/>
        <v>0</v>
      </c>
      <c r="M934" s="104">
        <f t="shared" si="97"/>
        <v>0</v>
      </c>
      <c r="N934" s="104">
        <f t="shared" si="97"/>
        <v>0</v>
      </c>
      <c r="O934" s="104">
        <f t="shared" si="97"/>
        <v>0</v>
      </c>
      <c r="P934" s="104">
        <f t="shared" si="97"/>
        <v>0</v>
      </c>
      <c r="Q934" s="104">
        <f t="shared" si="97"/>
        <v>0</v>
      </c>
      <c r="R934" s="104">
        <f t="shared" si="97"/>
        <v>0</v>
      </c>
      <c r="S934" s="104">
        <f t="shared" si="97"/>
        <v>1</v>
      </c>
      <c r="T934" s="104">
        <f t="shared" si="97"/>
        <v>0</v>
      </c>
      <c r="U934" s="104">
        <f t="shared" si="97"/>
        <v>0</v>
      </c>
      <c r="V934" s="104">
        <f t="shared" si="97"/>
        <v>0</v>
      </c>
      <c r="W934" s="104">
        <f t="shared" si="97"/>
        <v>0</v>
      </c>
      <c r="X934" s="104">
        <f t="shared" si="97"/>
        <v>0</v>
      </c>
      <c r="Y934" s="104">
        <f t="shared" si="97"/>
        <v>0</v>
      </c>
      <c r="Z934" s="104">
        <f t="shared" si="97"/>
        <v>0</v>
      </c>
      <c r="AA934" s="104">
        <f t="shared" si="97"/>
        <v>0</v>
      </c>
      <c r="AB934" s="104">
        <f t="shared" si="97"/>
        <v>0</v>
      </c>
      <c r="AC934" s="104">
        <f t="shared" si="97"/>
        <v>0</v>
      </c>
      <c r="AD934" s="104">
        <f t="shared" si="97"/>
        <v>0</v>
      </c>
      <c r="AE934" s="104">
        <f t="shared" si="97"/>
        <v>0</v>
      </c>
      <c r="AF934" s="104">
        <f t="shared" si="97"/>
        <v>0</v>
      </c>
      <c r="AG934" s="104">
        <f t="shared" si="97"/>
        <v>0</v>
      </c>
      <c r="AH934" s="104">
        <f t="shared" si="97"/>
        <v>0</v>
      </c>
      <c r="AI934" s="104">
        <f t="shared" si="97"/>
        <v>0</v>
      </c>
      <c r="AJ934" s="104">
        <f t="shared" ref="AJ934:BO934" si="98">(Opening_year=year)*1</f>
        <v>0</v>
      </c>
      <c r="AK934" s="104">
        <f t="shared" si="98"/>
        <v>0</v>
      </c>
      <c r="AL934" s="104">
        <f t="shared" si="98"/>
        <v>0</v>
      </c>
      <c r="AM934" s="104">
        <f t="shared" si="98"/>
        <v>0</v>
      </c>
      <c r="AN934" s="104">
        <f t="shared" si="98"/>
        <v>0</v>
      </c>
      <c r="AO934" s="104">
        <f t="shared" si="98"/>
        <v>0</v>
      </c>
      <c r="AP934" s="104">
        <f t="shared" si="98"/>
        <v>0</v>
      </c>
      <c r="AQ934" s="104">
        <f t="shared" si="98"/>
        <v>0</v>
      </c>
      <c r="AR934" s="104">
        <f t="shared" si="98"/>
        <v>0</v>
      </c>
      <c r="AS934" s="104">
        <f t="shared" si="98"/>
        <v>0</v>
      </c>
      <c r="AT934" s="104">
        <f t="shared" si="98"/>
        <v>0</v>
      </c>
      <c r="AU934" s="104">
        <f t="shared" si="98"/>
        <v>0</v>
      </c>
      <c r="AV934" s="104">
        <f t="shared" si="98"/>
        <v>0</v>
      </c>
      <c r="AW934" s="104">
        <f t="shared" si="98"/>
        <v>0</v>
      </c>
      <c r="AX934" s="104">
        <f t="shared" si="98"/>
        <v>0</v>
      </c>
      <c r="AY934" s="104">
        <f t="shared" si="98"/>
        <v>0</v>
      </c>
      <c r="AZ934" s="104">
        <f t="shared" si="98"/>
        <v>0</v>
      </c>
      <c r="BA934" s="104">
        <f t="shared" si="98"/>
        <v>0</v>
      </c>
      <c r="BB934" s="104">
        <f t="shared" si="98"/>
        <v>0</v>
      </c>
      <c r="BC934" s="104">
        <f t="shared" si="98"/>
        <v>0</v>
      </c>
      <c r="BD934" s="104">
        <f t="shared" si="98"/>
        <v>0</v>
      </c>
      <c r="BE934" s="104">
        <f t="shared" si="98"/>
        <v>0</v>
      </c>
      <c r="BF934" s="104">
        <f t="shared" si="98"/>
        <v>0</v>
      </c>
      <c r="BG934" s="104">
        <f t="shared" si="98"/>
        <v>0</v>
      </c>
      <c r="BH934" s="104">
        <f t="shared" si="98"/>
        <v>0</v>
      </c>
      <c r="BI934" s="104">
        <f t="shared" si="98"/>
        <v>0</v>
      </c>
      <c r="BJ934" s="104">
        <f t="shared" si="98"/>
        <v>0</v>
      </c>
      <c r="BK934" s="104">
        <f t="shared" si="98"/>
        <v>0</v>
      </c>
      <c r="BL934" s="104">
        <f t="shared" si="98"/>
        <v>0</v>
      </c>
      <c r="BM934" s="104">
        <f t="shared" si="98"/>
        <v>0</v>
      </c>
      <c r="BN934" s="104">
        <f t="shared" si="98"/>
        <v>0</v>
      </c>
      <c r="BO934" s="104">
        <f t="shared" si="98"/>
        <v>0</v>
      </c>
      <c r="BP934" s="104">
        <f t="shared" ref="BP934:CP934" si="99">(Opening_year=year)*1</f>
        <v>0</v>
      </c>
      <c r="BQ934" s="104">
        <f t="shared" si="99"/>
        <v>0</v>
      </c>
      <c r="BR934" s="104">
        <f t="shared" si="99"/>
        <v>0</v>
      </c>
      <c r="BS934" s="104">
        <f t="shared" si="99"/>
        <v>0</v>
      </c>
      <c r="BT934" s="104">
        <f t="shared" si="99"/>
        <v>0</v>
      </c>
      <c r="BU934" s="104">
        <f t="shared" si="99"/>
        <v>0</v>
      </c>
      <c r="BV934" s="104">
        <f t="shared" si="99"/>
        <v>0</v>
      </c>
      <c r="BW934" s="104">
        <f t="shared" si="99"/>
        <v>0</v>
      </c>
      <c r="BX934" s="104">
        <f t="shared" si="99"/>
        <v>0</v>
      </c>
      <c r="BY934" s="104">
        <f t="shared" si="99"/>
        <v>0</v>
      </c>
      <c r="BZ934" s="104">
        <f t="shared" si="99"/>
        <v>0</v>
      </c>
      <c r="CA934" s="104">
        <f t="shared" si="99"/>
        <v>0</v>
      </c>
      <c r="CB934" s="104">
        <f t="shared" si="99"/>
        <v>0</v>
      </c>
      <c r="CC934" s="104">
        <f t="shared" si="99"/>
        <v>0</v>
      </c>
      <c r="CD934" s="104">
        <f t="shared" si="99"/>
        <v>0</v>
      </c>
      <c r="CE934" s="104">
        <f t="shared" si="99"/>
        <v>0</v>
      </c>
      <c r="CF934" s="104">
        <f t="shared" si="99"/>
        <v>0</v>
      </c>
      <c r="CG934" s="104">
        <f t="shared" si="99"/>
        <v>0</v>
      </c>
      <c r="CH934" s="104">
        <f t="shared" si="99"/>
        <v>0</v>
      </c>
      <c r="CI934" s="104">
        <f t="shared" si="99"/>
        <v>0</v>
      </c>
      <c r="CJ934" s="104">
        <f t="shared" si="99"/>
        <v>0</v>
      </c>
      <c r="CK934" s="104">
        <f t="shared" si="99"/>
        <v>0</v>
      </c>
      <c r="CL934" s="104">
        <f t="shared" si="99"/>
        <v>0</v>
      </c>
      <c r="CM934" s="104">
        <f t="shared" si="99"/>
        <v>0</v>
      </c>
      <c r="CN934" s="104">
        <f t="shared" si="99"/>
        <v>0</v>
      </c>
      <c r="CO934" s="104">
        <f t="shared" si="99"/>
        <v>0</v>
      </c>
      <c r="CP934" s="104">
        <f t="shared" si="99"/>
        <v>0</v>
      </c>
      <c r="CQ934" s="3" t="s">
        <v>264</v>
      </c>
    </row>
    <row r="935" spans="1:95" ht="14.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c r="CJ935" s="104"/>
      <c r="CK935" s="104"/>
      <c r="CL935" s="104"/>
      <c r="CM935" s="104"/>
      <c r="CN935" s="104"/>
      <c r="CO935" s="104"/>
      <c r="CP935" s="104"/>
      <c r="CQ935" s="3"/>
    </row>
    <row r="936" spans="1:95" ht="14.25" customHeight="1">
      <c r="A936" s="104"/>
      <c r="B936" s="104" t="s">
        <v>69</v>
      </c>
      <c r="C936" s="11">
        <f>Forecast_year_in</f>
        <v>2030</v>
      </c>
      <c r="D936" s="3" t="s">
        <v>265</v>
      </c>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c r="CJ936" s="104"/>
      <c r="CK936" s="104"/>
      <c r="CL936" s="104"/>
      <c r="CM936" s="104"/>
      <c r="CN936" s="104"/>
      <c r="CO936" s="104"/>
      <c r="CP936" s="104"/>
      <c r="CQ936" s="3"/>
    </row>
    <row r="937" spans="1:95" ht="14.25" customHeight="1">
      <c r="A937" s="104"/>
      <c r="B937" s="104" t="s">
        <v>69</v>
      </c>
      <c r="C937" s="104"/>
      <c r="D937" s="104">
        <f t="shared" ref="D937:AI937" si="100">(Forecast_year=year)*1</f>
        <v>0</v>
      </c>
      <c r="E937" s="104">
        <f t="shared" si="100"/>
        <v>0</v>
      </c>
      <c r="F937" s="104">
        <f t="shared" si="100"/>
        <v>0</v>
      </c>
      <c r="G937" s="104">
        <f>(Forecast_year=year)*1</f>
        <v>0</v>
      </c>
      <c r="H937" s="104">
        <f t="shared" si="100"/>
        <v>0</v>
      </c>
      <c r="I937" s="104">
        <f t="shared" si="100"/>
        <v>0</v>
      </c>
      <c r="J937" s="104">
        <f t="shared" si="100"/>
        <v>0</v>
      </c>
      <c r="K937" s="104">
        <f t="shared" si="100"/>
        <v>0</v>
      </c>
      <c r="L937" s="104">
        <f t="shared" si="100"/>
        <v>0</v>
      </c>
      <c r="M937" s="104">
        <f t="shared" si="100"/>
        <v>0</v>
      </c>
      <c r="N937" s="104">
        <f t="shared" si="100"/>
        <v>0</v>
      </c>
      <c r="O937" s="104">
        <f t="shared" si="100"/>
        <v>0</v>
      </c>
      <c r="P937" s="104">
        <f t="shared" si="100"/>
        <v>0</v>
      </c>
      <c r="Q937" s="104">
        <f t="shared" si="100"/>
        <v>0</v>
      </c>
      <c r="R937" s="104">
        <f t="shared" si="100"/>
        <v>0</v>
      </c>
      <c r="S937" s="104">
        <f t="shared" si="100"/>
        <v>0</v>
      </c>
      <c r="T937" s="104">
        <f t="shared" si="100"/>
        <v>0</v>
      </c>
      <c r="U937" s="104">
        <f t="shared" si="100"/>
        <v>0</v>
      </c>
      <c r="V937" s="104">
        <f t="shared" si="100"/>
        <v>0</v>
      </c>
      <c r="W937" s="104">
        <f t="shared" si="100"/>
        <v>0</v>
      </c>
      <c r="X937" s="104">
        <f t="shared" si="100"/>
        <v>1</v>
      </c>
      <c r="Y937" s="104">
        <f t="shared" si="100"/>
        <v>0</v>
      </c>
      <c r="Z937" s="104">
        <f t="shared" si="100"/>
        <v>0</v>
      </c>
      <c r="AA937" s="104">
        <f t="shared" si="100"/>
        <v>0</v>
      </c>
      <c r="AB937" s="104">
        <f t="shared" si="100"/>
        <v>0</v>
      </c>
      <c r="AC937" s="104">
        <f t="shared" si="100"/>
        <v>0</v>
      </c>
      <c r="AD937" s="104">
        <f t="shared" si="100"/>
        <v>0</v>
      </c>
      <c r="AE937" s="104">
        <f t="shared" si="100"/>
        <v>0</v>
      </c>
      <c r="AF937" s="104">
        <f t="shared" si="100"/>
        <v>0</v>
      </c>
      <c r="AG937" s="104">
        <f t="shared" si="100"/>
        <v>0</v>
      </c>
      <c r="AH937" s="104">
        <f t="shared" si="100"/>
        <v>0</v>
      </c>
      <c r="AI937" s="104">
        <f t="shared" si="100"/>
        <v>0</v>
      </c>
      <c r="AJ937" s="104">
        <f t="shared" ref="AJ937:BO937" si="101">(Forecast_year=year)*1</f>
        <v>0</v>
      </c>
      <c r="AK937" s="104">
        <f t="shared" si="101"/>
        <v>0</v>
      </c>
      <c r="AL937" s="104">
        <f t="shared" si="101"/>
        <v>0</v>
      </c>
      <c r="AM937" s="104">
        <f t="shared" si="101"/>
        <v>0</v>
      </c>
      <c r="AN937" s="104">
        <f t="shared" si="101"/>
        <v>0</v>
      </c>
      <c r="AO937" s="104">
        <f t="shared" si="101"/>
        <v>0</v>
      </c>
      <c r="AP937" s="104">
        <f t="shared" si="101"/>
        <v>0</v>
      </c>
      <c r="AQ937" s="104">
        <f t="shared" si="101"/>
        <v>0</v>
      </c>
      <c r="AR937" s="104">
        <f t="shared" si="101"/>
        <v>0</v>
      </c>
      <c r="AS937" s="104">
        <f t="shared" si="101"/>
        <v>0</v>
      </c>
      <c r="AT937" s="104">
        <f t="shared" si="101"/>
        <v>0</v>
      </c>
      <c r="AU937" s="104">
        <f t="shared" si="101"/>
        <v>0</v>
      </c>
      <c r="AV937" s="104">
        <f t="shared" si="101"/>
        <v>0</v>
      </c>
      <c r="AW937" s="104">
        <f t="shared" si="101"/>
        <v>0</v>
      </c>
      <c r="AX937" s="104">
        <f t="shared" si="101"/>
        <v>0</v>
      </c>
      <c r="AY937" s="104">
        <f t="shared" si="101"/>
        <v>0</v>
      </c>
      <c r="AZ937" s="104">
        <f t="shared" si="101"/>
        <v>0</v>
      </c>
      <c r="BA937" s="104">
        <f t="shared" si="101"/>
        <v>0</v>
      </c>
      <c r="BB937" s="104">
        <f t="shared" si="101"/>
        <v>0</v>
      </c>
      <c r="BC937" s="104">
        <f t="shared" si="101"/>
        <v>0</v>
      </c>
      <c r="BD937" s="104">
        <f t="shared" si="101"/>
        <v>0</v>
      </c>
      <c r="BE937" s="104">
        <f t="shared" si="101"/>
        <v>0</v>
      </c>
      <c r="BF937" s="104">
        <f t="shared" si="101"/>
        <v>0</v>
      </c>
      <c r="BG937" s="104">
        <f t="shared" si="101"/>
        <v>0</v>
      </c>
      <c r="BH937" s="104">
        <f t="shared" si="101"/>
        <v>0</v>
      </c>
      <c r="BI937" s="104">
        <f t="shared" si="101"/>
        <v>0</v>
      </c>
      <c r="BJ937" s="104">
        <f t="shared" si="101"/>
        <v>0</v>
      </c>
      <c r="BK937" s="104">
        <f t="shared" si="101"/>
        <v>0</v>
      </c>
      <c r="BL937" s="104">
        <f t="shared" si="101"/>
        <v>0</v>
      </c>
      <c r="BM937" s="104">
        <f t="shared" si="101"/>
        <v>0</v>
      </c>
      <c r="BN937" s="104">
        <f t="shared" si="101"/>
        <v>0</v>
      </c>
      <c r="BO937" s="104">
        <f t="shared" si="101"/>
        <v>0</v>
      </c>
      <c r="BP937" s="104">
        <f t="shared" ref="BP937:CP937" si="102">(Forecast_year=year)*1</f>
        <v>0</v>
      </c>
      <c r="BQ937" s="104">
        <f t="shared" si="102"/>
        <v>0</v>
      </c>
      <c r="BR937" s="104">
        <f t="shared" si="102"/>
        <v>0</v>
      </c>
      <c r="BS937" s="104">
        <f t="shared" si="102"/>
        <v>0</v>
      </c>
      <c r="BT937" s="104">
        <f t="shared" si="102"/>
        <v>0</v>
      </c>
      <c r="BU937" s="104">
        <f t="shared" si="102"/>
        <v>0</v>
      </c>
      <c r="BV937" s="104">
        <f t="shared" si="102"/>
        <v>0</v>
      </c>
      <c r="BW937" s="104">
        <f t="shared" si="102"/>
        <v>0</v>
      </c>
      <c r="BX937" s="104">
        <f t="shared" si="102"/>
        <v>0</v>
      </c>
      <c r="BY937" s="104">
        <f t="shared" si="102"/>
        <v>0</v>
      </c>
      <c r="BZ937" s="104">
        <f t="shared" si="102"/>
        <v>0</v>
      </c>
      <c r="CA937" s="104">
        <f t="shared" si="102"/>
        <v>0</v>
      </c>
      <c r="CB937" s="104">
        <f t="shared" si="102"/>
        <v>0</v>
      </c>
      <c r="CC937" s="104">
        <f t="shared" si="102"/>
        <v>0</v>
      </c>
      <c r="CD937" s="104">
        <f t="shared" si="102"/>
        <v>0</v>
      </c>
      <c r="CE937" s="104">
        <f t="shared" si="102"/>
        <v>0</v>
      </c>
      <c r="CF937" s="104">
        <f t="shared" si="102"/>
        <v>0</v>
      </c>
      <c r="CG937" s="104">
        <f t="shared" si="102"/>
        <v>0</v>
      </c>
      <c r="CH937" s="104">
        <f t="shared" si="102"/>
        <v>0</v>
      </c>
      <c r="CI937" s="104">
        <f t="shared" si="102"/>
        <v>0</v>
      </c>
      <c r="CJ937" s="104">
        <f t="shared" si="102"/>
        <v>0</v>
      </c>
      <c r="CK937" s="104">
        <f t="shared" si="102"/>
        <v>0</v>
      </c>
      <c r="CL937" s="104">
        <f t="shared" si="102"/>
        <v>0</v>
      </c>
      <c r="CM937" s="104">
        <f t="shared" si="102"/>
        <v>0</v>
      </c>
      <c r="CN937" s="104">
        <f t="shared" si="102"/>
        <v>0</v>
      </c>
      <c r="CO937" s="104">
        <f t="shared" si="102"/>
        <v>0</v>
      </c>
      <c r="CP937" s="104">
        <f t="shared" si="102"/>
        <v>0</v>
      </c>
      <c r="CQ937" s="3" t="s">
        <v>266</v>
      </c>
    </row>
    <row r="938" spans="1:95" ht="14.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c r="CJ938" s="104"/>
      <c r="CK938" s="104"/>
      <c r="CL938" s="104"/>
      <c r="CM938" s="104"/>
      <c r="CN938" s="104"/>
      <c r="CO938" s="104"/>
      <c r="CP938" s="104"/>
      <c r="CQ938" s="3"/>
    </row>
    <row r="939" spans="1:95" ht="14.25" customHeight="1">
      <c r="A939" s="104"/>
      <c r="B939" s="104" t="s">
        <v>267</v>
      </c>
      <c r="C939" s="104">
        <f>Forecast_year-Opening_year</f>
        <v>5</v>
      </c>
      <c r="D939" s="3" t="s">
        <v>268</v>
      </c>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c r="CJ939" s="104"/>
      <c r="CK939" s="104"/>
      <c r="CL939" s="104"/>
      <c r="CM939" s="104"/>
      <c r="CN939" s="104"/>
      <c r="CO939" s="104"/>
      <c r="CP939" s="104"/>
      <c r="CQ939" s="3"/>
    </row>
    <row r="940" spans="1:95" ht="14.25" customHeight="1">
      <c r="A940" s="104"/>
      <c r="B940" s="109" t="s">
        <v>269</v>
      </c>
      <c r="C940" s="104">
        <f>Appraisal_period_length_in</f>
        <v>60</v>
      </c>
      <c r="D940" s="3" t="s">
        <v>270</v>
      </c>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c r="CJ940" s="104"/>
      <c r="CK940" s="104"/>
      <c r="CL940" s="104"/>
      <c r="CM940" s="104"/>
      <c r="CN940" s="104"/>
      <c r="CO940" s="104"/>
      <c r="CP940" s="104"/>
      <c r="CQ940" s="104"/>
    </row>
    <row r="941" spans="1:95" ht="14.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c r="CJ941" s="104"/>
      <c r="CK941" s="104"/>
      <c r="CL941" s="104"/>
      <c r="CM941" s="104"/>
      <c r="CN941" s="104"/>
      <c r="CO941" s="104"/>
      <c r="CP941" s="104"/>
      <c r="CQ941" s="104"/>
    </row>
    <row r="942" spans="1:95" ht="14.25" customHeight="1">
      <c r="A942" s="104"/>
      <c r="B942" s="104" t="s">
        <v>271</v>
      </c>
      <c r="C942" s="104"/>
      <c r="D942" s="104">
        <f>AND(Opening_year&lt;year,Forecast_year&gt;year)*1</f>
        <v>0</v>
      </c>
      <c r="E942" s="104">
        <f t="shared" ref="E942:AI942" si="103">AND(Opening_year&lt;year,Forecast_year&gt;year)*1</f>
        <v>0</v>
      </c>
      <c r="F942" s="104">
        <f t="shared" si="103"/>
        <v>0</v>
      </c>
      <c r="G942" s="104">
        <f t="shared" si="103"/>
        <v>0</v>
      </c>
      <c r="H942" s="104">
        <f t="shared" si="103"/>
        <v>0</v>
      </c>
      <c r="I942" s="104">
        <f t="shared" si="103"/>
        <v>0</v>
      </c>
      <c r="J942" s="104">
        <f t="shared" si="103"/>
        <v>0</v>
      </c>
      <c r="K942" s="104">
        <f t="shared" si="103"/>
        <v>0</v>
      </c>
      <c r="L942" s="104">
        <f t="shared" si="103"/>
        <v>0</v>
      </c>
      <c r="M942" s="104">
        <f t="shared" si="103"/>
        <v>0</v>
      </c>
      <c r="N942" s="104">
        <f t="shared" si="103"/>
        <v>0</v>
      </c>
      <c r="O942" s="104">
        <f t="shared" si="103"/>
        <v>0</v>
      </c>
      <c r="P942" s="104">
        <f t="shared" si="103"/>
        <v>0</v>
      </c>
      <c r="Q942" s="104">
        <f t="shared" si="103"/>
        <v>0</v>
      </c>
      <c r="R942" s="104">
        <f t="shared" si="103"/>
        <v>0</v>
      </c>
      <c r="S942" s="104">
        <f t="shared" si="103"/>
        <v>0</v>
      </c>
      <c r="T942" s="104">
        <f t="shared" si="103"/>
        <v>1</v>
      </c>
      <c r="U942" s="104">
        <f t="shared" si="103"/>
        <v>1</v>
      </c>
      <c r="V942" s="104">
        <f t="shared" si="103"/>
        <v>1</v>
      </c>
      <c r="W942" s="104">
        <f t="shared" si="103"/>
        <v>1</v>
      </c>
      <c r="X942" s="104">
        <f t="shared" si="103"/>
        <v>0</v>
      </c>
      <c r="Y942" s="104">
        <f t="shared" si="103"/>
        <v>0</v>
      </c>
      <c r="Z942" s="104">
        <f t="shared" si="103"/>
        <v>0</v>
      </c>
      <c r="AA942" s="104">
        <f t="shared" si="103"/>
        <v>0</v>
      </c>
      <c r="AB942" s="104">
        <f t="shared" si="103"/>
        <v>0</v>
      </c>
      <c r="AC942" s="104">
        <f t="shared" si="103"/>
        <v>0</v>
      </c>
      <c r="AD942" s="104">
        <f t="shared" si="103"/>
        <v>0</v>
      </c>
      <c r="AE942" s="104">
        <f t="shared" si="103"/>
        <v>0</v>
      </c>
      <c r="AF942" s="104">
        <f t="shared" si="103"/>
        <v>0</v>
      </c>
      <c r="AG942" s="104">
        <f t="shared" si="103"/>
        <v>0</v>
      </c>
      <c r="AH942" s="104">
        <f t="shared" si="103"/>
        <v>0</v>
      </c>
      <c r="AI942" s="104">
        <f t="shared" si="103"/>
        <v>0</v>
      </c>
      <c r="AJ942" s="104">
        <f t="shared" ref="AJ942:BO942" si="104">AND(Opening_year&lt;year,Forecast_year&gt;year)*1</f>
        <v>0</v>
      </c>
      <c r="AK942" s="104">
        <f t="shared" si="104"/>
        <v>0</v>
      </c>
      <c r="AL942" s="104">
        <f t="shared" si="104"/>
        <v>0</v>
      </c>
      <c r="AM942" s="104">
        <f t="shared" si="104"/>
        <v>0</v>
      </c>
      <c r="AN942" s="104">
        <f t="shared" si="104"/>
        <v>0</v>
      </c>
      <c r="AO942" s="104">
        <f t="shared" si="104"/>
        <v>0</v>
      </c>
      <c r="AP942" s="104">
        <f t="shared" si="104"/>
        <v>0</v>
      </c>
      <c r="AQ942" s="104">
        <f t="shared" si="104"/>
        <v>0</v>
      </c>
      <c r="AR942" s="104">
        <f t="shared" si="104"/>
        <v>0</v>
      </c>
      <c r="AS942" s="104">
        <f t="shared" si="104"/>
        <v>0</v>
      </c>
      <c r="AT942" s="104">
        <f t="shared" si="104"/>
        <v>0</v>
      </c>
      <c r="AU942" s="104">
        <f t="shared" si="104"/>
        <v>0</v>
      </c>
      <c r="AV942" s="104">
        <f t="shared" si="104"/>
        <v>0</v>
      </c>
      <c r="AW942" s="104">
        <f t="shared" si="104"/>
        <v>0</v>
      </c>
      <c r="AX942" s="104">
        <f t="shared" si="104"/>
        <v>0</v>
      </c>
      <c r="AY942" s="104">
        <f t="shared" si="104"/>
        <v>0</v>
      </c>
      <c r="AZ942" s="104">
        <f t="shared" si="104"/>
        <v>0</v>
      </c>
      <c r="BA942" s="104">
        <f t="shared" si="104"/>
        <v>0</v>
      </c>
      <c r="BB942" s="104">
        <f t="shared" si="104"/>
        <v>0</v>
      </c>
      <c r="BC942" s="104">
        <f t="shared" si="104"/>
        <v>0</v>
      </c>
      <c r="BD942" s="104">
        <f t="shared" si="104"/>
        <v>0</v>
      </c>
      <c r="BE942" s="104">
        <f t="shared" si="104"/>
        <v>0</v>
      </c>
      <c r="BF942" s="104">
        <f t="shared" si="104"/>
        <v>0</v>
      </c>
      <c r="BG942" s="104">
        <f t="shared" si="104"/>
        <v>0</v>
      </c>
      <c r="BH942" s="104">
        <f t="shared" si="104"/>
        <v>0</v>
      </c>
      <c r="BI942" s="104">
        <f t="shared" si="104"/>
        <v>0</v>
      </c>
      <c r="BJ942" s="104">
        <f t="shared" si="104"/>
        <v>0</v>
      </c>
      <c r="BK942" s="104">
        <f t="shared" si="104"/>
        <v>0</v>
      </c>
      <c r="BL942" s="104">
        <f t="shared" si="104"/>
        <v>0</v>
      </c>
      <c r="BM942" s="104">
        <f t="shared" si="104"/>
        <v>0</v>
      </c>
      <c r="BN942" s="104">
        <f t="shared" si="104"/>
        <v>0</v>
      </c>
      <c r="BO942" s="104">
        <f t="shared" si="104"/>
        <v>0</v>
      </c>
      <c r="BP942" s="104">
        <f t="shared" ref="BP942:CP942" si="105">AND(Opening_year&lt;year,Forecast_year&gt;year)*1</f>
        <v>0</v>
      </c>
      <c r="BQ942" s="104">
        <f t="shared" si="105"/>
        <v>0</v>
      </c>
      <c r="BR942" s="104">
        <f t="shared" si="105"/>
        <v>0</v>
      </c>
      <c r="BS942" s="104">
        <f t="shared" si="105"/>
        <v>0</v>
      </c>
      <c r="BT942" s="104">
        <f t="shared" si="105"/>
        <v>0</v>
      </c>
      <c r="BU942" s="104">
        <f t="shared" si="105"/>
        <v>0</v>
      </c>
      <c r="BV942" s="104">
        <f t="shared" si="105"/>
        <v>0</v>
      </c>
      <c r="BW942" s="104">
        <f t="shared" si="105"/>
        <v>0</v>
      </c>
      <c r="BX942" s="104">
        <f t="shared" si="105"/>
        <v>0</v>
      </c>
      <c r="BY942" s="104">
        <f t="shared" si="105"/>
        <v>0</v>
      </c>
      <c r="BZ942" s="104">
        <f t="shared" si="105"/>
        <v>0</v>
      </c>
      <c r="CA942" s="104">
        <f t="shared" si="105"/>
        <v>0</v>
      </c>
      <c r="CB942" s="104">
        <f t="shared" si="105"/>
        <v>0</v>
      </c>
      <c r="CC942" s="104">
        <f t="shared" si="105"/>
        <v>0</v>
      </c>
      <c r="CD942" s="104">
        <f t="shared" si="105"/>
        <v>0</v>
      </c>
      <c r="CE942" s="104">
        <f t="shared" si="105"/>
        <v>0</v>
      </c>
      <c r="CF942" s="104">
        <f t="shared" si="105"/>
        <v>0</v>
      </c>
      <c r="CG942" s="104">
        <f t="shared" si="105"/>
        <v>0</v>
      </c>
      <c r="CH942" s="104">
        <f t="shared" si="105"/>
        <v>0</v>
      </c>
      <c r="CI942" s="104">
        <f t="shared" si="105"/>
        <v>0</v>
      </c>
      <c r="CJ942" s="104">
        <f t="shared" si="105"/>
        <v>0</v>
      </c>
      <c r="CK942" s="104">
        <f t="shared" si="105"/>
        <v>0</v>
      </c>
      <c r="CL942" s="104">
        <f t="shared" si="105"/>
        <v>0</v>
      </c>
      <c r="CM942" s="104">
        <f t="shared" si="105"/>
        <v>0</v>
      </c>
      <c r="CN942" s="104">
        <f t="shared" si="105"/>
        <v>0</v>
      </c>
      <c r="CO942" s="104">
        <f t="shared" si="105"/>
        <v>0</v>
      </c>
      <c r="CP942" s="104">
        <f t="shared" si="105"/>
        <v>0</v>
      </c>
      <c r="CQ942" s="3" t="s">
        <v>272</v>
      </c>
    </row>
    <row r="943" spans="1:95" ht="14.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c r="CJ943" s="104"/>
      <c r="CK943" s="104"/>
      <c r="CL943" s="104"/>
      <c r="CM943" s="104"/>
      <c r="CN943" s="104"/>
      <c r="CO943" s="104"/>
      <c r="CP943" s="104"/>
      <c r="CQ943" s="3"/>
    </row>
    <row r="944" spans="1:95" ht="14.25" customHeight="1">
      <c r="A944" s="104"/>
      <c r="B944" s="104" t="s">
        <v>273</v>
      </c>
      <c r="C944" s="104"/>
      <c r="D944" s="104">
        <f>AND(year&gt;Forecast_year,year&lt;(Opening_year + Appraisal_period_length))*1</f>
        <v>0</v>
      </c>
      <c r="E944" s="104">
        <f t="shared" ref="E944:AI944" si="106">AND(year&gt;Forecast_year,year&lt;(Opening_year + Appraisal_period_length))*1</f>
        <v>0</v>
      </c>
      <c r="F944" s="104">
        <f t="shared" si="106"/>
        <v>0</v>
      </c>
      <c r="G944" s="104">
        <f t="shared" si="106"/>
        <v>0</v>
      </c>
      <c r="H944" s="104">
        <f t="shared" si="106"/>
        <v>0</v>
      </c>
      <c r="I944" s="104">
        <f t="shared" si="106"/>
        <v>0</v>
      </c>
      <c r="J944" s="104">
        <f t="shared" si="106"/>
        <v>0</v>
      </c>
      <c r="K944" s="104">
        <f t="shared" si="106"/>
        <v>0</v>
      </c>
      <c r="L944" s="104">
        <f t="shared" si="106"/>
        <v>0</v>
      </c>
      <c r="M944" s="104">
        <f t="shared" si="106"/>
        <v>0</v>
      </c>
      <c r="N944" s="104">
        <f t="shared" si="106"/>
        <v>0</v>
      </c>
      <c r="O944" s="104">
        <f t="shared" si="106"/>
        <v>0</v>
      </c>
      <c r="P944" s="104">
        <f t="shared" si="106"/>
        <v>0</v>
      </c>
      <c r="Q944" s="104">
        <f t="shared" si="106"/>
        <v>0</v>
      </c>
      <c r="R944" s="104">
        <f t="shared" si="106"/>
        <v>0</v>
      </c>
      <c r="S944" s="104">
        <f t="shared" si="106"/>
        <v>0</v>
      </c>
      <c r="T944" s="104">
        <f t="shared" si="106"/>
        <v>0</v>
      </c>
      <c r="U944" s="104">
        <f t="shared" si="106"/>
        <v>0</v>
      </c>
      <c r="V944" s="104">
        <f t="shared" si="106"/>
        <v>0</v>
      </c>
      <c r="W944" s="104">
        <f t="shared" si="106"/>
        <v>0</v>
      </c>
      <c r="X944" s="104">
        <f t="shared" si="106"/>
        <v>0</v>
      </c>
      <c r="Y944" s="104">
        <f t="shared" si="106"/>
        <v>1</v>
      </c>
      <c r="Z944" s="104">
        <f t="shared" si="106"/>
        <v>1</v>
      </c>
      <c r="AA944" s="104">
        <f t="shared" si="106"/>
        <v>1</v>
      </c>
      <c r="AB944" s="104">
        <f t="shared" si="106"/>
        <v>1</v>
      </c>
      <c r="AC944" s="104">
        <f t="shared" si="106"/>
        <v>1</v>
      </c>
      <c r="AD944" s="104">
        <f t="shared" si="106"/>
        <v>1</v>
      </c>
      <c r="AE944" s="104">
        <f t="shared" si="106"/>
        <v>1</v>
      </c>
      <c r="AF944" s="104">
        <f t="shared" si="106"/>
        <v>1</v>
      </c>
      <c r="AG944" s="104">
        <f t="shared" si="106"/>
        <v>1</v>
      </c>
      <c r="AH944" s="104">
        <f t="shared" si="106"/>
        <v>1</v>
      </c>
      <c r="AI944" s="104">
        <f t="shared" si="106"/>
        <v>1</v>
      </c>
      <c r="AJ944" s="104">
        <f t="shared" ref="AJ944:BO944" si="107">AND(year&gt;Forecast_year,year&lt;(Opening_year + Appraisal_period_length))*1</f>
        <v>1</v>
      </c>
      <c r="AK944" s="104">
        <f t="shared" si="107"/>
        <v>1</v>
      </c>
      <c r="AL944" s="104">
        <f t="shared" si="107"/>
        <v>1</v>
      </c>
      <c r="AM944" s="104">
        <f t="shared" si="107"/>
        <v>1</v>
      </c>
      <c r="AN944" s="104">
        <f t="shared" si="107"/>
        <v>1</v>
      </c>
      <c r="AO944" s="104">
        <f t="shared" si="107"/>
        <v>1</v>
      </c>
      <c r="AP944" s="104">
        <f t="shared" si="107"/>
        <v>1</v>
      </c>
      <c r="AQ944" s="104">
        <f t="shared" si="107"/>
        <v>1</v>
      </c>
      <c r="AR944" s="104">
        <f t="shared" si="107"/>
        <v>1</v>
      </c>
      <c r="AS944" s="104">
        <f t="shared" si="107"/>
        <v>1</v>
      </c>
      <c r="AT944" s="104">
        <f t="shared" si="107"/>
        <v>1</v>
      </c>
      <c r="AU944" s="104">
        <f t="shared" si="107"/>
        <v>1</v>
      </c>
      <c r="AV944" s="104">
        <f t="shared" si="107"/>
        <v>1</v>
      </c>
      <c r="AW944" s="104">
        <f t="shared" si="107"/>
        <v>1</v>
      </c>
      <c r="AX944" s="104">
        <f t="shared" si="107"/>
        <v>1</v>
      </c>
      <c r="AY944" s="104">
        <f t="shared" si="107"/>
        <v>1</v>
      </c>
      <c r="AZ944" s="104">
        <f t="shared" si="107"/>
        <v>1</v>
      </c>
      <c r="BA944" s="104">
        <f t="shared" si="107"/>
        <v>1</v>
      </c>
      <c r="BB944" s="104">
        <f t="shared" si="107"/>
        <v>1</v>
      </c>
      <c r="BC944" s="104">
        <f t="shared" si="107"/>
        <v>1</v>
      </c>
      <c r="BD944" s="104">
        <f t="shared" si="107"/>
        <v>1</v>
      </c>
      <c r="BE944" s="104">
        <f t="shared" si="107"/>
        <v>1</v>
      </c>
      <c r="BF944" s="104">
        <f t="shared" si="107"/>
        <v>1</v>
      </c>
      <c r="BG944" s="104">
        <f t="shared" si="107"/>
        <v>1</v>
      </c>
      <c r="BH944" s="104">
        <f t="shared" si="107"/>
        <v>1</v>
      </c>
      <c r="BI944" s="104">
        <f t="shared" si="107"/>
        <v>1</v>
      </c>
      <c r="BJ944" s="104">
        <f t="shared" si="107"/>
        <v>1</v>
      </c>
      <c r="BK944" s="104">
        <f t="shared" si="107"/>
        <v>1</v>
      </c>
      <c r="BL944" s="104">
        <f t="shared" si="107"/>
        <v>1</v>
      </c>
      <c r="BM944" s="104">
        <f t="shared" si="107"/>
        <v>1</v>
      </c>
      <c r="BN944" s="104">
        <f t="shared" si="107"/>
        <v>1</v>
      </c>
      <c r="BO944" s="104">
        <f t="shared" si="107"/>
        <v>1</v>
      </c>
      <c r="BP944" s="104">
        <f t="shared" ref="BP944:CP944" si="108">AND(year&gt;Forecast_year,year&lt;(Opening_year + Appraisal_period_length))*1</f>
        <v>1</v>
      </c>
      <c r="BQ944" s="104">
        <f t="shared" si="108"/>
        <v>1</v>
      </c>
      <c r="BR944" s="104">
        <f t="shared" si="108"/>
        <v>1</v>
      </c>
      <c r="BS944" s="104">
        <f t="shared" si="108"/>
        <v>1</v>
      </c>
      <c r="BT944" s="104">
        <f t="shared" si="108"/>
        <v>1</v>
      </c>
      <c r="BU944" s="104">
        <f t="shared" si="108"/>
        <v>1</v>
      </c>
      <c r="BV944" s="104">
        <f t="shared" si="108"/>
        <v>1</v>
      </c>
      <c r="BW944" s="104">
        <f t="shared" si="108"/>
        <v>1</v>
      </c>
      <c r="BX944" s="104">
        <f t="shared" si="108"/>
        <v>1</v>
      </c>
      <c r="BY944" s="104">
        <f t="shared" si="108"/>
        <v>1</v>
      </c>
      <c r="BZ944" s="104">
        <f t="shared" si="108"/>
        <v>1</v>
      </c>
      <c r="CA944" s="104">
        <f t="shared" si="108"/>
        <v>0</v>
      </c>
      <c r="CB944" s="104">
        <f t="shared" si="108"/>
        <v>0</v>
      </c>
      <c r="CC944" s="104">
        <f t="shared" si="108"/>
        <v>0</v>
      </c>
      <c r="CD944" s="104">
        <f t="shared" si="108"/>
        <v>0</v>
      </c>
      <c r="CE944" s="104">
        <f t="shared" si="108"/>
        <v>0</v>
      </c>
      <c r="CF944" s="104">
        <f t="shared" si="108"/>
        <v>0</v>
      </c>
      <c r="CG944" s="104">
        <f t="shared" si="108"/>
        <v>0</v>
      </c>
      <c r="CH944" s="104">
        <f t="shared" si="108"/>
        <v>0</v>
      </c>
      <c r="CI944" s="104">
        <f t="shared" si="108"/>
        <v>0</v>
      </c>
      <c r="CJ944" s="104">
        <f t="shared" si="108"/>
        <v>0</v>
      </c>
      <c r="CK944" s="104">
        <f t="shared" si="108"/>
        <v>0</v>
      </c>
      <c r="CL944" s="104">
        <f t="shared" si="108"/>
        <v>0</v>
      </c>
      <c r="CM944" s="104">
        <f t="shared" si="108"/>
        <v>0</v>
      </c>
      <c r="CN944" s="104">
        <f t="shared" si="108"/>
        <v>0</v>
      </c>
      <c r="CO944" s="104">
        <f t="shared" si="108"/>
        <v>0</v>
      </c>
      <c r="CP944" s="104">
        <f t="shared" si="108"/>
        <v>0</v>
      </c>
      <c r="CQ944" s="3" t="s">
        <v>274</v>
      </c>
    </row>
    <row r="945" spans="1:95" ht="14.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c r="CJ945" s="104"/>
      <c r="CK945" s="104"/>
      <c r="CL945" s="104"/>
      <c r="CM945" s="104"/>
      <c r="CN945" s="104"/>
      <c r="CO945" s="104"/>
      <c r="CP945" s="104"/>
      <c r="CQ945" s="3"/>
    </row>
    <row r="946" spans="1:95" ht="14.25" customHeight="1">
      <c r="A946" s="104"/>
      <c r="B946" s="104" t="s">
        <v>261</v>
      </c>
      <c r="C946" s="104"/>
      <c r="D946" s="104">
        <f>Opening_year_mask + Interpolation_mask + Forecast_year_mask + Extrapolation_mask</f>
        <v>0</v>
      </c>
      <c r="E946" s="104">
        <f t="shared" ref="E946:AI946" si="109">Opening_year_mask + Interpolation_mask + Forecast_year_mask + Extrapolation_mask</f>
        <v>0</v>
      </c>
      <c r="F946" s="104">
        <f t="shared" si="109"/>
        <v>0</v>
      </c>
      <c r="G946" s="104">
        <f t="shared" si="109"/>
        <v>0</v>
      </c>
      <c r="H946" s="104">
        <f t="shared" si="109"/>
        <v>0</v>
      </c>
      <c r="I946" s="104">
        <f t="shared" si="109"/>
        <v>0</v>
      </c>
      <c r="J946" s="104">
        <f t="shared" si="109"/>
        <v>0</v>
      </c>
      <c r="K946" s="104">
        <f t="shared" si="109"/>
        <v>0</v>
      </c>
      <c r="L946" s="104">
        <f t="shared" si="109"/>
        <v>0</v>
      </c>
      <c r="M946" s="104">
        <f t="shared" si="109"/>
        <v>0</v>
      </c>
      <c r="N946" s="104">
        <f t="shared" si="109"/>
        <v>0</v>
      </c>
      <c r="O946" s="104">
        <f t="shared" si="109"/>
        <v>0</v>
      </c>
      <c r="P946" s="104">
        <f t="shared" si="109"/>
        <v>0</v>
      </c>
      <c r="Q946" s="104">
        <f t="shared" si="109"/>
        <v>0</v>
      </c>
      <c r="R946" s="104">
        <f t="shared" si="109"/>
        <v>0</v>
      </c>
      <c r="S946" s="104">
        <f t="shared" si="109"/>
        <v>1</v>
      </c>
      <c r="T946" s="104">
        <f t="shared" si="109"/>
        <v>1</v>
      </c>
      <c r="U946" s="104">
        <f t="shared" si="109"/>
        <v>1</v>
      </c>
      <c r="V946" s="104">
        <f t="shared" si="109"/>
        <v>1</v>
      </c>
      <c r="W946" s="104">
        <f t="shared" si="109"/>
        <v>1</v>
      </c>
      <c r="X946" s="104">
        <f t="shared" si="109"/>
        <v>1</v>
      </c>
      <c r="Y946" s="104">
        <f t="shared" si="109"/>
        <v>1</v>
      </c>
      <c r="Z946" s="104">
        <f t="shared" si="109"/>
        <v>1</v>
      </c>
      <c r="AA946" s="104">
        <f t="shared" si="109"/>
        <v>1</v>
      </c>
      <c r="AB946" s="104">
        <f t="shared" si="109"/>
        <v>1</v>
      </c>
      <c r="AC946" s="104">
        <f t="shared" si="109"/>
        <v>1</v>
      </c>
      <c r="AD946" s="104">
        <f t="shared" si="109"/>
        <v>1</v>
      </c>
      <c r="AE946" s="104">
        <f t="shared" si="109"/>
        <v>1</v>
      </c>
      <c r="AF946" s="104">
        <f t="shared" si="109"/>
        <v>1</v>
      </c>
      <c r="AG946" s="104">
        <f t="shared" si="109"/>
        <v>1</v>
      </c>
      <c r="AH946" s="104">
        <f t="shared" si="109"/>
        <v>1</v>
      </c>
      <c r="AI946" s="104">
        <f t="shared" si="109"/>
        <v>1</v>
      </c>
      <c r="AJ946" s="104">
        <f t="shared" ref="AJ946:BO946" si="110">Opening_year_mask + Interpolation_mask + Forecast_year_mask + Extrapolation_mask</f>
        <v>1</v>
      </c>
      <c r="AK946" s="104">
        <f t="shared" si="110"/>
        <v>1</v>
      </c>
      <c r="AL946" s="104">
        <f t="shared" si="110"/>
        <v>1</v>
      </c>
      <c r="AM946" s="104">
        <f t="shared" si="110"/>
        <v>1</v>
      </c>
      <c r="AN946" s="104">
        <f t="shared" si="110"/>
        <v>1</v>
      </c>
      <c r="AO946" s="104">
        <f t="shared" si="110"/>
        <v>1</v>
      </c>
      <c r="AP946" s="104">
        <f t="shared" si="110"/>
        <v>1</v>
      </c>
      <c r="AQ946" s="104">
        <f t="shared" si="110"/>
        <v>1</v>
      </c>
      <c r="AR946" s="104">
        <f t="shared" si="110"/>
        <v>1</v>
      </c>
      <c r="AS946" s="104">
        <f t="shared" si="110"/>
        <v>1</v>
      </c>
      <c r="AT946" s="104">
        <f t="shared" si="110"/>
        <v>1</v>
      </c>
      <c r="AU946" s="104">
        <f t="shared" si="110"/>
        <v>1</v>
      </c>
      <c r="AV946" s="104">
        <f t="shared" si="110"/>
        <v>1</v>
      </c>
      <c r="AW946" s="104">
        <f t="shared" si="110"/>
        <v>1</v>
      </c>
      <c r="AX946" s="104">
        <f t="shared" si="110"/>
        <v>1</v>
      </c>
      <c r="AY946" s="104">
        <f t="shared" si="110"/>
        <v>1</v>
      </c>
      <c r="AZ946" s="104">
        <f t="shared" si="110"/>
        <v>1</v>
      </c>
      <c r="BA946" s="104">
        <f t="shared" si="110"/>
        <v>1</v>
      </c>
      <c r="BB946" s="104">
        <f t="shared" si="110"/>
        <v>1</v>
      </c>
      <c r="BC946" s="104">
        <f t="shared" si="110"/>
        <v>1</v>
      </c>
      <c r="BD946" s="104">
        <f t="shared" si="110"/>
        <v>1</v>
      </c>
      <c r="BE946" s="104">
        <f t="shared" si="110"/>
        <v>1</v>
      </c>
      <c r="BF946" s="104">
        <f t="shared" si="110"/>
        <v>1</v>
      </c>
      <c r="BG946" s="104">
        <f t="shared" si="110"/>
        <v>1</v>
      </c>
      <c r="BH946" s="104">
        <f t="shared" si="110"/>
        <v>1</v>
      </c>
      <c r="BI946" s="104">
        <f t="shared" si="110"/>
        <v>1</v>
      </c>
      <c r="BJ946" s="104">
        <f t="shared" si="110"/>
        <v>1</v>
      </c>
      <c r="BK946" s="104">
        <f t="shared" si="110"/>
        <v>1</v>
      </c>
      <c r="BL946" s="104">
        <f t="shared" si="110"/>
        <v>1</v>
      </c>
      <c r="BM946" s="104">
        <f t="shared" si="110"/>
        <v>1</v>
      </c>
      <c r="BN946" s="104">
        <f t="shared" si="110"/>
        <v>1</v>
      </c>
      <c r="BO946" s="104">
        <f t="shared" si="110"/>
        <v>1</v>
      </c>
      <c r="BP946" s="104">
        <f t="shared" ref="BP946:CP946" si="111">Opening_year_mask + Interpolation_mask + Forecast_year_mask + Extrapolation_mask</f>
        <v>1</v>
      </c>
      <c r="BQ946" s="104">
        <f t="shared" si="111"/>
        <v>1</v>
      </c>
      <c r="BR946" s="104">
        <f t="shared" si="111"/>
        <v>1</v>
      </c>
      <c r="BS946" s="104">
        <f t="shared" si="111"/>
        <v>1</v>
      </c>
      <c r="BT946" s="104">
        <f t="shared" si="111"/>
        <v>1</v>
      </c>
      <c r="BU946" s="104">
        <f t="shared" si="111"/>
        <v>1</v>
      </c>
      <c r="BV946" s="104">
        <f t="shared" si="111"/>
        <v>1</v>
      </c>
      <c r="BW946" s="104">
        <f t="shared" si="111"/>
        <v>1</v>
      </c>
      <c r="BX946" s="104">
        <f t="shared" si="111"/>
        <v>1</v>
      </c>
      <c r="BY946" s="104">
        <f t="shared" si="111"/>
        <v>1</v>
      </c>
      <c r="BZ946" s="104">
        <f t="shared" si="111"/>
        <v>1</v>
      </c>
      <c r="CA946" s="104">
        <f t="shared" si="111"/>
        <v>0</v>
      </c>
      <c r="CB946" s="104">
        <f t="shared" si="111"/>
        <v>0</v>
      </c>
      <c r="CC946" s="104">
        <f t="shared" si="111"/>
        <v>0</v>
      </c>
      <c r="CD946" s="104">
        <f t="shared" si="111"/>
        <v>0</v>
      </c>
      <c r="CE946" s="104">
        <f t="shared" si="111"/>
        <v>0</v>
      </c>
      <c r="CF946" s="104">
        <f t="shared" si="111"/>
        <v>0</v>
      </c>
      <c r="CG946" s="104">
        <f t="shared" si="111"/>
        <v>0</v>
      </c>
      <c r="CH946" s="104">
        <f t="shared" si="111"/>
        <v>0</v>
      </c>
      <c r="CI946" s="104">
        <f t="shared" si="111"/>
        <v>0</v>
      </c>
      <c r="CJ946" s="104">
        <f t="shared" si="111"/>
        <v>0</v>
      </c>
      <c r="CK946" s="104">
        <f t="shared" si="111"/>
        <v>0</v>
      </c>
      <c r="CL946" s="104">
        <f t="shared" si="111"/>
        <v>0</v>
      </c>
      <c r="CM946" s="104">
        <f t="shared" si="111"/>
        <v>0</v>
      </c>
      <c r="CN946" s="104">
        <f t="shared" si="111"/>
        <v>0</v>
      </c>
      <c r="CO946" s="104">
        <f t="shared" si="111"/>
        <v>0</v>
      </c>
      <c r="CP946" s="104">
        <f t="shared" si="111"/>
        <v>0</v>
      </c>
      <c r="CQ946" s="3" t="s">
        <v>275</v>
      </c>
    </row>
    <row r="947" spans="1:95" ht="14.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c r="CJ947" s="104"/>
      <c r="CK947" s="104"/>
      <c r="CL947" s="104"/>
      <c r="CM947" s="104"/>
      <c r="CN947" s="104"/>
      <c r="CO947" s="104"/>
      <c r="CP947" s="104"/>
      <c r="CQ947" s="3"/>
    </row>
    <row r="948" spans="1:95" ht="14.25" customHeight="1">
      <c r="A948" s="104"/>
      <c r="B948" s="104" t="s">
        <v>276</v>
      </c>
      <c r="C948" s="104" t="b">
        <f>SUM(Appraisal_period)=Appraisal_period_length</f>
        <v>1</v>
      </c>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c r="CJ948" s="104"/>
      <c r="CK948" s="104"/>
      <c r="CL948" s="104"/>
      <c r="CM948" s="104"/>
      <c r="CN948" s="104"/>
      <c r="CO948" s="104"/>
      <c r="CP948" s="104"/>
      <c r="CQ948" s="104"/>
    </row>
    <row r="949" spans="1:95" ht="14.25" customHeight="1">
      <c r="A949" s="104"/>
      <c r="B949" s="142"/>
      <c r="C949" s="142"/>
      <c r="D949" s="142"/>
      <c r="E949" s="142"/>
      <c r="F949" s="142"/>
      <c r="G949" s="142"/>
      <c r="H949" s="142"/>
      <c r="I949" s="142"/>
      <c r="J949" s="142"/>
      <c r="K949" s="142"/>
      <c r="L949" s="142"/>
      <c r="M949" s="142"/>
      <c r="N949" s="142"/>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c r="CJ949" s="104"/>
      <c r="CK949" s="104"/>
      <c r="CL949" s="104"/>
      <c r="CM949" s="104"/>
      <c r="CN949" s="104"/>
      <c r="CO949" s="104"/>
      <c r="CP949" s="104"/>
      <c r="CQ949" s="104"/>
    </row>
    <row r="950" spans="1:95" s="5" customFormat="1" ht="18.75" customHeight="1">
      <c r="B950" s="5" t="s">
        <v>277</v>
      </c>
    </row>
    <row r="951" spans="1:95" s="4" customFormat="1" ht="18.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c r="AQ951" s="50"/>
      <c r="AR951" s="50"/>
      <c r="AS951" s="50"/>
      <c r="AT951" s="50"/>
      <c r="AU951" s="50"/>
      <c r="AV951" s="50"/>
      <c r="AW951" s="50"/>
      <c r="AX951" s="50"/>
      <c r="AY951" s="50"/>
      <c r="AZ951" s="50"/>
      <c r="BA951" s="50"/>
      <c r="BB951" s="50"/>
      <c r="BC951" s="50"/>
      <c r="BD951" s="50"/>
      <c r="BE951" s="50"/>
      <c r="BF951" s="50"/>
      <c r="BG951" s="50"/>
      <c r="BH951" s="50"/>
      <c r="BI951" s="50"/>
      <c r="BJ951" s="50"/>
      <c r="BK951" s="50"/>
      <c r="BL951" s="50"/>
      <c r="BM951" s="50"/>
      <c r="BN951" s="50"/>
      <c r="BO951" s="50"/>
      <c r="BP951" s="50"/>
      <c r="BQ951" s="50"/>
      <c r="BR951" s="50"/>
      <c r="BS951" s="50"/>
      <c r="BT951" s="50"/>
      <c r="BU951" s="50"/>
      <c r="BV951" s="50"/>
      <c r="BW951" s="50"/>
      <c r="BX951" s="50"/>
      <c r="BY951" s="50"/>
      <c r="BZ951" s="50"/>
      <c r="CA951" s="50"/>
      <c r="CB951" s="50"/>
      <c r="CC951" s="50"/>
      <c r="CD951" s="50"/>
      <c r="CE951" s="50"/>
      <c r="CF951" s="50"/>
      <c r="CG951" s="50"/>
      <c r="CH951" s="50"/>
      <c r="CI951" s="50"/>
      <c r="CJ951" s="50"/>
      <c r="CK951" s="50"/>
      <c r="CL951" s="50"/>
      <c r="CM951" s="50"/>
      <c r="CN951" s="50"/>
      <c r="CO951" s="50"/>
      <c r="CP951" s="50"/>
      <c r="CQ951" s="50"/>
    </row>
    <row r="952" spans="1:95" ht="14.25" customHeight="1">
      <c r="A952" s="104"/>
      <c r="B952" s="142"/>
      <c r="C952" s="142"/>
      <c r="D952" s="11">
        <v>2010</v>
      </c>
      <c r="E952" s="11">
        <v>2011</v>
      </c>
      <c r="F952" s="11">
        <v>2012</v>
      </c>
      <c r="G952" s="11">
        <v>2013</v>
      </c>
      <c r="H952" s="11">
        <v>2014</v>
      </c>
      <c r="I952" s="11">
        <v>2015</v>
      </c>
      <c r="J952" s="11">
        <v>2016</v>
      </c>
      <c r="K952" s="11">
        <v>2017</v>
      </c>
      <c r="L952" s="11">
        <v>2018</v>
      </c>
      <c r="M952" s="11">
        <v>2019</v>
      </c>
      <c r="N952" s="11">
        <v>2020</v>
      </c>
      <c r="O952" s="11">
        <v>2021</v>
      </c>
      <c r="P952" s="11">
        <v>2022</v>
      </c>
      <c r="Q952" s="11">
        <v>2023</v>
      </c>
      <c r="R952" s="11">
        <v>2024</v>
      </c>
      <c r="S952" s="11">
        <v>2025</v>
      </c>
      <c r="T952" s="11">
        <v>2026</v>
      </c>
      <c r="U952" s="11">
        <v>2027</v>
      </c>
      <c r="V952" s="11">
        <v>2028</v>
      </c>
      <c r="W952" s="11">
        <v>2029</v>
      </c>
      <c r="X952" s="11">
        <v>2030</v>
      </c>
      <c r="Y952" s="11">
        <v>2031</v>
      </c>
      <c r="Z952" s="11">
        <v>2032</v>
      </c>
      <c r="AA952" s="11">
        <v>2033</v>
      </c>
      <c r="AB952" s="11">
        <v>2034</v>
      </c>
      <c r="AC952" s="11">
        <v>2035</v>
      </c>
      <c r="AD952" s="11">
        <v>2036</v>
      </c>
      <c r="AE952" s="11">
        <v>2037</v>
      </c>
      <c r="AF952" s="11">
        <v>2038</v>
      </c>
      <c r="AG952" s="11">
        <v>2039</v>
      </c>
      <c r="AH952" s="11">
        <v>2040</v>
      </c>
      <c r="AI952" s="11">
        <v>2041</v>
      </c>
      <c r="AJ952" s="11">
        <v>2042</v>
      </c>
      <c r="AK952" s="11">
        <v>2043</v>
      </c>
      <c r="AL952" s="11">
        <v>2044</v>
      </c>
      <c r="AM952" s="11">
        <v>2045</v>
      </c>
      <c r="AN952" s="11">
        <v>2046</v>
      </c>
      <c r="AO952" s="11">
        <v>2047</v>
      </c>
      <c r="AP952" s="11">
        <v>2048</v>
      </c>
      <c r="AQ952" s="11">
        <v>2049</v>
      </c>
      <c r="AR952" s="11">
        <v>2050</v>
      </c>
      <c r="AS952" s="11">
        <v>2051</v>
      </c>
      <c r="AT952" s="11">
        <v>2052</v>
      </c>
      <c r="AU952" s="11">
        <v>2053</v>
      </c>
      <c r="AV952" s="11">
        <v>2054</v>
      </c>
      <c r="AW952" s="11">
        <v>2055</v>
      </c>
      <c r="AX952" s="11">
        <v>2056</v>
      </c>
      <c r="AY952" s="11">
        <v>2057</v>
      </c>
      <c r="AZ952" s="11">
        <v>2058</v>
      </c>
      <c r="BA952" s="11">
        <v>2059</v>
      </c>
      <c r="BB952" s="11">
        <v>2060</v>
      </c>
      <c r="BC952" s="11">
        <v>2061</v>
      </c>
      <c r="BD952" s="11">
        <v>2062</v>
      </c>
      <c r="BE952" s="11">
        <v>2063</v>
      </c>
      <c r="BF952" s="11">
        <v>2064</v>
      </c>
      <c r="BG952" s="11">
        <v>2065</v>
      </c>
      <c r="BH952" s="11">
        <v>2066</v>
      </c>
      <c r="BI952" s="11">
        <v>2067</v>
      </c>
      <c r="BJ952" s="11">
        <v>2068</v>
      </c>
      <c r="BK952" s="11">
        <v>2069</v>
      </c>
      <c r="BL952" s="11">
        <v>2070</v>
      </c>
      <c r="BM952" s="11">
        <v>2071</v>
      </c>
      <c r="BN952" s="11">
        <v>2072</v>
      </c>
      <c r="BO952" s="11">
        <v>2073</v>
      </c>
      <c r="BP952" s="11">
        <v>2074</v>
      </c>
      <c r="BQ952" s="11">
        <v>2075</v>
      </c>
      <c r="BR952" s="11">
        <v>2076</v>
      </c>
      <c r="BS952" s="11">
        <v>2077</v>
      </c>
      <c r="BT952" s="11">
        <v>2078</v>
      </c>
      <c r="BU952" s="11">
        <v>2079</v>
      </c>
      <c r="BV952" s="11">
        <v>2080</v>
      </c>
      <c r="BW952" s="11">
        <v>2081</v>
      </c>
      <c r="BX952" s="11">
        <v>2082</v>
      </c>
      <c r="BY952" s="11">
        <v>2083</v>
      </c>
      <c r="BZ952" s="11">
        <v>2084</v>
      </c>
      <c r="CA952" s="11">
        <v>2085</v>
      </c>
      <c r="CB952" s="11">
        <v>2086</v>
      </c>
      <c r="CC952" s="11">
        <v>2087</v>
      </c>
      <c r="CD952" s="11">
        <v>2088</v>
      </c>
      <c r="CE952" s="11">
        <v>2089</v>
      </c>
      <c r="CF952" s="11">
        <v>2090</v>
      </c>
      <c r="CG952" s="11">
        <v>2091</v>
      </c>
      <c r="CH952" s="11">
        <v>2092</v>
      </c>
      <c r="CI952" s="11">
        <v>2093</v>
      </c>
      <c r="CJ952" s="11">
        <v>2094</v>
      </c>
      <c r="CK952" s="11">
        <v>2095</v>
      </c>
      <c r="CL952" s="11">
        <v>2096</v>
      </c>
      <c r="CM952" s="11">
        <v>2097</v>
      </c>
      <c r="CN952" s="11">
        <v>2098</v>
      </c>
      <c r="CO952" s="11">
        <v>2099</v>
      </c>
      <c r="CP952" s="11">
        <v>2100</v>
      </c>
      <c r="CQ952" s="104"/>
    </row>
    <row r="953" spans="1:95" ht="14.45">
      <c r="A953" s="104"/>
      <c r="B953" s="104" t="s">
        <v>67</v>
      </c>
      <c r="C953" s="104"/>
      <c r="D953" s="102">
        <f>Opening_year_sleep_disturbance_cost*Opening_year_mask</f>
        <v>0</v>
      </c>
      <c r="E953" s="102">
        <f t="shared" ref="E953:AI953" si="112">Opening_year_sleep_disturbance_cost*Opening_year_mask</f>
        <v>0</v>
      </c>
      <c r="F953" s="102">
        <f t="shared" si="112"/>
        <v>0</v>
      </c>
      <c r="G953" s="102">
        <f t="shared" si="112"/>
        <v>0</v>
      </c>
      <c r="H953" s="102">
        <f t="shared" si="112"/>
        <v>0</v>
      </c>
      <c r="I953" s="102">
        <f t="shared" si="112"/>
        <v>0</v>
      </c>
      <c r="J953" s="102">
        <f t="shared" si="112"/>
        <v>0</v>
      </c>
      <c r="K953" s="102">
        <f t="shared" si="112"/>
        <v>0</v>
      </c>
      <c r="L953" s="102">
        <f t="shared" si="112"/>
        <v>0</v>
      </c>
      <c r="M953" s="102">
        <f t="shared" si="112"/>
        <v>0</v>
      </c>
      <c r="N953" s="102">
        <f>Opening_year_sleep_disturbance_cost*Opening_year_mask</f>
        <v>0</v>
      </c>
      <c r="O953" s="102">
        <f t="shared" si="112"/>
        <v>0</v>
      </c>
      <c r="P953" s="102">
        <f t="shared" si="112"/>
        <v>0</v>
      </c>
      <c r="Q953" s="102">
        <f t="shared" si="112"/>
        <v>0</v>
      </c>
      <c r="R953" s="102">
        <f t="shared" si="112"/>
        <v>0</v>
      </c>
      <c r="S953" s="102">
        <f t="shared" si="112"/>
        <v>0</v>
      </c>
      <c r="T953" s="102">
        <f t="shared" si="112"/>
        <v>0</v>
      </c>
      <c r="U953" s="102">
        <f t="shared" si="112"/>
        <v>0</v>
      </c>
      <c r="V953" s="102">
        <f t="shared" si="112"/>
        <v>0</v>
      </c>
      <c r="W953" s="102">
        <f t="shared" si="112"/>
        <v>0</v>
      </c>
      <c r="X953" s="102">
        <f t="shared" si="112"/>
        <v>0</v>
      </c>
      <c r="Y953" s="102">
        <f t="shared" si="112"/>
        <v>0</v>
      </c>
      <c r="Z953" s="102">
        <f t="shared" si="112"/>
        <v>0</v>
      </c>
      <c r="AA953" s="102">
        <f t="shared" si="112"/>
        <v>0</v>
      </c>
      <c r="AB953" s="102">
        <f t="shared" si="112"/>
        <v>0</v>
      </c>
      <c r="AC953" s="102">
        <f t="shared" si="112"/>
        <v>0</v>
      </c>
      <c r="AD953" s="102">
        <f t="shared" si="112"/>
        <v>0</v>
      </c>
      <c r="AE953" s="102">
        <f t="shared" si="112"/>
        <v>0</v>
      </c>
      <c r="AF953" s="102">
        <f t="shared" si="112"/>
        <v>0</v>
      </c>
      <c r="AG953" s="102">
        <f t="shared" si="112"/>
        <v>0</v>
      </c>
      <c r="AH953" s="102">
        <f t="shared" si="112"/>
        <v>0</v>
      </c>
      <c r="AI953" s="102">
        <f t="shared" si="112"/>
        <v>0</v>
      </c>
      <c r="AJ953" s="102">
        <f t="shared" ref="AJ953:BO953" si="113">Opening_year_sleep_disturbance_cost*Opening_year_mask</f>
        <v>0</v>
      </c>
      <c r="AK953" s="102">
        <f t="shared" si="113"/>
        <v>0</v>
      </c>
      <c r="AL953" s="102">
        <f t="shared" si="113"/>
        <v>0</v>
      </c>
      <c r="AM953" s="102">
        <f t="shared" si="113"/>
        <v>0</v>
      </c>
      <c r="AN953" s="102">
        <f t="shared" si="113"/>
        <v>0</v>
      </c>
      <c r="AO953" s="102">
        <f t="shared" si="113"/>
        <v>0</v>
      </c>
      <c r="AP953" s="102">
        <f t="shared" si="113"/>
        <v>0</v>
      </c>
      <c r="AQ953" s="102">
        <f t="shared" si="113"/>
        <v>0</v>
      </c>
      <c r="AR953" s="102">
        <f t="shared" si="113"/>
        <v>0</v>
      </c>
      <c r="AS953" s="102">
        <f t="shared" si="113"/>
        <v>0</v>
      </c>
      <c r="AT953" s="102">
        <f t="shared" si="113"/>
        <v>0</v>
      </c>
      <c r="AU953" s="102">
        <f t="shared" si="113"/>
        <v>0</v>
      </c>
      <c r="AV953" s="102">
        <f t="shared" si="113"/>
        <v>0</v>
      </c>
      <c r="AW953" s="102">
        <f t="shared" si="113"/>
        <v>0</v>
      </c>
      <c r="AX953" s="102">
        <f t="shared" si="113"/>
        <v>0</v>
      </c>
      <c r="AY953" s="102">
        <f t="shared" si="113"/>
        <v>0</v>
      </c>
      <c r="AZ953" s="102">
        <f t="shared" si="113"/>
        <v>0</v>
      </c>
      <c r="BA953" s="102">
        <f t="shared" si="113"/>
        <v>0</v>
      </c>
      <c r="BB953" s="102">
        <f t="shared" si="113"/>
        <v>0</v>
      </c>
      <c r="BC953" s="102">
        <f t="shared" si="113"/>
        <v>0</v>
      </c>
      <c r="BD953" s="102">
        <f t="shared" si="113"/>
        <v>0</v>
      </c>
      <c r="BE953" s="102">
        <f t="shared" si="113"/>
        <v>0</v>
      </c>
      <c r="BF953" s="102">
        <f t="shared" si="113"/>
        <v>0</v>
      </c>
      <c r="BG953" s="102">
        <f t="shared" si="113"/>
        <v>0</v>
      </c>
      <c r="BH953" s="102">
        <f t="shared" si="113"/>
        <v>0</v>
      </c>
      <c r="BI953" s="102">
        <f t="shared" si="113"/>
        <v>0</v>
      </c>
      <c r="BJ953" s="102">
        <f t="shared" si="113"/>
        <v>0</v>
      </c>
      <c r="BK953" s="102">
        <f t="shared" si="113"/>
        <v>0</v>
      </c>
      <c r="BL953" s="102">
        <f t="shared" si="113"/>
        <v>0</v>
      </c>
      <c r="BM953" s="102">
        <f t="shared" si="113"/>
        <v>0</v>
      </c>
      <c r="BN953" s="102">
        <f t="shared" si="113"/>
        <v>0</v>
      </c>
      <c r="BO953" s="102">
        <f t="shared" si="113"/>
        <v>0</v>
      </c>
      <c r="BP953" s="102">
        <f t="shared" ref="BP953:CP953" si="114">Opening_year_sleep_disturbance_cost*Opening_year_mask</f>
        <v>0</v>
      </c>
      <c r="BQ953" s="102">
        <f t="shared" si="114"/>
        <v>0</v>
      </c>
      <c r="BR953" s="102">
        <f t="shared" si="114"/>
        <v>0</v>
      </c>
      <c r="BS953" s="102">
        <f t="shared" si="114"/>
        <v>0</v>
      </c>
      <c r="BT953" s="102">
        <f t="shared" si="114"/>
        <v>0</v>
      </c>
      <c r="BU953" s="102">
        <f t="shared" si="114"/>
        <v>0</v>
      </c>
      <c r="BV953" s="102">
        <f t="shared" si="114"/>
        <v>0</v>
      </c>
      <c r="BW953" s="102">
        <f t="shared" si="114"/>
        <v>0</v>
      </c>
      <c r="BX953" s="102">
        <f t="shared" si="114"/>
        <v>0</v>
      </c>
      <c r="BY953" s="102">
        <f t="shared" si="114"/>
        <v>0</v>
      </c>
      <c r="BZ953" s="102">
        <f t="shared" si="114"/>
        <v>0</v>
      </c>
      <c r="CA953" s="102">
        <f t="shared" si="114"/>
        <v>0</v>
      </c>
      <c r="CB953" s="102">
        <f t="shared" si="114"/>
        <v>0</v>
      </c>
      <c r="CC953" s="102">
        <f t="shared" si="114"/>
        <v>0</v>
      </c>
      <c r="CD953" s="102">
        <f t="shared" si="114"/>
        <v>0</v>
      </c>
      <c r="CE953" s="102">
        <f t="shared" si="114"/>
        <v>0</v>
      </c>
      <c r="CF953" s="102">
        <f t="shared" si="114"/>
        <v>0</v>
      </c>
      <c r="CG953" s="102">
        <f t="shared" si="114"/>
        <v>0</v>
      </c>
      <c r="CH953" s="102">
        <f t="shared" si="114"/>
        <v>0</v>
      </c>
      <c r="CI953" s="102">
        <f t="shared" si="114"/>
        <v>0</v>
      </c>
      <c r="CJ953" s="102">
        <f t="shared" si="114"/>
        <v>0</v>
      </c>
      <c r="CK953" s="102">
        <f t="shared" si="114"/>
        <v>0</v>
      </c>
      <c r="CL953" s="102">
        <f t="shared" si="114"/>
        <v>0</v>
      </c>
      <c r="CM953" s="102">
        <f t="shared" si="114"/>
        <v>0</v>
      </c>
      <c r="CN953" s="102">
        <f t="shared" si="114"/>
        <v>0</v>
      </c>
      <c r="CO953" s="102">
        <f t="shared" si="114"/>
        <v>0</v>
      </c>
      <c r="CP953" s="102">
        <f t="shared" si="114"/>
        <v>0</v>
      </c>
      <c r="CQ953" s="3" t="s">
        <v>278</v>
      </c>
    </row>
    <row r="954" spans="1:95" ht="14.45">
      <c r="A954" s="104"/>
      <c r="B954" s="104" t="s">
        <v>69</v>
      </c>
      <c r="C954" s="104"/>
      <c r="D954" s="102">
        <f t="shared" ref="D954:AI954" si="115">Forecast_year_sleep_disturbance_cost*Forecast_year_mask</f>
        <v>0</v>
      </c>
      <c r="E954" s="102">
        <f t="shared" si="115"/>
        <v>0</v>
      </c>
      <c r="F954" s="102">
        <f t="shared" si="115"/>
        <v>0</v>
      </c>
      <c r="G954" s="102">
        <f t="shared" si="115"/>
        <v>0</v>
      </c>
      <c r="H954" s="102">
        <f t="shared" si="115"/>
        <v>0</v>
      </c>
      <c r="I954" s="102">
        <f t="shared" si="115"/>
        <v>0</v>
      </c>
      <c r="J954" s="102">
        <f t="shared" si="115"/>
        <v>0</v>
      </c>
      <c r="K954" s="102">
        <f t="shared" si="115"/>
        <v>0</v>
      </c>
      <c r="L954" s="102">
        <f t="shared" si="115"/>
        <v>0</v>
      </c>
      <c r="M954" s="102">
        <f t="shared" si="115"/>
        <v>0</v>
      </c>
      <c r="N954" s="102">
        <f t="shared" si="115"/>
        <v>0</v>
      </c>
      <c r="O954" s="102">
        <f t="shared" si="115"/>
        <v>0</v>
      </c>
      <c r="P954" s="102">
        <f t="shared" si="115"/>
        <v>0</v>
      </c>
      <c r="Q954" s="102">
        <f t="shared" si="115"/>
        <v>0</v>
      </c>
      <c r="R954" s="102">
        <f t="shared" si="115"/>
        <v>0</v>
      </c>
      <c r="S954" s="102">
        <f t="shared" si="115"/>
        <v>0</v>
      </c>
      <c r="T954" s="102">
        <f t="shared" si="115"/>
        <v>0</v>
      </c>
      <c r="U954" s="102">
        <f t="shared" si="115"/>
        <v>0</v>
      </c>
      <c r="V954" s="102">
        <f t="shared" si="115"/>
        <v>0</v>
      </c>
      <c r="W954" s="102">
        <f t="shared" si="115"/>
        <v>0</v>
      </c>
      <c r="X954" s="102">
        <f t="shared" si="115"/>
        <v>0</v>
      </c>
      <c r="Y954" s="102">
        <f t="shared" si="115"/>
        <v>0</v>
      </c>
      <c r="Z954" s="102">
        <f t="shared" si="115"/>
        <v>0</v>
      </c>
      <c r="AA954" s="102">
        <f t="shared" si="115"/>
        <v>0</v>
      </c>
      <c r="AB954" s="102">
        <f t="shared" si="115"/>
        <v>0</v>
      </c>
      <c r="AC954" s="102">
        <f t="shared" si="115"/>
        <v>0</v>
      </c>
      <c r="AD954" s="102">
        <f t="shared" si="115"/>
        <v>0</v>
      </c>
      <c r="AE954" s="102">
        <f t="shared" si="115"/>
        <v>0</v>
      </c>
      <c r="AF954" s="102">
        <f t="shared" si="115"/>
        <v>0</v>
      </c>
      <c r="AG954" s="102">
        <f t="shared" si="115"/>
        <v>0</v>
      </c>
      <c r="AH954" s="102">
        <f t="shared" si="115"/>
        <v>0</v>
      </c>
      <c r="AI954" s="102">
        <f t="shared" si="115"/>
        <v>0</v>
      </c>
      <c r="AJ954" s="102">
        <f t="shared" ref="AJ954:BO954" si="116">Forecast_year_sleep_disturbance_cost*Forecast_year_mask</f>
        <v>0</v>
      </c>
      <c r="AK954" s="102">
        <f t="shared" si="116"/>
        <v>0</v>
      </c>
      <c r="AL954" s="102">
        <f t="shared" si="116"/>
        <v>0</v>
      </c>
      <c r="AM954" s="102">
        <f t="shared" si="116"/>
        <v>0</v>
      </c>
      <c r="AN954" s="102">
        <f t="shared" si="116"/>
        <v>0</v>
      </c>
      <c r="AO954" s="102">
        <f t="shared" si="116"/>
        <v>0</v>
      </c>
      <c r="AP954" s="102">
        <f t="shared" si="116"/>
        <v>0</v>
      </c>
      <c r="AQ954" s="102">
        <f t="shared" si="116"/>
        <v>0</v>
      </c>
      <c r="AR954" s="102">
        <f t="shared" si="116"/>
        <v>0</v>
      </c>
      <c r="AS954" s="102">
        <f t="shared" si="116"/>
        <v>0</v>
      </c>
      <c r="AT954" s="102">
        <f t="shared" si="116"/>
        <v>0</v>
      </c>
      <c r="AU954" s="102">
        <f t="shared" si="116"/>
        <v>0</v>
      </c>
      <c r="AV954" s="102">
        <f t="shared" si="116"/>
        <v>0</v>
      </c>
      <c r="AW954" s="102">
        <f t="shared" si="116"/>
        <v>0</v>
      </c>
      <c r="AX954" s="102">
        <f t="shared" si="116"/>
        <v>0</v>
      </c>
      <c r="AY954" s="102">
        <f t="shared" si="116"/>
        <v>0</v>
      </c>
      <c r="AZ954" s="102">
        <f t="shared" si="116"/>
        <v>0</v>
      </c>
      <c r="BA954" s="102">
        <f t="shared" si="116"/>
        <v>0</v>
      </c>
      <c r="BB954" s="102">
        <f t="shared" si="116"/>
        <v>0</v>
      </c>
      <c r="BC954" s="102">
        <f t="shared" si="116"/>
        <v>0</v>
      </c>
      <c r="BD954" s="102">
        <f t="shared" si="116"/>
        <v>0</v>
      </c>
      <c r="BE954" s="102">
        <f t="shared" si="116"/>
        <v>0</v>
      </c>
      <c r="BF954" s="102">
        <f t="shared" si="116"/>
        <v>0</v>
      </c>
      <c r="BG954" s="102">
        <f t="shared" si="116"/>
        <v>0</v>
      </c>
      <c r="BH954" s="102">
        <f t="shared" si="116"/>
        <v>0</v>
      </c>
      <c r="BI954" s="102">
        <f t="shared" si="116"/>
        <v>0</v>
      </c>
      <c r="BJ954" s="102">
        <f t="shared" si="116"/>
        <v>0</v>
      </c>
      <c r="BK954" s="102">
        <f t="shared" si="116"/>
        <v>0</v>
      </c>
      <c r="BL954" s="102">
        <f t="shared" si="116"/>
        <v>0</v>
      </c>
      <c r="BM954" s="102">
        <f t="shared" si="116"/>
        <v>0</v>
      </c>
      <c r="BN954" s="102">
        <f t="shared" si="116"/>
        <v>0</v>
      </c>
      <c r="BO954" s="102">
        <f t="shared" si="116"/>
        <v>0</v>
      </c>
      <c r="BP954" s="102">
        <f t="shared" ref="BP954:CP954" si="117">Forecast_year_sleep_disturbance_cost*Forecast_year_mask</f>
        <v>0</v>
      </c>
      <c r="BQ954" s="102">
        <f t="shared" si="117"/>
        <v>0</v>
      </c>
      <c r="BR954" s="102">
        <f t="shared" si="117"/>
        <v>0</v>
      </c>
      <c r="BS954" s="102">
        <f t="shared" si="117"/>
        <v>0</v>
      </c>
      <c r="BT954" s="102">
        <f t="shared" si="117"/>
        <v>0</v>
      </c>
      <c r="BU954" s="102">
        <f t="shared" si="117"/>
        <v>0</v>
      </c>
      <c r="BV954" s="102">
        <f t="shared" si="117"/>
        <v>0</v>
      </c>
      <c r="BW954" s="102">
        <f t="shared" si="117"/>
        <v>0</v>
      </c>
      <c r="BX954" s="102">
        <f t="shared" si="117"/>
        <v>0</v>
      </c>
      <c r="BY954" s="102">
        <f t="shared" si="117"/>
        <v>0</v>
      </c>
      <c r="BZ954" s="102">
        <f t="shared" si="117"/>
        <v>0</v>
      </c>
      <c r="CA954" s="102">
        <f t="shared" si="117"/>
        <v>0</v>
      </c>
      <c r="CB954" s="102">
        <f t="shared" si="117"/>
        <v>0</v>
      </c>
      <c r="CC954" s="102">
        <f t="shared" si="117"/>
        <v>0</v>
      </c>
      <c r="CD954" s="102">
        <f t="shared" si="117"/>
        <v>0</v>
      </c>
      <c r="CE954" s="102">
        <f t="shared" si="117"/>
        <v>0</v>
      </c>
      <c r="CF954" s="102">
        <f t="shared" si="117"/>
        <v>0</v>
      </c>
      <c r="CG954" s="102">
        <f t="shared" si="117"/>
        <v>0</v>
      </c>
      <c r="CH954" s="102">
        <f t="shared" si="117"/>
        <v>0</v>
      </c>
      <c r="CI954" s="102">
        <f t="shared" si="117"/>
        <v>0</v>
      </c>
      <c r="CJ954" s="102">
        <f t="shared" si="117"/>
        <v>0</v>
      </c>
      <c r="CK954" s="102">
        <f t="shared" si="117"/>
        <v>0</v>
      </c>
      <c r="CL954" s="102">
        <f t="shared" si="117"/>
        <v>0</v>
      </c>
      <c r="CM954" s="102">
        <f t="shared" si="117"/>
        <v>0</v>
      </c>
      <c r="CN954" s="102">
        <f t="shared" si="117"/>
        <v>0</v>
      </c>
      <c r="CO954" s="102">
        <f t="shared" si="117"/>
        <v>0</v>
      </c>
      <c r="CP954" s="102">
        <f t="shared" si="117"/>
        <v>0</v>
      </c>
      <c r="CQ954" s="3" t="s">
        <v>279</v>
      </c>
    </row>
    <row r="955" spans="1:95" ht="14.45">
      <c r="A955" s="104"/>
      <c r="B955" s="104" t="s">
        <v>271</v>
      </c>
      <c r="C955" s="104"/>
      <c r="D955" s="102">
        <f t="shared" ref="D955:AI955" si="118">(Opening_year_sleep_disturbance_cost+(Difference_sleep_disturbance_cost)*(year-Opening_year)/(Forecast_and_opening_year_difference))*Interpolation_mask</f>
        <v>0</v>
      </c>
      <c r="E955" s="102">
        <f t="shared" si="118"/>
        <v>0</v>
      </c>
      <c r="F955" s="102">
        <f t="shared" si="118"/>
        <v>0</v>
      </c>
      <c r="G955" s="102">
        <f t="shared" si="118"/>
        <v>0</v>
      </c>
      <c r="H955" s="102">
        <f t="shared" si="118"/>
        <v>0</v>
      </c>
      <c r="I955" s="102">
        <f t="shared" si="118"/>
        <v>0</v>
      </c>
      <c r="J955" s="102">
        <f>(Opening_year_sleep_disturbance_cost+(Difference_sleep_disturbance_cost)*(year-Opening_year)/(Forecast_and_opening_year_difference))*Interpolation_mask</f>
        <v>0</v>
      </c>
      <c r="K955" s="102">
        <f t="shared" si="118"/>
        <v>0</v>
      </c>
      <c r="L955" s="102">
        <f t="shared" si="118"/>
        <v>0</v>
      </c>
      <c r="M955" s="102">
        <f t="shared" si="118"/>
        <v>0</v>
      </c>
      <c r="N955" s="102">
        <f t="shared" si="118"/>
        <v>0</v>
      </c>
      <c r="O955" s="102">
        <f t="shared" si="118"/>
        <v>0</v>
      </c>
      <c r="P955" s="102">
        <f t="shared" si="118"/>
        <v>0</v>
      </c>
      <c r="Q955" s="102">
        <f t="shared" si="118"/>
        <v>0</v>
      </c>
      <c r="R955" s="102">
        <f t="shared" si="118"/>
        <v>0</v>
      </c>
      <c r="S955" s="102">
        <f t="shared" si="118"/>
        <v>0</v>
      </c>
      <c r="T955" s="102">
        <f t="shared" si="118"/>
        <v>0</v>
      </c>
      <c r="U955" s="102">
        <f t="shared" si="118"/>
        <v>0</v>
      </c>
      <c r="V955" s="102">
        <f t="shared" si="118"/>
        <v>0</v>
      </c>
      <c r="W955" s="102">
        <f t="shared" si="118"/>
        <v>0</v>
      </c>
      <c r="X955" s="102">
        <f t="shared" si="118"/>
        <v>0</v>
      </c>
      <c r="Y955" s="102">
        <f t="shared" si="118"/>
        <v>0</v>
      </c>
      <c r="Z955" s="102">
        <f t="shared" si="118"/>
        <v>0</v>
      </c>
      <c r="AA955" s="102">
        <f t="shared" si="118"/>
        <v>0</v>
      </c>
      <c r="AB955" s="102">
        <f t="shared" si="118"/>
        <v>0</v>
      </c>
      <c r="AC955" s="102">
        <f t="shared" si="118"/>
        <v>0</v>
      </c>
      <c r="AD955" s="102">
        <f t="shared" si="118"/>
        <v>0</v>
      </c>
      <c r="AE955" s="102">
        <f t="shared" si="118"/>
        <v>0</v>
      </c>
      <c r="AF955" s="102">
        <f t="shared" si="118"/>
        <v>0</v>
      </c>
      <c r="AG955" s="102">
        <f t="shared" si="118"/>
        <v>0</v>
      </c>
      <c r="AH955" s="102">
        <f t="shared" si="118"/>
        <v>0</v>
      </c>
      <c r="AI955" s="102">
        <f t="shared" si="118"/>
        <v>0</v>
      </c>
      <c r="AJ955" s="102">
        <f t="shared" ref="AJ955:BO955" si="119">(Opening_year_sleep_disturbance_cost+(Difference_sleep_disturbance_cost)*(year-Opening_year)/(Forecast_and_opening_year_difference))*Interpolation_mask</f>
        <v>0</v>
      </c>
      <c r="AK955" s="102">
        <f t="shared" si="119"/>
        <v>0</v>
      </c>
      <c r="AL955" s="102">
        <f t="shared" si="119"/>
        <v>0</v>
      </c>
      <c r="AM955" s="102">
        <f t="shared" si="119"/>
        <v>0</v>
      </c>
      <c r="AN955" s="102">
        <f t="shared" si="119"/>
        <v>0</v>
      </c>
      <c r="AO955" s="102">
        <f t="shared" si="119"/>
        <v>0</v>
      </c>
      <c r="AP955" s="102">
        <f t="shared" si="119"/>
        <v>0</v>
      </c>
      <c r="AQ955" s="102">
        <f t="shared" si="119"/>
        <v>0</v>
      </c>
      <c r="AR955" s="102">
        <f t="shared" si="119"/>
        <v>0</v>
      </c>
      <c r="AS955" s="102">
        <f t="shared" si="119"/>
        <v>0</v>
      </c>
      <c r="AT955" s="102">
        <f t="shared" si="119"/>
        <v>0</v>
      </c>
      <c r="AU955" s="102">
        <f t="shared" si="119"/>
        <v>0</v>
      </c>
      <c r="AV955" s="102">
        <f t="shared" si="119"/>
        <v>0</v>
      </c>
      <c r="AW955" s="102">
        <f t="shared" si="119"/>
        <v>0</v>
      </c>
      <c r="AX955" s="102">
        <f t="shared" si="119"/>
        <v>0</v>
      </c>
      <c r="AY955" s="102">
        <f t="shared" si="119"/>
        <v>0</v>
      </c>
      <c r="AZ955" s="102">
        <f t="shared" si="119"/>
        <v>0</v>
      </c>
      <c r="BA955" s="102">
        <f t="shared" si="119"/>
        <v>0</v>
      </c>
      <c r="BB955" s="102">
        <f t="shared" si="119"/>
        <v>0</v>
      </c>
      <c r="BC955" s="102">
        <f t="shared" si="119"/>
        <v>0</v>
      </c>
      <c r="BD955" s="102">
        <f t="shared" si="119"/>
        <v>0</v>
      </c>
      <c r="BE955" s="102">
        <f t="shared" si="119"/>
        <v>0</v>
      </c>
      <c r="BF955" s="102">
        <f t="shared" si="119"/>
        <v>0</v>
      </c>
      <c r="BG955" s="102">
        <f t="shared" si="119"/>
        <v>0</v>
      </c>
      <c r="BH955" s="102">
        <f t="shared" si="119"/>
        <v>0</v>
      </c>
      <c r="BI955" s="102">
        <f t="shared" si="119"/>
        <v>0</v>
      </c>
      <c r="BJ955" s="102">
        <f t="shared" si="119"/>
        <v>0</v>
      </c>
      <c r="BK955" s="102">
        <f t="shared" si="119"/>
        <v>0</v>
      </c>
      <c r="BL955" s="102">
        <f t="shared" si="119"/>
        <v>0</v>
      </c>
      <c r="BM955" s="102">
        <f t="shared" si="119"/>
        <v>0</v>
      </c>
      <c r="BN955" s="102">
        <f t="shared" si="119"/>
        <v>0</v>
      </c>
      <c r="BO955" s="102">
        <f t="shared" si="119"/>
        <v>0</v>
      </c>
      <c r="BP955" s="102">
        <f t="shared" ref="BP955:CP955" si="120">(Opening_year_sleep_disturbance_cost+(Difference_sleep_disturbance_cost)*(year-Opening_year)/(Forecast_and_opening_year_difference))*Interpolation_mask</f>
        <v>0</v>
      </c>
      <c r="BQ955" s="102">
        <f t="shared" si="120"/>
        <v>0</v>
      </c>
      <c r="BR955" s="102">
        <f t="shared" si="120"/>
        <v>0</v>
      </c>
      <c r="BS955" s="102">
        <f t="shared" si="120"/>
        <v>0</v>
      </c>
      <c r="BT955" s="102">
        <f t="shared" si="120"/>
        <v>0</v>
      </c>
      <c r="BU955" s="102">
        <f t="shared" si="120"/>
        <v>0</v>
      </c>
      <c r="BV955" s="102">
        <f t="shared" si="120"/>
        <v>0</v>
      </c>
      <c r="BW955" s="102">
        <f t="shared" si="120"/>
        <v>0</v>
      </c>
      <c r="BX955" s="102">
        <f t="shared" si="120"/>
        <v>0</v>
      </c>
      <c r="BY955" s="102">
        <f t="shared" si="120"/>
        <v>0</v>
      </c>
      <c r="BZ955" s="102">
        <f t="shared" si="120"/>
        <v>0</v>
      </c>
      <c r="CA955" s="102">
        <f t="shared" si="120"/>
        <v>0</v>
      </c>
      <c r="CB955" s="102">
        <f t="shared" si="120"/>
        <v>0</v>
      </c>
      <c r="CC955" s="102">
        <f t="shared" si="120"/>
        <v>0</v>
      </c>
      <c r="CD955" s="102">
        <f t="shared" si="120"/>
        <v>0</v>
      </c>
      <c r="CE955" s="102">
        <f t="shared" si="120"/>
        <v>0</v>
      </c>
      <c r="CF955" s="102">
        <f t="shared" si="120"/>
        <v>0</v>
      </c>
      <c r="CG955" s="102">
        <f t="shared" si="120"/>
        <v>0</v>
      </c>
      <c r="CH955" s="102">
        <f t="shared" si="120"/>
        <v>0</v>
      </c>
      <c r="CI955" s="102">
        <f t="shared" si="120"/>
        <v>0</v>
      </c>
      <c r="CJ955" s="102">
        <f t="shared" si="120"/>
        <v>0</v>
      </c>
      <c r="CK955" s="102">
        <f t="shared" si="120"/>
        <v>0</v>
      </c>
      <c r="CL955" s="102">
        <f t="shared" si="120"/>
        <v>0</v>
      </c>
      <c r="CM955" s="102">
        <f t="shared" si="120"/>
        <v>0</v>
      </c>
      <c r="CN955" s="102">
        <f t="shared" si="120"/>
        <v>0</v>
      </c>
      <c r="CO955" s="102">
        <f t="shared" si="120"/>
        <v>0</v>
      </c>
      <c r="CP955" s="102">
        <f t="shared" si="120"/>
        <v>0</v>
      </c>
      <c r="CQ955" s="3" t="s">
        <v>280</v>
      </c>
    </row>
    <row r="956" spans="1:95" ht="14.45">
      <c r="A956" s="104"/>
      <c r="B956" s="104" t="s">
        <v>273</v>
      </c>
      <c r="C956" s="104"/>
      <c r="D956" s="102">
        <f t="shared" ref="D956:AI956" si="121">Forecast_year_sleep_disturbance_cost*Extrapolation_mask</f>
        <v>0</v>
      </c>
      <c r="E956" s="102">
        <f t="shared" si="121"/>
        <v>0</v>
      </c>
      <c r="F956" s="102">
        <f t="shared" si="121"/>
        <v>0</v>
      </c>
      <c r="G956" s="102">
        <f t="shared" si="121"/>
        <v>0</v>
      </c>
      <c r="H956" s="102">
        <f t="shared" si="121"/>
        <v>0</v>
      </c>
      <c r="I956" s="102">
        <f t="shared" si="121"/>
        <v>0</v>
      </c>
      <c r="J956" s="102">
        <f t="shared" si="121"/>
        <v>0</v>
      </c>
      <c r="K956" s="102">
        <f t="shared" si="121"/>
        <v>0</v>
      </c>
      <c r="L956" s="102">
        <f t="shared" si="121"/>
        <v>0</v>
      </c>
      <c r="M956" s="102">
        <f t="shared" si="121"/>
        <v>0</v>
      </c>
      <c r="N956" s="102">
        <f t="shared" si="121"/>
        <v>0</v>
      </c>
      <c r="O956" s="102">
        <f t="shared" si="121"/>
        <v>0</v>
      </c>
      <c r="P956" s="102">
        <f t="shared" si="121"/>
        <v>0</v>
      </c>
      <c r="Q956" s="102">
        <f t="shared" si="121"/>
        <v>0</v>
      </c>
      <c r="R956" s="102">
        <f t="shared" si="121"/>
        <v>0</v>
      </c>
      <c r="S956" s="102">
        <f t="shared" si="121"/>
        <v>0</v>
      </c>
      <c r="T956" s="102">
        <f t="shared" si="121"/>
        <v>0</v>
      </c>
      <c r="U956" s="102">
        <f t="shared" si="121"/>
        <v>0</v>
      </c>
      <c r="V956" s="102">
        <f t="shared" si="121"/>
        <v>0</v>
      </c>
      <c r="W956" s="102">
        <f t="shared" si="121"/>
        <v>0</v>
      </c>
      <c r="X956" s="102">
        <f t="shared" si="121"/>
        <v>0</v>
      </c>
      <c r="Y956" s="102">
        <f t="shared" si="121"/>
        <v>0</v>
      </c>
      <c r="Z956" s="102">
        <f t="shared" si="121"/>
        <v>0</v>
      </c>
      <c r="AA956" s="102">
        <f t="shared" si="121"/>
        <v>0</v>
      </c>
      <c r="AB956" s="102">
        <f t="shared" si="121"/>
        <v>0</v>
      </c>
      <c r="AC956" s="102">
        <f t="shared" si="121"/>
        <v>0</v>
      </c>
      <c r="AD956" s="102">
        <f t="shared" si="121"/>
        <v>0</v>
      </c>
      <c r="AE956" s="102">
        <f t="shared" si="121"/>
        <v>0</v>
      </c>
      <c r="AF956" s="102">
        <f t="shared" si="121"/>
        <v>0</v>
      </c>
      <c r="AG956" s="102">
        <f t="shared" si="121"/>
        <v>0</v>
      </c>
      <c r="AH956" s="102">
        <f t="shared" si="121"/>
        <v>0</v>
      </c>
      <c r="AI956" s="102">
        <f t="shared" si="121"/>
        <v>0</v>
      </c>
      <c r="AJ956" s="102">
        <f t="shared" ref="AJ956:BO956" si="122">Forecast_year_sleep_disturbance_cost*Extrapolation_mask</f>
        <v>0</v>
      </c>
      <c r="AK956" s="102">
        <f t="shared" si="122"/>
        <v>0</v>
      </c>
      <c r="AL956" s="102">
        <f t="shared" si="122"/>
        <v>0</v>
      </c>
      <c r="AM956" s="102">
        <f t="shared" si="122"/>
        <v>0</v>
      </c>
      <c r="AN956" s="102">
        <f t="shared" si="122"/>
        <v>0</v>
      </c>
      <c r="AO956" s="102">
        <f t="shared" si="122"/>
        <v>0</v>
      </c>
      <c r="AP956" s="102">
        <f t="shared" si="122"/>
        <v>0</v>
      </c>
      <c r="AQ956" s="102">
        <f t="shared" si="122"/>
        <v>0</v>
      </c>
      <c r="AR956" s="102">
        <f t="shared" si="122"/>
        <v>0</v>
      </c>
      <c r="AS956" s="102">
        <f t="shared" si="122"/>
        <v>0</v>
      </c>
      <c r="AT956" s="102">
        <f t="shared" si="122"/>
        <v>0</v>
      </c>
      <c r="AU956" s="102">
        <f t="shared" si="122"/>
        <v>0</v>
      </c>
      <c r="AV956" s="102">
        <f t="shared" si="122"/>
        <v>0</v>
      </c>
      <c r="AW956" s="102">
        <f t="shared" si="122"/>
        <v>0</v>
      </c>
      <c r="AX956" s="102">
        <f t="shared" si="122"/>
        <v>0</v>
      </c>
      <c r="AY956" s="102">
        <f t="shared" si="122"/>
        <v>0</v>
      </c>
      <c r="AZ956" s="102">
        <f t="shared" si="122"/>
        <v>0</v>
      </c>
      <c r="BA956" s="102">
        <f t="shared" si="122"/>
        <v>0</v>
      </c>
      <c r="BB956" s="102">
        <f t="shared" si="122"/>
        <v>0</v>
      </c>
      <c r="BC956" s="102">
        <f t="shared" si="122"/>
        <v>0</v>
      </c>
      <c r="BD956" s="102">
        <f t="shared" si="122"/>
        <v>0</v>
      </c>
      <c r="BE956" s="102">
        <f t="shared" si="122"/>
        <v>0</v>
      </c>
      <c r="BF956" s="102">
        <f t="shared" si="122"/>
        <v>0</v>
      </c>
      <c r="BG956" s="102">
        <f t="shared" si="122"/>
        <v>0</v>
      </c>
      <c r="BH956" s="102">
        <f t="shared" si="122"/>
        <v>0</v>
      </c>
      <c r="BI956" s="102">
        <f t="shared" si="122"/>
        <v>0</v>
      </c>
      <c r="BJ956" s="102">
        <f t="shared" si="122"/>
        <v>0</v>
      </c>
      <c r="BK956" s="102">
        <f t="shared" si="122"/>
        <v>0</v>
      </c>
      <c r="BL956" s="102">
        <f t="shared" si="122"/>
        <v>0</v>
      </c>
      <c r="BM956" s="102">
        <f t="shared" si="122"/>
        <v>0</v>
      </c>
      <c r="BN956" s="102">
        <f t="shared" si="122"/>
        <v>0</v>
      </c>
      <c r="BO956" s="102">
        <f t="shared" si="122"/>
        <v>0</v>
      </c>
      <c r="BP956" s="102">
        <f t="shared" ref="BP956:CP956" si="123">Forecast_year_sleep_disturbance_cost*Extrapolation_mask</f>
        <v>0</v>
      </c>
      <c r="BQ956" s="102">
        <f t="shared" si="123"/>
        <v>0</v>
      </c>
      <c r="BR956" s="102">
        <f t="shared" si="123"/>
        <v>0</v>
      </c>
      <c r="BS956" s="102">
        <f t="shared" si="123"/>
        <v>0</v>
      </c>
      <c r="BT956" s="102">
        <f t="shared" si="123"/>
        <v>0</v>
      </c>
      <c r="BU956" s="102">
        <f t="shared" si="123"/>
        <v>0</v>
      </c>
      <c r="BV956" s="102">
        <f t="shared" si="123"/>
        <v>0</v>
      </c>
      <c r="BW956" s="102">
        <f t="shared" si="123"/>
        <v>0</v>
      </c>
      <c r="BX956" s="102">
        <f t="shared" si="123"/>
        <v>0</v>
      </c>
      <c r="BY956" s="102">
        <f t="shared" si="123"/>
        <v>0</v>
      </c>
      <c r="BZ956" s="102">
        <f t="shared" si="123"/>
        <v>0</v>
      </c>
      <c r="CA956" s="102">
        <f t="shared" si="123"/>
        <v>0</v>
      </c>
      <c r="CB956" s="102">
        <f t="shared" si="123"/>
        <v>0</v>
      </c>
      <c r="CC956" s="102">
        <f t="shared" si="123"/>
        <v>0</v>
      </c>
      <c r="CD956" s="102">
        <f t="shared" si="123"/>
        <v>0</v>
      </c>
      <c r="CE956" s="102">
        <f t="shared" si="123"/>
        <v>0</v>
      </c>
      <c r="CF956" s="102">
        <f t="shared" si="123"/>
        <v>0</v>
      </c>
      <c r="CG956" s="102">
        <f t="shared" si="123"/>
        <v>0</v>
      </c>
      <c r="CH956" s="102">
        <f t="shared" si="123"/>
        <v>0</v>
      </c>
      <c r="CI956" s="102">
        <f t="shared" si="123"/>
        <v>0</v>
      </c>
      <c r="CJ956" s="102">
        <f t="shared" si="123"/>
        <v>0</v>
      </c>
      <c r="CK956" s="102">
        <f t="shared" si="123"/>
        <v>0</v>
      </c>
      <c r="CL956" s="102">
        <f t="shared" si="123"/>
        <v>0</v>
      </c>
      <c r="CM956" s="102">
        <f t="shared" si="123"/>
        <v>0</v>
      </c>
      <c r="CN956" s="102">
        <f t="shared" si="123"/>
        <v>0</v>
      </c>
      <c r="CO956" s="102">
        <f t="shared" si="123"/>
        <v>0</v>
      </c>
      <c r="CP956" s="102">
        <f t="shared" si="123"/>
        <v>0</v>
      </c>
      <c r="CQ956" s="3" t="s">
        <v>281</v>
      </c>
    </row>
    <row r="957" spans="1:95" ht="14.45">
      <c r="A957" s="104"/>
      <c r="B957" s="104" t="s">
        <v>282</v>
      </c>
      <c r="C957" s="104"/>
      <c r="D957" s="102">
        <f>Opening_year_sleep_disturbance_cost_mask+Forecast_year_sleep_disturbance_cost_mask+Interpolation_sleep_disturbance_cost_mask+Extrapolation_sleep_disturbance_cost_mask</f>
        <v>0</v>
      </c>
      <c r="E957" s="102">
        <f t="shared" ref="E957:AJ957" si="124">Opening_year_sleep_disturbance_cost_mask+Forecast_year_sleep_disturbance_mask+Interpolation_sleep_disturbance_mask+Extrapolation_sleep_disturbance_mask</f>
        <v>0</v>
      </c>
      <c r="F957" s="102">
        <f t="shared" si="124"/>
        <v>0</v>
      </c>
      <c r="G957" s="102">
        <f>Opening_year_sleep_disturbance_cost_mask+Forecast_year_sleep_disturbance_mask+Interpolation_sleep_disturbance_mask+Extrapolation_sleep_disturbance_mask</f>
        <v>0</v>
      </c>
      <c r="H957" s="102">
        <f t="shared" si="124"/>
        <v>0</v>
      </c>
      <c r="I957" s="102">
        <f t="shared" si="124"/>
        <v>0</v>
      </c>
      <c r="J957" s="102">
        <f t="shared" si="124"/>
        <v>0</v>
      </c>
      <c r="K957" s="102">
        <f t="shared" si="124"/>
        <v>0</v>
      </c>
      <c r="L957" s="102">
        <f t="shared" si="124"/>
        <v>0</v>
      </c>
      <c r="M957" s="102">
        <f t="shared" si="124"/>
        <v>0</v>
      </c>
      <c r="N957" s="102">
        <f t="shared" si="124"/>
        <v>0</v>
      </c>
      <c r="O957" s="102">
        <f t="shared" si="124"/>
        <v>0</v>
      </c>
      <c r="P957" s="102">
        <f t="shared" si="124"/>
        <v>0</v>
      </c>
      <c r="Q957" s="102">
        <f t="shared" si="124"/>
        <v>0</v>
      </c>
      <c r="R957" s="102">
        <f t="shared" si="124"/>
        <v>0</v>
      </c>
      <c r="S957" s="102">
        <f t="shared" si="124"/>
        <v>0</v>
      </c>
      <c r="T957" s="102">
        <f t="shared" si="124"/>
        <v>0</v>
      </c>
      <c r="U957" s="102">
        <f t="shared" si="124"/>
        <v>0</v>
      </c>
      <c r="V957" s="102">
        <f t="shared" si="124"/>
        <v>0</v>
      </c>
      <c r="W957" s="102">
        <f t="shared" si="124"/>
        <v>0</v>
      </c>
      <c r="X957" s="102">
        <f t="shared" si="124"/>
        <v>0</v>
      </c>
      <c r="Y957" s="102">
        <f t="shared" si="124"/>
        <v>0</v>
      </c>
      <c r="Z957" s="102">
        <f t="shared" si="124"/>
        <v>0</v>
      </c>
      <c r="AA957" s="102">
        <f t="shared" si="124"/>
        <v>0</v>
      </c>
      <c r="AB957" s="102">
        <f t="shared" si="124"/>
        <v>0</v>
      </c>
      <c r="AC957" s="102">
        <f t="shared" si="124"/>
        <v>0</v>
      </c>
      <c r="AD957" s="102">
        <f t="shared" si="124"/>
        <v>0</v>
      </c>
      <c r="AE957" s="102">
        <f t="shared" si="124"/>
        <v>0</v>
      </c>
      <c r="AF957" s="102">
        <f t="shared" si="124"/>
        <v>0</v>
      </c>
      <c r="AG957" s="102">
        <f t="shared" si="124"/>
        <v>0</v>
      </c>
      <c r="AH957" s="102">
        <f t="shared" si="124"/>
        <v>0</v>
      </c>
      <c r="AI957" s="102">
        <f t="shared" si="124"/>
        <v>0</v>
      </c>
      <c r="AJ957" s="102">
        <f t="shared" si="124"/>
        <v>0</v>
      </c>
      <c r="AK957" s="102">
        <f t="shared" ref="AK957:BP957" si="125">Opening_year_sleep_disturbance_cost_mask+Forecast_year_sleep_disturbance_mask+Interpolation_sleep_disturbance_mask+Extrapolation_sleep_disturbance_mask</f>
        <v>0</v>
      </c>
      <c r="AL957" s="102">
        <f t="shared" si="125"/>
        <v>0</v>
      </c>
      <c r="AM957" s="102">
        <f t="shared" si="125"/>
        <v>0</v>
      </c>
      <c r="AN957" s="102">
        <f t="shared" si="125"/>
        <v>0</v>
      </c>
      <c r="AO957" s="102">
        <f t="shared" si="125"/>
        <v>0</v>
      </c>
      <c r="AP957" s="102">
        <f t="shared" si="125"/>
        <v>0</v>
      </c>
      <c r="AQ957" s="102">
        <f t="shared" si="125"/>
        <v>0</v>
      </c>
      <c r="AR957" s="102">
        <f t="shared" si="125"/>
        <v>0</v>
      </c>
      <c r="AS957" s="102">
        <f t="shared" si="125"/>
        <v>0</v>
      </c>
      <c r="AT957" s="102">
        <f t="shared" si="125"/>
        <v>0</v>
      </c>
      <c r="AU957" s="102">
        <f t="shared" si="125"/>
        <v>0</v>
      </c>
      <c r="AV957" s="102">
        <f t="shared" si="125"/>
        <v>0</v>
      </c>
      <c r="AW957" s="102">
        <f t="shared" si="125"/>
        <v>0</v>
      </c>
      <c r="AX957" s="102">
        <f t="shared" si="125"/>
        <v>0</v>
      </c>
      <c r="AY957" s="102">
        <f t="shared" si="125"/>
        <v>0</v>
      </c>
      <c r="AZ957" s="102">
        <f t="shared" si="125"/>
        <v>0</v>
      </c>
      <c r="BA957" s="102">
        <f t="shared" si="125"/>
        <v>0</v>
      </c>
      <c r="BB957" s="102">
        <f t="shared" si="125"/>
        <v>0</v>
      </c>
      <c r="BC957" s="102">
        <f t="shared" si="125"/>
        <v>0</v>
      </c>
      <c r="BD957" s="102">
        <f t="shared" si="125"/>
        <v>0</v>
      </c>
      <c r="BE957" s="102">
        <f t="shared" si="125"/>
        <v>0</v>
      </c>
      <c r="BF957" s="102">
        <f t="shared" si="125"/>
        <v>0</v>
      </c>
      <c r="BG957" s="102">
        <f t="shared" si="125"/>
        <v>0</v>
      </c>
      <c r="BH957" s="102">
        <f t="shared" si="125"/>
        <v>0</v>
      </c>
      <c r="BI957" s="102">
        <f t="shared" si="125"/>
        <v>0</v>
      </c>
      <c r="BJ957" s="102">
        <f t="shared" si="125"/>
        <v>0</v>
      </c>
      <c r="BK957" s="102">
        <f t="shared" si="125"/>
        <v>0</v>
      </c>
      <c r="BL957" s="102">
        <f t="shared" si="125"/>
        <v>0</v>
      </c>
      <c r="BM957" s="102">
        <f t="shared" si="125"/>
        <v>0</v>
      </c>
      <c r="BN957" s="102">
        <f t="shared" si="125"/>
        <v>0</v>
      </c>
      <c r="BO957" s="102">
        <f t="shared" si="125"/>
        <v>0</v>
      </c>
      <c r="BP957" s="102">
        <f t="shared" si="125"/>
        <v>0</v>
      </c>
      <c r="BQ957" s="102">
        <f t="shared" ref="BQ957:CP957" si="126">Opening_year_sleep_disturbance_cost_mask+Forecast_year_sleep_disturbance_mask+Interpolation_sleep_disturbance_mask+Extrapolation_sleep_disturbance_mask</f>
        <v>0</v>
      </c>
      <c r="BR957" s="102">
        <f t="shared" si="126"/>
        <v>0</v>
      </c>
      <c r="BS957" s="102">
        <f t="shared" si="126"/>
        <v>0</v>
      </c>
      <c r="BT957" s="102">
        <f t="shared" si="126"/>
        <v>0</v>
      </c>
      <c r="BU957" s="102">
        <f t="shared" si="126"/>
        <v>0</v>
      </c>
      <c r="BV957" s="102">
        <f t="shared" si="126"/>
        <v>0</v>
      </c>
      <c r="BW957" s="102">
        <f t="shared" si="126"/>
        <v>0</v>
      </c>
      <c r="BX957" s="102">
        <f t="shared" si="126"/>
        <v>0</v>
      </c>
      <c r="BY957" s="102">
        <f t="shared" si="126"/>
        <v>0</v>
      </c>
      <c r="BZ957" s="102">
        <f t="shared" si="126"/>
        <v>0</v>
      </c>
      <c r="CA957" s="102">
        <f t="shared" si="126"/>
        <v>0</v>
      </c>
      <c r="CB957" s="102">
        <f t="shared" si="126"/>
        <v>0</v>
      </c>
      <c r="CC957" s="102">
        <f t="shared" si="126"/>
        <v>0</v>
      </c>
      <c r="CD957" s="102">
        <f t="shared" si="126"/>
        <v>0</v>
      </c>
      <c r="CE957" s="102">
        <f t="shared" si="126"/>
        <v>0</v>
      </c>
      <c r="CF957" s="102">
        <f t="shared" si="126"/>
        <v>0</v>
      </c>
      <c r="CG957" s="102">
        <f t="shared" si="126"/>
        <v>0</v>
      </c>
      <c r="CH957" s="102">
        <f t="shared" si="126"/>
        <v>0</v>
      </c>
      <c r="CI957" s="102">
        <f t="shared" si="126"/>
        <v>0</v>
      </c>
      <c r="CJ957" s="102">
        <f t="shared" si="126"/>
        <v>0</v>
      </c>
      <c r="CK957" s="102">
        <f t="shared" si="126"/>
        <v>0</v>
      </c>
      <c r="CL957" s="102">
        <f t="shared" si="126"/>
        <v>0</v>
      </c>
      <c r="CM957" s="102">
        <f t="shared" si="126"/>
        <v>0</v>
      </c>
      <c r="CN957" s="102">
        <f t="shared" si="126"/>
        <v>0</v>
      </c>
      <c r="CO957" s="102">
        <f t="shared" si="126"/>
        <v>0</v>
      </c>
      <c r="CP957" s="102">
        <f t="shared" si="126"/>
        <v>0</v>
      </c>
      <c r="CQ957" s="3" t="s">
        <v>283</v>
      </c>
    </row>
    <row r="958" spans="1:95" ht="14.45">
      <c r="A958" s="104"/>
      <c r="B958" s="104"/>
      <c r="C958" s="104"/>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3"/>
    </row>
    <row r="959" spans="1:95" s="5" customFormat="1" ht="18.75" customHeight="1">
      <c r="B959" s="5" t="s">
        <v>284</v>
      </c>
    </row>
    <row r="960" spans="1:95" s="4" customFormat="1" ht="18.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c r="AQ960" s="50"/>
      <c r="AR960" s="50"/>
      <c r="AS960" s="50"/>
      <c r="AT960" s="50"/>
      <c r="AU960" s="50"/>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W960" s="50"/>
      <c r="BX960" s="50"/>
      <c r="BY960" s="50"/>
      <c r="BZ960" s="50"/>
      <c r="CA960" s="50"/>
      <c r="CB960" s="50"/>
      <c r="CC960" s="50"/>
      <c r="CD960" s="50"/>
      <c r="CE960" s="50"/>
      <c r="CF960" s="50"/>
      <c r="CG960" s="50"/>
      <c r="CH960" s="50"/>
      <c r="CI960" s="50"/>
      <c r="CJ960" s="50"/>
      <c r="CK960" s="50"/>
      <c r="CL960" s="50"/>
      <c r="CM960" s="50"/>
      <c r="CN960" s="50"/>
      <c r="CO960" s="50"/>
      <c r="CP960" s="50"/>
      <c r="CQ960" s="50"/>
    </row>
    <row r="961" spans="1:95" ht="14.25" customHeight="1">
      <c r="A961" s="104"/>
      <c r="B961" s="142"/>
      <c r="C961" s="142"/>
      <c r="D961" s="11">
        <v>2010</v>
      </c>
      <c r="E961" s="11">
        <v>2011</v>
      </c>
      <c r="F961" s="11">
        <v>2012</v>
      </c>
      <c r="G961" s="11">
        <v>2013</v>
      </c>
      <c r="H961" s="11">
        <v>2014</v>
      </c>
      <c r="I961" s="11">
        <v>2015</v>
      </c>
      <c r="J961" s="11">
        <v>2016</v>
      </c>
      <c r="K961" s="11">
        <v>2017</v>
      </c>
      <c r="L961" s="11">
        <v>2018</v>
      </c>
      <c r="M961" s="11">
        <v>2019</v>
      </c>
      <c r="N961" s="11">
        <v>2020</v>
      </c>
      <c r="O961" s="11">
        <v>2021</v>
      </c>
      <c r="P961" s="11">
        <v>2022</v>
      </c>
      <c r="Q961" s="11">
        <v>2023</v>
      </c>
      <c r="R961" s="11">
        <v>2024</v>
      </c>
      <c r="S961" s="11">
        <v>2025</v>
      </c>
      <c r="T961" s="11">
        <v>2026</v>
      </c>
      <c r="U961" s="11">
        <v>2027</v>
      </c>
      <c r="V961" s="11">
        <v>2028</v>
      </c>
      <c r="W961" s="11">
        <v>2029</v>
      </c>
      <c r="X961" s="11">
        <v>2030</v>
      </c>
      <c r="Y961" s="11">
        <v>2031</v>
      </c>
      <c r="Z961" s="11">
        <v>2032</v>
      </c>
      <c r="AA961" s="11">
        <v>2033</v>
      </c>
      <c r="AB961" s="11">
        <v>2034</v>
      </c>
      <c r="AC961" s="11">
        <v>2035</v>
      </c>
      <c r="AD961" s="11">
        <v>2036</v>
      </c>
      <c r="AE961" s="11">
        <v>2037</v>
      </c>
      <c r="AF961" s="11">
        <v>2038</v>
      </c>
      <c r="AG961" s="11">
        <v>2039</v>
      </c>
      <c r="AH961" s="11">
        <v>2040</v>
      </c>
      <c r="AI961" s="11">
        <v>2041</v>
      </c>
      <c r="AJ961" s="11">
        <v>2042</v>
      </c>
      <c r="AK961" s="11">
        <v>2043</v>
      </c>
      <c r="AL961" s="11">
        <v>2044</v>
      </c>
      <c r="AM961" s="11">
        <v>2045</v>
      </c>
      <c r="AN961" s="11">
        <v>2046</v>
      </c>
      <c r="AO961" s="11">
        <v>2047</v>
      </c>
      <c r="AP961" s="11">
        <v>2048</v>
      </c>
      <c r="AQ961" s="11">
        <v>2049</v>
      </c>
      <c r="AR961" s="11">
        <v>2050</v>
      </c>
      <c r="AS961" s="11">
        <v>2051</v>
      </c>
      <c r="AT961" s="11">
        <v>2052</v>
      </c>
      <c r="AU961" s="11">
        <v>2053</v>
      </c>
      <c r="AV961" s="11">
        <v>2054</v>
      </c>
      <c r="AW961" s="11">
        <v>2055</v>
      </c>
      <c r="AX961" s="11">
        <v>2056</v>
      </c>
      <c r="AY961" s="11">
        <v>2057</v>
      </c>
      <c r="AZ961" s="11">
        <v>2058</v>
      </c>
      <c r="BA961" s="11">
        <v>2059</v>
      </c>
      <c r="BB961" s="11">
        <v>2060</v>
      </c>
      <c r="BC961" s="11">
        <v>2061</v>
      </c>
      <c r="BD961" s="11">
        <v>2062</v>
      </c>
      <c r="BE961" s="11">
        <v>2063</v>
      </c>
      <c r="BF961" s="11">
        <v>2064</v>
      </c>
      <c r="BG961" s="11">
        <v>2065</v>
      </c>
      <c r="BH961" s="11">
        <v>2066</v>
      </c>
      <c r="BI961" s="11">
        <v>2067</v>
      </c>
      <c r="BJ961" s="11">
        <v>2068</v>
      </c>
      <c r="BK961" s="11">
        <v>2069</v>
      </c>
      <c r="BL961" s="11">
        <v>2070</v>
      </c>
      <c r="BM961" s="11">
        <v>2071</v>
      </c>
      <c r="BN961" s="11">
        <v>2072</v>
      </c>
      <c r="BO961" s="11">
        <v>2073</v>
      </c>
      <c r="BP961" s="11">
        <v>2074</v>
      </c>
      <c r="BQ961" s="11">
        <v>2075</v>
      </c>
      <c r="BR961" s="11">
        <v>2076</v>
      </c>
      <c r="BS961" s="11">
        <v>2077</v>
      </c>
      <c r="BT961" s="11">
        <v>2078</v>
      </c>
      <c r="BU961" s="11">
        <v>2079</v>
      </c>
      <c r="BV961" s="11">
        <v>2080</v>
      </c>
      <c r="BW961" s="11">
        <v>2081</v>
      </c>
      <c r="BX961" s="11">
        <v>2082</v>
      </c>
      <c r="BY961" s="11">
        <v>2083</v>
      </c>
      <c r="BZ961" s="11">
        <v>2084</v>
      </c>
      <c r="CA961" s="11">
        <v>2085</v>
      </c>
      <c r="CB961" s="11">
        <v>2086</v>
      </c>
      <c r="CC961" s="11">
        <v>2087</v>
      </c>
      <c r="CD961" s="11">
        <v>2088</v>
      </c>
      <c r="CE961" s="11">
        <v>2089</v>
      </c>
      <c r="CF961" s="11">
        <v>2090</v>
      </c>
      <c r="CG961" s="11">
        <v>2091</v>
      </c>
      <c r="CH961" s="11">
        <v>2092</v>
      </c>
      <c r="CI961" s="11">
        <v>2093</v>
      </c>
      <c r="CJ961" s="11">
        <v>2094</v>
      </c>
      <c r="CK961" s="11">
        <v>2095</v>
      </c>
      <c r="CL961" s="11">
        <v>2096</v>
      </c>
      <c r="CM961" s="11">
        <v>2097</v>
      </c>
      <c r="CN961" s="11">
        <v>2098</v>
      </c>
      <c r="CO961" s="11">
        <v>2099</v>
      </c>
      <c r="CP961" s="11">
        <v>2100</v>
      </c>
      <c r="CQ961" s="104"/>
    </row>
    <row r="962" spans="1:95" ht="14.45">
      <c r="A962" s="104"/>
      <c r="B962" s="104" t="s">
        <v>67</v>
      </c>
      <c r="C962" s="104"/>
      <c r="D962" s="102">
        <f t="shared" ref="D962:AI962" si="127">Opening_year_amenity_cost*Opening_year_mask</f>
        <v>0</v>
      </c>
      <c r="E962" s="102">
        <f t="shared" si="127"/>
        <v>0</v>
      </c>
      <c r="F962" s="102">
        <f t="shared" si="127"/>
        <v>0</v>
      </c>
      <c r="G962" s="102">
        <f t="shared" si="127"/>
        <v>0</v>
      </c>
      <c r="H962" s="102">
        <f t="shared" si="127"/>
        <v>0</v>
      </c>
      <c r="I962" s="102">
        <f t="shared" si="127"/>
        <v>0</v>
      </c>
      <c r="J962" s="102">
        <f t="shared" si="127"/>
        <v>0</v>
      </c>
      <c r="K962" s="102">
        <f t="shared" si="127"/>
        <v>0</v>
      </c>
      <c r="L962" s="102">
        <f t="shared" si="127"/>
        <v>0</v>
      </c>
      <c r="M962" s="102">
        <f t="shared" si="127"/>
        <v>0</v>
      </c>
      <c r="N962" s="102">
        <f t="shared" si="127"/>
        <v>0</v>
      </c>
      <c r="O962" s="102">
        <f t="shared" si="127"/>
        <v>0</v>
      </c>
      <c r="P962" s="102">
        <f t="shared" si="127"/>
        <v>0</v>
      </c>
      <c r="Q962" s="102">
        <f t="shared" si="127"/>
        <v>0</v>
      </c>
      <c r="R962" s="102">
        <f t="shared" si="127"/>
        <v>0</v>
      </c>
      <c r="S962" s="102">
        <f t="shared" si="127"/>
        <v>0</v>
      </c>
      <c r="T962" s="102">
        <f t="shared" si="127"/>
        <v>0</v>
      </c>
      <c r="U962" s="102">
        <f t="shared" si="127"/>
        <v>0</v>
      </c>
      <c r="V962" s="102">
        <f t="shared" si="127"/>
        <v>0</v>
      </c>
      <c r="W962" s="102">
        <f t="shared" si="127"/>
        <v>0</v>
      </c>
      <c r="X962" s="102">
        <f t="shared" si="127"/>
        <v>0</v>
      </c>
      <c r="Y962" s="102">
        <f t="shared" si="127"/>
        <v>0</v>
      </c>
      <c r="Z962" s="102">
        <f t="shared" si="127"/>
        <v>0</v>
      </c>
      <c r="AA962" s="102">
        <f t="shared" si="127"/>
        <v>0</v>
      </c>
      <c r="AB962" s="102">
        <f t="shared" si="127"/>
        <v>0</v>
      </c>
      <c r="AC962" s="102">
        <f>Opening_year_amenity_cost*Opening_year_mask</f>
        <v>0</v>
      </c>
      <c r="AD962" s="102">
        <f t="shared" si="127"/>
        <v>0</v>
      </c>
      <c r="AE962" s="102">
        <f t="shared" si="127"/>
        <v>0</v>
      </c>
      <c r="AF962" s="102">
        <f t="shared" si="127"/>
        <v>0</v>
      </c>
      <c r="AG962" s="102">
        <f t="shared" si="127"/>
        <v>0</v>
      </c>
      <c r="AH962" s="102">
        <f t="shared" si="127"/>
        <v>0</v>
      </c>
      <c r="AI962" s="102">
        <f t="shared" si="127"/>
        <v>0</v>
      </c>
      <c r="AJ962" s="102">
        <f t="shared" ref="AJ962:BO962" si="128">Opening_year_amenity_cost*Opening_year_mask</f>
        <v>0</v>
      </c>
      <c r="AK962" s="102">
        <f t="shared" si="128"/>
        <v>0</v>
      </c>
      <c r="AL962" s="102">
        <f t="shared" si="128"/>
        <v>0</v>
      </c>
      <c r="AM962" s="102">
        <f t="shared" si="128"/>
        <v>0</v>
      </c>
      <c r="AN962" s="102">
        <f t="shared" si="128"/>
        <v>0</v>
      </c>
      <c r="AO962" s="102">
        <f t="shared" si="128"/>
        <v>0</v>
      </c>
      <c r="AP962" s="102">
        <f t="shared" si="128"/>
        <v>0</v>
      </c>
      <c r="AQ962" s="102">
        <f t="shared" si="128"/>
        <v>0</v>
      </c>
      <c r="AR962" s="102">
        <f t="shared" si="128"/>
        <v>0</v>
      </c>
      <c r="AS962" s="102">
        <f t="shared" si="128"/>
        <v>0</v>
      </c>
      <c r="AT962" s="102">
        <f t="shared" si="128"/>
        <v>0</v>
      </c>
      <c r="AU962" s="102">
        <f t="shared" si="128"/>
        <v>0</v>
      </c>
      <c r="AV962" s="102">
        <f t="shared" si="128"/>
        <v>0</v>
      </c>
      <c r="AW962" s="102">
        <f t="shared" si="128"/>
        <v>0</v>
      </c>
      <c r="AX962" s="102">
        <f t="shared" si="128"/>
        <v>0</v>
      </c>
      <c r="AY962" s="102">
        <f t="shared" si="128"/>
        <v>0</v>
      </c>
      <c r="AZ962" s="102">
        <f t="shared" si="128"/>
        <v>0</v>
      </c>
      <c r="BA962" s="102">
        <f t="shared" si="128"/>
        <v>0</v>
      </c>
      <c r="BB962" s="102">
        <f t="shared" si="128"/>
        <v>0</v>
      </c>
      <c r="BC962" s="102">
        <f t="shared" si="128"/>
        <v>0</v>
      </c>
      <c r="BD962" s="102">
        <f t="shared" si="128"/>
        <v>0</v>
      </c>
      <c r="BE962" s="102">
        <f t="shared" si="128"/>
        <v>0</v>
      </c>
      <c r="BF962" s="102">
        <f t="shared" si="128"/>
        <v>0</v>
      </c>
      <c r="BG962" s="102">
        <f t="shared" si="128"/>
        <v>0</v>
      </c>
      <c r="BH962" s="102">
        <f t="shared" si="128"/>
        <v>0</v>
      </c>
      <c r="BI962" s="102">
        <f t="shared" si="128"/>
        <v>0</v>
      </c>
      <c r="BJ962" s="102">
        <f t="shared" si="128"/>
        <v>0</v>
      </c>
      <c r="BK962" s="102">
        <f t="shared" si="128"/>
        <v>0</v>
      </c>
      <c r="BL962" s="102">
        <f t="shared" si="128"/>
        <v>0</v>
      </c>
      <c r="BM962" s="102">
        <f t="shared" si="128"/>
        <v>0</v>
      </c>
      <c r="BN962" s="102">
        <f t="shared" si="128"/>
        <v>0</v>
      </c>
      <c r="BO962" s="102">
        <f t="shared" si="128"/>
        <v>0</v>
      </c>
      <c r="BP962" s="102">
        <f t="shared" ref="BP962:CP962" si="129">Opening_year_amenity_cost*Opening_year_mask</f>
        <v>0</v>
      </c>
      <c r="BQ962" s="102">
        <f t="shared" si="129"/>
        <v>0</v>
      </c>
      <c r="BR962" s="102">
        <f t="shared" si="129"/>
        <v>0</v>
      </c>
      <c r="BS962" s="102">
        <f t="shared" si="129"/>
        <v>0</v>
      </c>
      <c r="BT962" s="102">
        <f t="shared" si="129"/>
        <v>0</v>
      </c>
      <c r="BU962" s="102">
        <f t="shared" si="129"/>
        <v>0</v>
      </c>
      <c r="BV962" s="102">
        <f t="shared" si="129"/>
        <v>0</v>
      </c>
      <c r="BW962" s="102">
        <f t="shared" si="129"/>
        <v>0</v>
      </c>
      <c r="BX962" s="102">
        <f t="shared" si="129"/>
        <v>0</v>
      </c>
      <c r="BY962" s="102">
        <f t="shared" si="129"/>
        <v>0</v>
      </c>
      <c r="BZ962" s="102">
        <f t="shared" si="129"/>
        <v>0</v>
      </c>
      <c r="CA962" s="102">
        <f t="shared" si="129"/>
        <v>0</v>
      </c>
      <c r="CB962" s="102">
        <f t="shared" si="129"/>
        <v>0</v>
      </c>
      <c r="CC962" s="102">
        <f t="shared" si="129"/>
        <v>0</v>
      </c>
      <c r="CD962" s="102">
        <f t="shared" si="129"/>
        <v>0</v>
      </c>
      <c r="CE962" s="102">
        <f t="shared" si="129"/>
        <v>0</v>
      </c>
      <c r="CF962" s="102">
        <f t="shared" si="129"/>
        <v>0</v>
      </c>
      <c r="CG962" s="102">
        <f t="shared" si="129"/>
        <v>0</v>
      </c>
      <c r="CH962" s="102">
        <f t="shared" si="129"/>
        <v>0</v>
      </c>
      <c r="CI962" s="102">
        <f t="shared" si="129"/>
        <v>0</v>
      </c>
      <c r="CJ962" s="102">
        <f t="shared" si="129"/>
        <v>0</v>
      </c>
      <c r="CK962" s="102">
        <f t="shared" si="129"/>
        <v>0</v>
      </c>
      <c r="CL962" s="102">
        <f t="shared" si="129"/>
        <v>0</v>
      </c>
      <c r="CM962" s="102">
        <f t="shared" si="129"/>
        <v>0</v>
      </c>
      <c r="CN962" s="102">
        <f t="shared" si="129"/>
        <v>0</v>
      </c>
      <c r="CO962" s="102">
        <f t="shared" si="129"/>
        <v>0</v>
      </c>
      <c r="CP962" s="102">
        <f t="shared" si="129"/>
        <v>0</v>
      </c>
      <c r="CQ962" s="3" t="s">
        <v>285</v>
      </c>
    </row>
    <row r="963" spans="1:95" ht="14.45">
      <c r="A963" s="104"/>
      <c r="B963" s="104" t="s">
        <v>69</v>
      </c>
      <c r="C963" s="104"/>
      <c r="D963" s="102">
        <f t="shared" ref="D963:AI963" si="130">Forecast_year_amenity_cost*Forecast_year_mask</f>
        <v>0</v>
      </c>
      <c r="E963" s="102">
        <f t="shared" si="130"/>
        <v>0</v>
      </c>
      <c r="F963" s="102">
        <f t="shared" si="130"/>
        <v>0</v>
      </c>
      <c r="G963" s="102">
        <f t="shared" si="130"/>
        <v>0</v>
      </c>
      <c r="H963" s="102">
        <f t="shared" si="130"/>
        <v>0</v>
      </c>
      <c r="I963" s="102">
        <f t="shared" si="130"/>
        <v>0</v>
      </c>
      <c r="J963" s="102">
        <f t="shared" si="130"/>
        <v>0</v>
      </c>
      <c r="K963" s="102">
        <f t="shared" si="130"/>
        <v>0</v>
      </c>
      <c r="L963" s="102">
        <f t="shared" si="130"/>
        <v>0</v>
      </c>
      <c r="M963" s="102">
        <f t="shared" si="130"/>
        <v>0</v>
      </c>
      <c r="N963" s="102">
        <f t="shared" si="130"/>
        <v>0</v>
      </c>
      <c r="O963" s="102">
        <f t="shared" si="130"/>
        <v>0</v>
      </c>
      <c r="P963" s="102">
        <f t="shared" si="130"/>
        <v>0</v>
      </c>
      <c r="Q963" s="102">
        <f t="shared" si="130"/>
        <v>0</v>
      </c>
      <c r="R963" s="102">
        <f t="shared" si="130"/>
        <v>0</v>
      </c>
      <c r="S963" s="102">
        <f t="shared" si="130"/>
        <v>0</v>
      </c>
      <c r="T963" s="102">
        <f t="shared" si="130"/>
        <v>0</v>
      </c>
      <c r="U963" s="102">
        <f t="shared" si="130"/>
        <v>0</v>
      </c>
      <c r="V963" s="102">
        <f t="shared" si="130"/>
        <v>0</v>
      </c>
      <c r="W963" s="102">
        <f t="shared" si="130"/>
        <v>0</v>
      </c>
      <c r="X963" s="102">
        <f t="shared" si="130"/>
        <v>0</v>
      </c>
      <c r="Y963" s="102">
        <f t="shared" si="130"/>
        <v>0</v>
      </c>
      <c r="Z963" s="102">
        <f t="shared" si="130"/>
        <v>0</v>
      </c>
      <c r="AA963" s="102">
        <f t="shared" si="130"/>
        <v>0</v>
      </c>
      <c r="AB963" s="102">
        <f t="shared" si="130"/>
        <v>0</v>
      </c>
      <c r="AC963" s="102">
        <f>Forecast_year_amenity_cost*Forecast_year_mask</f>
        <v>0</v>
      </c>
      <c r="AD963" s="102">
        <f t="shared" si="130"/>
        <v>0</v>
      </c>
      <c r="AE963" s="102">
        <f t="shared" si="130"/>
        <v>0</v>
      </c>
      <c r="AF963" s="102">
        <f t="shared" si="130"/>
        <v>0</v>
      </c>
      <c r="AG963" s="102">
        <f t="shared" si="130"/>
        <v>0</v>
      </c>
      <c r="AH963" s="102">
        <f t="shared" si="130"/>
        <v>0</v>
      </c>
      <c r="AI963" s="102">
        <f t="shared" si="130"/>
        <v>0</v>
      </c>
      <c r="AJ963" s="102">
        <f t="shared" ref="AJ963:BO963" si="131">Forecast_year_amenity_cost*Forecast_year_mask</f>
        <v>0</v>
      </c>
      <c r="AK963" s="102">
        <f t="shared" si="131"/>
        <v>0</v>
      </c>
      <c r="AL963" s="102">
        <f t="shared" si="131"/>
        <v>0</v>
      </c>
      <c r="AM963" s="102">
        <f t="shared" si="131"/>
        <v>0</v>
      </c>
      <c r="AN963" s="102">
        <f t="shared" si="131"/>
        <v>0</v>
      </c>
      <c r="AO963" s="102">
        <f t="shared" si="131"/>
        <v>0</v>
      </c>
      <c r="AP963" s="102">
        <f t="shared" si="131"/>
        <v>0</v>
      </c>
      <c r="AQ963" s="102">
        <f t="shared" si="131"/>
        <v>0</v>
      </c>
      <c r="AR963" s="102">
        <f t="shared" si="131"/>
        <v>0</v>
      </c>
      <c r="AS963" s="102">
        <f t="shared" si="131"/>
        <v>0</v>
      </c>
      <c r="AT963" s="102">
        <f t="shared" si="131"/>
        <v>0</v>
      </c>
      <c r="AU963" s="102">
        <f t="shared" si="131"/>
        <v>0</v>
      </c>
      <c r="AV963" s="102">
        <f t="shared" si="131"/>
        <v>0</v>
      </c>
      <c r="AW963" s="102">
        <f t="shared" si="131"/>
        <v>0</v>
      </c>
      <c r="AX963" s="102">
        <f t="shared" si="131"/>
        <v>0</v>
      </c>
      <c r="AY963" s="102">
        <f t="shared" si="131"/>
        <v>0</v>
      </c>
      <c r="AZ963" s="102">
        <f t="shared" si="131"/>
        <v>0</v>
      </c>
      <c r="BA963" s="102">
        <f t="shared" si="131"/>
        <v>0</v>
      </c>
      <c r="BB963" s="102">
        <f t="shared" si="131"/>
        <v>0</v>
      </c>
      <c r="BC963" s="102">
        <f t="shared" si="131"/>
        <v>0</v>
      </c>
      <c r="BD963" s="102">
        <f t="shared" si="131"/>
        <v>0</v>
      </c>
      <c r="BE963" s="102">
        <f t="shared" si="131"/>
        <v>0</v>
      </c>
      <c r="BF963" s="102">
        <f t="shared" si="131"/>
        <v>0</v>
      </c>
      <c r="BG963" s="102">
        <f t="shared" si="131"/>
        <v>0</v>
      </c>
      <c r="BH963" s="102">
        <f t="shared" si="131"/>
        <v>0</v>
      </c>
      <c r="BI963" s="102">
        <f t="shared" si="131"/>
        <v>0</v>
      </c>
      <c r="BJ963" s="102">
        <f t="shared" si="131"/>
        <v>0</v>
      </c>
      <c r="BK963" s="102">
        <f t="shared" si="131"/>
        <v>0</v>
      </c>
      <c r="BL963" s="102">
        <f t="shared" si="131"/>
        <v>0</v>
      </c>
      <c r="BM963" s="102">
        <f t="shared" si="131"/>
        <v>0</v>
      </c>
      <c r="BN963" s="102">
        <f t="shared" si="131"/>
        <v>0</v>
      </c>
      <c r="BO963" s="102">
        <f t="shared" si="131"/>
        <v>0</v>
      </c>
      <c r="BP963" s="102">
        <f t="shared" ref="BP963:CP963" si="132">Forecast_year_amenity_cost*Forecast_year_mask</f>
        <v>0</v>
      </c>
      <c r="BQ963" s="102">
        <f t="shared" si="132"/>
        <v>0</v>
      </c>
      <c r="BR963" s="102">
        <f t="shared" si="132"/>
        <v>0</v>
      </c>
      <c r="BS963" s="102">
        <f t="shared" si="132"/>
        <v>0</v>
      </c>
      <c r="BT963" s="102">
        <f t="shared" si="132"/>
        <v>0</v>
      </c>
      <c r="BU963" s="102">
        <f t="shared" si="132"/>
        <v>0</v>
      </c>
      <c r="BV963" s="102">
        <f t="shared" si="132"/>
        <v>0</v>
      </c>
      <c r="BW963" s="102">
        <f t="shared" si="132"/>
        <v>0</v>
      </c>
      <c r="BX963" s="102">
        <f t="shared" si="132"/>
        <v>0</v>
      </c>
      <c r="BY963" s="102">
        <f t="shared" si="132"/>
        <v>0</v>
      </c>
      <c r="BZ963" s="102">
        <f t="shared" si="132"/>
        <v>0</v>
      </c>
      <c r="CA963" s="102">
        <f t="shared" si="132"/>
        <v>0</v>
      </c>
      <c r="CB963" s="102">
        <f t="shared" si="132"/>
        <v>0</v>
      </c>
      <c r="CC963" s="102">
        <f t="shared" si="132"/>
        <v>0</v>
      </c>
      <c r="CD963" s="102">
        <f t="shared" si="132"/>
        <v>0</v>
      </c>
      <c r="CE963" s="102">
        <f t="shared" si="132"/>
        <v>0</v>
      </c>
      <c r="CF963" s="102">
        <f t="shared" si="132"/>
        <v>0</v>
      </c>
      <c r="CG963" s="102">
        <f t="shared" si="132"/>
        <v>0</v>
      </c>
      <c r="CH963" s="102">
        <f t="shared" si="132"/>
        <v>0</v>
      </c>
      <c r="CI963" s="102">
        <f t="shared" si="132"/>
        <v>0</v>
      </c>
      <c r="CJ963" s="102">
        <f t="shared" si="132"/>
        <v>0</v>
      </c>
      <c r="CK963" s="102">
        <f t="shared" si="132"/>
        <v>0</v>
      </c>
      <c r="CL963" s="102">
        <f t="shared" si="132"/>
        <v>0</v>
      </c>
      <c r="CM963" s="102">
        <f t="shared" si="132"/>
        <v>0</v>
      </c>
      <c r="CN963" s="102">
        <f t="shared" si="132"/>
        <v>0</v>
      </c>
      <c r="CO963" s="102">
        <f t="shared" si="132"/>
        <v>0</v>
      </c>
      <c r="CP963" s="102">
        <f t="shared" si="132"/>
        <v>0</v>
      </c>
      <c r="CQ963" s="3" t="s">
        <v>286</v>
      </c>
    </row>
    <row r="964" spans="1:95" ht="14.45">
      <c r="A964" s="104"/>
      <c r="B964" s="104" t="s">
        <v>271</v>
      </c>
      <c r="C964" s="104"/>
      <c r="D964" s="102">
        <f t="shared" ref="D964:AI964" si="133">(Opening_year_amenity_cost+(Difference_amenity_cost)*(year-Opening_year)/(Forecast_and_opening_year_difference))*Interpolation_mask</f>
        <v>0</v>
      </c>
      <c r="E964" s="102">
        <f t="shared" si="133"/>
        <v>0</v>
      </c>
      <c r="F964" s="102">
        <f t="shared" si="133"/>
        <v>0</v>
      </c>
      <c r="G964" s="102">
        <f t="shared" si="133"/>
        <v>0</v>
      </c>
      <c r="H964" s="102">
        <f t="shared" si="133"/>
        <v>0</v>
      </c>
      <c r="I964" s="102">
        <f t="shared" si="133"/>
        <v>0</v>
      </c>
      <c r="J964" s="102">
        <f t="shared" si="133"/>
        <v>0</v>
      </c>
      <c r="K964" s="102">
        <f t="shared" si="133"/>
        <v>0</v>
      </c>
      <c r="L964" s="102">
        <f t="shared" si="133"/>
        <v>0</v>
      </c>
      <c r="M964" s="102">
        <f t="shared" si="133"/>
        <v>0</v>
      </c>
      <c r="N964" s="102">
        <f t="shared" si="133"/>
        <v>0</v>
      </c>
      <c r="O964" s="102">
        <f t="shared" si="133"/>
        <v>0</v>
      </c>
      <c r="P964" s="102">
        <f t="shared" si="133"/>
        <v>0</v>
      </c>
      <c r="Q964" s="102">
        <f t="shared" si="133"/>
        <v>0</v>
      </c>
      <c r="R964" s="102">
        <f t="shared" si="133"/>
        <v>0</v>
      </c>
      <c r="S964" s="102">
        <f t="shared" si="133"/>
        <v>0</v>
      </c>
      <c r="T964" s="102">
        <f t="shared" si="133"/>
        <v>0</v>
      </c>
      <c r="U964" s="102">
        <f t="shared" si="133"/>
        <v>0</v>
      </c>
      <c r="V964" s="102">
        <f t="shared" si="133"/>
        <v>0</v>
      </c>
      <c r="W964" s="102">
        <f t="shared" si="133"/>
        <v>0</v>
      </c>
      <c r="X964" s="102">
        <f t="shared" si="133"/>
        <v>0</v>
      </c>
      <c r="Y964" s="102">
        <f t="shared" si="133"/>
        <v>0</v>
      </c>
      <c r="Z964" s="102">
        <f t="shared" si="133"/>
        <v>0</v>
      </c>
      <c r="AA964" s="102">
        <f t="shared" si="133"/>
        <v>0</v>
      </c>
      <c r="AB964" s="102">
        <f t="shared" si="133"/>
        <v>0</v>
      </c>
      <c r="AC964" s="102">
        <f t="shared" si="133"/>
        <v>0</v>
      </c>
      <c r="AD964" s="102">
        <f t="shared" si="133"/>
        <v>0</v>
      </c>
      <c r="AE964" s="102">
        <f t="shared" si="133"/>
        <v>0</v>
      </c>
      <c r="AF964" s="102">
        <f t="shared" si="133"/>
        <v>0</v>
      </c>
      <c r="AG964" s="102">
        <f t="shared" si="133"/>
        <v>0</v>
      </c>
      <c r="AH964" s="102">
        <f t="shared" si="133"/>
        <v>0</v>
      </c>
      <c r="AI964" s="102">
        <f t="shared" si="133"/>
        <v>0</v>
      </c>
      <c r="AJ964" s="102">
        <f t="shared" ref="AJ964:BO964" si="134">(Opening_year_amenity_cost+(Difference_amenity_cost)*(year-Opening_year)/(Forecast_and_opening_year_difference))*Interpolation_mask</f>
        <v>0</v>
      </c>
      <c r="AK964" s="102">
        <f t="shared" si="134"/>
        <v>0</v>
      </c>
      <c r="AL964" s="102">
        <f t="shared" si="134"/>
        <v>0</v>
      </c>
      <c r="AM964" s="102">
        <f t="shared" si="134"/>
        <v>0</v>
      </c>
      <c r="AN964" s="102">
        <f t="shared" si="134"/>
        <v>0</v>
      </c>
      <c r="AO964" s="102">
        <f t="shared" si="134"/>
        <v>0</v>
      </c>
      <c r="AP964" s="102">
        <f t="shared" si="134"/>
        <v>0</v>
      </c>
      <c r="AQ964" s="102">
        <f t="shared" si="134"/>
        <v>0</v>
      </c>
      <c r="AR964" s="102">
        <f t="shared" si="134"/>
        <v>0</v>
      </c>
      <c r="AS964" s="102">
        <f t="shared" si="134"/>
        <v>0</v>
      </c>
      <c r="AT964" s="102">
        <f t="shared" si="134"/>
        <v>0</v>
      </c>
      <c r="AU964" s="102">
        <f t="shared" si="134"/>
        <v>0</v>
      </c>
      <c r="AV964" s="102">
        <f t="shared" si="134"/>
        <v>0</v>
      </c>
      <c r="AW964" s="102">
        <f t="shared" si="134"/>
        <v>0</v>
      </c>
      <c r="AX964" s="102">
        <f t="shared" si="134"/>
        <v>0</v>
      </c>
      <c r="AY964" s="102">
        <f t="shared" si="134"/>
        <v>0</v>
      </c>
      <c r="AZ964" s="102">
        <f t="shared" si="134"/>
        <v>0</v>
      </c>
      <c r="BA964" s="102">
        <f t="shared" si="134"/>
        <v>0</v>
      </c>
      <c r="BB964" s="102">
        <f t="shared" si="134"/>
        <v>0</v>
      </c>
      <c r="BC964" s="102">
        <f t="shared" si="134"/>
        <v>0</v>
      </c>
      <c r="BD964" s="102">
        <f t="shared" si="134"/>
        <v>0</v>
      </c>
      <c r="BE964" s="102">
        <f t="shared" si="134"/>
        <v>0</v>
      </c>
      <c r="BF964" s="102">
        <f t="shared" si="134"/>
        <v>0</v>
      </c>
      <c r="BG964" s="102">
        <f t="shared" si="134"/>
        <v>0</v>
      </c>
      <c r="BH964" s="102">
        <f t="shared" si="134"/>
        <v>0</v>
      </c>
      <c r="BI964" s="102">
        <f t="shared" si="134"/>
        <v>0</v>
      </c>
      <c r="BJ964" s="102">
        <f t="shared" si="134"/>
        <v>0</v>
      </c>
      <c r="BK964" s="102">
        <f t="shared" si="134"/>
        <v>0</v>
      </c>
      <c r="BL964" s="102">
        <f t="shared" si="134"/>
        <v>0</v>
      </c>
      <c r="BM964" s="102">
        <f t="shared" si="134"/>
        <v>0</v>
      </c>
      <c r="BN964" s="102">
        <f t="shared" si="134"/>
        <v>0</v>
      </c>
      <c r="BO964" s="102">
        <f t="shared" si="134"/>
        <v>0</v>
      </c>
      <c r="BP964" s="102">
        <f t="shared" ref="BP964:CP964" si="135">(Opening_year_amenity_cost+(Difference_amenity_cost)*(year-Opening_year)/(Forecast_and_opening_year_difference))*Interpolation_mask</f>
        <v>0</v>
      </c>
      <c r="BQ964" s="102">
        <f t="shared" si="135"/>
        <v>0</v>
      </c>
      <c r="BR964" s="102">
        <f t="shared" si="135"/>
        <v>0</v>
      </c>
      <c r="BS964" s="102">
        <f t="shared" si="135"/>
        <v>0</v>
      </c>
      <c r="BT964" s="102">
        <f t="shared" si="135"/>
        <v>0</v>
      </c>
      <c r="BU964" s="102">
        <f t="shared" si="135"/>
        <v>0</v>
      </c>
      <c r="BV964" s="102">
        <f t="shared" si="135"/>
        <v>0</v>
      </c>
      <c r="BW964" s="102">
        <f t="shared" si="135"/>
        <v>0</v>
      </c>
      <c r="BX964" s="102">
        <f t="shared" si="135"/>
        <v>0</v>
      </c>
      <c r="BY964" s="102">
        <f t="shared" si="135"/>
        <v>0</v>
      </c>
      <c r="BZ964" s="102">
        <f t="shared" si="135"/>
        <v>0</v>
      </c>
      <c r="CA964" s="102">
        <f t="shared" si="135"/>
        <v>0</v>
      </c>
      <c r="CB964" s="102">
        <f t="shared" si="135"/>
        <v>0</v>
      </c>
      <c r="CC964" s="102">
        <f t="shared" si="135"/>
        <v>0</v>
      </c>
      <c r="CD964" s="102">
        <f t="shared" si="135"/>
        <v>0</v>
      </c>
      <c r="CE964" s="102">
        <f t="shared" si="135"/>
        <v>0</v>
      </c>
      <c r="CF964" s="102">
        <f t="shared" si="135"/>
        <v>0</v>
      </c>
      <c r="CG964" s="102">
        <f t="shared" si="135"/>
        <v>0</v>
      </c>
      <c r="CH964" s="102">
        <f t="shared" si="135"/>
        <v>0</v>
      </c>
      <c r="CI964" s="102">
        <f t="shared" si="135"/>
        <v>0</v>
      </c>
      <c r="CJ964" s="102">
        <f t="shared" si="135"/>
        <v>0</v>
      </c>
      <c r="CK964" s="102">
        <f t="shared" si="135"/>
        <v>0</v>
      </c>
      <c r="CL964" s="102">
        <f t="shared" si="135"/>
        <v>0</v>
      </c>
      <c r="CM964" s="102">
        <f t="shared" si="135"/>
        <v>0</v>
      </c>
      <c r="CN964" s="102">
        <f t="shared" si="135"/>
        <v>0</v>
      </c>
      <c r="CO964" s="102">
        <f t="shared" si="135"/>
        <v>0</v>
      </c>
      <c r="CP964" s="102">
        <f t="shared" si="135"/>
        <v>0</v>
      </c>
      <c r="CQ964" s="3" t="s">
        <v>287</v>
      </c>
    </row>
    <row r="965" spans="1:95" ht="14.45">
      <c r="A965" s="104"/>
      <c r="B965" s="104" t="s">
        <v>273</v>
      </c>
      <c r="C965" s="104"/>
      <c r="D965" s="102">
        <f t="shared" ref="D965:AI965" si="136">Forecast_year_amenity_cost*Extrapolation_mask</f>
        <v>0</v>
      </c>
      <c r="E965" s="102">
        <f t="shared" si="136"/>
        <v>0</v>
      </c>
      <c r="F965" s="102">
        <f t="shared" si="136"/>
        <v>0</v>
      </c>
      <c r="G965" s="102">
        <f t="shared" si="136"/>
        <v>0</v>
      </c>
      <c r="H965" s="102">
        <f t="shared" si="136"/>
        <v>0</v>
      </c>
      <c r="I965" s="102">
        <f t="shared" si="136"/>
        <v>0</v>
      </c>
      <c r="J965" s="102">
        <f t="shared" si="136"/>
        <v>0</v>
      </c>
      <c r="K965" s="102">
        <f t="shared" si="136"/>
        <v>0</v>
      </c>
      <c r="L965" s="102">
        <f t="shared" si="136"/>
        <v>0</v>
      </c>
      <c r="M965" s="102">
        <f t="shared" si="136"/>
        <v>0</v>
      </c>
      <c r="N965" s="102">
        <f t="shared" si="136"/>
        <v>0</v>
      </c>
      <c r="O965" s="102">
        <f t="shared" si="136"/>
        <v>0</v>
      </c>
      <c r="P965" s="102">
        <f t="shared" si="136"/>
        <v>0</v>
      </c>
      <c r="Q965" s="102">
        <f t="shared" si="136"/>
        <v>0</v>
      </c>
      <c r="R965" s="102">
        <f t="shared" si="136"/>
        <v>0</v>
      </c>
      <c r="S965" s="102">
        <f t="shared" si="136"/>
        <v>0</v>
      </c>
      <c r="T965" s="102">
        <f t="shared" si="136"/>
        <v>0</v>
      </c>
      <c r="U965" s="102">
        <f t="shared" si="136"/>
        <v>0</v>
      </c>
      <c r="V965" s="102">
        <f t="shared" si="136"/>
        <v>0</v>
      </c>
      <c r="W965" s="102">
        <f t="shared" si="136"/>
        <v>0</v>
      </c>
      <c r="X965" s="102">
        <f t="shared" si="136"/>
        <v>0</v>
      </c>
      <c r="Y965" s="102">
        <f t="shared" si="136"/>
        <v>0</v>
      </c>
      <c r="Z965" s="102">
        <f t="shared" si="136"/>
        <v>0</v>
      </c>
      <c r="AA965" s="102">
        <f t="shared" si="136"/>
        <v>0</v>
      </c>
      <c r="AB965" s="102">
        <f t="shared" si="136"/>
        <v>0</v>
      </c>
      <c r="AC965" s="102">
        <f t="shared" si="136"/>
        <v>0</v>
      </c>
      <c r="AD965" s="102">
        <f t="shared" si="136"/>
        <v>0</v>
      </c>
      <c r="AE965" s="102">
        <f t="shared" si="136"/>
        <v>0</v>
      </c>
      <c r="AF965" s="102">
        <f t="shared" si="136"/>
        <v>0</v>
      </c>
      <c r="AG965" s="102">
        <f t="shared" si="136"/>
        <v>0</v>
      </c>
      <c r="AH965" s="102">
        <f t="shared" si="136"/>
        <v>0</v>
      </c>
      <c r="AI965" s="102">
        <f t="shared" si="136"/>
        <v>0</v>
      </c>
      <c r="AJ965" s="102">
        <f t="shared" ref="AJ965:BO965" si="137">Forecast_year_amenity_cost*Extrapolation_mask</f>
        <v>0</v>
      </c>
      <c r="AK965" s="102">
        <f t="shared" si="137"/>
        <v>0</v>
      </c>
      <c r="AL965" s="102">
        <f t="shared" si="137"/>
        <v>0</v>
      </c>
      <c r="AM965" s="102">
        <f t="shared" si="137"/>
        <v>0</v>
      </c>
      <c r="AN965" s="102">
        <f t="shared" si="137"/>
        <v>0</v>
      </c>
      <c r="AO965" s="102">
        <f t="shared" si="137"/>
        <v>0</v>
      </c>
      <c r="AP965" s="102">
        <f t="shared" si="137"/>
        <v>0</v>
      </c>
      <c r="AQ965" s="102">
        <f t="shared" si="137"/>
        <v>0</v>
      </c>
      <c r="AR965" s="102">
        <f t="shared" si="137"/>
        <v>0</v>
      </c>
      <c r="AS965" s="102">
        <f t="shared" si="137"/>
        <v>0</v>
      </c>
      <c r="AT965" s="102">
        <f t="shared" si="137"/>
        <v>0</v>
      </c>
      <c r="AU965" s="102">
        <f t="shared" si="137"/>
        <v>0</v>
      </c>
      <c r="AV965" s="102">
        <f t="shared" si="137"/>
        <v>0</v>
      </c>
      <c r="AW965" s="102">
        <f t="shared" si="137"/>
        <v>0</v>
      </c>
      <c r="AX965" s="102">
        <f t="shared" si="137"/>
        <v>0</v>
      </c>
      <c r="AY965" s="102">
        <f t="shared" si="137"/>
        <v>0</v>
      </c>
      <c r="AZ965" s="102">
        <f t="shared" si="137"/>
        <v>0</v>
      </c>
      <c r="BA965" s="102">
        <f t="shared" si="137"/>
        <v>0</v>
      </c>
      <c r="BB965" s="102">
        <f t="shared" si="137"/>
        <v>0</v>
      </c>
      <c r="BC965" s="102">
        <f t="shared" si="137"/>
        <v>0</v>
      </c>
      <c r="BD965" s="102">
        <f t="shared" si="137"/>
        <v>0</v>
      </c>
      <c r="BE965" s="102">
        <f t="shared" si="137"/>
        <v>0</v>
      </c>
      <c r="BF965" s="102">
        <f t="shared" si="137"/>
        <v>0</v>
      </c>
      <c r="BG965" s="102">
        <f t="shared" si="137"/>
        <v>0</v>
      </c>
      <c r="BH965" s="102">
        <f t="shared" si="137"/>
        <v>0</v>
      </c>
      <c r="BI965" s="102">
        <f t="shared" si="137"/>
        <v>0</v>
      </c>
      <c r="BJ965" s="102">
        <f t="shared" si="137"/>
        <v>0</v>
      </c>
      <c r="BK965" s="102">
        <f t="shared" si="137"/>
        <v>0</v>
      </c>
      <c r="BL965" s="102">
        <f t="shared" si="137"/>
        <v>0</v>
      </c>
      <c r="BM965" s="102">
        <f t="shared" si="137"/>
        <v>0</v>
      </c>
      <c r="BN965" s="102">
        <f t="shared" si="137"/>
        <v>0</v>
      </c>
      <c r="BO965" s="102">
        <f t="shared" si="137"/>
        <v>0</v>
      </c>
      <c r="BP965" s="102">
        <f t="shared" ref="BP965:CP965" si="138">Forecast_year_amenity_cost*Extrapolation_mask</f>
        <v>0</v>
      </c>
      <c r="BQ965" s="102">
        <f t="shared" si="138"/>
        <v>0</v>
      </c>
      <c r="BR965" s="102">
        <f t="shared" si="138"/>
        <v>0</v>
      </c>
      <c r="BS965" s="102">
        <f t="shared" si="138"/>
        <v>0</v>
      </c>
      <c r="BT965" s="102">
        <f t="shared" si="138"/>
        <v>0</v>
      </c>
      <c r="BU965" s="102">
        <f t="shared" si="138"/>
        <v>0</v>
      </c>
      <c r="BV965" s="102">
        <f t="shared" si="138"/>
        <v>0</v>
      </c>
      <c r="BW965" s="102">
        <f t="shared" si="138"/>
        <v>0</v>
      </c>
      <c r="BX965" s="102">
        <f t="shared" si="138"/>
        <v>0</v>
      </c>
      <c r="BY965" s="102">
        <f t="shared" si="138"/>
        <v>0</v>
      </c>
      <c r="BZ965" s="102">
        <f t="shared" si="138"/>
        <v>0</v>
      </c>
      <c r="CA965" s="102">
        <f t="shared" si="138"/>
        <v>0</v>
      </c>
      <c r="CB965" s="102">
        <f t="shared" si="138"/>
        <v>0</v>
      </c>
      <c r="CC965" s="102">
        <f t="shared" si="138"/>
        <v>0</v>
      </c>
      <c r="CD965" s="102">
        <f t="shared" si="138"/>
        <v>0</v>
      </c>
      <c r="CE965" s="102">
        <f t="shared" si="138"/>
        <v>0</v>
      </c>
      <c r="CF965" s="102">
        <f t="shared" si="138"/>
        <v>0</v>
      </c>
      <c r="CG965" s="102">
        <f t="shared" si="138"/>
        <v>0</v>
      </c>
      <c r="CH965" s="102">
        <f t="shared" si="138"/>
        <v>0</v>
      </c>
      <c r="CI965" s="102">
        <f t="shared" si="138"/>
        <v>0</v>
      </c>
      <c r="CJ965" s="102">
        <f t="shared" si="138"/>
        <v>0</v>
      </c>
      <c r="CK965" s="102">
        <f t="shared" si="138"/>
        <v>0</v>
      </c>
      <c r="CL965" s="102">
        <f t="shared" si="138"/>
        <v>0</v>
      </c>
      <c r="CM965" s="102">
        <f t="shared" si="138"/>
        <v>0</v>
      </c>
      <c r="CN965" s="102">
        <f t="shared" si="138"/>
        <v>0</v>
      </c>
      <c r="CO965" s="102">
        <f t="shared" si="138"/>
        <v>0</v>
      </c>
      <c r="CP965" s="102">
        <f t="shared" si="138"/>
        <v>0</v>
      </c>
      <c r="CQ965" s="3" t="s">
        <v>288</v>
      </c>
    </row>
    <row r="966" spans="1:95" ht="14.45">
      <c r="A966" s="104"/>
      <c r="B966" s="104" t="s">
        <v>282</v>
      </c>
      <c r="C966" s="104"/>
      <c r="D966" s="102">
        <f t="shared" ref="D966:AI966" si="139">Opening_year_amenity_cost_mask+Forecast_year_amenity_cost_mask+Interpolation_amenity_cost_mask+Extrapolation_amenity_cost_mask</f>
        <v>0</v>
      </c>
      <c r="E966" s="102">
        <f t="shared" si="139"/>
        <v>0</v>
      </c>
      <c r="F966" s="102">
        <f t="shared" si="139"/>
        <v>0</v>
      </c>
      <c r="G966" s="102">
        <f t="shared" si="139"/>
        <v>0</v>
      </c>
      <c r="H966" s="102">
        <f t="shared" si="139"/>
        <v>0</v>
      </c>
      <c r="I966" s="102">
        <f t="shared" si="139"/>
        <v>0</v>
      </c>
      <c r="J966" s="102">
        <f t="shared" si="139"/>
        <v>0</v>
      </c>
      <c r="K966" s="102">
        <f t="shared" si="139"/>
        <v>0</v>
      </c>
      <c r="L966" s="102">
        <f t="shared" si="139"/>
        <v>0</v>
      </c>
      <c r="M966" s="102">
        <f t="shared" si="139"/>
        <v>0</v>
      </c>
      <c r="N966" s="102">
        <f t="shared" si="139"/>
        <v>0</v>
      </c>
      <c r="O966" s="102">
        <f t="shared" si="139"/>
        <v>0</v>
      </c>
      <c r="P966" s="102">
        <f t="shared" si="139"/>
        <v>0</v>
      </c>
      <c r="Q966" s="102">
        <f t="shared" si="139"/>
        <v>0</v>
      </c>
      <c r="R966" s="102">
        <f t="shared" si="139"/>
        <v>0</v>
      </c>
      <c r="S966" s="102">
        <f t="shared" si="139"/>
        <v>0</v>
      </c>
      <c r="T966" s="102">
        <f t="shared" si="139"/>
        <v>0</v>
      </c>
      <c r="U966" s="102">
        <f t="shared" si="139"/>
        <v>0</v>
      </c>
      <c r="V966" s="102">
        <f t="shared" si="139"/>
        <v>0</v>
      </c>
      <c r="W966" s="102">
        <f t="shared" si="139"/>
        <v>0</v>
      </c>
      <c r="X966" s="102">
        <f t="shared" si="139"/>
        <v>0</v>
      </c>
      <c r="Y966" s="102">
        <f t="shared" si="139"/>
        <v>0</v>
      </c>
      <c r="Z966" s="102">
        <f t="shared" si="139"/>
        <v>0</v>
      </c>
      <c r="AA966" s="102">
        <f t="shared" si="139"/>
        <v>0</v>
      </c>
      <c r="AB966" s="102">
        <f t="shared" si="139"/>
        <v>0</v>
      </c>
      <c r="AC966" s="102">
        <f t="shared" si="139"/>
        <v>0</v>
      </c>
      <c r="AD966" s="102">
        <f t="shared" si="139"/>
        <v>0</v>
      </c>
      <c r="AE966" s="102">
        <f t="shared" si="139"/>
        <v>0</v>
      </c>
      <c r="AF966" s="102">
        <f t="shared" si="139"/>
        <v>0</v>
      </c>
      <c r="AG966" s="102">
        <f t="shared" si="139"/>
        <v>0</v>
      </c>
      <c r="AH966" s="102">
        <f t="shared" si="139"/>
        <v>0</v>
      </c>
      <c r="AI966" s="102">
        <f t="shared" si="139"/>
        <v>0</v>
      </c>
      <c r="AJ966" s="102">
        <f t="shared" ref="AJ966:BO966" si="140">Opening_year_amenity_cost_mask+Forecast_year_amenity_cost_mask+Interpolation_amenity_cost_mask+Extrapolation_amenity_cost_mask</f>
        <v>0</v>
      </c>
      <c r="AK966" s="102">
        <f t="shared" si="140"/>
        <v>0</v>
      </c>
      <c r="AL966" s="102">
        <f t="shared" si="140"/>
        <v>0</v>
      </c>
      <c r="AM966" s="102">
        <f t="shared" si="140"/>
        <v>0</v>
      </c>
      <c r="AN966" s="102">
        <f t="shared" si="140"/>
        <v>0</v>
      </c>
      <c r="AO966" s="102">
        <f t="shared" si="140"/>
        <v>0</v>
      </c>
      <c r="AP966" s="102">
        <f t="shared" si="140"/>
        <v>0</v>
      </c>
      <c r="AQ966" s="102">
        <f t="shared" si="140"/>
        <v>0</v>
      </c>
      <c r="AR966" s="102">
        <f t="shared" si="140"/>
        <v>0</v>
      </c>
      <c r="AS966" s="102">
        <f t="shared" si="140"/>
        <v>0</v>
      </c>
      <c r="AT966" s="102">
        <f t="shared" si="140"/>
        <v>0</v>
      </c>
      <c r="AU966" s="102">
        <f t="shared" si="140"/>
        <v>0</v>
      </c>
      <c r="AV966" s="102">
        <f t="shared" si="140"/>
        <v>0</v>
      </c>
      <c r="AW966" s="102">
        <f t="shared" si="140"/>
        <v>0</v>
      </c>
      <c r="AX966" s="102">
        <f t="shared" si="140"/>
        <v>0</v>
      </c>
      <c r="AY966" s="102">
        <f t="shared" si="140"/>
        <v>0</v>
      </c>
      <c r="AZ966" s="102">
        <f t="shared" si="140"/>
        <v>0</v>
      </c>
      <c r="BA966" s="102">
        <f t="shared" si="140"/>
        <v>0</v>
      </c>
      <c r="BB966" s="102">
        <f t="shared" si="140"/>
        <v>0</v>
      </c>
      <c r="BC966" s="102">
        <f t="shared" si="140"/>
        <v>0</v>
      </c>
      <c r="BD966" s="102">
        <f t="shared" si="140"/>
        <v>0</v>
      </c>
      <c r="BE966" s="102">
        <f t="shared" si="140"/>
        <v>0</v>
      </c>
      <c r="BF966" s="102">
        <f t="shared" si="140"/>
        <v>0</v>
      </c>
      <c r="BG966" s="102">
        <f t="shared" si="140"/>
        <v>0</v>
      </c>
      <c r="BH966" s="102">
        <f t="shared" si="140"/>
        <v>0</v>
      </c>
      <c r="BI966" s="102">
        <f t="shared" si="140"/>
        <v>0</v>
      </c>
      <c r="BJ966" s="102">
        <f t="shared" si="140"/>
        <v>0</v>
      </c>
      <c r="BK966" s="102">
        <f t="shared" si="140"/>
        <v>0</v>
      </c>
      <c r="BL966" s="102">
        <f t="shared" si="140"/>
        <v>0</v>
      </c>
      <c r="BM966" s="102">
        <f t="shared" si="140"/>
        <v>0</v>
      </c>
      <c r="BN966" s="102">
        <f t="shared" si="140"/>
        <v>0</v>
      </c>
      <c r="BO966" s="102">
        <f t="shared" si="140"/>
        <v>0</v>
      </c>
      <c r="BP966" s="102">
        <f t="shared" ref="BP966:CP966" si="141">Opening_year_amenity_cost_mask+Forecast_year_amenity_cost_mask+Interpolation_amenity_cost_mask+Extrapolation_amenity_cost_mask</f>
        <v>0</v>
      </c>
      <c r="BQ966" s="102">
        <f t="shared" si="141"/>
        <v>0</v>
      </c>
      <c r="BR966" s="102">
        <f t="shared" si="141"/>
        <v>0</v>
      </c>
      <c r="BS966" s="102">
        <f t="shared" si="141"/>
        <v>0</v>
      </c>
      <c r="BT966" s="102">
        <f t="shared" si="141"/>
        <v>0</v>
      </c>
      <c r="BU966" s="102">
        <f t="shared" si="141"/>
        <v>0</v>
      </c>
      <c r="BV966" s="102">
        <f t="shared" si="141"/>
        <v>0</v>
      </c>
      <c r="BW966" s="102">
        <f t="shared" si="141"/>
        <v>0</v>
      </c>
      <c r="BX966" s="102">
        <f t="shared" si="141"/>
        <v>0</v>
      </c>
      <c r="BY966" s="102">
        <f t="shared" si="141"/>
        <v>0</v>
      </c>
      <c r="BZ966" s="102">
        <f t="shared" si="141"/>
        <v>0</v>
      </c>
      <c r="CA966" s="102">
        <f t="shared" si="141"/>
        <v>0</v>
      </c>
      <c r="CB966" s="102">
        <f t="shared" si="141"/>
        <v>0</v>
      </c>
      <c r="CC966" s="102">
        <f t="shared" si="141"/>
        <v>0</v>
      </c>
      <c r="CD966" s="102">
        <f t="shared" si="141"/>
        <v>0</v>
      </c>
      <c r="CE966" s="102">
        <f t="shared" si="141"/>
        <v>0</v>
      </c>
      <c r="CF966" s="102">
        <f t="shared" si="141"/>
        <v>0</v>
      </c>
      <c r="CG966" s="102">
        <f t="shared" si="141"/>
        <v>0</v>
      </c>
      <c r="CH966" s="102">
        <f t="shared" si="141"/>
        <v>0</v>
      </c>
      <c r="CI966" s="102">
        <f t="shared" si="141"/>
        <v>0</v>
      </c>
      <c r="CJ966" s="102">
        <f t="shared" si="141"/>
        <v>0</v>
      </c>
      <c r="CK966" s="102">
        <f t="shared" si="141"/>
        <v>0</v>
      </c>
      <c r="CL966" s="102">
        <f t="shared" si="141"/>
        <v>0</v>
      </c>
      <c r="CM966" s="102">
        <f t="shared" si="141"/>
        <v>0</v>
      </c>
      <c r="CN966" s="102">
        <f t="shared" si="141"/>
        <v>0</v>
      </c>
      <c r="CO966" s="102">
        <f t="shared" si="141"/>
        <v>0</v>
      </c>
      <c r="CP966" s="102">
        <f t="shared" si="141"/>
        <v>0</v>
      </c>
      <c r="CQ966" s="3" t="s">
        <v>289</v>
      </c>
    </row>
    <row r="967" spans="1:95" ht="14.45">
      <c r="A967" s="104"/>
      <c r="B967" s="104"/>
      <c r="C967" s="104"/>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3"/>
    </row>
    <row r="968" spans="1:95" s="5" customFormat="1" ht="18.75" customHeight="1">
      <c r="B968" s="5" t="s">
        <v>290</v>
      </c>
    </row>
    <row r="969" spans="1:95" s="4" customFormat="1" ht="18.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c r="AQ969" s="50"/>
      <c r="AR969" s="50"/>
      <c r="AS969" s="50"/>
      <c r="AT969" s="50"/>
      <c r="AU969" s="50"/>
      <c r="AV969" s="50"/>
      <c r="AW969" s="50"/>
      <c r="AX969" s="50"/>
      <c r="AY969" s="50"/>
      <c r="AZ969" s="50"/>
      <c r="BA969" s="50"/>
      <c r="BB969" s="50"/>
      <c r="BC969" s="50"/>
      <c r="BD969" s="50"/>
      <c r="BE969" s="50"/>
      <c r="BF969" s="50"/>
      <c r="BG969" s="50"/>
      <c r="BH969" s="50"/>
      <c r="BI969" s="50"/>
      <c r="BJ969" s="50"/>
      <c r="BK969" s="50"/>
      <c r="BL969" s="50"/>
      <c r="BM969" s="50"/>
      <c r="BN969" s="50"/>
      <c r="BO969" s="50"/>
      <c r="BP969" s="50"/>
      <c r="BQ969" s="50"/>
      <c r="BR969" s="50"/>
      <c r="BS969" s="50"/>
      <c r="BT969" s="50"/>
      <c r="BU969" s="50"/>
      <c r="BV969" s="50"/>
      <c r="BW969" s="50"/>
      <c r="BX969" s="50"/>
      <c r="BY969" s="50"/>
      <c r="BZ969" s="50"/>
      <c r="CA969" s="50"/>
      <c r="CB969" s="50"/>
      <c r="CC969" s="50"/>
      <c r="CD969" s="50"/>
      <c r="CE969" s="50"/>
      <c r="CF969" s="50"/>
      <c r="CG969" s="50"/>
      <c r="CH969" s="50"/>
      <c r="CI969" s="50"/>
      <c r="CJ969" s="50"/>
      <c r="CK969" s="50"/>
      <c r="CL969" s="50"/>
      <c r="CM969" s="50"/>
      <c r="CN969" s="50"/>
      <c r="CO969" s="50"/>
      <c r="CP969" s="50"/>
      <c r="CQ969" s="50"/>
    </row>
    <row r="970" spans="1:95" ht="14.25" customHeight="1">
      <c r="A970" s="104"/>
      <c r="B970" s="142"/>
      <c r="C970" s="142"/>
      <c r="D970" s="11">
        <v>2010</v>
      </c>
      <c r="E970" s="11">
        <v>2011</v>
      </c>
      <c r="F970" s="11">
        <v>2012</v>
      </c>
      <c r="G970" s="11">
        <v>2013</v>
      </c>
      <c r="H970" s="11">
        <v>2014</v>
      </c>
      <c r="I970" s="11">
        <v>2015</v>
      </c>
      <c r="J970" s="11">
        <v>2016</v>
      </c>
      <c r="K970" s="11">
        <v>2017</v>
      </c>
      <c r="L970" s="11">
        <v>2018</v>
      </c>
      <c r="M970" s="11">
        <v>2019</v>
      </c>
      <c r="N970" s="11">
        <v>2020</v>
      </c>
      <c r="O970" s="11">
        <v>2021</v>
      </c>
      <c r="P970" s="11">
        <v>2022</v>
      </c>
      <c r="Q970" s="11">
        <v>2023</v>
      </c>
      <c r="R970" s="11">
        <v>2024</v>
      </c>
      <c r="S970" s="11">
        <v>2025</v>
      </c>
      <c r="T970" s="11">
        <v>2026</v>
      </c>
      <c r="U970" s="11">
        <v>2027</v>
      </c>
      <c r="V970" s="11">
        <v>2028</v>
      </c>
      <c r="W970" s="11">
        <v>2029</v>
      </c>
      <c r="X970" s="11">
        <v>2030</v>
      </c>
      <c r="Y970" s="11">
        <v>2031</v>
      </c>
      <c r="Z970" s="11">
        <v>2032</v>
      </c>
      <c r="AA970" s="11">
        <v>2033</v>
      </c>
      <c r="AB970" s="11">
        <v>2034</v>
      </c>
      <c r="AC970" s="11">
        <v>2035</v>
      </c>
      <c r="AD970" s="11">
        <v>2036</v>
      </c>
      <c r="AE970" s="11">
        <v>2037</v>
      </c>
      <c r="AF970" s="11">
        <v>2038</v>
      </c>
      <c r="AG970" s="11">
        <v>2039</v>
      </c>
      <c r="AH970" s="11">
        <v>2040</v>
      </c>
      <c r="AI970" s="11">
        <v>2041</v>
      </c>
      <c r="AJ970" s="11">
        <v>2042</v>
      </c>
      <c r="AK970" s="11">
        <v>2043</v>
      </c>
      <c r="AL970" s="11">
        <v>2044</v>
      </c>
      <c r="AM970" s="11">
        <v>2045</v>
      </c>
      <c r="AN970" s="11">
        <v>2046</v>
      </c>
      <c r="AO970" s="11">
        <v>2047</v>
      </c>
      <c r="AP970" s="11">
        <v>2048</v>
      </c>
      <c r="AQ970" s="11">
        <v>2049</v>
      </c>
      <c r="AR970" s="11">
        <v>2050</v>
      </c>
      <c r="AS970" s="11">
        <v>2051</v>
      </c>
      <c r="AT970" s="11">
        <v>2052</v>
      </c>
      <c r="AU970" s="11">
        <v>2053</v>
      </c>
      <c r="AV970" s="11">
        <v>2054</v>
      </c>
      <c r="AW970" s="11">
        <v>2055</v>
      </c>
      <c r="AX970" s="11">
        <v>2056</v>
      </c>
      <c r="AY970" s="11">
        <v>2057</v>
      </c>
      <c r="AZ970" s="11">
        <v>2058</v>
      </c>
      <c r="BA970" s="11">
        <v>2059</v>
      </c>
      <c r="BB970" s="11">
        <v>2060</v>
      </c>
      <c r="BC970" s="11">
        <v>2061</v>
      </c>
      <c r="BD970" s="11">
        <v>2062</v>
      </c>
      <c r="BE970" s="11">
        <v>2063</v>
      </c>
      <c r="BF970" s="11">
        <v>2064</v>
      </c>
      <c r="BG970" s="11">
        <v>2065</v>
      </c>
      <c r="BH970" s="11">
        <v>2066</v>
      </c>
      <c r="BI970" s="11">
        <v>2067</v>
      </c>
      <c r="BJ970" s="11">
        <v>2068</v>
      </c>
      <c r="BK970" s="11">
        <v>2069</v>
      </c>
      <c r="BL970" s="11">
        <v>2070</v>
      </c>
      <c r="BM970" s="11">
        <v>2071</v>
      </c>
      <c r="BN970" s="11">
        <v>2072</v>
      </c>
      <c r="BO970" s="11">
        <v>2073</v>
      </c>
      <c r="BP970" s="11">
        <v>2074</v>
      </c>
      <c r="BQ970" s="11">
        <v>2075</v>
      </c>
      <c r="BR970" s="11">
        <v>2076</v>
      </c>
      <c r="BS970" s="11">
        <v>2077</v>
      </c>
      <c r="BT970" s="11">
        <v>2078</v>
      </c>
      <c r="BU970" s="11">
        <v>2079</v>
      </c>
      <c r="BV970" s="11">
        <v>2080</v>
      </c>
      <c r="BW970" s="11">
        <v>2081</v>
      </c>
      <c r="BX970" s="11">
        <v>2082</v>
      </c>
      <c r="BY970" s="11">
        <v>2083</v>
      </c>
      <c r="BZ970" s="11">
        <v>2084</v>
      </c>
      <c r="CA970" s="11">
        <v>2085</v>
      </c>
      <c r="CB970" s="11">
        <v>2086</v>
      </c>
      <c r="CC970" s="11">
        <v>2087</v>
      </c>
      <c r="CD970" s="11">
        <v>2088</v>
      </c>
      <c r="CE970" s="11">
        <v>2089</v>
      </c>
      <c r="CF970" s="11">
        <v>2090</v>
      </c>
      <c r="CG970" s="11">
        <v>2091</v>
      </c>
      <c r="CH970" s="11">
        <v>2092</v>
      </c>
      <c r="CI970" s="11">
        <v>2093</v>
      </c>
      <c r="CJ970" s="11">
        <v>2094</v>
      </c>
      <c r="CK970" s="11">
        <v>2095</v>
      </c>
      <c r="CL970" s="11">
        <v>2096</v>
      </c>
      <c r="CM970" s="11">
        <v>2097</v>
      </c>
      <c r="CN970" s="11">
        <v>2098</v>
      </c>
      <c r="CO970" s="11">
        <v>2099</v>
      </c>
      <c r="CP970" s="11">
        <v>2100</v>
      </c>
      <c r="CQ970" s="104"/>
    </row>
    <row r="971" spans="1:95" ht="14.45">
      <c r="A971" s="104"/>
      <c r="B971" s="104" t="s">
        <v>67</v>
      </c>
      <c r="C971" s="104"/>
      <c r="D971" s="102">
        <f t="shared" ref="D971:AI971" si="142">Opening_year_AMI_cost*Opening_year_mask</f>
        <v>0</v>
      </c>
      <c r="E971" s="102">
        <f t="shared" si="142"/>
        <v>0</v>
      </c>
      <c r="F971" s="102">
        <f t="shared" si="142"/>
        <v>0</v>
      </c>
      <c r="G971" s="102">
        <f t="shared" si="142"/>
        <v>0</v>
      </c>
      <c r="H971" s="102">
        <f t="shared" si="142"/>
        <v>0</v>
      </c>
      <c r="I971" s="102">
        <f t="shared" si="142"/>
        <v>0</v>
      </c>
      <c r="J971" s="102">
        <f t="shared" si="142"/>
        <v>0</v>
      </c>
      <c r="K971" s="102">
        <f t="shared" si="142"/>
        <v>0</v>
      </c>
      <c r="L971" s="102">
        <f t="shared" si="142"/>
        <v>0</v>
      </c>
      <c r="M971" s="102">
        <f t="shared" si="142"/>
        <v>0</v>
      </c>
      <c r="N971" s="102">
        <f t="shared" si="142"/>
        <v>0</v>
      </c>
      <c r="O971" s="102">
        <f t="shared" si="142"/>
        <v>0</v>
      </c>
      <c r="P971" s="102">
        <f t="shared" si="142"/>
        <v>0</v>
      </c>
      <c r="Q971" s="102">
        <f t="shared" si="142"/>
        <v>0</v>
      </c>
      <c r="R971" s="102">
        <f t="shared" si="142"/>
        <v>0</v>
      </c>
      <c r="S971" s="102">
        <f t="shared" si="142"/>
        <v>0</v>
      </c>
      <c r="T971" s="102">
        <f t="shared" si="142"/>
        <v>0</v>
      </c>
      <c r="U971" s="102">
        <f t="shared" si="142"/>
        <v>0</v>
      </c>
      <c r="V971" s="102">
        <f t="shared" si="142"/>
        <v>0</v>
      </c>
      <c r="W971" s="102">
        <f t="shared" si="142"/>
        <v>0</v>
      </c>
      <c r="X971" s="102">
        <f t="shared" si="142"/>
        <v>0</v>
      </c>
      <c r="Y971" s="102">
        <f t="shared" si="142"/>
        <v>0</v>
      </c>
      <c r="Z971" s="102">
        <f t="shared" si="142"/>
        <v>0</v>
      </c>
      <c r="AA971" s="102">
        <f t="shared" si="142"/>
        <v>0</v>
      </c>
      <c r="AB971" s="102">
        <f t="shared" si="142"/>
        <v>0</v>
      </c>
      <c r="AC971" s="102">
        <f t="shared" si="142"/>
        <v>0</v>
      </c>
      <c r="AD971" s="102">
        <f t="shared" si="142"/>
        <v>0</v>
      </c>
      <c r="AE971" s="102">
        <f t="shared" si="142"/>
        <v>0</v>
      </c>
      <c r="AF971" s="102">
        <f t="shared" si="142"/>
        <v>0</v>
      </c>
      <c r="AG971" s="102">
        <f t="shared" si="142"/>
        <v>0</v>
      </c>
      <c r="AH971" s="102">
        <f t="shared" si="142"/>
        <v>0</v>
      </c>
      <c r="AI971" s="102">
        <f t="shared" si="142"/>
        <v>0</v>
      </c>
      <c r="AJ971" s="102">
        <f t="shared" ref="AJ971:BO971" si="143">Opening_year_AMI_cost*Opening_year_mask</f>
        <v>0</v>
      </c>
      <c r="AK971" s="102">
        <f t="shared" si="143"/>
        <v>0</v>
      </c>
      <c r="AL971" s="102">
        <f t="shared" si="143"/>
        <v>0</v>
      </c>
      <c r="AM971" s="102">
        <f t="shared" si="143"/>
        <v>0</v>
      </c>
      <c r="AN971" s="102">
        <f t="shared" si="143"/>
        <v>0</v>
      </c>
      <c r="AO971" s="102">
        <f t="shared" si="143"/>
        <v>0</v>
      </c>
      <c r="AP971" s="102">
        <f t="shared" si="143"/>
        <v>0</v>
      </c>
      <c r="AQ971" s="102">
        <f t="shared" si="143"/>
        <v>0</v>
      </c>
      <c r="AR971" s="102">
        <f t="shared" si="143"/>
        <v>0</v>
      </c>
      <c r="AS971" s="102">
        <f t="shared" si="143"/>
        <v>0</v>
      </c>
      <c r="AT971" s="102">
        <f t="shared" si="143"/>
        <v>0</v>
      </c>
      <c r="AU971" s="102">
        <f t="shared" si="143"/>
        <v>0</v>
      </c>
      <c r="AV971" s="102">
        <f t="shared" si="143"/>
        <v>0</v>
      </c>
      <c r="AW971" s="102">
        <f t="shared" si="143"/>
        <v>0</v>
      </c>
      <c r="AX971" s="102">
        <f t="shared" si="143"/>
        <v>0</v>
      </c>
      <c r="AY971" s="102">
        <f t="shared" si="143"/>
        <v>0</v>
      </c>
      <c r="AZ971" s="102">
        <f t="shared" si="143"/>
        <v>0</v>
      </c>
      <c r="BA971" s="102">
        <f t="shared" si="143"/>
        <v>0</v>
      </c>
      <c r="BB971" s="102">
        <f t="shared" si="143"/>
        <v>0</v>
      </c>
      <c r="BC971" s="102">
        <f t="shared" si="143"/>
        <v>0</v>
      </c>
      <c r="BD971" s="102">
        <f t="shared" si="143"/>
        <v>0</v>
      </c>
      <c r="BE971" s="102">
        <f t="shared" si="143"/>
        <v>0</v>
      </c>
      <c r="BF971" s="102">
        <f t="shared" si="143"/>
        <v>0</v>
      </c>
      <c r="BG971" s="102">
        <f t="shared" si="143"/>
        <v>0</v>
      </c>
      <c r="BH971" s="102">
        <f t="shared" si="143"/>
        <v>0</v>
      </c>
      <c r="BI971" s="102">
        <f t="shared" si="143"/>
        <v>0</v>
      </c>
      <c r="BJ971" s="102">
        <f t="shared" si="143"/>
        <v>0</v>
      </c>
      <c r="BK971" s="102">
        <f t="shared" si="143"/>
        <v>0</v>
      </c>
      <c r="BL971" s="102">
        <f t="shared" si="143"/>
        <v>0</v>
      </c>
      <c r="BM971" s="102">
        <f t="shared" si="143"/>
        <v>0</v>
      </c>
      <c r="BN971" s="102">
        <f t="shared" si="143"/>
        <v>0</v>
      </c>
      <c r="BO971" s="102">
        <f t="shared" si="143"/>
        <v>0</v>
      </c>
      <c r="BP971" s="102">
        <f t="shared" ref="BP971:CP971" si="144">Opening_year_AMI_cost*Opening_year_mask</f>
        <v>0</v>
      </c>
      <c r="BQ971" s="102">
        <f t="shared" si="144"/>
        <v>0</v>
      </c>
      <c r="BR971" s="102">
        <f t="shared" si="144"/>
        <v>0</v>
      </c>
      <c r="BS971" s="102">
        <f t="shared" si="144"/>
        <v>0</v>
      </c>
      <c r="BT971" s="102">
        <f t="shared" si="144"/>
        <v>0</v>
      </c>
      <c r="BU971" s="102">
        <f t="shared" si="144"/>
        <v>0</v>
      </c>
      <c r="BV971" s="102">
        <f t="shared" si="144"/>
        <v>0</v>
      </c>
      <c r="BW971" s="102">
        <f t="shared" si="144"/>
        <v>0</v>
      </c>
      <c r="BX971" s="102">
        <f t="shared" si="144"/>
        <v>0</v>
      </c>
      <c r="BY971" s="102">
        <f t="shared" si="144"/>
        <v>0</v>
      </c>
      <c r="BZ971" s="102">
        <f t="shared" si="144"/>
        <v>0</v>
      </c>
      <c r="CA971" s="102">
        <f t="shared" si="144"/>
        <v>0</v>
      </c>
      <c r="CB971" s="102">
        <f t="shared" si="144"/>
        <v>0</v>
      </c>
      <c r="CC971" s="102">
        <f t="shared" si="144"/>
        <v>0</v>
      </c>
      <c r="CD971" s="102">
        <f t="shared" si="144"/>
        <v>0</v>
      </c>
      <c r="CE971" s="102">
        <f t="shared" si="144"/>
        <v>0</v>
      </c>
      <c r="CF971" s="102">
        <f t="shared" si="144"/>
        <v>0</v>
      </c>
      <c r="CG971" s="102">
        <f t="shared" si="144"/>
        <v>0</v>
      </c>
      <c r="CH971" s="102">
        <f t="shared" si="144"/>
        <v>0</v>
      </c>
      <c r="CI971" s="102">
        <f t="shared" si="144"/>
        <v>0</v>
      </c>
      <c r="CJ971" s="102">
        <f t="shared" si="144"/>
        <v>0</v>
      </c>
      <c r="CK971" s="102">
        <f t="shared" si="144"/>
        <v>0</v>
      </c>
      <c r="CL971" s="102">
        <f t="shared" si="144"/>
        <v>0</v>
      </c>
      <c r="CM971" s="102">
        <f t="shared" si="144"/>
        <v>0</v>
      </c>
      <c r="CN971" s="102">
        <f t="shared" si="144"/>
        <v>0</v>
      </c>
      <c r="CO971" s="102">
        <f t="shared" si="144"/>
        <v>0</v>
      </c>
      <c r="CP971" s="102">
        <f t="shared" si="144"/>
        <v>0</v>
      </c>
      <c r="CQ971" s="3" t="s">
        <v>291</v>
      </c>
    </row>
    <row r="972" spans="1:95" ht="14.45">
      <c r="A972" s="104"/>
      <c r="B972" s="104" t="s">
        <v>69</v>
      </c>
      <c r="C972" s="104"/>
      <c r="D972" s="102">
        <f t="shared" ref="D972:AI972" si="145">Forecast_year_AMI_cost*Forecast_year_mask</f>
        <v>0</v>
      </c>
      <c r="E972" s="102">
        <f t="shared" si="145"/>
        <v>0</v>
      </c>
      <c r="F972" s="102">
        <f t="shared" si="145"/>
        <v>0</v>
      </c>
      <c r="G972" s="102">
        <f t="shared" si="145"/>
        <v>0</v>
      </c>
      <c r="H972" s="102">
        <f t="shared" si="145"/>
        <v>0</v>
      </c>
      <c r="I972" s="102">
        <f t="shared" si="145"/>
        <v>0</v>
      </c>
      <c r="J972" s="102">
        <f t="shared" si="145"/>
        <v>0</v>
      </c>
      <c r="K972" s="102">
        <f t="shared" si="145"/>
        <v>0</v>
      </c>
      <c r="L972" s="102">
        <f t="shared" si="145"/>
        <v>0</v>
      </c>
      <c r="M972" s="102">
        <f t="shared" si="145"/>
        <v>0</v>
      </c>
      <c r="N972" s="102">
        <f t="shared" si="145"/>
        <v>0</v>
      </c>
      <c r="O972" s="102">
        <f t="shared" si="145"/>
        <v>0</v>
      </c>
      <c r="P972" s="102">
        <f t="shared" si="145"/>
        <v>0</v>
      </c>
      <c r="Q972" s="102">
        <f t="shared" si="145"/>
        <v>0</v>
      </c>
      <c r="R972" s="102">
        <f t="shared" si="145"/>
        <v>0</v>
      </c>
      <c r="S972" s="102">
        <f t="shared" si="145"/>
        <v>0</v>
      </c>
      <c r="T972" s="102">
        <f t="shared" si="145"/>
        <v>0</v>
      </c>
      <c r="U972" s="102">
        <f t="shared" si="145"/>
        <v>0</v>
      </c>
      <c r="V972" s="102">
        <f t="shared" si="145"/>
        <v>0</v>
      </c>
      <c r="W972" s="102">
        <f t="shared" si="145"/>
        <v>0</v>
      </c>
      <c r="X972" s="102">
        <f t="shared" si="145"/>
        <v>0</v>
      </c>
      <c r="Y972" s="102">
        <f t="shared" si="145"/>
        <v>0</v>
      </c>
      <c r="Z972" s="102">
        <f t="shared" si="145"/>
        <v>0</v>
      </c>
      <c r="AA972" s="102">
        <f t="shared" si="145"/>
        <v>0</v>
      </c>
      <c r="AB972" s="102">
        <f t="shared" si="145"/>
        <v>0</v>
      </c>
      <c r="AC972" s="102">
        <f t="shared" si="145"/>
        <v>0</v>
      </c>
      <c r="AD972" s="102">
        <f t="shared" si="145"/>
        <v>0</v>
      </c>
      <c r="AE972" s="102">
        <f t="shared" si="145"/>
        <v>0</v>
      </c>
      <c r="AF972" s="102">
        <f t="shared" si="145"/>
        <v>0</v>
      </c>
      <c r="AG972" s="102">
        <f t="shared" si="145"/>
        <v>0</v>
      </c>
      <c r="AH972" s="102">
        <f t="shared" si="145"/>
        <v>0</v>
      </c>
      <c r="AI972" s="102">
        <f t="shared" si="145"/>
        <v>0</v>
      </c>
      <c r="AJ972" s="102">
        <f t="shared" ref="AJ972:BO972" si="146">Forecast_year_AMI_cost*Forecast_year_mask</f>
        <v>0</v>
      </c>
      <c r="AK972" s="102">
        <f t="shared" si="146"/>
        <v>0</v>
      </c>
      <c r="AL972" s="102">
        <f t="shared" si="146"/>
        <v>0</v>
      </c>
      <c r="AM972" s="102">
        <f t="shared" si="146"/>
        <v>0</v>
      </c>
      <c r="AN972" s="102">
        <f t="shared" si="146"/>
        <v>0</v>
      </c>
      <c r="AO972" s="102">
        <f t="shared" si="146"/>
        <v>0</v>
      </c>
      <c r="AP972" s="102">
        <f t="shared" si="146"/>
        <v>0</v>
      </c>
      <c r="AQ972" s="102">
        <f t="shared" si="146"/>
        <v>0</v>
      </c>
      <c r="AR972" s="102">
        <f t="shared" si="146"/>
        <v>0</v>
      </c>
      <c r="AS972" s="102">
        <f t="shared" si="146"/>
        <v>0</v>
      </c>
      <c r="AT972" s="102">
        <f t="shared" si="146"/>
        <v>0</v>
      </c>
      <c r="AU972" s="102">
        <f t="shared" si="146"/>
        <v>0</v>
      </c>
      <c r="AV972" s="102">
        <f t="shared" si="146"/>
        <v>0</v>
      </c>
      <c r="AW972" s="102">
        <f t="shared" si="146"/>
        <v>0</v>
      </c>
      <c r="AX972" s="102">
        <f t="shared" si="146"/>
        <v>0</v>
      </c>
      <c r="AY972" s="102">
        <f t="shared" si="146"/>
        <v>0</v>
      </c>
      <c r="AZ972" s="102">
        <f t="shared" si="146"/>
        <v>0</v>
      </c>
      <c r="BA972" s="102">
        <f t="shared" si="146"/>
        <v>0</v>
      </c>
      <c r="BB972" s="102">
        <f t="shared" si="146"/>
        <v>0</v>
      </c>
      <c r="BC972" s="102">
        <f t="shared" si="146"/>
        <v>0</v>
      </c>
      <c r="BD972" s="102">
        <f t="shared" si="146"/>
        <v>0</v>
      </c>
      <c r="BE972" s="102">
        <f t="shared" si="146"/>
        <v>0</v>
      </c>
      <c r="BF972" s="102">
        <f t="shared" si="146"/>
        <v>0</v>
      </c>
      <c r="BG972" s="102">
        <f t="shared" si="146"/>
        <v>0</v>
      </c>
      <c r="BH972" s="102">
        <f t="shared" si="146"/>
        <v>0</v>
      </c>
      <c r="BI972" s="102">
        <f t="shared" si="146"/>
        <v>0</v>
      </c>
      <c r="BJ972" s="102">
        <f t="shared" si="146"/>
        <v>0</v>
      </c>
      <c r="BK972" s="102">
        <f t="shared" si="146"/>
        <v>0</v>
      </c>
      <c r="BL972" s="102">
        <f t="shared" si="146"/>
        <v>0</v>
      </c>
      <c r="BM972" s="102">
        <f t="shared" si="146"/>
        <v>0</v>
      </c>
      <c r="BN972" s="102">
        <f t="shared" si="146"/>
        <v>0</v>
      </c>
      <c r="BO972" s="102">
        <f t="shared" si="146"/>
        <v>0</v>
      </c>
      <c r="BP972" s="102">
        <f t="shared" ref="BP972:CP972" si="147">Forecast_year_AMI_cost*Forecast_year_mask</f>
        <v>0</v>
      </c>
      <c r="BQ972" s="102">
        <f t="shared" si="147"/>
        <v>0</v>
      </c>
      <c r="BR972" s="102">
        <f t="shared" si="147"/>
        <v>0</v>
      </c>
      <c r="BS972" s="102">
        <f t="shared" si="147"/>
        <v>0</v>
      </c>
      <c r="BT972" s="102">
        <f t="shared" si="147"/>
        <v>0</v>
      </c>
      <c r="BU972" s="102">
        <f t="shared" si="147"/>
        <v>0</v>
      </c>
      <c r="BV972" s="102">
        <f t="shared" si="147"/>
        <v>0</v>
      </c>
      <c r="BW972" s="102">
        <f t="shared" si="147"/>
        <v>0</v>
      </c>
      <c r="BX972" s="102">
        <f t="shared" si="147"/>
        <v>0</v>
      </c>
      <c r="BY972" s="102">
        <f t="shared" si="147"/>
        <v>0</v>
      </c>
      <c r="BZ972" s="102">
        <f t="shared" si="147"/>
        <v>0</v>
      </c>
      <c r="CA972" s="102">
        <f t="shared" si="147"/>
        <v>0</v>
      </c>
      <c r="CB972" s="102">
        <f t="shared" si="147"/>
        <v>0</v>
      </c>
      <c r="CC972" s="102">
        <f t="shared" si="147"/>
        <v>0</v>
      </c>
      <c r="CD972" s="102">
        <f t="shared" si="147"/>
        <v>0</v>
      </c>
      <c r="CE972" s="102">
        <f t="shared" si="147"/>
        <v>0</v>
      </c>
      <c r="CF972" s="102">
        <f t="shared" si="147"/>
        <v>0</v>
      </c>
      <c r="CG972" s="102">
        <f t="shared" si="147"/>
        <v>0</v>
      </c>
      <c r="CH972" s="102">
        <f t="shared" si="147"/>
        <v>0</v>
      </c>
      <c r="CI972" s="102">
        <f t="shared" si="147"/>
        <v>0</v>
      </c>
      <c r="CJ972" s="102">
        <f t="shared" si="147"/>
        <v>0</v>
      </c>
      <c r="CK972" s="102">
        <f t="shared" si="147"/>
        <v>0</v>
      </c>
      <c r="CL972" s="102">
        <f t="shared" si="147"/>
        <v>0</v>
      </c>
      <c r="CM972" s="102">
        <f t="shared" si="147"/>
        <v>0</v>
      </c>
      <c r="CN972" s="102">
        <f t="shared" si="147"/>
        <v>0</v>
      </c>
      <c r="CO972" s="102">
        <f t="shared" si="147"/>
        <v>0</v>
      </c>
      <c r="CP972" s="102">
        <f t="shared" si="147"/>
        <v>0</v>
      </c>
      <c r="CQ972" s="3" t="s">
        <v>292</v>
      </c>
    </row>
    <row r="973" spans="1:95" ht="14.45">
      <c r="A973" s="104"/>
      <c r="B973" s="104" t="s">
        <v>271</v>
      </c>
      <c r="C973" s="104"/>
      <c r="D973" s="102">
        <f t="shared" ref="D973:AI973" si="148">(Opening_year_AMI_cost+(Difference_AMI_cost)*(year-Opening_year)/(Forecast_and_opening_year_difference))*Interpolation_mask</f>
        <v>0</v>
      </c>
      <c r="E973" s="102">
        <f t="shared" si="148"/>
        <v>0</v>
      </c>
      <c r="F973" s="102">
        <f t="shared" si="148"/>
        <v>0</v>
      </c>
      <c r="G973" s="102">
        <f t="shared" si="148"/>
        <v>0</v>
      </c>
      <c r="H973" s="102">
        <f t="shared" si="148"/>
        <v>0</v>
      </c>
      <c r="I973" s="102">
        <f t="shared" si="148"/>
        <v>0</v>
      </c>
      <c r="J973" s="102">
        <f t="shared" si="148"/>
        <v>0</v>
      </c>
      <c r="K973" s="102">
        <f t="shared" si="148"/>
        <v>0</v>
      </c>
      <c r="L973" s="102">
        <f t="shared" si="148"/>
        <v>0</v>
      </c>
      <c r="M973" s="102">
        <f t="shared" si="148"/>
        <v>0</v>
      </c>
      <c r="N973" s="102">
        <f t="shared" si="148"/>
        <v>0</v>
      </c>
      <c r="O973" s="102">
        <f t="shared" si="148"/>
        <v>0</v>
      </c>
      <c r="P973" s="102">
        <f t="shared" si="148"/>
        <v>0</v>
      </c>
      <c r="Q973" s="102">
        <f t="shared" si="148"/>
        <v>0</v>
      </c>
      <c r="R973" s="102">
        <f t="shared" si="148"/>
        <v>0</v>
      </c>
      <c r="S973" s="102">
        <f t="shared" si="148"/>
        <v>0</v>
      </c>
      <c r="T973" s="102">
        <f t="shared" si="148"/>
        <v>0</v>
      </c>
      <c r="U973" s="102">
        <f t="shared" si="148"/>
        <v>0</v>
      </c>
      <c r="V973" s="102">
        <f t="shared" si="148"/>
        <v>0</v>
      </c>
      <c r="W973" s="102">
        <f t="shared" si="148"/>
        <v>0</v>
      </c>
      <c r="X973" s="102">
        <f t="shared" si="148"/>
        <v>0</v>
      </c>
      <c r="Y973" s="102">
        <f t="shared" si="148"/>
        <v>0</v>
      </c>
      <c r="Z973" s="102">
        <f t="shared" si="148"/>
        <v>0</v>
      </c>
      <c r="AA973" s="102">
        <f t="shared" si="148"/>
        <v>0</v>
      </c>
      <c r="AB973" s="102">
        <f t="shared" si="148"/>
        <v>0</v>
      </c>
      <c r="AC973" s="102">
        <f t="shared" si="148"/>
        <v>0</v>
      </c>
      <c r="AD973" s="102">
        <f t="shared" si="148"/>
        <v>0</v>
      </c>
      <c r="AE973" s="102">
        <f t="shared" si="148"/>
        <v>0</v>
      </c>
      <c r="AF973" s="102">
        <f t="shared" si="148"/>
        <v>0</v>
      </c>
      <c r="AG973" s="102">
        <f t="shared" si="148"/>
        <v>0</v>
      </c>
      <c r="AH973" s="102">
        <f t="shared" si="148"/>
        <v>0</v>
      </c>
      <c r="AI973" s="102">
        <f t="shared" si="148"/>
        <v>0</v>
      </c>
      <c r="AJ973" s="102">
        <f t="shared" ref="AJ973:BO973" si="149">(Opening_year_AMI_cost+(Difference_AMI_cost)*(year-Opening_year)/(Forecast_and_opening_year_difference))*Interpolation_mask</f>
        <v>0</v>
      </c>
      <c r="AK973" s="102">
        <f t="shared" si="149"/>
        <v>0</v>
      </c>
      <c r="AL973" s="102">
        <f t="shared" si="149"/>
        <v>0</v>
      </c>
      <c r="AM973" s="102">
        <f t="shared" si="149"/>
        <v>0</v>
      </c>
      <c r="AN973" s="102">
        <f t="shared" si="149"/>
        <v>0</v>
      </c>
      <c r="AO973" s="102">
        <f t="shared" si="149"/>
        <v>0</v>
      </c>
      <c r="AP973" s="102">
        <f t="shared" si="149"/>
        <v>0</v>
      </c>
      <c r="AQ973" s="102">
        <f t="shared" si="149"/>
        <v>0</v>
      </c>
      <c r="AR973" s="102">
        <f t="shared" si="149"/>
        <v>0</v>
      </c>
      <c r="AS973" s="102">
        <f t="shared" si="149"/>
        <v>0</v>
      </c>
      <c r="AT973" s="102">
        <f t="shared" si="149"/>
        <v>0</v>
      </c>
      <c r="AU973" s="102">
        <f t="shared" si="149"/>
        <v>0</v>
      </c>
      <c r="AV973" s="102">
        <f t="shared" si="149"/>
        <v>0</v>
      </c>
      <c r="AW973" s="102">
        <f t="shared" si="149"/>
        <v>0</v>
      </c>
      <c r="AX973" s="102">
        <f t="shared" si="149"/>
        <v>0</v>
      </c>
      <c r="AY973" s="102">
        <f t="shared" si="149"/>
        <v>0</v>
      </c>
      <c r="AZ973" s="102">
        <f t="shared" si="149"/>
        <v>0</v>
      </c>
      <c r="BA973" s="102">
        <f t="shared" si="149"/>
        <v>0</v>
      </c>
      <c r="BB973" s="102">
        <f t="shared" si="149"/>
        <v>0</v>
      </c>
      <c r="BC973" s="102">
        <f t="shared" si="149"/>
        <v>0</v>
      </c>
      <c r="BD973" s="102">
        <f t="shared" si="149"/>
        <v>0</v>
      </c>
      <c r="BE973" s="102">
        <f t="shared" si="149"/>
        <v>0</v>
      </c>
      <c r="BF973" s="102">
        <f t="shared" si="149"/>
        <v>0</v>
      </c>
      <c r="BG973" s="102">
        <f t="shared" si="149"/>
        <v>0</v>
      </c>
      <c r="BH973" s="102">
        <f t="shared" si="149"/>
        <v>0</v>
      </c>
      <c r="BI973" s="102">
        <f t="shared" si="149"/>
        <v>0</v>
      </c>
      <c r="BJ973" s="102">
        <f t="shared" si="149"/>
        <v>0</v>
      </c>
      <c r="BK973" s="102">
        <f t="shared" si="149"/>
        <v>0</v>
      </c>
      <c r="BL973" s="102">
        <f t="shared" si="149"/>
        <v>0</v>
      </c>
      <c r="BM973" s="102">
        <f t="shared" si="149"/>
        <v>0</v>
      </c>
      <c r="BN973" s="102">
        <f t="shared" si="149"/>
        <v>0</v>
      </c>
      <c r="BO973" s="102">
        <f t="shared" si="149"/>
        <v>0</v>
      </c>
      <c r="BP973" s="102">
        <f t="shared" ref="BP973:CP973" si="150">(Opening_year_AMI_cost+(Difference_AMI_cost)*(year-Opening_year)/(Forecast_and_opening_year_difference))*Interpolation_mask</f>
        <v>0</v>
      </c>
      <c r="BQ973" s="102">
        <f t="shared" si="150"/>
        <v>0</v>
      </c>
      <c r="BR973" s="102">
        <f t="shared" si="150"/>
        <v>0</v>
      </c>
      <c r="BS973" s="102">
        <f t="shared" si="150"/>
        <v>0</v>
      </c>
      <c r="BT973" s="102">
        <f t="shared" si="150"/>
        <v>0</v>
      </c>
      <c r="BU973" s="102">
        <f t="shared" si="150"/>
        <v>0</v>
      </c>
      <c r="BV973" s="102">
        <f t="shared" si="150"/>
        <v>0</v>
      </c>
      <c r="BW973" s="102">
        <f t="shared" si="150"/>
        <v>0</v>
      </c>
      <c r="BX973" s="102">
        <f t="shared" si="150"/>
        <v>0</v>
      </c>
      <c r="BY973" s="102">
        <f t="shared" si="150"/>
        <v>0</v>
      </c>
      <c r="BZ973" s="102">
        <f t="shared" si="150"/>
        <v>0</v>
      </c>
      <c r="CA973" s="102">
        <f t="shared" si="150"/>
        <v>0</v>
      </c>
      <c r="CB973" s="102">
        <f t="shared" si="150"/>
        <v>0</v>
      </c>
      <c r="CC973" s="102">
        <f t="shared" si="150"/>
        <v>0</v>
      </c>
      <c r="CD973" s="102">
        <f t="shared" si="150"/>
        <v>0</v>
      </c>
      <c r="CE973" s="102">
        <f t="shared" si="150"/>
        <v>0</v>
      </c>
      <c r="CF973" s="102">
        <f t="shared" si="150"/>
        <v>0</v>
      </c>
      <c r="CG973" s="102">
        <f t="shared" si="150"/>
        <v>0</v>
      </c>
      <c r="CH973" s="102">
        <f t="shared" si="150"/>
        <v>0</v>
      </c>
      <c r="CI973" s="102">
        <f t="shared" si="150"/>
        <v>0</v>
      </c>
      <c r="CJ973" s="102">
        <f t="shared" si="150"/>
        <v>0</v>
      </c>
      <c r="CK973" s="102">
        <f t="shared" si="150"/>
        <v>0</v>
      </c>
      <c r="CL973" s="102">
        <f t="shared" si="150"/>
        <v>0</v>
      </c>
      <c r="CM973" s="102">
        <f t="shared" si="150"/>
        <v>0</v>
      </c>
      <c r="CN973" s="102">
        <f t="shared" si="150"/>
        <v>0</v>
      </c>
      <c r="CO973" s="102">
        <f t="shared" si="150"/>
        <v>0</v>
      </c>
      <c r="CP973" s="102">
        <f t="shared" si="150"/>
        <v>0</v>
      </c>
      <c r="CQ973" s="3" t="s">
        <v>293</v>
      </c>
    </row>
    <row r="974" spans="1:95" ht="14.45">
      <c r="A974" s="104"/>
      <c r="B974" s="104" t="s">
        <v>273</v>
      </c>
      <c r="C974" s="104"/>
      <c r="D974" s="102">
        <f t="shared" ref="D974:AI974" si="151">Forecast_year_AMI_cost*Extrapolation_mask</f>
        <v>0</v>
      </c>
      <c r="E974" s="102">
        <f t="shared" si="151"/>
        <v>0</v>
      </c>
      <c r="F974" s="102">
        <f t="shared" si="151"/>
        <v>0</v>
      </c>
      <c r="G974" s="102">
        <f t="shared" si="151"/>
        <v>0</v>
      </c>
      <c r="H974" s="102">
        <f t="shared" si="151"/>
        <v>0</v>
      </c>
      <c r="I974" s="102">
        <f t="shared" si="151"/>
        <v>0</v>
      </c>
      <c r="J974" s="102">
        <f t="shared" si="151"/>
        <v>0</v>
      </c>
      <c r="K974" s="102">
        <f t="shared" si="151"/>
        <v>0</v>
      </c>
      <c r="L974" s="102">
        <f t="shared" si="151"/>
        <v>0</v>
      </c>
      <c r="M974" s="102">
        <f t="shared" si="151"/>
        <v>0</v>
      </c>
      <c r="N974" s="102">
        <f t="shared" si="151"/>
        <v>0</v>
      </c>
      <c r="O974" s="102">
        <f t="shared" si="151"/>
        <v>0</v>
      </c>
      <c r="P974" s="102">
        <f t="shared" si="151"/>
        <v>0</v>
      </c>
      <c r="Q974" s="102">
        <f t="shared" si="151"/>
        <v>0</v>
      </c>
      <c r="R974" s="102">
        <f t="shared" si="151"/>
        <v>0</v>
      </c>
      <c r="S974" s="102">
        <f t="shared" si="151"/>
        <v>0</v>
      </c>
      <c r="T974" s="102">
        <f t="shared" si="151"/>
        <v>0</v>
      </c>
      <c r="U974" s="102">
        <f t="shared" si="151"/>
        <v>0</v>
      </c>
      <c r="V974" s="102">
        <f t="shared" si="151"/>
        <v>0</v>
      </c>
      <c r="W974" s="102">
        <f t="shared" si="151"/>
        <v>0</v>
      </c>
      <c r="X974" s="102">
        <f t="shared" si="151"/>
        <v>0</v>
      </c>
      <c r="Y974" s="102">
        <f t="shared" si="151"/>
        <v>0</v>
      </c>
      <c r="Z974" s="102">
        <f t="shared" si="151"/>
        <v>0</v>
      </c>
      <c r="AA974" s="102">
        <f t="shared" si="151"/>
        <v>0</v>
      </c>
      <c r="AB974" s="102">
        <f t="shared" si="151"/>
        <v>0</v>
      </c>
      <c r="AC974" s="102">
        <f t="shared" si="151"/>
        <v>0</v>
      </c>
      <c r="AD974" s="102">
        <f t="shared" si="151"/>
        <v>0</v>
      </c>
      <c r="AE974" s="102">
        <f t="shared" si="151"/>
        <v>0</v>
      </c>
      <c r="AF974" s="102">
        <f t="shared" si="151"/>
        <v>0</v>
      </c>
      <c r="AG974" s="102">
        <f t="shared" si="151"/>
        <v>0</v>
      </c>
      <c r="AH974" s="102">
        <f t="shared" si="151"/>
        <v>0</v>
      </c>
      <c r="AI974" s="102">
        <f t="shared" si="151"/>
        <v>0</v>
      </c>
      <c r="AJ974" s="102">
        <f t="shared" ref="AJ974:BO974" si="152">Forecast_year_AMI_cost*Extrapolation_mask</f>
        <v>0</v>
      </c>
      <c r="AK974" s="102">
        <f t="shared" si="152"/>
        <v>0</v>
      </c>
      <c r="AL974" s="102">
        <f t="shared" si="152"/>
        <v>0</v>
      </c>
      <c r="AM974" s="102">
        <f t="shared" si="152"/>
        <v>0</v>
      </c>
      <c r="AN974" s="102">
        <f t="shared" si="152"/>
        <v>0</v>
      </c>
      <c r="AO974" s="102">
        <f t="shared" si="152"/>
        <v>0</v>
      </c>
      <c r="AP974" s="102">
        <f t="shared" si="152"/>
        <v>0</v>
      </c>
      <c r="AQ974" s="102">
        <f t="shared" si="152"/>
        <v>0</v>
      </c>
      <c r="AR974" s="102">
        <f t="shared" si="152"/>
        <v>0</v>
      </c>
      <c r="AS974" s="102">
        <f t="shared" si="152"/>
        <v>0</v>
      </c>
      <c r="AT974" s="102">
        <f t="shared" si="152"/>
        <v>0</v>
      </c>
      <c r="AU974" s="102">
        <f t="shared" si="152"/>
        <v>0</v>
      </c>
      <c r="AV974" s="102">
        <f t="shared" si="152"/>
        <v>0</v>
      </c>
      <c r="AW974" s="102">
        <f t="shared" si="152"/>
        <v>0</v>
      </c>
      <c r="AX974" s="102">
        <f t="shared" si="152"/>
        <v>0</v>
      </c>
      <c r="AY974" s="102">
        <f t="shared" si="152"/>
        <v>0</v>
      </c>
      <c r="AZ974" s="102">
        <f t="shared" si="152"/>
        <v>0</v>
      </c>
      <c r="BA974" s="102">
        <f t="shared" si="152"/>
        <v>0</v>
      </c>
      <c r="BB974" s="102">
        <f t="shared" si="152"/>
        <v>0</v>
      </c>
      <c r="BC974" s="102">
        <f t="shared" si="152"/>
        <v>0</v>
      </c>
      <c r="BD974" s="102">
        <f t="shared" si="152"/>
        <v>0</v>
      </c>
      <c r="BE974" s="102">
        <f t="shared" si="152"/>
        <v>0</v>
      </c>
      <c r="BF974" s="102">
        <f t="shared" si="152"/>
        <v>0</v>
      </c>
      <c r="BG974" s="102">
        <f t="shared" si="152"/>
        <v>0</v>
      </c>
      <c r="BH974" s="102">
        <f t="shared" si="152"/>
        <v>0</v>
      </c>
      <c r="BI974" s="102">
        <f t="shared" si="152"/>
        <v>0</v>
      </c>
      <c r="BJ974" s="102">
        <f t="shared" si="152"/>
        <v>0</v>
      </c>
      <c r="BK974" s="102">
        <f t="shared" si="152"/>
        <v>0</v>
      </c>
      <c r="BL974" s="102">
        <f t="shared" si="152"/>
        <v>0</v>
      </c>
      <c r="BM974" s="102">
        <f t="shared" si="152"/>
        <v>0</v>
      </c>
      <c r="BN974" s="102">
        <f t="shared" si="152"/>
        <v>0</v>
      </c>
      <c r="BO974" s="102">
        <f t="shared" si="152"/>
        <v>0</v>
      </c>
      <c r="BP974" s="102">
        <f t="shared" ref="BP974:CP974" si="153">Forecast_year_AMI_cost*Extrapolation_mask</f>
        <v>0</v>
      </c>
      <c r="BQ974" s="102">
        <f t="shared" si="153"/>
        <v>0</v>
      </c>
      <c r="BR974" s="102">
        <f t="shared" si="153"/>
        <v>0</v>
      </c>
      <c r="BS974" s="102">
        <f t="shared" si="153"/>
        <v>0</v>
      </c>
      <c r="BT974" s="102">
        <f t="shared" si="153"/>
        <v>0</v>
      </c>
      <c r="BU974" s="102">
        <f t="shared" si="153"/>
        <v>0</v>
      </c>
      <c r="BV974" s="102">
        <f t="shared" si="153"/>
        <v>0</v>
      </c>
      <c r="BW974" s="102">
        <f t="shared" si="153"/>
        <v>0</v>
      </c>
      <c r="BX974" s="102">
        <f t="shared" si="153"/>
        <v>0</v>
      </c>
      <c r="BY974" s="102">
        <f t="shared" si="153"/>
        <v>0</v>
      </c>
      <c r="BZ974" s="102">
        <f t="shared" si="153"/>
        <v>0</v>
      </c>
      <c r="CA974" s="102">
        <f t="shared" si="153"/>
        <v>0</v>
      </c>
      <c r="CB974" s="102">
        <f t="shared" si="153"/>
        <v>0</v>
      </c>
      <c r="CC974" s="102">
        <f t="shared" si="153"/>
        <v>0</v>
      </c>
      <c r="CD974" s="102">
        <f t="shared" si="153"/>
        <v>0</v>
      </c>
      <c r="CE974" s="102">
        <f t="shared" si="153"/>
        <v>0</v>
      </c>
      <c r="CF974" s="102">
        <f t="shared" si="153"/>
        <v>0</v>
      </c>
      <c r="CG974" s="102">
        <f t="shared" si="153"/>
        <v>0</v>
      </c>
      <c r="CH974" s="102">
        <f t="shared" si="153"/>
        <v>0</v>
      </c>
      <c r="CI974" s="102">
        <f t="shared" si="153"/>
        <v>0</v>
      </c>
      <c r="CJ974" s="102">
        <f t="shared" si="153"/>
        <v>0</v>
      </c>
      <c r="CK974" s="102">
        <f t="shared" si="153"/>
        <v>0</v>
      </c>
      <c r="CL974" s="102">
        <f t="shared" si="153"/>
        <v>0</v>
      </c>
      <c r="CM974" s="102">
        <f t="shared" si="153"/>
        <v>0</v>
      </c>
      <c r="CN974" s="102">
        <f t="shared" si="153"/>
        <v>0</v>
      </c>
      <c r="CO974" s="102">
        <f t="shared" si="153"/>
        <v>0</v>
      </c>
      <c r="CP974" s="102">
        <f t="shared" si="153"/>
        <v>0</v>
      </c>
      <c r="CQ974" s="3" t="s">
        <v>294</v>
      </c>
    </row>
    <row r="975" spans="1:95" ht="14.45">
      <c r="A975" s="104"/>
      <c r="B975" s="104" t="s">
        <v>282</v>
      </c>
      <c r="C975" s="104"/>
      <c r="D975" s="102">
        <f t="shared" ref="D975:AI975" si="154">Opening_year_AMI_cost_mask+Forecast_year_AMI_cost_mask+Interpolation_AMI_cost_mask+Extrapolation_AMI_cost_mask</f>
        <v>0</v>
      </c>
      <c r="E975" s="102">
        <f t="shared" si="154"/>
        <v>0</v>
      </c>
      <c r="F975" s="102">
        <f t="shared" si="154"/>
        <v>0</v>
      </c>
      <c r="G975" s="102">
        <f t="shared" si="154"/>
        <v>0</v>
      </c>
      <c r="H975" s="102">
        <f t="shared" si="154"/>
        <v>0</v>
      </c>
      <c r="I975" s="102">
        <f t="shared" si="154"/>
        <v>0</v>
      </c>
      <c r="J975" s="102">
        <f t="shared" si="154"/>
        <v>0</v>
      </c>
      <c r="K975" s="102">
        <f t="shared" si="154"/>
        <v>0</v>
      </c>
      <c r="L975" s="102">
        <f t="shared" si="154"/>
        <v>0</v>
      </c>
      <c r="M975" s="102">
        <f t="shared" si="154"/>
        <v>0</v>
      </c>
      <c r="N975" s="102">
        <f t="shared" si="154"/>
        <v>0</v>
      </c>
      <c r="O975" s="102">
        <f t="shared" si="154"/>
        <v>0</v>
      </c>
      <c r="P975" s="102">
        <f t="shared" si="154"/>
        <v>0</v>
      </c>
      <c r="Q975" s="102">
        <f t="shared" si="154"/>
        <v>0</v>
      </c>
      <c r="R975" s="102">
        <f t="shared" si="154"/>
        <v>0</v>
      </c>
      <c r="S975" s="102">
        <f t="shared" si="154"/>
        <v>0</v>
      </c>
      <c r="T975" s="102">
        <f t="shared" si="154"/>
        <v>0</v>
      </c>
      <c r="U975" s="102">
        <f t="shared" si="154"/>
        <v>0</v>
      </c>
      <c r="V975" s="102">
        <f t="shared" si="154"/>
        <v>0</v>
      </c>
      <c r="W975" s="102">
        <f t="shared" si="154"/>
        <v>0</v>
      </c>
      <c r="X975" s="102">
        <f t="shared" si="154"/>
        <v>0</v>
      </c>
      <c r="Y975" s="102">
        <f t="shared" si="154"/>
        <v>0</v>
      </c>
      <c r="Z975" s="102">
        <f t="shared" si="154"/>
        <v>0</v>
      </c>
      <c r="AA975" s="102">
        <f t="shared" si="154"/>
        <v>0</v>
      </c>
      <c r="AB975" s="102">
        <f t="shared" si="154"/>
        <v>0</v>
      </c>
      <c r="AC975" s="102">
        <f t="shared" si="154"/>
        <v>0</v>
      </c>
      <c r="AD975" s="102">
        <f t="shared" si="154"/>
        <v>0</v>
      </c>
      <c r="AE975" s="102">
        <f t="shared" si="154"/>
        <v>0</v>
      </c>
      <c r="AF975" s="102">
        <f t="shared" si="154"/>
        <v>0</v>
      </c>
      <c r="AG975" s="102">
        <f t="shared" si="154"/>
        <v>0</v>
      </c>
      <c r="AH975" s="102">
        <f t="shared" si="154"/>
        <v>0</v>
      </c>
      <c r="AI975" s="102">
        <f t="shared" si="154"/>
        <v>0</v>
      </c>
      <c r="AJ975" s="102">
        <f t="shared" ref="AJ975:BO975" si="155">Opening_year_AMI_cost_mask+Forecast_year_AMI_cost_mask+Interpolation_AMI_cost_mask+Extrapolation_AMI_cost_mask</f>
        <v>0</v>
      </c>
      <c r="AK975" s="102">
        <f t="shared" si="155"/>
        <v>0</v>
      </c>
      <c r="AL975" s="102">
        <f t="shared" si="155"/>
        <v>0</v>
      </c>
      <c r="AM975" s="102">
        <f t="shared" si="155"/>
        <v>0</v>
      </c>
      <c r="AN975" s="102">
        <f t="shared" si="155"/>
        <v>0</v>
      </c>
      <c r="AO975" s="102">
        <f t="shared" si="155"/>
        <v>0</v>
      </c>
      <c r="AP975" s="102">
        <f t="shared" si="155"/>
        <v>0</v>
      </c>
      <c r="AQ975" s="102">
        <f t="shared" si="155"/>
        <v>0</v>
      </c>
      <c r="AR975" s="102">
        <f t="shared" si="155"/>
        <v>0</v>
      </c>
      <c r="AS975" s="102">
        <f t="shared" si="155"/>
        <v>0</v>
      </c>
      <c r="AT975" s="102">
        <f t="shared" si="155"/>
        <v>0</v>
      </c>
      <c r="AU975" s="102">
        <f t="shared" si="155"/>
        <v>0</v>
      </c>
      <c r="AV975" s="102">
        <f t="shared" si="155"/>
        <v>0</v>
      </c>
      <c r="AW975" s="102">
        <f t="shared" si="155"/>
        <v>0</v>
      </c>
      <c r="AX975" s="102">
        <f t="shared" si="155"/>
        <v>0</v>
      </c>
      <c r="AY975" s="102">
        <f t="shared" si="155"/>
        <v>0</v>
      </c>
      <c r="AZ975" s="102">
        <f t="shared" si="155"/>
        <v>0</v>
      </c>
      <c r="BA975" s="102">
        <f t="shared" si="155"/>
        <v>0</v>
      </c>
      <c r="BB975" s="102">
        <f t="shared" si="155"/>
        <v>0</v>
      </c>
      <c r="BC975" s="102">
        <f t="shared" si="155"/>
        <v>0</v>
      </c>
      <c r="BD975" s="102">
        <f t="shared" si="155"/>
        <v>0</v>
      </c>
      <c r="BE975" s="102">
        <f t="shared" si="155"/>
        <v>0</v>
      </c>
      <c r="BF975" s="102">
        <f t="shared" si="155"/>
        <v>0</v>
      </c>
      <c r="BG975" s="102">
        <f t="shared" si="155"/>
        <v>0</v>
      </c>
      <c r="BH975" s="102">
        <f t="shared" si="155"/>
        <v>0</v>
      </c>
      <c r="BI975" s="102">
        <f t="shared" si="155"/>
        <v>0</v>
      </c>
      <c r="BJ975" s="102">
        <f t="shared" si="155"/>
        <v>0</v>
      </c>
      <c r="BK975" s="102">
        <f t="shared" si="155"/>
        <v>0</v>
      </c>
      <c r="BL975" s="102">
        <f t="shared" si="155"/>
        <v>0</v>
      </c>
      <c r="BM975" s="102">
        <f t="shared" si="155"/>
        <v>0</v>
      </c>
      <c r="BN975" s="102">
        <f t="shared" si="155"/>
        <v>0</v>
      </c>
      <c r="BO975" s="102">
        <f t="shared" si="155"/>
        <v>0</v>
      </c>
      <c r="BP975" s="102">
        <f t="shared" ref="BP975:CP975" si="156">Opening_year_AMI_cost_mask+Forecast_year_AMI_cost_mask+Interpolation_AMI_cost_mask+Extrapolation_AMI_cost_mask</f>
        <v>0</v>
      </c>
      <c r="BQ975" s="102">
        <f t="shared" si="156"/>
        <v>0</v>
      </c>
      <c r="BR975" s="102">
        <f t="shared" si="156"/>
        <v>0</v>
      </c>
      <c r="BS975" s="102">
        <f t="shared" si="156"/>
        <v>0</v>
      </c>
      <c r="BT975" s="102">
        <f t="shared" si="156"/>
        <v>0</v>
      </c>
      <c r="BU975" s="102">
        <f t="shared" si="156"/>
        <v>0</v>
      </c>
      <c r="BV975" s="102">
        <f t="shared" si="156"/>
        <v>0</v>
      </c>
      <c r="BW975" s="102">
        <f t="shared" si="156"/>
        <v>0</v>
      </c>
      <c r="BX975" s="102">
        <f t="shared" si="156"/>
        <v>0</v>
      </c>
      <c r="BY975" s="102">
        <f t="shared" si="156"/>
        <v>0</v>
      </c>
      <c r="BZ975" s="102">
        <f t="shared" si="156"/>
        <v>0</v>
      </c>
      <c r="CA975" s="102">
        <f t="shared" si="156"/>
        <v>0</v>
      </c>
      <c r="CB975" s="102">
        <f t="shared" si="156"/>
        <v>0</v>
      </c>
      <c r="CC975" s="102">
        <f t="shared" si="156"/>
        <v>0</v>
      </c>
      <c r="CD975" s="102">
        <f t="shared" si="156"/>
        <v>0</v>
      </c>
      <c r="CE975" s="102">
        <f t="shared" si="156"/>
        <v>0</v>
      </c>
      <c r="CF975" s="102">
        <f t="shared" si="156"/>
        <v>0</v>
      </c>
      <c r="CG975" s="102">
        <f t="shared" si="156"/>
        <v>0</v>
      </c>
      <c r="CH975" s="102">
        <f t="shared" si="156"/>
        <v>0</v>
      </c>
      <c r="CI975" s="102">
        <f t="shared" si="156"/>
        <v>0</v>
      </c>
      <c r="CJ975" s="102">
        <f t="shared" si="156"/>
        <v>0</v>
      </c>
      <c r="CK975" s="102">
        <f t="shared" si="156"/>
        <v>0</v>
      </c>
      <c r="CL975" s="102">
        <f t="shared" si="156"/>
        <v>0</v>
      </c>
      <c r="CM975" s="102">
        <f t="shared" si="156"/>
        <v>0</v>
      </c>
      <c r="CN975" s="102">
        <f t="shared" si="156"/>
        <v>0</v>
      </c>
      <c r="CO975" s="102">
        <f t="shared" si="156"/>
        <v>0</v>
      </c>
      <c r="CP975" s="102">
        <f t="shared" si="156"/>
        <v>0</v>
      </c>
      <c r="CQ975" s="3" t="s">
        <v>295</v>
      </c>
    </row>
    <row r="976" spans="1:95" ht="14.45">
      <c r="A976" s="104"/>
      <c r="B976" s="104"/>
      <c r="C976" s="104"/>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3"/>
    </row>
    <row r="977" spans="1:95" s="5" customFormat="1" ht="18.75" customHeight="1">
      <c r="B977" s="5" t="s">
        <v>296</v>
      </c>
    </row>
    <row r="978" spans="1:95" s="4" customFormat="1" ht="18.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c r="AD978" s="50"/>
      <c r="AE978" s="50"/>
      <c r="AF978" s="50"/>
      <c r="AG978" s="50"/>
      <c r="AH978" s="50"/>
      <c r="AI978" s="50"/>
      <c r="AJ978" s="50"/>
      <c r="AK978" s="50"/>
      <c r="AL978" s="50"/>
      <c r="AM978" s="50"/>
      <c r="AN978" s="50"/>
      <c r="AO978" s="50"/>
      <c r="AP978" s="50"/>
      <c r="AQ978" s="50"/>
      <c r="AR978" s="50"/>
      <c r="AS978" s="50"/>
      <c r="AT978" s="50"/>
      <c r="AU978" s="50"/>
      <c r="AV978" s="50"/>
      <c r="AW978" s="50"/>
      <c r="AX978" s="50"/>
      <c r="AY978" s="50"/>
      <c r="AZ978" s="50"/>
      <c r="BA978" s="50"/>
      <c r="BB978" s="50"/>
      <c r="BC978" s="50"/>
      <c r="BD978" s="50"/>
      <c r="BE978" s="50"/>
      <c r="BF978" s="50"/>
      <c r="BG978" s="50"/>
      <c r="BH978" s="50"/>
      <c r="BI978" s="50"/>
      <c r="BJ978" s="50"/>
      <c r="BK978" s="50"/>
      <c r="BL978" s="50"/>
      <c r="BM978" s="50"/>
      <c r="BN978" s="50"/>
      <c r="BO978" s="50"/>
      <c r="BP978" s="50"/>
      <c r="BQ978" s="50"/>
      <c r="BR978" s="50"/>
      <c r="BS978" s="50"/>
      <c r="BT978" s="50"/>
      <c r="BU978" s="50"/>
      <c r="BV978" s="50"/>
      <c r="BW978" s="50"/>
      <c r="BX978" s="50"/>
      <c r="BY978" s="50"/>
      <c r="BZ978" s="50"/>
      <c r="CA978" s="50"/>
      <c r="CB978" s="50"/>
      <c r="CC978" s="50"/>
      <c r="CD978" s="50"/>
      <c r="CE978" s="50"/>
      <c r="CF978" s="50"/>
      <c r="CG978" s="50"/>
      <c r="CH978" s="50"/>
      <c r="CI978" s="50"/>
      <c r="CJ978" s="50"/>
      <c r="CK978" s="50"/>
      <c r="CL978" s="50"/>
      <c r="CM978" s="50"/>
      <c r="CN978" s="50"/>
      <c r="CO978" s="50"/>
      <c r="CP978" s="50"/>
      <c r="CQ978" s="50"/>
    </row>
    <row r="979" spans="1:95" ht="14.25" customHeight="1">
      <c r="A979" s="104"/>
      <c r="B979" s="142"/>
      <c r="C979" s="142"/>
      <c r="D979" s="11">
        <v>2010</v>
      </c>
      <c r="E979" s="11">
        <v>2011</v>
      </c>
      <c r="F979" s="11">
        <v>2012</v>
      </c>
      <c r="G979" s="11">
        <v>2013</v>
      </c>
      <c r="H979" s="11">
        <v>2014</v>
      </c>
      <c r="I979" s="11">
        <v>2015</v>
      </c>
      <c r="J979" s="11">
        <v>2016</v>
      </c>
      <c r="K979" s="11">
        <v>2017</v>
      </c>
      <c r="L979" s="11">
        <v>2018</v>
      </c>
      <c r="M979" s="11">
        <v>2019</v>
      </c>
      <c r="N979" s="11">
        <v>2020</v>
      </c>
      <c r="O979" s="11">
        <v>2021</v>
      </c>
      <c r="P979" s="11">
        <v>2022</v>
      </c>
      <c r="Q979" s="11">
        <v>2023</v>
      </c>
      <c r="R979" s="11">
        <v>2024</v>
      </c>
      <c r="S979" s="11">
        <v>2025</v>
      </c>
      <c r="T979" s="11">
        <v>2026</v>
      </c>
      <c r="U979" s="11">
        <v>2027</v>
      </c>
      <c r="V979" s="11">
        <v>2028</v>
      </c>
      <c r="W979" s="11">
        <v>2029</v>
      </c>
      <c r="X979" s="11">
        <v>2030</v>
      </c>
      <c r="Y979" s="11">
        <v>2031</v>
      </c>
      <c r="Z979" s="11">
        <v>2032</v>
      </c>
      <c r="AA979" s="11">
        <v>2033</v>
      </c>
      <c r="AB979" s="11">
        <v>2034</v>
      </c>
      <c r="AC979" s="11">
        <v>2035</v>
      </c>
      <c r="AD979" s="11">
        <v>2036</v>
      </c>
      <c r="AE979" s="11">
        <v>2037</v>
      </c>
      <c r="AF979" s="11">
        <v>2038</v>
      </c>
      <c r="AG979" s="11">
        <v>2039</v>
      </c>
      <c r="AH979" s="11">
        <v>2040</v>
      </c>
      <c r="AI979" s="11">
        <v>2041</v>
      </c>
      <c r="AJ979" s="11">
        <v>2042</v>
      </c>
      <c r="AK979" s="11">
        <v>2043</v>
      </c>
      <c r="AL979" s="11">
        <v>2044</v>
      </c>
      <c r="AM979" s="11">
        <v>2045</v>
      </c>
      <c r="AN979" s="11">
        <v>2046</v>
      </c>
      <c r="AO979" s="11">
        <v>2047</v>
      </c>
      <c r="AP979" s="11">
        <v>2048</v>
      </c>
      <c r="AQ979" s="11">
        <v>2049</v>
      </c>
      <c r="AR979" s="11">
        <v>2050</v>
      </c>
      <c r="AS979" s="11">
        <v>2051</v>
      </c>
      <c r="AT979" s="11">
        <v>2052</v>
      </c>
      <c r="AU979" s="11">
        <v>2053</v>
      </c>
      <c r="AV979" s="11">
        <v>2054</v>
      </c>
      <c r="AW979" s="11">
        <v>2055</v>
      </c>
      <c r="AX979" s="11">
        <v>2056</v>
      </c>
      <c r="AY979" s="11">
        <v>2057</v>
      </c>
      <c r="AZ979" s="11">
        <v>2058</v>
      </c>
      <c r="BA979" s="11">
        <v>2059</v>
      </c>
      <c r="BB979" s="11">
        <v>2060</v>
      </c>
      <c r="BC979" s="11">
        <v>2061</v>
      </c>
      <c r="BD979" s="11">
        <v>2062</v>
      </c>
      <c r="BE979" s="11">
        <v>2063</v>
      </c>
      <c r="BF979" s="11">
        <v>2064</v>
      </c>
      <c r="BG979" s="11">
        <v>2065</v>
      </c>
      <c r="BH979" s="11">
        <v>2066</v>
      </c>
      <c r="BI979" s="11">
        <v>2067</v>
      </c>
      <c r="BJ979" s="11">
        <v>2068</v>
      </c>
      <c r="BK979" s="11">
        <v>2069</v>
      </c>
      <c r="BL979" s="11">
        <v>2070</v>
      </c>
      <c r="BM979" s="11">
        <v>2071</v>
      </c>
      <c r="BN979" s="11">
        <v>2072</v>
      </c>
      <c r="BO979" s="11">
        <v>2073</v>
      </c>
      <c r="BP979" s="11">
        <v>2074</v>
      </c>
      <c r="BQ979" s="11">
        <v>2075</v>
      </c>
      <c r="BR979" s="11">
        <v>2076</v>
      </c>
      <c r="BS979" s="11">
        <v>2077</v>
      </c>
      <c r="BT979" s="11">
        <v>2078</v>
      </c>
      <c r="BU979" s="11">
        <v>2079</v>
      </c>
      <c r="BV979" s="11">
        <v>2080</v>
      </c>
      <c r="BW979" s="11">
        <v>2081</v>
      </c>
      <c r="BX979" s="11">
        <v>2082</v>
      </c>
      <c r="BY979" s="11">
        <v>2083</v>
      </c>
      <c r="BZ979" s="11">
        <v>2084</v>
      </c>
      <c r="CA979" s="11">
        <v>2085</v>
      </c>
      <c r="CB979" s="11">
        <v>2086</v>
      </c>
      <c r="CC979" s="11">
        <v>2087</v>
      </c>
      <c r="CD979" s="11">
        <v>2088</v>
      </c>
      <c r="CE979" s="11">
        <v>2089</v>
      </c>
      <c r="CF979" s="11">
        <v>2090</v>
      </c>
      <c r="CG979" s="11">
        <v>2091</v>
      </c>
      <c r="CH979" s="11">
        <v>2092</v>
      </c>
      <c r="CI979" s="11">
        <v>2093</v>
      </c>
      <c r="CJ979" s="11">
        <v>2094</v>
      </c>
      <c r="CK979" s="11">
        <v>2095</v>
      </c>
      <c r="CL979" s="11">
        <v>2096</v>
      </c>
      <c r="CM979" s="11">
        <v>2097</v>
      </c>
      <c r="CN979" s="11">
        <v>2098</v>
      </c>
      <c r="CO979" s="11">
        <v>2099</v>
      </c>
      <c r="CP979" s="11">
        <v>2100</v>
      </c>
      <c r="CQ979" s="104"/>
    </row>
    <row r="980" spans="1:95" ht="14.45">
      <c r="A980" s="104"/>
      <c r="B980" s="104" t="s">
        <v>67</v>
      </c>
      <c r="C980" s="104"/>
      <c r="D980" s="102">
        <f t="shared" ref="D980:AI980" si="157">Opening_year_stroke_cost*Opening_year_mask</f>
        <v>0</v>
      </c>
      <c r="E980" s="102">
        <f t="shared" si="157"/>
        <v>0</v>
      </c>
      <c r="F980" s="102">
        <f t="shared" si="157"/>
        <v>0</v>
      </c>
      <c r="G980" s="102">
        <f t="shared" si="157"/>
        <v>0</v>
      </c>
      <c r="H980" s="102">
        <f t="shared" si="157"/>
        <v>0</v>
      </c>
      <c r="I980" s="102">
        <f t="shared" si="157"/>
        <v>0</v>
      </c>
      <c r="J980" s="102">
        <f t="shared" si="157"/>
        <v>0</v>
      </c>
      <c r="K980" s="102">
        <f t="shared" si="157"/>
        <v>0</v>
      </c>
      <c r="L980" s="102">
        <f t="shared" si="157"/>
        <v>0</v>
      </c>
      <c r="M980" s="102">
        <f t="shared" si="157"/>
        <v>0</v>
      </c>
      <c r="N980" s="102">
        <f t="shared" si="157"/>
        <v>0</v>
      </c>
      <c r="O980" s="102">
        <f t="shared" si="157"/>
        <v>0</v>
      </c>
      <c r="P980" s="102">
        <f t="shared" si="157"/>
        <v>0</v>
      </c>
      <c r="Q980" s="102">
        <f t="shared" si="157"/>
        <v>0</v>
      </c>
      <c r="R980" s="102">
        <f t="shared" si="157"/>
        <v>0</v>
      </c>
      <c r="S980" s="102">
        <f t="shared" si="157"/>
        <v>0</v>
      </c>
      <c r="T980" s="102">
        <f t="shared" si="157"/>
        <v>0</v>
      </c>
      <c r="U980" s="102">
        <f t="shared" si="157"/>
        <v>0</v>
      </c>
      <c r="V980" s="102">
        <f t="shared" si="157"/>
        <v>0</v>
      </c>
      <c r="W980" s="102">
        <f t="shared" si="157"/>
        <v>0</v>
      </c>
      <c r="X980" s="102">
        <f t="shared" si="157"/>
        <v>0</v>
      </c>
      <c r="Y980" s="102">
        <f t="shared" si="157"/>
        <v>0</v>
      </c>
      <c r="Z980" s="102">
        <f t="shared" si="157"/>
        <v>0</v>
      </c>
      <c r="AA980" s="102">
        <f t="shared" si="157"/>
        <v>0</v>
      </c>
      <c r="AB980" s="102">
        <f t="shared" si="157"/>
        <v>0</v>
      </c>
      <c r="AC980" s="102">
        <f t="shared" si="157"/>
        <v>0</v>
      </c>
      <c r="AD980" s="102">
        <f t="shared" si="157"/>
        <v>0</v>
      </c>
      <c r="AE980" s="102">
        <f t="shared" si="157"/>
        <v>0</v>
      </c>
      <c r="AF980" s="102">
        <f t="shared" si="157"/>
        <v>0</v>
      </c>
      <c r="AG980" s="102">
        <f t="shared" si="157"/>
        <v>0</v>
      </c>
      <c r="AH980" s="102">
        <f t="shared" si="157"/>
        <v>0</v>
      </c>
      <c r="AI980" s="102">
        <f t="shared" si="157"/>
        <v>0</v>
      </c>
      <c r="AJ980" s="102">
        <f t="shared" ref="AJ980:BO980" si="158">Opening_year_stroke_cost*Opening_year_mask</f>
        <v>0</v>
      </c>
      <c r="AK980" s="102">
        <f t="shared" si="158"/>
        <v>0</v>
      </c>
      <c r="AL980" s="102">
        <f t="shared" si="158"/>
        <v>0</v>
      </c>
      <c r="AM980" s="102">
        <f t="shared" si="158"/>
        <v>0</v>
      </c>
      <c r="AN980" s="102">
        <f t="shared" si="158"/>
        <v>0</v>
      </c>
      <c r="AO980" s="102">
        <f t="shared" si="158"/>
        <v>0</v>
      </c>
      <c r="AP980" s="102">
        <f t="shared" si="158"/>
        <v>0</v>
      </c>
      <c r="AQ980" s="102">
        <f t="shared" si="158"/>
        <v>0</v>
      </c>
      <c r="AR980" s="102">
        <f t="shared" si="158"/>
        <v>0</v>
      </c>
      <c r="AS980" s="102">
        <f t="shared" si="158"/>
        <v>0</v>
      </c>
      <c r="AT980" s="102">
        <f t="shared" si="158"/>
        <v>0</v>
      </c>
      <c r="AU980" s="102">
        <f t="shared" si="158"/>
        <v>0</v>
      </c>
      <c r="AV980" s="102">
        <f t="shared" si="158"/>
        <v>0</v>
      </c>
      <c r="AW980" s="102">
        <f t="shared" si="158"/>
        <v>0</v>
      </c>
      <c r="AX980" s="102">
        <f t="shared" si="158"/>
        <v>0</v>
      </c>
      <c r="AY980" s="102">
        <f t="shared" si="158"/>
        <v>0</v>
      </c>
      <c r="AZ980" s="102">
        <f t="shared" si="158"/>
        <v>0</v>
      </c>
      <c r="BA980" s="102">
        <f t="shared" si="158"/>
        <v>0</v>
      </c>
      <c r="BB980" s="102">
        <f t="shared" si="158"/>
        <v>0</v>
      </c>
      <c r="BC980" s="102">
        <f t="shared" si="158"/>
        <v>0</v>
      </c>
      <c r="BD980" s="102">
        <f t="shared" si="158"/>
        <v>0</v>
      </c>
      <c r="BE980" s="102">
        <f t="shared" si="158"/>
        <v>0</v>
      </c>
      <c r="BF980" s="102">
        <f t="shared" si="158"/>
        <v>0</v>
      </c>
      <c r="BG980" s="102">
        <f t="shared" si="158"/>
        <v>0</v>
      </c>
      <c r="BH980" s="102">
        <f t="shared" si="158"/>
        <v>0</v>
      </c>
      <c r="BI980" s="102">
        <f t="shared" si="158"/>
        <v>0</v>
      </c>
      <c r="BJ980" s="102">
        <f t="shared" si="158"/>
        <v>0</v>
      </c>
      <c r="BK980" s="102">
        <f t="shared" si="158"/>
        <v>0</v>
      </c>
      <c r="BL980" s="102">
        <f t="shared" si="158"/>
        <v>0</v>
      </c>
      <c r="BM980" s="102">
        <f t="shared" si="158"/>
        <v>0</v>
      </c>
      <c r="BN980" s="102">
        <f t="shared" si="158"/>
        <v>0</v>
      </c>
      <c r="BO980" s="102">
        <f t="shared" si="158"/>
        <v>0</v>
      </c>
      <c r="BP980" s="102">
        <f t="shared" ref="BP980:CP980" si="159">Opening_year_stroke_cost*Opening_year_mask</f>
        <v>0</v>
      </c>
      <c r="BQ980" s="102">
        <f t="shared" si="159"/>
        <v>0</v>
      </c>
      <c r="BR980" s="102">
        <f t="shared" si="159"/>
        <v>0</v>
      </c>
      <c r="BS980" s="102">
        <f t="shared" si="159"/>
        <v>0</v>
      </c>
      <c r="BT980" s="102">
        <f t="shared" si="159"/>
        <v>0</v>
      </c>
      <c r="BU980" s="102">
        <f t="shared" si="159"/>
        <v>0</v>
      </c>
      <c r="BV980" s="102">
        <f t="shared" si="159"/>
        <v>0</v>
      </c>
      <c r="BW980" s="102">
        <f t="shared" si="159"/>
        <v>0</v>
      </c>
      <c r="BX980" s="102">
        <f t="shared" si="159"/>
        <v>0</v>
      </c>
      <c r="BY980" s="102">
        <f t="shared" si="159"/>
        <v>0</v>
      </c>
      <c r="BZ980" s="102">
        <f t="shared" si="159"/>
        <v>0</v>
      </c>
      <c r="CA980" s="102">
        <f t="shared" si="159"/>
        <v>0</v>
      </c>
      <c r="CB980" s="102">
        <f t="shared" si="159"/>
        <v>0</v>
      </c>
      <c r="CC980" s="102">
        <f t="shared" si="159"/>
        <v>0</v>
      </c>
      <c r="CD980" s="102">
        <f t="shared" si="159"/>
        <v>0</v>
      </c>
      <c r="CE980" s="102">
        <f t="shared" si="159"/>
        <v>0</v>
      </c>
      <c r="CF980" s="102">
        <f t="shared" si="159"/>
        <v>0</v>
      </c>
      <c r="CG980" s="102">
        <f t="shared" si="159"/>
        <v>0</v>
      </c>
      <c r="CH980" s="102">
        <f t="shared" si="159"/>
        <v>0</v>
      </c>
      <c r="CI980" s="102">
        <f t="shared" si="159"/>
        <v>0</v>
      </c>
      <c r="CJ980" s="102">
        <f t="shared" si="159"/>
        <v>0</v>
      </c>
      <c r="CK980" s="102">
        <f t="shared" si="159"/>
        <v>0</v>
      </c>
      <c r="CL980" s="102">
        <f t="shared" si="159"/>
        <v>0</v>
      </c>
      <c r="CM980" s="102">
        <f t="shared" si="159"/>
        <v>0</v>
      </c>
      <c r="CN980" s="102">
        <f t="shared" si="159"/>
        <v>0</v>
      </c>
      <c r="CO980" s="102">
        <f t="shared" si="159"/>
        <v>0</v>
      </c>
      <c r="CP980" s="102">
        <f t="shared" si="159"/>
        <v>0</v>
      </c>
      <c r="CQ980" s="3" t="s">
        <v>297</v>
      </c>
    </row>
    <row r="981" spans="1:95" ht="14.45">
      <c r="A981" s="104"/>
      <c r="B981" s="104" t="s">
        <v>69</v>
      </c>
      <c r="C981" s="104"/>
      <c r="D981" s="102">
        <f t="shared" ref="D981:AI981" si="160">Forecast_year_stroke_cost*Forecast_year_mask</f>
        <v>0</v>
      </c>
      <c r="E981" s="102">
        <f t="shared" si="160"/>
        <v>0</v>
      </c>
      <c r="F981" s="102">
        <f t="shared" si="160"/>
        <v>0</v>
      </c>
      <c r="G981" s="102">
        <f t="shared" si="160"/>
        <v>0</v>
      </c>
      <c r="H981" s="102">
        <f t="shared" si="160"/>
        <v>0</v>
      </c>
      <c r="I981" s="102">
        <f t="shared" si="160"/>
        <v>0</v>
      </c>
      <c r="J981" s="102">
        <f t="shared" si="160"/>
        <v>0</v>
      </c>
      <c r="K981" s="102">
        <f t="shared" si="160"/>
        <v>0</v>
      </c>
      <c r="L981" s="102">
        <f t="shared" si="160"/>
        <v>0</v>
      </c>
      <c r="M981" s="102">
        <f t="shared" si="160"/>
        <v>0</v>
      </c>
      <c r="N981" s="102">
        <f t="shared" si="160"/>
        <v>0</v>
      </c>
      <c r="O981" s="102">
        <f t="shared" si="160"/>
        <v>0</v>
      </c>
      <c r="P981" s="102">
        <f t="shared" si="160"/>
        <v>0</v>
      </c>
      <c r="Q981" s="102">
        <f t="shared" si="160"/>
        <v>0</v>
      </c>
      <c r="R981" s="102">
        <f t="shared" si="160"/>
        <v>0</v>
      </c>
      <c r="S981" s="102">
        <f t="shared" si="160"/>
        <v>0</v>
      </c>
      <c r="T981" s="102">
        <f t="shared" si="160"/>
        <v>0</v>
      </c>
      <c r="U981" s="102">
        <f t="shared" si="160"/>
        <v>0</v>
      </c>
      <c r="V981" s="102">
        <f t="shared" si="160"/>
        <v>0</v>
      </c>
      <c r="W981" s="102">
        <f t="shared" si="160"/>
        <v>0</v>
      </c>
      <c r="X981" s="102">
        <f t="shared" si="160"/>
        <v>0</v>
      </c>
      <c r="Y981" s="102">
        <f t="shared" si="160"/>
        <v>0</v>
      </c>
      <c r="Z981" s="102">
        <f t="shared" si="160"/>
        <v>0</v>
      </c>
      <c r="AA981" s="102">
        <f t="shared" si="160"/>
        <v>0</v>
      </c>
      <c r="AB981" s="102">
        <f t="shared" si="160"/>
        <v>0</v>
      </c>
      <c r="AC981" s="102">
        <f t="shared" si="160"/>
        <v>0</v>
      </c>
      <c r="AD981" s="102">
        <f t="shared" si="160"/>
        <v>0</v>
      </c>
      <c r="AE981" s="102">
        <f t="shared" si="160"/>
        <v>0</v>
      </c>
      <c r="AF981" s="102">
        <f t="shared" si="160"/>
        <v>0</v>
      </c>
      <c r="AG981" s="102">
        <f t="shared" si="160"/>
        <v>0</v>
      </c>
      <c r="AH981" s="102">
        <f t="shared" si="160"/>
        <v>0</v>
      </c>
      <c r="AI981" s="102">
        <f t="shared" si="160"/>
        <v>0</v>
      </c>
      <c r="AJ981" s="102">
        <f t="shared" ref="AJ981:BO981" si="161">Forecast_year_stroke_cost*Forecast_year_mask</f>
        <v>0</v>
      </c>
      <c r="AK981" s="102">
        <f t="shared" si="161"/>
        <v>0</v>
      </c>
      <c r="AL981" s="102">
        <f t="shared" si="161"/>
        <v>0</v>
      </c>
      <c r="AM981" s="102">
        <f t="shared" si="161"/>
        <v>0</v>
      </c>
      <c r="AN981" s="102">
        <f t="shared" si="161"/>
        <v>0</v>
      </c>
      <c r="AO981" s="102">
        <f t="shared" si="161"/>
        <v>0</v>
      </c>
      <c r="AP981" s="102">
        <f t="shared" si="161"/>
        <v>0</v>
      </c>
      <c r="AQ981" s="102">
        <f t="shared" si="161"/>
        <v>0</v>
      </c>
      <c r="AR981" s="102">
        <f t="shared" si="161"/>
        <v>0</v>
      </c>
      <c r="AS981" s="102">
        <f t="shared" si="161"/>
        <v>0</v>
      </c>
      <c r="AT981" s="102">
        <f t="shared" si="161"/>
        <v>0</v>
      </c>
      <c r="AU981" s="102">
        <f t="shared" si="161"/>
        <v>0</v>
      </c>
      <c r="AV981" s="102">
        <f t="shared" si="161"/>
        <v>0</v>
      </c>
      <c r="AW981" s="102">
        <f t="shared" si="161"/>
        <v>0</v>
      </c>
      <c r="AX981" s="102">
        <f t="shared" si="161"/>
        <v>0</v>
      </c>
      <c r="AY981" s="102">
        <f t="shared" si="161"/>
        <v>0</v>
      </c>
      <c r="AZ981" s="102">
        <f t="shared" si="161"/>
        <v>0</v>
      </c>
      <c r="BA981" s="102">
        <f t="shared" si="161"/>
        <v>0</v>
      </c>
      <c r="BB981" s="102">
        <f t="shared" si="161"/>
        <v>0</v>
      </c>
      <c r="BC981" s="102">
        <f t="shared" si="161"/>
        <v>0</v>
      </c>
      <c r="BD981" s="102">
        <f t="shared" si="161"/>
        <v>0</v>
      </c>
      <c r="BE981" s="102">
        <f t="shared" si="161"/>
        <v>0</v>
      </c>
      <c r="BF981" s="102">
        <f t="shared" si="161"/>
        <v>0</v>
      </c>
      <c r="BG981" s="102">
        <f t="shared" si="161"/>
        <v>0</v>
      </c>
      <c r="BH981" s="102">
        <f t="shared" si="161"/>
        <v>0</v>
      </c>
      <c r="BI981" s="102">
        <f t="shared" si="161"/>
        <v>0</v>
      </c>
      <c r="BJ981" s="102">
        <f t="shared" si="161"/>
        <v>0</v>
      </c>
      <c r="BK981" s="102">
        <f t="shared" si="161"/>
        <v>0</v>
      </c>
      <c r="BL981" s="102">
        <f t="shared" si="161"/>
        <v>0</v>
      </c>
      <c r="BM981" s="102">
        <f t="shared" si="161"/>
        <v>0</v>
      </c>
      <c r="BN981" s="102">
        <f t="shared" si="161"/>
        <v>0</v>
      </c>
      <c r="BO981" s="102">
        <f t="shared" si="161"/>
        <v>0</v>
      </c>
      <c r="BP981" s="102">
        <f t="shared" ref="BP981:CP981" si="162">Forecast_year_stroke_cost*Forecast_year_mask</f>
        <v>0</v>
      </c>
      <c r="BQ981" s="102">
        <f t="shared" si="162"/>
        <v>0</v>
      </c>
      <c r="BR981" s="102">
        <f t="shared" si="162"/>
        <v>0</v>
      </c>
      <c r="BS981" s="102">
        <f t="shared" si="162"/>
        <v>0</v>
      </c>
      <c r="BT981" s="102">
        <f t="shared" si="162"/>
        <v>0</v>
      </c>
      <c r="BU981" s="102">
        <f t="shared" si="162"/>
        <v>0</v>
      </c>
      <c r="BV981" s="102">
        <f t="shared" si="162"/>
        <v>0</v>
      </c>
      <c r="BW981" s="102">
        <f t="shared" si="162"/>
        <v>0</v>
      </c>
      <c r="BX981" s="102">
        <f t="shared" si="162"/>
        <v>0</v>
      </c>
      <c r="BY981" s="102">
        <f t="shared" si="162"/>
        <v>0</v>
      </c>
      <c r="BZ981" s="102">
        <f t="shared" si="162"/>
        <v>0</v>
      </c>
      <c r="CA981" s="102">
        <f t="shared" si="162"/>
        <v>0</v>
      </c>
      <c r="CB981" s="102">
        <f t="shared" si="162"/>
        <v>0</v>
      </c>
      <c r="CC981" s="102">
        <f t="shared" si="162"/>
        <v>0</v>
      </c>
      <c r="CD981" s="102">
        <f t="shared" si="162"/>
        <v>0</v>
      </c>
      <c r="CE981" s="102">
        <f t="shared" si="162"/>
        <v>0</v>
      </c>
      <c r="CF981" s="102">
        <f t="shared" si="162"/>
        <v>0</v>
      </c>
      <c r="CG981" s="102">
        <f t="shared" si="162"/>
        <v>0</v>
      </c>
      <c r="CH981" s="102">
        <f t="shared" si="162"/>
        <v>0</v>
      </c>
      <c r="CI981" s="102">
        <f t="shared" si="162"/>
        <v>0</v>
      </c>
      <c r="CJ981" s="102">
        <f t="shared" si="162"/>
        <v>0</v>
      </c>
      <c r="CK981" s="102">
        <f t="shared" si="162"/>
        <v>0</v>
      </c>
      <c r="CL981" s="102">
        <f t="shared" si="162"/>
        <v>0</v>
      </c>
      <c r="CM981" s="102">
        <f t="shared" si="162"/>
        <v>0</v>
      </c>
      <c r="CN981" s="102">
        <f t="shared" si="162"/>
        <v>0</v>
      </c>
      <c r="CO981" s="102">
        <f t="shared" si="162"/>
        <v>0</v>
      </c>
      <c r="CP981" s="102">
        <f t="shared" si="162"/>
        <v>0</v>
      </c>
      <c r="CQ981" s="3" t="s">
        <v>298</v>
      </c>
    </row>
    <row r="982" spans="1:95" ht="14.45">
      <c r="A982" s="104"/>
      <c r="B982" s="104" t="s">
        <v>271</v>
      </c>
      <c r="C982" s="104"/>
      <c r="D982" s="102">
        <f t="shared" ref="D982:AI982" si="163">(Opening_year_stroke_cost+(Difference_stroke_cost)*(year-Opening_year)/(Forecast_and_opening_year_difference))*Interpolation_mask</f>
        <v>0</v>
      </c>
      <c r="E982" s="102">
        <f t="shared" si="163"/>
        <v>0</v>
      </c>
      <c r="F982" s="102">
        <f t="shared" si="163"/>
        <v>0</v>
      </c>
      <c r="G982" s="102">
        <f t="shared" si="163"/>
        <v>0</v>
      </c>
      <c r="H982" s="102">
        <f t="shared" si="163"/>
        <v>0</v>
      </c>
      <c r="I982" s="102">
        <f t="shared" si="163"/>
        <v>0</v>
      </c>
      <c r="J982" s="102">
        <f t="shared" si="163"/>
        <v>0</v>
      </c>
      <c r="K982" s="102">
        <f t="shared" si="163"/>
        <v>0</v>
      </c>
      <c r="L982" s="102">
        <f t="shared" si="163"/>
        <v>0</v>
      </c>
      <c r="M982" s="102">
        <f t="shared" si="163"/>
        <v>0</v>
      </c>
      <c r="N982" s="102">
        <f t="shared" si="163"/>
        <v>0</v>
      </c>
      <c r="O982" s="102">
        <f t="shared" si="163"/>
        <v>0</v>
      </c>
      <c r="P982" s="102">
        <f t="shared" si="163"/>
        <v>0</v>
      </c>
      <c r="Q982" s="102">
        <f t="shared" si="163"/>
        <v>0</v>
      </c>
      <c r="R982" s="102">
        <f t="shared" si="163"/>
        <v>0</v>
      </c>
      <c r="S982" s="102">
        <f t="shared" si="163"/>
        <v>0</v>
      </c>
      <c r="T982" s="102">
        <f t="shared" si="163"/>
        <v>0</v>
      </c>
      <c r="U982" s="102">
        <f t="shared" si="163"/>
        <v>0</v>
      </c>
      <c r="V982" s="102">
        <f t="shared" si="163"/>
        <v>0</v>
      </c>
      <c r="W982" s="102">
        <f t="shared" si="163"/>
        <v>0</v>
      </c>
      <c r="X982" s="102">
        <f t="shared" si="163"/>
        <v>0</v>
      </c>
      <c r="Y982" s="102">
        <f t="shared" si="163"/>
        <v>0</v>
      </c>
      <c r="Z982" s="102">
        <f t="shared" si="163"/>
        <v>0</v>
      </c>
      <c r="AA982" s="102">
        <f t="shared" si="163"/>
        <v>0</v>
      </c>
      <c r="AB982" s="102">
        <f t="shared" si="163"/>
        <v>0</v>
      </c>
      <c r="AC982" s="102">
        <f t="shared" si="163"/>
        <v>0</v>
      </c>
      <c r="AD982" s="102">
        <f t="shared" si="163"/>
        <v>0</v>
      </c>
      <c r="AE982" s="102">
        <f t="shared" si="163"/>
        <v>0</v>
      </c>
      <c r="AF982" s="102">
        <f t="shared" si="163"/>
        <v>0</v>
      </c>
      <c r="AG982" s="102">
        <f t="shared" si="163"/>
        <v>0</v>
      </c>
      <c r="AH982" s="102">
        <f t="shared" si="163"/>
        <v>0</v>
      </c>
      <c r="AI982" s="102">
        <f t="shared" si="163"/>
        <v>0</v>
      </c>
      <c r="AJ982" s="102">
        <f t="shared" ref="AJ982:BO982" si="164">(Opening_year_stroke_cost+(Difference_stroke_cost)*(year-Opening_year)/(Forecast_and_opening_year_difference))*Interpolation_mask</f>
        <v>0</v>
      </c>
      <c r="AK982" s="102">
        <f t="shared" si="164"/>
        <v>0</v>
      </c>
      <c r="AL982" s="102">
        <f t="shared" si="164"/>
        <v>0</v>
      </c>
      <c r="AM982" s="102">
        <f t="shared" si="164"/>
        <v>0</v>
      </c>
      <c r="AN982" s="102">
        <f t="shared" si="164"/>
        <v>0</v>
      </c>
      <c r="AO982" s="102">
        <f t="shared" si="164"/>
        <v>0</v>
      </c>
      <c r="AP982" s="102">
        <f t="shared" si="164"/>
        <v>0</v>
      </c>
      <c r="AQ982" s="102">
        <f t="shared" si="164"/>
        <v>0</v>
      </c>
      <c r="AR982" s="102">
        <f t="shared" si="164"/>
        <v>0</v>
      </c>
      <c r="AS982" s="102">
        <f t="shared" si="164"/>
        <v>0</v>
      </c>
      <c r="AT982" s="102">
        <f t="shared" si="164"/>
        <v>0</v>
      </c>
      <c r="AU982" s="102">
        <f t="shared" si="164"/>
        <v>0</v>
      </c>
      <c r="AV982" s="102">
        <f t="shared" si="164"/>
        <v>0</v>
      </c>
      <c r="AW982" s="102">
        <f t="shared" si="164"/>
        <v>0</v>
      </c>
      <c r="AX982" s="102">
        <f t="shared" si="164"/>
        <v>0</v>
      </c>
      <c r="AY982" s="102">
        <f t="shared" si="164"/>
        <v>0</v>
      </c>
      <c r="AZ982" s="102">
        <f t="shared" si="164"/>
        <v>0</v>
      </c>
      <c r="BA982" s="102">
        <f t="shared" si="164"/>
        <v>0</v>
      </c>
      <c r="BB982" s="102">
        <f t="shared" si="164"/>
        <v>0</v>
      </c>
      <c r="BC982" s="102">
        <f t="shared" si="164"/>
        <v>0</v>
      </c>
      <c r="BD982" s="102">
        <f t="shared" si="164"/>
        <v>0</v>
      </c>
      <c r="BE982" s="102">
        <f t="shared" si="164"/>
        <v>0</v>
      </c>
      <c r="BF982" s="102">
        <f t="shared" si="164"/>
        <v>0</v>
      </c>
      <c r="BG982" s="102">
        <f t="shared" si="164"/>
        <v>0</v>
      </c>
      <c r="BH982" s="102">
        <f t="shared" si="164"/>
        <v>0</v>
      </c>
      <c r="BI982" s="102">
        <f t="shared" si="164"/>
        <v>0</v>
      </c>
      <c r="BJ982" s="102">
        <f t="shared" si="164"/>
        <v>0</v>
      </c>
      <c r="BK982" s="102">
        <f t="shared" si="164"/>
        <v>0</v>
      </c>
      <c r="BL982" s="102">
        <f t="shared" si="164"/>
        <v>0</v>
      </c>
      <c r="BM982" s="102">
        <f t="shared" si="164"/>
        <v>0</v>
      </c>
      <c r="BN982" s="102">
        <f t="shared" si="164"/>
        <v>0</v>
      </c>
      <c r="BO982" s="102">
        <f t="shared" si="164"/>
        <v>0</v>
      </c>
      <c r="BP982" s="102">
        <f t="shared" ref="BP982:CP982" si="165">(Opening_year_stroke_cost+(Difference_stroke_cost)*(year-Opening_year)/(Forecast_and_opening_year_difference))*Interpolation_mask</f>
        <v>0</v>
      </c>
      <c r="BQ982" s="102">
        <f t="shared" si="165"/>
        <v>0</v>
      </c>
      <c r="BR982" s="102">
        <f t="shared" si="165"/>
        <v>0</v>
      </c>
      <c r="BS982" s="102">
        <f t="shared" si="165"/>
        <v>0</v>
      </c>
      <c r="BT982" s="102">
        <f t="shared" si="165"/>
        <v>0</v>
      </c>
      <c r="BU982" s="102">
        <f t="shared" si="165"/>
        <v>0</v>
      </c>
      <c r="BV982" s="102">
        <f t="shared" si="165"/>
        <v>0</v>
      </c>
      <c r="BW982" s="102">
        <f t="shared" si="165"/>
        <v>0</v>
      </c>
      <c r="BX982" s="102">
        <f t="shared" si="165"/>
        <v>0</v>
      </c>
      <c r="BY982" s="102">
        <f t="shared" si="165"/>
        <v>0</v>
      </c>
      <c r="BZ982" s="102">
        <f t="shared" si="165"/>
        <v>0</v>
      </c>
      <c r="CA982" s="102">
        <f t="shared" si="165"/>
        <v>0</v>
      </c>
      <c r="CB982" s="102">
        <f t="shared" si="165"/>
        <v>0</v>
      </c>
      <c r="CC982" s="102">
        <f t="shared" si="165"/>
        <v>0</v>
      </c>
      <c r="CD982" s="102">
        <f t="shared" si="165"/>
        <v>0</v>
      </c>
      <c r="CE982" s="102">
        <f t="shared" si="165"/>
        <v>0</v>
      </c>
      <c r="CF982" s="102">
        <f t="shared" si="165"/>
        <v>0</v>
      </c>
      <c r="CG982" s="102">
        <f t="shared" si="165"/>
        <v>0</v>
      </c>
      <c r="CH982" s="102">
        <f t="shared" si="165"/>
        <v>0</v>
      </c>
      <c r="CI982" s="102">
        <f t="shared" si="165"/>
        <v>0</v>
      </c>
      <c r="CJ982" s="102">
        <f t="shared" si="165"/>
        <v>0</v>
      </c>
      <c r="CK982" s="102">
        <f t="shared" si="165"/>
        <v>0</v>
      </c>
      <c r="CL982" s="102">
        <f t="shared" si="165"/>
        <v>0</v>
      </c>
      <c r="CM982" s="102">
        <f t="shared" si="165"/>
        <v>0</v>
      </c>
      <c r="CN982" s="102">
        <f t="shared" si="165"/>
        <v>0</v>
      </c>
      <c r="CO982" s="102">
        <f t="shared" si="165"/>
        <v>0</v>
      </c>
      <c r="CP982" s="102">
        <f t="shared" si="165"/>
        <v>0</v>
      </c>
      <c r="CQ982" s="3" t="s">
        <v>299</v>
      </c>
    </row>
    <row r="983" spans="1:95" ht="14.45">
      <c r="A983" s="104"/>
      <c r="B983" s="104" t="s">
        <v>273</v>
      </c>
      <c r="C983" s="104"/>
      <c r="D983" s="102">
        <f t="shared" ref="D983:AI983" si="166">Forecast_year_stroke_cost*Extrapolation_mask</f>
        <v>0</v>
      </c>
      <c r="E983" s="102">
        <f t="shared" si="166"/>
        <v>0</v>
      </c>
      <c r="F983" s="102">
        <f t="shared" si="166"/>
        <v>0</v>
      </c>
      <c r="G983" s="102">
        <f t="shared" si="166"/>
        <v>0</v>
      </c>
      <c r="H983" s="102">
        <f t="shared" si="166"/>
        <v>0</v>
      </c>
      <c r="I983" s="102">
        <f t="shared" si="166"/>
        <v>0</v>
      </c>
      <c r="J983" s="102">
        <f t="shared" si="166"/>
        <v>0</v>
      </c>
      <c r="K983" s="102">
        <f t="shared" si="166"/>
        <v>0</v>
      </c>
      <c r="L983" s="102">
        <f t="shared" si="166"/>
        <v>0</v>
      </c>
      <c r="M983" s="102">
        <f t="shared" si="166"/>
        <v>0</v>
      </c>
      <c r="N983" s="102">
        <f t="shared" si="166"/>
        <v>0</v>
      </c>
      <c r="O983" s="102">
        <f t="shared" si="166"/>
        <v>0</v>
      </c>
      <c r="P983" s="102">
        <f t="shared" si="166"/>
        <v>0</v>
      </c>
      <c r="Q983" s="102">
        <f t="shared" si="166"/>
        <v>0</v>
      </c>
      <c r="R983" s="102">
        <f t="shared" si="166"/>
        <v>0</v>
      </c>
      <c r="S983" s="102">
        <f t="shared" si="166"/>
        <v>0</v>
      </c>
      <c r="T983" s="102">
        <f t="shared" si="166"/>
        <v>0</v>
      </c>
      <c r="U983" s="102">
        <f t="shared" si="166"/>
        <v>0</v>
      </c>
      <c r="V983" s="102">
        <f t="shared" si="166"/>
        <v>0</v>
      </c>
      <c r="W983" s="102">
        <f t="shared" si="166"/>
        <v>0</v>
      </c>
      <c r="X983" s="102">
        <f t="shared" si="166"/>
        <v>0</v>
      </c>
      <c r="Y983" s="102">
        <f t="shared" si="166"/>
        <v>0</v>
      </c>
      <c r="Z983" s="102">
        <f t="shared" si="166"/>
        <v>0</v>
      </c>
      <c r="AA983" s="102">
        <f t="shared" si="166"/>
        <v>0</v>
      </c>
      <c r="AB983" s="102">
        <f t="shared" si="166"/>
        <v>0</v>
      </c>
      <c r="AC983" s="102">
        <f t="shared" si="166"/>
        <v>0</v>
      </c>
      <c r="AD983" s="102">
        <f t="shared" si="166"/>
        <v>0</v>
      </c>
      <c r="AE983" s="102">
        <f t="shared" si="166"/>
        <v>0</v>
      </c>
      <c r="AF983" s="102">
        <f t="shared" si="166"/>
        <v>0</v>
      </c>
      <c r="AG983" s="102">
        <f t="shared" si="166"/>
        <v>0</v>
      </c>
      <c r="AH983" s="102">
        <f t="shared" si="166"/>
        <v>0</v>
      </c>
      <c r="AI983" s="102">
        <f t="shared" si="166"/>
        <v>0</v>
      </c>
      <c r="AJ983" s="102">
        <f t="shared" ref="AJ983:BO983" si="167">Forecast_year_stroke_cost*Extrapolation_mask</f>
        <v>0</v>
      </c>
      <c r="AK983" s="102">
        <f t="shared" si="167"/>
        <v>0</v>
      </c>
      <c r="AL983" s="102">
        <f t="shared" si="167"/>
        <v>0</v>
      </c>
      <c r="AM983" s="102">
        <f t="shared" si="167"/>
        <v>0</v>
      </c>
      <c r="AN983" s="102">
        <f t="shared" si="167"/>
        <v>0</v>
      </c>
      <c r="AO983" s="102">
        <f t="shared" si="167"/>
        <v>0</v>
      </c>
      <c r="AP983" s="102">
        <f t="shared" si="167"/>
        <v>0</v>
      </c>
      <c r="AQ983" s="102">
        <f t="shared" si="167"/>
        <v>0</v>
      </c>
      <c r="AR983" s="102">
        <f t="shared" si="167"/>
        <v>0</v>
      </c>
      <c r="AS983" s="102">
        <f t="shared" si="167"/>
        <v>0</v>
      </c>
      <c r="AT983" s="102">
        <f t="shared" si="167"/>
        <v>0</v>
      </c>
      <c r="AU983" s="102">
        <f t="shared" si="167"/>
        <v>0</v>
      </c>
      <c r="AV983" s="102">
        <f t="shared" si="167"/>
        <v>0</v>
      </c>
      <c r="AW983" s="102">
        <f t="shared" si="167"/>
        <v>0</v>
      </c>
      <c r="AX983" s="102">
        <f t="shared" si="167"/>
        <v>0</v>
      </c>
      <c r="AY983" s="102">
        <f t="shared" si="167"/>
        <v>0</v>
      </c>
      <c r="AZ983" s="102">
        <f t="shared" si="167"/>
        <v>0</v>
      </c>
      <c r="BA983" s="102">
        <f t="shared" si="167"/>
        <v>0</v>
      </c>
      <c r="BB983" s="102">
        <f t="shared" si="167"/>
        <v>0</v>
      </c>
      <c r="BC983" s="102">
        <f t="shared" si="167"/>
        <v>0</v>
      </c>
      <c r="BD983" s="102">
        <f t="shared" si="167"/>
        <v>0</v>
      </c>
      <c r="BE983" s="102">
        <f t="shared" si="167"/>
        <v>0</v>
      </c>
      <c r="BF983" s="102">
        <f t="shared" si="167"/>
        <v>0</v>
      </c>
      <c r="BG983" s="102">
        <f t="shared" si="167"/>
        <v>0</v>
      </c>
      <c r="BH983" s="102">
        <f t="shared" si="167"/>
        <v>0</v>
      </c>
      <c r="BI983" s="102">
        <f t="shared" si="167"/>
        <v>0</v>
      </c>
      <c r="BJ983" s="102">
        <f t="shared" si="167"/>
        <v>0</v>
      </c>
      <c r="BK983" s="102">
        <f t="shared" si="167"/>
        <v>0</v>
      </c>
      <c r="BL983" s="102">
        <f t="shared" si="167"/>
        <v>0</v>
      </c>
      <c r="BM983" s="102">
        <f t="shared" si="167"/>
        <v>0</v>
      </c>
      <c r="BN983" s="102">
        <f t="shared" si="167"/>
        <v>0</v>
      </c>
      <c r="BO983" s="102">
        <f t="shared" si="167"/>
        <v>0</v>
      </c>
      <c r="BP983" s="102">
        <f t="shared" ref="BP983:CP983" si="168">Forecast_year_stroke_cost*Extrapolation_mask</f>
        <v>0</v>
      </c>
      <c r="BQ983" s="102">
        <f t="shared" si="168"/>
        <v>0</v>
      </c>
      <c r="BR983" s="102">
        <f t="shared" si="168"/>
        <v>0</v>
      </c>
      <c r="BS983" s="102">
        <f t="shared" si="168"/>
        <v>0</v>
      </c>
      <c r="BT983" s="102">
        <f t="shared" si="168"/>
        <v>0</v>
      </c>
      <c r="BU983" s="102">
        <f t="shared" si="168"/>
        <v>0</v>
      </c>
      <c r="BV983" s="102">
        <f t="shared" si="168"/>
        <v>0</v>
      </c>
      <c r="BW983" s="102">
        <f t="shared" si="168"/>
        <v>0</v>
      </c>
      <c r="BX983" s="102">
        <f t="shared" si="168"/>
        <v>0</v>
      </c>
      <c r="BY983" s="102">
        <f t="shared" si="168"/>
        <v>0</v>
      </c>
      <c r="BZ983" s="102">
        <f t="shared" si="168"/>
        <v>0</v>
      </c>
      <c r="CA983" s="102">
        <f t="shared" si="168"/>
        <v>0</v>
      </c>
      <c r="CB983" s="102">
        <f t="shared" si="168"/>
        <v>0</v>
      </c>
      <c r="CC983" s="102">
        <f t="shared" si="168"/>
        <v>0</v>
      </c>
      <c r="CD983" s="102">
        <f t="shared" si="168"/>
        <v>0</v>
      </c>
      <c r="CE983" s="102">
        <f t="shared" si="168"/>
        <v>0</v>
      </c>
      <c r="CF983" s="102">
        <f t="shared" si="168"/>
        <v>0</v>
      </c>
      <c r="CG983" s="102">
        <f t="shared" si="168"/>
        <v>0</v>
      </c>
      <c r="CH983" s="102">
        <f t="shared" si="168"/>
        <v>0</v>
      </c>
      <c r="CI983" s="102">
        <f t="shared" si="168"/>
        <v>0</v>
      </c>
      <c r="CJ983" s="102">
        <f t="shared" si="168"/>
        <v>0</v>
      </c>
      <c r="CK983" s="102">
        <f t="shared" si="168"/>
        <v>0</v>
      </c>
      <c r="CL983" s="102">
        <f t="shared" si="168"/>
        <v>0</v>
      </c>
      <c r="CM983" s="102">
        <f t="shared" si="168"/>
        <v>0</v>
      </c>
      <c r="CN983" s="102">
        <f t="shared" si="168"/>
        <v>0</v>
      </c>
      <c r="CO983" s="102">
        <f t="shared" si="168"/>
        <v>0</v>
      </c>
      <c r="CP983" s="102">
        <f t="shared" si="168"/>
        <v>0</v>
      </c>
      <c r="CQ983" s="3" t="s">
        <v>300</v>
      </c>
    </row>
    <row r="984" spans="1:95" ht="14.45">
      <c r="A984" s="104"/>
      <c r="B984" s="104" t="s">
        <v>282</v>
      </c>
      <c r="C984" s="104"/>
      <c r="D984" s="102">
        <f t="shared" ref="D984:AI984" si="169">Opening_year_stroke_cost_mask+Forecast_year_stroke_cost_mask+Interpolation_stroke_cost_mask+Extrapolation_stroke_cost_mask</f>
        <v>0</v>
      </c>
      <c r="E984" s="102">
        <f t="shared" si="169"/>
        <v>0</v>
      </c>
      <c r="F984" s="102">
        <f t="shared" si="169"/>
        <v>0</v>
      </c>
      <c r="G984" s="102">
        <f t="shared" si="169"/>
        <v>0</v>
      </c>
      <c r="H984" s="102">
        <f t="shared" si="169"/>
        <v>0</v>
      </c>
      <c r="I984" s="102">
        <f t="shared" si="169"/>
        <v>0</v>
      </c>
      <c r="J984" s="102">
        <f t="shared" si="169"/>
        <v>0</v>
      </c>
      <c r="K984" s="102">
        <f t="shared" si="169"/>
        <v>0</v>
      </c>
      <c r="L984" s="102">
        <f t="shared" si="169"/>
        <v>0</v>
      </c>
      <c r="M984" s="102">
        <f t="shared" si="169"/>
        <v>0</v>
      </c>
      <c r="N984" s="102">
        <f t="shared" si="169"/>
        <v>0</v>
      </c>
      <c r="O984" s="102">
        <f t="shared" si="169"/>
        <v>0</v>
      </c>
      <c r="P984" s="102">
        <f t="shared" si="169"/>
        <v>0</v>
      </c>
      <c r="Q984" s="102">
        <f t="shared" si="169"/>
        <v>0</v>
      </c>
      <c r="R984" s="102">
        <f t="shared" si="169"/>
        <v>0</v>
      </c>
      <c r="S984" s="102">
        <f t="shared" si="169"/>
        <v>0</v>
      </c>
      <c r="T984" s="102">
        <f t="shared" si="169"/>
        <v>0</v>
      </c>
      <c r="U984" s="102">
        <f t="shared" si="169"/>
        <v>0</v>
      </c>
      <c r="V984" s="102">
        <f t="shared" si="169"/>
        <v>0</v>
      </c>
      <c r="W984" s="102">
        <f t="shared" si="169"/>
        <v>0</v>
      </c>
      <c r="X984" s="102">
        <f t="shared" si="169"/>
        <v>0</v>
      </c>
      <c r="Y984" s="102">
        <f t="shared" si="169"/>
        <v>0</v>
      </c>
      <c r="Z984" s="102">
        <f t="shared" si="169"/>
        <v>0</v>
      </c>
      <c r="AA984" s="102">
        <f t="shared" si="169"/>
        <v>0</v>
      </c>
      <c r="AB984" s="102">
        <f t="shared" si="169"/>
        <v>0</v>
      </c>
      <c r="AC984" s="102">
        <f t="shared" si="169"/>
        <v>0</v>
      </c>
      <c r="AD984" s="102">
        <f t="shared" si="169"/>
        <v>0</v>
      </c>
      <c r="AE984" s="102">
        <f t="shared" si="169"/>
        <v>0</v>
      </c>
      <c r="AF984" s="102">
        <f t="shared" si="169"/>
        <v>0</v>
      </c>
      <c r="AG984" s="102">
        <f t="shared" si="169"/>
        <v>0</v>
      </c>
      <c r="AH984" s="102">
        <f t="shared" si="169"/>
        <v>0</v>
      </c>
      <c r="AI984" s="102">
        <f t="shared" si="169"/>
        <v>0</v>
      </c>
      <c r="AJ984" s="102">
        <f t="shared" ref="AJ984:BO984" si="170">Opening_year_stroke_cost_mask+Forecast_year_stroke_cost_mask+Interpolation_stroke_cost_mask+Extrapolation_stroke_cost_mask</f>
        <v>0</v>
      </c>
      <c r="AK984" s="102">
        <f t="shared" si="170"/>
        <v>0</v>
      </c>
      <c r="AL984" s="102">
        <f t="shared" si="170"/>
        <v>0</v>
      </c>
      <c r="AM984" s="102">
        <f t="shared" si="170"/>
        <v>0</v>
      </c>
      <c r="AN984" s="102">
        <f t="shared" si="170"/>
        <v>0</v>
      </c>
      <c r="AO984" s="102">
        <f t="shared" si="170"/>
        <v>0</v>
      </c>
      <c r="AP984" s="102">
        <f t="shared" si="170"/>
        <v>0</v>
      </c>
      <c r="AQ984" s="102">
        <f t="shared" si="170"/>
        <v>0</v>
      </c>
      <c r="AR984" s="102">
        <f t="shared" si="170"/>
        <v>0</v>
      </c>
      <c r="AS984" s="102">
        <f t="shared" si="170"/>
        <v>0</v>
      </c>
      <c r="AT984" s="102">
        <f t="shared" si="170"/>
        <v>0</v>
      </c>
      <c r="AU984" s="102">
        <f t="shared" si="170"/>
        <v>0</v>
      </c>
      <c r="AV984" s="102">
        <f t="shared" si="170"/>
        <v>0</v>
      </c>
      <c r="AW984" s="102">
        <f t="shared" si="170"/>
        <v>0</v>
      </c>
      <c r="AX984" s="102">
        <f t="shared" si="170"/>
        <v>0</v>
      </c>
      <c r="AY984" s="102">
        <f t="shared" si="170"/>
        <v>0</v>
      </c>
      <c r="AZ984" s="102">
        <f t="shared" si="170"/>
        <v>0</v>
      </c>
      <c r="BA984" s="102">
        <f t="shared" si="170"/>
        <v>0</v>
      </c>
      <c r="BB984" s="102">
        <f t="shared" si="170"/>
        <v>0</v>
      </c>
      <c r="BC984" s="102">
        <f t="shared" si="170"/>
        <v>0</v>
      </c>
      <c r="BD984" s="102">
        <f t="shared" si="170"/>
        <v>0</v>
      </c>
      <c r="BE984" s="102">
        <f t="shared" si="170"/>
        <v>0</v>
      </c>
      <c r="BF984" s="102">
        <f t="shared" si="170"/>
        <v>0</v>
      </c>
      <c r="BG984" s="102">
        <f t="shared" si="170"/>
        <v>0</v>
      </c>
      <c r="BH984" s="102">
        <f t="shared" si="170"/>
        <v>0</v>
      </c>
      <c r="BI984" s="102">
        <f t="shared" si="170"/>
        <v>0</v>
      </c>
      <c r="BJ984" s="102">
        <f t="shared" si="170"/>
        <v>0</v>
      </c>
      <c r="BK984" s="102">
        <f t="shared" si="170"/>
        <v>0</v>
      </c>
      <c r="BL984" s="102">
        <f t="shared" si="170"/>
        <v>0</v>
      </c>
      <c r="BM984" s="102">
        <f t="shared" si="170"/>
        <v>0</v>
      </c>
      <c r="BN984" s="102">
        <f t="shared" si="170"/>
        <v>0</v>
      </c>
      <c r="BO984" s="102">
        <f t="shared" si="170"/>
        <v>0</v>
      </c>
      <c r="BP984" s="102">
        <f t="shared" ref="BP984:CP984" si="171">Opening_year_stroke_cost_mask+Forecast_year_stroke_cost_mask+Interpolation_stroke_cost_mask+Extrapolation_stroke_cost_mask</f>
        <v>0</v>
      </c>
      <c r="BQ984" s="102">
        <f t="shared" si="171"/>
        <v>0</v>
      </c>
      <c r="BR984" s="102">
        <f t="shared" si="171"/>
        <v>0</v>
      </c>
      <c r="BS984" s="102">
        <f t="shared" si="171"/>
        <v>0</v>
      </c>
      <c r="BT984" s="102">
        <f t="shared" si="171"/>
        <v>0</v>
      </c>
      <c r="BU984" s="102">
        <f t="shared" si="171"/>
        <v>0</v>
      </c>
      <c r="BV984" s="102">
        <f t="shared" si="171"/>
        <v>0</v>
      </c>
      <c r="BW984" s="102">
        <f t="shared" si="171"/>
        <v>0</v>
      </c>
      <c r="BX984" s="102">
        <f t="shared" si="171"/>
        <v>0</v>
      </c>
      <c r="BY984" s="102">
        <f t="shared" si="171"/>
        <v>0</v>
      </c>
      <c r="BZ984" s="102">
        <f t="shared" si="171"/>
        <v>0</v>
      </c>
      <c r="CA984" s="102">
        <f t="shared" si="171"/>
        <v>0</v>
      </c>
      <c r="CB984" s="102">
        <f t="shared" si="171"/>
        <v>0</v>
      </c>
      <c r="CC984" s="102">
        <f t="shared" si="171"/>
        <v>0</v>
      </c>
      <c r="CD984" s="102">
        <f t="shared" si="171"/>
        <v>0</v>
      </c>
      <c r="CE984" s="102">
        <f t="shared" si="171"/>
        <v>0</v>
      </c>
      <c r="CF984" s="102">
        <f t="shared" si="171"/>
        <v>0</v>
      </c>
      <c r="CG984" s="102">
        <f t="shared" si="171"/>
        <v>0</v>
      </c>
      <c r="CH984" s="102">
        <f t="shared" si="171"/>
        <v>0</v>
      </c>
      <c r="CI984" s="102">
        <f t="shared" si="171"/>
        <v>0</v>
      </c>
      <c r="CJ984" s="102">
        <f t="shared" si="171"/>
        <v>0</v>
      </c>
      <c r="CK984" s="102">
        <f t="shared" si="171"/>
        <v>0</v>
      </c>
      <c r="CL984" s="102">
        <f t="shared" si="171"/>
        <v>0</v>
      </c>
      <c r="CM984" s="102">
        <f t="shared" si="171"/>
        <v>0</v>
      </c>
      <c r="CN984" s="102">
        <f t="shared" si="171"/>
        <v>0</v>
      </c>
      <c r="CO984" s="102">
        <f t="shared" si="171"/>
        <v>0</v>
      </c>
      <c r="CP984" s="102">
        <f t="shared" si="171"/>
        <v>0</v>
      </c>
      <c r="CQ984" s="3" t="s">
        <v>301</v>
      </c>
    </row>
    <row r="985" spans="1:95" ht="14.45">
      <c r="A985" s="104"/>
      <c r="B985" s="104"/>
      <c r="C985" s="104"/>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3"/>
    </row>
    <row r="986" spans="1:95" s="5" customFormat="1" ht="18.75" customHeight="1">
      <c r="B986" s="5" t="s">
        <v>302</v>
      </c>
    </row>
    <row r="987" spans="1:95" s="4" customFormat="1" ht="18.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c r="AD987" s="50"/>
      <c r="AE987" s="50"/>
      <c r="AF987" s="50"/>
      <c r="AG987" s="50"/>
      <c r="AH987" s="50"/>
      <c r="AI987" s="50"/>
      <c r="AJ987" s="50"/>
      <c r="AK987" s="50"/>
      <c r="AL987" s="50"/>
      <c r="AM987" s="50"/>
      <c r="AN987" s="50"/>
      <c r="AO987" s="50"/>
      <c r="AP987" s="50"/>
      <c r="AQ987" s="50"/>
      <c r="AR987" s="50"/>
      <c r="AS987" s="50"/>
      <c r="AT987" s="50"/>
      <c r="AU987" s="50"/>
      <c r="AV987" s="50"/>
      <c r="AW987" s="50"/>
      <c r="AX987" s="50"/>
      <c r="AY987" s="50"/>
      <c r="AZ987" s="50"/>
      <c r="BA987" s="50"/>
      <c r="BB987" s="50"/>
      <c r="BC987" s="50"/>
      <c r="BD987" s="50"/>
      <c r="BE987" s="50"/>
      <c r="BF987" s="50"/>
      <c r="BG987" s="50"/>
      <c r="BH987" s="50"/>
      <c r="BI987" s="50"/>
      <c r="BJ987" s="50"/>
      <c r="BK987" s="50"/>
      <c r="BL987" s="50"/>
      <c r="BM987" s="50"/>
      <c r="BN987" s="50"/>
      <c r="BO987" s="50"/>
      <c r="BP987" s="50"/>
      <c r="BQ987" s="50"/>
      <c r="BR987" s="50"/>
      <c r="BS987" s="50"/>
      <c r="BT987" s="50"/>
      <c r="BU987" s="50"/>
      <c r="BV987" s="50"/>
      <c r="BW987" s="50"/>
      <c r="BX987" s="50"/>
      <c r="BY987" s="50"/>
      <c r="BZ987" s="50"/>
      <c r="CA987" s="50"/>
      <c r="CB987" s="50"/>
      <c r="CC987" s="50"/>
      <c r="CD987" s="50"/>
      <c r="CE987" s="50"/>
      <c r="CF987" s="50"/>
      <c r="CG987" s="50"/>
      <c r="CH987" s="50"/>
      <c r="CI987" s="50"/>
      <c r="CJ987" s="50"/>
      <c r="CK987" s="50"/>
      <c r="CL987" s="50"/>
      <c r="CM987" s="50"/>
      <c r="CN987" s="50"/>
      <c r="CO987" s="50"/>
      <c r="CP987" s="50"/>
      <c r="CQ987" s="50"/>
    </row>
    <row r="988" spans="1:95" ht="14.25" customHeight="1">
      <c r="A988" s="104"/>
      <c r="B988" s="142"/>
      <c r="C988" s="142"/>
      <c r="D988" s="11">
        <v>2010</v>
      </c>
      <c r="E988" s="11">
        <v>2011</v>
      </c>
      <c r="F988" s="11">
        <v>2012</v>
      </c>
      <c r="G988" s="11">
        <v>2013</v>
      </c>
      <c r="H988" s="11">
        <v>2014</v>
      </c>
      <c r="I988" s="11">
        <v>2015</v>
      </c>
      <c r="J988" s="11">
        <v>2016</v>
      </c>
      <c r="K988" s="11">
        <v>2017</v>
      </c>
      <c r="L988" s="11">
        <v>2018</v>
      </c>
      <c r="M988" s="11">
        <v>2019</v>
      </c>
      <c r="N988" s="11">
        <v>2020</v>
      </c>
      <c r="O988" s="11">
        <v>2021</v>
      </c>
      <c r="P988" s="11">
        <v>2022</v>
      </c>
      <c r="Q988" s="11">
        <v>2023</v>
      </c>
      <c r="R988" s="11">
        <v>2024</v>
      </c>
      <c r="S988" s="11">
        <v>2025</v>
      </c>
      <c r="T988" s="11">
        <v>2026</v>
      </c>
      <c r="U988" s="11">
        <v>2027</v>
      </c>
      <c r="V988" s="11">
        <v>2028</v>
      </c>
      <c r="W988" s="11">
        <v>2029</v>
      </c>
      <c r="X988" s="11">
        <v>2030</v>
      </c>
      <c r="Y988" s="11">
        <v>2031</v>
      </c>
      <c r="Z988" s="11">
        <v>2032</v>
      </c>
      <c r="AA988" s="11">
        <v>2033</v>
      </c>
      <c r="AB988" s="11">
        <v>2034</v>
      </c>
      <c r="AC988" s="11">
        <v>2035</v>
      </c>
      <c r="AD988" s="11">
        <v>2036</v>
      </c>
      <c r="AE988" s="11">
        <v>2037</v>
      </c>
      <c r="AF988" s="11">
        <v>2038</v>
      </c>
      <c r="AG988" s="11">
        <v>2039</v>
      </c>
      <c r="AH988" s="11">
        <v>2040</v>
      </c>
      <c r="AI988" s="11">
        <v>2041</v>
      </c>
      <c r="AJ988" s="11">
        <v>2042</v>
      </c>
      <c r="AK988" s="11">
        <v>2043</v>
      </c>
      <c r="AL988" s="11">
        <v>2044</v>
      </c>
      <c r="AM988" s="11">
        <v>2045</v>
      </c>
      <c r="AN988" s="11">
        <v>2046</v>
      </c>
      <c r="AO988" s="11">
        <v>2047</v>
      </c>
      <c r="AP988" s="11">
        <v>2048</v>
      </c>
      <c r="AQ988" s="11">
        <v>2049</v>
      </c>
      <c r="AR988" s="11">
        <v>2050</v>
      </c>
      <c r="AS988" s="11">
        <v>2051</v>
      </c>
      <c r="AT988" s="11">
        <v>2052</v>
      </c>
      <c r="AU988" s="11">
        <v>2053</v>
      </c>
      <c r="AV988" s="11">
        <v>2054</v>
      </c>
      <c r="AW988" s="11">
        <v>2055</v>
      </c>
      <c r="AX988" s="11">
        <v>2056</v>
      </c>
      <c r="AY988" s="11">
        <v>2057</v>
      </c>
      <c r="AZ988" s="11">
        <v>2058</v>
      </c>
      <c r="BA988" s="11">
        <v>2059</v>
      </c>
      <c r="BB988" s="11">
        <v>2060</v>
      </c>
      <c r="BC988" s="11">
        <v>2061</v>
      </c>
      <c r="BD988" s="11">
        <v>2062</v>
      </c>
      <c r="BE988" s="11">
        <v>2063</v>
      </c>
      <c r="BF988" s="11">
        <v>2064</v>
      </c>
      <c r="BG988" s="11">
        <v>2065</v>
      </c>
      <c r="BH988" s="11">
        <v>2066</v>
      </c>
      <c r="BI988" s="11">
        <v>2067</v>
      </c>
      <c r="BJ988" s="11">
        <v>2068</v>
      </c>
      <c r="BK988" s="11">
        <v>2069</v>
      </c>
      <c r="BL988" s="11">
        <v>2070</v>
      </c>
      <c r="BM988" s="11">
        <v>2071</v>
      </c>
      <c r="BN988" s="11">
        <v>2072</v>
      </c>
      <c r="BO988" s="11">
        <v>2073</v>
      </c>
      <c r="BP988" s="11">
        <v>2074</v>
      </c>
      <c r="BQ988" s="11">
        <v>2075</v>
      </c>
      <c r="BR988" s="11">
        <v>2076</v>
      </c>
      <c r="BS988" s="11">
        <v>2077</v>
      </c>
      <c r="BT988" s="11">
        <v>2078</v>
      </c>
      <c r="BU988" s="11">
        <v>2079</v>
      </c>
      <c r="BV988" s="11">
        <v>2080</v>
      </c>
      <c r="BW988" s="11">
        <v>2081</v>
      </c>
      <c r="BX988" s="11">
        <v>2082</v>
      </c>
      <c r="BY988" s="11">
        <v>2083</v>
      </c>
      <c r="BZ988" s="11">
        <v>2084</v>
      </c>
      <c r="CA988" s="11">
        <v>2085</v>
      </c>
      <c r="CB988" s="11">
        <v>2086</v>
      </c>
      <c r="CC988" s="11">
        <v>2087</v>
      </c>
      <c r="CD988" s="11">
        <v>2088</v>
      </c>
      <c r="CE988" s="11">
        <v>2089</v>
      </c>
      <c r="CF988" s="11">
        <v>2090</v>
      </c>
      <c r="CG988" s="11">
        <v>2091</v>
      </c>
      <c r="CH988" s="11">
        <v>2092</v>
      </c>
      <c r="CI988" s="11">
        <v>2093</v>
      </c>
      <c r="CJ988" s="11">
        <v>2094</v>
      </c>
      <c r="CK988" s="11">
        <v>2095</v>
      </c>
      <c r="CL988" s="11">
        <v>2096</v>
      </c>
      <c r="CM988" s="11">
        <v>2097</v>
      </c>
      <c r="CN988" s="11">
        <v>2098</v>
      </c>
      <c r="CO988" s="11">
        <v>2099</v>
      </c>
      <c r="CP988" s="11">
        <v>2100</v>
      </c>
      <c r="CQ988" s="104"/>
    </row>
    <row r="989" spans="1:95" ht="14.45">
      <c r="A989" s="104"/>
      <c r="B989" s="104" t="s">
        <v>67</v>
      </c>
      <c r="C989" s="104"/>
      <c r="D989" s="102">
        <f t="shared" ref="D989:AI989" si="172">Opening_year_dementia_cost*Opening_year_mask</f>
        <v>0</v>
      </c>
      <c r="E989" s="102">
        <f t="shared" si="172"/>
        <v>0</v>
      </c>
      <c r="F989" s="102">
        <f t="shared" si="172"/>
        <v>0</v>
      </c>
      <c r="G989" s="102">
        <f t="shared" si="172"/>
        <v>0</v>
      </c>
      <c r="H989" s="102">
        <f t="shared" si="172"/>
        <v>0</v>
      </c>
      <c r="I989" s="102">
        <f t="shared" si="172"/>
        <v>0</v>
      </c>
      <c r="J989" s="102">
        <f t="shared" si="172"/>
        <v>0</v>
      </c>
      <c r="K989" s="102">
        <f t="shared" si="172"/>
        <v>0</v>
      </c>
      <c r="L989" s="102">
        <f t="shared" si="172"/>
        <v>0</v>
      </c>
      <c r="M989" s="102">
        <f t="shared" si="172"/>
        <v>0</v>
      </c>
      <c r="N989" s="102">
        <f t="shared" si="172"/>
        <v>0</v>
      </c>
      <c r="O989" s="102">
        <f t="shared" si="172"/>
        <v>0</v>
      </c>
      <c r="P989" s="102">
        <f t="shared" si="172"/>
        <v>0</v>
      </c>
      <c r="Q989" s="102">
        <f t="shared" si="172"/>
        <v>0</v>
      </c>
      <c r="R989" s="102">
        <f t="shared" si="172"/>
        <v>0</v>
      </c>
      <c r="S989" s="102">
        <f t="shared" si="172"/>
        <v>0</v>
      </c>
      <c r="T989" s="102">
        <f t="shared" si="172"/>
        <v>0</v>
      </c>
      <c r="U989" s="102">
        <f t="shared" si="172"/>
        <v>0</v>
      </c>
      <c r="V989" s="102">
        <f t="shared" si="172"/>
        <v>0</v>
      </c>
      <c r="W989" s="102">
        <f t="shared" si="172"/>
        <v>0</v>
      </c>
      <c r="X989" s="102">
        <f t="shared" si="172"/>
        <v>0</v>
      </c>
      <c r="Y989" s="102">
        <f t="shared" si="172"/>
        <v>0</v>
      </c>
      <c r="Z989" s="102">
        <f t="shared" si="172"/>
        <v>0</v>
      </c>
      <c r="AA989" s="102">
        <f t="shared" si="172"/>
        <v>0</v>
      </c>
      <c r="AB989" s="102">
        <f t="shared" si="172"/>
        <v>0</v>
      </c>
      <c r="AC989" s="102">
        <f t="shared" si="172"/>
        <v>0</v>
      </c>
      <c r="AD989" s="102">
        <f t="shared" si="172"/>
        <v>0</v>
      </c>
      <c r="AE989" s="102">
        <f t="shared" si="172"/>
        <v>0</v>
      </c>
      <c r="AF989" s="102">
        <f t="shared" si="172"/>
        <v>0</v>
      </c>
      <c r="AG989" s="102">
        <f t="shared" si="172"/>
        <v>0</v>
      </c>
      <c r="AH989" s="102">
        <f t="shared" si="172"/>
        <v>0</v>
      </c>
      <c r="AI989" s="102">
        <f t="shared" si="172"/>
        <v>0</v>
      </c>
      <c r="AJ989" s="102">
        <f t="shared" ref="AJ989:BO989" si="173">Opening_year_dementia_cost*Opening_year_mask</f>
        <v>0</v>
      </c>
      <c r="AK989" s="102">
        <f t="shared" si="173"/>
        <v>0</v>
      </c>
      <c r="AL989" s="102">
        <f t="shared" si="173"/>
        <v>0</v>
      </c>
      <c r="AM989" s="102">
        <f t="shared" si="173"/>
        <v>0</v>
      </c>
      <c r="AN989" s="102">
        <f t="shared" si="173"/>
        <v>0</v>
      </c>
      <c r="AO989" s="102">
        <f t="shared" si="173"/>
        <v>0</v>
      </c>
      <c r="AP989" s="102">
        <f t="shared" si="173"/>
        <v>0</v>
      </c>
      <c r="AQ989" s="102">
        <f t="shared" si="173"/>
        <v>0</v>
      </c>
      <c r="AR989" s="102">
        <f t="shared" si="173"/>
        <v>0</v>
      </c>
      <c r="AS989" s="102">
        <f t="shared" si="173"/>
        <v>0</v>
      </c>
      <c r="AT989" s="102">
        <f t="shared" si="173"/>
        <v>0</v>
      </c>
      <c r="AU989" s="102">
        <f t="shared" si="173"/>
        <v>0</v>
      </c>
      <c r="AV989" s="102">
        <f t="shared" si="173"/>
        <v>0</v>
      </c>
      <c r="AW989" s="102">
        <f t="shared" si="173"/>
        <v>0</v>
      </c>
      <c r="AX989" s="102">
        <f t="shared" si="173"/>
        <v>0</v>
      </c>
      <c r="AY989" s="102">
        <f t="shared" si="173"/>
        <v>0</v>
      </c>
      <c r="AZ989" s="102">
        <f t="shared" si="173"/>
        <v>0</v>
      </c>
      <c r="BA989" s="102">
        <f t="shared" si="173"/>
        <v>0</v>
      </c>
      <c r="BB989" s="102">
        <f t="shared" si="173"/>
        <v>0</v>
      </c>
      <c r="BC989" s="102">
        <f t="shared" si="173"/>
        <v>0</v>
      </c>
      <c r="BD989" s="102">
        <f t="shared" si="173"/>
        <v>0</v>
      </c>
      <c r="BE989" s="102">
        <f t="shared" si="173"/>
        <v>0</v>
      </c>
      <c r="BF989" s="102">
        <f t="shared" si="173"/>
        <v>0</v>
      </c>
      <c r="BG989" s="102">
        <f t="shared" si="173"/>
        <v>0</v>
      </c>
      <c r="BH989" s="102">
        <f t="shared" si="173"/>
        <v>0</v>
      </c>
      <c r="BI989" s="102">
        <f t="shared" si="173"/>
        <v>0</v>
      </c>
      <c r="BJ989" s="102">
        <f t="shared" si="173"/>
        <v>0</v>
      </c>
      <c r="BK989" s="102">
        <f t="shared" si="173"/>
        <v>0</v>
      </c>
      <c r="BL989" s="102">
        <f t="shared" si="173"/>
        <v>0</v>
      </c>
      <c r="BM989" s="102">
        <f t="shared" si="173"/>
        <v>0</v>
      </c>
      <c r="BN989" s="102">
        <f t="shared" si="173"/>
        <v>0</v>
      </c>
      <c r="BO989" s="102">
        <f t="shared" si="173"/>
        <v>0</v>
      </c>
      <c r="BP989" s="102">
        <f t="shared" ref="BP989:CP989" si="174">Opening_year_dementia_cost*Opening_year_mask</f>
        <v>0</v>
      </c>
      <c r="BQ989" s="102">
        <f t="shared" si="174"/>
        <v>0</v>
      </c>
      <c r="BR989" s="102">
        <f t="shared" si="174"/>
        <v>0</v>
      </c>
      <c r="BS989" s="102">
        <f t="shared" si="174"/>
        <v>0</v>
      </c>
      <c r="BT989" s="102">
        <f t="shared" si="174"/>
        <v>0</v>
      </c>
      <c r="BU989" s="102">
        <f t="shared" si="174"/>
        <v>0</v>
      </c>
      <c r="BV989" s="102">
        <f t="shared" si="174"/>
        <v>0</v>
      </c>
      <c r="BW989" s="102">
        <f t="shared" si="174"/>
        <v>0</v>
      </c>
      <c r="BX989" s="102">
        <f t="shared" si="174"/>
        <v>0</v>
      </c>
      <c r="BY989" s="102">
        <f t="shared" si="174"/>
        <v>0</v>
      </c>
      <c r="BZ989" s="102">
        <f t="shared" si="174"/>
        <v>0</v>
      </c>
      <c r="CA989" s="102">
        <f t="shared" si="174"/>
        <v>0</v>
      </c>
      <c r="CB989" s="102">
        <f t="shared" si="174"/>
        <v>0</v>
      </c>
      <c r="CC989" s="102">
        <f t="shared" si="174"/>
        <v>0</v>
      </c>
      <c r="CD989" s="102">
        <f t="shared" si="174"/>
        <v>0</v>
      </c>
      <c r="CE989" s="102">
        <f t="shared" si="174"/>
        <v>0</v>
      </c>
      <c r="CF989" s="102">
        <f t="shared" si="174"/>
        <v>0</v>
      </c>
      <c r="CG989" s="102">
        <f t="shared" si="174"/>
        <v>0</v>
      </c>
      <c r="CH989" s="102">
        <f t="shared" si="174"/>
        <v>0</v>
      </c>
      <c r="CI989" s="102">
        <f t="shared" si="174"/>
        <v>0</v>
      </c>
      <c r="CJ989" s="102">
        <f t="shared" si="174"/>
        <v>0</v>
      </c>
      <c r="CK989" s="102">
        <f t="shared" si="174"/>
        <v>0</v>
      </c>
      <c r="CL989" s="102">
        <f t="shared" si="174"/>
        <v>0</v>
      </c>
      <c r="CM989" s="102">
        <f t="shared" si="174"/>
        <v>0</v>
      </c>
      <c r="CN989" s="102">
        <f t="shared" si="174"/>
        <v>0</v>
      </c>
      <c r="CO989" s="102">
        <f t="shared" si="174"/>
        <v>0</v>
      </c>
      <c r="CP989" s="102">
        <f t="shared" si="174"/>
        <v>0</v>
      </c>
      <c r="CQ989" s="3" t="s">
        <v>303</v>
      </c>
    </row>
    <row r="990" spans="1:95" ht="14.45">
      <c r="A990" s="104"/>
      <c r="B990" s="104" t="s">
        <v>69</v>
      </c>
      <c r="C990" s="104"/>
      <c r="D990" s="102">
        <f t="shared" ref="D990:AI990" si="175">Forecast_year_dementia_cost*Forecast_year_mask</f>
        <v>0</v>
      </c>
      <c r="E990" s="102">
        <f t="shared" si="175"/>
        <v>0</v>
      </c>
      <c r="F990" s="102">
        <f t="shared" si="175"/>
        <v>0</v>
      </c>
      <c r="G990" s="102">
        <f t="shared" si="175"/>
        <v>0</v>
      </c>
      <c r="H990" s="102">
        <f t="shared" si="175"/>
        <v>0</v>
      </c>
      <c r="I990" s="102">
        <f t="shared" si="175"/>
        <v>0</v>
      </c>
      <c r="J990" s="102">
        <f t="shared" si="175"/>
        <v>0</v>
      </c>
      <c r="K990" s="102">
        <f t="shared" si="175"/>
        <v>0</v>
      </c>
      <c r="L990" s="102">
        <f t="shared" si="175"/>
        <v>0</v>
      </c>
      <c r="M990" s="102">
        <f t="shared" si="175"/>
        <v>0</v>
      </c>
      <c r="N990" s="102">
        <f t="shared" si="175"/>
        <v>0</v>
      </c>
      <c r="O990" s="102">
        <f t="shared" si="175"/>
        <v>0</v>
      </c>
      <c r="P990" s="102">
        <f t="shared" si="175"/>
        <v>0</v>
      </c>
      <c r="Q990" s="102">
        <f t="shared" si="175"/>
        <v>0</v>
      </c>
      <c r="R990" s="102">
        <f t="shared" si="175"/>
        <v>0</v>
      </c>
      <c r="S990" s="102">
        <f t="shared" si="175"/>
        <v>0</v>
      </c>
      <c r="T990" s="102">
        <f t="shared" si="175"/>
        <v>0</v>
      </c>
      <c r="U990" s="102">
        <f t="shared" si="175"/>
        <v>0</v>
      </c>
      <c r="V990" s="102">
        <f t="shared" si="175"/>
        <v>0</v>
      </c>
      <c r="W990" s="102">
        <f t="shared" si="175"/>
        <v>0</v>
      </c>
      <c r="X990" s="102">
        <f t="shared" si="175"/>
        <v>0</v>
      </c>
      <c r="Y990" s="102">
        <f t="shared" si="175"/>
        <v>0</v>
      </c>
      <c r="Z990" s="102">
        <f t="shared" si="175"/>
        <v>0</v>
      </c>
      <c r="AA990" s="102">
        <f t="shared" si="175"/>
        <v>0</v>
      </c>
      <c r="AB990" s="102">
        <f t="shared" si="175"/>
        <v>0</v>
      </c>
      <c r="AC990" s="102">
        <f t="shared" si="175"/>
        <v>0</v>
      </c>
      <c r="AD990" s="102">
        <f t="shared" si="175"/>
        <v>0</v>
      </c>
      <c r="AE990" s="102">
        <f t="shared" si="175"/>
        <v>0</v>
      </c>
      <c r="AF990" s="102">
        <f t="shared" si="175"/>
        <v>0</v>
      </c>
      <c r="AG990" s="102">
        <f t="shared" si="175"/>
        <v>0</v>
      </c>
      <c r="AH990" s="102">
        <f t="shared" si="175"/>
        <v>0</v>
      </c>
      <c r="AI990" s="102">
        <f t="shared" si="175"/>
        <v>0</v>
      </c>
      <c r="AJ990" s="102">
        <f t="shared" ref="AJ990:BO990" si="176">Forecast_year_dementia_cost*Forecast_year_mask</f>
        <v>0</v>
      </c>
      <c r="AK990" s="102">
        <f t="shared" si="176"/>
        <v>0</v>
      </c>
      <c r="AL990" s="102">
        <f t="shared" si="176"/>
        <v>0</v>
      </c>
      <c r="AM990" s="102">
        <f t="shared" si="176"/>
        <v>0</v>
      </c>
      <c r="AN990" s="102">
        <f t="shared" si="176"/>
        <v>0</v>
      </c>
      <c r="AO990" s="102">
        <f t="shared" si="176"/>
        <v>0</v>
      </c>
      <c r="AP990" s="102">
        <f t="shared" si="176"/>
        <v>0</v>
      </c>
      <c r="AQ990" s="102">
        <f t="shared" si="176"/>
        <v>0</v>
      </c>
      <c r="AR990" s="102">
        <f t="shared" si="176"/>
        <v>0</v>
      </c>
      <c r="AS990" s="102">
        <f t="shared" si="176"/>
        <v>0</v>
      </c>
      <c r="AT990" s="102">
        <f t="shared" si="176"/>
        <v>0</v>
      </c>
      <c r="AU990" s="102">
        <f t="shared" si="176"/>
        <v>0</v>
      </c>
      <c r="AV990" s="102">
        <f t="shared" si="176"/>
        <v>0</v>
      </c>
      <c r="AW990" s="102">
        <f t="shared" si="176"/>
        <v>0</v>
      </c>
      <c r="AX990" s="102">
        <f t="shared" si="176"/>
        <v>0</v>
      </c>
      <c r="AY990" s="102">
        <f t="shared" si="176"/>
        <v>0</v>
      </c>
      <c r="AZ990" s="102">
        <f t="shared" si="176"/>
        <v>0</v>
      </c>
      <c r="BA990" s="102">
        <f t="shared" si="176"/>
        <v>0</v>
      </c>
      <c r="BB990" s="102">
        <f t="shared" si="176"/>
        <v>0</v>
      </c>
      <c r="BC990" s="102">
        <f t="shared" si="176"/>
        <v>0</v>
      </c>
      <c r="BD990" s="102">
        <f t="shared" si="176"/>
        <v>0</v>
      </c>
      <c r="BE990" s="102">
        <f t="shared" si="176"/>
        <v>0</v>
      </c>
      <c r="BF990" s="102">
        <f t="shared" si="176"/>
        <v>0</v>
      </c>
      <c r="BG990" s="102">
        <f t="shared" si="176"/>
        <v>0</v>
      </c>
      <c r="BH990" s="102">
        <f t="shared" si="176"/>
        <v>0</v>
      </c>
      <c r="BI990" s="102">
        <f t="shared" si="176"/>
        <v>0</v>
      </c>
      <c r="BJ990" s="102">
        <f t="shared" si="176"/>
        <v>0</v>
      </c>
      <c r="BK990" s="102">
        <f t="shared" si="176"/>
        <v>0</v>
      </c>
      <c r="BL990" s="102">
        <f t="shared" si="176"/>
        <v>0</v>
      </c>
      <c r="BM990" s="102">
        <f t="shared" si="176"/>
        <v>0</v>
      </c>
      <c r="BN990" s="102">
        <f t="shared" si="176"/>
        <v>0</v>
      </c>
      <c r="BO990" s="102">
        <f t="shared" si="176"/>
        <v>0</v>
      </c>
      <c r="BP990" s="102">
        <f t="shared" ref="BP990:CP990" si="177">Forecast_year_dementia_cost*Forecast_year_mask</f>
        <v>0</v>
      </c>
      <c r="BQ990" s="102">
        <f t="shared" si="177"/>
        <v>0</v>
      </c>
      <c r="BR990" s="102">
        <f t="shared" si="177"/>
        <v>0</v>
      </c>
      <c r="BS990" s="102">
        <f t="shared" si="177"/>
        <v>0</v>
      </c>
      <c r="BT990" s="102">
        <f t="shared" si="177"/>
        <v>0</v>
      </c>
      <c r="BU990" s="102">
        <f t="shared" si="177"/>
        <v>0</v>
      </c>
      <c r="BV990" s="102">
        <f t="shared" si="177"/>
        <v>0</v>
      </c>
      <c r="BW990" s="102">
        <f t="shared" si="177"/>
        <v>0</v>
      </c>
      <c r="BX990" s="102">
        <f t="shared" si="177"/>
        <v>0</v>
      </c>
      <c r="BY990" s="102">
        <f t="shared" si="177"/>
        <v>0</v>
      </c>
      <c r="BZ990" s="102">
        <f t="shared" si="177"/>
        <v>0</v>
      </c>
      <c r="CA990" s="102">
        <f t="shared" si="177"/>
        <v>0</v>
      </c>
      <c r="CB990" s="102">
        <f t="shared" si="177"/>
        <v>0</v>
      </c>
      <c r="CC990" s="102">
        <f t="shared" si="177"/>
        <v>0</v>
      </c>
      <c r="CD990" s="102">
        <f t="shared" si="177"/>
        <v>0</v>
      </c>
      <c r="CE990" s="102">
        <f t="shared" si="177"/>
        <v>0</v>
      </c>
      <c r="CF990" s="102">
        <f t="shared" si="177"/>
        <v>0</v>
      </c>
      <c r="CG990" s="102">
        <f t="shared" si="177"/>
        <v>0</v>
      </c>
      <c r="CH990" s="102">
        <f t="shared" si="177"/>
        <v>0</v>
      </c>
      <c r="CI990" s="102">
        <f t="shared" si="177"/>
        <v>0</v>
      </c>
      <c r="CJ990" s="102">
        <f t="shared" si="177"/>
        <v>0</v>
      </c>
      <c r="CK990" s="102">
        <f t="shared" si="177"/>
        <v>0</v>
      </c>
      <c r="CL990" s="102">
        <f t="shared" si="177"/>
        <v>0</v>
      </c>
      <c r="CM990" s="102">
        <f t="shared" si="177"/>
        <v>0</v>
      </c>
      <c r="CN990" s="102">
        <f t="shared" si="177"/>
        <v>0</v>
      </c>
      <c r="CO990" s="102">
        <f t="shared" si="177"/>
        <v>0</v>
      </c>
      <c r="CP990" s="102">
        <f t="shared" si="177"/>
        <v>0</v>
      </c>
      <c r="CQ990" s="3" t="s">
        <v>304</v>
      </c>
    </row>
    <row r="991" spans="1:95" ht="14.45">
      <c r="A991" s="104"/>
      <c r="B991" s="104" t="s">
        <v>271</v>
      </c>
      <c r="C991" s="104"/>
      <c r="D991" s="102">
        <f t="shared" ref="D991:AI991" si="178">(Opening_year_dementia_cost+(Difference_dementia_cost)*(year-Opening_year)/(Forecast_and_opening_year_difference))*Interpolation_mask</f>
        <v>0</v>
      </c>
      <c r="E991" s="102">
        <f t="shared" si="178"/>
        <v>0</v>
      </c>
      <c r="F991" s="102">
        <f t="shared" si="178"/>
        <v>0</v>
      </c>
      <c r="G991" s="102">
        <f t="shared" si="178"/>
        <v>0</v>
      </c>
      <c r="H991" s="102">
        <f t="shared" si="178"/>
        <v>0</v>
      </c>
      <c r="I991" s="102">
        <f t="shared" si="178"/>
        <v>0</v>
      </c>
      <c r="J991" s="102">
        <f t="shared" si="178"/>
        <v>0</v>
      </c>
      <c r="K991" s="102">
        <f t="shared" si="178"/>
        <v>0</v>
      </c>
      <c r="L991" s="102">
        <f t="shared" si="178"/>
        <v>0</v>
      </c>
      <c r="M991" s="102">
        <f t="shared" si="178"/>
        <v>0</v>
      </c>
      <c r="N991" s="102">
        <f t="shared" si="178"/>
        <v>0</v>
      </c>
      <c r="O991" s="102">
        <f t="shared" si="178"/>
        <v>0</v>
      </c>
      <c r="P991" s="102">
        <f t="shared" si="178"/>
        <v>0</v>
      </c>
      <c r="Q991" s="102">
        <f t="shared" si="178"/>
        <v>0</v>
      </c>
      <c r="R991" s="102">
        <f t="shared" si="178"/>
        <v>0</v>
      </c>
      <c r="S991" s="102">
        <f t="shared" si="178"/>
        <v>0</v>
      </c>
      <c r="T991" s="102">
        <f t="shared" si="178"/>
        <v>0</v>
      </c>
      <c r="U991" s="102">
        <f t="shared" si="178"/>
        <v>0</v>
      </c>
      <c r="V991" s="102">
        <f t="shared" si="178"/>
        <v>0</v>
      </c>
      <c r="W991" s="102">
        <f t="shared" si="178"/>
        <v>0</v>
      </c>
      <c r="X991" s="102">
        <f t="shared" si="178"/>
        <v>0</v>
      </c>
      <c r="Y991" s="102">
        <f t="shared" si="178"/>
        <v>0</v>
      </c>
      <c r="Z991" s="102">
        <f t="shared" si="178"/>
        <v>0</v>
      </c>
      <c r="AA991" s="102">
        <f t="shared" si="178"/>
        <v>0</v>
      </c>
      <c r="AB991" s="102">
        <f t="shared" si="178"/>
        <v>0</v>
      </c>
      <c r="AC991" s="102">
        <f t="shared" si="178"/>
        <v>0</v>
      </c>
      <c r="AD991" s="102">
        <f t="shared" si="178"/>
        <v>0</v>
      </c>
      <c r="AE991" s="102">
        <f t="shared" si="178"/>
        <v>0</v>
      </c>
      <c r="AF991" s="102">
        <f t="shared" si="178"/>
        <v>0</v>
      </c>
      <c r="AG991" s="102">
        <f t="shared" si="178"/>
        <v>0</v>
      </c>
      <c r="AH991" s="102">
        <f t="shared" si="178"/>
        <v>0</v>
      </c>
      <c r="AI991" s="102">
        <f t="shared" si="178"/>
        <v>0</v>
      </c>
      <c r="AJ991" s="102">
        <f t="shared" ref="AJ991:BO991" si="179">(Opening_year_dementia_cost+(Difference_dementia_cost)*(year-Opening_year)/(Forecast_and_opening_year_difference))*Interpolation_mask</f>
        <v>0</v>
      </c>
      <c r="AK991" s="102">
        <f t="shared" si="179"/>
        <v>0</v>
      </c>
      <c r="AL991" s="102">
        <f t="shared" si="179"/>
        <v>0</v>
      </c>
      <c r="AM991" s="102">
        <f t="shared" si="179"/>
        <v>0</v>
      </c>
      <c r="AN991" s="102">
        <f t="shared" si="179"/>
        <v>0</v>
      </c>
      <c r="AO991" s="102">
        <f t="shared" si="179"/>
        <v>0</v>
      </c>
      <c r="AP991" s="102">
        <f t="shared" si="179"/>
        <v>0</v>
      </c>
      <c r="AQ991" s="102">
        <f t="shared" si="179"/>
        <v>0</v>
      </c>
      <c r="AR991" s="102">
        <f t="shared" si="179"/>
        <v>0</v>
      </c>
      <c r="AS991" s="102">
        <f t="shared" si="179"/>
        <v>0</v>
      </c>
      <c r="AT991" s="102">
        <f t="shared" si="179"/>
        <v>0</v>
      </c>
      <c r="AU991" s="102">
        <f t="shared" si="179"/>
        <v>0</v>
      </c>
      <c r="AV991" s="102">
        <f t="shared" si="179"/>
        <v>0</v>
      </c>
      <c r="AW991" s="102">
        <f t="shared" si="179"/>
        <v>0</v>
      </c>
      <c r="AX991" s="102">
        <f t="shared" si="179"/>
        <v>0</v>
      </c>
      <c r="AY991" s="102">
        <f t="shared" si="179"/>
        <v>0</v>
      </c>
      <c r="AZ991" s="102">
        <f t="shared" si="179"/>
        <v>0</v>
      </c>
      <c r="BA991" s="102">
        <f t="shared" si="179"/>
        <v>0</v>
      </c>
      <c r="BB991" s="102">
        <f t="shared" si="179"/>
        <v>0</v>
      </c>
      <c r="BC991" s="102">
        <f t="shared" si="179"/>
        <v>0</v>
      </c>
      <c r="BD991" s="102">
        <f t="shared" si="179"/>
        <v>0</v>
      </c>
      <c r="BE991" s="102">
        <f t="shared" si="179"/>
        <v>0</v>
      </c>
      <c r="BF991" s="102">
        <f t="shared" si="179"/>
        <v>0</v>
      </c>
      <c r="BG991" s="102">
        <f t="shared" si="179"/>
        <v>0</v>
      </c>
      <c r="BH991" s="102">
        <f t="shared" si="179"/>
        <v>0</v>
      </c>
      <c r="BI991" s="102">
        <f t="shared" si="179"/>
        <v>0</v>
      </c>
      <c r="BJ991" s="102">
        <f t="shared" si="179"/>
        <v>0</v>
      </c>
      <c r="BK991" s="102">
        <f t="shared" si="179"/>
        <v>0</v>
      </c>
      <c r="BL991" s="102">
        <f t="shared" si="179"/>
        <v>0</v>
      </c>
      <c r="BM991" s="102">
        <f t="shared" si="179"/>
        <v>0</v>
      </c>
      <c r="BN991" s="102">
        <f t="shared" si="179"/>
        <v>0</v>
      </c>
      <c r="BO991" s="102">
        <f t="shared" si="179"/>
        <v>0</v>
      </c>
      <c r="BP991" s="102">
        <f t="shared" ref="BP991:CP991" si="180">(Opening_year_dementia_cost+(Difference_dementia_cost)*(year-Opening_year)/(Forecast_and_opening_year_difference))*Interpolation_mask</f>
        <v>0</v>
      </c>
      <c r="BQ991" s="102">
        <f t="shared" si="180"/>
        <v>0</v>
      </c>
      <c r="BR991" s="102">
        <f t="shared" si="180"/>
        <v>0</v>
      </c>
      <c r="BS991" s="102">
        <f t="shared" si="180"/>
        <v>0</v>
      </c>
      <c r="BT991" s="102">
        <f t="shared" si="180"/>
        <v>0</v>
      </c>
      <c r="BU991" s="102">
        <f t="shared" si="180"/>
        <v>0</v>
      </c>
      <c r="BV991" s="102">
        <f t="shared" si="180"/>
        <v>0</v>
      </c>
      <c r="BW991" s="102">
        <f t="shared" si="180"/>
        <v>0</v>
      </c>
      <c r="BX991" s="102">
        <f t="shared" si="180"/>
        <v>0</v>
      </c>
      <c r="BY991" s="102">
        <f t="shared" si="180"/>
        <v>0</v>
      </c>
      <c r="BZ991" s="102">
        <f t="shared" si="180"/>
        <v>0</v>
      </c>
      <c r="CA991" s="102">
        <f t="shared" si="180"/>
        <v>0</v>
      </c>
      <c r="CB991" s="102">
        <f t="shared" si="180"/>
        <v>0</v>
      </c>
      <c r="CC991" s="102">
        <f t="shared" si="180"/>
        <v>0</v>
      </c>
      <c r="CD991" s="102">
        <f t="shared" si="180"/>
        <v>0</v>
      </c>
      <c r="CE991" s="102">
        <f t="shared" si="180"/>
        <v>0</v>
      </c>
      <c r="CF991" s="102">
        <f t="shared" si="180"/>
        <v>0</v>
      </c>
      <c r="CG991" s="102">
        <f t="shared" si="180"/>
        <v>0</v>
      </c>
      <c r="CH991" s="102">
        <f t="shared" si="180"/>
        <v>0</v>
      </c>
      <c r="CI991" s="102">
        <f t="shared" si="180"/>
        <v>0</v>
      </c>
      <c r="CJ991" s="102">
        <f t="shared" si="180"/>
        <v>0</v>
      </c>
      <c r="CK991" s="102">
        <f t="shared" si="180"/>
        <v>0</v>
      </c>
      <c r="CL991" s="102">
        <f t="shared" si="180"/>
        <v>0</v>
      </c>
      <c r="CM991" s="102">
        <f t="shared" si="180"/>
        <v>0</v>
      </c>
      <c r="CN991" s="102">
        <f t="shared" si="180"/>
        <v>0</v>
      </c>
      <c r="CO991" s="102">
        <f t="shared" si="180"/>
        <v>0</v>
      </c>
      <c r="CP991" s="102">
        <f t="shared" si="180"/>
        <v>0</v>
      </c>
      <c r="CQ991" s="3" t="s">
        <v>305</v>
      </c>
    </row>
    <row r="992" spans="1:95" ht="14.45">
      <c r="A992" s="104"/>
      <c r="B992" s="104" t="s">
        <v>273</v>
      </c>
      <c r="C992" s="104"/>
      <c r="D992" s="102">
        <f t="shared" ref="D992:AI992" si="181">Forecast_year_dementia_cost*Extrapolation_mask</f>
        <v>0</v>
      </c>
      <c r="E992" s="102">
        <f t="shared" si="181"/>
        <v>0</v>
      </c>
      <c r="F992" s="102">
        <f t="shared" si="181"/>
        <v>0</v>
      </c>
      <c r="G992" s="102">
        <f t="shared" si="181"/>
        <v>0</v>
      </c>
      <c r="H992" s="102">
        <f t="shared" si="181"/>
        <v>0</v>
      </c>
      <c r="I992" s="102">
        <f t="shared" si="181"/>
        <v>0</v>
      </c>
      <c r="J992" s="102">
        <f t="shared" si="181"/>
        <v>0</v>
      </c>
      <c r="K992" s="102">
        <f t="shared" si="181"/>
        <v>0</v>
      </c>
      <c r="L992" s="102">
        <f t="shared" si="181"/>
        <v>0</v>
      </c>
      <c r="M992" s="102">
        <f t="shared" si="181"/>
        <v>0</v>
      </c>
      <c r="N992" s="102">
        <f t="shared" si="181"/>
        <v>0</v>
      </c>
      <c r="O992" s="102">
        <f t="shared" si="181"/>
        <v>0</v>
      </c>
      <c r="P992" s="102">
        <f t="shared" si="181"/>
        <v>0</v>
      </c>
      <c r="Q992" s="102">
        <f t="shared" si="181"/>
        <v>0</v>
      </c>
      <c r="R992" s="102">
        <f t="shared" si="181"/>
        <v>0</v>
      </c>
      <c r="S992" s="102">
        <f t="shared" si="181"/>
        <v>0</v>
      </c>
      <c r="T992" s="102">
        <f t="shared" si="181"/>
        <v>0</v>
      </c>
      <c r="U992" s="102">
        <f t="shared" si="181"/>
        <v>0</v>
      </c>
      <c r="V992" s="102">
        <f t="shared" si="181"/>
        <v>0</v>
      </c>
      <c r="W992" s="102">
        <f t="shared" si="181"/>
        <v>0</v>
      </c>
      <c r="X992" s="102">
        <f t="shared" si="181"/>
        <v>0</v>
      </c>
      <c r="Y992" s="102">
        <f t="shared" si="181"/>
        <v>0</v>
      </c>
      <c r="Z992" s="102">
        <f t="shared" si="181"/>
        <v>0</v>
      </c>
      <c r="AA992" s="102">
        <f t="shared" si="181"/>
        <v>0</v>
      </c>
      <c r="AB992" s="102">
        <f t="shared" si="181"/>
        <v>0</v>
      </c>
      <c r="AC992" s="102">
        <f t="shared" si="181"/>
        <v>0</v>
      </c>
      <c r="AD992" s="102">
        <f t="shared" si="181"/>
        <v>0</v>
      </c>
      <c r="AE992" s="102">
        <f t="shared" si="181"/>
        <v>0</v>
      </c>
      <c r="AF992" s="102">
        <f t="shared" si="181"/>
        <v>0</v>
      </c>
      <c r="AG992" s="102">
        <f t="shared" si="181"/>
        <v>0</v>
      </c>
      <c r="AH992" s="102">
        <f t="shared" si="181"/>
        <v>0</v>
      </c>
      <c r="AI992" s="102">
        <f t="shared" si="181"/>
        <v>0</v>
      </c>
      <c r="AJ992" s="102">
        <f t="shared" ref="AJ992:BO992" si="182">Forecast_year_dementia_cost*Extrapolation_mask</f>
        <v>0</v>
      </c>
      <c r="AK992" s="102">
        <f t="shared" si="182"/>
        <v>0</v>
      </c>
      <c r="AL992" s="102">
        <f t="shared" si="182"/>
        <v>0</v>
      </c>
      <c r="AM992" s="102">
        <f t="shared" si="182"/>
        <v>0</v>
      </c>
      <c r="AN992" s="102">
        <f t="shared" si="182"/>
        <v>0</v>
      </c>
      <c r="AO992" s="102">
        <f t="shared" si="182"/>
        <v>0</v>
      </c>
      <c r="AP992" s="102">
        <f t="shared" si="182"/>
        <v>0</v>
      </c>
      <c r="AQ992" s="102">
        <f t="shared" si="182"/>
        <v>0</v>
      </c>
      <c r="AR992" s="102">
        <f t="shared" si="182"/>
        <v>0</v>
      </c>
      <c r="AS992" s="102">
        <f t="shared" si="182"/>
        <v>0</v>
      </c>
      <c r="AT992" s="102">
        <f t="shared" si="182"/>
        <v>0</v>
      </c>
      <c r="AU992" s="102">
        <f t="shared" si="182"/>
        <v>0</v>
      </c>
      <c r="AV992" s="102">
        <f t="shared" si="182"/>
        <v>0</v>
      </c>
      <c r="AW992" s="102">
        <f t="shared" si="182"/>
        <v>0</v>
      </c>
      <c r="AX992" s="102">
        <f t="shared" si="182"/>
        <v>0</v>
      </c>
      <c r="AY992" s="102">
        <f t="shared" si="182"/>
        <v>0</v>
      </c>
      <c r="AZ992" s="102">
        <f t="shared" si="182"/>
        <v>0</v>
      </c>
      <c r="BA992" s="102">
        <f t="shared" si="182"/>
        <v>0</v>
      </c>
      <c r="BB992" s="102">
        <f t="shared" si="182"/>
        <v>0</v>
      </c>
      <c r="BC992" s="102">
        <f t="shared" si="182"/>
        <v>0</v>
      </c>
      <c r="BD992" s="102">
        <f t="shared" si="182"/>
        <v>0</v>
      </c>
      <c r="BE992" s="102">
        <f t="shared" si="182"/>
        <v>0</v>
      </c>
      <c r="BF992" s="102">
        <f t="shared" si="182"/>
        <v>0</v>
      </c>
      <c r="BG992" s="102">
        <f t="shared" si="182"/>
        <v>0</v>
      </c>
      <c r="BH992" s="102">
        <f t="shared" si="182"/>
        <v>0</v>
      </c>
      <c r="BI992" s="102">
        <f t="shared" si="182"/>
        <v>0</v>
      </c>
      <c r="BJ992" s="102">
        <f t="shared" si="182"/>
        <v>0</v>
      </c>
      <c r="BK992" s="102">
        <f t="shared" si="182"/>
        <v>0</v>
      </c>
      <c r="BL992" s="102">
        <f t="shared" si="182"/>
        <v>0</v>
      </c>
      <c r="BM992" s="102">
        <f t="shared" si="182"/>
        <v>0</v>
      </c>
      <c r="BN992" s="102">
        <f t="shared" si="182"/>
        <v>0</v>
      </c>
      <c r="BO992" s="102">
        <f t="shared" si="182"/>
        <v>0</v>
      </c>
      <c r="BP992" s="102">
        <f t="shared" ref="BP992:CP992" si="183">Forecast_year_dementia_cost*Extrapolation_mask</f>
        <v>0</v>
      </c>
      <c r="BQ992" s="102">
        <f t="shared" si="183"/>
        <v>0</v>
      </c>
      <c r="BR992" s="102">
        <f t="shared" si="183"/>
        <v>0</v>
      </c>
      <c r="BS992" s="102">
        <f t="shared" si="183"/>
        <v>0</v>
      </c>
      <c r="BT992" s="102">
        <f t="shared" si="183"/>
        <v>0</v>
      </c>
      <c r="BU992" s="102">
        <f t="shared" si="183"/>
        <v>0</v>
      </c>
      <c r="BV992" s="102">
        <f t="shared" si="183"/>
        <v>0</v>
      </c>
      <c r="BW992" s="102">
        <f t="shared" si="183"/>
        <v>0</v>
      </c>
      <c r="BX992" s="102">
        <f t="shared" si="183"/>
        <v>0</v>
      </c>
      <c r="BY992" s="102">
        <f t="shared" si="183"/>
        <v>0</v>
      </c>
      <c r="BZ992" s="102">
        <f t="shared" si="183"/>
        <v>0</v>
      </c>
      <c r="CA992" s="102">
        <f t="shared" si="183"/>
        <v>0</v>
      </c>
      <c r="CB992" s="102">
        <f t="shared" si="183"/>
        <v>0</v>
      </c>
      <c r="CC992" s="102">
        <f t="shared" si="183"/>
        <v>0</v>
      </c>
      <c r="CD992" s="102">
        <f t="shared" si="183"/>
        <v>0</v>
      </c>
      <c r="CE992" s="102">
        <f t="shared" si="183"/>
        <v>0</v>
      </c>
      <c r="CF992" s="102">
        <f t="shared" si="183"/>
        <v>0</v>
      </c>
      <c r="CG992" s="102">
        <f t="shared" si="183"/>
        <v>0</v>
      </c>
      <c r="CH992" s="102">
        <f t="shared" si="183"/>
        <v>0</v>
      </c>
      <c r="CI992" s="102">
        <f t="shared" si="183"/>
        <v>0</v>
      </c>
      <c r="CJ992" s="102">
        <f t="shared" si="183"/>
        <v>0</v>
      </c>
      <c r="CK992" s="102">
        <f t="shared" si="183"/>
        <v>0</v>
      </c>
      <c r="CL992" s="102">
        <f t="shared" si="183"/>
        <v>0</v>
      </c>
      <c r="CM992" s="102">
        <f t="shared" si="183"/>
        <v>0</v>
      </c>
      <c r="CN992" s="102">
        <f t="shared" si="183"/>
        <v>0</v>
      </c>
      <c r="CO992" s="102">
        <f t="shared" si="183"/>
        <v>0</v>
      </c>
      <c r="CP992" s="102">
        <f t="shared" si="183"/>
        <v>0</v>
      </c>
      <c r="CQ992" s="3" t="s">
        <v>306</v>
      </c>
    </row>
    <row r="993" spans="1:95" ht="14.45">
      <c r="A993" s="104"/>
      <c r="B993" s="104" t="s">
        <v>282</v>
      </c>
      <c r="C993" s="104"/>
      <c r="D993" s="102">
        <f t="shared" ref="D993:AI993" si="184">Opening_year_dementia_cost_mask+Forecast_year_dementia_cost_mask+Interpolation_dementia_cost_mask+Extrapolation_dementia_cost_mask</f>
        <v>0</v>
      </c>
      <c r="E993" s="102">
        <f t="shared" si="184"/>
        <v>0</v>
      </c>
      <c r="F993" s="102">
        <f t="shared" si="184"/>
        <v>0</v>
      </c>
      <c r="G993" s="102">
        <f t="shared" si="184"/>
        <v>0</v>
      </c>
      <c r="H993" s="102">
        <f t="shared" si="184"/>
        <v>0</v>
      </c>
      <c r="I993" s="102">
        <f t="shared" si="184"/>
        <v>0</v>
      </c>
      <c r="J993" s="102">
        <f t="shared" si="184"/>
        <v>0</v>
      </c>
      <c r="K993" s="102">
        <f t="shared" si="184"/>
        <v>0</v>
      </c>
      <c r="L993" s="102">
        <f t="shared" si="184"/>
        <v>0</v>
      </c>
      <c r="M993" s="102">
        <f t="shared" si="184"/>
        <v>0</v>
      </c>
      <c r="N993" s="102">
        <f t="shared" si="184"/>
        <v>0</v>
      </c>
      <c r="O993" s="102">
        <f t="shared" si="184"/>
        <v>0</v>
      </c>
      <c r="P993" s="102">
        <f t="shared" si="184"/>
        <v>0</v>
      </c>
      <c r="Q993" s="102">
        <f t="shared" si="184"/>
        <v>0</v>
      </c>
      <c r="R993" s="102">
        <f t="shared" si="184"/>
        <v>0</v>
      </c>
      <c r="S993" s="102">
        <f t="shared" si="184"/>
        <v>0</v>
      </c>
      <c r="T993" s="102">
        <f t="shared" si="184"/>
        <v>0</v>
      </c>
      <c r="U993" s="102">
        <f t="shared" si="184"/>
        <v>0</v>
      </c>
      <c r="V993" s="102">
        <f t="shared" si="184"/>
        <v>0</v>
      </c>
      <c r="W993" s="102">
        <f t="shared" si="184"/>
        <v>0</v>
      </c>
      <c r="X993" s="102">
        <f t="shared" si="184"/>
        <v>0</v>
      </c>
      <c r="Y993" s="102">
        <f t="shared" si="184"/>
        <v>0</v>
      </c>
      <c r="Z993" s="102">
        <f t="shared" si="184"/>
        <v>0</v>
      </c>
      <c r="AA993" s="102">
        <f t="shared" si="184"/>
        <v>0</v>
      </c>
      <c r="AB993" s="102">
        <f t="shared" si="184"/>
        <v>0</v>
      </c>
      <c r="AC993" s="102">
        <f t="shared" si="184"/>
        <v>0</v>
      </c>
      <c r="AD993" s="102">
        <f t="shared" si="184"/>
        <v>0</v>
      </c>
      <c r="AE993" s="102">
        <f t="shared" si="184"/>
        <v>0</v>
      </c>
      <c r="AF993" s="102">
        <f t="shared" si="184"/>
        <v>0</v>
      </c>
      <c r="AG993" s="102">
        <f t="shared" si="184"/>
        <v>0</v>
      </c>
      <c r="AH993" s="102">
        <f t="shared" si="184"/>
        <v>0</v>
      </c>
      <c r="AI993" s="102">
        <f t="shared" si="184"/>
        <v>0</v>
      </c>
      <c r="AJ993" s="102">
        <f t="shared" ref="AJ993:BO993" si="185">Opening_year_dementia_cost_mask+Forecast_year_dementia_cost_mask+Interpolation_dementia_cost_mask+Extrapolation_dementia_cost_mask</f>
        <v>0</v>
      </c>
      <c r="AK993" s="102">
        <f t="shared" si="185"/>
        <v>0</v>
      </c>
      <c r="AL993" s="102">
        <f t="shared" si="185"/>
        <v>0</v>
      </c>
      <c r="AM993" s="102">
        <f t="shared" si="185"/>
        <v>0</v>
      </c>
      <c r="AN993" s="102">
        <f t="shared" si="185"/>
        <v>0</v>
      </c>
      <c r="AO993" s="102">
        <f t="shared" si="185"/>
        <v>0</v>
      </c>
      <c r="AP993" s="102">
        <f t="shared" si="185"/>
        <v>0</v>
      </c>
      <c r="AQ993" s="102">
        <f t="shared" si="185"/>
        <v>0</v>
      </c>
      <c r="AR993" s="102">
        <f t="shared" si="185"/>
        <v>0</v>
      </c>
      <c r="AS993" s="102">
        <f t="shared" si="185"/>
        <v>0</v>
      </c>
      <c r="AT993" s="102">
        <f t="shared" si="185"/>
        <v>0</v>
      </c>
      <c r="AU993" s="102">
        <f t="shared" si="185"/>
        <v>0</v>
      </c>
      <c r="AV993" s="102">
        <f t="shared" si="185"/>
        <v>0</v>
      </c>
      <c r="AW993" s="102">
        <f t="shared" si="185"/>
        <v>0</v>
      </c>
      <c r="AX993" s="102">
        <f t="shared" si="185"/>
        <v>0</v>
      </c>
      <c r="AY993" s="102">
        <f t="shared" si="185"/>
        <v>0</v>
      </c>
      <c r="AZ993" s="102">
        <f t="shared" si="185"/>
        <v>0</v>
      </c>
      <c r="BA993" s="102">
        <f t="shared" si="185"/>
        <v>0</v>
      </c>
      <c r="BB993" s="102">
        <f t="shared" si="185"/>
        <v>0</v>
      </c>
      <c r="BC993" s="102">
        <f t="shared" si="185"/>
        <v>0</v>
      </c>
      <c r="BD993" s="102">
        <f t="shared" si="185"/>
        <v>0</v>
      </c>
      <c r="BE993" s="102">
        <f t="shared" si="185"/>
        <v>0</v>
      </c>
      <c r="BF993" s="102">
        <f t="shared" si="185"/>
        <v>0</v>
      </c>
      <c r="BG993" s="102">
        <f t="shared" si="185"/>
        <v>0</v>
      </c>
      <c r="BH993" s="102">
        <f t="shared" si="185"/>
        <v>0</v>
      </c>
      <c r="BI993" s="102">
        <f t="shared" si="185"/>
        <v>0</v>
      </c>
      <c r="BJ993" s="102">
        <f t="shared" si="185"/>
        <v>0</v>
      </c>
      <c r="BK993" s="102">
        <f t="shared" si="185"/>
        <v>0</v>
      </c>
      <c r="BL993" s="102">
        <f t="shared" si="185"/>
        <v>0</v>
      </c>
      <c r="BM993" s="102">
        <f t="shared" si="185"/>
        <v>0</v>
      </c>
      <c r="BN993" s="102">
        <f t="shared" si="185"/>
        <v>0</v>
      </c>
      <c r="BO993" s="102">
        <f t="shared" si="185"/>
        <v>0</v>
      </c>
      <c r="BP993" s="102">
        <f t="shared" ref="BP993:CP993" si="186">Opening_year_dementia_cost_mask+Forecast_year_dementia_cost_mask+Interpolation_dementia_cost_mask+Extrapolation_dementia_cost_mask</f>
        <v>0</v>
      </c>
      <c r="BQ993" s="102">
        <f t="shared" si="186"/>
        <v>0</v>
      </c>
      <c r="BR993" s="102">
        <f t="shared" si="186"/>
        <v>0</v>
      </c>
      <c r="BS993" s="102">
        <f t="shared" si="186"/>
        <v>0</v>
      </c>
      <c r="BT993" s="102">
        <f t="shared" si="186"/>
        <v>0</v>
      </c>
      <c r="BU993" s="102">
        <f t="shared" si="186"/>
        <v>0</v>
      </c>
      <c r="BV993" s="102">
        <f t="shared" si="186"/>
        <v>0</v>
      </c>
      <c r="BW993" s="102">
        <f t="shared" si="186"/>
        <v>0</v>
      </c>
      <c r="BX993" s="102">
        <f t="shared" si="186"/>
        <v>0</v>
      </c>
      <c r="BY993" s="102">
        <f t="shared" si="186"/>
        <v>0</v>
      </c>
      <c r="BZ993" s="102">
        <f t="shared" si="186"/>
        <v>0</v>
      </c>
      <c r="CA993" s="102">
        <f t="shared" si="186"/>
        <v>0</v>
      </c>
      <c r="CB993" s="102">
        <f t="shared" si="186"/>
        <v>0</v>
      </c>
      <c r="CC993" s="102">
        <f t="shared" si="186"/>
        <v>0</v>
      </c>
      <c r="CD993" s="102">
        <f t="shared" si="186"/>
        <v>0</v>
      </c>
      <c r="CE993" s="102">
        <f t="shared" si="186"/>
        <v>0</v>
      </c>
      <c r="CF993" s="102">
        <f t="shared" si="186"/>
        <v>0</v>
      </c>
      <c r="CG993" s="102">
        <f t="shared" si="186"/>
        <v>0</v>
      </c>
      <c r="CH993" s="102">
        <f t="shared" si="186"/>
        <v>0</v>
      </c>
      <c r="CI993" s="102">
        <f t="shared" si="186"/>
        <v>0</v>
      </c>
      <c r="CJ993" s="102">
        <f t="shared" si="186"/>
        <v>0</v>
      </c>
      <c r="CK993" s="102">
        <f t="shared" si="186"/>
        <v>0</v>
      </c>
      <c r="CL993" s="102">
        <f t="shared" si="186"/>
        <v>0</v>
      </c>
      <c r="CM993" s="102">
        <f t="shared" si="186"/>
        <v>0</v>
      </c>
      <c r="CN993" s="102">
        <f t="shared" si="186"/>
        <v>0</v>
      </c>
      <c r="CO993" s="102">
        <f t="shared" si="186"/>
        <v>0</v>
      </c>
      <c r="CP993" s="102">
        <f t="shared" si="186"/>
        <v>0</v>
      </c>
      <c r="CQ993" s="3" t="s">
        <v>307</v>
      </c>
    </row>
    <row r="994" spans="1:95" ht="14.45">
      <c r="A994" s="104"/>
      <c r="B994" s="104"/>
      <c r="C994" s="104"/>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3"/>
    </row>
    <row r="995" spans="1:95" s="5" customFormat="1" ht="15.6">
      <c r="B995" s="5" t="s">
        <v>308</v>
      </c>
    </row>
    <row r="996" spans="1:95" ht="14.45">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c r="CJ996" s="104"/>
      <c r="CK996" s="104"/>
      <c r="CL996" s="104"/>
      <c r="CM996" s="104"/>
      <c r="CN996" s="104"/>
      <c r="CO996" s="104"/>
      <c r="CP996" s="104"/>
      <c r="CQ996" s="104"/>
    </row>
    <row r="997" spans="1:95" ht="14.45">
      <c r="A997" s="104"/>
      <c r="B997" s="104"/>
      <c r="C997" s="104"/>
      <c r="D997" s="11">
        <v>2010</v>
      </c>
      <c r="E997" s="11">
        <v>2011</v>
      </c>
      <c r="F997" s="11">
        <v>2012</v>
      </c>
      <c r="G997" s="11">
        <v>2013</v>
      </c>
      <c r="H997" s="11">
        <v>2014</v>
      </c>
      <c r="I997" s="11">
        <v>2015</v>
      </c>
      <c r="J997" s="11">
        <v>2016</v>
      </c>
      <c r="K997" s="11">
        <v>2017</v>
      </c>
      <c r="L997" s="11">
        <v>2018</v>
      </c>
      <c r="M997" s="11">
        <v>2019</v>
      </c>
      <c r="N997" s="11">
        <v>2020</v>
      </c>
      <c r="O997" s="11">
        <v>2021</v>
      </c>
      <c r="P997" s="11">
        <v>2022</v>
      </c>
      <c r="Q997" s="11">
        <v>2023</v>
      </c>
      <c r="R997" s="11">
        <v>2024</v>
      </c>
      <c r="S997" s="11">
        <v>2025</v>
      </c>
      <c r="T997" s="11">
        <v>2026</v>
      </c>
      <c r="U997" s="11">
        <v>2027</v>
      </c>
      <c r="V997" s="11">
        <v>2028</v>
      </c>
      <c r="W997" s="11">
        <v>2029</v>
      </c>
      <c r="X997" s="11">
        <v>2030</v>
      </c>
      <c r="Y997" s="11">
        <v>2031</v>
      </c>
      <c r="Z997" s="11">
        <v>2032</v>
      </c>
      <c r="AA997" s="11">
        <v>2033</v>
      </c>
      <c r="AB997" s="11">
        <v>2034</v>
      </c>
      <c r="AC997" s="11">
        <v>2035</v>
      </c>
      <c r="AD997" s="11">
        <v>2036</v>
      </c>
      <c r="AE997" s="11">
        <v>2037</v>
      </c>
      <c r="AF997" s="11">
        <v>2038</v>
      </c>
      <c r="AG997" s="11">
        <v>2039</v>
      </c>
      <c r="AH997" s="11">
        <v>2040</v>
      </c>
      <c r="AI997" s="11">
        <v>2041</v>
      </c>
      <c r="AJ997" s="11">
        <v>2042</v>
      </c>
      <c r="AK997" s="11">
        <v>2043</v>
      </c>
      <c r="AL997" s="11">
        <v>2044</v>
      </c>
      <c r="AM997" s="11">
        <v>2045</v>
      </c>
      <c r="AN997" s="11">
        <v>2046</v>
      </c>
      <c r="AO997" s="11">
        <v>2047</v>
      </c>
      <c r="AP997" s="11">
        <v>2048</v>
      </c>
      <c r="AQ997" s="11">
        <v>2049</v>
      </c>
      <c r="AR997" s="11">
        <v>2050</v>
      </c>
      <c r="AS997" s="11">
        <v>2051</v>
      </c>
      <c r="AT997" s="11">
        <v>2052</v>
      </c>
      <c r="AU997" s="11">
        <v>2053</v>
      </c>
      <c r="AV997" s="11">
        <v>2054</v>
      </c>
      <c r="AW997" s="11">
        <v>2055</v>
      </c>
      <c r="AX997" s="11">
        <v>2056</v>
      </c>
      <c r="AY997" s="11">
        <v>2057</v>
      </c>
      <c r="AZ997" s="11">
        <v>2058</v>
      </c>
      <c r="BA997" s="11">
        <v>2059</v>
      </c>
      <c r="BB997" s="11">
        <v>2060</v>
      </c>
      <c r="BC997" s="11">
        <v>2061</v>
      </c>
      <c r="BD997" s="11">
        <v>2062</v>
      </c>
      <c r="BE997" s="11">
        <v>2063</v>
      </c>
      <c r="BF997" s="11">
        <v>2064</v>
      </c>
      <c r="BG997" s="11">
        <v>2065</v>
      </c>
      <c r="BH997" s="11">
        <v>2066</v>
      </c>
      <c r="BI997" s="11">
        <v>2067</v>
      </c>
      <c r="BJ997" s="11">
        <v>2068</v>
      </c>
      <c r="BK997" s="11">
        <v>2069</v>
      </c>
      <c r="BL997" s="11">
        <v>2070</v>
      </c>
      <c r="BM997" s="11">
        <v>2071</v>
      </c>
      <c r="BN997" s="11">
        <v>2072</v>
      </c>
      <c r="BO997" s="11">
        <v>2073</v>
      </c>
      <c r="BP997" s="11">
        <v>2074</v>
      </c>
      <c r="BQ997" s="11">
        <v>2075</v>
      </c>
      <c r="BR997" s="11">
        <v>2076</v>
      </c>
      <c r="BS997" s="11">
        <v>2077</v>
      </c>
      <c r="BT997" s="11">
        <v>2078</v>
      </c>
      <c r="BU997" s="11">
        <v>2079</v>
      </c>
      <c r="BV997" s="11">
        <v>2080</v>
      </c>
      <c r="BW997" s="11">
        <v>2081</v>
      </c>
      <c r="BX997" s="11">
        <v>2082</v>
      </c>
      <c r="BY997" s="11">
        <v>2083</v>
      </c>
      <c r="BZ997" s="11">
        <v>2084</v>
      </c>
      <c r="CA997" s="11">
        <v>2085</v>
      </c>
      <c r="CB997" s="11">
        <v>2086</v>
      </c>
      <c r="CC997" s="11">
        <v>2087</v>
      </c>
      <c r="CD997" s="11">
        <v>2088</v>
      </c>
      <c r="CE997" s="11">
        <v>2089</v>
      </c>
      <c r="CF997" s="11">
        <v>2090</v>
      </c>
      <c r="CG997" s="11">
        <v>2091</v>
      </c>
      <c r="CH997" s="11">
        <v>2092</v>
      </c>
      <c r="CI997" s="11">
        <v>2093</v>
      </c>
      <c r="CJ997" s="11">
        <v>2094</v>
      </c>
      <c r="CK997" s="11">
        <v>2095</v>
      </c>
      <c r="CL997" s="11">
        <v>2096</v>
      </c>
      <c r="CM997" s="11">
        <v>2097</v>
      </c>
      <c r="CN997" s="11">
        <v>2098</v>
      </c>
      <c r="CO997" s="11">
        <v>2099</v>
      </c>
      <c r="CP997" s="11">
        <v>2100</v>
      </c>
      <c r="CQ997" s="104"/>
    </row>
    <row r="998" spans="1:95" ht="14.45">
      <c r="A998" s="104"/>
      <c r="B998" s="104" t="s">
        <v>309</v>
      </c>
      <c r="C998" s="104"/>
      <c r="D998" s="125">
        <f t="shared" ref="D998:BO998" si="187">GDP_deflator_in</f>
        <v>72.369299999999996</v>
      </c>
      <c r="E998" s="125">
        <f t="shared" si="187"/>
        <v>73.954599999999999</v>
      </c>
      <c r="F998" s="125">
        <f t="shared" si="187"/>
        <v>75.091899999999995</v>
      </c>
      <c r="G998" s="125">
        <f t="shared" si="187"/>
        <v>76.680300000000003</v>
      </c>
      <c r="H998" s="125">
        <f t="shared" si="187"/>
        <v>77.690700000000007</v>
      </c>
      <c r="I998" s="125">
        <f t="shared" si="187"/>
        <v>78.205799999999996</v>
      </c>
      <c r="J998" s="125">
        <f t="shared" si="187"/>
        <v>79.740099999999998</v>
      </c>
      <c r="K998" s="125">
        <f t="shared" si="187"/>
        <v>81.221800000000002</v>
      </c>
      <c r="L998" s="125">
        <f t="shared" si="187"/>
        <v>82.783699999999996</v>
      </c>
      <c r="M998" s="125">
        <f t="shared" si="187"/>
        <v>84.534099999999995</v>
      </c>
      <c r="N998" s="125">
        <f t="shared" si="187"/>
        <v>89.017200000000003</v>
      </c>
      <c r="O998" s="125">
        <f t="shared" si="187"/>
        <v>88.733199999999997</v>
      </c>
      <c r="P998" s="125">
        <f t="shared" si="187"/>
        <v>93.292699999999996</v>
      </c>
      <c r="Q998" s="125">
        <f t="shared" si="187"/>
        <v>100</v>
      </c>
      <c r="R998" s="125">
        <f t="shared" si="187"/>
        <v>102.81743391783458</v>
      </c>
      <c r="S998" s="125">
        <f t="shared" si="187"/>
        <v>105.39325895181506</v>
      </c>
      <c r="T998" s="125">
        <f t="shared" si="187"/>
        <v>107.49215502839408</v>
      </c>
      <c r="U998" s="125">
        <f t="shared" si="187"/>
        <v>109.59570235947412</v>
      </c>
      <c r="V998" s="125">
        <f t="shared" si="187"/>
        <v>111.7512052114586</v>
      </c>
      <c r="W998" s="125">
        <f t="shared" si="187"/>
        <v>113.95680449754839</v>
      </c>
      <c r="X998" s="125">
        <f t="shared" si="187"/>
        <v>116.57781100099199</v>
      </c>
      <c r="Y998" s="125">
        <f t="shared" si="187"/>
        <v>119.25910065401479</v>
      </c>
      <c r="Z998" s="125">
        <f t="shared" si="187"/>
        <v>122.00205996905711</v>
      </c>
      <c r="AA998" s="125">
        <f t="shared" si="187"/>
        <v>124.80810734834542</v>
      </c>
      <c r="AB998" s="125">
        <f t="shared" si="187"/>
        <v>127.67869381735734</v>
      </c>
      <c r="AC998" s="125">
        <f t="shared" si="187"/>
        <v>130.61530377515658</v>
      </c>
      <c r="AD998" s="125">
        <f t="shared" si="187"/>
        <v>133.61945576198517</v>
      </c>
      <c r="AE998" s="125">
        <f t="shared" si="187"/>
        <v>136.69270324451082</v>
      </c>
      <c r="AF998" s="125">
        <f t="shared" si="187"/>
        <v>139.83663541913455</v>
      </c>
      <c r="AG998" s="125">
        <f t="shared" si="187"/>
        <v>143.05287803377465</v>
      </c>
      <c r="AH998" s="125">
        <f t="shared" si="187"/>
        <v>146.34309422855145</v>
      </c>
      <c r="AI998" s="125">
        <f t="shared" si="187"/>
        <v>149.70898539580813</v>
      </c>
      <c r="AJ998" s="125">
        <f t="shared" si="187"/>
        <v>153.1522920599117</v>
      </c>
      <c r="AK998" s="125">
        <f t="shared" si="187"/>
        <v>156.67479477728966</v>
      </c>
      <c r="AL998" s="125">
        <f t="shared" si="187"/>
        <v>160.2783150571673</v>
      </c>
      <c r="AM998" s="125">
        <f t="shared" si="187"/>
        <v>163.96471630348213</v>
      </c>
      <c r="AN998" s="125">
        <f t="shared" si="187"/>
        <v>167.73590477846221</v>
      </c>
      <c r="AO998" s="125">
        <f t="shared" si="187"/>
        <v>171.59383058836684</v>
      </c>
      <c r="AP998" s="125">
        <f t="shared" si="187"/>
        <v>175.54048869189927</v>
      </c>
      <c r="AQ998" s="125">
        <f t="shared" si="187"/>
        <v>179.57791993181294</v>
      </c>
      <c r="AR998" s="125">
        <f t="shared" si="187"/>
        <v>183.70821209024461</v>
      </c>
      <c r="AS998" s="125">
        <f t="shared" si="187"/>
        <v>187.93350096832023</v>
      </c>
      <c r="AT998" s="125">
        <f t="shared" si="187"/>
        <v>192.25597149059158</v>
      </c>
      <c r="AU998" s="125">
        <f t="shared" si="187"/>
        <v>196.67785883487517</v>
      </c>
      <c r="AV998" s="125">
        <f t="shared" si="187"/>
        <v>201.20144958807725</v>
      </c>
      <c r="AW998" s="125">
        <f t="shared" si="187"/>
        <v>205.82908292860304</v>
      </c>
      <c r="AX998" s="125">
        <f t="shared" si="187"/>
        <v>210.56315183596089</v>
      </c>
      <c r="AY998" s="125">
        <f t="shared" si="187"/>
        <v>215.40610432818798</v>
      </c>
      <c r="AZ998" s="125">
        <f t="shared" si="187"/>
        <v>220.36044472773625</v>
      </c>
      <c r="BA998" s="125">
        <f t="shared" si="187"/>
        <v>225.42873495647419</v>
      </c>
      <c r="BB998" s="125">
        <f t="shared" si="187"/>
        <v>230.61359586047308</v>
      </c>
      <c r="BC998" s="125">
        <f t="shared" si="187"/>
        <v>235.91770856526395</v>
      </c>
      <c r="BD998" s="125">
        <f t="shared" si="187"/>
        <v>241.34381586226499</v>
      </c>
      <c r="BE998" s="125">
        <f t="shared" si="187"/>
        <v>246.89472362709702</v>
      </c>
      <c r="BF998" s="125">
        <f t="shared" si="187"/>
        <v>252.57330227052023</v>
      </c>
      <c r="BG998" s="125">
        <f t="shared" si="187"/>
        <v>258.38248822274221</v>
      </c>
      <c r="BH998" s="125">
        <f t="shared" si="187"/>
        <v>264.32528545186528</v>
      </c>
      <c r="BI998" s="125">
        <f t="shared" si="187"/>
        <v>270.40476701725817</v>
      </c>
      <c r="BJ998" s="125">
        <f t="shared" si="187"/>
        <v>276.6240766586551</v>
      </c>
      <c r="BK998" s="125">
        <f t="shared" si="187"/>
        <v>282.98643042180413</v>
      </c>
      <c r="BL998" s="125">
        <f t="shared" si="187"/>
        <v>289.49511832150557</v>
      </c>
      <c r="BM998" s="125">
        <f t="shared" si="187"/>
        <v>296.15350604290018</v>
      </c>
      <c r="BN998" s="125">
        <f t="shared" si="187"/>
        <v>302.96503668188683</v>
      </c>
      <c r="BO998" s="125">
        <f t="shared" si="187"/>
        <v>309.93323252557019</v>
      </c>
      <c r="BP998" s="125">
        <f t="shared" ref="BP998:CP998" si="188">GDP_deflator_in</f>
        <v>317.06169687365826</v>
      </c>
      <c r="BQ998" s="125">
        <f t="shared" si="188"/>
        <v>324.35411590175238</v>
      </c>
      <c r="BR998" s="125">
        <f t="shared" si="188"/>
        <v>331.81426056749268</v>
      </c>
      <c r="BS998" s="125">
        <f t="shared" si="188"/>
        <v>339.445988560545</v>
      </c>
      <c r="BT998" s="125">
        <f t="shared" si="188"/>
        <v>347.2532462974375</v>
      </c>
      <c r="BU998" s="125">
        <f t="shared" si="188"/>
        <v>355.24007096227854</v>
      </c>
      <c r="BV998" s="125">
        <f t="shared" si="188"/>
        <v>363.4105925944109</v>
      </c>
      <c r="BW998" s="125">
        <f t="shared" si="188"/>
        <v>371.7690362240823</v>
      </c>
      <c r="BX998" s="125">
        <f t="shared" si="188"/>
        <v>380.31972405723616</v>
      </c>
      <c r="BY998" s="125">
        <f t="shared" si="188"/>
        <v>389.06707771055255</v>
      </c>
      <c r="BZ998" s="125">
        <f t="shared" si="188"/>
        <v>398.01562049789521</v>
      </c>
      <c r="CA998" s="125">
        <f t="shared" si="188"/>
        <v>407.16997976934675</v>
      </c>
      <c r="CB998" s="125">
        <f t="shared" si="188"/>
        <v>416.53488930404177</v>
      </c>
      <c r="CC998" s="125">
        <f t="shared" si="188"/>
        <v>426.11519175803465</v>
      </c>
      <c r="CD998" s="125">
        <f t="shared" si="188"/>
        <v>435.9158411684694</v>
      </c>
      <c r="CE998" s="125">
        <f t="shared" si="188"/>
        <v>445.94190551534416</v>
      </c>
      <c r="CF998" s="125">
        <f t="shared" si="188"/>
        <v>456.19856934219706</v>
      </c>
      <c r="CG998" s="125">
        <f t="shared" si="188"/>
        <v>466.69113643706754</v>
      </c>
      <c r="CH998" s="125">
        <f t="shared" si="188"/>
        <v>477.42503257512004</v>
      </c>
      <c r="CI998" s="125">
        <f t="shared" si="188"/>
        <v>488.40580832434773</v>
      </c>
      <c r="CJ998" s="125">
        <f t="shared" si="188"/>
        <v>499.63914191580773</v>
      </c>
      <c r="CK998" s="125">
        <f t="shared" si="188"/>
        <v>511.13084217987125</v>
      </c>
      <c r="CL998" s="125">
        <f t="shared" si="188"/>
        <v>522.88685155000826</v>
      </c>
      <c r="CM998" s="125">
        <f t="shared" si="188"/>
        <v>534.91324913565836</v>
      </c>
      <c r="CN998" s="125">
        <f t="shared" si="188"/>
        <v>547.21625386577841</v>
      </c>
      <c r="CO998" s="125">
        <f t="shared" si="188"/>
        <v>559.80222770469129</v>
      </c>
      <c r="CP998" s="125">
        <f t="shared" si="188"/>
        <v>572.6776789418991</v>
      </c>
      <c r="CQ998" s="3" t="s">
        <v>310</v>
      </c>
    </row>
    <row r="999" spans="1:95" ht="14.45">
      <c r="A999" s="104"/>
      <c r="B999" s="104" t="s">
        <v>187</v>
      </c>
      <c r="C999" s="104"/>
      <c r="D999" s="125">
        <f t="shared" ref="D999:BO999" si="189">GDP_capita_in</f>
        <v>135.33182670759209</v>
      </c>
      <c r="E999" s="125">
        <f t="shared" si="189"/>
        <v>135.74467527809568</v>
      </c>
      <c r="F999" s="125">
        <f t="shared" si="189"/>
        <v>136.87767108383409</v>
      </c>
      <c r="G999" s="125">
        <f t="shared" si="189"/>
        <v>138.40141639885624</v>
      </c>
      <c r="H999" s="125">
        <f t="shared" si="189"/>
        <v>141.7617425532344</v>
      </c>
      <c r="I999" s="125">
        <f t="shared" si="189"/>
        <v>143.86594944976318</v>
      </c>
      <c r="J999" s="125">
        <f t="shared" si="189"/>
        <v>145.46975764783977</v>
      </c>
      <c r="K999" s="125">
        <f t="shared" si="189"/>
        <v>148.51961280768145</v>
      </c>
      <c r="L999" s="125">
        <f t="shared" si="189"/>
        <v>149.87090937139365</v>
      </c>
      <c r="M999" s="125">
        <f t="shared" si="189"/>
        <v>151.54978305646353</v>
      </c>
      <c r="N999" s="125">
        <f t="shared" si="189"/>
        <v>135.61856413818404</v>
      </c>
      <c r="O999" s="125">
        <f t="shared" si="189"/>
        <v>146.85659428467332</v>
      </c>
      <c r="P999" s="125">
        <f t="shared" si="189"/>
        <v>151.83405837907182</v>
      </c>
      <c r="Q999" s="125">
        <f t="shared" si="189"/>
        <v>150.57834744157515</v>
      </c>
      <c r="R999" s="125">
        <f t="shared" si="189"/>
        <v>150.90529096944923</v>
      </c>
      <c r="S999" s="125">
        <f t="shared" si="189"/>
        <v>152.98099582086763</v>
      </c>
      <c r="T999" s="125">
        <f t="shared" si="189"/>
        <v>154.98267241696811</v>
      </c>
      <c r="U999" s="125">
        <f t="shared" si="189"/>
        <v>156.56753876902923</v>
      </c>
      <c r="V999" s="125">
        <f t="shared" si="189"/>
        <v>158.13256653059517</v>
      </c>
      <c r="W999" s="125">
        <f t="shared" si="189"/>
        <v>159.79553409978939</v>
      </c>
      <c r="X999" s="125">
        <f t="shared" si="189"/>
        <v>161.95532179581329</v>
      </c>
      <c r="Y999" s="125">
        <f t="shared" si="189"/>
        <v>164.18671385604947</v>
      </c>
      <c r="Z999" s="125">
        <f t="shared" si="189"/>
        <v>166.54370588226485</v>
      </c>
      <c r="AA999" s="125">
        <f t="shared" si="189"/>
        <v>168.99134457135267</v>
      </c>
      <c r="AB999" s="125">
        <f t="shared" si="189"/>
        <v>171.47029524447422</v>
      </c>
      <c r="AC999" s="125">
        <f t="shared" si="189"/>
        <v>173.99518595405968</v>
      </c>
      <c r="AD999" s="125">
        <f t="shared" si="189"/>
        <v>176.78012369227108</v>
      </c>
      <c r="AE999" s="125">
        <f t="shared" si="189"/>
        <v>179.60173499087017</v>
      </c>
      <c r="AF999" s="125">
        <f t="shared" si="189"/>
        <v>182.43576499307869</v>
      </c>
      <c r="AG999" s="125">
        <f t="shared" si="189"/>
        <v>185.34859751384255</v>
      </c>
      <c r="AH999" s="125">
        <f t="shared" si="189"/>
        <v>188.23067595515732</v>
      </c>
      <c r="AI999" s="125">
        <f t="shared" si="189"/>
        <v>191.10868238482544</v>
      </c>
      <c r="AJ999" s="125">
        <f t="shared" si="189"/>
        <v>193.99695394427584</v>
      </c>
      <c r="AK999" s="125">
        <f t="shared" si="189"/>
        <v>196.87896789823884</v>
      </c>
      <c r="AL999" s="125">
        <f t="shared" si="189"/>
        <v>199.74961864278328</v>
      </c>
      <c r="AM999" s="125">
        <f t="shared" si="189"/>
        <v>202.66564311400438</v>
      </c>
      <c r="AN999" s="125">
        <f t="shared" si="189"/>
        <v>205.64812040615874</v>
      </c>
      <c r="AO999" s="125">
        <f t="shared" si="189"/>
        <v>208.66607297766637</v>
      </c>
      <c r="AP999" s="125">
        <f t="shared" si="189"/>
        <v>211.70155169406229</v>
      </c>
      <c r="AQ999" s="125">
        <f t="shared" si="189"/>
        <v>214.74762479404103</v>
      </c>
      <c r="AR999" s="125">
        <f t="shared" si="189"/>
        <v>217.85012442613177</v>
      </c>
      <c r="AS999" s="125">
        <f t="shared" si="189"/>
        <v>221.00975533264511</v>
      </c>
      <c r="AT999" s="125">
        <f t="shared" si="189"/>
        <v>224.21109388097847</v>
      </c>
      <c r="AU999" s="125">
        <f t="shared" si="189"/>
        <v>227.45404017756647</v>
      </c>
      <c r="AV999" s="125">
        <f t="shared" si="189"/>
        <v>230.72634323704253</v>
      </c>
      <c r="AW999" s="125">
        <f t="shared" si="189"/>
        <v>234.02739647786305</v>
      </c>
      <c r="AX999" s="125">
        <f t="shared" si="189"/>
        <v>237.35783659891348</v>
      </c>
      <c r="AY999" s="125">
        <f t="shared" si="189"/>
        <v>240.70300902319079</v>
      </c>
      <c r="AZ999" s="125">
        <f t="shared" si="189"/>
        <v>244.08102805554998</v>
      </c>
      <c r="BA999" s="125">
        <f t="shared" si="189"/>
        <v>247.46147148535132</v>
      </c>
      <c r="BB999" s="125">
        <f t="shared" si="189"/>
        <v>250.92106836305774</v>
      </c>
      <c r="BC999" s="125">
        <f t="shared" si="189"/>
        <v>254.38596957633044</v>
      </c>
      <c r="BD999" s="125">
        <f t="shared" si="189"/>
        <v>257.84431557769364</v>
      </c>
      <c r="BE999" s="125">
        <f t="shared" si="189"/>
        <v>261.31913521560875</v>
      </c>
      <c r="BF999" s="125">
        <f t="shared" si="189"/>
        <v>264.84857641595113</v>
      </c>
      <c r="BG999" s="125">
        <f t="shared" si="189"/>
        <v>268.44141145324068</v>
      </c>
      <c r="BH999" s="125">
        <f t="shared" si="189"/>
        <v>272.1035017600401</v>
      </c>
      <c r="BI999" s="125">
        <f t="shared" si="189"/>
        <v>275.88325632543933</v>
      </c>
      <c r="BJ999" s="125">
        <f t="shared" si="189"/>
        <v>279.87042404520878</v>
      </c>
      <c r="BK999" s="125">
        <f t="shared" si="189"/>
        <v>284.05095726638154</v>
      </c>
      <c r="BL999" s="125">
        <f t="shared" si="189"/>
        <v>288.44805753917967</v>
      </c>
      <c r="BM999" s="125">
        <f t="shared" si="189"/>
        <v>292.97413719031027</v>
      </c>
      <c r="BN999" s="125">
        <f t="shared" si="189"/>
        <v>297.553813665863</v>
      </c>
      <c r="BO999" s="125">
        <f t="shared" si="189"/>
        <v>302.19305641645195</v>
      </c>
      <c r="BP999" s="125">
        <f t="shared" ref="BP999:CP999" si="190">GDP_capita_in</f>
        <v>306.03544999288374</v>
      </c>
      <c r="BQ999" s="125">
        <f t="shared" si="190"/>
        <v>309.86884755180415</v>
      </c>
      <c r="BR999" s="125">
        <f t="shared" si="190"/>
        <v>313.60218994468181</v>
      </c>
      <c r="BS999" s="125">
        <f t="shared" si="190"/>
        <v>317.44873050819604</v>
      </c>
      <c r="BT999" s="125">
        <f t="shared" si="190"/>
        <v>321.34523744636249</v>
      </c>
      <c r="BU999" s="125">
        <f t="shared" si="190"/>
        <v>325.23735772020427</v>
      </c>
      <c r="BV999" s="125">
        <f t="shared" si="190"/>
        <v>329.22250039504854</v>
      </c>
      <c r="BW999" s="125">
        <f t="shared" si="190"/>
        <v>333.4144710092317</v>
      </c>
      <c r="BX999" s="125">
        <f t="shared" si="190"/>
        <v>337.80251571598797</v>
      </c>
      <c r="BY999" s="125">
        <f t="shared" si="190"/>
        <v>342.29740650151228</v>
      </c>
      <c r="BZ999" s="125">
        <f t="shared" si="190"/>
        <v>346.83426137021206</v>
      </c>
      <c r="CA999" s="125">
        <f t="shared" si="190"/>
        <v>351.59095854751149</v>
      </c>
      <c r="CB999" s="125">
        <f t="shared" si="190"/>
        <v>356.54104758220325</v>
      </c>
      <c r="CC999" s="125">
        <f t="shared" si="190"/>
        <v>361.64369516312064</v>
      </c>
      <c r="CD999" s="125">
        <f t="shared" si="190"/>
        <v>366.90966775153754</v>
      </c>
      <c r="CE999" s="125">
        <f t="shared" si="190"/>
        <v>372.4303547296268</v>
      </c>
      <c r="CF999" s="125">
        <f t="shared" si="190"/>
        <v>377.94848895760464</v>
      </c>
      <c r="CG999" s="125">
        <f t="shared" si="190"/>
        <v>383.77501233846533</v>
      </c>
      <c r="CH999" s="125">
        <f t="shared" si="190"/>
        <v>389.37516907926636</v>
      </c>
      <c r="CI999" s="125">
        <f t="shared" si="190"/>
        <v>395.01202985744015</v>
      </c>
      <c r="CJ999" s="125">
        <f t="shared" si="190"/>
        <v>400.71285318620329</v>
      </c>
      <c r="CK999" s="125">
        <f t="shared" si="190"/>
        <v>406.48227987494255</v>
      </c>
      <c r="CL999" s="125">
        <f t="shared" si="190"/>
        <v>412.32570290466845</v>
      </c>
      <c r="CM999" s="125">
        <f t="shared" si="190"/>
        <v>418.24719429649252</v>
      </c>
      <c r="CN999" s="125">
        <f t="shared" si="190"/>
        <v>424.24619783100565</v>
      </c>
      <c r="CO999" s="125">
        <f t="shared" si="190"/>
        <v>430.32228455159753</v>
      </c>
      <c r="CP999" s="125">
        <f t="shared" si="190"/>
        <v>436.47378387351739</v>
      </c>
      <c r="CQ999" s="3" t="s">
        <v>311</v>
      </c>
    </row>
    <row r="1000" spans="1:95" ht="14.45">
      <c r="A1000" s="104"/>
      <c r="B1000" s="104" t="s">
        <v>312</v>
      </c>
      <c r="C1000" s="104"/>
      <c r="D1000" s="125">
        <f t="shared" ref="D1000:AI1000" si="191">IF(D997&lt;=Current_year_in,1,0)</f>
        <v>1</v>
      </c>
      <c r="E1000" s="125">
        <f t="shared" si="191"/>
        <v>1</v>
      </c>
      <c r="F1000" s="125">
        <f t="shared" si="191"/>
        <v>1</v>
      </c>
      <c r="G1000" s="125">
        <f t="shared" si="191"/>
        <v>1</v>
      </c>
      <c r="H1000" s="125">
        <f t="shared" si="191"/>
        <v>1</v>
      </c>
      <c r="I1000" s="125">
        <f t="shared" si="191"/>
        <v>1</v>
      </c>
      <c r="J1000" s="125">
        <f t="shared" si="191"/>
        <v>1</v>
      </c>
      <c r="K1000" s="125">
        <f t="shared" si="191"/>
        <v>1</v>
      </c>
      <c r="L1000" s="125">
        <f t="shared" si="191"/>
        <v>1</v>
      </c>
      <c r="M1000" s="125">
        <f t="shared" si="191"/>
        <v>1</v>
      </c>
      <c r="N1000" s="125">
        <f t="shared" si="191"/>
        <v>1</v>
      </c>
      <c r="O1000" s="125">
        <f t="shared" si="191"/>
        <v>1</v>
      </c>
      <c r="P1000" s="125">
        <f t="shared" si="191"/>
        <v>1</v>
      </c>
      <c r="Q1000" s="125">
        <f t="shared" si="191"/>
        <v>1</v>
      </c>
      <c r="R1000" s="125">
        <f t="shared" si="191"/>
        <v>1</v>
      </c>
      <c r="S1000" s="125">
        <f t="shared" si="191"/>
        <v>0</v>
      </c>
      <c r="T1000" s="125">
        <f t="shared" si="191"/>
        <v>0</v>
      </c>
      <c r="U1000" s="125">
        <f t="shared" si="191"/>
        <v>0</v>
      </c>
      <c r="V1000" s="125">
        <f t="shared" si="191"/>
        <v>0</v>
      </c>
      <c r="W1000" s="125">
        <f t="shared" si="191"/>
        <v>0</v>
      </c>
      <c r="X1000" s="125">
        <f t="shared" si="191"/>
        <v>0</v>
      </c>
      <c r="Y1000" s="125">
        <f t="shared" si="191"/>
        <v>0</v>
      </c>
      <c r="Z1000" s="125">
        <f t="shared" si="191"/>
        <v>0</v>
      </c>
      <c r="AA1000" s="125">
        <f t="shared" si="191"/>
        <v>0</v>
      </c>
      <c r="AB1000" s="125">
        <f t="shared" si="191"/>
        <v>0</v>
      </c>
      <c r="AC1000" s="125">
        <f t="shared" si="191"/>
        <v>0</v>
      </c>
      <c r="AD1000" s="125">
        <f t="shared" si="191"/>
        <v>0</v>
      </c>
      <c r="AE1000" s="125">
        <f t="shared" si="191"/>
        <v>0</v>
      </c>
      <c r="AF1000" s="125">
        <f t="shared" si="191"/>
        <v>0</v>
      </c>
      <c r="AG1000" s="125">
        <f t="shared" si="191"/>
        <v>0</v>
      </c>
      <c r="AH1000" s="125">
        <f t="shared" si="191"/>
        <v>0</v>
      </c>
      <c r="AI1000" s="125">
        <f t="shared" si="191"/>
        <v>0</v>
      </c>
      <c r="AJ1000" s="125">
        <f t="shared" ref="AJ1000:BO1000" si="192">IF(AJ997&lt;=Current_year_in,1,0)</f>
        <v>0</v>
      </c>
      <c r="AK1000" s="125">
        <f t="shared" si="192"/>
        <v>0</v>
      </c>
      <c r="AL1000" s="125">
        <f t="shared" si="192"/>
        <v>0</v>
      </c>
      <c r="AM1000" s="125">
        <f t="shared" si="192"/>
        <v>0</v>
      </c>
      <c r="AN1000" s="125">
        <f t="shared" si="192"/>
        <v>0</v>
      </c>
      <c r="AO1000" s="125">
        <f t="shared" si="192"/>
        <v>0</v>
      </c>
      <c r="AP1000" s="125">
        <f t="shared" si="192"/>
        <v>0</v>
      </c>
      <c r="AQ1000" s="125">
        <f t="shared" si="192"/>
        <v>0</v>
      </c>
      <c r="AR1000" s="125">
        <f t="shared" si="192"/>
        <v>0</v>
      </c>
      <c r="AS1000" s="125">
        <f t="shared" si="192"/>
        <v>0</v>
      </c>
      <c r="AT1000" s="125">
        <f t="shared" si="192"/>
        <v>0</v>
      </c>
      <c r="AU1000" s="125">
        <f t="shared" si="192"/>
        <v>0</v>
      </c>
      <c r="AV1000" s="125">
        <f t="shared" si="192"/>
        <v>0</v>
      </c>
      <c r="AW1000" s="125">
        <f t="shared" si="192"/>
        <v>0</v>
      </c>
      <c r="AX1000" s="125">
        <f t="shared" si="192"/>
        <v>0</v>
      </c>
      <c r="AY1000" s="125">
        <f t="shared" si="192"/>
        <v>0</v>
      </c>
      <c r="AZ1000" s="125">
        <f t="shared" si="192"/>
        <v>0</v>
      </c>
      <c r="BA1000" s="125">
        <f t="shared" si="192"/>
        <v>0</v>
      </c>
      <c r="BB1000" s="125">
        <f t="shared" si="192"/>
        <v>0</v>
      </c>
      <c r="BC1000" s="125">
        <f t="shared" si="192"/>
        <v>0</v>
      </c>
      <c r="BD1000" s="125">
        <f t="shared" si="192"/>
        <v>0</v>
      </c>
      <c r="BE1000" s="125">
        <f t="shared" si="192"/>
        <v>0</v>
      </c>
      <c r="BF1000" s="125">
        <f t="shared" si="192"/>
        <v>0</v>
      </c>
      <c r="BG1000" s="125">
        <f t="shared" si="192"/>
        <v>0</v>
      </c>
      <c r="BH1000" s="125">
        <f t="shared" si="192"/>
        <v>0</v>
      </c>
      <c r="BI1000" s="125">
        <f t="shared" si="192"/>
        <v>0</v>
      </c>
      <c r="BJ1000" s="125">
        <f t="shared" si="192"/>
        <v>0</v>
      </c>
      <c r="BK1000" s="125">
        <f t="shared" si="192"/>
        <v>0</v>
      </c>
      <c r="BL1000" s="125">
        <f t="shared" si="192"/>
        <v>0</v>
      </c>
      <c r="BM1000" s="125">
        <f t="shared" si="192"/>
        <v>0</v>
      </c>
      <c r="BN1000" s="125">
        <f t="shared" si="192"/>
        <v>0</v>
      </c>
      <c r="BO1000" s="125">
        <f t="shared" si="192"/>
        <v>0</v>
      </c>
      <c r="BP1000" s="125">
        <f t="shared" ref="BP1000:CP1000" si="193">IF(BP997&lt;=Current_year_in,1,0)</f>
        <v>0</v>
      </c>
      <c r="BQ1000" s="125">
        <f t="shared" si="193"/>
        <v>0</v>
      </c>
      <c r="BR1000" s="125">
        <f t="shared" si="193"/>
        <v>0</v>
      </c>
      <c r="BS1000" s="125">
        <f t="shared" si="193"/>
        <v>0</v>
      </c>
      <c r="BT1000" s="125">
        <f t="shared" si="193"/>
        <v>0</v>
      </c>
      <c r="BU1000" s="125">
        <f t="shared" si="193"/>
        <v>0</v>
      </c>
      <c r="BV1000" s="125">
        <f t="shared" si="193"/>
        <v>0</v>
      </c>
      <c r="BW1000" s="125">
        <f t="shared" si="193"/>
        <v>0</v>
      </c>
      <c r="BX1000" s="125">
        <f t="shared" si="193"/>
        <v>0</v>
      </c>
      <c r="BY1000" s="125">
        <f t="shared" si="193"/>
        <v>0</v>
      </c>
      <c r="BZ1000" s="125">
        <f t="shared" si="193"/>
        <v>0</v>
      </c>
      <c r="CA1000" s="125">
        <f t="shared" si="193"/>
        <v>0</v>
      </c>
      <c r="CB1000" s="125">
        <f t="shared" si="193"/>
        <v>0</v>
      </c>
      <c r="CC1000" s="125">
        <f t="shared" si="193"/>
        <v>0</v>
      </c>
      <c r="CD1000" s="125">
        <f t="shared" si="193"/>
        <v>0</v>
      </c>
      <c r="CE1000" s="125">
        <f t="shared" si="193"/>
        <v>0</v>
      </c>
      <c r="CF1000" s="125">
        <f t="shared" si="193"/>
        <v>0</v>
      </c>
      <c r="CG1000" s="125">
        <f t="shared" si="193"/>
        <v>0</v>
      </c>
      <c r="CH1000" s="125">
        <f t="shared" si="193"/>
        <v>0</v>
      </c>
      <c r="CI1000" s="125">
        <f t="shared" si="193"/>
        <v>0</v>
      </c>
      <c r="CJ1000" s="125">
        <f t="shared" si="193"/>
        <v>0</v>
      </c>
      <c r="CK1000" s="125">
        <f t="shared" si="193"/>
        <v>0</v>
      </c>
      <c r="CL1000" s="125">
        <f t="shared" si="193"/>
        <v>0</v>
      </c>
      <c r="CM1000" s="125">
        <f t="shared" si="193"/>
        <v>0</v>
      </c>
      <c r="CN1000" s="125">
        <f t="shared" si="193"/>
        <v>0</v>
      </c>
      <c r="CO1000" s="125">
        <f t="shared" si="193"/>
        <v>0</v>
      </c>
      <c r="CP1000" s="125">
        <f t="shared" si="193"/>
        <v>0</v>
      </c>
      <c r="CQ1000" s="3"/>
    </row>
    <row r="1001" spans="1:95" ht="14.45">
      <c r="A1001" s="104"/>
      <c r="B1001" s="104"/>
      <c r="C1001" s="104"/>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3"/>
    </row>
    <row r="1002" spans="1:95" ht="14.45">
      <c r="A1002" s="104"/>
      <c r="B1002" s="120" t="s">
        <v>313</v>
      </c>
      <c r="C1002" s="104">
        <f>Price_base_values_in</f>
        <v>2023</v>
      </c>
      <c r="D1002" s="3" t="s">
        <v>314</v>
      </c>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3"/>
    </row>
    <row r="1003" spans="1:95" ht="14.45">
      <c r="A1003" s="104"/>
      <c r="B1003" s="104" t="s">
        <v>315</v>
      </c>
      <c r="C1003" s="125">
        <f>HLOOKUP(Noise_values_price_base,Uprating_table,2,0)</f>
        <v>100</v>
      </c>
      <c r="D1003" s="3" t="s">
        <v>316</v>
      </c>
      <c r="E1003" s="125"/>
      <c r="F1003" s="125"/>
      <c r="G1003" s="125"/>
      <c r="H1003" s="104"/>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3"/>
    </row>
    <row r="1004" spans="1:95" ht="14.45">
      <c r="A1004" s="104"/>
      <c r="B1004" s="104"/>
      <c r="C1004" s="104"/>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3"/>
    </row>
    <row r="1005" spans="1:95" ht="15" customHeight="1">
      <c r="A1005" s="104"/>
      <c r="B1005" s="104" t="s">
        <v>317</v>
      </c>
      <c r="C1005" s="104">
        <f>Price_base_outputs_in</f>
        <v>2023</v>
      </c>
      <c r="D1005" s="3" t="s">
        <v>318</v>
      </c>
      <c r="E1005" s="104"/>
      <c r="F1005" s="104"/>
      <c r="G1005" s="104"/>
      <c r="H1005" s="125"/>
      <c r="I1005" s="104"/>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4"/>
      <c r="BR1005" s="104"/>
      <c r="BS1005" s="104"/>
      <c r="BT1005" s="104"/>
      <c r="BU1005" s="104"/>
      <c r="BV1005" s="104"/>
      <c r="BW1005" s="104"/>
      <c r="BX1005" s="104"/>
      <c r="BY1005" s="104"/>
      <c r="BZ1005" s="104"/>
      <c r="CA1005" s="104"/>
      <c r="CB1005" s="104"/>
      <c r="CC1005" s="104"/>
      <c r="CD1005" s="104"/>
      <c r="CE1005" s="104"/>
      <c r="CF1005" s="104"/>
      <c r="CG1005" s="104"/>
      <c r="CH1005" s="104"/>
      <c r="CI1005" s="104"/>
      <c r="CJ1005" s="104"/>
      <c r="CK1005" s="104"/>
      <c r="CL1005" s="104"/>
      <c r="CM1005" s="104"/>
      <c r="CN1005" s="104"/>
      <c r="CO1005" s="104"/>
      <c r="CP1005" s="104"/>
      <c r="CQ1005" s="104"/>
    </row>
    <row r="1006" spans="1:95" ht="14.45">
      <c r="A1006" s="104"/>
      <c r="B1006" s="104" t="s">
        <v>319</v>
      </c>
      <c r="C1006" s="104">
        <f>HLOOKUP(Outputs_price_base,Uprating_table,2,0)</f>
        <v>100</v>
      </c>
      <c r="D1006" s="3" t="s">
        <v>320</v>
      </c>
      <c r="E1006" s="104"/>
      <c r="F1006" s="104"/>
      <c r="G1006" s="104"/>
      <c r="H1006" s="104"/>
      <c r="I1006" s="104"/>
      <c r="J1006" s="104"/>
      <c r="K1006" s="104"/>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c r="BP1006" s="104"/>
      <c r="BQ1006" s="104"/>
      <c r="BR1006" s="104"/>
      <c r="BS1006" s="104"/>
      <c r="BT1006" s="104"/>
      <c r="BU1006" s="104"/>
      <c r="BV1006" s="104"/>
      <c r="BW1006" s="104"/>
      <c r="BX1006" s="104"/>
      <c r="BY1006" s="104"/>
      <c r="BZ1006" s="104"/>
      <c r="CA1006" s="104"/>
      <c r="CB1006" s="104"/>
      <c r="CC1006" s="104"/>
      <c r="CD1006" s="104"/>
      <c r="CE1006" s="104"/>
      <c r="CF1006" s="104"/>
      <c r="CG1006" s="104"/>
      <c r="CH1006" s="104"/>
      <c r="CI1006" s="104"/>
      <c r="CJ1006" s="104"/>
      <c r="CK1006" s="104"/>
      <c r="CL1006" s="104"/>
      <c r="CM1006" s="104"/>
      <c r="CN1006" s="104"/>
      <c r="CO1006" s="104"/>
      <c r="CP1006" s="104"/>
      <c r="CQ1006" s="104"/>
    </row>
    <row r="1007" spans="1:95" ht="14.45">
      <c r="A1007" s="104"/>
      <c r="B1007" s="104"/>
      <c r="C1007" s="104"/>
      <c r="D1007" s="3"/>
      <c r="E1007" s="104"/>
      <c r="F1007" s="104"/>
      <c r="G1007" s="104"/>
      <c r="H1007" s="104"/>
      <c r="I1007" s="104"/>
      <c r="J1007" s="104"/>
      <c r="K1007" s="104"/>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c r="BP1007" s="104"/>
      <c r="BQ1007" s="104"/>
      <c r="BR1007" s="104"/>
      <c r="BS1007" s="104"/>
      <c r="BT1007" s="104"/>
      <c r="BU1007" s="104"/>
      <c r="BV1007" s="104"/>
      <c r="BW1007" s="104"/>
      <c r="BX1007" s="104"/>
      <c r="BY1007" s="104"/>
      <c r="BZ1007" s="104"/>
      <c r="CA1007" s="104"/>
      <c r="CB1007" s="104"/>
      <c r="CC1007" s="104"/>
      <c r="CD1007" s="104"/>
      <c r="CE1007" s="104"/>
      <c r="CF1007" s="104"/>
      <c r="CG1007" s="104"/>
      <c r="CH1007" s="104"/>
      <c r="CI1007" s="104"/>
      <c r="CJ1007" s="104"/>
      <c r="CK1007" s="104"/>
      <c r="CL1007" s="104"/>
      <c r="CM1007" s="104"/>
      <c r="CN1007" s="104"/>
      <c r="CO1007" s="104"/>
      <c r="CP1007" s="104"/>
      <c r="CQ1007" s="104"/>
    </row>
    <row r="1008" spans="1:95" ht="14.45">
      <c r="A1008" s="104"/>
      <c r="B1008" s="104" t="s">
        <v>321</v>
      </c>
      <c r="C1008" s="125">
        <f>GDP_deflator_outputs/GDP_deflator_base</f>
        <v>1</v>
      </c>
      <c r="D1008" s="19" t="s">
        <v>322</v>
      </c>
      <c r="E1008" s="104"/>
      <c r="F1008" s="104"/>
      <c r="G1008" s="104"/>
      <c r="H1008" s="125"/>
      <c r="I1008" s="104"/>
      <c r="J1008" s="104"/>
      <c r="K1008" s="104"/>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c r="BP1008" s="104"/>
      <c r="BQ1008" s="104"/>
      <c r="BR1008" s="104"/>
      <c r="BS1008" s="104"/>
      <c r="BT1008" s="104"/>
      <c r="BU1008" s="104"/>
      <c r="BV1008" s="104"/>
      <c r="BW1008" s="104"/>
      <c r="BX1008" s="104"/>
      <c r="BY1008" s="104"/>
      <c r="BZ1008" s="104"/>
      <c r="CA1008" s="104"/>
      <c r="CB1008" s="104"/>
      <c r="CC1008" s="104"/>
      <c r="CD1008" s="104"/>
      <c r="CE1008" s="104"/>
      <c r="CF1008" s="104"/>
      <c r="CG1008" s="104"/>
      <c r="CH1008" s="104"/>
      <c r="CI1008" s="104"/>
      <c r="CJ1008" s="104"/>
      <c r="CK1008" s="104"/>
      <c r="CL1008" s="104"/>
      <c r="CM1008" s="104"/>
      <c r="CN1008" s="104"/>
      <c r="CO1008" s="104"/>
      <c r="CP1008" s="104"/>
      <c r="CQ1008" s="104"/>
    </row>
    <row r="1009" spans="1:95" ht="14.45">
      <c r="A1009" s="104"/>
      <c r="B1009" s="104" t="s">
        <v>323</v>
      </c>
      <c r="C1009" s="104">
        <f>Income_elasticity_in</f>
        <v>1.3</v>
      </c>
      <c r="D1009" s="3" t="s">
        <v>191</v>
      </c>
      <c r="E1009" s="104"/>
      <c r="F1009" s="104"/>
      <c r="G1009" s="104"/>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c r="BP1009" s="104"/>
      <c r="BQ1009" s="104"/>
      <c r="BR1009" s="104"/>
      <c r="BS1009" s="104"/>
      <c r="BT1009" s="104"/>
      <c r="BU1009" s="104"/>
      <c r="BV1009" s="104"/>
      <c r="BW1009" s="104"/>
      <c r="BX1009" s="104"/>
      <c r="BY1009" s="104"/>
      <c r="BZ1009" s="104"/>
      <c r="CA1009" s="104"/>
      <c r="CB1009" s="104"/>
      <c r="CC1009" s="104"/>
      <c r="CD1009" s="104"/>
      <c r="CE1009" s="104"/>
      <c r="CF1009" s="104"/>
      <c r="CG1009" s="104"/>
      <c r="CH1009" s="104"/>
      <c r="CI1009" s="104"/>
      <c r="CJ1009" s="104"/>
      <c r="CK1009" s="104"/>
      <c r="CL1009" s="104"/>
      <c r="CM1009" s="104"/>
      <c r="CN1009" s="104"/>
      <c r="CO1009" s="104"/>
      <c r="CP1009" s="104"/>
      <c r="CQ1009" s="104"/>
    </row>
    <row r="1010" spans="1:95" ht="14.45">
      <c r="A1010" s="104"/>
      <c r="B1010" s="120" t="s">
        <v>324</v>
      </c>
      <c r="C1010" s="104">
        <f>Income_base_values_in</f>
        <v>2023</v>
      </c>
      <c r="D1010" s="3" t="s">
        <v>325</v>
      </c>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3"/>
    </row>
    <row r="1011" spans="1:95" ht="14.45">
      <c r="A1011" s="104"/>
      <c r="B1011" s="104" t="s">
        <v>326</v>
      </c>
      <c r="C1011" s="125">
        <f>HLOOKUP(Noise_values_income_base,Uprating_table,3,0)</f>
        <v>150.57834744157515</v>
      </c>
      <c r="D1011" s="3" t="s">
        <v>327</v>
      </c>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3"/>
    </row>
    <row r="1012" spans="1:95" ht="14.45">
      <c r="A1012" s="104"/>
      <c r="B1012" s="104"/>
      <c r="C1012" s="125"/>
      <c r="D1012" s="3"/>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3"/>
    </row>
    <row r="1013" spans="1:95" s="5" customFormat="1" ht="15.6">
      <c r="B1013" s="5" t="s">
        <v>328</v>
      </c>
    </row>
    <row r="1014" spans="1:95" ht="14.45">
      <c r="A1014" s="104"/>
      <c r="B1014" s="104"/>
      <c r="C1014" s="104"/>
      <c r="D1014" s="104"/>
      <c r="E1014" s="104"/>
      <c r="F1014" s="104"/>
      <c r="G1014" s="104"/>
      <c r="H1014" s="104"/>
      <c r="I1014" s="104"/>
      <c r="J1014" s="104"/>
      <c r="K1014" s="10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c r="BP1014" s="104"/>
      <c r="BQ1014" s="104"/>
      <c r="BR1014" s="104"/>
      <c r="BS1014" s="104"/>
      <c r="BT1014" s="104"/>
      <c r="BU1014" s="104"/>
      <c r="BV1014" s="104"/>
      <c r="BW1014" s="104"/>
      <c r="BX1014" s="104"/>
      <c r="BY1014" s="104"/>
      <c r="BZ1014" s="104"/>
      <c r="CA1014" s="104"/>
      <c r="CB1014" s="104"/>
      <c r="CC1014" s="104"/>
      <c r="CD1014" s="104"/>
      <c r="CE1014" s="104"/>
      <c r="CF1014" s="104"/>
      <c r="CG1014" s="104"/>
      <c r="CH1014" s="104"/>
      <c r="CI1014" s="104"/>
      <c r="CJ1014" s="104"/>
      <c r="CK1014" s="104"/>
      <c r="CL1014" s="104"/>
      <c r="CM1014" s="104"/>
      <c r="CN1014" s="104"/>
      <c r="CO1014" s="104"/>
      <c r="CP1014" s="104"/>
      <c r="CQ1014" s="104"/>
    </row>
    <row r="1015" spans="1:95" ht="14.45">
      <c r="A1015" s="104"/>
      <c r="B1015" s="104"/>
      <c r="C1015" s="104"/>
      <c r="D1015" s="11">
        <v>2010</v>
      </c>
      <c r="E1015" s="11">
        <v>2011</v>
      </c>
      <c r="F1015" s="11">
        <v>2012</v>
      </c>
      <c r="G1015" s="11">
        <v>2013</v>
      </c>
      <c r="H1015" s="11">
        <v>2014</v>
      </c>
      <c r="I1015" s="11">
        <v>2015</v>
      </c>
      <c r="J1015" s="11">
        <v>2016</v>
      </c>
      <c r="K1015" s="11">
        <v>2017</v>
      </c>
      <c r="L1015" s="11">
        <v>2018</v>
      </c>
      <c r="M1015" s="11">
        <v>2019</v>
      </c>
      <c r="N1015" s="11">
        <v>2020</v>
      </c>
      <c r="O1015" s="11">
        <v>2021</v>
      </c>
      <c r="P1015" s="11">
        <v>2022</v>
      </c>
      <c r="Q1015" s="11">
        <v>2023</v>
      </c>
      <c r="R1015" s="11">
        <v>2024</v>
      </c>
      <c r="S1015" s="11">
        <v>2025</v>
      </c>
      <c r="T1015" s="11">
        <v>2026</v>
      </c>
      <c r="U1015" s="11">
        <v>2027</v>
      </c>
      <c r="V1015" s="11">
        <v>2028</v>
      </c>
      <c r="W1015" s="11">
        <v>2029</v>
      </c>
      <c r="X1015" s="11">
        <v>2030</v>
      </c>
      <c r="Y1015" s="11">
        <v>2031</v>
      </c>
      <c r="Z1015" s="11">
        <v>2032</v>
      </c>
      <c r="AA1015" s="11">
        <v>2033</v>
      </c>
      <c r="AB1015" s="11">
        <v>2034</v>
      </c>
      <c r="AC1015" s="11">
        <v>2035</v>
      </c>
      <c r="AD1015" s="11">
        <v>2036</v>
      </c>
      <c r="AE1015" s="11">
        <v>2037</v>
      </c>
      <c r="AF1015" s="11">
        <v>2038</v>
      </c>
      <c r="AG1015" s="11">
        <v>2039</v>
      </c>
      <c r="AH1015" s="11">
        <v>2040</v>
      </c>
      <c r="AI1015" s="11">
        <v>2041</v>
      </c>
      <c r="AJ1015" s="11">
        <v>2042</v>
      </c>
      <c r="AK1015" s="11">
        <v>2043</v>
      </c>
      <c r="AL1015" s="11">
        <v>2044</v>
      </c>
      <c r="AM1015" s="11">
        <v>2045</v>
      </c>
      <c r="AN1015" s="11">
        <v>2046</v>
      </c>
      <c r="AO1015" s="11">
        <v>2047</v>
      </c>
      <c r="AP1015" s="11">
        <v>2048</v>
      </c>
      <c r="AQ1015" s="11">
        <v>2049</v>
      </c>
      <c r="AR1015" s="11">
        <v>2050</v>
      </c>
      <c r="AS1015" s="11">
        <v>2051</v>
      </c>
      <c r="AT1015" s="11">
        <v>2052</v>
      </c>
      <c r="AU1015" s="11">
        <v>2053</v>
      </c>
      <c r="AV1015" s="11">
        <v>2054</v>
      </c>
      <c r="AW1015" s="11">
        <v>2055</v>
      </c>
      <c r="AX1015" s="11">
        <v>2056</v>
      </c>
      <c r="AY1015" s="11">
        <v>2057</v>
      </c>
      <c r="AZ1015" s="11">
        <v>2058</v>
      </c>
      <c r="BA1015" s="11">
        <v>2059</v>
      </c>
      <c r="BB1015" s="11">
        <v>2060</v>
      </c>
      <c r="BC1015" s="11">
        <v>2061</v>
      </c>
      <c r="BD1015" s="11">
        <v>2062</v>
      </c>
      <c r="BE1015" s="11">
        <v>2063</v>
      </c>
      <c r="BF1015" s="11">
        <v>2064</v>
      </c>
      <c r="BG1015" s="11">
        <v>2065</v>
      </c>
      <c r="BH1015" s="11">
        <v>2066</v>
      </c>
      <c r="BI1015" s="11">
        <v>2067</v>
      </c>
      <c r="BJ1015" s="11">
        <v>2068</v>
      </c>
      <c r="BK1015" s="11">
        <v>2069</v>
      </c>
      <c r="BL1015" s="11">
        <v>2070</v>
      </c>
      <c r="BM1015" s="11">
        <v>2071</v>
      </c>
      <c r="BN1015" s="11">
        <v>2072</v>
      </c>
      <c r="BO1015" s="11">
        <v>2073</v>
      </c>
      <c r="BP1015" s="11">
        <v>2074</v>
      </c>
      <c r="BQ1015" s="11">
        <v>2075</v>
      </c>
      <c r="BR1015" s="11">
        <v>2076</v>
      </c>
      <c r="BS1015" s="11">
        <v>2077</v>
      </c>
      <c r="BT1015" s="11">
        <v>2078</v>
      </c>
      <c r="BU1015" s="11">
        <v>2079</v>
      </c>
      <c r="BV1015" s="11">
        <v>2080</v>
      </c>
      <c r="BW1015" s="11">
        <v>2081</v>
      </c>
      <c r="BX1015" s="11">
        <v>2082</v>
      </c>
      <c r="BY1015" s="11">
        <v>2083</v>
      </c>
      <c r="BZ1015" s="11">
        <v>2084</v>
      </c>
      <c r="CA1015" s="11">
        <v>2085</v>
      </c>
      <c r="CB1015" s="11">
        <v>2086</v>
      </c>
      <c r="CC1015" s="11">
        <v>2087</v>
      </c>
      <c r="CD1015" s="11">
        <v>2088</v>
      </c>
      <c r="CE1015" s="11">
        <v>2089</v>
      </c>
      <c r="CF1015" s="11">
        <v>2090</v>
      </c>
      <c r="CG1015" s="11">
        <v>2091</v>
      </c>
      <c r="CH1015" s="11">
        <v>2092</v>
      </c>
      <c r="CI1015" s="11">
        <v>2093</v>
      </c>
      <c r="CJ1015" s="11">
        <v>2094</v>
      </c>
      <c r="CK1015" s="11">
        <v>2095</v>
      </c>
      <c r="CL1015" s="11">
        <v>2096</v>
      </c>
      <c r="CM1015" s="11">
        <v>2097</v>
      </c>
      <c r="CN1015" s="11">
        <v>2098</v>
      </c>
      <c r="CO1015" s="11">
        <v>2099</v>
      </c>
      <c r="CP1015" s="11">
        <v>2100</v>
      </c>
      <c r="CQ1015" s="104"/>
    </row>
    <row r="1016" spans="1:95" ht="14.45">
      <c r="A1016" s="104"/>
      <c r="B1016" s="104" t="s">
        <v>143</v>
      </c>
      <c r="C1016" s="104"/>
      <c r="D1016" s="102">
        <f t="shared" ref="D1016:AI1016" si="194">IF(D$946=1,IF(D$1000=1,Total_annual_sleep_disturbance_cost*Price_adjustment*((GDP_capita/GDP_capita_base)^Income_elasticity_in),Total_annual_sleep_disturbance_cost*Price_adjustment*((INDEX(GDP_capita,1,MATCH(Current_year_in,$D$997:$CP$997,0))/GDP_capita_base)^Income_elasticity_in)),0)</f>
        <v>0</v>
      </c>
      <c r="E1016" s="102">
        <f t="shared" si="194"/>
        <v>0</v>
      </c>
      <c r="F1016" s="102">
        <f t="shared" si="194"/>
        <v>0</v>
      </c>
      <c r="G1016" s="102">
        <f t="shared" si="194"/>
        <v>0</v>
      </c>
      <c r="H1016" s="102">
        <f t="shared" si="194"/>
        <v>0</v>
      </c>
      <c r="I1016" s="102">
        <f t="shared" si="194"/>
        <v>0</v>
      </c>
      <c r="J1016" s="102">
        <f t="shared" si="194"/>
        <v>0</v>
      </c>
      <c r="K1016" s="102">
        <f t="shared" si="194"/>
        <v>0</v>
      </c>
      <c r="L1016" s="102">
        <f t="shared" si="194"/>
        <v>0</v>
      </c>
      <c r="M1016" s="102">
        <f t="shared" si="194"/>
        <v>0</v>
      </c>
      <c r="N1016" s="102">
        <f t="shared" si="194"/>
        <v>0</v>
      </c>
      <c r="O1016" s="102">
        <f t="shared" si="194"/>
        <v>0</v>
      </c>
      <c r="P1016" s="102">
        <f t="shared" si="194"/>
        <v>0</v>
      </c>
      <c r="Q1016" s="102">
        <f t="shared" si="194"/>
        <v>0</v>
      </c>
      <c r="R1016" s="102">
        <f t="shared" si="194"/>
        <v>0</v>
      </c>
      <c r="S1016" s="102">
        <f t="shared" si="194"/>
        <v>0</v>
      </c>
      <c r="T1016" s="102">
        <f t="shared" si="194"/>
        <v>0</v>
      </c>
      <c r="U1016" s="102">
        <f t="shared" si="194"/>
        <v>0</v>
      </c>
      <c r="V1016" s="102">
        <f t="shared" si="194"/>
        <v>0</v>
      </c>
      <c r="W1016" s="102">
        <f t="shared" si="194"/>
        <v>0</v>
      </c>
      <c r="X1016" s="102">
        <f t="shared" si="194"/>
        <v>0</v>
      </c>
      <c r="Y1016" s="102">
        <f t="shared" si="194"/>
        <v>0</v>
      </c>
      <c r="Z1016" s="102">
        <f t="shared" si="194"/>
        <v>0</v>
      </c>
      <c r="AA1016" s="102">
        <f t="shared" si="194"/>
        <v>0</v>
      </c>
      <c r="AB1016" s="102">
        <f t="shared" si="194"/>
        <v>0</v>
      </c>
      <c r="AC1016" s="102">
        <f t="shared" si="194"/>
        <v>0</v>
      </c>
      <c r="AD1016" s="102">
        <f t="shared" si="194"/>
        <v>0</v>
      </c>
      <c r="AE1016" s="102">
        <f t="shared" si="194"/>
        <v>0</v>
      </c>
      <c r="AF1016" s="102">
        <f t="shared" si="194"/>
        <v>0</v>
      </c>
      <c r="AG1016" s="102">
        <f t="shared" si="194"/>
        <v>0</v>
      </c>
      <c r="AH1016" s="102">
        <f t="shared" si="194"/>
        <v>0</v>
      </c>
      <c r="AI1016" s="102">
        <f t="shared" si="194"/>
        <v>0</v>
      </c>
      <c r="AJ1016" s="102">
        <f t="shared" ref="AJ1016:BO1016" si="195">IF(AJ$946=1,IF(AJ$1000=1,Total_annual_sleep_disturbance_cost*Price_adjustment*((GDP_capita/GDP_capita_base)^Income_elasticity_in),Total_annual_sleep_disturbance_cost*Price_adjustment*((INDEX(GDP_capita,1,MATCH(Current_year_in,$D$997:$CP$997,0))/GDP_capita_base)^Income_elasticity_in)),0)</f>
        <v>0</v>
      </c>
      <c r="AK1016" s="102">
        <f t="shared" si="195"/>
        <v>0</v>
      </c>
      <c r="AL1016" s="102">
        <f t="shared" si="195"/>
        <v>0</v>
      </c>
      <c r="AM1016" s="102">
        <f t="shared" si="195"/>
        <v>0</v>
      </c>
      <c r="AN1016" s="102">
        <f t="shared" si="195"/>
        <v>0</v>
      </c>
      <c r="AO1016" s="102">
        <f t="shared" si="195"/>
        <v>0</v>
      </c>
      <c r="AP1016" s="102">
        <f t="shared" si="195"/>
        <v>0</v>
      </c>
      <c r="AQ1016" s="102">
        <f t="shared" si="195"/>
        <v>0</v>
      </c>
      <c r="AR1016" s="102">
        <f t="shared" si="195"/>
        <v>0</v>
      </c>
      <c r="AS1016" s="102">
        <f t="shared" si="195"/>
        <v>0</v>
      </c>
      <c r="AT1016" s="102">
        <f t="shared" si="195"/>
        <v>0</v>
      </c>
      <c r="AU1016" s="102">
        <f t="shared" si="195"/>
        <v>0</v>
      </c>
      <c r="AV1016" s="102">
        <f t="shared" si="195"/>
        <v>0</v>
      </c>
      <c r="AW1016" s="102">
        <f t="shared" si="195"/>
        <v>0</v>
      </c>
      <c r="AX1016" s="102">
        <f t="shared" si="195"/>
        <v>0</v>
      </c>
      <c r="AY1016" s="102">
        <f t="shared" si="195"/>
        <v>0</v>
      </c>
      <c r="AZ1016" s="102">
        <f t="shared" si="195"/>
        <v>0</v>
      </c>
      <c r="BA1016" s="102">
        <f t="shared" si="195"/>
        <v>0</v>
      </c>
      <c r="BB1016" s="102">
        <f t="shared" si="195"/>
        <v>0</v>
      </c>
      <c r="BC1016" s="102">
        <f t="shared" si="195"/>
        <v>0</v>
      </c>
      <c r="BD1016" s="102">
        <f t="shared" si="195"/>
        <v>0</v>
      </c>
      <c r="BE1016" s="102">
        <f t="shared" si="195"/>
        <v>0</v>
      </c>
      <c r="BF1016" s="102">
        <f t="shared" si="195"/>
        <v>0</v>
      </c>
      <c r="BG1016" s="102">
        <f t="shared" si="195"/>
        <v>0</v>
      </c>
      <c r="BH1016" s="102">
        <f t="shared" si="195"/>
        <v>0</v>
      </c>
      <c r="BI1016" s="102">
        <f t="shared" si="195"/>
        <v>0</v>
      </c>
      <c r="BJ1016" s="102">
        <f t="shared" si="195"/>
        <v>0</v>
      </c>
      <c r="BK1016" s="102">
        <f t="shared" si="195"/>
        <v>0</v>
      </c>
      <c r="BL1016" s="102">
        <f t="shared" si="195"/>
        <v>0</v>
      </c>
      <c r="BM1016" s="102">
        <f t="shared" si="195"/>
        <v>0</v>
      </c>
      <c r="BN1016" s="102">
        <f t="shared" si="195"/>
        <v>0</v>
      </c>
      <c r="BO1016" s="102">
        <f t="shared" si="195"/>
        <v>0</v>
      </c>
      <c r="BP1016" s="102">
        <f t="shared" ref="BP1016:CP1016" si="196">IF(BP$946=1,IF(BP$1000=1,Total_annual_sleep_disturbance_cost*Price_adjustment*((GDP_capita/GDP_capita_base)^Income_elasticity_in),Total_annual_sleep_disturbance_cost*Price_adjustment*((INDEX(GDP_capita,1,MATCH(Current_year_in,$D$997:$CP$997,0))/GDP_capita_base)^Income_elasticity_in)),0)</f>
        <v>0</v>
      </c>
      <c r="BQ1016" s="102">
        <f t="shared" si="196"/>
        <v>0</v>
      </c>
      <c r="BR1016" s="102">
        <f t="shared" si="196"/>
        <v>0</v>
      </c>
      <c r="BS1016" s="102">
        <f t="shared" si="196"/>
        <v>0</v>
      </c>
      <c r="BT1016" s="102">
        <f t="shared" si="196"/>
        <v>0</v>
      </c>
      <c r="BU1016" s="102">
        <f t="shared" si="196"/>
        <v>0</v>
      </c>
      <c r="BV1016" s="102">
        <f t="shared" si="196"/>
        <v>0</v>
      </c>
      <c r="BW1016" s="102">
        <f t="shared" si="196"/>
        <v>0</v>
      </c>
      <c r="BX1016" s="102">
        <f t="shared" si="196"/>
        <v>0</v>
      </c>
      <c r="BY1016" s="102">
        <f t="shared" si="196"/>
        <v>0</v>
      </c>
      <c r="BZ1016" s="102">
        <f t="shared" si="196"/>
        <v>0</v>
      </c>
      <c r="CA1016" s="102">
        <f t="shared" si="196"/>
        <v>0</v>
      </c>
      <c r="CB1016" s="102">
        <f t="shared" si="196"/>
        <v>0</v>
      </c>
      <c r="CC1016" s="102">
        <f t="shared" si="196"/>
        <v>0</v>
      </c>
      <c r="CD1016" s="102">
        <f t="shared" si="196"/>
        <v>0</v>
      </c>
      <c r="CE1016" s="102">
        <f t="shared" si="196"/>
        <v>0</v>
      </c>
      <c r="CF1016" s="102">
        <f t="shared" si="196"/>
        <v>0</v>
      </c>
      <c r="CG1016" s="102">
        <f t="shared" si="196"/>
        <v>0</v>
      </c>
      <c r="CH1016" s="102">
        <f t="shared" si="196"/>
        <v>0</v>
      </c>
      <c r="CI1016" s="102">
        <f t="shared" si="196"/>
        <v>0</v>
      </c>
      <c r="CJ1016" s="102">
        <f t="shared" si="196"/>
        <v>0</v>
      </c>
      <c r="CK1016" s="102">
        <f t="shared" si="196"/>
        <v>0</v>
      </c>
      <c r="CL1016" s="102">
        <f t="shared" si="196"/>
        <v>0</v>
      </c>
      <c r="CM1016" s="102">
        <f t="shared" si="196"/>
        <v>0</v>
      </c>
      <c r="CN1016" s="102">
        <f t="shared" si="196"/>
        <v>0</v>
      </c>
      <c r="CO1016" s="102">
        <f t="shared" si="196"/>
        <v>0</v>
      </c>
      <c r="CP1016" s="102">
        <f t="shared" si="196"/>
        <v>0</v>
      </c>
      <c r="CQ1016" s="3" t="s">
        <v>329</v>
      </c>
    </row>
    <row r="1017" spans="1:95" ht="14.45">
      <c r="A1017" s="104"/>
      <c r="B1017" s="104" t="s">
        <v>145</v>
      </c>
      <c r="C1017" s="104"/>
      <c r="D1017" s="102">
        <f t="shared" ref="D1017:AI1017" si="197">IF(D$946=1,IF(D$1000=1,Total_annual_amenity_cost*Price_adjustment*((GDP_capita/GDP_capita_base)^Income_elasticity_in),Total_annual_amenity_cost*Price_adjustment*((INDEX(GDP_capita,1,MATCH(Current_year_in,$D$997:$CP$997,0))/GDP_capita_base)^Income_elasticity_in)),0)</f>
        <v>0</v>
      </c>
      <c r="E1017" s="102">
        <f t="shared" si="197"/>
        <v>0</v>
      </c>
      <c r="F1017" s="102">
        <f t="shared" si="197"/>
        <v>0</v>
      </c>
      <c r="G1017" s="102">
        <f t="shared" si="197"/>
        <v>0</v>
      </c>
      <c r="H1017" s="102">
        <f t="shared" si="197"/>
        <v>0</v>
      </c>
      <c r="I1017" s="102">
        <f t="shared" si="197"/>
        <v>0</v>
      </c>
      <c r="J1017" s="102">
        <f t="shared" si="197"/>
        <v>0</v>
      </c>
      <c r="K1017" s="102">
        <f t="shared" si="197"/>
        <v>0</v>
      </c>
      <c r="L1017" s="102">
        <f t="shared" si="197"/>
        <v>0</v>
      </c>
      <c r="M1017" s="102">
        <f t="shared" si="197"/>
        <v>0</v>
      </c>
      <c r="N1017" s="102">
        <f t="shared" si="197"/>
        <v>0</v>
      </c>
      <c r="O1017" s="102">
        <f t="shared" si="197"/>
        <v>0</v>
      </c>
      <c r="P1017" s="102">
        <f t="shared" si="197"/>
        <v>0</v>
      </c>
      <c r="Q1017" s="102">
        <f t="shared" si="197"/>
        <v>0</v>
      </c>
      <c r="R1017" s="102">
        <f t="shared" si="197"/>
        <v>0</v>
      </c>
      <c r="S1017" s="102">
        <f t="shared" si="197"/>
        <v>0</v>
      </c>
      <c r="T1017" s="102">
        <f t="shared" si="197"/>
        <v>0</v>
      </c>
      <c r="U1017" s="102">
        <f t="shared" si="197"/>
        <v>0</v>
      </c>
      <c r="V1017" s="102">
        <f t="shared" si="197"/>
        <v>0</v>
      </c>
      <c r="W1017" s="102">
        <f t="shared" si="197"/>
        <v>0</v>
      </c>
      <c r="X1017" s="102">
        <f t="shared" si="197"/>
        <v>0</v>
      </c>
      <c r="Y1017" s="102">
        <f t="shared" si="197"/>
        <v>0</v>
      </c>
      <c r="Z1017" s="102">
        <f t="shared" si="197"/>
        <v>0</v>
      </c>
      <c r="AA1017" s="102">
        <f t="shared" si="197"/>
        <v>0</v>
      </c>
      <c r="AB1017" s="102">
        <f t="shared" si="197"/>
        <v>0</v>
      </c>
      <c r="AC1017" s="102">
        <f t="shared" si="197"/>
        <v>0</v>
      </c>
      <c r="AD1017" s="102">
        <f t="shared" si="197"/>
        <v>0</v>
      </c>
      <c r="AE1017" s="102">
        <f t="shared" si="197"/>
        <v>0</v>
      </c>
      <c r="AF1017" s="102">
        <f t="shared" si="197"/>
        <v>0</v>
      </c>
      <c r="AG1017" s="102">
        <f t="shared" si="197"/>
        <v>0</v>
      </c>
      <c r="AH1017" s="102">
        <f t="shared" si="197"/>
        <v>0</v>
      </c>
      <c r="AI1017" s="102">
        <f t="shared" si="197"/>
        <v>0</v>
      </c>
      <c r="AJ1017" s="102">
        <f t="shared" ref="AJ1017:BO1017" si="198">IF(AJ$946=1,IF(AJ$1000=1,Total_annual_amenity_cost*Price_adjustment*((GDP_capita/GDP_capita_base)^Income_elasticity_in),Total_annual_amenity_cost*Price_adjustment*((INDEX(GDP_capita,1,MATCH(Current_year_in,$D$997:$CP$997,0))/GDP_capita_base)^Income_elasticity_in)),0)</f>
        <v>0</v>
      </c>
      <c r="AK1017" s="102">
        <f t="shared" si="198"/>
        <v>0</v>
      </c>
      <c r="AL1017" s="102">
        <f t="shared" si="198"/>
        <v>0</v>
      </c>
      <c r="AM1017" s="102">
        <f t="shared" si="198"/>
        <v>0</v>
      </c>
      <c r="AN1017" s="102">
        <f t="shared" si="198"/>
        <v>0</v>
      </c>
      <c r="AO1017" s="102">
        <f t="shared" si="198"/>
        <v>0</v>
      </c>
      <c r="AP1017" s="102">
        <f t="shared" si="198"/>
        <v>0</v>
      </c>
      <c r="AQ1017" s="102">
        <f t="shared" si="198"/>
        <v>0</v>
      </c>
      <c r="AR1017" s="102">
        <f t="shared" si="198"/>
        <v>0</v>
      </c>
      <c r="AS1017" s="102">
        <f t="shared" si="198"/>
        <v>0</v>
      </c>
      <c r="AT1017" s="102">
        <f t="shared" si="198"/>
        <v>0</v>
      </c>
      <c r="AU1017" s="102">
        <f t="shared" si="198"/>
        <v>0</v>
      </c>
      <c r="AV1017" s="102">
        <f t="shared" si="198"/>
        <v>0</v>
      </c>
      <c r="AW1017" s="102">
        <f t="shared" si="198"/>
        <v>0</v>
      </c>
      <c r="AX1017" s="102">
        <f t="shared" si="198"/>
        <v>0</v>
      </c>
      <c r="AY1017" s="102">
        <f t="shared" si="198"/>
        <v>0</v>
      </c>
      <c r="AZ1017" s="102">
        <f t="shared" si="198"/>
        <v>0</v>
      </c>
      <c r="BA1017" s="102">
        <f t="shared" si="198"/>
        <v>0</v>
      </c>
      <c r="BB1017" s="102">
        <f t="shared" si="198"/>
        <v>0</v>
      </c>
      <c r="BC1017" s="102">
        <f t="shared" si="198"/>
        <v>0</v>
      </c>
      <c r="BD1017" s="102">
        <f t="shared" si="198"/>
        <v>0</v>
      </c>
      <c r="BE1017" s="102">
        <f t="shared" si="198"/>
        <v>0</v>
      </c>
      <c r="BF1017" s="102">
        <f t="shared" si="198"/>
        <v>0</v>
      </c>
      <c r="BG1017" s="102">
        <f t="shared" si="198"/>
        <v>0</v>
      </c>
      <c r="BH1017" s="102">
        <f t="shared" si="198"/>
        <v>0</v>
      </c>
      <c r="BI1017" s="102">
        <f t="shared" si="198"/>
        <v>0</v>
      </c>
      <c r="BJ1017" s="102">
        <f t="shared" si="198"/>
        <v>0</v>
      </c>
      <c r="BK1017" s="102">
        <f t="shared" si="198"/>
        <v>0</v>
      </c>
      <c r="BL1017" s="102">
        <f t="shared" si="198"/>
        <v>0</v>
      </c>
      <c r="BM1017" s="102">
        <f t="shared" si="198"/>
        <v>0</v>
      </c>
      <c r="BN1017" s="102">
        <f t="shared" si="198"/>
        <v>0</v>
      </c>
      <c r="BO1017" s="102">
        <f t="shared" si="198"/>
        <v>0</v>
      </c>
      <c r="BP1017" s="102">
        <f t="shared" ref="BP1017:CP1017" si="199">IF(BP$946=1,IF(BP$1000=1,Total_annual_amenity_cost*Price_adjustment*((GDP_capita/GDP_capita_base)^Income_elasticity_in),Total_annual_amenity_cost*Price_adjustment*((INDEX(GDP_capita,1,MATCH(Current_year_in,$D$997:$CP$997,0))/GDP_capita_base)^Income_elasticity_in)),0)</f>
        <v>0</v>
      </c>
      <c r="BQ1017" s="102">
        <f t="shared" si="199"/>
        <v>0</v>
      </c>
      <c r="BR1017" s="102">
        <f t="shared" si="199"/>
        <v>0</v>
      </c>
      <c r="BS1017" s="102">
        <f t="shared" si="199"/>
        <v>0</v>
      </c>
      <c r="BT1017" s="102">
        <f t="shared" si="199"/>
        <v>0</v>
      </c>
      <c r="BU1017" s="102">
        <f t="shared" si="199"/>
        <v>0</v>
      </c>
      <c r="BV1017" s="102">
        <f t="shared" si="199"/>
        <v>0</v>
      </c>
      <c r="BW1017" s="102">
        <f t="shared" si="199"/>
        <v>0</v>
      </c>
      <c r="BX1017" s="102">
        <f t="shared" si="199"/>
        <v>0</v>
      </c>
      <c r="BY1017" s="102">
        <f t="shared" si="199"/>
        <v>0</v>
      </c>
      <c r="BZ1017" s="102">
        <f t="shared" si="199"/>
        <v>0</v>
      </c>
      <c r="CA1017" s="102">
        <f t="shared" si="199"/>
        <v>0</v>
      </c>
      <c r="CB1017" s="102">
        <f t="shared" si="199"/>
        <v>0</v>
      </c>
      <c r="CC1017" s="102">
        <f t="shared" si="199"/>
        <v>0</v>
      </c>
      <c r="CD1017" s="102">
        <f t="shared" si="199"/>
        <v>0</v>
      </c>
      <c r="CE1017" s="102">
        <f t="shared" si="199"/>
        <v>0</v>
      </c>
      <c r="CF1017" s="102">
        <f t="shared" si="199"/>
        <v>0</v>
      </c>
      <c r="CG1017" s="102">
        <f t="shared" si="199"/>
        <v>0</v>
      </c>
      <c r="CH1017" s="102">
        <f t="shared" si="199"/>
        <v>0</v>
      </c>
      <c r="CI1017" s="102">
        <f t="shared" si="199"/>
        <v>0</v>
      </c>
      <c r="CJ1017" s="102">
        <f t="shared" si="199"/>
        <v>0</v>
      </c>
      <c r="CK1017" s="102">
        <f t="shared" si="199"/>
        <v>0</v>
      </c>
      <c r="CL1017" s="102">
        <f t="shared" si="199"/>
        <v>0</v>
      </c>
      <c r="CM1017" s="102">
        <f t="shared" si="199"/>
        <v>0</v>
      </c>
      <c r="CN1017" s="102">
        <f t="shared" si="199"/>
        <v>0</v>
      </c>
      <c r="CO1017" s="102">
        <f t="shared" si="199"/>
        <v>0</v>
      </c>
      <c r="CP1017" s="102">
        <f t="shared" si="199"/>
        <v>0</v>
      </c>
      <c r="CQ1017" s="3" t="s">
        <v>330</v>
      </c>
    </row>
    <row r="1018" spans="1:95" ht="14.45">
      <c r="A1018" s="104"/>
      <c r="B1018" s="104" t="s">
        <v>147</v>
      </c>
      <c r="C1018" s="104"/>
      <c r="D1018" s="102">
        <f t="shared" ref="D1018:AI1018" si="200">IF(D$946=1,IF(D$1000=1,Total_annual_AMI_cost*Price_adjustment*((GDP_capita/GDP_capita_base)^Income_elasticity_in),Total_annual_AMI_cost*Price_adjustment*((INDEX(GDP_capita,1,MATCH(Current_year_in,$D$997:$CP$997,0))/GDP_capita_base)^Income_elasticity_in)),0)</f>
        <v>0</v>
      </c>
      <c r="E1018" s="102">
        <f t="shared" si="200"/>
        <v>0</v>
      </c>
      <c r="F1018" s="102">
        <f t="shared" si="200"/>
        <v>0</v>
      </c>
      <c r="G1018" s="102">
        <f t="shared" si="200"/>
        <v>0</v>
      </c>
      <c r="H1018" s="102">
        <f t="shared" si="200"/>
        <v>0</v>
      </c>
      <c r="I1018" s="102">
        <f t="shared" si="200"/>
        <v>0</v>
      </c>
      <c r="J1018" s="102">
        <f t="shared" si="200"/>
        <v>0</v>
      </c>
      <c r="K1018" s="102">
        <f t="shared" si="200"/>
        <v>0</v>
      </c>
      <c r="L1018" s="102">
        <f t="shared" si="200"/>
        <v>0</v>
      </c>
      <c r="M1018" s="102">
        <f t="shared" si="200"/>
        <v>0</v>
      </c>
      <c r="N1018" s="102">
        <f t="shared" si="200"/>
        <v>0</v>
      </c>
      <c r="O1018" s="102">
        <f t="shared" si="200"/>
        <v>0</v>
      </c>
      <c r="P1018" s="102">
        <f t="shared" si="200"/>
        <v>0</v>
      </c>
      <c r="Q1018" s="102">
        <f t="shared" si="200"/>
        <v>0</v>
      </c>
      <c r="R1018" s="102">
        <f t="shared" si="200"/>
        <v>0</v>
      </c>
      <c r="S1018" s="102">
        <f t="shared" si="200"/>
        <v>0</v>
      </c>
      <c r="T1018" s="102">
        <f t="shared" si="200"/>
        <v>0</v>
      </c>
      <c r="U1018" s="102">
        <f t="shared" si="200"/>
        <v>0</v>
      </c>
      <c r="V1018" s="102">
        <f t="shared" si="200"/>
        <v>0</v>
      </c>
      <c r="W1018" s="102">
        <f t="shared" si="200"/>
        <v>0</v>
      </c>
      <c r="X1018" s="102">
        <f t="shared" si="200"/>
        <v>0</v>
      </c>
      <c r="Y1018" s="102">
        <f t="shared" si="200"/>
        <v>0</v>
      </c>
      <c r="Z1018" s="102">
        <f t="shared" si="200"/>
        <v>0</v>
      </c>
      <c r="AA1018" s="102">
        <f t="shared" si="200"/>
        <v>0</v>
      </c>
      <c r="AB1018" s="102">
        <f t="shared" si="200"/>
        <v>0</v>
      </c>
      <c r="AC1018" s="102">
        <f t="shared" si="200"/>
        <v>0</v>
      </c>
      <c r="AD1018" s="102">
        <f t="shared" si="200"/>
        <v>0</v>
      </c>
      <c r="AE1018" s="102">
        <f t="shared" si="200"/>
        <v>0</v>
      </c>
      <c r="AF1018" s="102">
        <f t="shared" si="200"/>
        <v>0</v>
      </c>
      <c r="AG1018" s="102">
        <f t="shared" si="200"/>
        <v>0</v>
      </c>
      <c r="AH1018" s="102">
        <f t="shared" si="200"/>
        <v>0</v>
      </c>
      <c r="AI1018" s="102">
        <f t="shared" si="200"/>
        <v>0</v>
      </c>
      <c r="AJ1018" s="102">
        <f t="shared" ref="AJ1018:BO1018" si="201">IF(AJ$946=1,IF(AJ$1000=1,Total_annual_AMI_cost*Price_adjustment*((GDP_capita/GDP_capita_base)^Income_elasticity_in),Total_annual_AMI_cost*Price_adjustment*((INDEX(GDP_capita,1,MATCH(Current_year_in,$D$997:$CP$997,0))/GDP_capita_base)^Income_elasticity_in)),0)</f>
        <v>0</v>
      </c>
      <c r="AK1018" s="102">
        <f t="shared" si="201"/>
        <v>0</v>
      </c>
      <c r="AL1018" s="102">
        <f t="shared" si="201"/>
        <v>0</v>
      </c>
      <c r="AM1018" s="102">
        <f t="shared" si="201"/>
        <v>0</v>
      </c>
      <c r="AN1018" s="102">
        <f t="shared" si="201"/>
        <v>0</v>
      </c>
      <c r="AO1018" s="102">
        <f t="shared" si="201"/>
        <v>0</v>
      </c>
      <c r="AP1018" s="102">
        <f t="shared" si="201"/>
        <v>0</v>
      </c>
      <c r="AQ1018" s="102">
        <f t="shared" si="201"/>
        <v>0</v>
      </c>
      <c r="AR1018" s="102">
        <f t="shared" si="201"/>
        <v>0</v>
      </c>
      <c r="AS1018" s="102">
        <f t="shared" si="201"/>
        <v>0</v>
      </c>
      <c r="AT1018" s="102">
        <f t="shared" si="201"/>
        <v>0</v>
      </c>
      <c r="AU1018" s="102">
        <f t="shared" si="201"/>
        <v>0</v>
      </c>
      <c r="AV1018" s="102">
        <f t="shared" si="201"/>
        <v>0</v>
      </c>
      <c r="AW1018" s="102">
        <f t="shared" si="201"/>
        <v>0</v>
      </c>
      <c r="AX1018" s="102">
        <f t="shared" si="201"/>
        <v>0</v>
      </c>
      <c r="AY1018" s="102">
        <f t="shared" si="201"/>
        <v>0</v>
      </c>
      <c r="AZ1018" s="102">
        <f t="shared" si="201"/>
        <v>0</v>
      </c>
      <c r="BA1018" s="102">
        <f t="shared" si="201"/>
        <v>0</v>
      </c>
      <c r="BB1018" s="102">
        <f t="shared" si="201"/>
        <v>0</v>
      </c>
      <c r="BC1018" s="102">
        <f t="shared" si="201"/>
        <v>0</v>
      </c>
      <c r="BD1018" s="102">
        <f t="shared" si="201"/>
        <v>0</v>
      </c>
      <c r="BE1018" s="102">
        <f t="shared" si="201"/>
        <v>0</v>
      </c>
      <c r="BF1018" s="102">
        <f t="shared" si="201"/>
        <v>0</v>
      </c>
      <c r="BG1018" s="102">
        <f t="shared" si="201"/>
        <v>0</v>
      </c>
      <c r="BH1018" s="102">
        <f t="shared" si="201"/>
        <v>0</v>
      </c>
      <c r="BI1018" s="102">
        <f t="shared" si="201"/>
        <v>0</v>
      </c>
      <c r="BJ1018" s="102">
        <f t="shared" si="201"/>
        <v>0</v>
      </c>
      <c r="BK1018" s="102">
        <f t="shared" si="201"/>
        <v>0</v>
      </c>
      <c r="BL1018" s="102">
        <f t="shared" si="201"/>
        <v>0</v>
      </c>
      <c r="BM1018" s="102">
        <f t="shared" si="201"/>
        <v>0</v>
      </c>
      <c r="BN1018" s="102">
        <f t="shared" si="201"/>
        <v>0</v>
      </c>
      <c r="BO1018" s="102">
        <f t="shared" si="201"/>
        <v>0</v>
      </c>
      <c r="BP1018" s="102">
        <f t="shared" ref="BP1018:CP1018" si="202">IF(BP$946=1,IF(BP$1000=1,Total_annual_AMI_cost*Price_adjustment*((GDP_capita/GDP_capita_base)^Income_elasticity_in),Total_annual_AMI_cost*Price_adjustment*((INDEX(GDP_capita,1,MATCH(Current_year_in,$D$997:$CP$997,0))/GDP_capita_base)^Income_elasticity_in)),0)</f>
        <v>0</v>
      </c>
      <c r="BQ1018" s="102">
        <f t="shared" si="202"/>
        <v>0</v>
      </c>
      <c r="BR1018" s="102">
        <f t="shared" si="202"/>
        <v>0</v>
      </c>
      <c r="BS1018" s="102">
        <f t="shared" si="202"/>
        <v>0</v>
      </c>
      <c r="BT1018" s="102">
        <f t="shared" si="202"/>
        <v>0</v>
      </c>
      <c r="BU1018" s="102">
        <f t="shared" si="202"/>
        <v>0</v>
      </c>
      <c r="BV1018" s="102">
        <f t="shared" si="202"/>
        <v>0</v>
      </c>
      <c r="BW1018" s="102">
        <f t="shared" si="202"/>
        <v>0</v>
      </c>
      <c r="BX1018" s="102">
        <f t="shared" si="202"/>
        <v>0</v>
      </c>
      <c r="BY1018" s="102">
        <f t="shared" si="202"/>
        <v>0</v>
      </c>
      <c r="BZ1018" s="102">
        <f t="shared" si="202"/>
        <v>0</v>
      </c>
      <c r="CA1018" s="102">
        <f t="shared" si="202"/>
        <v>0</v>
      </c>
      <c r="CB1018" s="102">
        <f t="shared" si="202"/>
        <v>0</v>
      </c>
      <c r="CC1018" s="102">
        <f t="shared" si="202"/>
        <v>0</v>
      </c>
      <c r="CD1018" s="102">
        <f t="shared" si="202"/>
        <v>0</v>
      </c>
      <c r="CE1018" s="102">
        <f t="shared" si="202"/>
        <v>0</v>
      </c>
      <c r="CF1018" s="102">
        <f t="shared" si="202"/>
        <v>0</v>
      </c>
      <c r="CG1018" s="102">
        <f t="shared" si="202"/>
        <v>0</v>
      </c>
      <c r="CH1018" s="102">
        <f t="shared" si="202"/>
        <v>0</v>
      </c>
      <c r="CI1018" s="102">
        <f t="shared" si="202"/>
        <v>0</v>
      </c>
      <c r="CJ1018" s="102">
        <f t="shared" si="202"/>
        <v>0</v>
      </c>
      <c r="CK1018" s="102">
        <f t="shared" si="202"/>
        <v>0</v>
      </c>
      <c r="CL1018" s="102">
        <f t="shared" si="202"/>
        <v>0</v>
      </c>
      <c r="CM1018" s="102">
        <f t="shared" si="202"/>
        <v>0</v>
      </c>
      <c r="CN1018" s="102">
        <f t="shared" si="202"/>
        <v>0</v>
      </c>
      <c r="CO1018" s="102">
        <f t="shared" si="202"/>
        <v>0</v>
      </c>
      <c r="CP1018" s="102">
        <f t="shared" si="202"/>
        <v>0</v>
      </c>
      <c r="CQ1018" s="3" t="s">
        <v>331</v>
      </c>
    </row>
    <row r="1019" spans="1:95" ht="14.45">
      <c r="A1019" s="104"/>
      <c r="B1019" s="104" t="s">
        <v>149</v>
      </c>
      <c r="C1019" s="104"/>
      <c r="D1019" s="102">
        <f t="shared" ref="D1019:AI1019" si="203">IF(D$946=1,IF(D$1000=1,Total_annual_stroke_cost*Price_adjustment*((GDP_capita/GDP_capita_base)^Income_elasticity_in),Total_annual_stroke_cost*Price_adjustment*((INDEX(GDP_capita,1,MATCH(Current_year_in,$D$997:$CP$997,0))/GDP_capita_base)^Income_elasticity_in)),0)</f>
        <v>0</v>
      </c>
      <c r="E1019" s="102">
        <f t="shared" si="203"/>
        <v>0</v>
      </c>
      <c r="F1019" s="102">
        <f t="shared" si="203"/>
        <v>0</v>
      </c>
      <c r="G1019" s="102">
        <f t="shared" si="203"/>
        <v>0</v>
      </c>
      <c r="H1019" s="102">
        <f t="shared" si="203"/>
        <v>0</v>
      </c>
      <c r="I1019" s="102">
        <f t="shared" si="203"/>
        <v>0</v>
      </c>
      <c r="J1019" s="102">
        <f t="shared" si="203"/>
        <v>0</v>
      </c>
      <c r="K1019" s="102">
        <f t="shared" si="203"/>
        <v>0</v>
      </c>
      <c r="L1019" s="102">
        <f t="shared" si="203"/>
        <v>0</v>
      </c>
      <c r="M1019" s="102">
        <f t="shared" si="203"/>
        <v>0</v>
      </c>
      <c r="N1019" s="102">
        <f t="shared" si="203"/>
        <v>0</v>
      </c>
      <c r="O1019" s="102">
        <f t="shared" si="203"/>
        <v>0</v>
      </c>
      <c r="P1019" s="102">
        <f t="shared" si="203"/>
        <v>0</v>
      </c>
      <c r="Q1019" s="102">
        <f t="shared" si="203"/>
        <v>0</v>
      </c>
      <c r="R1019" s="102">
        <f t="shared" si="203"/>
        <v>0</v>
      </c>
      <c r="S1019" s="102">
        <f t="shared" si="203"/>
        <v>0</v>
      </c>
      <c r="T1019" s="102">
        <f t="shared" si="203"/>
        <v>0</v>
      </c>
      <c r="U1019" s="102">
        <f t="shared" si="203"/>
        <v>0</v>
      </c>
      <c r="V1019" s="102">
        <f t="shared" si="203"/>
        <v>0</v>
      </c>
      <c r="W1019" s="102">
        <f t="shared" si="203"/>
        <v>0</v>
      </c>
      <c r="X1019" s="102">
        <f t="shared" si="203"/>
        <v>0</v>
      </c>
      <c r="Y1019" s="102">
        <f t="shared" si="203"/>
        <v>0</v>
      </c>
      <c r="Z1019" s="102">
        <f t="shared" si="203"/>
        <v>0</v>
      </c>
      <c r="AA1019" s="102">
        <f t="shared" si="203"/>
        <v>0</v>
      </c>
      <c r="AB1019" s="102">
        <f t="shared" si="203"/>
        <v>0</v>
      </c>
      <c r="AC1019" s="102">
        <f t="shared" si="203"/>
        <v>0</v>
      </c>
      <c r="AD1019" s="102">
        <f t="shared" si="203"/>
        <v>0</v>
      </c>
      <c r="AE1019" s="102">
        <f t="shared" si="203"/>
        <v>0</v>
      </c>
      <c r="AF1019" s="102">
        <f t="shared" si="203"/>
        <v>0</v>
      </c>
      <c r="AG1019" s="102">
        <f t="shared" si="203"/>
        <v>0</v>
      </c>
      <c r="AH1019" s="102">
        <f t="shared" si="203"/>
        <v>0</v>
      </c>
      <c r="AI1019" s="102">
        <f t="shared" si="203"/>
        <v>0</v>
      </c>
      <c r="AJ1019" s="102">
        <f t="shared" ref="AJ1019:BO1019" si="204">IF(AJ$946=1,IF(AJ$1000=1,Total_annual_stroke_cost*Price_adjustment*((GDP_capita/GDP_capita_base)^Income_elasticity_in),Total_annual_stroke_cost*Price_adjustment*((INDEX(GDP_capita,1,MATCH(Current_year_in,$D$997:$CP$997,0))/GDP_capita_base)^Income_elasticity_in)),0)</f>
        <v>0</v>
      </c>
      <c r="AK1019" s="102">
        <f t="shared" si="204"/>
        <v>0</v>
      </c>
      <c r="AL1019" s="102">
        <f t="shared" si="204"/>
        <v>0</v>
      </c>
      <c r="AM1019" s="102">
        <f t="shared" si="204"/>
        <v>0</v>
      </c>
      <c r="AN1019" s="102">
        <f t="shared" si="204"/>
        <v>0</v>
      </c>
      <c r="AO1019" s="102">
        <f t="shared" si="204"/>
        <v>0</v>
      </c>
      <c r="AP1019" s="102">
        <f t="shared" si="204"/>
        <v>0</v>
      </c>
      <c r="AQ1019" s="102">
        <f t="shared" si="204"/>
        <v>0</v>
      </c>
      <c r="AR1019" s="102">
        <f t="shared" si="204"/>
        <v>0</v>
      </c>
      <c r="AS1019" s="102">
        <f t="shared" si="204"/>
        <v>0</v>
      </c>
      <c r="AT1019" s="102">
        <f t="shared" si="204"/>
        <v>0</v>
      </c>
      <c r="AU1019" s="102">
        <f t="shared" si="204"/>
        <v>0</v>
      </c>
      <c r="AV1019" s="102">
        <f t="shared" si="204"/>
        <v>0</v>
      </c>
      <c r="AW1019" s="102">
        <f t="shared" si="204"/>
        <v>0</v>
      </c>
      <c r="AX1019" s="102">
        <f t="shared" si="204"/>
        <v>0</v>
      </c>
      <c r="AY1019" s="102">
        <f t="shared" si="204"/>
        <v>0</v>
      </c>
      <c r="AZ1019" s="102">
        <f t="shared" si="204"/>
        <v>0</v>
      </c>
      <c r="BA1019" s="102">
        <f t="shared" si="204"/>
        <v>0</v>
      </c>
      <c r="BB1019" s="102">
        <f t="shared" si="204"/>
        <v>0</v>
      </c>
      <c r="BC1019" s="102">
        <f t="shared" si="204"/>
        <v>0</v>
      </c>
      <c r="BD1019" s="102">
        <f t="shared" si="204"/>
        <v>0</v>
      </c>
      <c r="BE1019" s="102">
        <f t="shared" si="204"/>
        <v>0</v>
      </c>
      <c r="BF1019" s="102">
        <f t="shared" si="204"/>
        <v>0</v>
      </c>
      <c r="BG1019" s="102">
        <f t="shared" si="204"/>
        <v>0</v>
      </c>
      <c r="BH1019" s="102">
        <f t="shared" si="204"/>
        <v>0</v>
      </c>
      <c r="BI1019" s="102">
        <f t="shared" si="204"/>
        <v>0</v>
      </c>
      <c r="BJ1019" s="102">
        <f t="shared" si="204"/>
        <v>0</v>
      </c>
      <c r="BK1019" s="102">
        <f t="shared" si="204"/>
        <v>0</v>
      </c>
      <c r="BL1019" s="102">
        <f t="shared" si="204"/>
        <v>0</v>
      </c>
      <c r="BM1019" s="102">
        <f t="shared" si="204"/>
        <v>0</v>
      </c>
      <c r="BN1019" s="102">
        <f t="shared" si="204"/>
        <v>0</v>
      </c>
      <c r="BO1019" s="102">
        <f t="shared" si="204"/>
        <v>0</v>
      </c>
      <c r="BP1019" s="102">
        <f t="shared" ref="BP1019:CP1019" si="205">IF(BP$946=1,IF(BP$1000=1,Total_annual_stroke_cost*Price_adjustment*((GDP_capita/GDP_capita_base)^Income_elasticity_in),Total_annual_stroke_cost*Price_adjustment*((INDEX(GDP_capita,1,MATCH(Current_year_in,$D$997:$CP$997,0))/GDP_capita_base)^Income_elasticity_in)),0)</f>
        <v>0</v>
      </c>
      <c r="BQ1019" s="102">
        <f t="shared" si="205"/>
        <v>0</v>
      </c>
      <c r="BR1019" s="102">
        <f t="shared" si="205"/>
        <v>0</v>
      </c>
      <c r="BS1019" s="102">
        <f t="shared" si="205"/>
        <v>0</v>
      </c>
      <c r="BT1019" s="102">
        <f t="shared" si="205"/>
        <v>0</v>
      </c>
      <c r="BU1019" s="102">
        <f t="shared" si="205"/>
        <v>0</v>
      </c>
      <c r="BV1019" s="102">
        <f t="shared" si="205"/>
        <v>0</v>
      </c>
      <c r="BW1019" s="102">
        <f t="shared" si="205"/>
        <v>0</v>
      </c>
      <c r="BX1019" s="102">
        <f t="shared" si="205"/>
        <v>0</v>
      </c>
      <c r="BY1019" s="102">
        <f t="shared" si="205"/>
        <v>0</v>
      </c>
      <c r="BZ1019" s="102">
        <f t="shared" si="205"/>
        <v>0</v>
      </c>
      <c r="CA1019" s="102">
        <f t="shared" si="205"/>
        <v>0</v>
      </c>
      <c r="CB1019" s="102">
        <f t="shared" si="205"/>
        <v>0</v>
      </c>
      <c r="CC1019" s="102">
        <f t="shared" si="205"/>
        <v>0</v>
      </c>
      <c r="CD1019" s="102">
        <f t="shared" si="205"/>
        <v>0</v>
      </c>
      <c r="CE1019" s="102">
        <f t="shared" si="205"/>
        <v>0</v>
      </c>
      <c r="CF1019" s="102">
        <f t="shared" si="205"/>
        <v>0</v>
      </c>
      <c r="CG1019" s="102">
        <f t="shared" si="205"/>
        <v>0</v>
      </c>
      <c r="CH1019" s="102">
        <f t="shared" si="205"/>
        <v>0</v>
      </c>
      <c r="CI1019" s="102">
        <f t="shared" si="205"/>
        <v>0</v>
      </c>
      <c r="CJ1019" s="102">
        <f t="shared" si="205"/>
        <v>0</v>
      </c>
      <c r="CK1019" s="102">
        <f t="shared" si="205"/>
        <v>0</v>
      </c>
      <c r="CL1019" s="102">
        <f t="shared" si="205"/>
        <v>0</v>
      </c>
      <c r="CM1019" s="102">
        <f t="shared" si="205"/>
        <v>0</v>
      </c>
      <c r="CN1019" s="102">
        <f t="shared" si="205"/>
        <v>0</v>
      </c>
      <c r="CO1019" s="102">
        <f t="shared" si="205"/>
        <v>0</v>
      </c>
      <c r="CP1019" s="102">
        <f t="shared" si="205"/>
        <v>0</v>
      </c>
      <c r="CQ1019" s="3" t="s">
        <v>332</v>
      </c>
    </row>
    <row r="1020" spans="1:95" ht="14.45">
      <c r="A1020" s="104"/>
      <c r="B1020" s="104" t="s">
        <v>151</v>
      </c>
      <c r="C1020" s="104"/>
      <c r="D1020" s="102">
        <f t="shared" ref="D1020:AI1020" si="206">IF(D$946=1,IF(D$1000=1,Total_annual_dementia_cost*Price_adjustment*((GDP_capita/GDP_capita_base)^Income_elasticity_in),Total_annual_dementia_cost*Price_adjustment*((INDEX(GDP_capita,1,MATCH(Current_year_in,$D$997:$CP$997,0))/GDP_capita_base)^Income_elasticity_in)),0)</f>
        <v>0</v>
      </c>
      <c r="E1020" s="102">
        <f t="shared" si="206"/>
        <v>0</v>
      </c>
      <c r="F1020" s="102">
        <f t="shared" si="206"/>
        <v>0</v>
      </c>
      <c r="G1020" s="102">
        <f t="shared" si="206"/>
        <v>0</v>
      </c>
      <c r="H1020" s="102">
        <f t="shared" si="206"/>
        <v>0</v>
      </c>
      <c r="I1020" s="102">
        <f t="shared" si="206"/>
        <v>0</v>
      </c>
      <c r="J1020" s="102">
        <f t="shared" si="206"/>
        <v>0</v>
      </c>
      <c r="K1020" s="102">
        <f t="shared" si="206"/>
        <v>0</v>
      </c>
      <c r="L1020" s="102">
        <f t="shared" si="206"/>
        <v>0</v>
      </c>
      <c r="M1020" s="102">
        <f t="shared" si="206"/>
        <v>0</v>
      </c>
      <c r="N1020" s="102">
        <f t="shared" si="206"/>
        <v>0</v>
      </c>
      <c r="O1020" s="102">
        <f t="shared" si="206"/>
        <v>0</v>
      </c>
      <c r="P1020" s="102">
        <f t="shared" si="206"/>
        <v>0</v>
      </c>
      <c r="Q1020" s="102">
        <f t="shared" si="206"/>
        <v>0</v>
      </c>
      <c r="R1020" s="102">
        <f t="shared" si="206"/>
        <v>0</v>
      </c>
      <c r="S1020" s="102">
        <f t="shared" si="206"/>
        <v>0</v>
      </c>
      <c r="T1020" s="102">
        <f t="shared" si="206"/>
        <v>0</v>
      </c>
      <c r="U1020" s="102">
        <f t="shared" si="206"/>
        <v>0</v>
      </c>
      <c r="V1020" s="102">
        <f t="shared" si="206"/>
        <v>0</v>
      </c>
      <c r="W1020" s="102">
        <f t="shared" si="206"/>
        <v>0</v>
      </c>
      <c r="X1020" s="102">
        <f t="shared" si="206"/>
        <v>0</v>
      </c>
      <c r="Y1020" s="102">
        <f t="shared" si="206"/>
        <v>0</v>
      </c>
      <c r="Z1020" s="102">
        <f t="shared" si="206"/>
        <v>0</v>
      </c>
      <c r="AA1020" s="102">
        <f t="shared" si="206"/>
        <v>0</v>
      </c>
      <c r="AB1020" s="102">
        <f t="shared" si="206"/>
        <v>0</v>
      </c>
      <c r="AC1020" s="102">
        <f t="shared" si="206"/>
        <v>0</v>
      </c>
      <c r="AD1020" s="102">
        <f t="shared" si="206"/>
        <v>0</v>
      </c>
      <c r="AE1020" s="102">
        <f t="shared" si="206"/>
        <v>0</v>
      </c>
      <c r="AF1020" s="102">
        <f t="shared" si="206"/>
        <v>0</v>
      </c>
      <c r="AG1020" s="102">
        <f t="shared" si="206"/>
        <v>0</v>
      </c>
      <c r="AH1020" s="102">
        <f t="shared" si="206"/>
        <v>0</v>
      </c>
      <c r="AI1020" s="102">
        <f t="shared" si="206"/>
        <v>0</v>
      </c>
      <c r="AJ1020" s="102">
        <f t="shared" ref="AJ1020:BO1020" si="207">IF(AJ$946=1,IF(AJ$1000=1,Total_annual_dementia_cost*Price_adjustment*((GDP_capita/GDP_capita_base)^Income_elasticity_in),Total_annual_dementia_cost*Price_adjustment*((INDEX(GDP_capita,1,MATCH(Current_year_in,$D$997:$CP$997,0))/GDP_capita_base)^Income_elasticity_in)),0)</f>
        <v>0</v>
      </c>
      <c r="AK1020" s="102">
        <f t="shared" si="207"/>
        <v>0</v>
      </c>
      <c r="AL1020" s="102">
        <f t="shared" si="207"/>
        <v>0</v>
      </c>
      <c r="AM1020" s="102">
        <f t="shared" si="207"/>
        <v>0</v>
      </c>
      <c r="AN1020" s="102">
        <f t="shared" si="207"/>
        <v>0</v>
      </c>
      <c r="AO1020" s="102">
        <f t="shared" si="207"/>
        <v>0</v>
      </c>
      <c r="AP1020" s="102">
        <f t="shared" si="207"/>
        <v>0</v>
      </c>
      <c r="AQ1020" s="102">
        <f t="shared" si="207"/>
        <v>0</v>
      </c>
      <c r="AR1020" s="102">
        <f t="shared" si="207"/>
        <v>0</v>
      </c>
      <c r="AS1020" s="102">
        <f t="shared" si="207"/>
        <v>0</v>
      </c>
      <c r="AT1020" s="102">
        <f t="shared" si="207"/>
        <v>0</v>
      </c>
      <c r="AU1020" s="102">
        <f t="shared" si="207"/>
        <v>0</v>
      </c>
      <c r="AV1020" s="102">
        <f t="shared" si="207"/>
        <v>0</v>
      </c>
      <c r="AW1020" s="102">
        <f t="shared" si="207"/>
        <v>0</v>
      </c>
      <c r="AX1020" s="102">
        <f t="shared" si="207"/>
        <v>0</v>
      </c>
      <c r="AY1020" s="102">
        <f t="shared" si="207"/>
        <v>0</v>
      </c>
      <c r="AZ1020" s="102">
        <f t="shared" si="207"/>
        <v>0</v>
      </c>
      <c r="BA1020" s="102">
        <f t="shared" si="207"/>
        <v>0</v>
      </c>
      <c r="BB1020" s="102">
        <f t="shared" si="207"/>
        <v>0</v>
      </c>
      <c r="BC1020" s="102">
        <f t="shared" si="207"/>
        <v>0</v>
      </c>
      <c r="BD1020" s="102">
        <f t="shared" si="207"/>
        <v>0</v>
      </c>
      <c r="BE1020" s="102">
        <f t="shared" si="207"/>
        <v>0</v>
      </c>
      <c r="BF1020" s="102">
        <f t="shared" si="207"/>
        <v>0</v>
      </c>
      <c r="BG1020" s="102">
        <f t="shared" si="207"/>
        <v>0</v>
      </c>
      <c r="BH1020" s="102">
        <f t="shared" si="207"/>
        <v>0</v>
      </c>
      <c r="BI1020" s="102">
        <f t="shared" si="207"/>
        <v>0</v>
      </c>
      <c r="BJ1020" s="102">
        <f t="shared" si="207"/>
        <v>0</v>
      </c>
      <c r="BK1020" s="102">
        <f t="shared" si="207"/>
        <v>0</v>
      </c>
      <c r="BL1020" s="102">
        <f t="shared" si="207"/>
        <v>0</v>
      </c>
      <c r="BM1020" s="102">
        <f t="shared" si="207"/>
        <v>0</v>
      </c>
      <c r="BN1020" s="102">
        <f t="shared" si="207"/>
        <v>0</v>
      </c>
      <c r="BO1020" s="102">
        <f t="shared" si="207"/>
        <v>0</v>
      </c>
      <c r="BP1020" s="102">
        <f t="shared" ref="BP1020:CP1020" si="208">IF(BP$946=1,IF(BP$1000=1,Total_annual_dementia_cost*Price_adjustment*((GDP_capita/GDP_capita_base)^Income_elasticity_in),Total_annual_dementia_cost*Price_adjustment*((INDEX(GDP_capita,1,MATCH(Current_year_in,$D$997:$CP$997,0))/GDP_capita_base)^Income_elasticity_in)),0)</f>
        <v>0</v>
      </c>
      <c r="BQ1020" s="102">
        <f t="shared" si="208"/>
        <v>0</v>
      </c>
      <c r="BR1020" s="102">
        <f t="shared" si="208"/>
        <v>0</v>
      </c>
      <c r="BS1020" s="102">
        <f t="shared" si="208"/>
        <v>0</v>
      </c>
      <c r="BT1020" s="102">
        <f t="shared" si="208"/>
        <v>0</v>
      </c>
      <c r="BU1020" s="102">
        <f t="shared" si="208"/>
        <v>0</v>
      </c>
      <c r="BV1020" s="102">
        <f t="shared" si="208"/>
        <v>0</v>
      </c>
      <c r="BW1020" s="102">
        <f t="shared" si="208"/>
        <v>0</v>
      </c>
      <c r="BX1020" s="102">
        <f t="shared" si="208"/>
        <v>0</v>
      </c>
      <c r="BY1020" s="102">
        <f t="shared" si="208"/>
        <v>0</v>
      </c>
      <c r="BZ1020" s="102">
        <f t="shared" si="208"/>
        <v>0</v>
      </c>
      <c r="CA1020" s="102">
        <f t="shared" si="208"/>
        <v>0</v>
      </c>
      <c r="CB1020" s="102">
        <f t="shared" si="208"/>
        <v>0</v>
      </c>
      <c r="CC1020" s="102">
        <f t="shared" si="208"/>
        <v>0</v>
      </c>
      <c r="CD1020" s="102">
        <f t="shared" si="208"/>
        <v>0</v>
      </c>
      <c r="CE1020" s="102">
        <f t="shared" si="208"/>
        <v>0</v>
      </c>
      <c r="CF1020" s="102">
        <f t="shared" si="208"/>
        <v>0</v>
      </c>
      <c r="CG1020" s="102">
        <f t="shared" si="208"/>
        <v>0</v>
      </c>
      <c r="CH1020" s="102">
        <f t="shared" si="208"/>
        <v>0</v>
      </c>
      <c r="CI1020" s="102">
        <f t="shared" si="208"/>
        <v>0</v>
      </c>
      <c r="CJ1020" s="102">
        <f t="shared" si="208"/>
        <v>0</v>
      </c>
      <c r="CK1020" s="102">
        <f t="shared" si="208"/>
        <v>0</v>
      </c>
      <c r="CL1020" s="102">
        <f t="shared" si="208"/>
        <v>0</v>
      </c>
      <c r="CM1020" s="102">
        <f t="shared" si="208"/>
        <v>0</v>
      </c>
      <c r="CN1020" s="102">
        <f t="shared" si="208"/>
        <v>0</v>
      </c>
      <c r="CO1020" s="102">
        <f t="shared" si="208"/>
        <v>0</v>
      </c>
      <c r="CP1020" s="102">
        <f t="shared" si="208"/>
        <v>0</v>
      </c>
      <c r="CQ1020" s="3" t="s">
        <v>333</v>
      </c>
    </row>
    <row r="1021" spans="1:95" ht="14.45">
      <c r="A1021" s="104"/>
      <c r="B1021" s="104"/>
      <c r="C1021" s="104"/>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3"/>
    </row>
    <row r="1022" spans="1:95" s="5" customFormat="1" ht="15.6">
      <c r="B1022" s="5" t="s">
        <v>334</v>
      </c>
    </row>
    <row r="1023" spans="1:95" ht="14.45">
      <c r="A1023" s="104"/>
      <c r="B1023" s="104"/>
      <c r="C1023" s="104"/>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3"/>
    </row>
    <row r="1024" spans="1:95" ht="14.45">
      <c r="A1024" s="104"/>
      <c r="B1024" s="104" t="s">
        <v>335</v>
      </c>
      <c r="C1024" s="11">
        <f>Default_HH_size_in</f>
        <v>2.2999999999999998</v>
      </c>
      <c r="D1024" s="3" t="s">
        <v>336</v>
      </c>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3"/>
    </row>
    <row r="1025" spans="1:95" ht="14.45">
      <c r="A1025" s="104"/>
      <c r="B1025" s="104"/>
      <c r="C1025" s="104"/>
      <c r="D1025" s="11">
        <v>2010</v>
      </c>
      <c r="E1025" s="11">
        <v>2011</v>
      </c>
      <c r="F1025" s="11">
        <v>2012</v>
      </c>
      <c r="G1025" s="11">
        <v>2013</v>
      </c>
      <c r="H1025" s="11">
        <v>2014</v>
      </c>
      <c r="I1025" s="11">
        <v>2015</v>
      </c>
      <c r="J1025" s="11">
        <v>2016</v>
      </c>
      <c r="K1025" s="11">
        <v>2017</v>
      </c>
      <c r="L1025" s="11">
        <v>2018</v>
      </c>
      <c r="M1025" s="11">
        <v>2019</v>
      </c>
      <c r="N1025" s="11">
        <v>2020</v>
      </c>
      <c r="O1025" s="11">
        <v>2021</v>
      </c>
      <c r="P1025" s="11">
        <v>2022</v>
      </c>
      <c r="Q1025" s="11">
        <v>2023</v>
      </c>
      <c r="R1025" s="11">
        <v>2024</v>
      </c>
      <c r="S1025" s="11">
        <v>2025</v>
      </c>
      <c r="T1025" s="11">
        <v>2026</v>
      </c>
      <c r="U1025" s="11">
        <v>2027</v>
      </c>
      <c r="V1025" s="11">
        <v>2028</v>
      </c>
      <c r="W1025" s="11">
        <v>2029</v>
      </c>
      <c r="X1025" s="11">
        <v>2030</v>
      </c>
      <c r="Y1025" s="11">
        <v>2031</v>
      </c>
      <c r="Z1025" s="11">
        <v>2032</v>
      </c>
      <c r="AA1025" s="11">
        <v>2033</v>
      </c>
      <c r="AB1025" s="11">
        <v>2034</v>
      </c>
      <c r="AC1025" s="11">
        <v>2035</v>
      </c>
      <c r="AD1025" s="11">
        <v>2036</v>
      </c>
      <c r="AE1025" s="11">
        <v>2037</v>
      </c>
      <c r="AF1025" s="11">
        <v>2038</v>
      </c>
      <c r="AG1025" s="11">
        <v>2039</v>
      </c>
      <c r="AH1025" s="11">
        <v>2040</v>
      </c>
      <c r="AI1025" s="11">
        <v>2041</v>
      </c>
      <c r="AJ1025" s="11">
        <v>2042</v>
      </c>
      <c r="AK1025" s="11">
        <v>2043</v>
      </c>
      <c r="AL1025" s="11">
        <v>2044</v>
      </c>
      <c r="AM1025" s="11">
        <v>2045</v>
      </c>
      <c r="AN1025" s="11">
        <v>2046</v>
      </c>
      <c r="AO1025" s="11">
        <v>2047</v>
      </c>
      <c r="AP1025" s="11">
        <v>2048</v>
      </c>
      <c r="AQ1025" s="11">
        <v>2049</v>
      </c>
      <c r="AR1025" s="11">
        <v>2050</v>
      </c>
      <c r="AS1025" s="11">
        <v>2051</v>
      </c>
      <c r="AT1025" s="11">
        <v>2052</v>
      </c>
      <c r="AU1025" s="11">
        <v>2053</v>
      </c>
      <c r="AV1025" s="11">
        <v>2054</v>
      </c>
      <c r="AW1025" s="11">
        <v>2055</v>
      </c>
      <c r="AX1025" s="11">
        <v>2056</v>
      </c>
      <c r="AY1025" s="11">
        <v>2057</v>
      </c>
      <c r="AZ1025" s="11">
        <v>2058</v>
      </c>
      <c r="BA1025" s="11">
        <v>2059</v>
      </c>
      <c r="BB1025" s="11">
        <v>2060</v>
      </c>
      <c r="BC1025" s="11">
        <v>2061</v>
      </c>
      <c r="BD1025" s="11">
        <v>2062</v>
      </c>
      <c r="BE1025" s="11">
        <v>2063</v>
      </c>
      <c r="BF1025" s="11">
        <v>2064</v>
      </c>
      <c r="BG1025" s="11">
        <v>2065</v>
      </c>
      <c r="BH1025" s="11">
        <v>2066</v>
      </c>
      <c r="BI1025" s="11">
        <v>2067</v>
      </c>
      <c r="BJ1025" s="11">
        <v>2068</v>
      </c>
      <c r="BK1025" s="11">
        <v>2069</v>
      </c>
      <c r="BL1025" s="11">
        <v>2070</v>
      </c>
      <c r="BM1025" s="11">
        <v>2071</v>
      </c>
      <c r="BN1025" s="11">
        <v>2072</v>
      </c>
      <c r="BO1025" s="11">
        <v>2073</v>
      </c>
      <c r="BP1025" s="11">
        <v>2074</v>
      </c>
      <c r="BQ1025" s="11">
        <v>2075</v>
      </c>
      <c r="BR1025" s="11">
        <v>2076</v>
      </c>
      <c r="BS1025" s="11">
        <v>2077</v>
      </c>
      <c r="BT1025" s="11">
        <v>2078</v>
      </c>
      <c r="BU1025" s="11">
        <v>2079</v>
      </c>
      <c r="BV1025" s="11">
        <v>2080</v>
      </c>
      <c r="BW1025" s="11">
        <v>2081</v>
      </c>
      <c r="BX1025" s="11">
        <v>2082</v>
      </c>
      <c r="BY1025" s="11">
        <v>2083</v>
      </c>
      <c r="BZ1025" s="11">
        <v>2084</v>
      </c>
      <c r="CA1025" s="11">
        <v>2085</v>
      </c>
      <c r="CB1025" s="11">
        <v>2086</v>
      </c>
      <c r="CC1025" s="11">
        <v>2087</v>
      </c>
      <c r="CD1025" s="11">
        <v>2088</v>
      </c>
      <c r="CE1025" s="11">
        <v>2089</v>
      </c>
      <c r="CF1025" s="11">
        <v>2090</v>
      </c>
      <c r="CG1025" s="11">
        <v>2091</v>
      </c>
      <c r="CH1025" s="11">
        <v>2092</v>
      </c>
      <c r="CI1025" s="11">
        <v>2093</v>
      </c>
      <c r="CJ1025" s="11">
        <v>2094</v>
      </c>
      <c r="CK1025" s="11">
        <v>2095</v>
      </c>
      <c r="CL1025" s="11">
        <v>2096</v>
      </c>
      <c r="CM1025" s="11">
        <v>2097</v>
      </c>
      <c r="CN1025" s="11">
        <v>2098</v>
      </c>
      <c r="CO1025" s="11">
        <v>2099</v>
      </c>
      <c r="CP1025" s="11">
        <v>2100</v>
      </c>
      <c r="CQ1025" s="3"/>
    </row>
    <row r="1026" spans="1:95" ht="14.45">
      <c r="A1026" s="104"/>
      <c r="B1026" s="104" t="s">
        <v>192</v>
      </c>
      <c r="C1026" s="104"/>
      <c r="D1026" s="125">
        <f t="shared" ref="D1026:BO1026" si="209">Household_size_user_input_in</f>
        <v>2.2999999999999998</v>
      </c>
      <c r="E1026" s="125">
        <f t="shared" si="209"/>
        <v>2.2999999999999998</v>
      </c>
      <c r="F1026" s="125">
        <f t="shared" si="209"/>
        <v>2.2999999999999998</v>
      </c>
      <c r="G1026" s="125">
        <f t="shared" si="209"/>
        <v>2.2999999999999998</v>
      </c>
      <c r="H1026" s="125">
        <f t="shared" si="209"/>
        <v>2.2999999999999998</v>
      </c>
      <c r="I1026" s="125">
        <f t="shared" si="209"/>
        <v>2.2999999999999998</v>
      </c>
      <c r="J1026" s="125">
        <f t="shared" si="209"/>
        <v>2.2999999999999998</v>
      </c>
      <c r="K1026" s="125">
        <f t="shared" si="209"/>
        <v>2.2999999999999998</v>
      </c>
      <c r="L1026" s="125">
        <f t="shared" si="209"/>
        <v>2.2999999999999998</v>
      </c>
      <c r="M1026" s="125">
        <f t="shared" si="209"/>
        <v>2.2999999999999998</v>
      </c>
      <c r="N1026" s="125">
        <f t="shared" si="209"/>
        <v>2.2999999999999998</v>
      </c>
      <c r="O1026" s="125">
        <f t="shared" si="209"/>
        <v>2.2999999999999998</v>
      </c>
      <c r="P1026" s="125">
        <f t="shared" si="209"/>
        <v>2.2999999999999998</v>
      </c>
      <c r="Q1026" s="125">
        <f t="shared" si="209"/>
        <v>2.2999999999999998</v>
      </c>
      <c r="R1026" s="125">
        <f t="shared" si="209"/>
        <v>2.2999999999999998</v>
      </c>
      <c r="S1026" s="125">
        <f t="shared" si="209"/>
        <v>2.2999999999999998</v>
      </c>
      <c r="T1026" s="125">
        <f t="shared" si="209"/>
        <v>2.2999999999999998</v>
      </c>
      <c r="U1026" s="125">
        <f t="shared" si="209"/>
        <v>2.2999999999999998</v>
      </c>
      <c r="V1026" s="125">
        <f t="shared" si="209"/>
        <v>2.2999999999999998</v>
      </c>
      <c r="W1026" s="125">
        <f t="shared" si="209"/>
        <v>2.2999999999999998</v>
      </c>
      <c r="X1026" s="125">
        <f t="shared" si="209"/>
        <v>2.2999999999999998</v>
      </c>
      <c r="Y1026" s="125">
        <f t="shared" si="209"/>
        <v>2.2999999999999998</v>
      </c>
      <c r="Z1026" s="125">
        <f t="shared" si="209"/>
        <v>2.2999999999999998</v>
      </c>
      <c r="AA1026" s="125">
        <f t="shared" si="209"/>
        <v>2.2999999999999998</v>
      </c>
      <c r="AB1026" s="125">
        <f t="shared" si="209"/>
        <v>2.2999999999999998</v>
      </c>
      <c r="AC1026" s="125">
        <f t="shared" si="209"/>
        <v>2.2999999999999998</v>
      </c>
      <c r="AD1026" s="125">
        <f t="shared" si="209"/>
        <v>2.2999999999999998</v>
      </c>
      <c r="AE1026" s="125">
        <f t="shared" si="209"/>
        <v>2.2999999999999998</v>
      </c>
      <c r="AF1026" s="125">
        <f t="shared" si="209"/>
        <v>2.2999999999999998</v>
      </c>
      <c r="AG1026" s="125">
        <f t="shared" si="209"/>
        <v>2.2999999999999998</v>
      </c>
      <c r="AH1026" s="125">
        <f t="shared" si="209"/>
        <v>2.2999999999999998</v>
      </c>
      <c r="AI1026" s="125">
        <f t="shared" si="209"/>
        <v>2.2999999999999998</v>
      </c>
      <c r="AJ1026" s="125">
        <f t="shared" si="209"/>
        <v>2.2999999999999998</v>
      </c>
      <c r="AK1026" s="125">
        <f t="shared" si="209"/>
        <v>2.2999999999999998</v>
      </c>
      <c r="AL1026" s="125">
        <f t="shared" si="209"/>
        <v>2.2999999999999998</v>
      </c>
      <c r="AM1026" s="125">
        <f t="shared" si="209"/>
        <v>2.2999999999999998</v>
      </c>
      <c r="AN1026" s="125">
        <f t="shared" si="209"/>
        <v>2.2999999999999998</v>
      </c>
      <c r="AO1026" s="125">
        <f t="shared" si="209"/>
        <v>2.2999999999999998</v>
      </c>
      <c r="AP1026" s="125">
        <f t="shared" si="209"/>
        <v>2.2999999999999998</v>
      </c>
      <c r="AQ1026" s="125">
        <f t="shared" si="209"/>
        <v>2.2999999999999998</v>
      </c>
      <c r="AR1026" s="125">
        <f t="shared" si="209"/>
        <v>2.2999999999999998</v>
      </c>
      <c r="AS1026" s="125">
        <f t="shared" si="209"/>
        <v>2.2999999999999998</v>
      </c>
      <c r="AT1026" s="125">
        <f t="shared" si="209"/>
        <v>2.2999999999999998</v>
      </c>
      <c r="AU1026" s="125">
        <f t="shared" si="209"/>
        <v>2.2999999999999998</v>
      </c>
      <c r="AV1026" s="125">
        <f t="shared" si="209"/>
        <v>2.2999999999999998</v>
      </c>
      <c r="AW1026" s="125">
        <f t="shared" si="209"/>
        <v>2.2999999999999998</v>
      </c>
      <c r="AX1026" s="125">
        <f t="shared" si="209"/>
        <v>2.2999999999999998</v>
      </c>
      <c r="AY1026" s="125">
        <f t="shared" si="209"/>
        <v>2.2999999999999998</v>
      </c>
      <c r="AZ1026" s="125">
        <f t="shared" si="209"/>
        <v>2.2999999999999998</v>
      </c>
      <c r="BA1026" s="125">
        <f t="shared" si="209"/>
        <v>2.2999999999999998</v>
      </c>
      <c r="BB1026" s="125">
        <f t="shared" si="209"/>
        <v>2.2999999999999998</v>
      </c>
      <c r="BC1026" s="125">
        <f t="shared" si="209"/>
        <v>2.2999999999999998</v>
      </c>
      <c r="BD1026" s="125">
        <f t="shared" si="209"/>
        <v>2.2999999999999998</v>
      </c>
      <c r="BE1026" s="125">
        <f t="shared" si="209"/>
        <v>2.2999999999999998</v>
      </c>
      <c r="BF1026" s="125">
        <f t="shared" si="209"/>
        <v>2.2999999999999998</v>
      </c>
      <c r="BG1026" s="125">
        <f t="shared" si="209"/>
        <v>2.2999999999999998</v>
      </c>
      <c r="BH1026" s="125">
        <f t="shared" si="209"/>
        <v>2.2999999999999998</v>
      </c>
      <c r="BI1026" s="125">
        <f t="shared" si="209"/>
        <v>2.2999999999999998</v>
      </c>
      <c r="BJ1026" s="125">
        <f t="shared" si="209"/>
        <v>2.2999999999999998</v>
      </c>
      <c r="BK1026" s="125">
        <f t="shared" si="209"/>
        <v>2.2999999999999998</v>
      </c>
      <c r="BL1026" s="125">
        <f t="shared" si="209"/>
        <v>2.2999999999999998</v>
      </c>
      <c r="BM1026" s="125">
        <f t="shared" si="209"/>
        <v>2.2999999999999998</v>
      </c>
      <c r="BN1026" s="125">
        <f t="shared" si="209"/>
        <v>2.2999999999999998</v>
      </c>
      <c r="BO1026" s="125">
        <f t="shared" si="209"/>
        <v>2.2999999999999998</v>
      </c>
      <c r="BP1026" s="125">
        <f t="shared" ref="BP1026:CP1026" si="210">Household_size_user_input_in</f>
        <v>2.2999999999999998</v>
      </c>
      <c r="BQ1026" s="125">
        <f t="shared" si="210"/>
        <v>2.2999999999999998</v>
      </c>
      <c r="BR1026" s="125">
        <f t="shared" si="210"/>
        <v>2.2999999999999998</v>
      </c>
      <c r="BS1026" s="125">
        <f t="shared" si="210"/>
        <v>2.2999999999999998</v>
      </c>
      <c r="BT1026" s="125">
        <f t="shared" si="210"/>
        <v>2.2999999999999998</v>
      </c>
      <c r="BU1026" s="125">
        <f t="shared" si="210"/>
        <v>2.2999999999999998</v>
      </c>
      <c r="BV1026" s="125">
        <f t="shared" si="210"/>
        <v>2.2999999999999998</v>
      </c>
      <c r="BW1026" s="125">
        <f t="shared" si="210"/>
        <v>2.2999999999999998</v>
      </c>
      <c r="BX1026" s="125">
        <f t="shared" si="210"/>
        <v>2.2999999999999998</v>
      </c>
      <c r="BY1026" s="125">
        <f t="shared" si="210"/>
        <v>2.2999999999999998</v>
      </c>
      <c r="BZ1026" s="125">
        <f t="shared" si="210"/>
        <v>2.2999999999999998</v>
      </c>
      <c r="CA1026" s="125">
        <f t="shared" si="210"/>
        <v>2.2999999999999998</v>
      </c>
      <c r="CB1026" s="125">
        <f t="shared" si="210"/>
        <v>2.2999999999999998</v>
      </c>
      <c r="CC1026" s="125">
        <f t="shared" si="210"/>
        <v>2.2999999999999998</v>
      </c>
      <c r="CD1026" s="125">
        <f t="shared" si="210"/>
        <v>2.2999999999999998</v>
      </c>
      <c r="CE1026" s="125">
        <f t="shared" si="210"/>
        <v>2.2999999999999998</v>
      </c>
      <c r="CF1026" s="125">
        <f t="shared" si="210"/>
        <v>2.2999999999999998</v>
      </c>
      <c r="CG1026" s="125">
        <f t="shared" si="210"/>
        <v>2.2999999999999998</v>
      </c>
      <c r="CH1026" s="125">
        <f t="shared" si="210"/>
        <v>2.2999999999999998</v>
      </c>
      <c r="CI1026" s="125">
        <f t="shared" si="210"/>
        <v>2.2999999999999998</v>
      </c>
      <c r="CJ1026" s="125">
        <f t="shared" si="210"/>
        <v>2.2999999999999998</v>
      </c>
      <c r="CK1026" s="125">
        <f t="shared" si="210"/>
        <v>2.2999999999999998</v>
      </c>
      <c r="CL1026" s="125">
        <f t="shared" si="210"/>
        <v>2.2999999999999998</v>
      </c>
      <c r="CM1026" s="125">
        <f t="shared" si="210"/>
        <v>2.2999999999999998</v>
      </c>
      <c r="CN1026" s="125">
        <f t="shared" si="210"/>
        <v>2.2999999999999998</v>
      </c>
      <c r="CO1026" s="125">
        <f t="shared" si="210"/>
        <v>2.2999999999999998</v>
      </c>
      <c r="CP1026" s="125">
        <f t="shared" si="210"/>
        <v>2.2999999999999998</v>
      </c>
      <c r="CQ1026" s="20" t="s">
        <v>337</v>
      </c>
    </row>
    <row r="1027" spans="1:95" ht="14.45">
      <c r="A1027" s="104"/>
      <c r="B1027" s="104" t="s">
        <v>338</v>
      </c>
      <c r="C1027" s="104"/>
      <c r="D1027" s="125">
        <f t="shared" ref="D1027:AI1027" si="211">Household_size_user_input/Default_HH_size</f>
        <v>1</v>
      </c>
      <c r="E1027" s="125">
        <f t="shared" si="211"/>
        <v>1</v>
      </c>
      <c r="F1027" s="125">
        <f t="shared" si="211"/>
        <v>1</v>
      </c>
      <c r="G1027" s="125">
        <f t="shared" si="211"/>
        <v>1</v>
      </c>
      <c r="H1027" s="125">
        <f t="shared" si="211"/>
        <v>1</v>
      </c>
      <c r="I1027" s="125">
        <f t="shared" si="211"/>
        <v>1</v>
      </c>
      <c r="J1027" s="125">
        <f t="shared" si="211"/>
        <v>1</v>
      </c>
      <c r="K1027" s="125">
        <f t="shared" si="211"/>
        <v>1</v>
      </c>
      <c r="L1027" s="125">
        <f t="shared" si="211"/>
        <v>1</v>
      </c>
      <c r="M1027" s="125">
        <f t="shared" si="211"/>
        <v>1</v>
      </c>
      <c r="N1027" s="125">
        <f t="shared" si="211"/>
        <v>1</v>
      </c>
      <c r="O1027" s="125">
        <f t="shared" si="211"/>
        <v>1</v>
      </c>
      <c r="P1027" s="125">
        <f t="shared" si="211"/>
        <v>1</v>
      </c>
      <c r="Q1027" s="125">
        <f t="shared" si="211"/>
        <v>1</v>
      </c>
      <c r="R1027" s="125">
        <f t="shared" si="211"/>
        <v>1</v>
      </c>
      <c r="S1027" s="125">
        <f t="shared" si="211"/>
        <v>1</v>
      </c>
      <c r="T1027" s="125">
        <f t="shared" si="211"/>
        <v>1</v>
      </c>
      <c r="U1027" s="125">
        <f t="shared" si="211"/>
        <v>1</v>
      </c>
      <c r="V1027" s="125">
        <f t="shared" si="211"/>
        <v>1</v>
      </c>
      <c r="W1027" s="125">
        <f t="shared" si="211"/>
        <v>1</v>
      </c>
      <c r="X1027" s="125">
        <f t="shared" si="211"/>
        <v>1</v>
      </c>
      <c r="Y1027" s="125">
        <f t="shared" si="211"/>
        <v>1</v>
      </c>
      <c r="Z1027" s="125">
        <f t="shared" si="211"/>
        <v>1</v>
      </c>
      <c r="AA1027" s="125">
        <f t="shared" si="211"/>
        <v>1</v>
      </c>
      <c r="AB1027" s="125">
        <f t="shared" si="211"/>
        <v>1</v>
      </c>
      <c r="AC1027" s="125">
        <f t="shared" si="211"/>
        <v>1</v>
      </c>
      <c r="AD1027" s="125">
        <f t="shared" si="211"/>
        <v>1</v>
      </c>
      <c r="AE1027" s="125">
        <f t="shared" si="211"/>
        <v>1</v>
      </c>
      <c r="AF1027" s="125">
        <f t="shared" si="211"/>
        <v>1</v>
      </c>
      <c r="AG1027" s="125">
        <f t="shared" si="211"/>
        <v>1</v>
      </c>
      <c r="AH1027" s="125">
        <f t="shared" si="211"/>
        <v>1</v>
      </c>
      <c r="AI1027" s="125">
        <f t="shared" si="211"/>
        <v>1</v>
      </c>
      <c r="AJ1027" s="125">
        <f t="shared" ref="AJ1027:BO1027" si="212">Household_size_user_input/Default_HH_size</f>
        <v>1</v>
      </c>
      <c r="AK1027" s="125">
        <f t="shared" si="212"/>
        <v>1</v>
      </c>
      <c r="AL1027" s="125">
        <f t="shared" si="212"/>
        <v>1</v>
      </c>
      <c r="AM1027" s="125">
        <f t="shared" si="212"/>
        <v>1</v>
      </c>
      <c r="AN1027" s="125">
        <f t="shared" si="212"/>
        <v>1</v>
      </c>
      <c r="AO1027" s="125">
        <f t="shared" si="212"/>
        <v>1</v>
      </c>
      <c r="AP1027" s="125">
        <f t="shared" si="212"/>
        <v>1</v>
      </c>
      <c r="AQ1027" s="125">
        <f t="shared" si="212"/>
        <v>1</v>
      </c>
      <c r="AR1027" s="125">
        <f t="shared" si="212"/>
        <v>1</v>
      </c>
      <c r="AS1027" s="125">
        <f t="shared" si="212"/>
        <v>1</v>
      </c>
      <c r="AT1027" s="125">
        <f t="shared" si="212"/>
        <v>1</v>
      </c>
      <c r="AU1027" s="125">
        <f t="shared" si="212"/>
        <v>1</v>
      </c>
      <c r="AV1027" s="125">
        <f t="shared" si="212"/>
        <v>1</v>
      </c>
      <c r="AW1027" s="125">
        <f t="shared" si="212"/>
        <v>1</v>
      </c>
      <c r="AX1027" s="125">
        <f t="shared" si="212"/>
        <v>1</v>
      </c>
      <c r="AY1027" s="125">
        <f t="shared" si="212"/>
        <v>1</v>
      </c>
      <c r="AZ1027" s="125">
        <f t="shared" si="212"/>
        <v>1</v>
      </c>
      <c r="BA1027" s="125">
        <f t="shared" si="212"/>
        <v>1</v>
      </c>
      <c r="BB1027" s="125">
        <f t="shared" si="212"/>
        <v>1</v>
      </c>
      <c r="BC1027" s="125">
        <f t="shared" si="212"/>
        <v>1</v>
      </c>
      <c r="BD1027" s="125">
        <f t="shared" si="212"/>
        <v>1</v>
      </c>
      <c r="BE1027" s="125">
        <f t="shared" si="212"/>
        <v>1</v>
      </c>
      <c r="BF1027" s="125">
        <f t="shared" si="212"/>
        <v>1</v>
      </c>
      <c r="BG1027" s="125">
        <f t="shared" si="212"/>
        <v>1</v>
      </c>
      <c r="BH1027" s="125">
        <f t="shared" si="212"/>
        <v>1</v>
      </c>
      <c r="BI1027" s="125">
        <f t="shared" si="212"/>
        <v>1</v>
      </c>
      <c r="BJ1027" s="125">
        <f t="shared" si="212"/>
        <v>1</v>
      </c>
      <c r="BK1027" s="125">
        <f t="shared" si="212"/>
        <v>1</v>
      </c>
      <c r="BL1027" s="125">
        <f t="shared" si="212"/>
        <v>1</v>
      </c>
      <c r="BM1027" s="125">
        <f t="shared" si="212"/>
        <v>1</v>
      </c>
      <c r="BN1027" s="125">
        <f t="shared" si="212"/>
        <v>1</v>
      </c>
      <c r="BO1027" s="125">
        <f t="shared" si="212"/>
        <v>1</v>
      </c>
      <c r="BP1027" s="125">
        <f t="shared" ref="BP1027:CP1027" si="213">Household_size_user_input/Default_HH_size</f>
        <v>1</v>
      </c>
      <c r="BQ1027" s="125">
        <f t="shared" si="213"/>
        <v>1</v>
      </c>
      <c r="BR1027" s="125">
        <f t="shared" si="213"/>
        <v>1</v>
      </c>
      <c r="BS1027" s="125">
        <f t="shared" si="213"/>
        <v>1</v>
      </c>
      <c r="BT1027" s="125">
        <f t="shared" si="213"/>
        <v>1</v>
      </c>
      <c r="BU1027" s="125">
        <f t="shared" si="213"/>
        <v>1</v>
      </c>
      <c r="BV1027" s="125">
        <f t="shared" si="213"/>
        <v>1</v>
      </c>
      <c r="BW1027" s="125">
        <f t="shared" si="213"/>
        <v>1</v>
      </c>
      <c r="BX1027" s="125">
        <f t="shared" si="213"/>
        <v>1</v>
      </c>
      <c r="BY1027" s="125">
        <f t="shared" si="213"/>
        <v>1</v>
      </c>
      <c r="BZ1027" s="125">
        <f t="shared" si="213"/>
        <v>1</v>
      </c>
      <c r="CA1027" s="125">
        <f t="shared" si="213"/>
        <v>1</v>
      </c>
      <c r="CB1027" s="125">
        <f t="shared" si="213"/>
        <v>1</v>
      </c>
      <c r="CC1027" s="125">
        <f t="shared" si="213"/>
        <v>1</v>
      </c>
      <c r="CD1027" s="125">
        <f t="shared" si="213"/>
        <v>1</v>
      </c>
      <c r="CE1027" s="125">
        <f t="shared" si="213"/>
        <v>1</v>
      </c>
      <c r="CF1027" s="125">
        <f t="shared" si="213"/>
        <v>1</v>
      </c>
      <c r="CG1027" s="125">
        <f t="shared" si="213"/>
        <v>1</v>
      </c>
      <c r="CH1027" s="125">
        <f t="shared" si="213"/>
        <v>1</v>
      </c>
      <c r="CI1027" s="125">
        <f t="shared" si="213"/>
        <v>1</v>
      </c>
      <c r="CJ1027" s="125">
        <f t="shared" si="213"/>
        <v>1</v>
      </c>
      <c r="CK1027" s="125">
        <f t="shared" si="213"/>
        <v>1</v>
      </c>
      <c r="CL1027" s="125">
        <f t="shared" si="213"/>
        <v>1</v>
      </c>
      <c r="CM1027" s="125">
        <f t="shared" si="213"/>
        <v>1</v>
      </c>
      <c r="CN1027" s="125">
        <f t="shared" si="213"/>
        <v>1</v>
      </c>
      <c r="CO1027" s="125">
        <f t="shared" si="213"/>
        <v>1</v>
      </c>
      <c r="CP1027" s="125">
        <f t="shared" si="213"/>
        <v>1</v>
      </c>
      <c r="CQ1027" s="3" t="s">
        <v>339</v>
      </c>
    </row>
    <row r="1028" spans="1:95" ht="14.45">
      <c r="A1028" s="104"/>
      <c r="B1028" s="104"/>
      <c r="C1028" s="104"/>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3"/>
    </row>
    <row r="1029" spans="1:95" ht="14.45">
      <c r="A1029" s="104"/>
      <c r="B1029" s="104"/>
      <c r="C1029" s="104"/>
      <c r="D1029" s="11">
        <v>2010</v>
      </c>
      <c r="E1029" s="11">
        <v>2011</v>
      </c>
      <c r="F1029" s="11">
        <v>2012</v>
      </c>
      <c r="G1029" s="11">
        <v>2013</v>
      </c>
      <c r="H1029" s="11">
        <v>2014</v>
      </c>
      <c r="I1029" s="11">
        <v>2015</v>
      </c>
      <c r="J1029" s="11">
        <v>2016</v>
      </c>
      <c r="K1029" s="11">
        <v>2017</v>
      </c>
      <c r="L1029" s="11">
        <v>2018</v>
      </c>
      <c r="M1029" s="11">
        <v>2019</v>
      </c>
      <c r="N1029" s="11">
        <v>2020</v>
      </c>
      <c r="O1029" s="11">
        <v>2021</v>
      </c>
      <c r="P1029" s="11">
        <v>2022</v>
      </c>
      <c r="Q1029" s="11">
        <v>2023</v>
      </c>
      <c r="R1029" s="11">
        <v>2024</v>
      </c>
      <c r="S1029" s="11">
        <v>2025</v>
      </c>
      <c r="T1029" s="11">
        <v>2026</v>
      </c>
      <c r="U1029" s="11">
        <v>2027</v>
      </c>
      <c r="V1029" s="11">
        <v>2028</v>
      </c>
      <c r="W1029" s="11">
        <v>2029</v>
      </c>
      <c r="X1029" s="11">
        <v>2030</v>
      </c>
      <c r="Y1029" s="11">
        <v>2031</v>
      </c>
      <c r="Z1029" s="11">
        <v>2032</v>
      </c>
      <c r="AA1029" s="11">
        <v>2033</v>
      </c>
      <c r="AB1029" s="11">
        <v>2034</v>
      </c>
      <c r="AC1029" s="11">
        <v>2035</v>
      </c>
      <c r="AD1029" s="11">
        <v>2036</v>
      </c>
      <c r="AE1029" s="11">
        <v>2037</v>
      </c>
      <c r="AF1029" s="11">
        <v>2038</v>
      </c>
      <c r="AG1029" s="11">
        <v>2039</v>
      </c>
      <c r="AH1029" s="11">
        <v>2040</v>
      </c>
      <c r="AI1029" s="11">
        <v>2041</v>
      </c>
      <c r="AJ1029" s="11">
        <v>2042</v>
      </c>
      <c r="AK1029" s="11">
        <v>2043</v>
      </c>
      <c r="AL1029" s="11">
        <v>2044</v>
      </c>
      <c r="AM1029" s="11">
        <v>2045</v>
      </c>
      <c r="AN1029" s="11">
        <v>2046</v>
      </c>
      <c r="AO1029" s="11">
        <v>2047</v>
      </c>
      <c r="AP1029" s="11">
        <v>2048</v>
      </c>
      <c r="AQ1029" s="11">
        <v>2049</v>
      </c>
      <c r="AR1029" s="11">
        <v>2050</v>
      </c>
      <c r="AS1029" s="11">
        <v>2051</v>
      </c>
      <c r="AT1029" s="11">
        <v>2052</v>
      </c>
      <c r="AU1029" s="11">
        <v>2053</v>
      </c>
      <c r="AV1029" s="11">
        <v>2054</v>
      </c>
      <c r="AW1029" s="11">
        <v>2055</v>
      </c>
      <c r="AX1029" s="11">
        <v>2056</v>
      </c>
      <c r="AY1029" s="11">
        <v>2057</v>
      </c>
      <c r="AZ1029" s="11">
        <v>2058</v>
      </c>
      <c r="BA1029" s="11">
        <v>2059</v>
      </c>
      <c r="BB1029" s="11">
        <v>2060</v>
      </c>
      <c r="BC1029" s="11">
        <v>2061</v>
      </c>
      <c r="BD1029" s="11">
        <v>2062</v>
      </c>
      <c r="BE1029" s="11">
        <v>2063</v>
      </c>
      <c r="BF1029" s="11">
        <v>2064</v>
      </c>
      <c r="BG1029" s="11">
        <v>2065</v>
      </c>
      <c r="BH1029" s="11">
        <v>2066</v>
      </c>
      <c r="BI1029" s="11">
        <v>2067</v>
      </c>
      <c r="BJ1029" s="11">
        <v>2068</v>
      </c>
      <c r="BK1029" s="11">
        <v>2069</v>
      </c>
      <c r="BL1029" s="11">
        <v>2070</v>
      </c>
      <c r="BM1029" s="11">
        <v>2071</v>
      </c>
      <c r="BN1029" s="11">
        <v>2072</v>
      </c>
      <c r="BO1029" s="11">
        <v>2073</v>
      </c>
      <c r="BP1029" s="11">
        <v>2074</v>
      </c>
      <c r="BQ1029" s="11">
        <v>2075</v>
      </c>
      <c r="BR1029" s="11">
        <v>2076</v>
      </c>
      <c r="BS1029" s="11">
        <v>2077</v>
      </c>
      <c r="BT1029" s="11">
        <v>2078</v>
      </c>
      <c r="BU1029" s="11">
        <v>2079</v>
      </c>
      <c r="BV1029" s="11">
        <v>2080</v>
      </c>
      <c r="BW1029" s="11">
        <v>2081</v>
      </c>
      <c r="BX1029" s="11">
        <v>2082</v>
      </c>
      <c r="BY1029" s="11">
        <v>2083</v>
      </c>
      <c r="BZ1029" s="11">
        <v>2084</v>
      </c>
      <c r="CA1029" s="11">
        <v>2085</v>
      </c>
      <c r="CB1029" s="11">
        <v>2086</v>
      </c>
      <c r="CC1029" s="11">
        <v>2087</v>
      </c>
      <c r="CD1029" s="11">
        <v>2088</v>
      </c>
      <c r="CE1029" s="11">
        <v>2089</v>
      </c>
      <c r="CF1029" s="11">
        <v>2090</v>
      </c>
      <c r="CG1029" s="11">
        <v>2091</v>
      </c>
      <c r="CH1029" s="11">
        <v>2092</v>
      </c>
      <c r="CI1029" s="11">
        <v>2093</v>
      </c>
      <c r="CJ1029" s="11">
        <v>2094</v>
      </c>
      <c r="CK1029" s="11">
        <v>2095</v>
      </c>
      <c r="CL1029" s="11">
        <v>2096</v>
      </c>
      <c r="CM1029" s="11">
        <v>2097</v>
      </c>
      <c r="CN1029" s="11">
        <v>2098</v>
      </c>
      <c r="CO1029" s="11">
        <v>2099</v>
      </c>
      <c r="CP1029" s="11">
        <v>2100</v>
      </c>
      <c r="CQ1029" s="104"/>
    </row>
    <row r="1030" spans="1:95" ht="14.45">
      <c r="A1030" s="104"/>
      <c r="B1030" s="104" t="s">
        <v>143</v>
      </c>
      <c r="C1030" s="104"/>
      <c r="D1030" s="102">
        <f>Annual_sleep_disturbance_valuation*Household_size_multiplier</f>
        <v>0</v>
      </c>
      <c r="E1030" s="102">
        <f t="shared" ref="E1030:AI1030" si="214">Annual_sleep_disturbance_valuation*Household_size_multiplier</f>
        <v>0</v>
      </c>
      <c r="F1030" s="102">
        <f t="shared" si="214"/>
        <v>0</v>
      </c>
      <c r="G1030" s="102">
        <f t="shared" si="214"/>
        <v>0</v>
      </c>
      <c r="H1030" s="102">
        <f t="shared" si="214"/>
        <v>0</v>
      </c>
      <c r="I1030" s="102">
        <f>Annual_sleep_disturbance_valuation*Household_size_multiplier</f>
        <v>0</v>
      </c>
      <c r="J1030" s="102">
        <f t="shared" si="214"/>
        <v>0</v>
      </c>
      <c r="K1030" s="102">
        <f t="shared" si="214"/>
        <v>0</v>
      </c>
      <c r="L1030" s="102">
        <f t="shared" si="214"/>
        <v>0</v>
      </c>
      <c r="M1030" s="102">
        <f t="shared" si="214"/>
        <v>0</v>
      </c>
      <c r="N1030" s="102">
        <f t="shared" si="214"/>
        <v>0</v>
      </c>
      <c r="O1030" s="102">
        <f t="shared" si="214"/>
        <v>0</v>
      </c>
      <c r="P1030" s="102">
        <f>Annual_sleep_disturbance_valuation*Household_size_multiplier</f>
        <v>0</v>
      </c>
      <c r="Q1030" s="102">
        <f t="shared" si="214"/>
        <v>0</v>
      </c>
      <c r="R1030" s="102">
        <f t="shared" si="214"/>
        <v>0</v>
      </c>
      <c r="S1030" s="102">
        <f t="shared" si="214"/>
        <v>0</v>
      </c>
      <c r="T1030" s="102">
        <f t="shared" si="214"/>
        <v>0</v>
      </c>
      <c r="U1030" s="102">
        <f t="shared" si="214"/>
        <v>0</v>
      </c>
      <c r="V1030" s="102">
        <f t="shared" si="214"/>
        <v>0</v>
      </c>
      <c r="W1030" s="102">
        <f t="shared" si="214"/>
        <v>0</v>
      </c>
      <c r="X1030" s="102">
        <f t="shared" si="214"/>
        <v>0</v>
      </c>
      <c r="Y1030" s="102">
        <f t="shared" si="214"/>
        <v>0</v>
      </c>
      <c r="Z1030" s="102">
        <f t="shared" si="214"/>
        <v>0</v>
      </c>
      <c r="AA1030" s="102">
        <f t="shared" si="214"/>
        <v>0</v>
      </c>
      <c r="AB1030" s="102">
        <f t="shared" si="214"/>
        <v>0</v>
      </c>
      <c r="AC1030" s="102">
        <f t="shared" si="214"/>
        <v>0</v>
      </c>
      <c r="AD1030" s="102">
        <f t="shared" si="214"/>
        <v>0</v>
      </c>
      <c r="AE1030" s="102">
        <f t="shared" si="214"/>
        <v>0</v>
      </c>
      <c r="AF1030" s="102">
        <f t="shared" si="214"/>
        <v>0</v>
      </c>
      <c r="AG1030" s="102">
        <f t="shared" si="214"/>
        <v>0</v>
      </c>
      <c r="AH1030" s="102">
        <f t="shared" si="214"/>
        <v>0</v>
      </c>
      <c r="AI1030" s="102">
        <f t="shared" si="214"/>
        <v>0</v>
      </c>
      <c r="AJ1030" s="102">
        <f t="shared" ref="AJ1030:BO1030" si="215">Annual_sleep_disturbance_valuation*Household_size_multiplier</f>
        <v>0</v>
      </c>
      <c r="AK1030" s="102">
        <f t="shared" si="215"/>
        <v>0</v>
      </c>
      <c r="AL1030" s="102">
        <f t="shared" si="215"/>
        <v>0</v>
      </c>
      <c r="AM1030" s="102">
        <f t="shared" si="215"/>
        <v>0</v>
      </c>
      <c r="AN1030" s="102">
        <f t="shared" si="215"/>
        <v>0</v>
      </c>
      <c r="AO1030" s="102">
        <f t="shared" si="215"/>
        <v>0</v>
      </c>
      <c r="AP1030" s="102">
        <f t="shared" si="215"/>
        <v>0</v>
      </c>
      <c r="AQ1030" s="102">
        <f t="shared" si="215"/>
        <v>0</v>
      </c>
      <c r="AR1030" s="102">
        <f t="shared" si="215"/>
        <v>0</v>
      </c>
      <c r="AS1030" s="102">
        <f t="shared" si="215"/>
        <v>0</v>
      </c>
      <c r="AT1030" s="102">
        <f t="shared" si="215"/>
        <v>0</v>
      </c>
      <c r="AU1030" s="102">
        <f t="shared" si="215"/>
        <v>0</v>
      </c>
      <c r="AV1030" s="102">
        <f t="shared" si="215"/>
        <v>0</v>
      </c>
      <c r="AW1030" s="102">
        <f t="shared" si="215"/>
        <v>0</v>
      </c>
      <c r="AX1030" s="102">
        <f t="shared" si="215"/>
        <v>0</v>
      </c>
      <c r="AY1030" s="102">
        <f t="shared" si="215"/>
        <v>0</v>
      </c>
      <c r="AZ1030" s="102">
        <f t="shared" si="215"/>
        <v>0</v>
      </c>
      <c r="BA1030" s="102">
        <f t="shared" si="215"/>
        <v>0</v>
      </c>
      <c r="BB1030" s="102">
        <f t="shared" si="215"/>
        <v>0</v>
      </c>
      <c r="BC1030" s="102">
        <f t="shared" si="215"/>
        <v>0</v>
      </c>
      <c r="BD1030" s="102">
        <f t="shared" si="215"/>
        <v>0</v>
      </c>
      <c r="BE1030" s="102">
        <f t="shared" si="215"/>
        <v>0</v>
      </c>
      <c r="BF1030" s="102">
        <f t="shared" si="215"/>
        <v>0</v>
      </c>
      <c r="BG1030" s="102">
        <f t="shared" si="215"/>
        <v>0</v>
      </c>
      <c r="BH1030" s="102">
        <f t="shared" si="215"/>
        <v>0</v>
      </c>
      <c r="BI1030" s="102">
        <f t="shared" si="215"/>
        <v>0</v>
      </c>
      <c r="BJ1030" s="102">
        <f t="shared" si="215"/>
        <v>0</v>
      </c>
      <c r="BK1030" s="102">
        <f t="shared" si="215"/>
        <v>0</v>
      </c>
      <c r="BL1030" s="102">
        <f t="shared" si="215"/>
        <v>0</v>
      </c>
      <c r="BM1030" s="102">
        <f t="shared" si="215"/>
        <v>0</v>
      </c>
      <c r="BN1030" s="102">
        <f t="shared" si="215"/>
        <v>0</v>
      </c>
      <c r="BO1030" s="102">
        <f t="shared" si="215"/>
        <v>0</v>
      </c>
      <c r="BP1030" s="102">
        <f t="shared" ref="BP1030:CP1030" si="216">Annual_sleep_disturbance_valuation*Household_size_multiplier</f>
        <v>0</v>
      </c>
      <c r="BQ1030" s="102">
        <f t="shared" si="216"/>
        <v>0</v>
      </c>
      <c r="BR1030" s="102">
        <f t="shared" si="216"/>
        <v>0</v>
      </c>
      <c r="BS1030" s="102">
        <f t="shared" si="216"/>
        <v>0</v>
      </c>
      <c r="BT1030" s="102">
        <f t="shared" si="216"/>
        <v>0</v>
      </c>
      <c r="BU1030" s="102">
        <f t="shared" si="216"/>
        <v>0</v>
      </c>
      <c r="BV1030" s="102">
        <f t="shared" si="216"/>
        <v>0</v>
      </c>
      <c r="BW1030" s="102">
        <f t="shared" si="216"/>
        <v>0</v>
      </c>
      <c r="BX1030" s="102">
        <f t="shared" si="216"/>
        <v>0</v>
      </c>
      <c r="BY1030" s="102">
        <f t="shared" si="216"/>
        <v>0</v>
      </c>
      <c r="BZ1030" s="102">
        <f t="shared" si="216"/>
        <v>0</v>
      </c>
      <c r="CA1030" s="102">
        <f t="shared" si="216"/>
        <v>0</v>
      </c>
      <c r="CB1030" s="102">
        <f t="shared" si="216"/>
        <v>0</v>
      </c>
      <c r="CC1030" s="102">
        <f t="shared" si="216"/>
        <v>0</v>
      </c>
      <c r="CD1030" s="102">
        <f t="shared" si="216"/>
        <v>0</v>
      </c>
      <c r="CE1030" s="102">
        <f t="shared" si="216"/>
        <v>0</v>
      </c>
      <c r="CF1030" s="102">
        <f t="shared" si="216"/>
        <v>0</v>
      </c>
      <c r="CG1030" s="102">
        <f t="shared" si="216"/>
        <v>0</v>
      </c>
      <c r="CH1030" s="102">
        <f t="shared" si="216"/>
        <v>0</v>
      </c>
      <c r="CI1030" s="102">
        <f t="shared" si="216"/>
        <v>0</v>
      </c>
      <c r="CJ1030" s="102">
        <f t="shared" si="216"/>
        <v>0</v>
      </c>
      <c r="CK1030" s="102">
        <f t="shared" si="216"/>
        <v>0</v>
      </c>
      <c r="CL1030" s="102">
        <f t="shared" si="216"/>
        <v>0</v>
      </c>
      <c r="CM1030" s="102">
        <f t="shared" si="216"/>
        <v>0</v>
      </c>
      <c r="CN1030" s="102">
        <f t="shared" si="216"/>
        <v>0</v>
      </c>
      <c r="CO1030" s="102">
        <f t="shared" si="216"/>
        <v>0</v>
      </c>
      <c r="CP1030" s="102">
        <f t="shared" si="216"/>
        <v>0</v>
      </c>
      <c r="CQ1030" s="3" t="s">
        <v>340</v>
      </c>
    </row>
    <row r="1031" spans="1:95" ht="14.45">
      <c r="A1031" s="104"/>
      <c r="B1031" s="104" t="s">
        <v>145</v>
      </c>
      <c r="C1031" s="104"/>
      <c r="D1031" s="102">
        <f t="shared" ref="D1031:AI1031" si="217">Annual_amenity_valuation*Household_size_multiplier</f>
        <v>0</v>
      </c>
      <c r="E1031" s="102">
        <f t="shared" si="217"/>
        <v>0</v>
      </c>
      <c r="F1031" s="102">
        <f t="shared" si="217"/>
        <v>0</v>
      </c>
      <c r="G1031" s="102">
        <f t="shared" si="217"/>
        <v>0</v>
      </c>
      <c r="H1031" s="102">
        <f t="shared" si="217"/>
        <v>0</v>
      </c>
      <c r="I1031" s="102">
        <f>Annual_amenity_valuation*Household_size_multiplier</f>
        <v>0</v>
      </c>
      <c r="J1031" s="102">
        <f t="shared" si="217"/>
        <v>0</v>
      </c>
      <c r="K1031" s="102">
        <f t="shared" si="217"/>
        <v>0</v>
      </c>
      <c r="L1031" s="102">
        <f t="shared" si="217"/>
        <v>0</v>
      </c>
      <c r="M1031" s="102">
        <f t="shared" si="217"/>
        <v>0</v>
      </c>
      <c r="N1031" s="102">
        <f t="shared" si="217"/>
        <v>0</v>
      </c>
      <c r="O1031" s="102">
        <f t="shared" si="217"/>
        <v>0</v>
      </c>
      <c r="P1031" s="102">
        <f t="shared" si="217"/>
        <v>0</v>
      </c>
      <c r="Q1031" s="102">
        <f t="shared" si="217"/>
        <v>0</v>
      </c>
      <c r="R1031" s="102">
        <f t="shared" si="217"/>
        <v>0</v>
      </c>
      <c r="S1031" s="102">
        <f t="shared" si="217"/>
        <v>0</v>
      </c>
      <c r="T1031" s="102">
        <f t="shared" si="217"/>
        <v>0</v>
      </c>
      <c r="U1031" s="102">
        <f t="shared" si="217"/>
        <v>0</v>
      </c>
      <c r="V1031" s="102">
        <f t="shared" si="217"/>
        <v>0</v>
      </c>
      <c r="W1031" s="102">
        <f t="shared" si="217"/>
        <v>0</v>
      </c>
      <c r="X1031" s="102">
        <f t="shared" si="217"/>
        <v>0</v>
      </c>
      <c r="Y1031" s="102">
        <f t="shared" si="217"/>
        <v>0</v>
      </c>
      <c r="Z1031" s="102">
        <f t="shared" si="217"/>
        <v>0</v>
      </c>
      <c r="AA1031" s="102">
        <f t="shared" si="217"/>
        <v>0</v>
      </c>
      <c r="AB1031" s="102">
        <f t="shared" si="217"/>
        <v>0</v>
      </c>
      <c r="AC1031" s="102">
        <f>Annual_amenity_valuation*Household_size_multiplier</f>
        <v>0</v>
      </c>
      <c r="AD1031" s="102">
        <f t="shared" si="217"/>
        <v>0</v>
      </c>
      <c r="AE1031" s="102">
        <f t="shared" si="217"/>
        <v>0</v>
      </c>
      <c r="AF1031" s="102">
        <f t="shared" si="217"/>
        <v>0</v>
      </c>
      <c r="AG1031" s="102">
        <f t="shared" si="217"/>
        <v>0</v>
      </c>
      <c r="AH1031" s="102">
        <f t="shared" si="217"/>
        <v>0</v>
      </c>
      <c r="AI1031" s="102">
        <f t="shared" si="217"/>
        <v>0</v>
      </c>
      <c r="AJ1031" s="102">
        <f t="shared" ref="AJ1031:BO1031" si="218">Annual_amenity_valuation*Household_size_multiplier</f>
        <v>0</v>
      </c>
      <c r="AK1031" s="102">
        <f t="shared" si="218"/>
        <v>0</v>
      </c>
      <c r="AL1031" s="102">
        <f t="shared" si="218"/>
        <v>0</v>
      </c>
      <c r="AM1031" s="102">
        <f t="shared" si="218"/>
        <v>0</v>
      </c>
      <c r="AN1031" s="102">
        <f t="shared" si="218"/>
        <v>0</v>
      </c>
      <c r="AO1031" s="102">
        <f t="shared" si="218"/>
        <v>0</v>
      </c>
      <c r="AP1031" s="102">
        <f t="shared" si="218"/>
        <v>0</v>
      </c>
      <c r="AQ1031" s="102">
        <f t="shared" si="218"/>
        <v>0</v>
      </c>
      <c r="AR1031" s="102">
        <f t="shared" si="218"/>
        <v>0</v>
      </c>
      <c r="AS1031" s="102">
        <f t="shared" si="218"/>
        <v>0</v>
      </c>
      <c r="AT1031" s="102">
        <f t="shared" si="218"/>
        <v>0</v>
      </c>
      <c r="AU1031" s="102">
        <f t="shared" si="218"/>
        <v>0</v>
      </c>
      <c r="AV1031" s="102">
        <f t="shared" si="218"/>
        <v>0</v>
      </c>
      <c r="AW1031" s="102">
        <f t="shared" si="218"/>
        <v>0</v>
      </c>
      <c r="AX1031" s="102">
        <f t="shared" si="218"/>
        <v>0</v>
      </c>
      <c r="AY1031" s="102">
        <f t="shared" si="218"/>
        <v>0</v>
      </c>
      <c r="AZ1031" s="102">
        <f t="shared" si="218"/>
        <v>0</v>
      </c>
      <c r="BA1031" s="102">
        <f t="shared" si="218"/>
        <v>0</v>
      </c>
      <c r="BB1031" s="102">
        <f t="shared" si="218"/>
        <v>0</v>
      </c>
      <c r="BC1031" s="102">
        <f t="shared" si="218"/>
        <v>0</v>
      </c>
      <c r="BD1031" s="102">
        <f t="shared" si="218"/>
        <v>0</v>
      </c>
      <c r="BE1031" s="102">
        <f t="shared" si="218"/>
        <v>0</v>
      </c>
      <c r="BF1031" s="102">
        <f t="shared" si="218"/>
        <v>0</v>
      </c>
      <c r="BG1031" s="102">
        <f t="shared" si="218"/>
        <v>0</v>
      </c>
      <c r="BH1031" s="102">
        <f t="shared" si="218"/>
        <v>0</v>
      </c>
      <c r="BI1031" s="102">
        <f t="shared" si="218"/>
        <v>0</v>
      </c>
      <c r="BJ1031" s="102">
        <f t="shared" si="218"/>
        <v>0</v>
      </c>
      <c r="BK1031" s="102">
        <f t="shared" si="218"/>
        <v>0</v>
      </c>
      <c r="BL1031" s="102">
        <f t="shared" si="218"/>
        <v>0</v>
      </c>
      <c r="BM1031" s="102">
        <f t="shared" si="218"/>
        <v>0</v>
      </c>
      <c r="BN1031" s="102">
        <f t="shared" si="218"/>
        <v>0</v>
      </c>
      <c r="BO1031" s="102">
        <f t="shared" si="218"/>
        <v>0</v>
      </c>
      <c r="BP1031" s="102">
        <f t="shared" ref="BP1031:CP1031" si="219">Annual_amenity_valuation*Household_size_multiplier</f>
        <v>0</v>
      </c>
      <c r="BQ1031" s="102">
        <f t="shared" si="219"/>
        <v>0</v>
      </c>
      <c r="BR1031" s="102">
        <f t="shared" si="219"/>
        <v>0</v>
      </c>
      <c r="BS1031" s="102">
        <f t="shared" si="219"/>
        <v>0</v>
      </c>
      <c r="BT1031" s="102">
        <f t="shared" si="219"/>
        <v>0</v>
      </c>
      <c r="BU1031" s="102">
        <f t="shared" si="219"/>
        <v>0</v>
      </c>
      <c r="BV1031" s="102">
        <f t="shared" si="219"/>
        <v>0</v>
      </c>
      <c r="BW1031" s="102">
        <f t="shared" si="219"/>
        <v>0</v>
      </c>
      <c r="BX1031" s="102">
        <f t="shared" si="219"/>
        <v>0</v>
      </c>
      <c r="BY1031" s="102">
        <f t="shared" si="219"/>
        <v>0</v>
      </c>
      <c r="BZ1031" s="102">
        <f t="shared" si="219"/>
        <v>0</v>
      </c>
      <c r="CA1031" s="102">
        <f t="shared" si="219"/>
        <v>0</v>
      </c>
      <c r="CB1031" s="102">
        <f t="shared" si="219"/>
        <v>0</v>
      </c>
      <c r="CC1031" s="102">
        <f t="shared" si="219"/>
        <v>0</v>
      </c>
      <c r="CD1031" s="102">
        <f t="shared" si="219"/>
        <v>0</v>
      </c>
      <c r="CE1031" s="102">
        <f t="shared" si="219"/>
        <v>0</v>
      </c>
      <c r="CF1031" s="102">
        <f t="shared" si="219"/>
        <v>0</v>
      </c>
      <c r="CG1031" s="102">
        <f t="shared" si="219"/>
        <v>0</v>
      </c>
      <c r="CH1031" s="102">
        <f t="shared" si="219"/>
        <v>0</v>
      </c>
      <c r="CI1031" s="102">
        <f t="shared" si="219"/>
        <v>0</v>
      </c>
      <c r="CJ1031" s="102">
        <f t="shared" si="219"/>
        <v>0</v>
      </c>
      <c r="CK1031" s="102">
        <f t="shared" si="219"/>
        <v>0</v>
      </c>
      <c r="CL1031" s="102">
        <f t="shared" si="219"/>
        <v>0</v>
      </c>
      <c r="CM1031" s="102">
        <f t="shared" si="219"/>
        <v>0</v>
      </c>
      <c r="CN1031" s="102">
        <f t="shared" si="219"/>
        <v>0</v>
      </c>
      <c r="CO1031" s="102">
        <f t="shared" si="219"/>
        <v>0</v>
      </c>
      <c r="CP1031" s="102">
        <f t="shared" si="219"/>
        <v>0</v>
      </c>
      <c r="CQ1031" s="3" t="s">
        <v>341</v>
      </c>
    </row>
    <row r="1032" spans="1:95" ht="14.45">
      <c r="A1032" s="104"/>
      <c r="B1032" s="104" t="s">
        <v>147</v>
      </c>
      <c r="C1032" s="104"/>
      <c r="D1032" s="102">
        <f t="shared" ref="D1032:AI1032" si="220">Annual_AMI_valuation*Household_size_multiplier</f>
        <v>0</v>
      </c>
      <c r="E1032" s="102">
        <f t="shared" si="220"/>
        <v>0</v>
      </c>
      <c r="F1032" s="102">
        <f t="shared" si="220"/>
        <v>0</v>
      </c>
      <c r="G1032" s="102">
        <f t="shared" si="220"/>
        <v>0</v>
      </c>
      <c r="H1032" s="102">
        <f t="shared" si="220"/>
        <v>0</v>
      </c>
      <c r="I1032" s="102">
        <f>Annual_AMI_valuation*Household_size_multiplier</f>
        <v>0</v>
      </c>
      <c r="J1032" s="102">
        <f t="shared" si="220"/>
        <v>0</v>
      </c>
      <c r="K1032" s="102">
        <f t="shared" si="220"/>
        <v>0</v>
      </c>
      <c r="L1032" s="102">
        <f t="shared" si="220"/>
        <v>0</v>
      </c>
      <c r="M1032" s="102">
        <f t="shared" si="220"/>
        <v>0</v>
      </c>
      <c r="N1032" s="102">
        <f t="shared" si="220"/>
        <v>0</v>
      </c>
      <c r="O1032" s="102">
        <f t="shared" si="220"/>
        <v>0</v>
      </c>
      <c r="P1032" s="102">
        <f t="shared" si="220"/>
        <v>0</v>
      </c>
      <c r="Q1032" s="102">
        <f t="shared" si="220"/>
        <v>0</v>
      </c>
      <c r="R1032" s="102">
        <f t="shared" si="220"/>
        <v>0</v>
      </c>
      <c r="S1032" s="102">
        <f t="shared" si="220"/>
        <v>0</v>
      </c>
      <c r="T1032" s="102">
        <f t="shared" si="220"/>
        <v>0</v>
      </c>
      <c r="U1032" s="102">
        <f t="shared" si="220"/>
        <v>0</v>
      </c>
      <c r="V1032" s="102">
        <f t="shared" si="220"/>
        <v>0</v>
      </c>
      <c r="W1032" s="102">
        <f t="shared" si="220"/>
        <v>0</v>
      </c>
      <c r="X1032" s="102">
        <f t="shared" si="220"/>
        <v>0</v>
      </c>
      <c r="Y1032" s="102">
        <f t="shared" si="220"/>
        <v>0</v>
      </c>
      <c r="Z1032" s="102">
        <f t="shared" si="220"/>
        <v>0</v>
      </c>
      <c r="AA1032" s="102">
        <f t="shared" si="220"/>
        <v>0</v>
      </c>
      <c r="AB1032" s="102">
        <f t="shared" si="220"/>
        <v>0</v>
      </c>
      <c r="AC1032" s="102">
        <f t="shared" si="220"/>
        <v>0</v>
      </c>
      <c r="AD1032" s="102">
        <f t="shared" si="220"/>
        <v>0</v>
      </c>
      <c r="AE1032" s="102">
        <f t="shared" si="220"/>
        <v>0</v>
      </c>
      <c r="AF1032" s="102">
        <f t="shared" si="220"/>
        <v>0</v>
      </c>
      <c r="AG1032" s="102">
        <f t="shared" si="220"/>
        <v>0</v>
      </c>
      <c r="AH1032" s="102">
        <f t="shared" si="220"/>
        <v>0</v>
      </c>
      <c r="AI1032" s="102">
        <f t="shared" si="220"/>
        <v>0</v>
      </c>
      <c r="AJ1032" s="102">
        <f t="shared" ref="AJ1032:BO1032" si="221">Annual_AMI_valuation*Household_size_multiplier</f>
        <v>0</v>
      </c>
      <c r="AK1032" s="102">
        <f t="shared" si="221"/>
        <v>0</v>
      </c>
      <c r="AL1032" s="102">
        <f t="shared" si="221"/>
        <v>0</v>
      </c>
      <c r="AM1032" s="102">
        <f t="shared" si="221"/>
        <v>0</v>
      </c>
      <c r="AN1032" s="102">
        <f t="shared" si="221"/>
        <v>0</v>
      </c>
      <c r="AO1032" s="102">
        <f t="shared" si="221"/>
        <v>0</v>
      </c>
      <c r="AP1032" s="102">
        <f t="shared" si="221"/>
        <v>0</v>
      </c>
      <c r="AQ1032" s="102">
        <f t="shared" si="221"/>
        <v>0</v>
      </c>
      <c r="AR1032" s="102">
        <f t="shared" si="221"/>
        <v>0</v>
      </c>
      <c r="AS1032" s="102">
        <f t="shared" si="221"/>
        <v>0</v>
      </c>
      <c r="AT1032" s="102">
        <f t="shared" si="221"/>
        <v>0</v>
      </c>
      <c r="AU1032" s="102">
        <f t="shared" si="221"/>
        <v>0</v>
      </c>
      <c r="AV1032" s="102">
        <f t="shared" si="221"/>
        <v>0</v>
      </c>
      <c r="AW1032" s="102">
        <f t="shared" si="221"/>
        <v>0</v>
      </c>
      <c r="AX1032" s="102">
        <f t="shared" si="221"/>
        <v>0</v>
      </c>
      <c r="AY1032" s="102">
        <f t="shared" si="221"/>
        <v>0</v>
      </c>
      <c r="AZ1032" s="102">
        <f t="shared" si="221"/>
        <v>0</v>
      </c>
      <c r="BA1032" s="102">
        <f t="shared" si="221"/>
        <v>0</v>
      </c>
      <c r="BB1032" s="102">
        <f t="shared" si="221"/>
        <v>0</v>
      </c>
      <c r="BC1032" s="102">
        <f t="shared" si="221"/>
        <v>0</v>
      </c>
      <c r="BD1032" s="102">
        <f t="shared" si="221"/>
        <v>0</v>
      </c>
      <c r="BE1032" s="102">
        <f t="shared" si="221"/>
        <v>0</v>
      </c>
      <c r="BF1032" s="102">
        <f t="shared" si="221"/>
        <v>0</v>
      </c>
      <c r="BG1032" s="102">
        <f t="shared" si="221"/>
        <v>0</v>
      </c>
      <c r="BH1032" s="102">
        <f t="shared" si="221"/>
        <v>0</v>
      </c>
      <c r="BI1032" s="102">
        <f t="shared" si="221"/>
        <v>0</v>
      </c>
      <c r="BJ1032" s="102">
        <f t="shared" si="221"/>
        <v>0</v>
      </c>
      <c r="BK1032" s="102">
        <f t="shared" si="221"/>
        <v>0</v>
      </c>
      <c r="BL1032" s="102">
        <f t="shared" si="221"/>
        <v>0</v>
      </c>
      <c r="BM1032" s="102">
        <f t="shared" si="221"/>
        <v>0</v>
      </c>
      <c r="BN1032" s="102">
        <f t="shared" si="221"/>
        <v>0</v>
      </c>
      <c r="BO1032" s="102">
        <f t="shared" si="221"/>
        <v>0</v>
      </c>
      <c r="BP1032" s="102">
        <f t="shared" ref="BP1032:CP1032" si="222">Annual_AMI_valuation*Household_size_multiplier</f>
        <v>0</v>
      </c>
      <c r="BQ1032" s="102">
        <f t="shared" si="222"/>
        <v>0</v>
      </c>
      <c r="BR1032" s="102">
        <f t="shared" si="222"/>
        <v>0</v>
      </c>
      <c r="BS1032" s="102">
        <f t="shared" si="222"/>
        <v>0</v>
      </c>
      <c r="BT1032" s="102">
        <f t="shared" si="222"/>
        <v>0</v>
      </c>
      <c r="BU1032" s="102">
        <f t="shared" si="222"/>
        <v>0</v>
      </c>
      <c r="BV1032" s="102">
        <f t="shared" si="222"/>
        <v>0</v>
      </c>
      <c r="BW1032" s="102">
        <f t="shared" si="222"/>
        <v>0</v>
      </c>
      <c r="BX1032" s="102">
        <f t="shared" si="222"/>
        <v>0</v>
      </c>
      <c r="BY1032" s="102">
        <f t="shared" si="222"/>
        <v>0</v>
      </c>
      <c r="BZ1032" s="102">
        <f t="shared" si="222"/>
        <v>0</v>
      </c>
      <c r="CA1032" s="102">
        <f t="shared" si="222"/>
        <v>0</v>
      </c>
      <c r="CB1032" s="102">
        <f t="shared" si="222"/>
        <v>0</v>
      </c>
      <c r="CC1032" s="102">
        <f t="shared" si="222"/>
        <v>0</v>
      </c>
      <c r="CD1032" s="102">
        <f t="shared" si="222"/>
        <v>0</v>
      </c>
      <c r="CE1032" s="102">
        <f t="shared" si="222"/>
        <v>0</v>
      </c>
      <c r="CF1032" s="102">
        <f t="shared" si="222"/>
        <v>0</v>
      </c>
      <c r="CG1032" s="102">
        <f t="shared" si="222"/>
        <v>0</v>
      </c>
      <c r="CH1032" s="102">
        <f t="shared" si="222"/>
        <v>0</v>
      </c>
      <c r="CI1032" s="102">
        <f t="shared" si="222"/>
        <v>0</v>
      </c>
      <c r="CJ1032" s="102">
        <f t="shared" si="222"/>
        <v>0</v>
      </c>
      <c r="CK1032" s="102">
        <f t="shared" si="222"/>
        <v>0</v>
      </c>
      <c r="CL1032" s="102">
        <f t="shared" si="222"/>
        <v>0</v>
      </c>
      <c r="CM1032" s="102">
        <f t="shared" si="222"/>
        <v>0</v>
      </c>
      <c r="CN1032" s="102">
        <f t="shared" si="222"/>
        <v>0</v>
      </c>
      <c r="CO1032" s="102">
        <f t="shared" si="222"/>
        <v>0</v>
      </c>
      <c r="CP1032" s="102">
        <f t="shared" si="222"/>
        <v>0</v>
      </c>
      <c r="CQ1032" s="3" t="s">
        <v>342</v>
      </c>
    </row>
    <row r="1033" spans="1:95" ht="14.45">
      <c r="A1033" s="104"/>
      <c r="B1033" s="104" t="s">
        <v>149</v>
      </c>
      <c r="C1033" s="104"/>
      <c r="D1033" s="102">
        <f t="shared" ref="D1033:AI1033" si="223">Annual_stroke_valuation*Household_size_multiplier</f>
        <v>0</v>
      </c>
      <c r="E1033" s="102">
        <f t="shared" si="223"/>
        <v>0</v>
      </c>
      <c r="F1033" s="102">
        <f t="shared" si="223"/>
        <v>0</v>
      </c>
      <c r="G1033" s="102">
        <f t="shared" si="223"/>
        <v>0</v>
      </c>
      <c r="H1033" s="102">
        <f t="shared" si="223"/>
        <v>0</v>
      </c>
      <c r="I1033" s="102">
        <f>Annual_stroke_valuation*Household_size_multiplier</f>
        <v>0</v>
      </c>
      <c r="J1033" s="102">
        <f t="shared" si="223"/>
        <v>0</v>
      </c>
      <c r="K1033" s="102">
        <f t="shared" si="223"/>
        <v>0</v>
      </c>
      <c r="L1033" s="102">
        <f t="shared" si="223"/>
        <v>0</v>
      </c>
      <c r="M1033" s="102">
        <f t="shared" si="223"/>
        <v>0</v>
      </c>
      <c r="N1033" s="102">
        <f t="shared" si="223"/>
        <v>0</v>
      </c>
      <c r="O1033" s="102">
        <f t="shared" si="223"/>
        <v>0</v>
      </c>
      <c r="P1033" s="102">
        <f t="shared" si="223"/>
        <v>0</v>
      </c>
      <c r="Q1033" s="102">
        <f t="shared" si="223"/>
        <v>0</v>
      </c>
      <c r="R1033" s="102">
        <f t="shared" si="223"/>
        <v>0</v>
      </c>
      <c r="S1033" s="102">
        <f t="shared" si="223"/>
        <v>0</v>
      </c>
      <c r="T1033" s="102">
        <f t="shared" si="223"/>
        <v>0</v>
      </c>
      <c r="U1033" s="102">
        <f t="shared" si="223"/>
        <v>0</v>
      </c>
      <c r="V1033" s="102">
        <f t="shared" si="223"/>
        <v>0</v>
      </c>
      <c r="W1033" s="102">
        <f t="shared" si="223"/>
        <v>0</v>
      </c>
      <c r="X1033" s="102">
        <f t="shared" si="223"/>
        <v>0</v>
      </c>
      <c r="Y1033" s="102">
        <f t="shared" si="223"/>
        <v>0</v>
      </c>
      <c r="Z1033" s="102">
        <f t="shared" si="223"/>
        <v>0</v>
      </c>
      <c r="AA1033" s="102">
        <f t="shared" si="223"/>
        <v>0</v>
      </c>
      <c r="AB1033" s="102">
        <f t="shared" si="223"/>
        <v>0</v>
      </c>
      <c r="AC1033" s="102">
        <f t="shared" si="223"/>
        <v>0</v>
      </c>
      <c r="AD1033" s="102">
        <f t="shared" si="223"/>
        <v>0</v>
      </c>
      <c r="AE1033" s="102">
        <f t="shared" si="223"/>
        <v>0</v>
      </c>
      <c r="AF1033" s="102">
        <f t="shared" si="223"/>
        <v>0</v>
      </c>
      <c r="AG1033" s="102">
        <f t="shared" si="223"/>
        <v>0</v>
      </c>
      <c r="AH1033" s="102">
        <f t="shared" si="223"/>
        <v>0</v>
      </c>
      <c r="AI1033" s="102">
        <f t="shared" si="223"/>
        <v>0</v>
      </c>
      <c r="AJ1033" s="102">
        <f t="shared" ref="AJ1033:BO1033" si="224">Annual_stroke_valuation*Household_size_multiplier</f>
        <v>0</v>
      </c>
      <c r="AK1033" s="102">
        <f t="shared" si="224"/>
        <v>0</v>
      </c>
      <c r="AL1033" s="102">
        <f t="shared" si="224"/>
        <v>0</v>
      </c>
      <c r="AM1033" s="102">
        <f t="shared" si="224"/>
        <v>0</v>
      </c>
      <c r="AN1033" s="102">
        <f t="shared" si="224"/>
        <v>0</v>
      </c>
      <c r="AO1033" s="102">
        <f t="shared" si="224"/>
        <v>0</v>
      </c>
      <c r="AP1033" s="102">
        <f t="shared" si="224"/>
        <v>0</v>
      </c>
      <c r="AQ1033" s="102">
        <f t="shared" si="224"/>
        <v>0</v>
      </c>
      <c r="AR1033" s="102">
        <f t="shared" si="224"/>
        <v>0</v>
      </c>
      <c r="AS1033" s="102">
        <f t="shared" si="224"/>
        <v>0</v>
      </c>
      <c r="AT1033" s="102">
        <f t="shared" si="224"/>
        <v>0</v>
      </c>
      <c r="AU1033" s="102">
        <f t="shared" si="224"/>
        <v>0</v>
      </c>
      <c r="AV1033" s="102">
        <f t="shared" si="224"/>
        <v>0</v>
      </c>
      <c r="AW1033" s="102">
        <f t="shared" si="224"/>
        <v>0</v>
      </c>
      <c r="AX1033" s="102">
        <f t="shared" si="224"/>
        <v>0</v>
      </c>
      <c r="AY1033" s="102">
        <f t="shared" si="224"/>
        <v>0</v>
      </c>
      <c r="AZ1033" s="102">
        <f t="shared" si="224"/>
        <v>0</v>
      </c>
      <c r="BA1033" s="102">
        <f t="shared" si="224"/>
        <v>0</v>
      </c>
      <c r="BB1033" s="102">
        <f t="shared" si="224"/>
        <v>0</v>
      </c>
      <c r="BC1033" s="102">
        <f t="shared" si="224"/>
        <v>0</v>
      </c>
      <c r="BD1033" s="102">
        <f t="shared" si="224"/>
        <v>0</v>
      </c>
      <c r="BE1033" s="102">
        <f t="shared" si="224"/>
        <v>0</v>
      </c>
      <c r="BF1033" s="102">
        <f t="shared" si="224"/>
        <v>0</v>
      </c>
      <c r="BG1033" s="102">
        <f t="shared" si="224"/>
        <v>0</v>
      </c>
      <c r="BH1033" s="102">
        <f t="shared" si="224"/>
        <v>0</v>
      </c>
      <c r="BI1033" s="102">
        <f t="shared" si="224"/>
        <v>0</v>
      </c>
      <c r="BJ1033" s="102">
        <f t="shared" si="224"/>
        <v>0</v>
      </c>
      <c r="BK1033" s="102">
        <f t="shared" si="224"/>
        <v>0</v>
      </c>
      <c r="BL1033" s="102">
        <f t="shared" si="224"/>
        <v>0</v>
      </c>
      <c r="BM1033" s="102">
        <f t="shared" si="224"/>
        <v>0</v>
      </c>
      <c r="BN1033" s="102">
        <f t="shared" si="224"/>
        <v>0</v>
      </c>
      <c r="BO1033" s="102">
        <f t="shared" si="224"/>
        <v>0</v>
      </c>
      <c r="BP1033" s="102">
        <f t="shared" ref="BP1033:CP1033" si="225">Annual_stroke_valuation*Household_size_multiplier</f>
        <v>0</v>
      </c>
      <c r="BQ1033" s="102">
        <f t="shared" si="225"/>
        <v>0</v>
      </c>
      <c r="BR1033" s="102">
        <f t="shared" si="225"/>
        <v>0</v>
      </c>
      <c r="BS1033" s="102">
        <f t="shared" si="225"/>
        <v>0</v>
      </c>
      <c r="BT1033" s="102">
        <f t="shared" si="225"/>
        <v>0</v>
      </c>
      <c r="BU1033" s="102">
        <f t="shared" si="225"/>
        <v>0</v>
      </c>
      <c r="BV1033" s="102">
        <f t="shared" si="225"/>
        <v>0</v>
      </c>
      <c r="BW1033" s="102">
        <f t="shared" si="225"/>
        <v>0</v>
      </c>
      <c r="BX1033" s="102">
        <f t="shared" si="225"/>
        <v>0</v>
      </c>
      <c r="BY1033" s="102">
        <f t="shared" si="225"/>
        <v>0</v>
      </c>
      <c r="BZ1033" s="102">
        <f t="shared" si="225"/>
        <v>0</v>
      </c>
      <c r="CA1033" s="102">
        <f t="shared" si="225"/>
        <v>0</v>
      </c>
      <c r="CB1033" s="102">
        <f t="shared" si="225"/>
        <v>0</v>
      </c>
      <c r="CC1033" s="102">
        <f t="shared" si="225"/>
        <v>0</v>
      </c>
      <c r="CD1033" s="102">
        <f t="shared" si="225"/>
        <v>0</v>
      </c>
      <c r="CE1033" s="102">
        <f t="shared" si="225"/>
        <v>0</v>
      </c>
      <c r="CF1033" s="102">
        <f t="shared" si="225"/>
        <v>0</v>
      </c>
      <c r="CG1033" s="102">
        <f t="shared" si="225"/>
        <v>0</v>
      </c>
      <c r="CH1033" s="102">
        <f t="shared" si="225"/>
        <v>0</v>
      </c>
      <c r="CI1033" s="102">
        <f t="shared" si="225"/>
        <v>0</v>
      </c>
      <c r="CJ1033" s="102">
        <f t="shared" si="225"/>
        <v>0</v>
      </c>
      <c r="CK1033" s="102">
        <f t="shared" si="225"/>
        <v>0</v>
      </c>
      <c r="CL1033" s="102">
        <f t="shared" si="225"/>
        <v>0</v>
      </c>
      <c r="CM1033" s="102">
        <f t="shared" si="225"/>
        <v>0</v>
      </c>
      <c r="CN1033" s="102">
        <f t="shared" si="225"/>
        <v>0</v>
      </c>
      <c r="CO1033" s="102">
        <f t="shared" si="225"/>
        <v>0</v>
      </c>
      <c r="CP1033" s="102">
        <f t="shared" si="225"/>
        <v>0</v>
      </c>
      <c r="CQ1033" s="3" t="s">
        <v>343</v>
      </c>
    </row>
    <row r="1034" spans="1:95" ht="14.45">
      <c r="A1034" s="104"/>
      <c r="B1034" s="104" t="s">
        <v>151</v>
      </c>
      <c r="C1034" s="104"/>
      <c r="D1034" s="102">
        <f t="shared" ref="D1034:AI1034" si="226">Annual_dementia_valuation*Household_size_multiplier</f>
        <v>0</v>
      </c>
      <c r="E1034" s="102">
        <f t="shared" si="226"/>
        <v>0</v>
      </c>
      <c r="F1034" s="102">
        <f t="shared" si="226"/>
        <v>0</v>
      </c>
      <c r="G1034" s="102">
        <f t="shared" si="226"/>
        <v>0</v>
      </c>
      <c r="H1034" s="102">
        <f t="shared" si="226"/>
        <v>0</v>
      </c>
      <c r="I1034" s="102">
        <f t="shared" si="226"/>
        <v>0</v>
      </c>
      <c r="J1034" s="102">
        <f t="shared" si="226"/>
        <v>0</v>
      </c>
      <c r="K1034" s="102">
        <f t="shared" si="226"/>
        <v>0</v>
      </c>
      <c r="L1034" s="102">
        <f t="shared" si="226"/>
        <v>0</v>
      </c>
      <c r="M1034" s="102">
        <f t="shared" si="226"/>
        <v>0</v>
      </c>
      <c r="N1034" s="102">
        <f t="shared" si="226"/>
        <v>0</v>
      </c>
      <c r="O1034" s="102">
        <f t="shared" si="226"/>
        <v>0</v>
      </c>
      <c r="P1034" s="102">
        <f t="shared" si="226"/>
        <v>0</v>
      </c>
      <c r="Q1034" s="102">
        <f t="shared" si="226"/>
        <v>0</v>
      </c>
      <c r="R1034" s="102">
        <f t="shared" si="226"/>
        <v>0</v>
      </c>
      <c r="S1034" s="102">
        <f t="shared" si="226"/>
        <v>0</v>
      </c>
      <c r="T1034" s="102">
        <f t="shared" si="226"/>
        <v>0</v>
      </c>
      <c r="U1034" s="102">
        <f t="shared" si="226"/>
        <v>0</v>
      </c>
      <c r="V1034" s="102">
        <f t="shared" si="226"/>
        <v>0</v>
      </c>
      <c r="W1034" s="102">
        <f t="shared" si="226"/>
        <v>0</v>
      </c>
      <c r="X1034" s="102">
        <f t="shared" si="226"/>
        <v>0</v>
      </c>
      <c r="Y1034" s="102">
        <f t="shared" si="226"/>
        <v>0</v>
      </c>
      <c r="Z1034" s="102">
        <f t="shared" si="226"/>
        <v>0</v>
      </c>
      <c r="AA1034" s="102">
        <f t="shared" si="226"/>
        <v>0</v>
      </c>
      <c r="AB1034" s="102">
        <f t="shared" si="226"/>
        <v>0</v>
      </c>
      <c r="AC1034" s="102">
        <f t="shared" si="226"/>
        <v>0</v>
      </c>
      <c r="AD1034" s="102">
        <f t="shared" si="226"/>
        <v>0</v>
      </c>
      <c r="AE1034" s="102">
        <f t="shared" si="226"/>
        <v>0</v>
      </c>
      <c r="AF1034" s="102">
        <f t="shared" si="226"/>
        <v>0</v>
      </c>
      <c r="AG1034" s="102">
        <f t="shared" si="226"/>
        <v>0</v>
      </c>
      <c r="AH1034" s="102">
        <f t="shared" si="226"/>
        <v>0</v>
      </c>
      <c r="AI1034" s="102">
        <f t="shared" si="226"/>
        <v>0</v>
      </c>
      <c r="AJ1034" s="102">
        <f t="shared" ref="AJ1034:BO1034" si="227">Annual_dementia_valuation*Household_size_multiplier</f>
        <v>0</v>
      </c>
      <c r="AK1034" s="102">
        <f t="shared" si="227"/>
        <v>0</v>
      </c>
      <c r="AL1034" s="102">
        <f t="shared" si="227"/>
        <v>0</v>
      </c>
      <c r="AM1034" s="102">
        <f t="shared" si="227"/>
        <v>0</v>
      </c>
      <c r="AN1034" s="102">
        <f t="shared" si="227"/>
        <v>0</v>
      </c>
      <c r="AO1034" s="102">
        <f t="shared" si="227"/>
        <v>0</v>
      </c>
      <c r="AP1034" s="102">
        <f t="shared" si="227"/>
        <v>0</v>
      </c>
      <c r="AQ1034" s="102">
        <f t="shared" si="227"/>
        <v>0</v>
      </c>
      <c r="AR1034" s="102">
        <f t="shared" si="227"/>
        <v>0</v>
      </c>
      <c r="AS1034" s="102">
        <f t="shared" si="227"/>
        <v>0</v>
      </c>
      <c r="AT1034" s="102">
        <f t="shared" si="227"/>
        <v>0</v>
      </c>
      <c r="AU1034" s="102">
        <f t="shared" si="227"/>
        <v>0</v>
      </c>
      <c r="AV1034" s="102">
        <f t="shared" si="227"/>
        <v>0</v>
      </c>
      <c r="AW1034" s="102">
        <f t="shared" si="227"/>
        <v>0</v>
      </c>
      <c r="AX1034" s="102">
        <f t="shared" si="227"/>
        <v>0</v>
      </c>
      <c r="AY1034" s="102">
        <f t="shared" si="227"/>
        <v>0</v>
      </c>
      <c r="AZ1034" s="102">
        <f t="shared" si="227"/>
        <v>0</v>
      </c>
      <c r="BA1034" s="102">
        <f t="shared" si="227"/>
        <v>0</v>
      </c>
      <c r="BB1034" s="102">
        <f t="shared" si="227"/>
        <v>0</v>
      </c>
      <c r="BC1034" s="102">
        <f t="shared" si="227"/>
        <v>0</v>
      </c>
      <c r="BD1034" s="102">
        <f t="shared" si="227"/>
        <v>0</v>
      </c>
      <c r="BE1034" s="102">
        <f t="shared" si="227"/>
        <v>0</v>
      </c>
      <c r="BF1034" s="102">
        <f t="shared" si="227"/>
        <v>0</v>
      </c>
      <c r="BG1034" s="102">
        <f t="shared" si="227"/>
        <v>0</v>
      </c>
      <c r="BH1034" s="102">
        <f t="shared" si="227"/>
        <v>0</v>
      </c>
      <c r="BI1034" s="102">
        <f t="shared" si="227"/>
        <v>0</v>
      </c>
      <c r="BJ1034" s="102">
        <f t="shared" si="227"/>
        <v>0</v>
      </c>
      <c r="BK1034" s="102">
        <f t="shared" si="227"/>
        <v>0</v>
      </c>
      <c r="BL1034" s="102">
        <f t="shared" si="227"/>
        <v>0</v>
      </c>
      <c r="BM1034" s="102">
        <f t="shared" si="227"/>
        <v>0</v>
      </c>
      <c r="BN1034" s="102">
        <f t="shared" si="227"/>
        <v>0</v>
      </c>
      <c r="BO1034" s="102">
        <f t="shared" si="227"/>
        <v>0</v>
      </c>
      <c r="BP1034" s="102">
        <f t="shared" ref="BP1034:CP1034" si="228">Annual_dementia_valuation*Household_size_multiplier</f>
        <v>0</v>
      </c>
      <c r="BQ1034" s="102">
        <f t="shared" si="228"/>
        <v>0</v>
      </c>
      <c r="BR1034" s="102">
        <f t="shared" si="228"/>
        <v>0</v>
      </c>
      <c r="BS1034" s="102">
        <f t="shared" si="228"/>
        <v>0</v>
      </c>
      <c r="BT1034" s="102">
        <f t="shared" si="228"/>
        <v>0</v>
      </c>
      <c r="BU1034" s="102">
        <f t="shared" si="228"/>
        <v>0</v>
      </c>
      <c r="BV1034" s="102">
        <f t="shared" si="228"/>
        <v>0</v>
      </c>
      <c r="BW1034" s="102">
        <f t="shared" si="228"/>
        <v>0</v>
      </c>
      <c r="BX1034" s="102">
        <f t="shared" si="228"/>
        <v>0</v>
      </c>
      <c r="BY1034" s="102">
        <f t="shared" si="228"/>
        <v>0</v>
      </c>
      <c r="BZ1034" s="102">
        <f t="shared" si="228"/>
        <v>0</v>
      </c>
      <c r="CA1034" s="102">
        <f t="shared" si="228"/>
        <v>0</v>
      </c>
      <c r="CB1034" s="102">
        <f t="shared" si="228"/>
        <v>0</v>
      </c>
      <c r="CC1034" s="102">
        <f t="shared" si="228"/>
        <v>0</v>
      </c>
      <c r="CD1034" s="102">
        <f t="shared" si="228"/>
        <v>0</v>
      </c>
      <c r="CE1034" s="102">
        <f t="shared" si="228"/>
        <v>0</v>
      </c>
      <c r="CF1034" s="102">
        <f t="shared" si="228"/>
        <v>0</v>
      </c>
      <c r="CG1034" s="102">
        <f t="shared" si="228"/>
        <v>0</v>
      </c>
      <c r="CH1034" s="102">
        <f t="shared" si="228"/>
        <v>0</v>
      </c>
      <c r="CI1034" s="102">
        <f t="shared" si="228"/>
        <v>0</v>
      </c>
      <c r="CJ1034" s="102">
        <f t="shared" si="228"/>
        <v>0</v>
      </c>
      <c r="CK1034" s="102">
        <f t="shared" si="228"/>
        <v>0</v>
      </c>
      <c r="CL1034" s="102">
        <f t="shared" si="228"/>
        <v>0</v>
      </c>
      <c r="CM1034" s="102">
        <f t="shared" si="228"/>
        <v>0</v>
      </c>
      <c r="CN1034" s="102">
        <f t="shared" si="228"/>
        <v>0</v>
      </c>
      <c r="CO1034" s="102">
        <f t="shared" si="228"/>
        <v>0</v>
      </c>
      <c r="CP1034" s="102">
        <f t="shared" si="228"/>
        <v>0</v>
      </c>
      <c r="CQ1034" s="3" t="s">
        <v>344</v>
      </c>
    </row>
    <row r="1035" spans="1:95" ht="14.45">
      <c r="A1035" s="104"/>
      <c r="B1035" s="104"/>
      <c r="C1035" s="104"/>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3"/>
    </row>
    <row r="1036" spans="1:95" s="2" customFormat="1" ht="18.600000000000001">
      <c r="B1036" s="2" t="s">
        <v>345</v>
      </c>
    </row>
    <row r="1037" spans="1:95" ht="14.45">
      <c r="A1037" s="104"/>
      <c r="B1037" s="104"/>
      <c r="C1037" s="104"/>
      <c r="D1037" s="104"/>
      <c r="E1037" s="104"/>
      <c r="F1037" s="104"/>
      <c r="G1037" s="104"/>
      <c r="H1037" s="104"/>
      <c r="I1037" s="104"/>
      <c r="J1037" s="104"/>
      <c r="K1037" s="104"/>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V1037" s="104"/>
      <c r="AW1037" s="104"/>
      <c r="AX1037" s="104"/>
      <c r="AY1037" s="104"/>
      <c r="AZ1037" s="104"/>
      <c r="BA1037" s="104"/>
      <c r="BB1037" s="104"/>
      <c r="BC1037" s="104"/>
      <c r="BD1037" s="104"/>
      <c r="BE1037" s="104"/>
      <c r="BF1037" s="104"/>
      <c r="BG1037" s="104"/>
      <c r="BH1037" s="104"/>
      <c r="BI1037" s="104"/>
      <c r="BJ1037" s="104"/>
      <c r="BK1037" s="104"/>
      <c r="BL1037" s="104"/>
      <c r="BM1037" s="104"/>
      <c r="BN1037" s="104"/>
      <c r="BO1037" s="104"/>
      <c r="BP1037" s="104"/>
      <c r="BQ1037" s="104"/>
      <c r="BR1037" s="104"/>
      <c r="BS1037" s="104"/>
      <c r="BT1037" s="104"/>
      <c r="BU1037" s="104"/>
      <c r="BV1037" s="104"/>
      <c r="BW1037" s="104"/>
      <c r="BX1037" s="104"/>
      <c r="BY1037" s="104"/>
      <c r="BZ1037" s="104"/>
      <c r="CA1037" s="104"/>
      <c r="CB1037" s="104"/>
      <c r="CC1037" s="104"/>
      <c r="CD1037" s="104"/>
      <c r="CE1037" s="104"/>
      <c r="CF1037" s="104"/>
      <c r="CG1037" s="104"/>
      <c r="CH1037" s="104"/>
      <c r="CI1037" s="104"/>
      <c r="CJ1037" s="104"/>
      <c r="CK1037" s="104"/>
      <c r="CL1037" s="104"/>
      <c r="CM1037" s="104"/>
      <c r="CN1037" s="104"/>
      <c r="CO1037" s="104"/>
      <c r="CP1037" s="104"/>
      <c r="CQ1037" s="104"/>
    </row>
    <row r="1038" spans="1:95" s="5" customFormat="1" ht="15.6">
      <c r="B1038" s="5" t="s">
        <v>346</v>
      </c>
    </row>
    <row r="1039" spans="1:95" ht="14.45">
      <c r="A1039" s="104"/>
      <c r="B1039" s="104"/>
      <c r="C1039" s="104"/>
      <c r="D1039" s="104"/>
      <c r="E1039" s="104"/>
      <c r="F1039" s="104"/>
      <c r="G1039" s="104"/>
      <c r="H1039" s="104"/>
      <c r="I1039" s="104"/>
      <c r="J1039" s="104"/>
      <c r="K1039" s="104"/>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V1039" s="104"/>
      <c r="AW1039" s="104"/>
      <c r="AX1039" s="104"/>
      <c r="AY1039" s="104"/>
      <c r="AZ1039" s="104"/>
      <c r="BA1039" s="104"/>
      <c r="BB1039" s="104"/>
      <c r="BC1039" s="104"/>
      <c r="BD1039" s="104"/>
      <c r="BE1039" s="104"/>
      <c r="BF1039" s="104"/>
      <c r="BG1039" s="104"/>
      <c r="BH1039" s="104"/>
      <c r="BI1039" s="104"/>
      <c r="BJ1039" s="104"/>
      <c r="BK1039" s="104"/>
      <c r="BL1039" s="104"/>
      <c r="BM1039" s="104"/>
      <c r="BN1039" s="104"/>
      <c r="BO1039" s="104"/>
      <c r="BP1039" s="104"/>
      <c r="BQ1039" s="104"/>
      <c r="BR1039" s="104"/>
      <c r="BS1039" s="104"/>
      <c r="BT1039" s="104"/>
      <c r="BU1039" s="104"/>
      <c r="BV1039" s="104"/>
      <c r="BW1039" s="104"/>
      <c r="BX1039" s="104"/>
      <c r="BY1039" s="104"/>
      <c r="BZ1039" s="104"/>
      <c r="CA1039" s="104"/>
      <c r="CB1039" s="104"/>
      <c r="CC1039" s="104"/>
      <c r="CD1039" s="104"/>
      <c r="CE1039" s="104"/>
      <c r="CF1039" s="104"/>
      <c r="CG1039" s="104"/>
      <c r="CH1039" s="104"/>
      <c r="CI1039" s="104"/>
      <c r="CJ1039" s="104"/>
      <c r="CK1039" s="104"/>
      <c r="CL1039" s="104"/>
      <c r="CM1039" s="104"/>
      <c r="CN1039" s="104"/>
      <c r="CO1039" s="104"/>
      <c r="CP1039" s="104"/>
      <c r="CQ1039" s="104"/>
    </row>
    <row r="1040" spans="1:95" ht="14.45">
      <c r="A1040" s="104"/>
      <c r="B1040" s="104" t="s">
        <v>74</v>
      </c>
      <c r="C1040" s="109">
        <f>Current_year_in</f>
        <v>2024</v>
      </c>
      <c r="D1040" s="3" t="s">
        <v>347</v>
      </c>
      <c r="E1040" s="104"/>
      <c r="F1040" s="104"/>
      <c r="G1040" s="104"/>
      <c r="H1040" s="104"/>
      <c r="I1040" s="104"/>
      <c r="J1040" s="104"/>
      <c r="K1040" s="104"/>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V1040" s="104"/>
      <c r="AW1040" s="104"/>
      <c r="AX1040" s="104"/>
      <c r="AY1040" s="104"/>
      <c r="AZ1040" s="104"/>
      <c r="BA1040" s="104"/>
      <c r="BB1040" s="104"/>
      <c r="BC1040" s="104"/>
      <c r="BD1040" s="104"/>
      <c r="BE1040" s="104"/>
      <c r="BF1040" s="104"/>
      <c r="BG1040" s="104"/>
      <c r="BH1040" s="104"/>
      <c r="BI1040" s="104"/>
      <c r="BJ1040" s="104"/>
      <c r="BK1040" s="104"/>
      <c r="BL1040" s="104"/>
      <c r="BM1040" s="104"/>
      <c r="BN1040" s="104"/>
      <c r="BO1040" s="104"/>
      <c r="BP1040" s="104"/>
      <c r="BQ1040" s="104"/>
      <c r="BR1040" s="104"/>
      <c r="BS1040" s="104"/>
      <c r="BT1040" s="104"/>
      <c r="BU1040" s="104"/>
      <c r="BV1040" s="104"/>
      <c r="BW1040" s="104"/>
      <c r="BX1040" s="104"/>
      <c r="BY1040" s="104"/>
      <c r="BZ1040" s="104"/>
      <c r="CA1040" s="104"/>
      <c r="CB1040" s="104"/>
      <c r="CC1040" s="104"/>
      <c r="CD1040" s="104"/>
      <c r="CE1040" s="104"/>
      <c r="CF1040" s="104"/>
      <c r="CG1040" s="104"/>
      <c r="CH1040" s="104"/>
      <c r="CI1040" s="104"/>
      <c r="CJ1040" s="104"/>
      <c r="CK1040" s="104"/>
      <c r="CL1040" s="104"/>
      <c r="CM1040" s="104"/>
      <c r="CN1040" s="104"/>
      <c r="CO1040" s="104"/>
      <c r="CP1040" s="104"/>
      <c r="CQ1040" s="104"/>
    </row>
    <row r="1041" spans="1:95" ht="14.45">
      <c r="A1041" s="104"/>
      <c r="B1041" s="104" t="s">
        <v>170</v>
      </c>
      <c r="C1041" s="104">
        <f>PV_base_year_in</f>
        <v>2023</v>
      </c>
      <c r="D1041" s="3" t="s">
        <v>348</v>
      </c>
      <c r="E1041" s="104"/>
      <c r="F1041" s="104"/>
      <c r="G1041" s="104"/>
      <c r="H1041" s="104"/>
      <c r="I1041" s="104"/>
      <c r="J1041" s="104"/>
      <c r="K1041" s="104"/>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V1041" s="104"/>
      <c r="AW1041" s="104"/>
      <c r="AX1041" s="104"/>
      <c r="AY1041" s="104"/>
      <c r="AZ1041" s="104"/>
      <c r="BA1041" s="104"/>
      <c r="BB1041" s="104"/>
      <c r="BC1041" s="104"/>
      <c r="BD1041" s="104"/>
      <c r="BE1041" s="104"/>
      <c r="BF1041" s="104"/>
      <c r="BG1041" s="104"/>
      <c r="BH1041" s="104"/>
      <c r="BI1041" s="104"/>
      <c r="BJ1041" s="104"/>
      <c r="BK1041" s="104"/>
      <c r="BL1041" s="104"/>
      <c r="BM1041" s="104"/>
      <c r="BN1041" s="104"/>
      <c r="BO1041" s="104"/>
      <c r="BP1041" s="104"/>
      <c r="BQ1041" s="104"/>
      <c r="BR1041" s="104"/>
      <c r="BS1041" s="104"/>
      <c r="BT1041" s="104"/>
      <c r="BU1041" s="104"/>
      <c r="BV1041" s="104"/>
      <c r="BW1041" s="104"/>
      <c r="BX1041" s="104"/>
      <c r="BY1041" s="104"/>
      <c r="BZ1041" s="104"/>
      <c r="CA1041" s="104"/>
      <c r="CB1041" s="104"/>
      <c r="CC1041" s="104"/>
      <c r="CD1041" s="104"/>
      <c r="CE1041" s="104"/>
      <c r="CF1041" s="104"/>
      <c r="CG1041" s="104"/>
      <c r="CH1041" s="104"/>
      <c r="CI1041" s="104"/>
      <c r="CJ1041" s="104"/>
      <c r="CK1041" s="104"/>
      <c r="CL1041" s="104"/>
      <c r="CM1041" s="104"/>
      <c r="CN1041" s="104"/>
      <c r="CO1041" s="104"/>
      <c r="CP1041" s="104"/>
      <c r="CQ1041" s="104"/>
    </row>
    <row r="1042" spans="1:95" ht="14.45">
      <c r="A1042" s="104"/>
      <c r="B1042" s="104" t="s">
        <v>172</v>
      </c>
      <c r="C1042" s="104">
        <f>Discount_period_1_in</f>
        <v>1</v>
      </c>
      <c r="D1042" s="3" t="s">
        <v>349</v>
      </c>
      <c r="E1042" s="104"/>
      <c r="F1042" s="104"/>
      <c r="G1042" s="104"/>
      <c r="H1042" s="104"/>
      <c r="I1042" s="104"/>
      <c r="J1042" s="104"/>
      <c r="K1042" s="104"/>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V1042" s="104"/>
      <c r="AW1042" s="104"/>
      <c r="AX1042" s="104"/>
      <c r="AY1042" s="104"/>
      <c r="AZ1042" s="104"/>
      <c r="BA1042" s="104"/>
      <c r="BB1042" s="104"/>
      <c r="BC1042" s="104"/>
      <c r="BD1042" s="104"/>
      <c r="BE1042" s="104"/>
      <c r="BF1042" s="104"/>
      <c r="BG1042" s="104"/>
      <c r="BH1042" s="104"/>
      <c r="BI1042" s="104"/>
      <c r="BJ1042" s="104"/>
      <c r="BK1042" s="104"/>
      <c r="BL1042" s="104"/>
      <c r="BM1042" s="104"/>
      <c r="BN1042" s="104"/>
      <c r="BO1042" s="104"/>
      <c r="BP1042" s="104"/>
      <c r="BQ1042" s="104"/>
      <c r="BR1042" s="104"/>
      <c r="BS1042" s="104"/>
      <c r="BT1042" s="104"/>
      <c r="BU1042" s="104"/>
      <c r="BV1042" s="104"/>
      <c r="BW1042" s="104"/>
      <c r="BX1042" s="104"/>
      <c r="BY1042" s="104"/>
      <c r="BZ1042" s="104"/>
      <c r="CA1042" s="104"/>
      <c r="CB1042" s="104"/>
      <c r="CC1042" s="104"/>
      <c r="CD1042" s="104"/>
      <c r="CE1042" s="104"/>
      <c r="CF1042" s="104"/>
      <c r="CG1042" s="104"/>
      <c r="CH1042" s="104"/>
      <c r="CI1042" s="104"/>
      <c r="CJ1042" s="104"/>
      <c r="CK1042" s="104"/>
      <c r="CL1042" s="104"/>
      <c r="CM1042" s="104"/>
      <c r="CN1042" s="104"/>
      <c r="CO1042" s="104"/>
      <c r="CP1042" s="104"/>
      <c r="CQ1042" s="104"/>
    </row>
    <row r="1043" spans="1:95" ht="14.45">
      <c r="A1043" s="104"/>
      <c r="B1043" s="104" t="s">
        <v>174</v>
      </c>
      <c r="C1043" s="104">
        <f>Discount_period_2_in</f>
        <v>30</v>
      </c>
      <c r="D1043" s="3" t="s">
        <v>350</v>
      </c>
      <c r="E1043" s="104"/>
      <c r="F1043" s="104"/>
      <c r="G1043" s="104"/>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V1043" s="104"/>
      <c r="AW1043" s="104"/>
      <c r="AX1043" s="104"/>
      <c r="AY1043" s="104"/>
      <c r="AZ1043" s="104"/>
      <c r="BA1043" s="104"/>
      <c r="BB1043" s="104"/>
      <c r="BC1043" s="104"/>
      <c r="BD1043" s="104"/>
      <c r="BE1043" s="104"/>
      <c r="BF1043" s="104"/>
      <c r="BG1043" s="104"/>
      <c r="BH1043" s="104"/>
      <c r="BI1043" s="104"/>
      <c r="BJ1043" s="104"/>
      <c r="BK1043" s="104"/>
      <c r="BL1043" s="104"/>
      <c r="BM1043" s="104"/>
      <c r="BN1043" s="104"/>
      <c r="BO1043" s="104"/>
      <c r="BP1043" s="104"/>
      <c r="BQ1043" s="104"/>
      <c r="BR1043" s="104"/>
      <c r="BS1043" s="104"/>
      <c r="BT1043" s="104"/>
      <c r="BU1043" s="104"/>
      <c r="BV1043" s="104"/>
      <c r="BW1043" s="104"/>
      <c r="BX1043" s="104"/>
      <c r="BY1043" s="104"/>
      <c r="BZ1043" s="104"/>
      <c r="CA1043" s="104"/>
      <c r="CB1043" s="104"/>
      <c r="CC1043" s="104"/>
      <c r="CD1043" s="104"/>
      <c r="CE1043" s="104"/>
      <c r="CF1043" s="104"/>
      <c r="CG1043" s="104"/>
      <c r="CH1043" s="104"/>
      <c r="CI1043" s="104"/>
      <c r="CJ1043" s="104"/>
      <c r="CK1043" s="104"/>
      <c r="CL1043" s="104"/>
      <c r="CM1043" s="104"/>
      <c r="CN1043" s="104"/>
      <c r="CO1043" s="104"/>
      <c r="CP1043" s="104"/>
      <c r="CQ1043" s="104"/>
    </row>
    <row r="1044" spans="1:95" ht="14.45">
      <c r="A1044" s="104"/>
      <c r="B1044" s="104" t="s">
        <v>176</v>
      </c>
      <c r="C1044" s="104">
        <f>Discount_period_3_in</f>
        <v>75</v>
      </c>
      <c r="D1044" s="3" t="s">
        <v>351</v>
      </c>
      <c r="E1044" s="104"/>
      <c r="F1044" s="104"/>
      <c r="G1044" s="104"/>
      <c r="H1044" s="104"/>
      <c r="I1044" s="104"/>
      <c r="J1044" s="104"/>
      <c r="K1044" s="10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V1044" s="104"/>
      <c r="AW1044" s="104"/>
      <c r="AX1044" s="104"/>
      <c r="AY1044" s="104"/>
      <c r="AZ1044" s="104"/>
      <c r="BA1044" s="104"/>
      <c r="BB1044" s="104"/>
      <c r="BC1044" s="104"/>
      <c r="BD1044" s="104"/>
      <c r="BE1044" s="104"/>
      <c r="BF1044" s="104"/>
      <c r="BG1044" s="104"/>
      <c r="BH1044" s="104"/>
      <c r="BI1044" s="104"/>
      <c r="BJ1044" s="104"/>
      <c r="BK1044" s="104"/>
      <c r="BL1044" s="104"/>
      <c r="BM1044" s="104"/>
      <c r="BN1044" s="104"/>
      <c r="BO1044" s="104"/>
      <c r="BP1044" s="104"/>
      <c r="BQ1044" s="104"/>
      <c r="BR1044" s="104"/>
      <c r="BS1044" s="104"/>
      <c r="BT1044" s="104"/>
      <c r="BU1044" s="104"/>
      <c r="BV1044" s="104"/>
      <c r="BW1044" s="104"/>
      <c r="BX1044" s="104"/>
      <c r="BY1044" s="104"/>
      <c r="BZ1044" s="104"/>
      <c r="CA1044" s="104"/>
      <c r="CB1044" s="104"/>
      <c r="CC1044" s="104"/>
      <c r="CD1044" s="104"/>
      <c r="CE1044" s="104"/>
      <c r="CF1044" s="104"/>
      <c r="CG1044" s="104"/>
      <c r="CH1044" s="104"/>
      <c r="CI1044" s="104"/>
      <c r="CJ1044" s="104"/>
      <c r="CK1044" s="104"/>
      <c r="CL1044" s="104"/>
      <c r="CM1044" s="104"/>
      <c r="CN1044" s="104"/>
      <c r="CO1044" s="104"/>
      <c r="CP1044" s="104"/>
      <c r="CQ1044" s="104"/>
    </row>
    <row r="1045" spans="1:95" ht="14.45">
      <c r="A1045" s="104"/>
      <c r="B1045" s="104"/>
      <c r="C1045" s="104"/>
      <c r="D1045" s="104"/>
      <c r="E1045" s="104"/>
      <c r="F1045" s="104"/>
      <c r="G1045" s="104"/>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104"/>
      <c r="BB1045" s="104"/>
      <c r="BC1045" s="104"/>
      <c r="BD1045" s="104"/>
      <c r="BE1045" s="104"/>
      <c r="BF1045" s="104"/>
      <c r="BG1045" s="104"/>
      <c r="BH1045" s="104"/>
      <c r="BI1045" s="104"/>
      <c r="BJ1045" s="104"/>
      <c r="BK1045" s="104"/>
      <c r="BL1045" s="104"/>
      <c r="BM1045" s="104"/>
      <c r="BN1045" s="104"/>
      <c r="BO1045" s="104"/>
      <c r="BP1045" s="104"/>
      <c r="BQ1045" s="104"/>
      <c r="BR1045" s="104"/>
      <c r="BS1045" s="104"/>
      <c r="BT1045" s="104"/>
      <c r="BU1045" s="104"/>
      <c r="BV1045" s="104"/>
      <c r="BW1045" s="104"/>
      <c r="BX1045" s="104"/>
      <c r="BY1045" s="104"/>
      <c r="BZ1045" s="104"/>
      <c r="CA1045" s="104"/>
      <c r="CB1045" s="104"/>
      <c r="CC1045" s="104"/>
      <c r="CD1045" s="104"/>
      <c r="CE1045" s="104"/>
      <c r="CF1045" s="104"/>
      <c r="CG1045" s="104"/>
      <c r="CH1045" s="104"/>
      <c r="CI1045" s="104"/>
      <c r="CJ1045" s="104"/>
      <c r="CK1045" s="104"/>
      <c r="CL1045" s="104"/>
      <c r="CM1045" s="104"/>
      <c r="CN1045" s="104"/>
      <c r="CO1045" s="104"/>
      <c r="CP1045" s="104"/>
      <c r="CQ1045" s="104"/>
    </row>
    <row r="1046" spans="1:95" ht="14.45">
      <c r="A1046" s="104"/>
      <c r="B1046" s="104"/>
      <c r="C1046" s="104"/>
      <c r="D1046" s="11">
        <v>2010</v>
      </c>
      <c r="E1046" s="11">
        <v>2011</v>
      </c>
      <c r="F1046" s="11">
        <v>2012</v>
      </c>
      <c r="G1046" s="11">
        <v>2013</v>
      </c>
      <c r="H1046" s="11">
        <v>2014</v>
      </c>
      <c r="I1046" s="11">
        <v>2015</v>
      </c>
      <c r="J1046" s="11">
        <v>2016</v>
      </c>
      <c r="K1046" s="11">
        <v>2017</v>
      </c>
      <c r="L1046" s="11">
        <v>2018</v>
      </c>
      <c r="M1046" s="11">
        <v>2019</v>
      </c>
      <c r="N1046" s="11">
        <v>2020</v>
      </c>
      <c r="O1046" s="11">
        <v>2021</v>
      </c>
      <c r="P1046" s="11">
        <v>2022</v>
      </c>
      <c r="Q1046" s="11">
        <v>2023</v>
      </c>
      <c r="R1046" s="11">
        <v>2024</v>
      </c>
      <c r="S1046" s="11">
        <v>2025</v>
      </c>
      <c r="T1046" s="11">
        <v>2026</v>
      </c>
      <c r="U1046" s="11">
        <v>2027</v>
      </c>
      <c r="V1046" s="11">
        <v>2028</v>
      </c>
      <c r="W1046" s="11">
        <v>2029</v>
      </c>
      <c r="X1046" s="11">
        <v>2030</v>
      </c>
      <c r="Y1046" s="11">
        <v>2031</v>
      </c>
      <c r="Z1046" s="11">
        <v>2032</v>
      </c>
      <c r="AA1046" s="11">
        <v>2033</v>
      </c>
      <c r="AB1046" s="11">
        <v>2034</v>
      </c>
      <c r="AC1046" s="11">
        <v>2035</v>
      </c>
      <c r="AD1046" s="11">
        <v>2036</v>
      </c>
      <c r="AE1046" s="11">
        <v>2037</v>
      </c>
      <c r="AF1046" s="11">
        <v>2038</v>
      </c>
      <c r="AG1046" s="11">
        <v>2039</v>
      </c>
      <c r="AH1046" s="11">
        <v>2040</v>
      </c>
      <c r="AI1046" s="11">
        <v>2041</v>
      </c>
      <c r="AJ1046" s="11">
        <v>2042</v>
      </c>
      <c r="AK1046" s="11">
        <v>2043</v>
      </c>
      <c r="AL1046" s="11">
        <v>2044</v>
      </c>
      <c r="AM1046" s="11">
        <v>2045</v>
      </c>
      <c r="AN1046" s="11">
        <v>2046</v>
      </c>
      <c r="AO1046" s="11">
        <v>2047</v>
      </c>
      <c r="AP1046" s="11">
        <v>2048</v>
      </c>
      <c r="AQ1046" s="11">
        <v>2049</v>
      </c>
      <c r="AR1046" s="11">
        <v>2050</v>
      </c>
      <c r="AS1046" s="11">
        <v>2051</v>
      </c>
      <c r="AT1046" s="11">
        <v>2052</v>
      </c>
      <c r="AU1046" s="11">
        <v>2053</v>
      </c>
      <c r="AV1046" s="11">
        <v>2054</v>
      </c>
      <c r="AW1046" s="11">
        <v>2055</v>
      </c>
      <c r="AX1046" s="11">
        <v>2056</v>
      </c>
      <c r="AY1046" s="11">
        <v>2057</v>
      </c>
      <c r="AZ1046" s="11">
        <v>2058</v>
      </c>
      <c r="BA1046" s="11">
        <v>2059</v>
      </c>
      <c r="BB1046" s="11">
        <v>2060</v>
      </c>
      <c r="BC1046" s="11">
        <v>2061</v>
      </c>
      <c r="BD1046" s="11">
        <v>2062</v>
      </c>
      <c r="BE1046" s="11">
        <v>2063</v>
      </c>
      <c r="BF1046" s="11">
        <v>2064</v>
      </c>
      <c r="BG1046" s="11">
        <v>2065</v>
      </c>
      <c r="BH1046" s="11">
        <v>2066</v>
      </c>
      <c r="BI1046" s="11">
        <v>2067</v>
      </c>
      <c r="BJ1046" s="11">
        <v>2068</v>
      </c>
      <c r="BK1046" s="11">
        <v>2069</v>
      </c>
      <c r="BL1046" s="11">
        <v>2070</v>
      </c>
      <c r="BM1046" s="11">
        <v>2071</v>
      </c>
      <c r="BN1046" s="11">
        <v>2072</v>
      </c>
      <c r="BO1046" s="11">
        <v>2073</v>
      </c>
      <c r="BP1046" s="11">
        <v>2074</v>
      </c>
      <c r="BQ1046" s="11">
        <v>2075</v>
      </c>
      <c r="BR1046" s="11">
        <v>2076</v>
      </c>
      <c r="BS1046" s="11">
        <v>2077</v>
      </c>
      <c r="BT1046" s="11">
        <v>2078</v>
      </c>
      <c r="BU1046" s="11">
        <v>2079</v>
      </c>
      <c r="BV1046" s="11">
        <v>2080</v>
      </c>
      <c r="BW1046" s="11">
        <v>2081</v>
      </c>
      <c r="BX1046" s="11">
        <v>2082</v>
      </c>
      <c r="BY1046" s="11">
        <v>2083</v>
      </c>
      <c r="BZ1046" s="11">
        <v>2084</v>
      </c>
      <c r="CA1046" s="11">
        <v>2085</v>
      </c>
      <c r="CB1046" s="11">
        <v>2086</v>
      </c>
      <c r="CC1046" s="11">
        <v>2087</v>
      </c>
      <c r="CD1046" s="11">
        <v>2088</v>
      </c>
      <c r="CE1046" s="11">
        <v>2089</v>
      </c>
      <c r="CF1046" s="11">
        <v>2090</v>
      </c>
      <c r="CG1046" s="11">
        <v>2091</v>
      </c>
      <c r="CH1046" s="11">
        <v>2092</v>
      </c>
      <c r="CI1046" s="11">
        <v>2093</v>
      </c>
      <c r="CJ1046" s="11">
        <v>2094</v>
      </c>
      <c r="CK1046" s="11">
        <v>2095</v>
      </c>
      <c r="CL1046" s="11">
        <v>2096</v>
      </c>
      <c r="CM1046" s="11">
        <v>2097</v>
      </c>
      <c r="CN1046" s="11">
        <v>2098</v>
      </c>
      <c r="CO1046" s="11">
        <v>2099</v>
      </c>
      <c r="CP1046" s="11">
        <v>2100</v>
      </c>
      <c r="CQ1046" s="104"/>
    </row>
    <row r="1047" spans="1:95" ht="14.45">
      <c r="A1047" s="104"/>
      <c r="B1047" s="3" t="s">
        <v>226</v>
      </c>
      <c r="C1047" s="104"/>
      <c r="D1047" s="104"/>
      <c r="E1047" s="104"/>
      <c r="F1047" s="104"/>
      <c r="G1047" s="104"/>
      <c r="H1047" s="104"/>
      <c r="I1047" s="104"/>
      <c r="J1047" s="104"/>
      <c r="K1047" s="104"/>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V1047" s="104"/>
      <c r="AW1047" s="104"/>
      <c r="AX1047" s="104"/>
      <c r="AY1047" s="104"/>
      <c r="AZ1047" s="104"/>
      <c r="BA1047" s="104"/>
      <c r="BB1047" s="104"/>
      <c r="BC1047" s="104"/>
      <c r="BD1047" s="104"/>
      <c r="BE1047" s="104"/>
      <c r="BF1047" s="104"/>
      <c r="BG1047" s="104"/>
      <c r="BH1047" s="104"/>
      <c r="BI1047" s="104"/>
      <c r="BJ1047" s="104"/>
      <c r="BK1047" s="104"/>
      <c r="BL1047" s="104"/>
      <c r="BM1047" s="104"/>
      <c r="BN1047" s="104"/>
      <c r="BO1047" s="104"/>
      <c r="BP1047" s="104"/>
      <c r="BQ1047" s="104"/>
      <c r="BR1047" s="104"/>
      <c r="BS1047" s="104"/>
      <c r="BT1047" s="104"/>
      <c r="BU1047" s="104"/>
      <c r="BV1047" s="104"/>
      <c r="BW1047" s="104"/>
      <c r="BX1047" s="104"/>
      <c r="BY1047" s="104"/>
      <c r="BZ1047" s="104"/>
      <c r="CA1047" s="104"/>
      <c r="CB1047" s="104"/>
      <c r="CC1047" s="104"/>
      <c r="CD1047" s="104"/>
      <c r="CE1047" s="104"/>
      <c r="CF1047" s="104"/>
      <c r="CG1047" s="104"/>
      <c r="CH1047" s="104"/>
      <c r="CI1047" s="104"/>
      <c r="CJ1047" s="104"/>
      <c r="CK1047" s="104"/>
      <c r="CL1047" s="104"/>
      <c r="CM1047" s="104"/>
      <c r="CN1047" s="104"/>
      <c r="CO1047" s="104"/>
      <c r="CP1047" s="104"/>
      <c r="CQ1047" s="104"/>
    </row>
    <row r="1048" spans="1:95" ht="14.45">
      <c r="A1048" s="104"/>
      <c r="B1048" s="104" t="s">
        <v>352</v>
      </c>
      <c r="C1048" s="104"/>
      <c r="D1048" s="104">
        <f t="shared" ref="D1048" si="229">AND(year&gt;PV_base_year,year&lt;=(Current_year+Discount_period_1))*1</f>
        <v>0</v>
      </c>
      <c r="E1048" s="104">
        <f t="shared" ref="E1048:AJ1048" si="230">AND(year&gt;PV_base_year,year&lt;=(Current_year))*1</f>
        <v>0</v>
      </c>
      <c r="F1048" s="104">
        <f t="shared" si="230"/>
        <v>0</v>
      </c>
      <c r="G1048" s="104">
        <f t="shared" si="230"/>
        <v>0</v>
      </c>
      <c r="H1048" s="104">
        <f t="shared" si="230"/>
        <v>0</v>
      </c>
      <c r="I1048" s="104">
        <f t="shared" si="230"/>
        <v>0</v>
      </c>
      <c r="J1048" s="104">
        <f t="shared" si="230"/>
        <v>0</v>
      </c>
      <c r="K1048" s="104">
        <f t="shared" si="230"/>
        <v>0</v>
      </c>
      <c r="L1048" s="104">
        <f t="shared" si="230"/>
        <v>0</v>
      </c>
      <c r="M1048" s="104">
        <f t="shared" si="230"/>
        <v>0</v>
      </c>
      <c r="N1048" s="104">
        <f t="shared" si="230"/>
        <v>0</v>
      </c>
      <c r="O1048" s="104">
        <f t="shared" si="230"/>
        <v>0</v>
      </c>
      <c r="P1048" s="104">
        <f t="shared" si="230"/>
        <v>0</v>
      </c>
      <c r="Q1048" s="104">
        <f t="shared" si="230"/>
        <v>0</v>
      </c>
      <c r="R1048" s="104">
        <f t="shared" si="230"/>
        <v>1</v>
      </c>
      <c r="S1048" s="104">
        <f t="shared" si="230"/>
        <v>0</v>
      </c>
      <c r="T1048" s="104">
        <f t="shared" si="230"/>
        <v>0</v>
      </c>
      <c r="U1048" s="104">
        <f t="shared" si="230"/>
        <v>0</v>
      </c>
      <c r="V1048" s="104">
        <f t="shared" si="230"/>
        <v>0</v>
      </c>
      <c r="W1048" s="104">
        <f t="shared" si="230"/>
        <v>0</v>
      </c>
      <c r="X1048" s="104">
        <f t="shared" si="230"/>
        <v>0</v>
      </c>
      <c r="Y1048" s="104">
        <f t="shared" si="230"/>
        <v>0</v>
      </c>
      <c r="Z1048" s="104">
        <f t="shared" si="230"/>
        <v>0</v>
      </c>
      <c r="AA1048" s="104">
        <f t="shared" si="230"/>
        <v>0</v>
      </c>
      <c r="AB1048" s="104">
        <f t="shared" si="230"/>
        <v>0</v>
      </c>
      <c r="AC1048" s="104">
        <f t="shared" si="230"/>
        <v>0</v>
      </c>
      <c r="AD1048" s="104">
        <f t="shared" si="230"/>
        <v>0</v>
      </c>
      <c r="AE1048" s="104">
        <f t="shared" si="230"/>
        <v>0</v>
      </c>
      <c r="AF1048" s="104">
        <f t="shared" si="230"/>
        <v>0</v>
      </c>
      <c r="AG1048" s="104">
        <f t="shared" si="230"/>
        <v>0</v>
      </c>
      <c r="AH1048" s="104">
        <f t="shared" si="230"/>
        <v>0</v>
      </c>
      <c r="AI1048" s="104">
        <f t="shared" si="230"/>
        <v>0</v>
      </c>
      <c r="AJ1048" s="104">
        <f t="shared" si="230"/>
        <v>0</v>
      </c>
      <c r="AK1048" s="104">
        <f t="shared" ref="AK1048:BP1048" si="231">AND(year&gt;PV_base_year,year&lt;=(Current_year))*1</f>
        <v>0</v>
      </c>
      <c r="AL1048" s="104">
        <f t="shared" si="231"/>
        <v>0</v>
      </c>
      <c r="AM1048" s="104">
        <f t="shared" si="231"/>
        <v>0</v>
      </c>
      <c r="AN1048" s="104">
        <f t="shared" si="231"/>
        <v>0</v>
      </c>
      <c r="AO1048" s="104">
        <f t="shared" si="231"/>
        <v>0</v>
      </c>
      <c r="AP1048" s="104">
        <f t="shared" si="231"/>
        <v>0</v>
      </c>
      <c r="AQ1048" s="104">
        <f t="shared" si="231"/>
        <v>0</v>
      </c>
      <c r="AR1048" s="104">
        <f t="shared" si="231"/>
        <v>0</v>
      </c>
      <c r="AS1048" s="104">
        <f t="shared" si="231"/>
        <v>0</v>
      </c>
      <c r="AT1048" s="104">
        <f t="shared" si="231"/>
        <v>0</v>
      </c>
      <c r="AU1048" s="104">
        <f t="shared" si="231"/>
        <v>0</v>
      </c>
      <c r="AV1048" s="104">
        <f t="shared" si="231"/>
        <v>0</v>
      </c>
      <c r="AW1048" s="104">
        <f t="shared" si="231"/>
        <v>0</v>
      </c>
      <c r="AX1048" s="104">
        <f t="shared" si="231"/>
        <v>0</v>
      </c>
      <c r="AY1048" s="104">
        <f t="shared" si="231"/>
        <v>0</v>
      </c>
      <c r="AZ1048" s="104">
        <f t="shared" si="231"/>
        <v>0</v>
      </c>
      <c r="BA1048" s="104">
        <f t="shared" si="231"/>
        <v>0</v>
      </c>
      <c r="BB1048" s="104">
        <f t="shared" si="231"/>
        <v>0</v>
      </c>
      <c r="BC1048" s="104">
        <f t="shared" si="231"/>
        <v>0</v>
      </c>
      <c r="BD1048" s="104">
        <f t="shared" si="231"/>
        <v>0</v>
      </c>
      <c r="BE1048" s="104">
        <f t="shared" si="231"/>
        <v>0</v>
      </c>
      <c r="BF1048" s="104">
        <f t="shared" si="231"/>
        <v>0</v>
      </c>
      <c r="BG1048" s="104">
        <f t="shared" si="231"/>
        <v>0</v>
      </c>
      <c r="BH1048" s="104">
        <f t="shared" si="231"/>
        <v>0</v>
      </c>
      <c r="BI1048" s="104">
        <f t="shared" si="231"/>
        <v>0</v>
      </c>
      <c r="BJ1048" s="104">
        <f t="shared" si="231"/>
        <v>0</v>
      </c>
      <c r="BK1048" s="104">
        <f t="shared" si="231"/>
        <v>0</v>
      </c>
      <c r="BL1048" s="104">
        <f t="shared" si="231"/>
        <v>0</v>
      </c>
      <c r="BM1048" s="104">
        <f t="shared" si="231"/>
        <v>0</v>
      </c>
      <c r="BN1048" s="104">
        <f t="shared" si="231"/>
        <v>0</v>
      </c>
      <c r="BO1048" s="104">
        <f t="shared" si="231"/>
        <v>0</v>
      </c>
      <c r="BP1048" s="104">
        <f t="shared" si="231"/>
        <v>0</v>
      </c>
      <c r="BQ1048" s="104">
        <f t="shared" ref="BQ1048:CP1048" si="232">AND(year&gt;PV_base_year,year&lt;=(Current_year))*1</f>
        <v>0</v>
      </c>
      <c r="BR1048" s="104">
        <f t="shared" si="232"/>
        <v>0</v>
      </c>
      <c r="BS1048" s="104">
        <f t="shared" si="232"/>
        <v>0</v>
      </c>
      <c r="BT1048" s="104">
        <f t="shared" si="232"/>
        <v>0</v>
      </c>
      <c r="BU1048" s="104">
        <f t="shared" si="232"/>
        <v>0</v>
      </c>
      <c r="BV1048" s="104">
        <f t="shared" si="232"/>
        <v>0</v>
      </c>
      <c r="BW1048" s="104">
        <f t="shared" si="232"/>
        <v>0</v>
      </c>
      <c r="BX1048" s="104">
        <f t="shared" si="232"/>
        <v>0</v>
      </c>
      <c r="BY1048" s="104">
        <f t="shared" si="232"/>
        <v>0</v>
      </c>
      <c r="BZ1048" s="104">
        <f t="shared" si="232"/>
        <v>0</v>
      </c>
      <c r="CA1048" s="104">
        <f t="shared" si="232"/>
        <v>0</v>
      </c>
      <c r="CB1048" s="104">
        <f t="shared" si="232"/>
        <v>0</v>
      </c>
      <c r="CC1048" s="104">
        <f t="shared" si="232"/>
        <v>0</v>
      </c>
      <c r="CD1048" s="104">
        <f t="shared" si="232"/>
        <v>0</v>
      </c>
      <c r="CE1048" s="104">
        <f t="shared" si="232"/>
        <v>0</v>
      </c>
      <c r="CF1048" s="104">
        <f t="shared" si="232"/>
        <v>0</v>
      </c>
      <c r="CG1048" s="104">
        <f t="shared" si="232"/>
        <v>0</v>
      </c>
      <c r="CH1048" s="104">
        <f t="shared" si="232"/>
        <v>0</v>
      </c>
      <c r="CI1048" s="104">
        <f t="shared" si="232"/>
        <v>0</v>
      </c>
      <c r="CJ1048" s="104">
        <f t="shared" si="232"/>
        <v>0</v>
      </c>
      <c r="CK1048" s="104">
        <f t="shared" si="232"/>
        <v>0</v>
      </c>
      <c r="CL1048" s="104">
        <f t="shared" si="232"/>
        <v>0</v>
      </c>
      <c r="CM1048" s="104">
        <f t="shared" si="232"/>
        <v>0</v>
      </c>
      <c r="CN1048" s="104">
        <f t="shared" si="232"/>
        <v>0</v>
      </c>
      <c r="CO1048" s="104">
        <f t="shared" si="232"/>
        <v>0</v>
      </c>
      <c r="CP1048" s="104">
        <f t="shared" si="232"/>
        <v>0</v>
      </c>
      <c r="CQ1048" s="3" t="s">
        <v>353</v>
      </c>
    </row>
    <row r="1049" spans="1:95" ht="14.45">
      <c r="A1049" s="104"/>
      <c r="B1049" s="104" t="s">
        <v>354</v>
      </c>
      <c r="C1049" s="104"/>
      <c r="D1049" s="104">
        <f t="shared" ref="D1049:AI1049" si="233">AND(year&gt;Current_year,year&lt;=Current_year+Discount_period_2)*1</f>
        <v>0</v>
      </c>
      <c r="E1049" s="104">
        <f t="shared" si="233"/>
        <v>0</v>
      </c>
      <c r="F1049" s="104">
        <f t="shared" si="233"/>
        <v>0</v>
      </c>
      <c r="G1049" s="104">
        <f t="shared" si="233"/>
        <v>0</v>
      </c>
      <c r="H1049" s="104">
        <f t="shared" si="233"/>
        <v>0</v>
      </c>
      <c r="I1049" s="104">
        <f t="shared" si="233"/>
        <v>0</v>
      </c>
      <c r="J1049" s="104">
        <f t="shared" si="233"/>
        <v>0</v>
      </c>
      <c r="K1049" s="104">
        <f t="shared" si="233"/>
        <v>0</v>
      </c>
      <c r="L1049" s="104">
        <f t="shared" si="233"/>
        <v>0</v>
      </c>
      <c r="M1049" s="104">
        <f t="shared" si="233"/>
        <v>0</v>
      </c>
      <c r="N1049" s="104">
        <f t="shared" si="233"/>
        <v>0</v>
      </c>
      <c r="O1049" s="104">
        <f t="shared" si="233"/>
        <v>0</v>
      </c>
      <c r="P1049" s="104">
        <f t="shared" si="233"/>
        <v>0</v>
      </c>
      <c r="Q1049" s="104">
        <f t="shared" si="233"/>
        <v>0</v>
      </c>
      <c r="R1049" s="104">
        <f t="shared" si="233"/>
        <v>0</v>
      </c>
      <c r="S1049" s="104">
        <f t="shared" si="233"/>
        <v>1</v>
      </c>
      <c r="T1049" s="104">
        <f t="shared" si="233"/>
        <v>1</v>
      </c>
      <c r="U1049" s="104">
        <f t="shared" si="233"/>
        <v>1</v>
      </c>
      <c r="V1049" s="104">
        <f t="shared" si="233"/>
        <v>1</v>
      </c>
      <c r="W1049" s="104">
        <f t="shared" si="233"/>
        <v>1</v>
      </c>
      <c r="X1049" s="104">
        <f t="shared" si="233"/>
        <v>1</v>
      </c>
      <c r="Y1049" s="104">
        <f t="shared" si="233"/>
        <v>1</v>
      </c>
      <c r="Z1049" s="104">
        <f t="shared" si="233"/>
        <v>1</v>
      </c>
      <c r="AA1049" s="104">
        <f t="shared" si="233"/>
        <v>1</v>
      </c>
      <c r="AB1049" s="104">
        <f t="shared" si="233"/>
        <v>1</v>
      </c>
      <c r="AC1049" s="104">
        <f t="shared" si="233"/>
        <v>1</v>
      </c>
      <c r="AD1049" s="104">
        <f t="shared" si="233"/>
        <v>1</v>
      </c>
      <c r="AE1049" s="104">
        <f t="shared" si="233"/>
        <v>1</v>
      </c>
      <c r="AF1049" s="104">
        <f t="shared" si="233"/>
        <v>1</v>
      </c>
      <c r="AG1049" s="104">
        <f t="shared" si="233"/>
        <v>1</v>
      </c>
      <c r="AH1049" s="104">
        <f t="shared" si="233"/>
        <v>1</v>
      </c>
      <c r="AI1049" s="104">
        <f t="shared" si="233"/>
        <v>1</v>
      </c>
      <c r="AJ1049" s="104">
        <f t="shared" ref="AJ1049:BO1049" si="234">AND(year&gt;Current_year,year&lt;=Current_year+Discount_period_2)*1</f>
        <v>1</v>
      </c>
      <c r="AK1049" s="104">
        <f t="shared" si="234"/>
        <v>1</v>
      </c>
      <c r="AL1049" s="104">
        <f t="shared" si="234"/>
        <v>1</v>
      </c>
      <c r="AM1049" s="104">
        <f t="shared" si="234"/>
        <v>1</v>
      </c>
      <c r="AN1049" s="104">
        <f t="shared" si="234"/>
        <v>1</v>
      </c>
      <c r="AO1049" s="104">
        <f t="shared" si="234"/>
        <v>1</v>
      </c>
      <c r="AP1049" s="104">
        <f t="shared" si="234"/>
        <v>1</v>
      </c>
      <c r="AQ1049" s="104">
        <f t="shared" si="234"/>
        <v>1</v>
      </c>
      <c r="AR1049" s="104">
        <f t="shared" si="234"/>
        <v>1</v>
      </c>
      <c r="AS1049" s="104">
        <f t="shared" si="234"/>
        <v>1</v>
      </c>
      <c r="AT1049" s="104">
        <f t="shared" si="234"/>
        <v>1</v>
      </c>
      <c r="AU1049" s="104">
        <f t="shared" si="234"/>
        <v>1</v>
      </c>
      <c r="AV1049" s="104">
        <f t="shared" si="234"/>
        <v>1</v>
      </c>
      <c r="AW1049" s="104">
        <f t="shared" si="234"/>
        <v>0</v>
      </c>
      <c r="AX1049" s="104">
        <f t="shared" si="234"/>
        <v>0</v>
      </c>
      <c r="AY1049" s="104">
        <f t="shared" si="234"/>
        <v>0</v>
      </c>
      <c r="AZ1049" s="104">
        <f t="shared" si="234"/>
        <v>0</v>
      </c>
      <c r="BA1049" s="104">
        <f t="shared" si="234"/>
        <v>0</v>
      </c>
      <c r="BB1049" s="104">
        <f t="shared" si="234"/>
        <v>0</v>
      </c>
      <c r="BC1049" s="104">
        <f t="shared" si="234"/>
        <v>0</v>
      </c>
      <c r="BD1049" s="104">
        <f t="shared" si="234"/>
        <v>0</v>
      </c>
      <c r="BE1049" s="104">
        <f t="shared" si="234"/>
        <v>0</v>
      </c>
      <c r="BF1049" s="104">
        <f t="shared" si="234"/>
        <v>0</v>
      </c>
      <c r="BG1049" s="104">
        <f t="shared" si="234"/>
        <v>0</v>
      </c>
      <c r="BH1049" s="104">
        <f t="shared" si="234"/>
        <v>0</v>
      </c>
      <c r="BI1049" s="104">
        <f t="shared" si="234"/>
        <v>0</v>
      </c>
      <c r="BJ1049" s="104">
        <f t="shared" si="234"/>
        <v>0</v>
      </c>
      <c r="BK1049" s="104">
        <f t="shared" si="234"/>
        <v>0</v>
      </c>
      <c r="BL1049" s="104">
        <f t="shared" si="234"/>
        <v>0</v>
      </c>
      <c r="BM1049" s="104">
        <f t="shared" si="234"/>
        <v>0</v>
      </c>
      <c r="BN1049" s="104">
        <f t="shared" si="234"/>
        <v>0</v>
      </c>
      <c r="BO1049" s="104">
        <f t="shared" si="234"/>
        <v>0</v>
      </c>
      <c r="BP1049" s="104">
        <f t="shared" ref="BP1049:CP1049" si="235">AND(year&gt;Current_year,year&lt;=Current_year+Discount_period_2)*1</f>
        <v>0</v>
      </c>
      <c r="BQ1049" s="104">
        <f t="shared" si="235"/>
        <v>0</v>
      </c>
      <c r="BR1049" s="104">
        <f t="shared" si="235"/>
        <v>0</v>
      </c>
      <c r="BS1049" s="104">
        <f t="shared" si="235"/>
        <v>0</v>
      </c>
      <c r="BT1049" s="104">
        <f t="shared" si="235"/>
        <v>0</v>
      </c>
      <c r="BU1049" s="104">
        <f t="shared" si="235"/>
        <v>0</v>
      </c>
      <c r="BV1049" s="104">
        <f t="shared" si="235"/>
        <v>0</v>
      </c>
      <c r="BW1049" s="104">
        <f t="shared" si="235"/>
        <v>0</v>
      </c>
      <c r="BX1049" s="104">
        <f t="shared" si="235"/>
        <v>0</v>
      </c>
      <c r="BY1049" s="104">
        <f t="shared" si="235"/>
        <v>0</v>
      </c>
      <c r="BZ1049" s="104">
        <f t="shared" si="235"/>
        <v>0</v>
      </c>
      <c r="CA1049" s="104">
        <f t="shared" si="235"/>
        <v>0</v>
      </c>
      <c r="CB1049" s="104">
        <f t="shared" si="235"/>
        <v>0</v>
      </c>
      <c r="CC1049" s="104">
        <f t="shared" si="235"/>
        <v>0</v>
      </c>
      <c r="CD1049" s="104">
        <f t="shared" si="235"/>
        <v>0</v>
      </c>
      <c r="CE1049" s="104">
        <f t="shared" si="235"/>
        <v>0</v>
      </c>
      <c r="CF1049" s="104">
        <f t="shared" si="235"/>
        <v>0</v>
      </c>
      <c r="CG1049" s="104">
        <f t="shared" si="235"/>
        <v>0</v>
      </c>
      <c r="CH1049" s="104">
        <f t="shared" si="235"/>
        <v>0</v>
      </c>
      <c r="CI1049" s="104">
        <f t="shared" si="235"/>
        <v>0</v>
      </c>
      <c r="CJ1049" s="104">
        <f t="shared" si="235"/>
        <v>0</v>
      </c>
      <c r="CK1049" s="104">
        <f t="shared" si="235"/>
        <v>0</v>
      </c>
      <c r="CL1049" s="104">
        <f t="shared" si="235"/>
        <v>0</v>
      </c>
      <c r="CM1049" s="104">
        <f t="shared" si="235"/>
        <v>0</v>
      </c>
      <c r="CN1049" s="104">
        <f t="shared" si="235"/>
        <v>0</v>
      </c>
      <c r="CO1049" s="104">
        <f t="shared" si="235"/>
        <v>0</v>
      </c>
      <c r="CP1049" s="104">
        <f t="shared" si="235"/>
        <v>0</v>
      </c>
      <c r="CQ1049" s="3" t="s">
        <v>355</v>
      </c>
    </row>
    <row r="1050" spans="1:95" ht="14.45">
      <c r="A1050" s="104"/>
      <c r="B1050" s="104" t="s">
        <v>356</v>
      </c>
      <c r="C1050" s="104"/>
      <c r="D1050" s="104">
        <f t="shared" ref="D1050:AI1050" si="236">AND(year&gt;Current_year+Discount_period_2,year&lt;=Current_year+Discount_period_3)*1</f>
        <v>0</v>
      </c>
      <c r="E1050" s="104">
        <f t="shared" si="236"/>
        <v>0</v>
      </c>
      <c r="F1050" s="104">
        <f t="shared" si="236"/>
        <v>0</v>
      </c>
      <c r="G1050" s="104">
        <f t="shared" si="236"/>
        <v>0</v>
      </c>
      <c r="H1050" s="104">
        <f t="shared" si="236"/>
        <v>0</v>
      </c>
      <c r="I1050" s="104">
        <f t="shared" si="236"/>
        <v>0</v>
      </c>
      <c r="J1050" s="104">
        <f t="shared" si="236"/>
        <v>0</v>
      </c>
      <c r="K1050" s="104">
        <f t="shared" si="236"/>
        <v>0</v>
      </c>
      <c r="L1050" s="104">
        <f t="shared" si="236"/>
        <v>0</v>
      </c>
      <c r="M1050" s="104">
        <f t="shared" si="236"/>
        <v>0</v>
      </c>
      <c r="N1050" s="104">
        <f t="shared" si="236"/>
        <v>0</v>
      </c>
      <c r="O1050" s="104">
        <f t="shared" si="236"/>
        <v>0</v>
      </c>
      <c r="P1050" s="104">
        <f t="shared" si="236"/>
        <v>0</v>
      </c>
      <c r="Q1050" s="104">
        <f t="shared" si="236"/>
        <v>0</v>
      </c>
      <c r="R1050" s="104">
        <f t="shared" si="236"/>
        <v>0</v>
      </c>
      <c r="S1050" s="104">
        <f t="shared" si="236"/>
        <v>0</v>
      </c>
      <c r="T1050" s="104">
        <f t="shared" si="236"/>
        <v>0</v>
      </c>
      <c r="U1050" s="104">
        <f t="shared" si="236"/>
        <v>0</v>
      </c>
      <c r="V1050" s="104">
        <f t="shared" si="236"/>
        <v>0</v>
      </c>
      <c r="W1050" s="104">
        <f t="shared" si="236"/>
        <v>0</v>
      </c>
      <c r="X1050" s="104">
        <f t="shared" si="236"/>
        <v>0</v>
      </c>
      <c r="Y1050" s="104">
        <f t="shared" si="236"/>
        <v>0</v>
      </c>
      <c r="Z1050" s="104">
        <f t="shared" si="236"/>
        <v>0</v>
      </c>
      <c r="AA1050" s="104">
        <f t="shared" si="236"/>
        <v>0</v>
      </c>
      <c r="AB1050" s="104">
        <f t="shared" si="236"/>
        <v>0</v>
      </c>
      <c r="AC1050" s="104">
        <f t="shared" si="236"/>
        <v>0</v>
      </c>
      <c r="AD1050" s="104">
        <f t="shared" si="236"/>
        <v>0</v>
      </c>
      <c r="AE1050" s="104">
        <f t="shared" si="236"/>
        <v>0</v>
      </c>
      <c r="AF1050" s="104">
        <f t="shared" si="236"/>
        <v>0</v>
      </c>
      <c r="AG1050" s="104">
        <f t="shared" si="236"/>
        <v>0</v>
      </c>
      <c r="AH1050" s="104">
        <f t="shared" si="236"/>
        <v>0</v>
      </c>
      <c r="AI1050" s="104">
        <f t="shared" si="236"/>
        <v>0</v>
      </c>
      <c r="AJ1050" s="104">
        <f t="shared" ref="AJ1050:BO1050" si="237">AND(year&gt;Current_year+Discount_period_2,year&lt;=Current_year+Discount_period_3)*1</f>
        <v>0</v>
      </c>
      <c r="AK1050" s="104">
        <f t="shared" si="237"/>
        <v>0</v>
      </c>
      <c r="AL1050" s="104">
        <f t="shared" si="237"/>
        <v>0</v>
      </c>
      <c r="AM1050" s="104">
        <f t="shared" si="237"/>
        <v>0</v>
      </c>
      <c r="AN1050" s="104">
        <f t="shared" si="237"/>
        <v>0</v>
      </c>
      <c r="AO1050" s="104">
        <f t="shared" si="237"/>
        <v>0</v>
      </c>
      <c r="AP1050" s="104">
        <f t="shared" si="237"/>
        <v>0</v>
      </c>
      <c r="AQ1050" s="104">
        <f t="shared" si="237"/>
        <v>0</v>
      </c>
      <c r="AR1050" s="104">
        <f t="shared" si="237"/>
        <v>0</v>
      </c>
      <c r="AS1050" s="104">
        <f t="shared" si="237"/>
        <v>0</v>
      </c>
      <c r="AT1050" s="104">
        <f t="shared" si="237"/>
        <v>0</v>
      </c>
      <c r="AU1050" s="104">
        <f t="shared" si="237"/>
        <v>0</v>
      </c>
      <c r="AV1050" s="104">
        <f t="shared" si="237"/>
        <v>0</v>
      </c>
      <c r="AW1050" s="104">
        <f t="shared" si="237"/>
        <v>1</v>
      </c>
      <c r="AX1050" s="104">
        <f t="shared" si="237"/>
        <v>1</v>
      </c>
      <c r="AY1050" s="104">
        <f t="shared" si="237"/>
        <v>1</v>
      </c>
      <c r="AZ1050" s="104">
        <f t="shared" si="237"/>
        <v>1</v>
      </c>
      <c r="BA1050" s="104">
        <f t="shared" si="237"/>
        <v>1</v>
      </c>
      <c r="BB1050" s="104">
        <f t="shared" si="237"/>
        <v>1</v>
      </c>
      <c r="BC1050" s="104">
        <f t="shared" si="237"/>
        <v>1</v>
      </c>
      <c r="BD1050" s="104">
        <f t="shared" si="237"/>
        <v>1</v>
      </c>
      <c r="BE1050" s="104">
        <f t="shared" si="237"/>
        <v>1</v>
      </c>
      <c r="BF1050" s="104">
        <f t="shared" si="237"/>
        <v>1</v>
      </c>
      <c r="BG1050" s="104">
        <f t="shared" si="237"/>
        <v>1</v>
      </c>
      <c r="BH1050" s="104">
        <f t="shared" si="237"/>
        <v>1</v>
      </c>
      <c r="BI1050" s="104">
        <f t="shared" si="237"/>
        <v>1</v>
      </c>
      <c r="BJ1050" s="104">
        <f t="shared" si="237"/>
        <v>1</v>
      </c>
      <c r="BK1050" s="104">
        <f t="shared" si="237"/>
        <v>1</v>
      </c>
      <c r="BL1050" s="104">
        <f t="shared" si="237"/>
        <v>1</v>
      </c>
      <c r="BM1050" s="104">
        <f t="shared" si="237"/>
        <v>1</v>
      </c>
      <c r="BN1050" s="104">
        <f t="shared" si="237"/>
        <v>1</v>
      </c>
      <c r="BO1050" s="104">
        <f t="shared" si="237"/>
        <v>1</v>
      </c>
      <c r="BP1050" s="104">
        <f t="shared" ref="BP1050:CP1050" si="238">AND(year&gt;Current_year+Discount_period_2,year&lt;=Current_year+Discount_period_3)*1</f>
        <v>1</v>
      </c>
      <c r="BQ1050" s="104">
        <f t="shared" si="238"/>
        <v>1</v>
      </c>
      <c r="BR1050" s="104">
        <f t="shared" si="238"/>
        <v>1</v>
      </c>
      <c r="BS1050" s="104">
        <f t="shared" si="238"/>
        <v>1</v>
      </c>
      <c r="BT1050" s="104">
        <f t="shared" si="238"/>
        <v>1</v>
      </c>
      <c r="BU1050" s="104">
        <f t="shared" si="238"/>
        <v>1</v>
      </c>
      <c r="BV1050" s="104">
        <f t="shared" si="238"/>
        <v>1</v>
      </c>
      <c r="BW1050" s="104">
        <f t="shared" si="238"/>
        <v>1</v>
      </c>
      <c r="BX1050" s="104">
        <f t="shared" si="238"/>
        <v>1</v>
      </c>
      <c r="BY1050" s="104">
        <f t="shared" si="238"/>
        <v>1</v>
      </c>
      <c r="BZ1050" s="104">
        <f t="shared" si="238"/>
        <v>1</v>
      </c>
      <c r="CA1050" s="104">
        <f t="shared" si="238"/>
        <v>1</v>
      </c>
      <c r="CB1050" s="104">
        <f t="shared" si="238"/>
        <v>1</v>
      </c>
      <c r="CC1050" s="104">
        <f t="shared" si="238"/>
        <v>1</v>
      </c>
      <c r="CD1050" s="104">
        <f t="shared" si="238"/>
        <v>1</v>
      </c>
      <c r="CE1050" s="104">
        <f t="shared" si="238"/>
        <v>1</v>
      </c>
      <c r="CF1050" s="104">
        <f t="shared" si="238"/>
        <v>1</v>
      </c>
      <c r="CG1050" s="104">
        <f t="shared" si="238"/>
        <v>1</v>
      </c>
      <c r="CH1050" s="104">
        <f t="shared" si="238"/>
        <v>1</v>
      </c>
      <c r="CI1050" s="104">
        <f t="shared" si="238"/>
        <v>1</v>
      </c>
      <c r="CJ1050" s="104">
        <f t="shared" si="238"/>
        <v>1</v>
      </c>
      <c r="CK1050" s="104">
        <f t="shared" si="238"/>
        <v>1</v>
      </c>
      <c r="CL1050" s="104">
        <f t="shared" si="238"/>
        <v>1</v>
      </c>
      <c r="CM1050" s="104">
        <f t="shared" si="238"/>
        <v>1</v>
      </c>
      <c r="CN1050" s="104">
        <f t="shared" si="238"/>
        <v>1</v>
      </c>
      <c r="CO1050" s="104">
        <f t="shared" si="238"/>
        <v>1</v>
      </c>
      <c r="CP1050" s="104">
        <f t="shared" si="238"/>
        <v>0</v>
      </c>
      <c r="CQ1050" s="3" t="s">
        <v>357</v>
      </c>
    </row>
    <row r="1051" spans="1:95" ht="14.45">
      <c r="A1051" s="104"/>
      <c r="B1051" s="104"/>
      <c r="C1051" s="104"/>
      <c r="D1051" s="104"/>
      <c r="E1051" s="104"/>
      <c r="F1051" s="104"/>
      <c r="G1051" s="104"/>
      <c r="H1051" s="104"/>
      <c r="I1051" s="104"/>
      <c r="J1051" s="104"/>
      <c r="K1051" s="104"/>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V1051" s="104"/>
      <c r="AW1051" s="104"/>
      <c r="AX1051" s="104"/>
      <c r="AY1051" s="104"/>
      <c r="AZ1051" s="104"/>
      <c r="BA1051" s="104"/>
      <c r="BB1051" s="104"/>
      <c r="BC1051" s="104"/>
      <c r="BD1051" s="104"/>
      <c r="BE1051" s="104"/>
      <c r="BF1051" s="104"/>
      <c r="BG1051" s="104"/>
      <c r="BH1051" s="104"/>
      <c r="BI1051" s="104"/>
      <c r="BJ1051" s="104"/>
      <c r="BK1051" s="104"/>
      <c r="BL1051" s="104"/>
      <c r="BM1051" s="104"/>
      <c r="BN1051" s="104"/>
      <c r="BO1051" s="104"/>
      <c r="BP1051" s="104"/>
      <c r="BQ1051" s="104"/>
      <c r="BR1051" s="104"/>
      <c r="BS1051" s="104"/>
      <c r="BT1051" s="104"/>
      <c r="BU1051" s="104"/>
      <c r="BV1051" s="104"/>
      <c r="BW1051" s="104"/>
      <c r="BX1051" s="104"/>
      <c r="BY1051" s="104"/>
      <c r="BZ1051" s="104"/>
      <c r="CA1051" s="104"/>
      <c r="CB1051" s="104"/>
      <c r="CC1051" s="104"/>
      <c r="CD1051" s="104"/>
      <c r="CE1051" s="104"/>
      <c r="CF1051" s="104"/>
      <c r="CG1051" s="104"/>
      <c r="CH1051" s="104"/>
      <c r="CI1051" s="104"/>
      <c r="CJ1051" s="104"/>
      <c r="CK1051" s="104"/>
      <c r="CL1051" s="104"/>
      <c r="CM1051" s="104"/>
      <c r="CN1051" s="104"/>
      <c r="CO1051" s="104"/>
      <c r="CP1051" s="104"/>
      <c r="CQ1051" s="104"/>
    </row>
    <row r="1052" spans="1:95" s="5" customFormat="1" ht="15.6">
      <c r="B1052" s="5" t="s">
        <v>358</v>
      </c>
    </row>
    <row r="1053" spans="1:95" s="15" customFormat="1" ht="15.6">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row>
    <row r="1054" spans="1:95" ht="14.45">
      <c r="A1054" s="104"/>
      <c r="B1054" s="104" t="s">
        <v>178</v>
      </c>
      <c r="C1054" s="128">
        <f>Discount_rate_1_in</f>
        <v>3.5000000000000003E-2</v>
      </c>
      <c r="D1054" s="3" t="s">
        <v>359</v>
      </c>
      <c r="E1054" s="104"/>
      <c r="F1054" s="104"/>
      <c r="G1054" s="104"/>
      <c r="H1054" s="104"/>
      <c r="I1054" s="104"/>
      <c r="J1054" s="104"/>
      <c r="K1054" s="10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V1054" s="104"/>
      <c r="AW1054" s="104"/>
      <c r="AX1054" s="104"/>
      <c r="AY1054" s="104"/>
      <c r="AZ1054" s="104"/>
      <c r="BA1054" s="104"/>
      <c r="BB1054" s="104"/>
      <c r="BC1054" s="104"/>
      <c r="BD1054" s="104"/>
      <c r="BE1054" s="104"/>
      <c r="BF1054" s="104"/>
      <c r="BG1054" s="104"/>
      <c r="BH1054" s="104"/>
      <c r="BI1054" s="104"/>
      <c r="BJ1054" s="104"/>
      <c r="BK1054" s="104"/>
      <c r="BL1054" s="104"/>
      <c r="BM1054" s="104"/>
      <c r="BN1054" s="104"/>
      <c r="BO1054" s="104"/>
      <c r="BP1054" s="104"/>
      <c r="BQ1054" s="104"/>
      <c r="BR1054" s="104"/>
      <c r="BS1054" s="104"/>
      <c r="BT1054" s="104"/>
      <c r="BU1054" s="104"/>
      <c r="BV1054" s="104"/>
      <c r="BW1054" s="104"/>
      <c r="BX1054" s="104"/>
      <c r="BY1054" s="104"/>
      <c r="BZ1054" s="104"/>
      <c r="CA1054" s="104"/>
      <c r="CB1054" s="104"/>
      <c r="CC1054" s="104"/>
      <c r="CD1054" s="104"/>
      <c r="CE1054" s="104"/>
      <c r="CF1054" s="104"/>
      <c r="CG1054" s="104"/>
      <c r="CH1054" s="104"/>
      <c r="CI1054" s="104"/>
      <c r="CJ1054" s="104"/>
      <c r="CK1054" s="104"/>
      <c r="CL1054" s="104"/>
      <c r="CM1054" s="104"/>
      <c r="CN1054" s="104"/>
      <c r="CO1054" s="104"/>
      <c r="CP1054" s="104"/>
      <c r="CQ1054" s="104"/>
    </row>
    <row r="1055" spans="1:95" ht="14.45">
      <c r="A1055" s="104"/>
      <c r="B1055" s="104" t="s">
        <v>180</v>
      </c>
      <c r="C1055" s="128">
        <f>Discount_rate_2_in</f>
        <v>1.4999999999999999E-2</v>
      </c>
      <c r="D1055" s="3" t="s">
        <v>360</v>
      </c>
      <c r="E1055" s="104"/>
      <c r="F1055" s="104"/>
      <c r="G1055" s="104"/>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V1055" s="104"/>
      <c r="AW1055" s="104"/>
      <c r="AX1055" s="104"/>
      <c r="AY1055" s="104"/>
      <c r="AZ1055" s="104"/>
      <c r="BA1055" s="104"/>
      <c r="BB1055" s="104"/>
      <c r="BC1055" s="104"/>
      <c r="BD1055" s="104"/>
      <c r="BE1055" s="104"/>
      <c r="BF1055" s="104"/>
      <c r="BG1055" s="104"/>
      <c r="BH1055" s="104"/>
      <c r="BI1055" s="104"/>
      <c r="BJ1055" s="104"/>
      <c r="BK1055" s="104"/>
      <c r="BL1055" s="104"/>
      <c r="BM1055" s="104"/>
      <c r="BN1055" s="104"/>
      <c r="BO1055" s="104"/>
      <c r="BP1055" s="104"/>
      <c r="BQ1055" s="104"/>
      <c r="BR1055" s="104"/>
      <c r="BS1055" s="104"/>
      <c r="BT1055" s="104"/>
      <c r="BU1055" s="104"/>
      <c r="BV1055" s="104"/>
      <c r="BW1055" s="104"/>
      <c r="BX1055" s="104"/>
      <c r="BY1055" s="104"/>
      <c r="BZ1055" s="104"/>
      <c r="CA1055" s="104"/>
      <c r="CB1055" s="104"/>
      <c r="CC1055" s="104"/>
      <c r="CD1055" s="104"/>
      <c r="CE1055" s="104"/>
      <c r="CF1055" s="104"/>
      <c r="CG1055" s="104"/>
      <c r="CH1055" s="104"/>
      <c r="CI1055" s="104"/>
      <c r="CJ1055" s="104"/>
      <c r="CK1055" s="104"/>
      <c r="CL1055" s="104"/>
      <c r="CM1055" s="104"/>
      <c r="CN1055" s="104"/>
      <c r="CO1055" s="104"/>
      <c r="CP1055" s="104"/>
      <c r="CQ1055" s="104"/>
    </row>
    <row r="1056" spans="1:95" ht="14.45">
      <c r="A1056" s="104"/>
      <c r="B1056" s="104" t="s">
        <v>182</v>
      </c>
      <c r="C1056" s="128">
        <f>Discount_rate_3_in</f>
        <v>1.29E-2</v>
      </c>
      <c r="D1056" s="3" t="s">
        <v>361</v>
      </c>
      <c r="E1056" s="104"/>
      <c r="F1056" s="104"/>
      <c r="G1056" s="104"/>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V1056" s="104"/>
      <c r="AW1056" s="104"/>
      <c r="AX1056" s="104"/>
      <c r="AY1056" s="104"/>
      <c r="AZ1056" s="104"/>
      <c r="BA1056" s="104"/>
      <c r="BB1056" s="104"/>
      <c r="BC1056" s="104"/>
      <c r="BD1056" s="104"/>
      <c r="BE1056" s="104"/>
      <c r="BF1056" s="104"/>
      <c r="BG1056" s="104"/>
      <c r="BH1056" s="104"/>
      <c r="BI1056" s="104"/>
      <c r="BJ1056" s="104"/>
      <c r="BK1056" s="104"/>
      <c r="BL1056" s="104"/>
      <c r="BM1056" s="104"/>
      <c r="BN1056" s="104"/>
      <c r="BO1056" s="104"/>
      <c r="BP1056" s="104"/>
      <c r="BQ1056" s="104"/>
      <c r="BR1056" s="104"/>
      <c r="BS1056" s="104"/>
      <c r="BT1056" s="104"/>
      <c r="BU1056" s="104"/>
      <c r="BV1056" s="104"/>
      <c r="BW1056" s="104"/>
      <c r="BX1056" s="104"/>
      <c r="BY1056" s="104"/>
      <c r="BZ1056" s="104"/>
      <c r="CA1056" s="104"/>
      <c r="CB1056" s="104"/>
      <c r="CC1056" s="104"/>
      <c r="CD1056" s="104"/>
      <c r="CE1056" s="104"/>
      <c r="CF1056" s="104"/>
      <c r="CG1056" s="104"/>
      <c r="CH1056" s="104"/>
      <c r="CI1056" s="104"/>
      <c r="CJ1056" s="104"/>
      <c r="CK1056" s="104"/>
      <c r="CL1056" s="104"/>
      <c r="CM1056" s="104"/>
      <c r="CN1056" s="104"/>
      <c r="CO1056" s="104"/>
      <c r="CP1056" s="104"/>
      <c r="CQ1056" s="104"/>
    </row>
    <row r="1057" spans="1:95" ht="14.45">
      <c r="A1057" s="104"/>
      <c r="B1057" s="104"/>
      <c r="C1057" s="104"/>
      <c r="D1057" s="104"/>
      <c r="E1057" s="104"/>
      <c r="F1057" s="104"/>
      <c r="G1057" s="104"/>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V1057" s="104"/>
      <c r="AW1057" s="104"/>
      <c r="AX1057" s="104"/>
      <c r="AY1057" s="104"/>
      <c r="AZ1057" s="104"/>
      <c r="BA1057" s="104"/>
      <c r="BB1057" s="104"/>
      <c r="BC1057" s="104"/>
      <c r="BD1057" s="104"/>
      <c r="BE1057" s="104"/>
      <c r="BF1057" s="104"/>
      <c r="BG1057" s="104"/>
      <c r="BH1057" s="104"/>
      <c r="BI1057" s="104"/>
      <c r="BJ1057" s="104"/>
      <c r="BK1057" s="104"/>
      <c r="BL1057" s="104"/>
      <c r="BM1057" s="104"/>
      <c r="BN1057" s="104"/>
      <c r="BO1057" s="104"/>
      <c r="BP1057" s="104"/>
      <c r="BQ1057" s="104"/>
      <c r="BR1057" s="104"/>
      <c r="BS1057" s="104"/>
      <c r="BT1057" s="104"/>
      <c r="BU1057" s="104"/>
      <c r="BV1057" s="104"/>
      <c r="BW1057" s="104"/>
      <c r="BX1057" s="104"/>
      <c r="BY1057" s="104"/>
      <c r="BZ1057" s="104"/>
      <c r="CA1057" s="104"/>
      <c r="CB1057" s="104"/>
      <c r="CC1057" s="104"/>
      <c r="CD1057" s="104"/>
      <c r="CE1057" s="104"/>
      <c r="CF1057" s="104"/>
      <c r="CG1057" s="104"/>
      <c r="CH1057" s="104"/>
      <c r="CI1057" s="104"/>
      <c r="CJ1057" s="104"/>
      <c r="CK1057" s="104"/>
      <c r="CL1057" s="104"/>
      <c r="CM1057" s="104"/>
      <c r="CN1057" s="104"/>
      <c r="CO1057" s="104"/>
      <c r="CP1057" s="104"/>
      <c r="CQ1057" s="104"/>
    </row>
    <row r="1058" spans="1:95" ht="14.45">
      <c r="A1058" s="104"/>
      <c r="B1058" s="104"/>
      <c r="C1058" s="104"/>
      <c r="D1058" s="11">
        <v>2010</v>
      </c>
      <c r="E1058" s="11">
        <v>2011</v>
      </c>
      <c r="F1058" s="11">
        <v>2012</v>
      </c>
      <c r="G1058" s="11">
        <v>2013</v>
      </c>
      <c r="H1058" s="11">
        <v>2014</v>
      </c>
      <c r="I1058" s="11">
        <v>2015</v>
      </c>
      <c r="J1058" s="11">
        <v>2016</v>
      </c>
      <c r="K1058" s="11">
        <v>2017</v>
      </c>
      <c r="L1058" s="11">
        <v>2018</v>
      </c>
      <c r="M1058" s="11">
        <v>2019</v>
      </c>
      <c r="N1058" s="11">
        <v>2020</v>
      </c>
      <c r="O1058" s="11">
        <v>2021</v>
      </c>
      <c r="P1058" s="11">
        <v>2022</v>
      </c>
      <c r="Q1058" s="11">
        <v>2023</v>
      </c>
      <c r="R1058" s="11">
        <v>2024</v>
      </c>
      <c r="S1058" s="11">
        <v>2025</v>
      </c>
      <c r="T1058" s="11">
        <v>2026</v>
      </c>
      <c r="U1058" s="11">
        <v>2027</v>
      </c>
      <c r="V1058" s="11">
        <v>2028</v>
      </c>
      <c r="W1058" s="11">
        <v>2029</v>
      </c>
      <c r="X1058" s="11">
        <v>2030</v>
      </c>
      <c r="Y1058" s="11">
        <v>2031</v>
      </c>
      <c r="Z1058" s="11">
        <v>2032</v>
      </c>
      <c r="AA1058" s="11">
        <v>2033</v>
      </c>
      <c r="AB1058" s="11">
        <v>2034</v>
      </c>
      <c r="AC1058" s="11">
        <v>2035</v>
      </c>
      <c r="AD1058" s="11">
        <v>2036</v>
      </c>
      <c r="AE1058" s="11">
        <v>2037</v>
      </c>
      <c r="AF1058" s="11">
        <v>2038</v>
      </c>
      <c r="AG1058" s="11">
        <v>2039</v>
      </c>
      <c r="AH1058" s="11">
        <v>2040</v>
      </c>
      <c r="AI1058" s="11">
        <v>2041</v>
      </c>
      <c r="AJ1058" s="11">
        <v>2042</v>
      </c>
      <c r="AK1058" s="11">
        <v>2043</v>
      </c>
      <c r="AL1058" s="11">
        <v>2044</v>
      </c>
      <c r="AM1058" s="11">
        <v>2045</v>
      </c>
      <c r="AN1058" s="11">
        <v>2046</v>
      </c>
      <c r="AO1058" s="11">
        <v>2047</v>
      </c>
      <c r="AP1058" s="11">
        <v>2048</v>
      </c>
      <c r="AQ1058" s="11">
        <v>2049</v>
      </c>
      <c r="AR1058" s="11">
        <v>2050</v>
      </c>
      <c r="AS1058" s="11">
        <v>2051</v>
      </c>
      <c r="AT1058" s="11">
        <v>2052</v>
      </c>
      <c r="AU1058" s="11">
        <v>2053</v>
      </c>
      <c r="AV1058" s="11">
        <v>2054</v>
      </c>
      <c r="AW1058" s="11">
        <v>2055</v>
      </c>
      <c r="AX1058" s="11">
        <v>2056</v>
      </c>
      <c r="AY1058" s="11">
        <v>2057</v>
      </c>
      <c r="AZ1058" s="11">
        <v>2058</v>
      </c>
      <c r="BA1058" s="11">
        <v>2059</v>
      </c>
      <c r="BB1058" s="11">
        <v>2060</v>
      </c>
      <c r="BC1058" s="11">
        <v>2061</v>
      </c>
      <c r="BD1058" s="11">
        <v>2062</v>
      </c>
      <c r="BE1058" s="11">
        <v>2063</v>
      </c>
      <c r="BF1058" s="11">
        <v>2064</v>
      </c>
      <c r="BG1058" s="11">
        <v>2065</v>
      </c>
      <c r="BH1058" s="11">
        <v>2066</v>
      </c>
      <c r="BI1058" s="11">
        <v>2067</v>
      </c>
      <c r="BJ1058" s="11">
        <v>2068</v>
      </c>
      <c r="BK1058" s="11">
        <v>2069</v>
      </c>
      <c r="BL1058" s="11">
        <v>2070</v>
      </c>
      <c r="BM1058" s="11">
        <v>2071</v>
      </c>
      <c r="BN1058" s="11">
        <v>2072</v>
      </c>
      <c r="BO1058" s="11">
        <v>2073</v>
      </c>
      <c r="BP1058" s="11">
        <v>2074</v>
      </c>
      <c r="BQ1058" s="11">
        <v>2075</v>
      </c>
      <c r="BR1058" s="11">
        <v>2076</v>
      </c>
      <c r="BS1058" s="11">
        <v>2077</v>
      </c>
      <c r="BT1058" s="11">
        <v>2078</v>
      </c>
      <c r="BU1058" s="11">
        <v>2079</v>
      </c>
      <c r="BV1058" s="11">
        <v>2080</v>
      </c>
      <c r="BW1058" s="11">
        <v>2081</v>
      </c>
      <c r="BX1058" s="11">
        <v>2082</v>
      </c>
      <c r="BY1058" s="11">
        <v>2083</v>
      </c>
      <c r="BZ1058" s="11">
        <v>2084</v>
      </c>
      <c r="CA1058" s="11">
        <v>2085</v>
      </c>
      <c r="CB1058" s="11">
        <v>2086</v>
      </c>
      <c r="CC1058" s="11">
        <v>2087</v>
      </c>
      <c r="CD1058" s="11">
        <v>2088</v>
      </c>
      <c r="CE1058" s="11">
        <v>2089</v>
      </c>
      <c r="CF1058" s="11">
        <v>2090</v>
      </c>
      <c r="CG1058" s="11">
        <v>2091</v>
      </c>
      <c r="CH1058" s="11">
        <v>2092</v>
      </c>
      <c r="CI1058" s="11">
        <v>2093</v>
      </c>
      <c r="CJ1058" s="11">
        <v>2094</v>
      </c>
      <c r="CK1058" s="11">
        <v>2095</v>
      </c>
      <c r="CL1058" s="11">
        <v>2096</v>
      </c>
      <c r="CM1058" s="11">
        <v>2097</v>
      </c>
      <c r="CN1058" s="11">
        <v>2098</v>
      </c>
      <c r="CO1058" s="11">
        <v>2099</v>
      </c>
      <c r="CP1058" s="11">
        <v>2100</v>
      </c>
      <c r="CQ1058" s="104"/>
    </row>
    <row r="1059" spans="1:95" ht="14.45">
      <c r="A1059" s="104"/>
      <c r="B1059" s="104" t="s">
        <v>362</v>
      </c>
      <c r="C1059" s="104"/>
      <c r="D1059" s="149">
        <f>Discount_period_1_mask*Discount_rate_1+Discount_period_2_mask*Discount_rate_2+Discount_period_3_mask*Discount_rate_3</f>
        <v>0</v>
      </c>
      <c r="E1059" s="149">
        <f t="shared" ref="E1059:AI1059" si="239">Discount_period_1_mask*Discount_rate_1+Discount_period_2_mask*Discount_rate_2+Discount_period_3_mask*Discount_rate_3</f>
        <v>0</v>
      </c>
      <c r="F1059" s="149">
        <f t="shared" si="239"/>
        <v>0</v>
      </c>
      <c r="G1059" s="149">
        <f t="shared" si="239"/>
        <v>0</v>
      </c>
      <c r="H1059" s="149">
        <f t="shared" si="239"/>
        <v>0</v>
      </c>
      <c r="I1059" s="149">
        <f t="shared" si="239"/>
        <v>0</v>
      </c>
      <c r="J1059" s="149">
        <f t="shared" si="239"/>
        <v>0</v>
      </c>
      <c r="K1059" s="149">
        <f t="shared" si="239"/>
        <v>0</v>
      </c>
      <c r="L1059" s="149">
        <f t="shared" si="239"/>
        <v>0</v>
      </c>
      <c r="M1059" s="149">
        <f t="shared" si="239"/>
        <v>0</v>
      </c>
      <c r="N1059" s="149">
        <f t="shared" si="239"/>
        <v>0</v>
      </c>
      <c r="O1059" s="149">
        <f t="shared" si="239"/>
        <v>0</v>
      </c>
      <c r="P1059" s="149">
        <f t="shared" si="239"/>
        <v>0</v>
      </c>
      <c r="Q1059" s="149">
        <f t="shared" si="239"/>
        <v>0</v>
      </c>
      <c r="R1059" s="149">
        <f t="shared" si="239"/>
        <v>3.5000000000000003E-2</v>
      </c>
      <c r="S1059" s="149">
        <f t="shared" si="239"/>
        <v>1.4999999999999999E-2</v>
      </c>
      <c r="T1059" s="149">
        <f t="shared" si="239"/>
        <v>1.4999999999999999E-2</v>
      </c>
      <c r="U1059" s="149">
        <f t="shared" si="239"/>
        <v>1.4999999999999999E-2</v>
      </c>
      <c r="V1059" s="149">
        <f t="shared" si="239"/>
        <v>1.4999999999999999E-2</v>
      </c>
      <c r="W1059" s="149">
        <f t="shared" si="239"/>
        <v>1.4999999999999999E-2</v>
      </c>
      <c r="X1059" s="149">
        <f t="shared" si="239"/>
        <v>1.4999999999999999E-2</v>
      </c>
      <c r="Y1059" s="149">
        <f t="shared" si="239"/>
        <v>1.4999999999999999E-2</v>
      </c>
      <c r="Z1059" s="149">
        <f t="shared" si="239"/>
        <v>1.4999999999999999E-2</v>
      </c>
      <c r="AA1059" s="149">
        <f t="shared" si="239"/>
        <v>1.4999999999999999E-2</v>
      </c>
      <c r="AB1059" s="149">
        <f t="shared" si="239"/>
        <v>1.4999999999999999E-2</v>
      </c>
      <c r="AC1059" s="149">
        <f t="shared" si="239"/>
        <v>1.4999999999999999E-2</v>
      </c>
      <c r="AD1059" s="149">
        <f t="shared" si="239"/>
        <v>1.4999999999999999E-2</v>
      </c>
      <c r="AE1059" s="149">
        <f t="shared" si="239"/>
        <v>1.4999999999999999E-2</v>
      </c>
      <c r="AF1059" s="149">
        <f t="shared" si="239"/>
        <v>1.4999999999999999E-2</v>
      </c>
      <c r="AG1059" s="149">
        <f t="shared" si="239"/>
        <v>1.4999999999999999E-2</v>
      </c>
      <c r="AH1059" s="149">
        <f t="shared" si="239"/>
        <v>1.4999999999999999E-2</v>
      </c>
      <c r="AI1059" s="149">
        <f t="shared" si="239"/>
        <v>1.4999999999999999E-2</v>
      </c>
      <c r="AJ1059" s="149">
        <f t="shared" ref="AJ1059:BO1059" si="240">Discount_period_1_mask*Discount_rate_1+Discount_period_2_mask*Discount_rate_2+Discount_period_3_mask*Discount_rate_3</f>
        <v>1.4999999999999999E-2</v>
      </c>
      <c r="AK1059" s="149">
        <f t="shared" si="240"/>
        <v>1.4999999999999999E-2</v>
      </c>
      <c r="AL1059" s="149">
        <f t="shared" si="240"/>
        <v>1.4999999999999999E-2</v>
      </c>
      <c r="AM1059" s="149">
        <f t="shared" si="240"/>
        <v>1.4999999999999999E-2</v>
      </c>
      <c r="AN1059" s="149">
        <f t="shared" si="240"/>
        <v>1.4999999999999999E-2</v>
      </c>
      <c r="AO1059" s="149">
        <f t="shared" si="240"/>
        <v>1.4999999999999999E-2</v>
      </c>
      <c r="AP1059" s="149">
        <f t="shared" si="240"/>
        <v>1.4999999999999999E-2</v>
      </c>
      <c r="AQ1059" s="149">
        <f t="shared" si="240"/>
        <v>1.4999999999999999E-2</v>
      </c>
      <c r="AR1059" s="149">
        <f t="shared" si="240"/>
        <v>1.4999999999999999E-2</v>
      </c>
      <c r="AS1059" s="149">
        <f t="shared" si="240"/>
        <v>1.4999999999999999E-2</v>
      </c>
      <c r="AT1059" s="149">
        <f t="shared" si="240"/>
        <v>1.4999999999999999E-2</v>
      </c>
      <c r="AU1059" s="149">
        <f t="shared" si="240"/>
        <v>1.4999999999999999E-2</v>
      </c>
      <c r="AV1059" s="149">
        <f t="shared" si="240"/>
        <v>1.4999999999999999E-2</v>
      </c>
      <c r="AW1059" s="149">
        <f t="shared" si="240"/>
        <v>1.29E-2</v>
      </c>
      <c r="AX1059" s="149">
        <f t="shared" si="240"/>
        <v>1.29E-2</v>
      </c>
      <c r="AY1059" s="149">
        <f t="shared" si="240"/>
        <v>1.29E-2</v>
      </c>
      <c r="AZ1059" s="149">
        <f t="shared" si="240"/>
        <v>1.29E-2</v>
      </c>
      <c r="BA1059" s="149">
        <f t="shared" si="240"/>
        <v>1.29E-2</v>
      </c>
      <c r="BB1059" s="149">
        <f t="shared" si="240"/>
        <v>1.29E-2</v>
      </c>
      <c r="BC1059" s="149">
        <f t="shared" si="240"/>
        <v>1.29E-2</v>
      </c>
      <c r="BD1059" s="149">
        <f t="shared" si="240"/>
        <v>1.29E-2</v>
      </c>
      <c r="BE1059" s="149">
        <f t="shared" si="240"/>
        <v>1.29E-2</v>
      </c>
      <c r="BF1059" s="149">
        <f t="shared" si="240"/>
        <v>1.29E-2</v>
      </c>
      <c r="BG1059" s="149">
        <f t="shared" si="240"/>
        <v>1.29E-2</v>
      </c>
      <c r="BH1059" s="149">
        <f t="shared" si="240"/>
        <v>1.29E-2</v>
      </c>
      <c r="BI1059" s="149">
        <f t="shared" si="240"/>
        <v>1.29E-2</v>
      </c>
      <c r="BJ1059" s="149">
        <f t="shared" si="240"/>
        <v>1.29E-2</v>
      </c>
      <c r="BK1059" s="149">
        <f t="shared" si="240"/>
        <v>1.29E-2</v>
      </c>
      <c r="BL1059" s="149">
        <f t="shared" si="240"/>
        <v>1.29E-2</v>
      </c>
      <c r="BM1059" s="149">
        <f t="shared" si="240"/>
        <v>1.29E-2</v>
      </c>
      <c r="BN1059" s="149">
        <f t="shared" si="240"/>
        <v>1.29E-2</v>
      </c>
      <c r="BO1059" s="149">
        <f t="shared" si="240"/>
        <v>1.29E-2</v>
      </c>
      <c r="BP1059" s="149">
        <f t="shared" ref="BP1059:CP1059" si="241">Discount_period_1_mask*Discount_rate_1+Discount_period_2_mask*Discount_rate_2+Discount_period_3_mask*Discount_rate_3</f>
        <v>1.29E-2</v>
      </c>
      <c r="BQ1059" s="149">
        <f t="shared" si="241"/>
        <v>1.29E-2</v>
      </c>
      <c r="BR1059" s="149">
        <f t="shared" si="241"/>
        <v>1.29E-2</v>
      </c>
      <c r="BS1059" s="149">
        <f t="shared" si="241"/>
        <v>1.29E-2</v>
      </c>
      <c r="BT1059" s="149">
        <f t="shared" si="241"/>
        <v>1.29E-2</v>
      </c>
      <c r="BU1059" s="149">
        <f t="shared" si="241"/>
        <v>1.29E-2</v>
      </c>
      <c r="BV1059" s="149">
        <f t="shared" si="241"/>
        <v>1.29E-2</v>
      </c>
      <c r="BW1059" s="149">
        <f t="shared" si="241"/>
        <v>1.29E-2</v>
      </c>
      <c r="BX1059" s="149">
        <f t="shared" si="241"/>
        <v>1.29E-2</v>
      </c>
      <c r="BY1059" s="149">
        <f t="shared" si="241"/>
        <v>1.29E-2</v>
      </c>
      <c r="BZ1059" s="149">
        <f t="shared" si="241"/>
        <v>1.29E-2</v>
      </c>
      <c r="CA1059" s="149">
        <f t="shared" si="241"/>
        <v>1.29E-2</v>
      </c>
      <c r="CB1059" s="149">
        <f t="shared" si="241"/>
        <v>1.29E-2</v>
      </c>
      <c r="CC1059" s="149">
        <f t="shared" si="241"/>
        <v>1.29E-2</v>
      </c>
      <c r="CD1059" s="149">
        <f t="shared" si="241"/>
        <v>1.29E-2</v>
      </c>
      <c r="CE1059" s="149">
        <f t="shared" si="241"/>
        <v>1.29E-2</v>
      </c>
      <c r="CF1059" s="149">
        <f t="shared" si="241"/>
        <v>1.29E-2</v>
      </c>
      <c r="CG1059" s="149">
        <f t="shared" si="241"/>
        <v>1.29E-2</v>
      </c>
      <c r="CH1059" s="149">
        <f t="shared" si="241"/>
        <v>1.29E-2</v>
      </c>
      <c r="CI1059" s="149">
        <f t="shared" si="241"/>
        <v>1.29E-2</v>
      </c>
      <c r="CJ1059" s="149">
        <f t="shared" si="241"/>
        <v>1.29E-2</v>
      </c>
      <c r="CK1059" s="149">
        <f t="shared" si="241"/>
        <v>1.29E-2</v>
      </c>
      <c r="CL1059" s="149">
        <f t="shared" si="241"/>
        <v>1.29E-2</v>
      </c>
      <c r="CM1059" s="149">
        <f t="shared" si="241"/>
        <v>1.29E-2</v>
      </c>
      <c r="CN1059" s="149">
        <f t="shared" si="241"/>
        <v>1.29E-2</v>
      </c>
      <c r="CO1059" s="149">
        <f t="shared" si="241"/>
        <v>1.29E-2</v>
      </c>
      <c r="CP1059" s="149">
        <f t="shared" si="241"/>
        <v>0</v>
      </c>
      <c r="CQ1059" s="3" t="s">
        <v>363</v>
      </c>
    </row>
    <row r="1060" spans="1:95" ht="14.45">
      <c r="A1060" s="104"/>
      <c r="B1060" s="104" t="s">
        <v>364</v>
      </c>
      <c r="C1060" s="104">
        <v>1</v>
      </c>
      <c r="D1060" s="125">
        <f>C1060*(1+Discount_rate_profile)</f>
        <v>1</v>
      </c>
      <c r="E1060" s="125">
        <f t="shared" ref="E1060:AI1060" si="242">D1060*(1+Discount_rate_profile)</f>
        <v>1</v>
      </c>
      <c r="F1060" s="125">
        <f t="shared" si="242"/>
        <v>1</v>
      </c>
      <c r="G1060" s="125">
        <f t="shared" si="242"/>
        <v>1</v>
      </c>
      <c r="H1060" s="125">
        <f t="shared" si="242"/>
        <v>1</v>
      </c>
      <c r="I1060" s="125">
        <f t="shared" si="242"/>
        <v>1</v>
      </c>
      <c r="J1060" s="125">
        <f t="shared" si="242"/>
        <v>1</v>
      </c>
      <c r="K1060" s="125">
        <f t="shared" si="242"/>
        <v>1</v>
      </c>
      <c r="L1060" s="125">
        <f t="shared" si="242"/>
        <v>1</v>
      </c>
      <c r="M1060" s="125">
        <f t="shared" si="242"/>
        <v>1</v>
      </c>
      <c r="N1060" s="125">
        <f t="shared" si="242"/>
        <v>1</v>
      </c>
      <c r="O1060" s="125">
        <f t="shared" si="242"/>
        <v>1</v>
      </c>
      <c r="P1060" s="125">
        <f t="shared" si="242"/>
        <v>1</v>
      </c>
      <c r="Q1060" s="125">
        <f t="shared" si="242"/>
        <v>1</v>
      </c>
      <c r="R1060" s="125">
        <f t="shared" si="242"/>
        <v>1.0349999999999999</v>
      </c>
      <c r="S1060" s="125">
        <f t="shared" si="242"/>
        <v>1.0505249999999997</v>
      </c>
      <c r="T1060" s="125">
        <f t="shared" si="242"/>
        <v>1.0662828749999995</v>
      </c>
      <c r="U1060" s="125">
        <f t="shared" si="242"/>
        <v>1.0822771181249995</v>
      </c>
      <c r="V1060" s="125">
        <f t="shared" si="242"/>
        <v>1.0985112748968744</v>
      </c>
      <c r="W1060" s="125">
        <f t="shared" si="242"/>
        <v>1.1149889440203273</v>
      </c>
      <c r="X1060" s="125">
        <f t="shared" si="242"/>
        <v>1.1317137781806321</v>
      </c>
      <c r="Y1060" s="125">
        <f t="shared" si="242"/>
        <v>1.1486894848533415</v>
      </c>
      <c r="Z1060" s="125">
        <f t="shared" si="242"/>
        <v>1.1659198271261415</v>
      </c>
      <c r="AA1060" s="125">
        <f t="shared" si="242"/>
        <v>1.1834086245330335</v>
      </c>
      <c r="AB1060" s="125">
        <f t="shared" si="242"/>
        <v>1.2011597539010288</v>
      </c>
      <c r="AC1060" s="125">
        <f t="shared" si="242"/>
        <v>1.2191771502095441</v>
      </c>
      <c r="AD1060" s="125">
        <f t="shared" si="242"/>
        <v>1.2374648074626871</v>
      </c>
      <c r="AE1060" s="125">
        <f t="shared" si="242"/>
        <v>1.2560267795746272</v>
      </c>
      <c r="AF1060" s="125">
        <f t="shared" si="242"/>
        <v>1.2748671812682464</v>
      </c>
      <c r="AG1060" s="125">
        <f t="shared" si="242"/>
        <v>1.29399018898727</v>
      </c>
      <c r="AH1060" s="125">
        <f t="shared" si="242"/>
        <v>1.313400041822079</v>
      </c>
      <c r="AI1060" s="125">
        <f t="shared" si="242"/>
        <v>1.3331010424494101</v>
      </c>
      <c r="AJ1060" s="125">
        <f t="shared" ref="AJ1060:BO1060" si="243">AI1060*(1+Discount_rate_profile)</f>
        <v>1.3530975580861511</v>
      </c>
      <c r="AK1060" s="125">
        <f t="shared" si="243"/>
        <v>1.3733940214574432</v>
      </c>
      <c r="AL1060" s="125">
        <f t="shared" si="243"/>
        <v>1.3939949317793048</v>
      </c>
      <c r="AM1060" s="125">
        <f t="shared" si="243"/>
        <v>1.4149048557559942</v>
      </c>
      <c r="AN1060" s="125">
        <f t="shared" si="243"/>
        <v>1.4361284285923339</v>
      </c>
      <c r="AO1060" s="125">
        <f t="shared" si="243"/>
        <v>1.4576703550212189</v>
      </c>
      <c r="AP1060" s="125">
        <f t="shared" si="243"/>
        <v>1.479535410346537</v>
      </c>
      <c r="AQ1060" s="125">
        <f t="shared" si="243"/>
        <v>1.5017284415017349</v>
      </c>
      <c r="AR1060" s="125">
        <f t="shared" si="243"/>
        <v>1.5242543681242608</v>
      </c>
      <c r="AS1060" s="125">
        <f t="shared" si="243"/>
        <v>1.5471181836461245</v>
      </c>
      <c r="AT1060" s="125">
        <f t="shared" si="243"/>
        <v>1.5703249564008162</v>
      </c>
      <c r="AU1060" s="125">
        <f t="shared" si="243"/>
        <v>1.5938798307468283</v>
      </c>
      <c r="AV1060" s="125">
        <f t="shared" si="243"/>
        <v>1.6177880282080306</v>
      </c>
      <c r="AW1060" s="125">
        <f t="shared" si="243"/>
        <v>1.6386574937719141</v>
      </c>
      <c r="AX1060" s="125">
        <f t="shared" si="243"/>
        <v>1.6597961754415715</v>
      </c>
      <c r="AY1060" s="125">
        <f t="shared" si="243"/>
        <v>1.6812075461047677</v>
      </c>
      <c r="AZ1060" s="125">
        <f t="shared" si="243"/>
        <v>1.7028951234495191</v>
      </c>
      <c r="BA1060" s="125">
        <f t="shared" si="243"/>
        <v>1.7248624705420177</v>
      </c>
      <c r="BB1060" s="125">
        <f t="shared" si="243"/>
        <v>1.7471131964120095</v>
      </c>
      <c r="BC1060" s="125">
        <f t="shared" si="243"/>
        <v>1.7696509566457241</v>
      </c>
      <c r="BD1060" s="125">
        <f t="shared" si="243"/>
        <v>1.7924794539864539</v>
      </c>
      <c r="BE1060" s="125">
        <f t="shared" si="243"/>
        <v>1.8156024389428791</v>
      </c>
      <c r="BF1060" s="125">
        <f t="shared" si="243"/>
        <v>1.839023710405242</v>
      </c>
      <c r="BG1060" s="125">
        <f t="shared" si="243"/>
        <v>1.8627471162694695</v>
      </c>
      <c r="BH1060" s="125">
        <f t="shared" si="243"/>
        <v>1.8867765540693455</v>
      </c>
      <c r="BI1060" s="125">
        <f t="shared" si="243"/>
        <v>1.91111597161684</v>
      </c>
      <c r="BJ1060" s="125">
        <f t="shared" si="243"/>
        <v>1.9357693676506971</v>
      </c>
      <c r="BK1060" s="125">
        <f t="shared" si="243"/>
        <v>1.9607407924933908</v>
      </c>
      <c r="BL1060" s="125">
        <f t="shared" si="243"/>
        <v>1.9860343487165555</v>
      </c>
      <c r="BM1060" s="125">
        <f t="shared" si="243"/>
        <v>2.011654191814999</v>
      </c>
      <c r="BN1060" s="125">
        <f t="shared" si="243"/>
        <v>2.0376045308894124</v>
      </c>
      <c r="BO1060" s="125">
        <f t="shared" si="243"/>
        <v>2.0638896293378854</v>
      </c>
      <c r="BP1060" s="125">
        <f t="shared" ref="BP1060:CP1060" si="244">BO1060*(1+Discount_rate_profile)</f>
        <v>2.0905138055563439</v>
      </c>
      <c r="BQ1060" s="125">
        <f t="shared" si="244"/>
        <v>2.1174814336480208</v>
      </c>
      <c r="BR1060" s="125">
        <f t="shared" si="244"/>
        <v>2.14479694414208</v>
      </c>
      <c r="BS1060" s="125">
        <f t="shared" si="244"/>
        <v>2.1724648247215126</v>
      </c>
      <c r="BT1060" s="125">
        <f t="shared" si="244"/>
        <v>2.2004896209604201</v>
      </c>
      <c r="BU1060" s="125">
        <f t="shared" si="244"/>
        <v>2.2288759370708093</v>
      </c>
      <c r="BV1060" s="125">
        <f t="shared" si="244"/>
        <v>2.2576284366590227</v>
      </c>
      <c r="BW1060" s="125">
        <f t="shared" si="244"/>
        <v>2.2867518434919241</v>
      </c>
      <c r="BX1060" s="125">
        <f t="shared" si="244"/>
        <v>2.3162509422729696</v>
      </c>
      <c r="BY1060" s="125">
        <f t="shared" si="244"/>
        <v>2.3461305794282907</v>
      </c>
      <c r="BZ1060" s="125">
        <f t="shared" si="244"/>
        <v>2.3763956639029153</v>
      </c>
      <c r="CA1060" s="125">
        <f t="shared" si="244"/>
        <v>2.4070511679672628</v>
      </c>
      <c r="CB1060" s="125">
        <f t="shared" si="244"/>
        <v>2.4381021280340405</v>
      </c>
      <c r="CC1060" s="125">
        <f t="shared" si="244"/>
        <v>2.4695536454856795</v>
      </c>
      <c r="CD1060" s="125">
        <f t="shared" si="244"/>
        <v>2.5014108875124443</v>
      </c>
      <c r="CE1060" s="125">
        <f t="shared" si="244"/>
        <v>2.5336790879613544</v>
      </c>
      <c r="CF1060" s="125">
        <f t="shared" si="244"/>
        <v>2.5663635481960556</v>
      </c>
      <c r="CG1060" s="125">
        <f t="shared" si="244"/>
        <v>2.5994696379677844</v>
      </c>
      <c r="CH1060" s="125">
        <f t="shared" si="244"/>
        <v>2.6330027962975686</v>
      </c>
      <c r="CI1060" s="125">
        <f t="shared" si="244"/>
        <v>2.6669685323698071</v>
      </c>
      <c r="CJ1060" s="125">
        <f t="shared" si="244"/>
        <v>2.7013724264373775</v>
      </c>
      <c r="CK1060" s="125">
        <f t="shared" si="244"/>
        <v>2.7362201307384195</v>
      </c>
      <c r="CL1060" s="125">
        <f t="shared" si="244"/>
        <v>2.7715173704249447</v>
      </c>
      <c r="CM1060" s="125">
        <f t="shared" si="244"/>
        <v>2.8072699445034264</v>
      </c>
      <c r="CN1060" s="125">
        <f t="shared" si="244"/>
        <v>2.8434837267875204</v>
      </c>
      <c r="CO1060" s="125">
        <f t="shared" si="244"/>
        <v>2.8801646668630791</v>
      </c>
      <c r="CP1060" s="125">
        <f t="shared" si="244"/>
        <v>2.8801646668630791</v>
      </c>
      <c r="CQ1060" s="3" t="s">
        <v>365</v>
      </c>
    </row>
    <row r="1061" spans="1:95" ht="14.45">
      <c r="A1061" s="104"/>
      <c r="B1061" s="104"/>
      <c r="C1061" s="104"/>
      <c r="D1061" s="104"/>
      <c r="E1061" s="104"/>
      <c r="F1061" s="104"/>
      <c r="G1061" s="104"/>
      <c r="H1061" s="104"/>
      <c r="I1061" s="104"/>
      <c r="J1061" s="104"/>
      <c r="K1061" s="104"/>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V1061" s="104"/>
      <c r="AW1061" s="104"/>
      <c r="AX1061" s="104"/>
      <c r="AY1061" s="104"/>
      <c r="AZ1061" s="104"/>
      <c r="BA1061" s="104"/>
      <c r="BB1061" s="104"/>
      <c r="BC1061" s="104"/>
      <c r="BD1061" s="104"/>
      <c r="BE1061" s="104"/>
      <c r="BF1061" s="104"/>
      <c r="BG1061" s="104"/>
      <c r="BH1061" s="104"/>
      <c r="BI1061" s="104"/>
      <c r="BJ1061" s="104"/>
      <c r="BK1061" s="104"/>
      <c r="BL1061" s="104"/>
      <c r="BM1061" s="104"/>
      <c r="BN1061" s="104"/>
      <c r="BO1061" s="104"/>
      <c r="BP1061" s="104"/>
      <c r="BQ1061" s="104"/>
      <c r="BR1061" s="104"/>
      <c r="BS1061" s="104"/>
      <c r="BT1061" s="104"/>
      <c r="BU1061" s="104"/>
      <c r="BV1061" s="104"/>
      <c r="BW1061" s="104"/>
      <c r="BX1061" s="104"/>
      <c r="BY1061" s="104"/>
      <c r="BZ1061" s="104"/>
      <c r="CA1061" s="104"/>
      <c r="CB1061" s="104"/>
      <c r="CC1061" s="104"/>
      <c r="CD1061" s="104"/>
      <c r="CE1061" s="104"/>
      <c r="CF1061" s="104"/>
      <c r="CG1061" s="104"/>
      <c r="CH1061" s="104"/>
      <c r="CI1061" s="104"/>
      <c r="CJ1061" s="104"/>
      <c r="CK1061" s="104"/>
      <c r="CL1061" s="104"/>
      <c r="CM1061" s="104"/>
      <c r="CN1061" s="104"/>
      <c r="CO1061" s="104"/>
      <c r="CP1061" s="104"/>
      <c r="CQ1061" s="104"/>
    </row>
    <row r="1062" spans="1:95" s="5" customFormat="1" ht="15.6">
      <c r="B1062" s="5" t="s">
        <v>366</v>
      </c>
    </row>
    <row r="1063" spans="1:95" ht="14.45">
      <c r="A1063" s="104"/>
      <c r="B1063" s="3" t="s">
        <v>367</v>
      </c>
      <c r="C1063" s="104"/>
      <c r="D1063" s="104"/>
      <c r="E1063" s="104"/>
      <c r="F1063" s="104"/>
      <c r="G1063" s="104"/>
      <c r="H1063" s="104"/>
      <c r="I1063" s="104"/>
      <c r="J1063" s="104"/>
      <c r="K1063" s="104"/>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V1063" s="104"/>
      <c r="AW1063" s="104"/>
      <c r="AX1063" s="104"/>
      <c r="AY1063" s="104"/>
      <c r="AZ1063" s="104"/>
      <c r="BA1063" s="104"/>
      <c r="BB1063" s="104"/>
      <c r="BC1063" s="104"/>
      <c r="BD1063" s="104"/>
      <c r="BE1063" s="104"/>
      <c r="BF1063" s="104"/>
      <c r="BG1063" s="104"/>
      <c r="BH1063" s="104"/>
      <c r="BI1063" s="104"/>
      <c r="BJ1063" s="104"/>
      <c r="BK1063" s="104"/>
      <c r="BL1063" s="104"/>
      <c r="BM1063" s="104"/>
      <c r="BN1063" s="104"/>
      <c r="BO1063" s="104"/>
      <c r="BP1063" s="104"/>
      <c r="BQ1063" s="104"/>
      <c r="BR1063" s="104"/>
      <c r="BS1063" s="104"/>
      <c r="BT1063" s="104"/>
      <c r="BU1063" s="104"/>
      <c r="BV1063" s="104"/>
      <c r="BW1063" s="104"/>
      <c r="BX1063" s="104"/>
      <c r="BY1063" s="104"/>
      <c r="BZ1063" s="104"/>
      <c r="CA1063" s="104"/>
      <c r="CB1063" s="104"/>
      <c r="CC1063" s="104"/>
      <c r="CD1063" s="104"/>
      <c r="CE1063" s="104"/>
      <c r="CF1063" s="104"/>
      <c r="CG1063" s="104"/>
      <c r="CH1063" s="104"/>
      <c r="CI1063" s="104"/>
      <c r="CJ1063" s="104"/>
      <c r="CK1063" s="104"/>
      <c r="CL1063" s="104"/>
      <c r="CM1063" s="104"/>
      <c r="CN1063" s="104"/>
      <c r="CO1063" s="104"/>
      <c r="CP1063" s="104"/>
      <c r="CQ1063" s="104"/>
    </row>
    <row r="1064" spans="1:95" ht="14.45">
      <c r="A1064" s="104"/>
      <c r="B1064" s="3"/>
      <c r="C1064" s="104"/>
      <c r="D1064" s="104"/>
      <c r="E1064" s="104"/>
      <c r="F1064" s="104"/>
      <c r="G1064" s="104"/>
      <c r="H1064" s="104"/>
      <c r="I1064" s="104"/>
      <c r="J1064" s="104"/>
      <c r="K1064" s="10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V1064" s="104"/>
      <c r="AW1064" s="104"/>
      <c r="AX1064" s="104"/>
      <c r="AY1064" s="104"/>
      <c r="AZ1064" s="104"/>
      <c r="BA1064" s="104"/>
      <c r="BB1064" s="104"/>
      <c r="BC1064" s="104"/>
      <c r="BD1064" s="104"/>
      <c r="BE1064" s="104"/>
      <c r="BF1064" s="104"/>
      <c r="BG1064" s="104"/>
      <c r="BH1064" s="104"/>
      <c r="BI1064" s="104"/>
      <c r="BJ1064" s="104"/>
      <c r="BK1064" s="104"/>
      <c r="BL1064" s="104"/>
      <c r="BM1064" s="104"/>
      <c r="BN1064" s="104"/>
      <c r="BO1064" s="104"/>
      <c r="BP1064" s="104"/>
      <c r="BQ1064" s="104"/>
      <c r="BR1064" s="104"/>
      <c r="BS1064" s="104"/>
      <c r="BT1064" s="104"/>
      <c r="BU1064" s="104"/>
      <c r="BV1064" s="104"/>
      <c r="BW1064" s="104"/>
      <c r="BX1064" s="104"/>
      <c r="BY1064" s="104"/>
      <c r="BZ1064" s="104"/>
      <c r="CA1064" s="104"/>
      <c r="CB1064" s="104"/>
      <c r="CC1064" s="104"/>
      <c r="CD1064" s="104"/>
      <c r="CE1064" s="104"/>
      <c r="CF1064" s="104"/>
      <c r="CG1064" s="104"/>
      <c r="CH1064" s="104"/>
      <c r="CI1064" s="104"/>
      <c r="CJ1064" s="104"/>
      <c r="CK1064" s="104"/>
      <c r="CL1064" s="104"/>
      <c r="CM1064" s="104"/>
      <c r="CN1064" s="104"/>
      <c r="CO1064" s="104"/>
      <c r="CP1064" s="104"/>
      <c r="CQ1064" s="104"/>
    </row>
    <row r="1065" spans="1:95" ht="14.45">
      <c r="A1065" s="104"/>
      <c r="B1065" s="104"/>
      <c r="C1065" s="104"/>
      <c r="D1065" s="11">
        <v>2010</v>
      </c>
      <c r="E1065" s="11">
        <v>2011</v>
      </c>
      <c r="F1065" s="11">
        <v>2012</v>
      </c>
      <c r="G1065" s="11">
        <v>2013</v>
      </c>
      <c r="H1065" s="11">
        <v>2014</v>
      </c>
      <c r="I1065" s="11">
        <v>2015</v>
      </c>
      <c r="J1065" s="11">
        <v>2016</v>
      </c>
      <c r="K1065" s="11">
        <v>2017</v>
      </c>
      <c r="L1065" s="11">
        <v>2018</v>
      </c>
      <c r="M1065" s="11">
        <v>2019</v>
      </c>
      <c r="N1065" s="11">
        <v>2020</v>
      </c>
      <c r="O1065" s="11">
        <v>2021</v>
      </c>
      <c r="P1065" s="11">
        <v>2022</v>
      </c>
      <c r="Q1065" s="11">
        <v>2023</v>
      </c>
      <c r="R1065" s="11">
        <v>2024</v>
      </c>
      <c r="S1065" s="11">
        <v>2025</v>
      </c>
      <c r="T1065" s="11">
        <v>2026</v>
      </c>
      <c r="U1065" s="11">
        <v>2027</v>
      </c>
      <c r="V1065" s="11">
        <v>2028</v>
      </c>
      <c r="W1065" s="11">
        <v>2029</v>
      </c>
      <c r="X1065" s="11">
        <v>2030</v>
      </c>
      <c r="Y1065" s="11">
        <v>2031</v>
      </c>
      <c r="Z1065" s="11">
        <v>2032</v>
      </c>
      <c r="AA1065" s="11">
        <v>2033</v>
      </c>
      <c r="AB1065" s="11">
        <v>2034</v>
      </c>
      <c r="AC1065" s="11">
        <v>2035</v>
      </c>
      <c r="AD1065" s="11">
        <v>2036</v>
      </c>
      <c r="AE1065" s="11">
        <v>2037</v>
      </c>
      <c r="AF1065" s="11">
        <v>2038</v>
      </c>
      <c r="AG1065" s="11">
        <v>2039</v>
      </c>
      <c r="AH1065" s="11">
        <v>2040</v>
      </c>
      <c r="AI1065" s="11">
        <v>2041</v>
      </c>
      <c r="AJ1065" s="11">
        <v>2042</v>
      </c>
      <c r="AK1065" s="11">
        <v>2043</v>
      </c>
      <c r="AL1065" s="11">
        <v>2044</v>
      </c>
      <c r="AM1065" s="11">
        <v>2045</v>
      </c>
      <c r="AN1065" s="11">
        <v>2046</v>
      </c>
      <c r="AO1065" s="11">
        <v>2047</v>
      </c>
      <c r="AP1065" s="11">
        <v>2048</v>
      </c>
      <c r="AQ1065" s="11">
        <v>2049</v>
      </c>
      <c r="AR1065" s="11">
        <v>2050</v>
      </c>
      <c r="AS1065" s="11">
        <v>2051</v>
      </c>
      <c r="AT1065" s="11">
        <v>2052</v>
      </c>
      <c r="AU1065" s="11">
        <v>2053</v>
      </c>
      <c r="AV1065" s="11">
        <v>2054</v>
      </c>
      <c r="AW1065" s="11">
        <v>2055</v>
      </c>
      <c r="AX1065" s="11">
        <v>2056</v>
      </c>
      <c r="AY1065" s="11">
        <v>2057</v>
      </c>
      <c r="AZ1065" s="11">
        <v>2058</v>
      </c>
      <c r="BA1065" s="11">
        <v>2059</v>
      </c>
      <c r="BB1065" s="11">
        <v>2060</v>
      </c>
      <c r="BC1065" s="11">
        <v>2061</v>
      </c>
      <c r="BD1065" s="11">
        <v>2062</v>
      </c>
      <c r="BE1065" s="11">
        <v>2063</v>
      </c>
      <c r="BF1065" s="11">
        <v>2064</v>
      </c>
      <c r="BG1065" s="11">
        <v>2065</v>
      </c>
      <c r="BH1065" s="11">
        <v>2066</v>
      </c>
      <c r="BI1065" s="11">
        <v>2067</v>
      </c>
      <c r="BJ1065" s="11">
        <v>2068</v>
      </c>
      <c r="BK1065" s="11">
        <v>2069</v>
      </c>
      <c r="BL1065" s="11">
        <v>2070</v>
      </c>
      <c r="BM1065" s="11">
        <v>2071</v>
      </c>
      <c r="BN1065" s="11">
        <v>2072</v>
      </c>
      <c r="BO1065" s="11">
        <v>2073</v>
      </c>
      <c r="BP1065" s="11">
        <v>2074</v>
      </c>
      <c r="BQ1065" s="11">
        <v>2075</v>
      </c>
      <c r="BR1065" s="11">
        <v>2076</v>
      </c>
      <c r="BS1065" s="11">
        <v>2077</v>
      </c>
      <c r="BT1065" s="11">
        <v>2078</v>
      </c>
      <c r="BU1065" s="11">
        <v>2079</v>
      </c>
      <c r="BV1065" s="11">
        <v>2080</v>
      </c>
      <c r="BW1065" s="11">
        <v>2081</v>
      </c>
      <c r="BX1065" s="11">
        <v>2082</v>
      </c>
      <c r="BY1065" s="11">
        <v>2083</v>
      </c>
      <c r="BZ1065" s="11">
        <v>2084</v>
      </c>
      <c r="CA1065" s="11">
        <v>2085</v>
      </c>
      <c r="CB1065" s="11">
        <v>2086</v>
      </c>
      <c r="CC1065" s="11">
        <v>2087</v>
      </c>
      <c r="CD1065" s="11">
        <v>2088</v>
      </c>
      <c r="CE1065" s="11">
        <v>2089</v>
      </c>
      <c r="CF1065" s="11">
        <v>2090</v>
      </c>
      <c r="CG1065" s="11">
        <v>2091</v>
      </c>
      <c r="CH1065" s="11">
        <v>2092</v>
      </c>
      <c r="CI1065" s="11">
        <v>2093</v>
      </c>
      <c r="CJ1065" s="11">
        <v>2094</v>
      </c>
      <c r="CK1065" s="11">
        <v>2095</v>
      </c>
      <c r="CL1065" s="11">
        <v>2096</v>
      </c>
      <c r="CM1065" s="11">
        <v>2097</v>
      </c>
      <c r="CN1065" s="11">
        <v>2098</v>
      </c>
      <c r="CO1065" s="11">
        <v>2099</v>
      </c>
      <c r="CP1065" s="11">
        <v>2100</v>
      </c>
      <c r="CQ1065" s="104"/>
    </row>
    <row r="1066" spans="1:95" ht="14.45">
      <c r="A1066" s="104"/>
      <c r="B1066" s="104" t="s">
        <v>143</v>
      </c>
      <c r="C1066" s="104"/>
      <c r="D1066" s="102">
        <f t="shared" ref="D1066:AI1066" si="245">Annual_sleep_disturbance_valuation_hh_adj/Discount_factor</f>
        <v>0</v>
      </c>
      <c r="E1066" s="102">
        <f t="shared" si="245"/>
        <v>0</v>
      </c>
      <c r="F1066" s="102">
        <f t="shared" si="245"/>
        <v>0</v>
      </c>
      <c r="G1066" s="102">
        <f t="shared" si="245"/>
        <v>0</v>
      </c>
      <c r="H1066" s="102">
        <f t="shared" si="245"/>
        <v>0</v>
      </c>
      <c r="I1066" s="102">
        <f>Annual_sleep_disturbance_valuation_hh_adj/Discount_factor</f>
        <v>0</v>
      </c>
      <c r="J1066" s="102">
        <f t="shared" si="245"/>
        <v>0</v>
      </c>
      <c r="K1066" s="102">
        <f t="shared" si="245"/>
        <v>0</v>
      </c>
      <c r="L1066" s="102">
        <f t="shared" si="245"/>
        <v>0</v>
      </c>
      <c r="M1066" s="102">
        <f t="shared" si="245"/>
        <v>0</v>
      </c>
      <c r="N1066" s="102">
        <f>Annual_sleep_disturbance_valuation_hh_adj/Discount_factor</f>
        <v>0</v>
      </c>
      <c r="O1066" s="102">
        <f t="shared" si="245"/>
        <v>0</v>
      </c>
      <c r="P1066" s="102">
        <f t="shared" si="245"/>
        <v>0</v>
      </c>
      <c r="Q1066" s="102">
        <f t="shared" si="245"/>
        <v>0</v>
      </c>
      <c r="R1066" s="102">
        <f t="shared" si="245"/>
        <v>0</v>
      </c>
      <c r="S1066" s="102">
        <f t="shared" si="245"/>
        <v>0</v>
      </c>
      <c r="T1066" s="102">
        <f t="shared" si="245"/>
        <v>0</v>
      </c>
      <c r="U1066" s="102">
        <f t="shared" si="245"/>
        <v>0</v>
      </c>
      <c r="V1066" s="102">
        <f t="shared" si="245"/>
        <v>0</v>
      </c>
      <c r="W1066" s="102">
        <f t="shared" si="245"/>
        <v>0</v>
      </c>
      <c r="X1066" s="102">
        <f t="shared" si="245"/>
        <v>0</v>
      </c>
      <c r="Y1066" s="102">
        <f t="shared" si="245"/>
        <v>0</v>
      </c>
      <c r="Z1066" s="102">
        <f t="shared" si="245"/>
        <v>0</v>
      </c>
      <c r="AA1066" s="102">
        <f t="shared" si="245"/>
        <v>0</v>
      </c>
      <c r="AB1066" s="102">
        <f t="shared" si="245"/>
        <v>0</v>
      </c>
      <c r="AC1066" s="102">
        <f t="shared" si="245"/>
        <v>0</v>
      </c>
      <c r="AD1066" s="102">
        <f t="shared" si="245"/>
        <v>0</v>
      </c>
      <c r="AE1066" s="102">
        <f t="shared" si="245"/>
        <v>0</v>
      </c>
      <c r="AF1066" s="102">
        <f t="shared" si="245"/>
        <v>0</v>
      </c>
      <c r="AG1066" s="102">
        <f t="shared" si="245"/>
        <v>0</v>
      </c>
      <c r="AH1066" s="102">
        <f t="shared" si="245"/>
        <v>0</v>
      </c>
      <c r="AI1066" s="102">
        <f t="shared" si="245"/>
        <v>0</v>
      </c>
      <c r="AJ1066" s="102">
        <f t="shared" ref="AJ1066:BO1066" si="246">Annual_sleep_disturbance_valuation_hh_adj/Discount_factor</f>
        <v>0</v>
      </c>
      <c r="AK1066" s="102">
        <f t="shared" si="246"/>
        <v>0</v>
      </c>
      <c r="AL1066" s="102">
        <f t="shared" si="246"/>
        <v>0</v>
      </c>
      <c r="AM1066" s="102">
        <f t="shared" si="246"/>
        <v>0</v>
      </c>
      <c r="AN1066" s="102">
        <f t="shared" si="246"/>
        <v>0</v>
      </c>
      <c r="AO1066" s="102">
        <f t="shared" si="246"/>
        <v>0</v>
      </c>
      <c r="AP1066" s="102">
        <f t="shared" si="246"/>
        <v>0</v>
      </c>
      <c r="AQ1066" s="102">
        <f t="shared" si="246"/>
        <v>0</v>
      </c>
      <c r="AR1066" s="102">
        <f t="shared" si="246"/>
        <v>0</v>
      </c>
      <c r="AS1066" s="102">
        <f t="shared" si="246"/>
        <v>0</v>
      </c>
      <c r="AT1066" s="102">
        <f t="shared" si="246"/>
        <v>0</v>
      </c>
      <c r="AU1066" s="102">
        <f t="shared" si="246"/>
        <v>0</v>
      </c>
      <c r="AV1066" s="102">
        <f t="shared" si="246"/>
        <v>0</v>
      </c>
      <c r="AW1066" s="102">
        <f t="shared" si="246"/>
        <v>0</v>
      </c>
      <c r="AX1066" s="102">
        <f t="shared" si="246"/>
        <v>0</v>
      </c>
      <c r="AY1066" s="102">
        <f t="shared" si="246"/>
        <v>0</v>
      </c>
      <c r="AZ1066" s="102">
        <f t="shared" si="246"/>
        <v>0</v>
      </c>
      <c r="BA1066" s="102">
        <f t="shared" si="246"/>
        <v>0</v>
      </c>
      <c r="BB1066" s="102">
        <f t="shared" si="246"/>
        <v>0</v>
      </c>
      <c r="BC1066" s="102">
        <f t="shared" si="246"/>
        <v>0</v>
      </c>
      <c r="BD1066" s="102">
        <f t="shared" si="246"/>
        <v>0</v>
      </c>
      <c r="BE1066" s="102">
        <f t="shared" si="246"/>
        <v>0</v>
      </c>
      <c r="BF1066" s="102">
        <f t="shared" si="246"/>
        <v>0</v>
      </c>
      <c r="BG1066" s="102">
        <f t="shared" si="246"/>
        <v>0</v>
      </c>
      <c r="BH1066" s="102">
        <f t="shared" si="246"/>
        <v>0</v>
      </c>
      <c r="BI1066" s="102">
        <f t="shared" si="246"/>
        <v>0</v>
      </c>
      <c r="BJ1066" s="102">
        <f t="shared" si="246"/>
        <v>0</v>
      </c>
      <c r="BK1066" s="102">
        <f t="shared" si="246"/>
        <v>0</v>
      </c>
      <c r="BL1066" s="102">
        <f t="shared" si="246"/>
        <v>0</v>
      </c>
      <c r="BM1066" s="102">
        <f t="shared" si="246"/>
        <v>0</v>
      </c>
      <c r="BN1066" s="102">
        <f t="shared" si="246"/>
        <v>0</v>
      </c>
      <c r="BO1066" s="102">
        <f t="shared" si="246"/>
        <v>0</v>
      </c>
      <c r="BP1066" s="102">
        <f t="shared" ref="BP1066:CP1066" si="247">Annual_sleep_disturbance_valuation_hh_adj/Discount_factor</f>
        <v>0</v>
      </c>
      <c r="BQ1066" s="102">
        <f t="shared" si="247"/>
        <v>0</v>
      </c>
      <c r="BR1066" s="102">
        <f t="shared" si="247"/>
        <v>0</v>
      </c>
      <c r="BS1066" s="102">
        <f t="shared" si="247"/>
        <v>0</v>
      </c>
      <c r="BT1066" s="102">
        <f t="shared" si="247"/>
        <v>0</v>
      </c>
      <c r="BU1066" s="102">
        <f t="shared" si="247"/>
        <v>0</v>
      </c>
      <c r="BV1066" s="102">
        <f t="shared" si="247"/>
        <v>0</v>
      </c>
      <c r="BW1066" s="102">
        <f t="shared" si="247"/>
        <v>0</v>
      </c>
      <c r="BX1066" s="102">
        <f t="shared" si="247"/>
        <v>0</v>
      </c>
      <c r="BY1066" s="102">
        <f t="shared" si="247"/>
        <v>0</v>
      </c>
      <c r="BZ1066" s="102">
        <f t="shared" si="247"/>
        <v>0</v>
      </c>
      <c r="CA1066" s="102">
        <f t="shared" si="247"/>
        <v>0</v>
      </c>
      <c r="CB1066" s="102">
        <f t="shared" si="247"/>
        <v>0</v>
      </c>
      <c r="CC1066" s="102">
        <f t="shared" si="247"/>
        <v>0</v>
      </c>
      <c r="CD1066" s="102">
        <f t="shared" si="247"/>
        <v>0</v>
      </c>
      <c r="CE1066" s="102">
        <f t="shared" si="247"/>
        <v>0</v>
      </c>
      <c r="CF1066" s="102">
        <f t="shared" si="247"/>
        <v>0</v>
      </c>
      <c r="CG1066" s="102">
        <f t="shared" si="247"/>
        <v>0</v>
      </c>
      <c r="CH1066" s="102">
        <f t="shared" si="247"/>
        <v>0</v>
      </c>
      <c r="CI1066" s="102">
        <f t="shared" si="247"/>
        <v>0</v>
      </c>
      <c r="CJ1066" s="102">
        <f t="shared" si="247"/>
        <v>0</v>
      </c>
      <c r="CK1066" s="102">
        <f t="shared" si="247"/>
        <v>0</v>
      </c>
      <c r="CL1066" s="102">
        <f t="shared" si="247"/>
        <v>0</v>
      </c>
      <c r="CM1066" s="102">
        <f t="shared" si="247"/>
        <v>0</v>
      </c>
      <c r="CN1066" s="102">
        <f t="shared" si="247"/>
        <v>0</v>
      </c>
      <c r="CO1066" s="102">
        <f t="shared" si="247"/>
        <v>0</v>
      </c>
      <c r="CP1066" s="102">
        <f t="shared" si="247"/>
        <v>0</v>
      </c>
      <c r="CQ1066" s="3" t="s">
        <v>368</v>
      </c>
    </row>
    <row r="1067" spans="1:95" ht="14.45">
      <c r="A1067" s="104"/>
      <c r="B1067" s="104" t="s">
        <v>145</v>
      </c>
      <c r="C1067" s="104"/>
      <c r="D1067" s="102">
        <f t="shared" ref="D1067:AI1067" si="248">Annual_amenity_valuation_hh_adj/Discount_factor</f>
        <v>0</v>
      </c>
      <c r="E1067" s="102">
        <f t="shared" si="248"/>
        <v>0</v>
      </c>
      <c r="F1067" s="102">
        <f t="shared" si="248"/>
        <v>0</v>
      </c>
      <c r="G1067" s="102">
        <f t="shared" si="248"/>
        <v>0</v>
      </c>
      <c r="H1067" s="102">
        <f t="shared" si="248"/>
        <v>0</v>
      </c>
      <c r="I1067" s="102">
        <f>Annual_amenity_valuation_hh_adj/Discount_factor</f>
        <v>0</v>
      </c>
      <c r="J1067" s="102">
        <f t="shared" si="248"/>
        <v>0</v>
      </c>
      <c r="K1067" s="102">
        <f t="shared" si="248"/>
        <v>0</v>
      </c>
      <c r="L1067" s="102">
        <f t="shared" si="248"/>
        <v>0</v>
      </c>
      <c r="M1067" s="102">
        <f t="shared" si="248"/>
        <v>0</v>
      </c>
      <c r="N1067" s="102">
        <f t="shared" si="248"/>
        <v>0</v>
      </c>
      <c r="O1067" s="102">
        <f t="shared" si="248"/>
        <v>0</v>
      </c>
      <c r="P1067" s="102">
        <f t="shared" si="248"/>
        <v>0</v>
      </c>
      <c r="Q1067" s="102">
        <f t="shared" si="248"/>
        <v>0</v>
      </c>
      <c r="R1067" s="102">
        <f t="shared" si="248"/>
        <v>0</v>
      </c>
      <c r="S1067" s="102">
        <f t="shared" si="248"/>
        <v>0</v>
      </c>
      <c r="T1067" s="102">
        <f t="shared" si="248"/>
        <v>0</v>
      </c>
      <c r="U1067" s="102">
        <f t="shared" si="248"/>
        <v>0</v>
      </c>
      <c r="V1067" s="102">
        <f t="shared" si="248"/>
        <v>0</v>
      </c>
      <c r="W1067" s="102">
        <f t="shared" si="248"/>
        <v>0</v>
      </c>
      <c r="X1067" s="102">
        <f t="shared" si="248"/>
        <v>0</v>
      </c>
      <c r="Y1067" s="102">
        <f t="shared" si="248"/>
        <v>0</v>
      </c>
      <c r="Z1067" s="102">
        <f t="shared" si="248"/>
        <v>0</v>
      </c>
      <c r="AA1067" s="102">
        <f t="shared" si="248"/>
        <v>0</v>
      </c>
      <c r="AB1067" s="102">
        <f>Annual_amenity_valuation_hh_adj/Discount_factor</f>
        <v>0</v>
      </c>
      <c r="AC1067" s="102">
        <f>Annual_amenity_valuation_hh_adj/Discount_factor</f>
        <v>0</v>
      </c>
      <c r="AD1067" s="102">
        <f t="shared" si="248"/>
        <v>0</v>
      </c>
      <c r="AE1067" s="102">
        <f t="shared" si="248"/>
        <v>0</v>
      </c>
      <c r="AF1067" s="102">
        <f t="shared" si="248"/>
        <v>0</v>
      </c>
      <c r="AG1067" s="102">
        <f t="shared" si="248"/>
        <v>0</v>
      </c>
      <c r="AH1067" s="102">
        <f t="shared" si="248"/>
        <v>0</v>
      </c>
      <c r="AI1067" s="102">
        <f t="shared" si="248"/>
        <v>0</v>
      </c>
      <c r="AJ1067" s="102">
        <f t="shared" ref="AJ1067:BO1067" si="249">Annual_amenity_valuation_hh_adj/Discount_factor</f>
        <v>0</v>
      </c>
      <c r="AK1067" s="102">
        <f t="shared" si="249"/>
        <v>0</v>
      </c>
      <c r="AL1067" s="102">
        <f t="shared" si="249"/>
        <v>0</v>
      </c>
      <c r="AM1067" s="102">
        <f t="shared" si="249"/>
        <v>0</v>
      </c>
      <c r="AN1067" s="102">
        <f t="shared" si="249"/>
        <v>0</v>
      </c>
      <c r="AO1067" s="102">
        <f t="shared" si="249"/>
        <v>0</v>
      </c>
      <c r="AP1067" s="102">
        <f t="shared" si="249"/>
        <v>0</v>
      </c>
      <c r="AQ1067" s="102">
        <f t="shared" si="249"/>
        <v>0</v>
      </c>
      <c r="AR1067" s="102">
        <f t="shared" si="249"/>
        <v>0</v>
      </c>
      <c r="AS1067" s="102">
        <f t="shared" si="249"/>
        <v>0</v>
      </c>
      <c r="AT1067" s="102">
        <f t="shared" si="249"/>
        <v>0</v>
      </c>
      <c r="AU1067" s="102">
        <f t="shared" si="249"/>
        <v>0</v>
      </c>
      <c r="AV1067" s="102">
        <f t="shared" si="249"/>
        <v>0</v>
      </c>
      <c r="AW1067" s="102">
        <f t="shared" si="249"/>
        <v>0</v>
      </c>
      <c r="AX1067" s="102">
        <f t="shared" si="249"/>
        <v>0</v>
      </c>
      <c r="AY1067" s="102">
        <f t="shared" si="249"/>
        <v>0</v>
      </c>
      <c r="AZ1067" s="102">
        <f t="shared" si="249"/>
        <v>0</v>
      </c>
      <c r="BA1067" s="102">
        <f t="shared" si="249"/>
        <v>0</v>
      </c>
      <c r="BB1067" s="102">
        <f t="shared" si="249"/>
        <v>0</v>
      </c>
      <c r="BC1067" s="102">
        <f t="shared" si="249"/>
        <v>0</v>
      </c>
      <c r="BD1067" s="102">
        <f t="shared" si="249"/>
        <v>0</v>
      </c>
      <c r="BE1067" s="102">
        <f t="shared" si="249"/>
        <v>0</v>
      </c>
      <c r="BF1067" s="102">
        <f t="shared" si="249"/>
        <v>0</v>
      </c>
      <c r="BG1067" s="102">
        <f t="shared" si="249"/>
        <v>0</v>
      </c>
      <c r="BH1067" s="102">
        <f t="shared" si="249"/>
        <v>0</v>
      </c>
      <c r="BI1067" s="102">
        <f t="shared" si="249"/>
        <v>0</v>
      </c>
      <c r="BJ1067" s="102">
        <f t="shared" si="249"/>
        <v>0</v>
      </c>
      <c r="BK1067" s="102">
        <f t="shared" si="249"/>
        <v>0</v>
      </c>
      <c r="BL1067" s="102">
        <f t="shared" si="249"/>
        <v>0</v>
      </c>
      <c r="BM1067" s="102">
        <f t="shared" si="249"/>
        <v>0</v>
      </c>
      <c r="BN1067" s="102">
        <f t="shared" si="249"/>
        <v>0</v>
      </c>
      <c r="BO1067" s="102">
        <f t="shared" si="249"/>
        <v>0</v>
      </c>
      <c r="BP1067" s="102">
        <f t="shared" ref="BP1067:CP1067" si="250">Annual_amenity_valuation_hh_adj/Discount_factor</f>
        <v>0</v>
      </c>
      <c r="BQ1067" s="102">
        <f t="shared" si="250"/>
        <v>0</v>
      </c>
      <c r="BR1067" s="102">
        <f t="shared" si="250"/>
        <v>0</v>
      </c>
      <c r="BS1067" s="102">
        <f t="shared" si="250"/>
        <v>0</v>
      </c>
      <c r="BT1067" s="102">
        <f t="shared" si="250"/>
        <v>0</v>
      </c>
      <c r="BU1067" s="102">
        <f t="shared" si="250"/>
        <v>0</v>
      </c>
      <c r="BV1067" s="102">
        <f t="shared" si="250"/>
        <v>0</v>
      </c>
      <c r="BW1067" s="102">
        <f t="shared" si="250"/>
        <v>0</v>
      </c>
      <c r="BX1067" s="102">
        <f t="shared" si="250"/>
        <v>0</v>
      </c>
      <c r="BY1067" s="102">
        <f t="shared" si="250"/>
        <v>0</v>
      </c>
      <c r="BZ1067" s="102">
        <f t="shared" si="250"/>
        <v>0</v>
      </c>
      <c r="CA1067" s="102">
        <f t="shared" si="250"/>
        <v>0</v>
      </c>
      <c r="CB1067" s="102">
        <f t="shared" si="250"/>
        <v>0</v>
      </c>
      <c r="CC1067" s="102">
        <f t="shared" si="250"/>
        <v>0</v>
      </c>
      <c r="CD1067" s="102">
        <f t="shared" si="250"/>
        <v>0</v>
      </c>
      <c r="CE1067" s="102">
        <f t="shared" si="250"/>
        <v>0</v>
      </c>
      <c r="CF1067" s="102">
        <f t="shared" si="250"/>
        <v>0</v>
      </c>
      <c r="CG1067" s="102">
        <f t="shared" si="250"/>
        <v>0</v>
      </c>
      <c r="CH1067" s="102">
        <f t="shared" si="250"/>
        <v>0</v>
      </c>
      <c r="CI1067" s="102">
        <f t="shared" si="250"/>
        <v>0</v>
      </c>
      <c r="CJ1067" s="102">
        <f t="shared" si="250"/>
        <v>0</v>
      </c>
      <c r="CK1067" s="102">
        <f t="shared" si="250"/>
        <v>0</v>
      </c>
      <c r="CL1067" s="102">
        <f t="shared" si="250"/>
        <v>0</v>
      </c>
      <c r="CM1067" s="102">
        <f t="shared" si="250"/>
        <v>0</v>
      </c>
      <c r="CN1067" s="102">
        <f t="shared" si="250"/>
        <v>0</v>
      </c>
      <c r="CO1067" s="102">
        <f t="shared" si="250"/>
        <v>0</v>
      </c>
      <c r="CP1067" s="102">
        <f t="shared" si="250"/>
        <v>0</v>
      </c>
      <c r="CQ1067" s="3" t="s">
        <v>369</v>
      </c>
    </row>
    <row r="1068" spans="1:95" ht="14.45">
      <c r="A1068" s="104"/>
      <c r="B1068" s="104" t="s">
        <v>147</v>
      </c>
      <c r="C1068" s="104"/>
      <c r="D1068" s="102">
        <f t="shared" ref="D1068:AI1068" si="251">Annual_AMI_valuation_hh_adj/Discount_factor</f>
        <v>0</v>
      </c>
      <c r="E1068" s="102">
        <f t="shared" si="251"/>
        <v>0</v>
      </c>
      <c r="F1068" s="102">
        <f t="shared" si="251"/>
        <v>0</v>
      </c>
      <c r="G1068" s="102">
        <f t="shared" si="251"/>
        <v>0</v>
      </c>
      <c r="H1068" s="102">
        <f t="shared" si="251"/>
        <v>0</v>
      </c>
      <c r="I1068" s="102">
        <f>Annual_AMI_valuation_hh_adj/Discount_factor</f>
        <v>0</v>
      </c>
      <c r="J1068" s="102">
        <f t="shared" si="251"/>
        <v>0</v>
      </c>
      <c r="K1068" s="102">
        <f t="shared" si="251"/>
        <v>0</v>
      </c>
      <c r="L1068" s="102">
        <f t="shared" si="251"/>
        <v>0</v>
      </c>
      <c r="M1068" s="102">
        <f t="shared" si="251"/>
        <v>0</v>
      </c>
      <c r="N1068" s="102">
        <f t="shared" si="251"/>
        <v>0</v>
      </c>
      <c r="O1068" s="102">
        <f t="shared" si="251"/>
        <v>0</v>
      </c>
      <c r="P1068" s="102">
        <f t="shared" si="251"/>
        <v>0</v>
      </c>
      <c r="Q1068" s="102">
        <f t="shared" si="251"/>
        <v>0</v>
      </c>
      <c r="R1068" s="102">
        <f t="shared" si="251"/>
        <v>0</v>
      </c>
      <c r="S1068" s="102">
        <f t="shared" si="251"/>
        <v>0</v>
      </c>
      <c r="T1068" s="102">
        <f t="shared" si="251"/>
        <v>0</v>
      </c>
      <c r="U1068" s="102">
        <f t="shared" si="251"/>
        <v>0</v>
      </c>
      <c r="V1068" s="102">
        <f t="shared" si="251"/>
        <v>0</v>
      </c>
      <c r="W1068" s="102">
        <f t="shared" si="251"/>
        <v>0</v>
      </c>
      <c r="X1068" s="102">
        <f t="shared" si="251"/>
        <v>0</v>
      </c>
      <c r="Y1068" s="102">
        <f t="shared" si="251"/>
        <v>0</v>
      </c>
      <c r="Z1068" s="102">
        <f t="shared" si="251"/>
        <v>0</v>
      </c>
      <c r="AA1068" s="102">
        <f t="shared" si="251"/>
        <v>0</v>
      </c>
      <c r="AB1068" s="102">
        <f t="shared" si="251"/>
        <v>0</v>
      </c>
      <c r="AC1068" s="102">
        <f t="shared" si="251"/>
        <v>0</v>
      </c>
      <c r="AD1068" s="102">
        <f t="shared" si="251"/>
        <v>0</v>
      </c>
      <c r="AE1068" s="102">
        <f t="shared" si="251"/>
        <v>0</v>
      </c>
      <c r="AF1068" s="102">
        <f t="shared" si="251"/>
        <v>0</v>
      </c>
      <c r="AG1068" s="102">
        <f t="shared" si="251"/>
        <v>0</v>
      </c>
      <c r="AH1068" s="102">
        <f t="shared" si="251"/>
        <v>0</v>
      </c>
      <c r="AI1068" s="102">
        <f t="shared" si="251"/>
        <v>0</v>
      </c>
      <c r="AJ1068" s="102">
        <f t="shared" ref="AJ1068:BO1068" si="252">Annual_AMI_valuation_hh_adj/Discount_factor</f>
        <v>0</v>
      </c>
      <c r="AK1068" s="102">
        <f t="shared" si="252"/>
        <v>0</v>
      </c>
      <c r="AL1068" s="102">
        <f t="shared" si="252"/>
        <v>0</v>
      </c>
      <c r="AM1068" s="102">
        <f t="shared" si="252"/>
        <v>0</v>
      </c>
      <c r="AN1068" s="102">
        <f t="shared" si="252"/>
        <v>0</v>
      </c>
      <c r="AO1068" s="102">
        <f t="shared" si="252"/>
        <v>0</v>
      </c>
      <c r="AP1068" s="102">
        <f t="shared" si="252"/>
        <v>0</v>
      </c>
      <c r="AQ1068" s="102">
        <f t="shared" si="252"/>
        <v>0</v>
      </c>
      <c r="AR1068" s="102">
        <f t="shared" si="252"/>
        <v>0</v>
      </c>
      <c r="AS1068" s="102">
        <f t="shared" si="252"/>
        <v>0</v>
      </c>
      <c r="AT1068" s="102">
        <f t="shared" si="252"/>
        <v>0</v>
      </c>
      <c r="AU1068" s="102">
        <f t="shared" si="252"/>
        <v>0</v>
      </c>
      <c r="AV1068" s="102">
        <f t="shared" si="252"/>
        <v>0</v>
      </c>
      <c r="AW1068" s="102">
        <f t="shared" si="252"/>
        <v>0</v>
      </c>
      <c r="AX1068" s="102">
        <f t="shared" si="252"/>
        <v>0</v>
      </c>
      <c r="AY1068" s="102">
        <f t="shared" si="252"/>
        <v>0</v>
      </c>
      <c r="AZ1068" s="102">
        <f t="shared" si="252"/>
        <v>0</v>
      </c>
      <c r="BA1068" s="102">
        <f t="shared" si="252"/>
        <v>0</v>
      </c>
      <c r="BB1068" s="102">
        <f t="shared" si="252"/>
        <v>0</v>
      </c>
      <c r="BC1068" s="102">
        <f t="shared" si="252"/>
        <v>0</v>
      </c>
      <c r="BD1068" s="102">
        <f t="shared" si="252"/>
        <v>0</v>
      </c>
      <c r="BE1068" s="102">
        <f t="shared" si="252"/>
        <v>0</v>
      </c>
      <c r="BF1068" s="102">
        <f t="shared" si="252"/>
        <v>0</v>
      </c>
      <c r="BG1068" s="102">
        <f t="shared" si="252"/>
        <v>0</v>
      </c>
      <c r="BH1068" s="102">
        <f t="shared" si="252"/>
        <v>0</v>
      </c>
      <c r="BI1068" s="102">
        <f t="shared" si="252"/>
        <v>0</v>
      </c>
      <c r="BJ1068" s="102">
        <f t="shared" si="252"/>
        <v>0</v>
      </c>
      <c r="BK1068" s="102">
        <f t="shared" si="252"/>
        <v>0</v>
      </c>
      <c r="BL1068" s="102">
        <f t="shared" si="252"/>
        <v>0</v>
      </c>
      <c r="BM1068" s="102">
        <f t="shared" si="252"/>
        <v>0</v>
      </c>
      <c r="BN1068" s="102">
        <f t="shared" si="252"/>
        <v>0</v>
      </c>
      <c r="BO1068" s="102">
        <f t="shared" si="252"/>
        <v>0</v>
      </c>
      <c r="BP1068" s="102">
        <f t="shared" ref="BP1068:CP1068" si="253">Annual_AMI_valuation_hh_adj/Discount_factor</f>
        <v>0</v>
      </c>
      <c r="BQ1068" s="102">
        <f t="shared" si="253"/>
        <v>0</v>
      </c>
      <c r="BR1068" s="102">
        <f t="shared" si="253"/>
        <v>0</v>
      </c>
      <c r="BS1068" s="102">
        <f t="shared" si="253"/>
        <v>0</v>
      </c>
      <c r="BT1068" s="102">
        <f t="shared" si="253"/>
        <v>0</v>
      </c>
      <c r="BU1068" s="102">
        <f t="shared" si="253"/>
        <v>0</v>
      </c>
      <c r="BV1068" s="102">
        <f t="shared" si="253"/>
        <v>0</v>
      </c>
      <c r="BW1068" s="102">
        <f t="shared" si="253"/>
        <v>0</v>
      </c>
      <c r="BX1068" s="102">
        <f t="shared" si="253"/>
        <v>0</v>
      </c>
      <c r="BY1068" s="102">
        <f t="shared" si="253"/>
        <v>0</v>
      </c>
      <c r="BZ1068" s="102">
        <f t="shared" si="253"/>
        <v>0</v>
      </c>
      <c r="CA1068" s="102">
        <f t="shared" si="253"/>
        <v>0</v>
      </c>
      <c r="CB1068" s="102">
        <f t="shared" si="253"/>
        <v>0</v>
      </c>
      <c r="CC1068" s="102">
        <f t="shared" si="253"/>
        <v>0</v>
      </c>
      <c r="CD1068" s="102">
        <f t="shared" si="253"/>
        <v>0</v>
      </c>
      <c r="CE1068" s="102">
        <f t="shared" si="253"/>
        <v>0</v>
      </c>
      <c r="CF1068" s="102">
        <f t="shared" si="253"/>
        <v>0</v>
      </c>
      <c r="CG1068" s="102">
        <f t="shared" si="253"/>
        <v>0</v>
      </c>
      <c r="CH1068" s="102">
        <f t="shared" si="253"/>
        <v>0</v>
      </c>
      <c r="CI1068" s="102">
        <f t="shared" si="253"/>
        <v>0</v>
      </c>
      <c r="CJ1068" s="102">
        <f t="shared" si="253"/>
        <v>0</v>
      </c>
      <c r="CK1068" s="102">
        <f t="shared" si="253"/>
        <v>0</v>
      </c>
      <c r="CL1068" s="102">
        <f t="shared" si="253"/>
        <v>0</v>
      </c>
      <c r="CM1068" s="102">
        <f t="shared" si="253"/>
        <v>0</v>
      </c>
      <c r="CN1068" s="102">
        <f t="shared" si="253"/>
        <v>0</v>
      </c>
      <c r="CO1068" s="102">
        <f t="shared" si="253"/>
        <v>0</v>
      </c>
      <c r="CP1068" s="102">
        <f t="shared" si="253"/>
        <v>0</v>
      </c>
      <c r="CQ1068" s="3" t="s">
        <v>370</v>
      </c>
    </row>
    <row r="1069" spans="1:95" ht="14.45">
      <c r="A1069" s="104"/>
      <c r="B1069" s="104" t="s">
        <v>149</v>
      </c>
      <c r="C1069" s="104"/>
      <c r="D1069" s="102">
        <f t="shared" ref="D1069:AI1069" si="254">Annual_stroke_valuation_hh_adj/Discount_factor</f>
        <v>0</v>
      </c>
      <c r="E1069" s="102">
        <f t="shared" si="254"/>
        <v>0</v>
      </c>
      <c r="F1069" s="102">
        <f t="shared" si="254"/>
        <v>0</v>
      </c>
      <c r="G1069" s="102">
        <f t="shared" si="254"/>
        <v>0</v>
      </c>
      <c r="H1069" s="102">
        <f t="shared" si="254"/>
        <v>0</v>
      </c>
      <c r="I1069" s="102">
        <f>Annual_stroke_valuation_hh_adj/Discount_factor</f>
        <v>0</v>
      </c>
      <c r="J1069" s="102">
        <f t="shared" si="254"/>
        <v>0</v>
      </c>
      <c r="K1069" s="102">
        <f t="shared" si="254"/>
        <v>0</v>
      </c>
      <c r="L1069" s="102">
        <f t="shared" si="254"/>
        <v>0</v>
      </c>
      <c r="M1069" s="102">
        <f t="shared" si="254"/>
        <v>0</v>
      </c>
      <c r="N1069" s="102">
        <f t="shared" si="254"/>
        <v>0</v>
      </c>
      <c r="O1069" s="102">
        <f t="shared" si="254"/>
        <v>0</v>
      </c>
      <c r="P1069" s="102">
        <f t="shared" si="254"/>
        <v>0</v>
      </c>
      <c r="Q1069" s="102">
        <f t="shared" si="254"/>
        <v>0</v>
      </c>
      <c r="R1069" s="102">
        <f t="shared" si="254"/>
        <v>0</v>
      </c>
      <c r="S1069" s="102">
        <f t="shared" si="254"/>
        <v>0</v>
      </c>
      <c r="T1069" s="102">
        <f t="shared" si="254"/>
        <v>0</v>
      </c>
      <c r="U1069" s="102">
        <f t="shared" si="254"/>
        <v>0</v>
      </c>
      <c r="V1069" s="102">
        <f t="shared" si="254"/>
        <v>0</v>
      </c>
      <c r="W1069" s="102">
        <f t="shared" si="254"/>
        <v>0</v>
      </c>
      <c r="X1069" s="102">
        <f t="shared" si="254"/>
        <v>0</v>
      </c>
      <c r="Y1069" s="102">
        <f t="shared" si="254"/>
        <v>0</v>
      </c>
      <c r="Z1069" s="102">
        <f t="shared" si="254"/>
        <v>0</v>
      </c>
      <c r="AA1069" s="102">
        <f t="shared" si="254"/>
        <v>0</v>
      </c>
      <c r="AB1069" s="102">
        <f t="shared" si="254"/>
        <v>0</v>
      </c>
      <c r="AC1069" s="102">
        <f t="shared" si="254"/>
        <v>0</v>
      </c>
      <c r="AD1069" s="102">
        <f t="shared" si="254"/>
        <v>0</v>
      </c>
      <c r="AE1069" s="102">
        <f t="shared" si="254"/>
        <v>0</v>
      </c>
      <c r="AF1069" s="102">
        <f t="shared" si="254"/>
        <v>0</v>
      </c>
      <c r="AG1069" s="102">
        <f t="shared" si="254"/>
        <v>0</v>
      </c>
      <c r="AH1069" s="102">
        <f t="shared" si="254"/>
        <v>0</v>
      </c>
      <c r="AI1069" s="102">
        <f t="shared" si="254"/>
        <v>0</v>
      </c>
      <c r="AJ1069" s="102">
        <f t="shared" ref="AJ1069:BO1069" si="255">Annual_stroke_valuation_hh_adj/Discount_factor</f>
        <v>0</v>
      </c>
      <c r="AK1069" s="102">
        <f t="shared" si="255"/>
        <v>0</v>
      </c>
      <c r="AL1069" s="102">
        <f t="shared" si="255"/>
        <v>0</v>
      </c>
      <c r="AM1069" s="102">
        <f t="shared" si="255"/>
        <v>0</v>
      </c>
      <c r="AN1069" s="102">
        <f t="shared" si="255"/>
        <v>0</v>
      </c>
      <c r="AO1069" s="102">
        <f t="shared" si="255"/>
        <v>0</v>
      </c>
      <c r="AP1069" s="102">
        <f t="shared" si="255"/>
        <v>0</v>
      </c>
      <c r="AQ1069" s="102">
        <f t="shared" si="255"/>
        <v>0</v>
      </c>
      <c r="AR1069" s="102">
        <f t="shared" si="255"/>
        <v>0</v>
      </c>
      <c r="AS1069" s="102">
        <f t="shared" si="255"/>
        <v>0</v>
      </c>
      <c r="AT1069" s="102">
        <f t="shared" si="255"/>
        <v>0</v>
      </c>
      <c r="AU1069" s="102">
        <f t="shared" si="255"/>
        <v>0</v>
      </c>
      <c r="AV1069" s="102">
        <f t="shared" si="255"/>
        <v>0</v>
      </c>
      <c r="AW1069" s="102">
        <f t="shared" si="255"/>
        <v>0</v>
      </c>
      <c r="AX1069" s="102">
        <f t="shared" si="255"/>
        <v>0</v>
      </c>
      <c r="AY1069" s="102">
        <f t="shared" si="255"/>
        <v>0</v>
      </c>
      <c r="AZ1069" s="102">
        <f t="shared" si="255"/>
        <v>0</v>
      </c>
      <c r="BA1069" s="102">
        <f t="shared" si="255"/>
        <v>0</v>
      </c>
      <c r="BB1069" s="102">
        <f t="shared" si="255"/>
        <v>0</v>
      </c>
      <c r="BC1069" s="102">
        <f t="shared" si="255"/>
        <v>0</v>
      </c>
      <c r="BD1069" s="102">
        <f t="shared" si="255"/>
        <v>0</v>
      </c>
      <c r="BE1069" s="102">
        <f t="shared" si="255"/>
        <v>0</v>
      </c>
      <c r="BF1069" s="102">
        <f t="shared" si="255"/>
        <v>0</v>
      </c>
      <c r="BG1069" s="102">
        <f t="shared" si="255"/>
        <v>0</v>
      </c>
      <c r="BH1069" s="102">
        <f t="shared" si="255"/>
        <v>0</v>
      </c>
      <c r="BI1069" s="102">
        <f t="shared" si="255"/>
        <v>0</v>
      </c>
      <c r="BJ1069" s="102">
        <f t="shared" si="255"/>
        <v>0</v>
      </c>
      <c r="BK1069" s="102">
        <f t="shared" si="255"/>
        <v>0</v>
      </c>
      <c r="BL1069" s="102">
        <f t="shared" si="255"/>
        <v>0</v>
      </c>
      <c r="BM1069" s="102">
        <f t="shared" si="255"/>
        <v>0</v>
      </c>
      <c r="BN1069" s="102">
        <f t="shared" si="255"/>
        <v>0</v>
      </c>
      <c r="BO1069" s="102">
        <f t="shared" si="255"/>
        <v>0</v>
      </c>
      <c r="BP1069" s="102">
        <f t="shared" ref="BP1069:CP1069" si="256">Annual_stroke_valuation_hh_adj/Discount_factor</f>
        <v>0</v>
      </c>
      <c r="BQ1069" s="102">
        <f t="shared" si="256"/>
        <v>0</v>
      </c>
      <c r="BR1069" s="102">
        <f t="shared" si="256"/>
        <v>0</v>
      </c>
      <c r="BS1069" s="102">
        <f t="shared" si="256"/>
        <v>0</v>
      </c>
      <c r="BT1069" s="102">
        <f t="shared" si="256"/>
        <v>0</v>
      </c>
      <c r="BU1069" s="102">
        <f t="shared" si="256"/>
        <v>0</v>
      </c>
      <c r="BV1069" s="102">
        <f t="shared" si="256"/>
        <v>0</v>
      </c>
      <c r="BW1069" s="102">
        <f t="shared" si="256"/>
        <v>0</v>
      </c>
      <c r="BX1069" s="102">
        <f t="shared" si="256"/>
        <v>0</v>
      </c>
      <c r="BY1069" s="102">
        <f t="shared" si="256"/>
        <v>0</v>
      </c>
      <c r="BZ1069" s="102">
        <f t="shared" si="256"/>
        <v>0</v>
      </c>
      <c r="CA1069" s="102">
        <f t="shared" si="256"/>
        <v>0</v>
      </c>
      <c r="CB1069" s="102">
        <f t="shared" si="256"/>
        <v>0</v>
      </c>
      <c r="CC1069" s="102">
        <f t="shared" si="256"/>
        <v>0</v>
      </c>
      <c r="CD1069" s="102">
        <f t="shared" si="256"/>
        <v>0</v>
      </c>
      <c r="CE1069" s="102">
        <f t="shared" si="256"/>
        <v>0</v>
      </c>
      <c r="CF1069" s="102">
        <f t="shared" si="256"/>
        <v>0</v>
      </c>
      <c r="CG1069" s="102">
        <f t="shared" si="256"/>
        <v>0</v>
      </c>
      <c r="CH1069" s="102">
        <f t="shared" si="256"/>
        <v>0</v>
      </c>
      <c r="CI1069" s="102">
        <f t="shared" si="256"/>
        <v>0</v>
      </c>
      <c r="CJ1069" s="102">
        <f t="shared" si="256"/>
        <v>0</v>
      </c>
      <c r="CK1069" s="102">
        <f t="shared" si="256"/>
        <v>0</v>
      </c>
      <c r="CL1069" s="102">
        <f t="shared" si="256"/>
        <v>0</v>
      </c>
      <c r="CM1069" s="102">
        <f t="shared" si="256"/>
        <v>0</v>
      </c>
      <c r="CN1069" s="102">
        <f t="shared" si="256"/>
        <v>0</v>
      </c>
      <c r="CO1069" s="102">
        <f t="shared" si="256"/>
        <v>0</v>
      </c>
      <c r="CP1069" s="102">
        <f t="shared" si="256"/>
        <v>0</v>
      </c>
      <c r="CQ1069" s="3" t="s">
        <v>371</v>
      </c>
    </row>
    <row r="1070" spans="1:95" ht="14.45">
      <c r="A1070" s="104"/>
      <c r="B1070" s="104" t="s">
        <v>151</v>
      </c>
      <c r="C1070" s="104"/>
      <c r="D1070" s="102">
        <f t="shared" ref="D1070:AI1070" si="257">Annual_dementia_valuation_hh_adj/Discount_factor</f>
        <v>0</v>
      </c>
      <c r="E1070" s="102">
        <f t="shared" si="257"/>
        <v>0</v>
      </c>
      <c r="F1070" s="102">
        <f t="shared" si="257"/>
        <v>0</v>
      </c>
      <c r="G1070" s="102">
        <f t="shared" si="257"/>
        <v>0</v>
      </c>
      <c r="H1070" s="102">
        <f t="shared" si="257"/>
        <v>0</v>
      </c>
      <c r="I1070" s="102">
        <f>Annual_dementia_valuation_hh_adj/Discount_factor</f>
        <v>0</v>
      </c>
      <c r="J1070" s="102">
        <f t="shared" si="257"/>
        <v>0</v>
      </c>
      <c r="K1070" s="102">
        <f t="shared" si="257"/>
        <v>0</v>
      </c>
      <c r="L1070" s="102">
        <f t="shared" si="257"/>
        <v>0</v>
      </c>
      <c r="M1070" s="102">
        <f t="shared" si="257"/>
        <v>0</v>
      </c>
      <c r="N1070" s="102">
        <f t="shared" si="257"/>
        <v>0</v>
      </c>
      <c r="O1070" s="102">
        <f t="shared" si="257"/>
        <v>0</v>
      </c>
      <c r="P1070" s="102">
        <f t="shared" si="257"/>
        <v>0</v>
      </c>
      <c r="Q1070" s="102">
        <f t="shared" si="257"/>
        <v>0</v>
      </c>
      <c r="R1070" s="102">
        <f t="shared" si="257"/>
        <v>0</v>
      </c>
      <c r="S1070" s="102">
        <f t="shared" si="257"/>
        <v>0</v>
      </c>
      <c r="T1070" s="102">
        <f t="shared" si="257"/>
        <v>0</v>
      </c>
      <c r="U1070" s="102">
        <f t="shared" si="257"/>
        <v>0</v>
      </c>
      <c r="V1070" s="102">
        <f t="shared" si="257"/>
        <v>0</v>
      </c>
      <c r="W1070" s="102">
        <f t="shared" si="257"/>
        <v>0</v>
      </c>
      <c r="X1070" s="102">
        <f t="shared" si="257"/>
        <v>0</v>
      </c>
      <c r="Y1070" s="102">
        <f t="shared" si="257"/>
        <v>0</v>
      </c>
      <c r="Z1070" s="102">
        <f t="shared" si="257"/>
        <v>0</v>
      </c>
      <c r="AA1070" s="102">
        <f t="shared" si="257"/>
        <v>0</v>
      </c>
      <c r="AB1070" s="102">
        <f t="shared" si="257"/>
        <v>0</v>
      </c>
      <c r="AC1070" s="102">
        <f t="shared" si="257"/>
        <v>0</v>
      </c>
      <c r="AD1070" s="102">
        <f t="shared" si="257"/>
        <v>0</v>
      </c>
      <c r="AE1070" s="102">
        <f t="shared" si="257"/>
        <v>0</v>
      </c>
      <c r="AF1070" s="102">
        <f t="shared" si="257"/>
        <v>0</v>
      </c>
      <c r="AG1070" s="102">
        <f t="shared" si="257"/>
        <v>0</v>
      </c>
      <c r="AH1070" s="102">
        <f t="shared" si="257"/>
        <v>0</v>
      </c>
      <c r="AI1070" s="102">
        <f t="shared" si="257"/>
        <v>0</v>
      </c>
      <c r="AJ1070" s="102">
        <f t="shared" ref="AJ1070:BO1070" si="258">Annual_dementia_valuation_hh_adj/Discount_factor</f>
        <v>0</v>
      </c>
      <c r="AK1070" s="102">
        <f t="shared" si="258"/>
        <v>0</v>
      </c>
      <c r="AL1070" s="102">
        <f t="shared" si="258"/>
        <v>0</v>
      </c>
      <c r="AM1070" s="102">
        <f t="shared" si="258"/>
        <v>0</v>
      </c>
      <c r="AN1070" s="102">
        <f t="shared" si="258"/>
        <v>0</v>
      </c>
      <c r="AO1070" s="102">
        <f t="shared" si="258"/>
        <v>0</v>
      </c>
      <c r="AP1070" s="102">
        <f t="shared" si="258"/>
        <v>0</v>
      </c>
      <c r="AQ1070" s="102">
        <f t="shared" si="258"/>
        <v>0</v>
      </c>
      <c r="AR1070" s="102">
        <f t="shared" si="258"/>
        <v>0</v>
      </c>
      <c r="AS1070" s="102">
        <f t="shared" si="258"/>
        <v>0</v>
      </c>
      <c r="AT1070" s="102">
        <f t="shared" si="258"/>
        <v>0</v>
      </c>
      <c r="AU1070" s="102">
        <f t="shared" si="258"/>
        <v>0</v>
      </c>
      <c r="AV1070" s="102">
        <f t="shared" si="258"/>
        <v>0</v>
      </c>
      <c r="AW1070" s="102">
        <f t="shared" si="258"/>
        <v>0</v>
      </c>
      <c r="AX1070" s="102">
        <f t="shared" si="258"/>
        <v>0</v>
      </c>
      <c r="AY1070" s="102">
        <f t="shared" si="258"/>
        <v>0</v>
      </c>
      <c r="AZ1070" s="102">
        <f t="shared" si="258"/>
        <v>0</v>
      </c>
      <c r="BA1070" s="102">
        <f t="shared" si="258"/>
        <v>0</v>
      </c>
      <c r="BB1070" s="102">
        <f t="shared" si="258"/>
        <v>0</v>
      </c>
      <c r="BC1070" s="102">
        <f t="shared" si="258"/>
        <v>0</v>
      </c>
      <c r="BD1070" s="102">
        <f t="shared" si="258"/>
        <v>0</v>
      </c>
      <c r="BE1070" s="102">
        <f t="shared" si="258"/>
        <v>0</v>
      </c>
      <c r="BF1070" s="102">
        <f t="shared" si="258"/>
        <v>0</v>
      </c>
      <c r="BG1070" s="102">
        <f t="shared" si="258"/>
        <v>0</v>
      </c>
      <c r="BH1070" s="102">
        <f t="shared" si="258"/>
        <v>0</v>
      </c>
      <c r="BI1070" s="102">
        <f t="shared" si="258"/>
        <v>0</v>
      </c>
      <c r="BJ1070" s="102">
        <f t="shared" si="258"/>
        <v>0</v>
      </c>
      <c r="BK1070" s="102">
        <f t="shared" si="258"/>
        <v>0</v>
      </c>
      <c r="BL1070" s="102">
        <f t="shared" si="258"/>
        <v>0</v>
      </c>
      <c r="BM1070" s="102">
        <f t="shared" si="258"/>
        <v>0</v>
      </c>
      <c r="BN1070" s="102">
        <f t="shared" si="258"/>
        <v>0</v>
      </c>
      <c r="BO1070" s="102">
        <f t="shared" si="258"/>
        <v>0</v>
      </c>
      <c r="BP1070" s="102">
        <f t="shared" ref="BP1070:CP1070" si="259">Annual_dementia_valuation_hh_adj/Discount_factor</f>
        <v>0</v>
      </c>
      <c r="BQ1070" s="102">
        <f t="shared" si="259"/>
        <v>0</v>
      </c>
      <c r="BR1070" s="102">
        <f t="shared" si="259"/>
        <v>0</v>
      </c>
      <c r="BS1070" s="102">
        <f t="shared" si="259"/>
        <v>0</v>
      </c>
      <c r="BT1070" s="102">
        <f t="shared" si="259"/>
        <v>0</v>
      </c>
      <c r="BU1070" s="102">
        <f t="shared" si="259"/>
        <v>0</v>
      </c>
      <c r="BV1070" s="102">
        <f t="shared" si="259"/>
        <v>0</v>
      </c>
      <c r="BW1070" s="102">
        <f t="shared" si="259"/>
        <v>0</v>
      </c>
      <c r="BX1070" s="102">
        <f t="shared" si="259"/>
        <v>0</v>
      </c>
      <c r="BY1070" s="102">
        <f t="shared" si="259"/>
        <v>0</v>
      </c>
      <c r="BZ1070" s="102">
        <f t="shared" si="259"/>
        <v>0</v>
      </c>
      <c r="CA1070" s="102">
        <f t="shared" si="259"/>
        <v>0</v>
      </c>
      <c r="CB1070" s="102">
        <f t="shared" si="259"/>
        <v>0</v>
      </c>
      <c r="CC1070" s="102">
        <f t="shared" si="259"/>
        <v>0</v>
      </c>
      <c r="CD1070" s="102">
        <f t="shared" si="259"/>
        <v>0</v>
      </c>
      <c r="CE1070" s="102">
        <f t="shared" si="259"/>
        <v>0</v>
      </c>
      <c r="CF1070" s="102">
        <f t="shared" si="259"/>
        <v>0</v>
      </c>
      <c r="CG1070" s="102">
        <f t="shared" si="259"/>
        <v>0</v>
      </c>
      <c r="CH1070" s="102">
        <f t="shared" si="259"/>
        <v>0</v>
      </c>
      <c r="CI1070" s="102">
        <f t="shared" si="259"/>
        <v>0</v>
      </c>
      <c r="CJ1070" s="102">
        <f t="shared" si="259"/>
        <v>0</v>
      </c>
      <c r="CK1070" s="102">
        <f t="shared" si="259"/>
        <v>0</v>
      </c>
      <c r="CL1070" s="102">
        <f t="shared" si="259"/>
        <v>0</v>
      </c>
      <c r="CM1070" s="102">
        <f t="shared" si="259"/>
        <v>0</v>
      </c>
      <c r="CN1070" s="102">
        <f t="shared" si="259"/>
        <v>0</v>
      </c>
      <c r="CO1070" s="102">
        <f t="shared" si="259"/>
        <v>0</v>
      </c>
      <c r="CP1070" s="102">
        <f t="shared" si="259"/>
        <v>0</v>
      </c>
      <c r="CQ1070" s="3" t="s">
        <v>372</v>
      </c>
    </row>
    <row r="1071" spans="1:95" ht="14.45">
      <c r="A1071" s="104"/>
      <c r="B1071" s="104"/>
      <c r="C1071" s="104"/>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3"/>
    </row>
    <row r="1072" spans="1:95" s="5" customFormat="1" ht="15.6">
      <c r="B1072" s="5" t="s">
        <v>373</v>
      </c>
    </row>
    <row r="1073" spans="1:95" ht="14.45">
      <c r="A1073" s="104"/>
      <c r="B1073" s="104"/>
      <c r="C1073" s="104"/>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3"/>
    </row>
    <row r="1074" spans="1:95" ht="14.45">
      <c r="A1074" s="104"/>
      <c r="B1074" s="104" t="s">
        <v>143</v>
      </c>
      <c r="C1074" s="104"/>
      <c r="D1074" s="150">
        <f>SUM(Discounted_annual_sleep_disturbance_valuation)</f>
        <v>0</v>
      </c>
      <c r="E1074" s="43" t="s">
        <v>374</v>
      </c>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3"/>
    </row>
    <row r="1075" spans="1:95" ht="14.45">
      <c r="A1075" s="104"/>
      <c r="B1075" s="104" t="s">
        <v>145</v>
      </c>
      <c r="C1075" s="104"/>
      <c r="D1075" s="150">
        <f>SUM(Discounted_annual_amenity_valuation)</f>
        <v>0</v>
      </c>
      <c r="E1075" s="43" t="s">
        <v>375</v>
      </c>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3"/>
    </row>
    <row r="1076" spans="1:95" ht="14.45">
      <c r="A1076" s="104"/>
      <c r="B1076" s="104" t="s">
        <v>147</v>
      </c>
      <c r="C1076" s="104"/>
      <c r="D1076" s="150">
        <f>SUM(Discounted_annual_AMI_valuation)</f>
        <v>0</v>
      </c>
      <c r="E1076" s="43" t="s">
        <v>376</v>
      </c>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3"/>
    </row>
    <row r="1077" spans="1:95" ht="14.45">
      <c r="A1077" s="104"/>
      <c r="B1077" s="104" t="s">
        <v>149</v>
      </c>
      <c r="C1077" s="104"/>
      <c r="D1077" s="150">
        <f>SUM(Discounted_annual_stroke_valuation)</f>
        <v>0</v>
      </c>
      <c r="E1077" s="43" t="s">
        <v>377</v>
      </c>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3"/>
    </row>
    <row r="1078" spans="1:95" ht="14.45">
      <c r="A1078" s="104"/>
      <c r="B1078" s="104" t="s">
        <v>151</v>
      </c>
      <c r="C1078" s="104"/>
      <c r="D1078" s="150">
        <f>SUM(Discounted_annual_dementia_valuation)</f>
        <v>0</v>
      </c>
      <c r="E1078" s="43" t="s">
        <v>378</v>
      </c>
      <c r="F1078" s="104"/>
      <c r="G1078" s="104"/>
      <c r="H1078" s="104"/>
      <c r="I1078" s="104"/>
      <c r="J1078" s="104"/>
      <c r="K1078" s="104"/>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V1078" s="104"/>
      <c r="AW1078" s="104"/>
      <c r="AX1078" s="104"/>
      <c r="AY1078" s="104"/>
      <c r="AZ1078" s="104"/>
      <c r="BA1078" s="104"/>
      <c r="BB1078" s="104"/>
      <c r="BC1078" s="104"/>
      <c r="BD1078" s="104"/>
      <c r="BE1078" s="104"/>
      <c r="BF1078" s="104"/>
      <c r="BG1078" s="104"/>
      <c r="BH1078" s="104"/>
      <c r="BI1078" s="104"/>
      <c r="BJ1078" s="104"/>
      <c r="BK1078" s="104"/>
      <c r="BL1078" s="104"/>
      <c r="BM1078" s="104"/>
      <c r="BN1078" s="104"/>
      <c r="BO1078" s="104"/>
      <c r="BP1078" s="104"/>
      <c r="BQ1078" s="104"/>
      <c r="BR1078" s="104"/>
      <c r="BS1078" s="104"/>
      <c r="BT1078" s="104"/>
      <c r="BU1078" s="104"/>
      <c r="BV1078" s="104"/>
      <c r="BW1078" s="104"/>
      <c r="BX1078" s="104"/>
      <c r="BY1078" s="104"/>
      <c r="BZ1078" s="104"/>
      <c r="CA1078" s="104"/>
      <c r="CB1078" s="104"/>
      <c r="CC1078" s="104"/>
      <c r="CD1078" s="104"/>
      <c r="CE1078" s="104"/>
      <c r="CF1078" s="104"/>
      <c r="CG1078" s="104"/>
      <c r="CH1078" s="104"/>
      <c r="CI1078" s="104"/>
      <c r="CJ1078" s="104"/>
      <c r="CK1078" s="104"/>
      <c r="CL1078" s="104"/>
      <c r="CM1078" s="104"/>
      <c r="CN1078" s="104"/>
      <c r="CO1078" s="104"/>
      <c r="CP1078" s="104"/>
      <c r="CQ1078" s="104"/>
    </row>
    <row r="1079" spans="1:95" ht="14.45">
      <c r="A1079" s="104"/>
      <c r="B1079" s="104"/>
      <c r="C1079" s="104"/>
      <c r="D1079" s="104"/>
      <c r="E1079" s="104"/>
      <c r="F1079" s="104"/>
      <c r="G1079" s="104"/>
      <c r="H1079" s="104"/>
      <c r="I1079" s="104"/>
      <c r="J1079" s="104"/>
      <c r="K1079" s="104"/>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V1079" s="104"/>
      <c r="AW1079" s="104"/>
      <c r="AX1079" s="104"/>
      <c r="AY1079" s="104"/>
      <c r="AZ1079" s="104"/>
      <c r="BA1079" s="104"/>
      <c r="BB1079" s="104"/>
      <c r="BC1079" s="104"/>
      <c r="BD1079" s="104"/>
      <c r="BE1079" s="104"/>
      <c r="BF1079" s="104"/>
      <c r="BG1079" s="104"/>
      <c r="BH1079" s="104"/>
      <c r="BI1079" s="104"/>
      <c r="BJ1079" s="104"/>
      <c r="BK1079" s="104"/>
      <c r="BL1079" s="104"/>
      <c r="BM1079" s="104"/>
      <c r="BN1079" s="104"/>
      <c r="BO1079" s="104"/>
      <c r="BP1079" s="104"/>
      <c r="BQ1079" s="104"/>
      <c r="BR1079" s="104"/>
      <c r="BS1079" s="104"/>
      <c r="BT1079" s="104"/>
      <c r="BU1079" s="104"/>
      <c r="BV1079" s="104"/>
      <c r="BW1079" s="104"/>
      <c r="BX1079" s="104"/>
      <c r="BY1079" s="104"/>
      <c r="BZ1079" s="104"/>
      <c r="CA1079" s="104"/>
      <c r="CB1079" s="104"/>
      <c r="CC1079" s="104"/>
      <c r="CD1079" s="104"/>
      <c r="CE1079" s="104"/>
      <c r="CF1079" s="104"/>
      <c r="CG1079" s="104"/>
      <c r="CH1079" s="104"/>
      <c r="CI1079" s="104"/>
      <c r="CJ1079" s="104"/>
      <c r="CK1079" s="104"/>
      <c r="CL1079" s="104"/>
      <c r="CM1079" s="104"/>
      <c r="CN1079" s="104"/>
      <c r="CO1079" s="104"/>
      <c r="CP1079" s="104"/>
      <c r="CQ1079" s="104"/>
    </row>
    <row r="1080" spans="1:95" s="5" customFormat="1" ht="15.6">
      <c r="B1080" s="5" t="s">
        <v>379</v>
      </c>
    </row>
    <row r="1081" spans="1:95" ht="14.45">
      <c r="A1081" s="104"/>
      <c r="B1081" s="104"/>
      <c r="C1081" s="104"/>
      <c r="D1081" s="104"/>
      <c r="E1081" s="104"/>
      <c r="F1081" s="104"/>
      <c r="G1081" s="104"/>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104"/>
      <c r="BB1081" s="104"/>
      <c r="BC1081" s="104"/>
      <c r="BD1081" s="104"/>
      <c r="BE1081" s="104"/>
      <c r="BF1081" s="104"/>
      <c r="BG1081" s="104"/>
      <c r="BH1081" s="104"/>
      <c r="BI1081" s="104"/>
      <c r="BJ1081" s="104"/>
      <c r="BK1081" s="104"/>
      <c r="BL1081" s="104"/>
      <c r="BM1081" s="104"/>
      <c r="BN1081" s="104"/>
      <c r="BO1081" s="104"/>
      <c r="BP1081" s="104"/>
      <c r="BQ1081" s="104"/>
      <c r="BR1081" s="104"/>
      <c r="BS1081" s="104"/>
      <c r="BT1081" s="104"/>
      <c r="BU1081" s="104"/>
      <c r="BV1081" s="104"/>
      <c r="BW1081" s="104"/>
      <c r="BX1081" s="104"/>
      <c r="BY1081" s="104"/>
      <c r="BZ1081" s="104"/>
      <c r="CA1081" s="104"/>
      <c r="CB1081" s="104"/>
      <c r="CC1081" s="104"/>
      <c r="CD1081" s="104"/>
      <c r="CE1081" s="104"/>
      <c r="CF1081" s="104"/>
      <c r="CG1081" s="104"/>
      <c r="CH1081" s="104"/>
      <c r="CI1081" s="104"/>
      <c r="CJ1081" s="104"/>
      <c r="CK1081" s="104"/>
      <c r="CL1081" s="104"/>
      <c r="CM1081" s="104"/>
      <c r="CN1081" s="104"/>
      <c r="CO1081" s="104"/>
      <c r="CP1081" s="104"/>
      <c r="CQ1081" s="104"/>
    </row>
    <row r="1082" spans="1:95" ht="14.45">
      <c r="A1082" s="104"/>
      <c r="B1082" s="104" t="s">
        <v>380</v>
      </c>
      <c r="C1082" s="104"/>
      <c r="D1082" s="150">
        <f>SUM(Total_discounted_sleep_disturbance_valuation,Total_discounted_amenity_valuation,Total_discounted_AMI_valuation,Total_discounted_stroke_valuation,Total_discounted_dementia_valuation)</f>
        <v>0</v>
      </c>
      <c r="E1082" s="3" t="s">
        <v>381</v>
      </c>
      <c r="F1082" s="104"/>
      <c r="G1082" s="104"/>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row>
    <row r="1083" spans="1:95" ht="14.45">
      <c r="A1083" s="104"/>
      <c r="B1083" s="104"/>
      <c r="C1083" s="104"/>
      <c r="D1083" s="102"/>
      <c r="E1083" s="104"/>
      <c r="F1083" s="104"/>
      <c r="G1083" s="104"/>
      <c r="H1083" s="104"/>
      <c r="I1083" s="104"/>
      <c r="J1083" s="104"/>
      <c r="K1083" s="104"/>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V1083" s="104"/>
      <c r="AW1083" s="104"/>
      <c r="AX1083" s="104"/>
      <c r="AY1083" s="104"/>
      <c r="AZ1083" s="104"/>
      <c r="BA1083" s="104"/>
      <c r="BB1083" s="104"/>
      <c r="BC1083" s="104"/>
      <c r="BD1083" s="104"/>
      <c r="BE1083" s="104"/>
      <c r="BF1083" s="104"/>
      <c r="BG1083" s="104"/>
      <c r="BH1083" s="104"/>
      <c r="BI1083" s="104"/>
      <c r="BJ1083" s="104"/>
      <c r="BK1083" s="104"/>
      <c r="BL1083" s="104"/>
      <c r="BM1083" s="104"/>
      <c r="BN1083" s="104"/>
      <c r="BO1083" s="104"/>
      <c r="BP1083" s="104"/>
      <c r="BQ1083" s="104"/>
      <c r="BR1083" s="104"/>
      <c r="BS1083" s="104"/>
      <c r="BT1083" s="104"/>
      <c r="BU1083" s="104"/>
      <c r="BV1083" s="104"/>
      <c r="BW1083" s="104"/>
      <c r="BX1083" s="104"/>
      <c r="BY1083" s="104"/>
      <c r="BZ1083" s="104"/>
      <c r="CA1083" s="104"/>
      <c r="CB1083" s="104"/>
      <c r="CC1083" s="104"/>
      <c r="CD1083" s="104"/>
      <c r="CE1083" s="104"/>
      <c r="CF1083" s="104"/>
      <c r="CG1083" s="104"/>
      <c r="CH1083" s="104"/>
      <c r="CI1083" s="104"/>
      <c r="CJ1083" s="104"/>
      <c r="CK1083" s="104"/>
      <c r="CL1083" s="104"/>
      <c r="CM1083" s="104"/>
      <c r="CN1083" s="104"/>
      <c r="CO1083" s="104"/>
      <c r="CP1083" s="104"/>
      <c r="CQ1083" s="104"/>
    </row>
    <row r="1084" spans="1:95" ht="14.45" hidden="1">
      <c r="A1084" s="104"/>
      <c r="B1084" s="104"/>
      <c r="C1084" s="104"/>
      <c r="D1084" s="102"/>
      <c r="E1084" s="104"/>
      <c r="F1084" s="104"/>
      <c r="G1084" s="104"/>
      <c r="H1084" s="104"/>
      <c r="I1084" s="104"/>
      <c r="J1084" s="104"/>
      <c r="K1084" s="10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V1084" s="104"/>
      <c r="AW1084" s="104"/>
      <c r="AX1084" s="104"/>
      <c r="AY1084" s="104"/>
      <c r="AZ1084" s="104"/>
      <c r="BA1084" s="104"/>
      <c r="BB1084" s="104"/>
      <c r="BC1084" s="104"/>
      <c r="BD1084" s="104"/>
      <c r="BE1084" s="104"/>
      <c r="BF1084" s="104"/>
      <c r="BG1084" s="104"/>
      <c r="BH1084" s="104"/>
      <c r="BI1084" s="104"/>
      <c r="BJ1084" s="104"/>
      <c r="BK1084" s="104"/>
      <c r="BL1084" s="104"/>
      <c r="BM1084" s="104"/>
      <c r="BN1084" s="104"/>
      <c r="BO1084" s="104"/>
      <c r="BP1084" s="104"/>
      <c r="BQ1084" s="104"/>
      <c r="BR1084" s="104"/>
      <c r="BS1084" s="104"/>
      <c r="BT1084" s="104"/>
      <c r="BU1084" s="104"/>
      <c r="BV1084" s="104"/>
      <c r="BW1084" s="104"/>
      <c r="BX1084" s="104"/>
      <c r="BY1084" s="104"/>
      <c r="BZ1084" s="104"/>
      <c r="CA1084" s="104"/>
      <c r="CB1084" s="104"/>
      <c r="CC1084" s="104"/>
      <c r="CD1084" s="104"/>
      <c r="CE1084" s="104"/>
      <c r="CF1084" s="104"/>
      <c r="CG1084" s="104"/>
      <c r="CH1084" s="104"/>
      <c r="CI1084" s="104"/>
      <c r="CJ1084" s="104"/>
      <c r="CK1084" s="104"/>
      <c r="CL1084" s="104"/>
      <c r="CM1084" s="104"/>
      <c r="CN1084" s="104"/>
      <c r="CO1084" s="104"/>
      <c r="CP1084" s="104"/>
      <c r="CQ1084" s="104"/>
    </row>
    <row r="1085" spans="1:95" ht="14.45" hidden="1">
      <c r="A1085" s="104"/>
      <c r="B1085" s="104"/>
      <c r="C1085" s="104"/>
      <c r="D1085" s="104"/>
      <c r="E1085" s="104"/>
      <c r="F1085" s="104"/>
      <c r="G1085" s="104"/>
      <c r="H1085" s="104"/>
      <c r="I1085" s="104"/>
      <c r="J1085" s="104"/>
      <c r="K1085" s="104"/>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V1085" s="104"/>
      <c r="AW1085" s="104"/>
      <c r="AX1085" s="104"/>
      <c r="AY1085" s="104"/>
      <c r="AZ1085" s="104"/>
      <c r="BA1085" s="104"/>
      <c r="BB1085" s="104"/>
      <c r="BC1085" s="104"/>
      <c r="BD1085" s="104"/>
      <c r="BE1085" s="104"/>
      <c r="BF1085" s="104"/>
      <c r="BG1085" s="104"/>
      <c r="BH1085" s="104"/>
      <c r="BI1085" s="104"/>
      <c r="BJ1085" s="104"/>
      <c r="BK1085" s="104"/>
      <c r="BL1085" s="104"/>
      <c r="BM1085" s="104"/>
      <c r="BN1085" s="104"/>
      <c r="BO1085" s="104"/>
      <c r="BP1085" s="104"/>
      <c r="BQ1085" s="104"/>
      <c r="BR1085" s="104"/>
      <c r="BS1085" s="104"/>
      <c r="BT1085" s="104"/>
      <c r="BU1085" s="104"/>
      <c r="BV1085" s="104"/>
      <c r="BW1085" s="104"/>
      <c r="BX1085" s="104"/>
      <c r="BY1085" s="104"/>
      <c r="BZ1085" s="104"/>
      <c r="CA1085" s="104"/>
      <c r="CB1085" s="104"/>
      <c r="CC1085" s="104"/>
      <c r="CD1085" s="104"/>
      <c r="CE1085" s="104"/>
      <c r="CF1085" s="104"/>
      <c r="CG1085" s="104"/>
      <c r="CH1085" s="104"/>
      <c r="CI1085" s="104"/>
      <c r="CJ1085" s="104"/>
      <c r="CK1085" s="104"/>
      <c r="CL1085" s="104"/>
      <c r="CM1085" s="104"/>
      <c r="CN1085" s="104"/>
      <c r="CO1085" s="104"/>
      <c r="CP1085" s="104"/>
      <c r="CQ1085" s="104"/>
    </row>
    <row r="1086" spans="1:95" ht="14.45" hidden="1">
      <c r="A1086" s="104"/>
      <c r="B1086" s="104"/>
      <c r="C1086" s="104"/>
      <c r="D1086" s="104"/>
      <c r="E1086" s="104"/>
      <c r="F1086" s="104"/>
      <c r="G1086" s="104"/>
      <c r="H1086" s="104"/>
      <c r="I1086" s="104"/>
      <c r="J1086" s="104"/>
      <c r="K1086" s="104"/>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V1086" s="104"/>
      <c r="AW1086" s="104"/>
      <c r="AX1086" s="104"/>
      <c r="AY1086" s="104"/>
      <c r="AZ1086" s="104"/>
      <c r="BA1086" s="104"/>
      <c r="BB1086" s="104"/>
      <c r="BC1086" s="104"/>
      <c r="BD1086" s="104"/>
      <c r="BE1086" s="104"/>
      <c r="BF1086" s="104"/>
      <c r="BG1086" s="104"/>
      <c r="BH1086" s="104"/>
      <c r="BI1086" s="104"/>
      <c r="BJ1086" s="104"/>
      <c r="BK1086" s="104"/>
      <c r="BL1086" s="104"/>
      <c r="BM1086" s="104"/>
      <c r="BN1086" s="104"/>
      <c r="BO1086" s="104"/>
      <c r="BP1086" s="104"/>
      <c r="BQ1086" s="104"/>
      <c r="BR1086" s="104"/>
      <c r="BS1086" s="104"/>
      <c r="BT1086" s="104"/>
      <c r="BU1086" s="104"/>
      <c r="BV1086" s="104"/>
      <c r="BW1086" s="104"/>
      <c r="BX1086" s="104"/>
      <c r="BY1086" s="104"/>
      <c r="BZ1086" s="104"/>
      <c r="CA1086" s="104"/>
      <c r="CB1086" s="104"/>
      <c r="CC1086" s="104"/>
      <c r="CD1086" s="104"/>
      <c r="CE1086" s="104"/>
      <c r="CF1086" s="104"/>
      <c r="CG1086" s="104"/>
      <c r="CH1086" s="104"/>
      <c r="CI1086" s="104"/>
      <c r="CJ1086" s="104"/>
      <c r="CK1086" s="104"/>
      <c r="CL1086" s="104"/>
      <c r="CM1086" s="104"/>
      <c r="CN1086" s="104"/>
      <c r="CO1086" s="104"/>
      <c r="CP1086" s="104"/>
      <c r="CQ1086" s="104"/>
    </row>
    <row r="1087" spans="1:95" ht="14.45" hidden="1">
      <c r="A1087" s="104"/>
      <c r="B1087" s="104"/>
      <c r="C1087" s="104"/>
      <c r="D1087" s="104"/>
      <c r="E1087" s="104"/>
      <c r="F1087" s="104"/>
      <c r="G1087" s="104"/>
      <c r="H1087" s="104"/>
      <c r="I1087" s="104"/>
      <c r="J1087" s="104"/>
      <c r="K1087" s="104"/>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V1087" s="104"/>
      <c r="AW1087" s="104"/>
      <c r="AX1087" s="104"/>
      <c r="AY1087" s="104"/>
      <c r="AZ1087" s="104"/>
      <c r="BA1087" s="104"/>
      <c r="BB1087" s="104"/>
      <c r="BC1087" s="104"/>
      <c r="BD1087" s="104"/>
      <c r="BE1087" s="104"/>
      <c r="BF1087" s="104"/>
      <c r="BG1087" s="104"/>
      <c r="BH1087" s="104"/>
      <c r="BI1087" s="104"/>
      <c r="BJ1087" s="104"/>
      <c r="BK1087" s="104"/>
      <c r="BL1087" s="104"/>
      <c r="BM1087" s="104"/>
      <c r="BN1087" s="104"/>
      <c r="BO1087" s="104"/>
      <c r="BP1087" s="104"/>
      <c r="BQ1087" s="104"/>
      <c r="BR1087" s="104"/>
      <c r="BS1087" s="104"/>
      <c r="BT1087" s="104"/>
      <c r="BU1087" s="104"/>
      <c r="BV1087" s="104"/>
      <c r="BW1087" s="104"/>
      <c r="BX1087" s="104"/>
      <c r="BY1087" s="104"/>
      <c r="BZ1087" s="104"/>
      <c r="CA1087" s="104"/>
      <c r="CB1087" s="104"/>
      <c r="CC1087" s="104"/>
      <c r="CD1087" s="104"/>
      <c r="CE1087" s="104"/>
      <c r="CF1087" s="104"/>
      <c r="CG1087" s="104"/>
      <c r="CH1087" s="104"/>
      <c r="CI1087" s="104"/>
      <c r="CJ1087" s="104"/>
      <c r="CK1087" s="104"/>
      <c r="CL1087" s="104"/>
      <c r="CM1087" s="104"/>
      <c r="CN1087" s="104"/>
      <c r="CO1087" s="104"/>
      <c r="CP1087" s="104"/>
      <c r="CQ1087" s="104"/>
    </row>
    <row r="1088" spans="1:95" ht="14.45" hidden="1">
      <c r="A1088" s="104"/>
      <c r="B1088" s="104"/>
      <c r="C1088" s="104"/>
      <c r="D1088" s="104"/>
      <c r="E1088" s="104"/>
      <c r="F1088" s="104"/>
      <c r="G1088" s="104"/>
      <c r="H1088" s="104"/>
      <c r="I1088" s="104"/>
      <c r="J1088" s="104"/>
      <c r="K1088" s="104"/>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V1088" s="104"/>
      <c r="AW1088" s="104"/>
      <c r="AX1088" s="104"/>
      <c r="AY1088" s="104"/>
      <c r="AZ1088" s="104"/>
      <c r="BA1088" s="104"/>
      <c r="BB1088" s="104"/>
      <c r="BC1088" s="104"/>
      <c r="BD1088" s="104"/>
      <c r="BE1088" s="104"/>
      <c r="BF1088" s="104"/>
      <c r="BG1088" s="104"/>
      <c r="BH1088" s="104"/>
      <c r="BI1088" s="104"/>
      <c r="BJ1088" s="104"/>
      <c r="BK1088" s="104"/>
      <c r="BL1088" s="104"/>
      <c r="BM1088" s="104"/>
      <c r="BN1088" s="104"/>
      <c r="BO1088" s="104"/>
      <c r="BP1088" s="104"/>
      <c r="BQ1088" s="104"/>
      <c r="BR1088" s="104"/>
      <c r="BS1088" s="104"/>
      <c r="BT1088" s="104"/>
      <c r="BU1088" s="104"/>
      <c r="BV1088" s="104"/>
      <c r="BW1088" s="104"/>
      <c r="BX1088" s="104"/>
      <c r="BY1088" s="104"/>
      <c r="BZ1088" s="104"/>
      <c r="CA1088" s="104"/>
      <c r="CB1088" s="104"/>
      <c r="CC1088" s="104"/>
      <c r="CD1088" s="104"/>
      <c r="CE1088" s="104"/>
      <c r="CF1088" s="104"/>
      <c r="CG1088" s="104"/>
      <c r="CH1088" s="104"/>
      <c r="CI1088" s="104"/>
      <c r="CJ1088" s="104"/>
      <c r="CK1088" s="104"/>
      <c r="CL1088" s="104"/>
      <c r="CM1088" s="104"/>
      <c r="CN1088" s="104"/>
      <c r="CO1088" s="104"/>
      <c r="CP1088" s="104"/>
      <c r="CQ1088" s="104"/>
    </row>
    <row r="1089" spans="1:95" ht="14.45" hidden="1">
      <c r="A1089" s="104"/>
      <c r="B1089" s="104"/>
      <c r="C1089" s="104"/>
      <c r="D1089" s="104"/>
      <c r="E1089" s="104"/>
      <c r="F1089" s="104"/>
      <c r="G1089" s="104"/>
      <c r="H1089" s="104"/>
      <c r="I1089" s="104"/>
      <c r="J1089" s="104"/>
      <c r="K1089" s="104"/>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104"/>
      <c r="BG1089" s="104"/>
      <c r="BH1089" s="104"/>
      <c r="BI1089" s="104"/>
      <c r="BJ1089" s="104"/>
      <c r="BK1089" s="104"/>
      <c r="BL1089" s="104"/>
      <c r="BM1089" s="104"/>
      <c r="BN1089" s="104"/>
      <c r="BO1089" s="104"/>
      <c r="BP1089" s="104"/>
      <c r="BQ1089" s="104"/>
      <c r="BR1089" s="104"/>
      <c r="BS1089" s="104"/>
      <c r="BT1089" s="104"/>
      <c r="BU1089" s="104"/>
      <c r="BV1089" s="104"/>
      <c r="BW1089" s="104"/>
      <c r="BX1089" s="104"/>
      <c r="BY1089" s="104"/>
      <c r="BZ1089" s="104"/>
      <c r="CA1089" s="104"/>
      <c r="CB1089" s="104"/>
      <c r="CC1089" s="104"/>
      <c r="CD1089" s="104"/>
      <c r="CE1089" s="104"/>
      <c r="CF1089" s="104"/>
      <c r="CG1089" s="104"/>
      <c r="CH1089" s="104"/>
      <c r="CI1089" s="104"/>
      <c r="CJ1089" s="104"/>
      <c r="CK1089" s="104"/>
      <c r="CL1089" s="104"/>
      <c r="CM1089" s="104"/>
      <c r="CN1089" s="104"/>
      <c r="CO1089" s="104"/>
      <c r="CP1089" s="104"/>
      <c r="CQ1089" s="104"/>
    </row>
    <row r="1090" spans="1:95" ht="14.45" hidden="1">
      <c r="A1090" s="104"/>
      <c r="B1090" s="104"/>
      <c r="C1090" s="104"/>
      <c r="D1090" s="104"/>
      <c r="E1090" s="104"/>
      <c r="F1090" s="104"/>
      <c r="G1090" s="104"/>
      <c r="H1090" s="104"/>
      <c r="I1090" s="104"/>
      <c r="J1090" s="104"/>
      <c r="K1090" s="104"/>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V1090" s="104"/>
      <c r="AW1090" s="104"/>
      <c r="AX1090" s="104"/>
      <c r="AY1090" s="104"/>
      <c r="AZ1090" s="104"/>
      <c r="BA1090" s="104"/>
      <c r="BB1090" s="104"/>
      <c r="BC1090" s="104"/>
      <c r="BD1090" s="104"/>
      <c r="BE1090" s="104"/>
      <c r="BF1090" s="104"/>
      <c r="BG1090" s="104"/>
      <c r="BH1090" s="104"/>
      <c r="BI1090" s="104"/>
      <c r="BJ1090" s="104"/>
      <c r="BK1090" s="104"/>
      <c r="BL1090" s="104"/>
      <c r="BM1090" s="104"/>
      <c r="BN1090" s="104"/>
      <c r="BO1090" s="104"/>
      <c r="BP1090" s="104"/>
      <c r="BQ1090" s="104"/>
      <c r="BR1090" s="104"/>
      <c r="BS1090" s="104"/>
      <c r="BT1090" s="104"/>
      <c r="BU1090" s="104"/>
      <c r="BV1090" s="104"/>
      <c r="BW1090" s="104"/>
      <c r="BX1090" s="104"/>
      <c r="BY1090" s="104"/>
      <c r="BZ1090" s="104"/>
      <c r="CA1090" s="104"/>
      <c r="CB1090" s="104"/>
      <c r="CC1090" s="104"/>
      <c r="CD1090" s="104"/>
      <c r="CE1090" s="104"/>
      <c r="CF1090" s="104"/>
      <c r="CG1090" s="104"/>
      <c r="CH1090" s="104"/>
      <c r="CI1090" s="104"/>
      <c r="CJ1090" s="104"/>
      <c r="CK1090" s="104"/>
      <c r="CL1090" s="104"/>
      <c r="CM1090" s="104"/>
      <c r="CN1090" s="104"/>
      <c r="CO1090" s="104"/>
      <c r="CP1090" s="104"/>
      <c r="CQ1090" s="104"/>
    </row>
    <row r="1091" spans="1:95" ht="14.45" hidden="1">
      <c r="A1091" s="104"/>
      <c r="B1091" s="104"/>
      <c r="C1091" s="104"/>
      <c r="D1091" s="104"/>
      <c r="E1091" s="104"/>
      <c r="F1091" s="104"/>
      <c r="G1091" s="104"/>
      <c r="H1091" s="104"/>
      <c r="I1091" s="104"/>
      <c r="J1091" s="104"/>
      <c r="K1091" s="104"/>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V1091" s="104"/>
      <c r="AW1091" s="104"/>
      <c r="AX1091" s="104"/>
      <c r="AY1091" s="104"/>
      <c r="AZ1091" s="104"/>
      <c r="BA1091" s="104"/>
      <c r="BB1091" s="104"/>
      <c r="BC1091" s="104"/>
      <c r="BD1091" s="104"/>
      <c r="BE1091" s="104"/>
      <c r="BF1091" s="104"/>
      <c r="BG1091" s="104"/>
      <c r="BH1091" s="104"/>
      <c r="BI1091" s="104"/>
      <c r="BJ1091" s="104"/>
      <c r="BK1091" s="104"/>
      <c r="BL1091" s="104"/>
      <c r="BM1091" s="104"/>
      <c r="BN1091" s="104"/>
      <c r="BO1091" s="104"/>
      <c r="BP1091" s="104"/>
      <c r="BQ1091" s="104"/>
      <c r="BR1091" s="104"/>
      <c r="BS1091" s="104"/>
      <c r="BT1091" s="104"/>
      <c r="BU1091" s="104"/>
      <c r="BV1091" s="104"/>
      <c r="BW1091" s="104"/>
      <c r="BX1091" s="104"/>
      <c r="BY1091" s="104"/>
      <c r="BZ1091" s="104"/>
      <c r="CA1091" s="104"/>
      <c r="CB1091" s="104"/>
      <c r="CC1091" s="104"/>
      <c r="CD1091" s="104"/>
      <c r="CE1091" s="104"/>
      <c r="CF1091" s="104"/>
      <c r="CG1091" s="104"/>
      <c r="CH1091" s="104"/>
      <c r="CI1091" s="104"/>
      <c r="CJ1091" s="104"/>
      <c r="CK1091" s="104"/>
      <c r="CL1091" s="104"/>
      <c r="CM1091" s="104"/>
      <c r="CN1091" s="104"/>
      <c r="CO1091" s="104"/>
      <c r="CP1091" s="104"/>
      <c r="CQ1091" s="104"/>
    </row>
    <row r="1092" spans="1:95" ht="14.45" hidden="1">
      <c r="A1092" s="104"/>
      <c r="B1092" s="104"/>
      <c r="C1092" s="104"/>
      <c r="D1092" s="104"/>
      <c r="E1092" s="104"/>
      <c r="F1092" s="104"/>
      <c r="G1092" s="104"/>
      <c r="H1092" s="104"/>
      <c r="I1092" s="104"/>
      <c r="J1092" s="104"/>
      <c r="K1092" s="104"/>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row>
    <row r="1093" spans="1:95" ht="14.45" hidden="1">
      <c r="A1093" s="104"/>
      <c r="B1093" s="104"/>
      <c r="C1093" s="104"/>
      <c r="D1093" s="104"/>
      <c r="E1093" s="104"/>
      <c r="F1093" s="104"/>
      <c r="G1093" s="104"/>
      <c r="H1093" s="104"/>
      <c r="I1093" s="104"/>
      <c r="J1093" s="104"/>
      <c r="K1093" s="104"/>
      <c r="L1093" s="104"/>
      <c r="M1093" s="104"/>
      <c r="N1093" s="104"/>
      <c r="O1093" s="104"/>
      <c r="P1093" s="104"/>
      <c r="Q1093" s="104"/>
      <c r="R1093" s="104"/>
      <c r="S1093" s="104"/>
      <c r="T1093" s="104"/>
      <c r="U1093" s="104"/>
      <c r="V1093" s="104"/>
      <c r="W1093" s="104"/>
      <c r="X1093" s="104"/>
      <c r="Y1093" s="104"/>
      <c r="Z1093" s="104"/>
      <c r="AA1093" s="104"/>
      <c r="AB1093" s="104"/>
      <c r="AC1093" s="104"/>
      <c r="AD1093" s="104"/>
      <c r="AE1093" s="104"/>
      <c r="AF1093" s="104"/>
      <c r="AG1093" s="104"/>
      <c r="AH1093" s="104"/>
      <c r="AI1093" s="104"/>
      <c r="AJ1093" s="104"/>
      <c r="AK1093" s="104"/>
      <c r="AL1093" s="104"/>
      <c r="AM1093" s="104"/>
      <c r="AN1093" s="104"/>
      <c r="AO1093" s="104"/>
      <c r="AP1093" s="104"/>
      <c r="AQ1093" s="104"/>
      <c r="AR1093" s="104"/>
      <c r="AS1093" s="104"/>
      <c r="AT1093" s="104"/>
      <c r="AU1093" s="104"/>
      <c r="AV1093" s="104"/>
      <c r="AW1093" s="104"/>
      <c r="AX1093" s="104"/>
      <c r="AY1093" s="104"/>
      <c r="AZ1093" s="104"/>
      <c r="BA1093" s="104"/>
      <c r="BB1093" s="104"/>
      <c r="BC1093" s="104"/>
      <c r="BD1093" s="104"/>
      <c r="BE1093" s="104"/>
      <c r="BF1093" s="104"/>
      <c r="BG1093" s="104"/>
      <c r="BH1093" s="104"/>
      <c r="BI1093" s="104"/>
      <c r="BJ1093" s="104"/>
      <c r="BK1093" s="104"/>
      <c r="BL1093" s="104"/>
      <c r="BM1093" s="104"/>
      <c r="BN1093" s="104"/>
      <c r="BO1093" s="104"/>
      <c r="BP1093" s="104"/>
      <c r="BQ1093" s="104"/>
      <c r="BR1093" s="104"/>
      <c r="BS1093" s="104"/>
      <c r="BT1093" s="104"/>
      <c r="BU1093" s="104"/>
      <c r="BV1093" s="104"/>
      <c r="BW1093" s="104"/>
      <c r="BX1093" s="104"/>
      <c r="BY1093" s="104"/>
      <c r="BZ1093" s="104"/>
      <c r="CA1093" s="104"/>
      <c r="CB1093" s="104"/>
      <c r="CC1093" s="104"/>
      <c r="CD1093" s="104"/>
      <c r="CE1093" s="104"/>
      <c r="CF1093" s="104"/>
      <c r="CG1093" s="104"/>
      <c r="CH1093" s="104"/>
      <c r="CI1093" s="104"/>
      <c r="CJ1093" s="104"/>
      <c r="CK1093" s="104"/>
      <c r="CL1093" s="104"/>
      <c r="CM1093" s="104"/>
      <c r="CN1093" s="104"/>
      <c r="CO1093" s="104"/>
      <c r="CP1093" s="104"/>
      <c r="CQ1093" s="104"/>
    </row>
    <row r="1094" spans="1:95" ht="14.45" hidden="1">
      <c r="A1094" s="104"/>
      <c r="B1094" s="104"/>
      <c r="C1094" s="104"/>
      <c r="D1094" s="104"/>
      <c r="E1094" s="104"/>
      <c r="F1094" s="104"/>
      <c r="G1094" s="104"/>
      <c r="H1094" s="104"/>
      <c r="I1094" s="104"/>
      <c r="J1094" s="104"/>
      <c r="K1094" s="104"/>
      <c r="L1094" s="104"/>
      <c r="M1094" s="104"/>
      <c r="N1094" s="104"/>
      <c r="O1094" s="104"/>
      <c r="P1094" s="104"/>
      <c r="Q1094" s="104"/>
      <c r="R1094" s="104"/>
      <c r="S1094" s="104"/>
      <c r="T1094" s="104"/>
      <c r="U1094" s="104"/>
      <c r="V1094" s="104"/>
      <c r="W1094" s="104"/>
      <c r="X1094" s="104"/>
      <c r="Y1094" s="104"/>
      <c r="Z1094" s="104"/>
      <c r="AA1094" s="104"/>
      <c r="AB1094" s="104"/>
      <c r="AC1094" s="104"/>
      <c r="AD1094" s="104"/>
      <c r="AE1094" s="104"/>
      <c r="AF1094" s="104"/>
      <c r="AG1094" s="104"/>
      <c r="AH1094" s="104"/>
      <c r="AI1094" s="104"/>
      <c r="AJ1094" s="104"/>
      <c r="AK1094" s="104"/>
      <c r="AL1094" s="104"/>
      <c r="AM1094" s="104"/>
      <c r="AN1094" s="104"/>
      <c r="AO1094" s="104"/>
      <c r="AP1094" s="104"/>
      <c r="AQ1094" s="104"/>
      <c r="AR1094" s="104"/>
      <c r="AS1094" s="104"/>
      <c r="AT1094" s="104"/>
      <c r="AU1094" s="104"/>
      <c r="AV1094" s="104"/>
      <c r="AW1094" s="104"/>
      <c r="AX1094" s="104"/>
      <c r="AY1094" s="104"/>
      <c r="AZ1094" s="104"/>
      <c r="BA1094" s="104"/>
      <c r="BB1094" s="104"/>
      <c r="BC1094" s="104"/>
      <c r="BD1094" s="104"/>
      <c r="BE1094" s="104"/>
      <c r="BF1094" s="104"/>
      <c r="BG1094" s="104"/>
      <c r="BH1094" s="104"/>
      <c r="BI1094" s="104"/>
      <c r="BJ1094" s="104"/>
      <c r="BK1094" s="104"/>
      <c r="BL1094" s="104"/>
      <c r="BM1094" s="104"/>
      <c r="BN1094" s="104"/>
      <c r="BO1094" s="104"/>
      <c r="BP1094" s="104"/>
      <c r="BQ1094" s="104"/>
      <c r="BR1094" s="104"/>
      <c r="BS1094" s="104"/>
      <c r="BT1094" s="104"/>
      <c r="BU1094" s="104"/>
      <c r="BV1094" s="104"/>
      <c r="BW1094" s="104"/>
      <c r="BX1094" s="104"/>
      <c r="BY1094" s="104"/>
      <c r="BZ1094" s="104"/>
      <c r="CA1094" s="104"/>
      <c r="CB1094" s="104"/>
      <c r="CC1094" s="104"/>
      <c r="CD1094" s="104"/>
      <c r="CE1094" s="104"/>
      <c r="CF1094" s="104"/>
      <c r="CG1094" s="104"/>
      <c r="CH1094" s="104"/>
      <c r="CI1094" s="104"/>
      <c r="CJ1094" s="104"/>
      <c r="CK1094" s="104"/>
      <c r="CL1094" s="104"/>
      <c r="CM1094" s="104"/>
      <c r="CN1094" s="104"/>
      <c r="CO1094" s="104"/>
      <c r="CP1094" s="104"/>
      <c r="CQ1094" s="104"/>
    </row>
    <row r="1095" spans="1:95" ht="14.45" hidden="1">
      <c r="A1095" s="104"/>
      <c r="B1095" s="104"/>
      <c r="C1095" s="104"/>
      <c r="D1095" s="104"/>
      <c r="E1095" s="104"/>
      <c r="F1095" s="104"/>
      <c r="G1095" s="104"/>
      <c r="H1095" s="104"/>
      <c r="I1095" s="104"/>
      <c r="J1095" s="104"/>
      <c r="K1095" s="104"/>
      <c r="L1095" s="104"/>
      <c r="M1095" s="104"/>
      <c r="N1095" s="104"/>
      <c r="O1095" s="104"/>
      <c r="P1095" s="104"/>
      <c r="Q1095" s="104"/>
      <c r="R1095" s="104"/>
      <c r="S1095" s="104"/>
      <c r="T1095" s="104"/>
      <c r="U1095" s="104"/>
      <c r="V1095" s="104"/>
      <c r="W1095" s="104"/>
      <c r="X1095" s="104"/>
      <c r="Y1095" s="104"/>
      <c r="Z1095" s="104"/>
      <c r="AA1095" s="104"/>
      <c r="AB1095" s="104"/>
      <c r="AC1095" s="104"/>
      <c r="AD1095" s="104"/>
      <c r="AE1095" s="104"/>
      <c r="AF1095" s="104"/>
      <c r="AG1095" s="104"/>
      <c r="AH1095" s="104"/>
      <c r="AI1095" s="104"/>
      <c r="AJ1095" s="104"/>
      <c r="AK1095" s="104"/>
      <c r="AL1095" s="104"/>
      <c r="AM1095" s="104"/>
      <c r="AN1095" s="104"/>
      <c r="AO1095" s="104"/>
      <c r="AP1095" s="104"/>
      <c r="AQ1095" s="104"/>
      <c r="AR1095" s="104"/>
      <c r="AS1095" s="104"/>
      <c r="AT1095" s="104"/>
      <c r="AU1095" s="104"/>
      <c r="AV1095" s="104"/>
      <c r="AW1095" s="104"/>
      <c r="AX1095" s="104"/>
      <c r="AY1095" s="104"/>
      <c r="AZ1095" s="104"/>
      <c r="BA1095" s="104"/>
      <c r="BB1095" s="104"/>
      <c r="BC1095" s="104"/>
      <c r="BD1095" s="104"/>
      <c r="BE1095" s="104"/>
      <c r="BF1095" s="104"/>
      <c r="BG1095" s="104"/>
      <c r="BH1095" s="104"/>
      <c r="BI1095" s="104"/>
      <c r="BJ1095" s="104"/>
      <c r="BK1095" s="104"/>
      <c r="BL1095" s="104"/>
      <c r="BM1095" s="104"/>
      <c r="BN1095" s="104"/>
      <c r="BO1095" s="104"/>
      <c r="BP1095" s="104"/>
      <c r="BQ1095" s="104"/>
      <c r="BR1095" s="104"/>
      <c r="BS1095" s="104"/>
      <c r="BT1095" s="104"/>
      <c r="BU1095" s="104"/>
      <c r="BV1095" s="104"/>
      <c r="BW1095" s="104"/>
      <c r="BX1095" s="104"/>
      <c r="BY1095" s="104"/>
      <c r="BZ1095" s="104"/>
      <c r="CA1095" s="104"/>
      <c r="CB1095" s="104"/>
      <c r="CC1095" s="104"/>
      <c r="CD1095" s="104"/>
      <c r="CE1095" s="104"/>
      <c r="CF1095" s="104"/>
      <c r="CG1095" s="104"/>
      <c r="CH1095" s="104"/>
      <c r="CI1095" s="104"/>
      <c r="CJ1095" s="104"/>
      <c r="CK1095" s="104"/>
      <c r="CL1095" s="104"/>
      <c r="CM1095" s="104"/>
      <c r="CN1095" s="104"/>
      <c r="CO1095" s="104"/>
      <c r="CP1095" s="104"/>
      <c r="CQ1095" s="104"/>
    </row>
    <row r="1096" spans="1:95" ht="14.45" hidden="1">
      <c r="A1096" s="104"/>
      <c r="B1096" s="104"/>
      <c r="C1096" s="104"/>
      <c r="D1096" s="104"/>
      <c r="E1096" s="104"/>
      <c r="F1096" s="104"/>
      <c r="G1096" s="104"/>
      <c r="H1096" s="104"/>
      <c r="I1096" s="104"/>
      <c r="J1096" s="104"/>
      <c r="K1096" s="104"/>
      <c r="L1096" s="104"/>
      <c r="M1096" s="104"/>
      <c r="N1096" s="104"/>
      <c r="O1096" s="104"/>
      <c r="P1096" s="104"/>
      <c r="Q1096" s="104"/>
      <c r="R1096" s="104"/>
      <c r="S1096" s="104"/>
      <c r="T1096" s="104"/>
      <c r="U1096" s="104"/>
      <c r="V1096" s="104"/>
      <c r="W1096" s="104"/>
      <c r="X1096" s="104"/>
      <c r="Y1096" s="104"/>
      <c r="Z1096" s="104"/>
      <c r="AA1096" s="104"/>
      <c r="AB1096" s="104"/>
      <c r="AC1096" s="104"/>
      <c r="AD1096" s="104"/>
      <c r="AE1096" s="104"/>
      <c r="AF1096" s="104"/>
      <c r="AG1096" s="104"/>
      <c r="AH1096" s="104"/>
      <c r="AI1096" s="104"/>
      <c r="AJ1096" s="104"/>
      <c r="AK1096" s="104"/>
      <c r="AL1096" s="104"/>
      <c r="AM1096" s="104"/>
      <c r="AN1096" s="104"/>
      <c r="AO1096" s="104"/>
      <c r="AP1096" s="104"/>
      <c r="AQ1096" s="104"/>
      <c r="AR1096" s="104"/>
      <c r="AS1096" s="104"/>
      <c r="AT1096" s="104"/>
      <c r="AU1096" s="104"/>
      <c r="AV1096" s="104"/>
      <c r="AW1096" s="104"/>
      <c r="AX1096" s="104"/>
      <c r="AY1096" s="104"/>
      <c r="AZ1096" s="104"/>
      <c r="BA1096" s="104"/>
      <c r="BB1096" s="104"/>
      <c r="BC1096" s="104"/>
      <c r="BD1096" s="104"/>
      <c r="BE1096" s="104"/>
      <c r="BF1096" s="104"/>
      <c r="BG1096" s="104"/>
      <c r="BH1096" s="104"/>
      <c r="BI1096" s="104"/>
      <c r="BJ1096" s="104"/>
      <c r="BK1096" s="104"/>
      <c r="BL1096" s="104"/>
      <c r="BM1096" s="104"/>
      <c r="BN1096" s="104"/>
      <c r="BO1096" s="104"/>
      <c r="BP1096" s="104"/>
      <c r="BQ1096" s="104"/>
      <c r="BR1096" s="104"/>
      <c r="BS1096" s="104"/>
      <c r="BT1096" s="104"/>
      <c r="BU1096" s="104"/>
      <c r="BV1096" s="104"/>
      <c r="BW1096" s="104"/>
      <c r="BX1096" s="104"/>
      <c r="BY1096" s="104"/>
      <c r="BZ1096" s="104"/>
      <c r="CA1096" s="104"/>
      <c r="CB1096" s="104"/>
      <c r="CC1096" s="104"/>
      <c r="CD1096" s="104"/>
      <c r="CE1096" s="104"/>
      <c r="CF1096" s="104"/>
      <c r="CG1096" s="104"/>
      <c r="CH1096" s="104"/>
      <c r="CI1096" s="104"/>
      <c r="CJ1096" s="104"/>
      <c r="CK1096" s="104"/>
      <c r="CL1096" s="104"/>
      <c r="CM1096" s="104"/>
      <c r="CN1096" s="104"/>
      <c r="CO1096" s="104"/>
      <c r="CP1096" s="104"/>
      <c r="CQ1096" s="104"/>
    </row>
    <row r="1097" spans="1:95" ht="14.45" hidden="1">
      <c r="A1097" s="104"/>
      <c r="B1097" s="104"/>
      <c r="C1097" s="104"/>
      <c r="D1097" s="104"/>
      <c r="E1097" s="104"/>
      <c r="F1097" s="104"/>
      <c r="G1097" s="104"/>
      <c r="H1097" s="104"/>
      <c r="I1097" s="104"/>
      <c r="J1097" s="104"/>
      <c r="K1097" s="104"/>
      <c r="L1097" s="104"/>
      <c r="M1097" s="104"/>
      <c r="N1097" s="104"/>
      <c r="O1097" s="104"/>
      <c r="P1097" s="104"/>
      <c r="Q1097" s="104"/>
      <c r="R1097" s="104"/>
      <c r="S1097" s="104"/>
      <c r="T1097" s="104"/>
      <c r="U1097" s="104"/>
      <c r="V1097" s="104"/>
      <c r="W1097" s="104"/>
      <c r="X1097" s="104"/>
      <c r="Y1097" s="104"/>
      <c r="Z1097" s="104"/>
      <c r="AA1097" s="104"/>
      <c r="AB1097" s="104"/>
      <c r="AC1097" s="104"/>
      <c r="AD1097" s="104"/>
      <c r="AE1097" s="104"/>
      <c r="AF1097" s="104"/>
      <c r="AG1097" s="104"/>
      <c r="AH1097" s="104"/>
      <c r="AI1097" s="104"/>
      <c r="AJ1097" s="104"/>
      <c r="AK1097" s="104"/>
      <c r="AL1097" s="104"/>
      <c r="AM1097" s="104"/>
      <c r="AN1097" s="104"/>
      <c r="AO1097" s="104"/>
      <c r="AP1097" s="104"/>
      <c r="AQ1097" s="104"/>
      <c r="AR1097" s="104"/>
      <c r="AS1097" s="104"/>
      <c r="AT1097" s="104"/>
      <c r="AU1097" s="104"/>
      <c r="AV1097" s="104"/>
      <c r="AW1097" s="104"/>
      <c r="AX1097" s="104"/>
      <c r="AY1097" s="104"/>
      <c r="AZ1097" s="104"/>
      <c r="BA1097" s="104"/>
      <c r="BB1097" s="104"/>
      <c r="BC1097" s="104"/>
      <c r="BD1097" s="104"/>
      <c r="BE1097" s="104"/>
      <c r="BF1097" s="104"/>
      <c r="BG1097" s="104"/>
      <c r="BH1097" s="104"/>
      <c r="BI1097" s="104"/>
      <c r="BJ1097" s="104"/>
      <c r="BK1097" s="104"/>
      <c r="BL1097" s="104"/>
      <c r="BM1097" s="104"/>
      <c r="BN1097" s="104"/>
      <c r="BO1097" s="104"/>
      <c r="BP1097" s="104"/>
      <c r="BQ1097" s="104"/>
      <c r="BR1097" s="104"/>
      <c r="BS1097" s="104"/>
      <c r="BT1097" s="104"/>
      <c r="BU1097" s="104"/>
      <c r="BV1097" s="104"/>
      <c r="BW1097" s="104"/>
      <c r="BX1097" s="104"/>
      <c r="BY1097" s="104"/>
      <c r="BZ1097" s="104"/>
      <c r="CA1097" s="104"/>
      <c r="CB1097" s="104"/>
      <c r="CC1097" s="104"/>
      <c r="CD1097" s="104"/>
      <c r="CE1097" s="104"/>
      <c r="CF1097" s="104"/>
      <c r="CG1097" s="104"/>
      <c r="CH1097" s="104"/>
      <c r="CI1097" s="104"/>
      <c r="CJ1097" s="104"/>
      <c r="CK1097" s="104"/>
      <c r="CL1097" s="104"/>
      <c r="CM1097" s="104"/>
      <c r="CN1097" s="104"/>
      <c r="CO1097" s="104"/>
      <c r="CP1097" s="104"/>
      <c r="CQ1097" s="104"/>
    </row>
    <row r="1098" spans="1:95" ht="14.45" hidden="1">
      <c r="A1098" s="104"/>
      <c r="B1098" s="104"/>
      <c r="C1098" s="104"/>
      <c r="D1098" s="104"/>
      <c r="E1098" s="104"/>
      <c r="F1098" s="104"/>
      <c r="G1098" s="104"/>
      <c r="H1098" s="104"/>
      <c r="I1098" s="104"/>
      <c r="J1098" s="104"/>
      <c r="K1098" s="104"/>
      <c r="L1098" s="104"/>
      <c r="M1098" s="104"/>
      <c r="N1098" s="104"/>
      <c r="O1098" s="104"/>
      <c r="P1098" s="104"/>
      <c r="Q1098" s="104"/>
      <c r="R1098" s="104"/>
      <c r="S1098" s="104"/>
      <c r="T1098" s="104"/>
      <c r="U1098" s="104"/>
      <c r="V1098" s="104"/>
      <c r="W1098" s="104"/>
      <c r="X1098" s="104"/>
      <c r="Y1098" s="104"/>
      <c r="Z1098" s="104"/>
      <c r="AA1098" s="104"/>
      <c r="AB1098" s="104"/>
      <c r="AC1098" s="104"/>
      <c r="AD1098" s="104"/>
      <c r="AE1098" s="104"/>
      <c r="AF1098" s="104"/>
      <c r="AG1098" s="104"/>
      <c r="AH1098" s="104"/>
      <c r="AI1098" s="104"/>
      <c r="AJ1098" s="104"/>
      <c r="AK1098" s="104"/>
      <c r="AL1098" s="104"/>
      <c r="AM1098" s="104"/>
      <c r="AN1098" s="104"/>
      <c r="AO1098" s="104"/>
      <c r="AP1098" s="104"/>
      <c r="AQ1098" s="104"/>
      <c r="AR1098" s="104"/>
      <c r="AS1098" s="104"/>
      <c r="AT1098" s="104"/>
      <c r="AU1098" s="104"/>
      <c r="AV1098" s="104"/>
      <c r="AW1098" s="104"/>
      <c r="AX1098" s="104"/>
      <c r="AY1098" s="104"/>
      <c r="AZ1098" s="104"/>
      <c r="BA1098" s="104"/>
      <c r="BB1098" s="104"/>
      <c r="BC1098" s="104"/>
      <c r="BD1098" s="104"/>
      <c r="BE1098" s="104"/>
      <c r="BF1098" s="104"/>
      <c r="BG1098" s="104"/>
      <c r="BH1098" s="104"/>
      <c r="BI1098" s="104"/>
      <c r="BJ1098" s="104"/>
      <c r="BK1098" s="104"/>
      <c r="BL1098" s="104"/>
      <c r="BM1098" s="104"/>
      <c r="BN1098" s="104"/>
      <c r="BO1098" s="104"/>
      <c r="BP1098" s="104"/>
      <c r="BQ1098" s="104"/>
      <c r="BR1098" s="104"/>
      <c r="BS1098" s="104"/>
      <c r="BT1098" s="104"/>
      <c r="BU1098" s="104"/>
      <c r="BV1098" s="104"/>
      <c r="BW1098" s="104"/>
      <c r="BX1098" s="104"/>
      <c r="BY1098" s="104"/>
      <c r="BZ1098" s="104"/>
      <c r="CA1098" s="104"/>
      <c r="CB1098" s="104"/>
      <c r="CC1098" s="104"/>
      <c r="CD1098" s="104"/>
      <c r="CE1098" s="104"/>
      <c r="CF1098" s="104"/>
      <c r="CG1098" s="104"/>
      <c r="CH1098" s="104"/>
      <c r="CI1098" s="104"/>
      <c r="CJ1098" s="104"/>
      <c r="CK1098" s="104"/>
      <c r="CL1098" s="104"/>
      <c r="CM1098" s="104"/>
      <c r="CN1098" s="104"/>
      <c r="CO1098" s="104"/>
      <c r="CP1098" s="104"/>
      <c r="CQ1098" s="104"/>
    </row>
    <row r="1099" spans="1:95" ht="14.45" hidden="1">
      <c r="A1099" s="104"/>
      <c r="B1099" s="104"/>
      <c r="C1099" s="104"/>
      <c r="D1099" s="104"/>
      <c r="E1099" s="104"/>
      <c r="F1099" s="104"/>
      <c r="G1099" s="104"/>
      <c r="H1099" s="104"/>
      <c r="I1099" s="104"/>
      <c r="J1099" s="104"/>
      <c r="K1099" s="104"/>
      <c r="L1099" s="104"/>
      <c r="M1099" s="104"/>
      <c r="N1099" s="104"/>
      <c r="O1099" s="104"/>
      <c r="P1099" s="104"/>
      <c r="Q1099" s="104"/>
      <c r="R1099" s="104"/>
      <c r="S1099" s="104"/>
      <c r="T1099" s="104"/>
      <c r="U1099" s="104"/>
      <c r="V1099" s="104"/>
      <c r="W1099" s="104"/>
      <c r="X1099" s="104"/>
      <c r="Y1099" s="104"/>
      <c r="Z1099" s="104"/>
      <c r="AA1099" s="104"/>
      <c r="AB1099" s="104"/>
      <c r="AC1099" s="104"/>
      <c r="AD1099" s="104"/>
      <c r="AE1099" s="104"/>
      <c r="AF1099" s="104"/>
      <c r="AG1099" s="104"/>
      <c r="AH1099" s="104"/>
      <c r="AI1099" s="104"/>
      <c r="AJ1099" s="104"/>
      <c r="AK1099" s="104"/>
      <c r="AL1099" s="104"/>
      <c r="AM1099" s="104"/>
      <c r="AN1099" s="104"/>
      <c r="AO1099" s="104"/>
      <c r="AP1099" s="104"/>
      <c r="AQ1099" s="104"/>
      <c r="AR1099" s="104"/>
      <c r="AS1099" s="104"/>
      <c r="AT1099" s="104"/>
      <c r="AU1099" s="104"/>
      <c r="AV1099" s="104"/>
      <c r="AW1099" s="104"/>
      <c r="AX1099" s="104"/>
      <c r="AY1099" s="104"/>
      <c r="AZ1099" s="104"/>
      <c r="BA1099" s="104"/>
      <c r="BB1099" s="104"/>
      <c r="BC1099" s="104"/>
      <c r="BD1099" s="104"/>
      <c r="BE1099" s="104"/>
      <c r="BF1099" s="104"/>
      <c r="BG1099" s="104"/>
      <c r="BH1099" s="104"/>
      <c r="BI1099" s="104"/>
      <c r="BJ1099" s="104"/>
      <c r="BK1099" s="104"/>
      <c r="BL1099" s="104"/>
      <c r="BM1099" s="104"/>
      <c r="BN1099" s="104"/>
      <c r="BO1099" s="104"/>
      <c r="BP1099" s="104"/>
      <c r="BQ1099" s="104"/>
      <c r="BR1099" s="104"/>
      <c r="BS1099" s="104"/>
      <c r="BT1099" s="104"/>
      <c r="BU1099" s="104"/>
      <c r="BV1099" s="104"/>
      <c r="BW1099" s="104"/>
      <c r="BX1099" s="104"/>
      <c r="BY1099" s="104"/>
      <c r="BZ1099" s="104"/>
      <c r="CA1099" s="104"/>
      <c r="CB1099" s="104"/>
      <c r="CC1099" s="104"/>
      <c r="CD1099" s="104"/>
      <c r="CE1099" s="104"/>
      <c r="CF1099" s="104"/>
      <c r="CG1099" s="104"/>
      <c r="CH1099" s="104"/>
      <c r="CI1099" s="104"/>
      <c r="CJ1099" s="104"/>
      <c r="CK1099" s="104"/>
      <c r="CL1099" s="104"/>
      <c r="CM1099" s="104"/>
      <c r="CN1099" s="104"/>
      <c r="CO1099" s="104"/>
      <c r="CP1099" s="104"/>
      <c r="CQ1099" s="104"/>
    </row>
    <row r="1100" spans="1:95" ht="14.45" hidden="1">
      <c r="A1100" s="104"/>
      <c r="B1100" s="104"/>
      <c r="C1100" s="104"/>
      <c r="D1100" s="104"/>
      <c r="E1100" s="104"/>
      <c r="F1100" s="104"/>
      <c r="G1100" s="104"/>
      <c r="H1100" s="104"/>
      <c r="I1100" s="104"/>
      <c r="J1100" s="104"/>
      <c r="K1100" s="104"/>
      <c r="L1100" s="104"/>
      <c r="M1100" s="104"/>
      <c r="N1100" s="104"/>
      <c r="O1100" s="104"/>
      <c r="P1100" s="104"/>
      <c r="Q1100" s="104"/>
      <c r="R1100" s="104"/>
      <c r="S1100" s="104"/>
      <c r="T1100" s="104"/>
      <c r="U1100" s="104"/>
      <c r="V1100" s="104"/>
      <c r="W1100" s="104"/>
      <c r="X1100" s="104"/>
      <c r="Y1100" s="104"/>
      <c r="Z1100" s="104"/>
      <c r="AA1100" s="104"/>
      <c r="AB1100" s="104"/>
      <c r="AC1100" s="104"/>
      <c r="AD1100" s="104"/>
      <c r="AE1100" s="104"/>
      <c r="AF1100" s="104"/>
      <c r="AG1100" s="104"/>
      <c r="AH1100" s="104"/>
      <c r="AI1100" s="104"/>
      <c r="AJ1100" s="104"/>
      <c r="AK1100" s="104"/>
      <c r="AL1100" s="104"/>
      <c r="AM1100" s="104"/>
      <c r="AN1100" s="104"/>
      <c r="AO1100" s="104"/>
      <c r="AP1100" s="104"/>
      <c r="AQ1100" s="104"/>
      <c r="AR1100" s="104"/>
      <c r="AS1100" s="104"/>
      <c r="AT1100" s="104"/>
      <c r="AU1100" s="104"/>
      <c r="AV1100" s="104"/>
      <c r="AW1100" s="104"/>
      <c r="AX1100" s="104"/>
      <c r="AY1100" s="104"/>
      <c r="AZ1100" s="104"/>
      <c r="BA1100" s="104"/>
      <c r="BB1100" s="104"/>
      <c r="BC1100" s="104"/>
      <c r="BD1100" s="104"/>
      <c r="BE1100" s="104"/>
      <c r="BF1100" s="104"/>
      <c r="BG1100" s="104"/>
      <c r="BH1100" s="104"/>
      <c r="BI1100" s="104"/>
      <c r="BJ1100" s="104"/>
      <c r="BK1100" s="104"/>
      <c r="BL1100" s="104"/>
      <c r="BM1100" s="104"/>
      <c r="BN1100" s="104"/>
      <c r="BO1100" s="104"/>
      <c r="BP1100" s="104"/>
      <c r="BQ1100" s="104"/>
      <c r="BR1100" s="104"/>
      <c r="BS1100" s="104"/>
      <c r="BT1100" s="104"/>
      <c r="BU1100" s="104"/>
      <c r="BV1100" s="104"/>
      <c r="BW1100" s="104"/>
      <c r="BX1100" s="104"/>
      <c r="BY1100" s="104"/>
      <c r="BZ1100" s="104"/>
      <c r="CA1100" s="104"/>
      <c r="CB1100" s="104"/>
      <c r="CC1100" s="104"/>
      <c r="CD1100" s="104"/>
      <c r="CE1100" s="104"/>
      <c r="CF1100" s="104"/>
      <c r="CG1100" s="104"/>
      <c r="CH1100" s="104"/>
      <c r="CI1100" s="104"/>
      <c r="CJ1100" s="104"/>
      <c r="CK1100" s="104"/>
      <c r="CL1100" s="104"/>
      <c r="CM1100" s="104"/>
      <c r="CN1100" s="104"/>
      <c r="CO1100" s="104"/>
      <c r="CP1100" s="104"/>
      <c r="CQ1100" s="104"/>
    </row>
    <row r="1101" spans="1:95" ht="14.45" hidden="1">
      <c r="A1101" s="104"/>
      <c r="B1101" s="104"/>
      <c r="C1101" s="104"/>
      <c r="D1101" s="104"/>
      <c r="E1101" s="104"/>
      <c r="F1101" s="104"/>
      <c r="G1101" s="104"/>
      <c r="H1101" s="104"/>
      <c r="I1101" s="104"/>
      <c r="J1101" s="104"/>
      <c r="K1101" s="104"/>
      <c r="L1101" s="104"/>
      <c r="M1101" s="104"/>
      <c r="N1101" s="104"/>
      <c r="O1101" s="104"/>
      <c r="P1101" s="104"/>
      <c r="Q1101" s="104"/>
      <c r="R1101" s="104"/>
      <c r="S1101" s="104"/>
      <c r="T1101" s="104"/>
      <c r="U1101" s="104"/>
      <c r="V1101" s="104"/>
      <c r="W1101" s="104"/>
      <c r="X1101" s="104"/>
      <c r="Y1101" s="104"/>
      <c r="Z1101" s="104"/>
      <c r="AA1101" s="104"/>
      <c r="AB1101" s="104"/>
      <c r="AC1101" s="104"/>
      <c r="AD1101" s="104"/>
      <c r="AE1101" s="104"/>
      <c r="AF1101" s="104"/>
      <c r="AG1101" s="104"/>
      <c r="AH1101" s="104"/>
      <c r="AI1101" s="104"/>
      <c r="AJ1101" s="104"/>
      <c r="AK1101" s="104"/>
      <c r="AL1101" s="104"/>
      <c r="AM1101" s="104"/>
      <c r="AN1101" s="104"/>
      <c r="AO1101" s="104"/>
      <c r="AP1101" s="104"/>
      <c r="AQ1101" s="104"/>
      <c r="AR1101" s="104"/>
      <c r="AS1101" s="104"/>
      <c r="AT1101" s="104"/>
      <c r="AU1101" s="104"/>
      <c r="AV1101" s="104"/>
      <c r="AW1101" s="104"/>
      <c r="AX1101" s="104"/>
      <c r="AY1101" s="104"/>
      <c r="AZ1101" s="104"/>
      <c r="BA1101" s="104"/>
      <c r="BB1101" s="104"/>
      <c r="BC1101" s="104"/>
      <c r="BD1101" s="104"/>
      <c r="BE1101" s="104"/>
      <c r="BF1101" s="104"/>
      <c r="BG1101" s="104"/>
      <c r="BH1101" s="104"/>
      <c r="BI1101" s="104"/>
      <c r="BJ1101" s="104"/>
      <c r="BK1101" s="104"/>
      <c r="BL1101" s="104"/>
      <c r="BM1101" s="104"/>
      <c r="BN1101" s="104"/>
      <c r="BO1101" s="104"/>
      <c r="BP1101" s="104"/>
      <c r="BQ1101" s="104"/>
      <c r="BR1101" s="104"/>
      <c r="BS1101" s="104"/>
      <c r="BT1101" s="104"/>
      <c r="BU1101" s="104"/>
      <c r="BV1101" s="104"/>
      <c r="BW1101" s="104"/>
      <c r="BX1101" s="104"/>
      <c r="BY1101" s="104"/>
      <c r="BZ1101" s="104"/>
      <c r="CA1101" s="104"/>
      <c r="CB1101" s="104"/>
      <c r="CC1101" s="104"/>
      <c r="CD1101" s="104"/>
      <c r="CE1101" s="104"/>
      <c r="CF1101" s="104"/>
      <c r="CG1101" s="104"/>
      <c r="CH1101" s="104"/>
      <c r="CI1101" s="104"/>
      <c r="CJ1101" s="104"/>
      <c r="CK1101" s="104"/>
      <c r="CL1101" s="104"/>
      <c r="CM1101" s="104"/>
      <c r="CN1101" s="104"/>
      <c r="CO1101" s="104"/>
      <c r="CP1101" s="104"/>
      <c r="CQ1101" s="104"/>
    </row>
    <row r="1102" spans="1:95" ht="14.45" hidden="1">
      <c r="A1102" s="104"/>
      <c r="B1102" s="104"/>
      <c r="C1102" s="104"/>
      <c r="D1102" s="104"/>
      <c r="E1102" s="104"/>
      <c r="F1102" s="104"/>
      <c r="G1102" s="104"/>
      <c r="H1102" s="104"/>
      <c r="I1102" s="104"/>
      <c r="J1102" s="104"/>
      <c r="K1102" s="104"/>
      <c r="L1102" s="104"/>
      <c r="M1102" s="104"/>
      <c r="N1102" s="104"/>
      <c r="O1102" s="104"/>
      <c r="P1102" s="104"/>
      <c r="Q1102" s="104"/>
      <c r="R1102" s="104"/>
      <c r="S1102" s="104"/>
      <c r="T1102" s="104"/>
      <c r="U1102" s="104"/>
      <c r="V1102" s="104"/>
      <c r="W1102" s="104"/>
      <c r="X1102" s="104"/>
      <c r="Y1102" s="104"/>
      <c r="Z1102" s="104"/>
      <c r="AA1102" s="104"/>
      <c r="AB1102" s="104"/>
      <c r="AC1102" s="104"/>
      <c r="AD1102" s="104"/>
      <c r="AE1102" s="104"/>
      <c r="AF1102" s="104"/>
      <c r="AG1102" s="104"/>
      <c r="AH1102" s="104"/>
      <c r="AI1102" s="104"/>
      <c r="AJ1102" s="104"/>
      <c r="AK1102" s="104"/>
      <c r="AL1102" s="104"/>
      <c r="AM1102" s="104"/>
      <c r="AN1102" s="104"/>
      <c r="AO1102" s="104"/>
      <c r="AP1102" s="104"/>
      <c r="AQ1102" s="104"/>
      <c r="AR1102" s="104"/>
      <c r="AS1102" s="104"/>
      <c r="AT1102" s="104"/>
      <c r="AU1102" s="104"/>
      <c r="AV1102" s="104"/>
      <c r="AW1102" s="104"/>
      <c r="AX1102" s="104"/>
      <c r="AY1102" s="104"/>
      <c r="AZ1102" s="104"/>
      <c r="BA1102" s="104"/>
      <c r="BB1102" s="104"/>
      <c r="BC1102" s="104"/>
      <c r="BD1102" s="104"/>
      <c r="BE1102" s="104"/>
      <c r="BF1102" s="104"/>
      <c r="BG1102" s="104"/>
      <c r="BH1102" s="104"/>
      <c r="BI1102" s="104"/>
      <c r="BJ1102" s="104"/>
      <c r="BK1102" s="104"/>
      <c r="BL1102" s="104"/>
      <c r="BM1102" s="104"/>
      <c r="BN1102" s="104"/>
      <c r="BO1102" s="104"/>
      <c r="BP1102" s="104"/>
      <c r="BQ1102" s="104"/>
      <c r="BR1102" s="104"/>
      <c r="BS1102" s="104"/>
      <c r="BT1102" s="104"/>
      <c r="BU1102" s="104"/>
      <c r="BV1102" s="104"/>
      <c r="BW1102" s="104"/>
      <c r="BX1102" s="104"/>
      <c r="BY1102" s="104"/>
      <c r="BZ1102" s="104"/>
      <c r="CA1102" s="104"/>
      <c r="CB1102" s="104"/>
      <c r="CC1102" s="104"/>
      <c r="CD1102" s="104"/>
      <c r="CE1102" s="104"/>
      <c r="CF1102" s="104"/>
      <c r="CG1102" s="104"/>
      <c r="CH1102" s="104"/>
      <c r="CI1102" s="104"/>
      <c r="CJ1102" s="104"/>
      <c r="CK1102" s="104"/>
      <c r="CL1102" s="104"/>
      <c r="CM1102" s="104"/>
      <c r="CN1102" s="104"/>
      <c r="CO1102" s="104"/>
      <c r="CP1102" s="104"/>
      <c r="CQ1102" s="104"/>
    </row>
    <row r="1103" spans="1:95" ht="14.45" hidden="1">
      <c r="A1103" s="104"/>
      <c r="B1103" s="104"/>
      <c r="C1103" s="104"/>
      <c r="D1103" s="104"/>
      <c r="E1103" s="104"/>
      <c r="F1103" s="104"/>
      <c r="G1103" s="104"/>
      <c r="H1103" s="104"/>
      <c r="I1103" s="104"/>
      <c r="J1103" s="104"/>
      <c r="K1103" s="104"/>
      <c r="L1103" s="104"/>
      <c r="M1103" s="104"/>
      <c r="N1103" s="104"/>
      <c r="O1103" s="104"/>
      <c r="P1103" s="104"/>
      <c r="Q1103" s="104"/>
      <c r="R1103" s="104"/>
      <c r="S1103" s="104"/>
      <c r="T1103" s="104"/>
      <c r="U1103" s="104"/>
      <c r="V1103" s="104"/>
      <c r="W1103" s="104"/>
      <c r="X1103" s="104"/>
      <c r="Y1103" s="104"/>
      <c r="Z1103" s="104"/>
      <c r="AA1103" s="104"/>
      <c r="AB1103" s="104"/>
      <c r="AC1103" s="104"/>
      <c r="AD1103" s="104"/>
      <c r="AE1103" s="104"/>
      <c r="AF1103" s="104"/>
      <c r="AG1103" s="104"/>
      <c r="AH1103" s="104"/>
      <c r="AI1103" s="104"/>
      <c r="AJ1103" s="104"/>
      <c r="AK1103" s="104"/>
      <c r="AL1103" s="104"/>
      <c r="AM1103" s="104"/>
      <c r="AN1103" s="104"/>
      <c r="AO1103" s="104"/>
      <c r="AP1103" s="104"/>
      <c r="AQ1103" s="104"/>
      <c r="AR1103" s="104"/>
      <c r="AS1103" s="104"/>
      <c r="AT1103" s="104"/>
      <c r="AU1103" s="104"/>
      <c r="AV1103" s="104"/>
      <c r="AW1103" s="104"/>
      <c r="AX1103" s="104"/>
      <c r="AY1103" s="104"/>
      <c r="AZ1103" s="104"/>
      <c r="BA1103" s="104"/>
      <c r="BB1103" s="104"/>
      <c r="BC1103" s="104"/>
      <c r="BD1103" s="104"/>
      <c r="BE1103" s="104"/>
      <c r="BF1103" s="104"/>
      <c r="BG1103" s="104"/>
      <c r="BH1103" s="104"/>
      <c r="BI1103" s="104"/>
      <c r="BJ1103" s="104"/>
      <c r="BK1103" s="104"/>
      <c r="BL1103" s="104"/>
      <c r="BM1103" s="104"/>
      <c r="BN1103" s="104"/>
      <c r="BO1103" s="104"/>
      <c r="BP1103" s="104"/>
      <c r="BQ1103" s="104"/>
      <c r="BR1103" s="104"/>
      <c r="BS1103" s="104"/>
      <c r="BT1103" s="104"/>
      <c r="BU1103" s="104"/>
      <c r="BV1103" s="104"/>
      <c r="BW1103" s="104"/>
      <c r="BX1103" s="104"/>
      <c r="BY1103" s="104"/>
      <c r="BZ1103" s="104"/>
      <c r="CA1103" s="104"/>
      <c r="CB1103" s="104"/>
      <c r="CC1103" s="104"/>
      <c r="CD1103" s="104"/>
      <c r="CE1103" s="104"/>
      <c r="CF1103" s="104"/>
      <c r="CG1103" s="104"/>
      <c r="CH1103" s="104"/>
      <c r="CI1103" s="104"/>
      <c r="CJ1103" s="104"/>
      <c r="CK1103" s="104"/>
      <c r="CL1103" s="104"/>
      <c r="CM1103" s="104"/>
      <c r="CN1103" s="104"/>
      <c r="CO1103" s="104"/>
      <c r="CP1103" s="104"/>
      <c r="CQ1103" s="104"/>
    </row>
    <row r="1104" spans="1:95" ht="14.45" hidden="1">
      <c r="A1104" s="104"/>
      <c r="B1104" s="104"/>
      <c r="C1104" s="104"/>
      <c r="D1104" s="104"/>
      <c r="E1104" s="104"/>
      <c r="F1104" s="104"/>
      <c r="G1104" s="104"/>
      <c r="H1104" s="104"/>
      <c r="I1104" s="104"/>
      <c r="J1104" s="104"/>
      <c r="K1104" s="104"/>
      <c r="L1104" s="104"/>
      <c r="M1104" s="104"/>
      <c r="N1104" s="104"/>
      <c r="O1104" s="104"/>
      <c r="P1104" s="104"/>
      <c r="Q1104" s="104"/>
      <c r="R1104" s="104"/>
      <c r="S1104" s="104"/>
      <c r="T1104" s="104"/>
      <c r="U1104" s="104"/>
      <c r="V1104" s="104"/>
      <c r="W1104" s="104"/>
      <c r="X1104" s="104"/>
      <c r="Y1104" s="104"/>
      <c r="Z1104" s="104"/>
      <c r="AA1104" s="104"/>
      <c r="AB1104" s="104"/>
      <c r="AC1104" s="104"/>
      <c r="AD1104" s="104"/>
      <c r="AE1104" s="104"/>
      <c r="AF1104" s="104"/>
      <c r="AG1104" s="104"/>
      <c r="AH1104" s="104"/>
      <c r="AI1104" s="104"/>
      <c r="AJ1104" s="104"/>
      <c r="AK1104" s="104"/>
      <c r="AL1104" s="104"/>
      <c r="AM1104" s="104"/>
      <c r="AN1104" s="104"/>
      <c r="AO1104" s="104"/>
      <c r="AP1104" s="104"/>
      <c r="AQ1104" s="104"/>
      <c r="AR1104" s="104"/>
      <c r="AS1104" s="104"/>
      <c r="AT1104" s="104"/>
      <c r="AU1104" s="104"/>
      <c r="AV1104" s="104"/>
      <c r="AW1104" s="104"/>
      <c r="AX1104" s="104"/>
      <c r="AY1104" s="104"/>
      <c r="AZ1104" s="104"/>
      <c r="BA1104" s="104"/>
      <c r="BB1104" s="104"/>
      <c r="BC1104" s="104"/>
      <c r="BD1104" s="104"/>
      <c r="BE1104" s="104"/>
      <c r="BF1104" s="104"/>
      <c r="BG1104" s="104"/>
      <c r="BH1104" s="104"/>
      <c r="BI1104" s="104"/>
      <c r="BJ1104" s="104"/>
      <c r="BK1104" s="104"/>
      <c r="BL1104" s="104"/>
      <c r="BM1104" s="104"/>
      <c r="BN1104" s="104"/>
      <c r="BO1104" s="104"/>
      <c r="BP1104" s="104"/>
      <c r="BQ1104" s="104"/>
      <c r="BR1104" s="104"/>
      <c r="BS1104" s="104"/>
      <c r="BT1104" s="104"/>
      <c r="BU1104" s="104"/>
      <c r="BV1104" s="104"/>
      <c r="BW1104" s="104"/>
      <c r="BX1104" s="104"/>
      <c r="BY1104" s="104"/>
      <c r="BZ1104" s="104"/>
      <c r="CA1104" s="104"/>
      <c r="CB1104" s="104"/>
      <c r="CC1104" s="104"/>
      <c r="CD1104" s="104"/>
      <c r="CE1104" s="104"/>
      <c r="CF1104" s="104"/>
      <c r="CG1104" s="104"/>
      <c r="CH1104" s="104"/>
      <c r="CI1104" s="104"/>
      <c r="CJ1104" s="104"/>
      <c r="CK1104" s="104"/>
      <c r="CL1104" s="104"/>
      <c r="CM1104" s="104"/>
      <c r="CN1104" s="104"/>
      <c r="CO1104" s="104"/>
      <c r="CP1104" s="104"/>
      <c r="CQ1104" s="104"/>
    </row>
    <row r="1105" spans="1:95" ht="14.45" hidden="1">
      <c r="A1105" s="104"/>
      <c r="B1105" s="104"/>
      <c r="C1105" s="104"/>
      <c r="D1105" s="104"/>
      <c r="E1105" s="104"/>
      <c r="F1105" s="104"/>
      <c r="G1105" s="104"/>
      <c r="H1105" s="104"/>
      <c r="I1105" s="104"/>
      <c r="J1105" s="104"/>
      <c r="K1105" s="104"/>
      <c r="L1105" s="104"/>
      <c r="M1105" s="104"/>
      <c r="N1105" s="104"/>
      <c r="O1105" s="104"/>
      <c r="P1105" s="104"/>
      <c r="Q1105" s="104"/>
      <c r="R1105" s="104"/>
      <c r="S1105" s="104"/>
      <c r="T1105" s="104"/>
      <c r="U1105" s="104"/>
      <c r="V1105" s="104"/>
      <c r="W1105" s="104"/>
      <c r="X1105" s="104"/>
      <c r="Y1105" s="104"/>
      <c r="Z1105" s="104"/>
      <c r="AA1105" s="104"/>
      <c r="AB1105" s="104"/>
      <c r="AC1105" s="104"/>
      <c r="AD1105" s="104"/>
      <c r="AE1105" s="104"/>
      <c r="AF1105" s="104"/>
      <c r="AG1105" s="104"/>
      <c r="AH1105" s="104"/>
      <c r="AI1105" s="104"/>
      <c r="AJ1105" s="104"/>
      <c r="AK1105" s="104"/>
      <c r="AL1105" s="104"/>
      <c r="AM1105" s="104"/>
      <c r="AN1105" s="104"/>
      <c r="AO1105" s="104"/>
      <c r="AP1105" s="104"/>
      <c r="AQ1105" s="104"/>
      <c r="AR1105" s="104"/>
      <c r="AS1105" s="104"/>
      <c r="AT1105" s="104"/>
      <c r="AU1105" s="104"/>
      <c r="AV1105" s="104"/>
      <c r="AW1105" s="104"/>
      <c r="AX1105" s="104"/>
      <c r="AY1105" s="104"/>
      <c r="AZ1105" s="104"/>
      <c r="BA1105" s="104"/>
      <c r="BB1105" s="104"/>
      <c r="BC1105" s="104"/>
      <c r="BD1105" s="104"/>
      <c r="BE1105" s="104"/>
      <c r="BF1105" s="104"/>
      <c r="BG1105" s="104"/>
      <c r="BH1105" s="104"/>
      <c r="BI1105" s="104"/>
      <c r="BJ1105" s="104"/>
      <c r="BK1105" s="104"/>
      <c r="BL1105" s="104"/>
      <c r="BM1105" s="104"/>
      <c r="BN1105" s="104"/>
      <c r="BO1105" s="104"/>
      <c r="BP1105" s="104"/>
      <c r="BQ1105" s="104"/>
      <c r="BR1105" s="104"/>
      <c r="BS1105" s="104"/>
      <c r="BT1105" s="104"/>
      <c r="BU1105" s="104"/>
      <c r="BV1105" s="104"/>
      <c r="BW1105" s="104"/>
      <c r="BX1105" s="104"/>
      <c r="BY1105" s="104"/>
      <c r="BZ1105" s="104"/>
      <c r="CA1105" s="104"/>
      <c r="CB1105" s="104"/>
      <c r="CC1105" s="104"/>
      <c r="CD1105" s="104"/>
      <c r="CE1105" s="104"/>
      <c r="CF1105" s="104"/>
      <c r="CG1105" s="104"/>
      <c r="CH1105" s="104"/>
      <c r="CI1105" s="104"/>
      <c r="CJ1105" s="104"/>
      <c r="CK1105" s="104"/>
      <c r="CL1105" s="104"/>
      <c r="CM1105" s="104"/>
      <c r="CN1105" s="104"/>
      <c r="CO1105" s="104"/>
      <c r="CP1105" s="104"/>
      <c r="CQ1105" s="104"/>
    </row>
    <row r="1106" spans="1:95" ht="14.45" hidden="1">
      <c r="A1106" s="104"/>
      <c r="B1106" s="104"/>
      <c r="C1106" s="104"/>
      <c r="D1106" s="104"/>
      <c r="E1106" s="104"/>
      <c r="F1106" s="104"/>
      <c r="G1106" s="104"/>
      <c r="H1106" s="104"/>
      <c r="I1106" s="104"/>
      <c r="J1106" s="104"/>
      <c r="K1106" s="104"/>
      <c r="L1106" s="104"/>
      <c r="M1106" s="104"/>
      <c r="N1106" s="104"/>
      <c r="O1106" s="104"/>
      <c r="P1106" s="104"/>
      <c r="Q1106" s="104"/>
      <c r="R1106" s="104"/>
      <c r="S1106" s="104"/>
      <c r="T1106" s="104"/>
      <c r="U1106" s="104"/>
      <c r="V1106" s="104"/>
      <c r="W1106" s="104"/>
      <c r="X1106" s="104"/>
      <c r="Y1106" s="104"/>
      <c r="Z1106" s="104"/>
      <c r="AA1106" s="104"/>
      <c r="AB1106" s="104"/>
      <c r="AC1106" s="104"/>
      <c r="AD1106" s="104"/>
      <c r="AE1106" s="104"/>
      <c r="AF1106" s="104"/>
      <c r="AG1106" s="104"/>
      <c r="AH1106" s="104"/>
      <c r="AI1106" s="104"/>
      <c r="AJ1106" s="104"/>
      <c r="AK1106" s="104"/>
      <c r="AL1106" s="104"/>
      <c r="AM1106" s="104"/>
      <c r="AN1106" s="104"/>
      <c r="AO1106" s="104"/>
      <c r="AP1106" s="104"/>
      <c r="AQ1106" s="104"/>
      <c r="AR1106" s="104"/>
      <c r="AS1106" s="104"/>
      <c r="AT1106" s="104"/>
      <c r="AU1106" s="104"/>
      <c r="AV1106" s="104"/>
      <c r="AW1106" s="104"/>
      <c r="AX1106" s="104"/>
      <c r="AY1106" s="104"/>
      <c r="AZ1106" s="104"/>
      <c r="BA1106" s="104"/>
      <c r="BB1106" s="104"/>
      <c r="BC1106" s="104"/>
      <c r="BD1106" s="104"/>
      <c r="BE1106" s="104"/>
      <c r="BF1106" s="104"/>
      <c r="BG1106" s="104"/>
      <c r="BH1106" s="104"/>
      <c r="BI1106" s="104"/>
      <c r="BJ1106" s="104"/>
      <c r="BK1106" s="104"/>
      <c r="BL1106" s="104"/>
      <c r="BM1106" s="104"/>
      <c r="BN1106" s="104"/>
      <c r="BO1106" s="104"/>
      <c r="BP1106" s="104"/>
      <c r="BQ1106" s="104"/>
      <c r="BR1106" s="104"/>
      <c r="BS1106" s="104"/>
      <c r="BT1106" s="104"/>
      <c r="BU1106" s="104"/>
      <c r="BV1106" s="104"/>
      <c r="BW1106" s="104"/>
      <c r="BX1106" s="104"/>
      <c r="BY1106" s="104"/>
      <c r="BZ1106" s="104"/>
      <c r="CA1106" s="104"/>
      <c r="CB1106" s="104"/>
      <c r="CC1106" s="104"/>
      <c r="CD1106" s="104"/>
      <c r="CE1106" s="104"/>
      <c r="CF1106" s="104"/>
      <c r="CG1106" s="104"/>
      <c r="CH1106" s="104"/>
      <c r="CI1106" s="104"/>
      <c r="CJ1106" s="104"/>
      <c r="CK1106" s="104"/>
      <c r="CL1106" s="104"/>
      <c r="CM1106" s="104"/>
      <c r="CN1106" s="104"/>
      <c r="CO1106" s="104"/>
      <c r="CP1106" s="104"/>
      <c r="CQ1106" s="104"/>
    </row>
    <row r="1107" spans="1:95" ht="14.45" hidden="1">
      <c r="A1107" s="104"/>
      <c r="B1107" s="104"/>
      <c r="C1107" s="104"/>
      <c r="D1107" s="104"/>
      <c r="E1107" s="104"/>
      <c r="F1107" s="104"/>
      <c r="G1107" s="104"/>
      <c r="H1107" s="104"/>
      <c r="I1107" s="104"/>
      <c r="J1107" s="104"/>
      <c r="K1107" s="104"/>
      <c r="L1107" s="104"/>
      <c r="M1107" s="104"/>
      <c r="N1107" s="104"/>
      <c r="O1107" s="104"/>
      <c r="P1107" s="104"/>
      <c r="Q1107" s="104"/>
      <c r="R1107" s="104"/>
      <c r="S1107" s="104"/>
      <c r="T1107" s="104"/>
      <c r="U1107" s="104"/>
      <c r="V1107" s="104"/>
      <c r="W1107" s="104"/>
      <c r="X1107" s="104"/>
      <c r="Y1107" s="104"/>
      <c r="Z1107" s="104"/>
      <c r="AA1107" s="104"/>
      <c r="AB1107" s="104"/>
      <c r="AC1107" s="104"/>
      <c r="AD1107" s="104"/>
      <c r="AE1107" s="104"/>
      <c r="AF1107" s="104"/>
      <c r="AG1107" s="104"/>
      <c r="AH1107" s="104"/>
      <c r="AI1107" s="104"/>
      <c r="AJ1107" s="104"/>
      <c r="AK1107" s="104"/>
      <c r="AL1107" s="104"/>
      <c r="AM1107" s="104"/>
      <c r="AN1107" s="104"/>
      <c r="AO1107" s="104"/>
      <c r="AP1107" s="104"/>
      <c r="AQ1107" s="104"/>
      <c r="AR1107" s="104"/>
      <c r="AS1107" s="104"/>
      <c r="AT1107" s="104"/>
      <c r="AU1107" s="104"/>
      <c r="AV1107" s="104"/>
      <c r="AW1107" s="104"/>
      <c r="AX1107" s="104"/>
      <c r="AY1107" s="104"/>
      <c r="AZ1107" s="104"/>
      <c r="BA1107" s="104"/>
      <c r="BB1107" s="104"/>
      <c r="BC1107" s="104"/>
      <c r="BD1107" s="104"/>
      <c r="BE1107" s="104"/>
      <c r="BF1107" s="104"/>
      <c r="BG1107" s="104"/>
      <c r="BH1107" s="104"/>
      <c r="BI1107" s="104"/>
      <c r="BJ1107" s="104"/>
      <c r="BK1107" s="104"/>
      <c r="BL1107" s="104"/>
      <c r="BM1107" s="104"/>
      <c r="BN1107" s="104"/>
      <c r="BO1107" s="104"/>
      <c r="BP1107" s="104"/>
      <c r="BQ1107" s="104"/>
      <c r="BR1107" s="104"/>
      <c r="BS1107" s="104"/>
      <c r="BT1107" s="104"/>
      <c r="BU1107" s="104"/>
      <c r="BV1107" s="104"/>
      <c r="BW1107" s="104"/>
      <c r="BX1107" s="104"/>
      <c r="BY1107" s="104"/>
      <c r="BZ1107" s="104"/>
      <c r="CA1107" s="104"/>
      <c r="CB1107" s="104"/>
      <c r="CC1107" s="104"/>
      <c r="CD1107" s="104"/>
      <c r="CE1107" s="104"/>
      <c r="CF1107" s="104"/>
      <c r="CG1107" s="104"/>
      <c r="CH1107" s="104"/>
      <c r="CI1107" s="104"/>
      <c r="CJ1107" s="104"/>
      <c r="CK1107" s="104"/>
      <c r="CL1107" s="104"/>
      <c r="CM1107" s="104"/>
      <c r="CN1107" s="104"/>
      <c r="CO1107" s="104"/>
      <c r="CP1107" s="104"/>
      <c r="CQ1107" s="104"/>
    </row>
    <row r="1108" spans="1:95" ht="14.45" hidden="1">
      <c r="A1108" s="104"/>
      <c r="B1108" s="104"/>
      <c r="C1108" s="104"/>
      <c r="D1108" s="104"/>
      <c r="E1108" s="104"/>
      <c r="F1108" s="104"/>
      <c r="G1108" s="104"/>
      <c r="H1108" s="104"/>
      <c r="I1108" s="104"/>
      <c r="J1108" s="104"/>
      <c r="K1108" s="104"/>
      <c r="L1108" s="104"/>
      <c r="M1108" s="104"/>
      <c r="N1108" s="104"/>
      <c r="O1108" s="104"/>
      <c r="P1108" s="104"/>
      <c r="Q1108" s="104"/>
      <c r="R1108" s="104"/>
      <c r="S1108" s="104"/>
      <c r="T1108" s="104"/>
      <c r="U1108" s="104"/>
      <c r="V1108" s="104"/>
      <c r="W1108" s="104"/>
      <c r="X1108" s="104"/>
      <c r="Y1108" s="104"/>
      <c r="Z1108" s="104"/>
      <c r="AA1108" s="104"/>
      <c r="AB1108" s="104"/>
      <c r="AC1108" s="104"/>
      <c r="AD1108" s="104"/>
      <c r="AE1108" s="104"/>
      <c r="AF1108" s="104"/>
      <c r="AG1108" s="104"/>
      <c r="AH1108" s="104"/>
      <c r="AI1108" s="104"/>
      <c r="AJ1108" s="104"/>
      <c r="AK1108" s="104"/>
      <c r="AL1108" s="104"/>
      <c r="AM1108" s="104"/>
      <c r="AN1108" s="104"/>
      <c r="AO1108" s="104"/>
      <c r="AP1108" s="104"/>
      <c r="AQ1108" s="104"/>
      <c r="AR1108" s="104"/>
      <c r="AS1108" s="104"/>
      <c r="AT1108" s="104"/>
      <c r="AU1108" s="104"/>
      <c r="AV1108" s="104"/>
      <c r="AW1108" s="104"/>
      <c r="AX1108" s="104"/>
      <c r="AY1108" s="104"/>
      <c r="AZ1108" s="104"/>
      <c r="BA1108" s="104"/>
      <c r="BB1108" s="104"/>
      <c r="BC1108" s="104"/>
      <c r="BD1108" s="104"/>
      <c r="BE1108" s="104"/>
      <c r="BF1108" s="104"/>
      <c r="BG1108" s="104"/>
      <c r="BH1108" s="104"/>
      <c r="BI1108" s="104"/>
      <c r="BJ1108" s="104"/>
      <c r="BK1108" s="104"/>
      <c r="BL1108" s="104"/>
      <c r="BM1108" s="104"/>
      <c r="BN1108" s="104"/>
      <c r="BO1108" s="104"/>
      <c r="BP1108" s="104"/>
      <c r="BQ1108" s="104"/>
      <c r="BR1108" s="104"/>
      <c r="BS1108" s="104"/>
      <c r="BT1108" s="104"/>
      <c r="BU1108" s="104"/>
      <c r="BV1108" s="104"/>
      <c r="BW1108" s="104"/>
      <c r="BX1108" s="104"/>
      <c r="BY1108" s="104"/>
      <c r="BZ1108" s="104"/>
      <c r="CA1108" s="104"/>
      <c r="CB1108" s="104"/>
      <c r="CC1108" s="104"/>
      <c r="CD1108" s="104"/>
      <c r="CE1108" s="104"/>
      <c r="CF1108" s="104"/>
      <c r="CG1108" s="104"/>
      <c r="CH1108" s="104"/>
      <c r="CI1108" s="104"/>
      <c r="CJ1108" s="104"/>
      <c r="CK1108" s="104"/>
      <c r="CL1108" s="104"/>
      <c r="CM1108" s="104"/>
      <c r="CN1108" s="104"/>
      <c r="CO1108" s="104"/>
      <c r="CP1108" s="104"/>
      <c r="CQ1108" s="104"/>
    </row>
    <row r="1109" spans="1:95" ht="14.45" hidden="1">
      <c r="A1109" s="104"/>
      <c r="B1109" s="104"/>
      <c r="C1109" s="104"/>
      <c r="D1109" s="104"/>
      <c r="E1109" s="104"/>
      <c r="F1109" s="104"/>
      <c r="G1109" s="104"/>
      <c r="H1109" s="104"/>
      <c r="I1109" s="104"/>
      <c r="J1109" s="104"/>
      <c r="K1109" s="104"/>
      <c r="L1109" s="104"/>
      <c r="M1109" s="104"/>
      <c r="N1109" s="104"/>
      <c r="O1109" s="104"/>
      <c r="P1109" s="104"/>
      <c r="Q1109" s="104"/>
      <c r="R1109" s="104"/>
      <c r="S1109" s="104"/>
      <c r="T1109" s="104"/>
      <c r="U1109" s="104"/>
      <c r="V1109" s="104"/>
      <c r="W1109" s="104"/>
      <c r="X1109" s="104"/>
      <c r="Y1109" s="104"/>
      <c r="Z1109" s="104"/>
      <c r="AA1109" s="104"/>
      <c r="AB1109" s="104"/>
      <c r="AC1109" s="104"/>
      <c r="AD1109" s="104"/>
      <c r="AE1109" s="104"/>
      <c r="AF1109" s="104"/>
      <c r="AG1109" s="104"/>
      <c r="AH1109" s="104"/>
      <c r="AI1109" s="104"/>
      <c r="AJ1109" s="104"/>
      <c r="AK1109" s="104"/>
      <c r="AL1109" s="104"/>
      <c r="AM1109" s="104"/>
      <c r="AN1109" s="104"/>
      <c r="AO1109" s="104"/>
      <c r="AP1109" s="104"/>
      <c r="AQ1109" s="104"/>
      <c r="AR1109" s="104"/>
      <c r="AS1109" s="104"/>
      <c r="AT1109" s="104"/>
      <c r="AU1109" s="104"/>
      <c r="AV1109" s="104"/>
      <c r="AW1109" s="104"/>
      <c r="AX1109" s="104"/>
      <c r="AY1109" s="104"/>
      <c r="AZ1109" s="104"/>
      <c r="BA1109" s="104"/>
      <c r="BB1109" s="104"/>
      <c r="BC1109" s="104"/>
      <c r="BD1109" s="104"/>
      <c r="BE1109" s="104"/>
      <c r="BF1109" s="104"/>
      <c r="BG1109" s="104"/>
      <c r="BH1109" s="104"/>
      <c r="BI1109" s="104"/>
      <c r="BJ1109" s="104"/>
      <c r="BK1109" s="104"/>
      <c r="BL1109" s="104"/>
      <c r="BM1109" s="104"/>
      <c r="BN1109" s="104"/>
      <c r="BO1109" s="104"/>
      <c r="BP1109" s="104"/>
      <c r="BQ1109" s="104"/>
      <c r="BR1109" s="104"/>
      <c r="BS1109" s="104"/>
      <c r="BT1109" s="104"/>
      <c r="BU1109" s="104"/>
      <c r="BV1109" s="104"/>
      <c r="BW1109" s="104"/>
      <c r="BX1109" s="104"/>
      <c r="BY1109" s="104"/>
      <c r="BZ1109" s="104"/>
      <c r="CA1109" s="104"/>
      <c r="CB1109" s="104"/>
      <c r="CC1109" s="104"/>
      <c r="CD1109" s="104"/>
      <c r="CE1109" s="104"/>
      <c r="CF1109" s="104"/>
      <c r="CG1109" s="104"/>
      <c r="CH1109" s="104"/>
      <c r="CI1109" s="104"/>
      <c r="CJ1109" s="104"/>
      <c r="CK1109" s="104"/>
      <c r="CL1109" s="104"/>
      <c r="CM1109" s="104"/>
      <c r="CN1109" s="104"/>
      <c r="CO1109" s="104"/>
      <c r="CP1109" s="104"/>
      <c r="CQ1109" s="104"/>
    </row>
    <row r="1110" spans="1:95" ht="14.45" hidden="1">
      <c r="A1110" s="104"/>
      <c r="B1110" s="104"/>
      <c r="C1110" s="104"/>
      <c r="D1110" s="104"/>
      <c r="E1110" s="104"/>
      <c r="F1110" s="104"/>
      <c r="G1110" s="104"/>
      <c r="H1110" s="104"/>
      <c r="I1110" s="104"/>
      <c r="J1110" s="104"/>
      <c r="K1110" s="104"/>
      <c r="L1110" s="104"/>
      <c r="M1110" s="104"/>
      <c r="N1110" s="104"/>
      <c r="O1110" s="104"/>
      <c r="P1110" s="104"/>
      <c r="Q1110" s="104"/>
      <c r="R1110" s="104"/>
      <c r="S1110" s="104"/>
      <c r="T1110" s="104"/>
      <c r="U1110" s="104"/>
      <c r="V1110" s="104"/>
      <c r="W1110" s="104"/>
      <c r="X1110" s="104"/>
      <c r="Y1110" s="104"/>
      <c r="Z1110" s="104"/>
      <c r="AA1110" s="104"/>
      <c r="AB1110" s="104"/>
      <c r="AC1110" s="104"/>
      <c r="AD1110" s="104"/>
      <c r="AE1110" s="104"/>
      <c r="AF1110" s="104"/>
      <c r="AG1110" s="104"/>
      <c r="AH1110" s="104"/>
      <c r="AI1110" s="104"/>
      <c r="AJ1110" s="104"/>
      <c r="AK1110" s="104"/>
      <c r="AL1110" s="104"/>
      <c r="AM1110" s="104"/>
      <c r="AN1110" s="104"/>
      <c r="AO1110" s="104"/>
      <c r="AP1110" s="104"/>
      <c r="AQ1110" s="104"/>
      <c r="AR1110" s="104"/>
      <c r="AS1110" s="104"/>
      <c r="AT1110" s="104"/>
      <c r="AU1110" s="104"/>
      <c r="AV1110" s="104"/>
      <c r="AW1110" s="104"/>
      <c r="AX1110" s="104"/>
      <c r="AY1110" s="104"/>
      <c r="AZ1110" s="104"/>
      <c r="BA1110" s="104"/>
      <c r="BB1110" s="104"/>
      <c r="BC1110" s="104"/>
      <c r="BD1110" s="104"/>
      <c r="BE1110" s="104"/>
      <c r="BF1110" s="104"/>
      <c r="BG1110" s="104"/>
      <c r="BH1110" s="104"/>
      <c r="BI1110" s="104"/>
      <c r="BJ1110" s="104"/>
      <c r="BK1110" s="104"/>
      <c r="BL1110" s="104"/>
      <c r="BM1110" s="104"/>
      <c r="BN1110" s="104"/>
      <c r="BO1110" s="104"/>
      <c r="BP1110" s="104"/>
      <c r="BQ1110" s="104"/>
      <c r="BR1110" s="104"/>
      <c r="BS1110" s="104"/>
      <c r="BT1110" s="104"/>
      <c r="BU1110" s="104"/>
      <c r="BV1110" s="104"/>
      <c r="BW1110" s="104"/>
      <c r="BX1110" s="104"/>
      <c r="BY1110" s="104"/>
      <c r="BZ1110" s="104"/>
      <c r="CA1110" s="104"/>
      <c r="CB1110" s="104"/>
      <c r="CC1110" s="104"/>
      <c r="CD1110" s="104"/>
      <c r="CE1110" s="104"/>
      <c r="CF1110" s="104"/>
      <c r="CG1110" s="104"/>
      <c r="CH1110" s="104"/>
      <c r="CI1110" s="104"/>
      <c r="CJ1110" s="104"/>
      <c r="CK1110" s="104"/>
      <c r="CL1110" s="104"/>
      <c r="CM1110" s="104"/>
      <c r="CN1110" s="104"/>
      <c r="CO1110" s="104"/>
      <c r="CP1110" s="104"/>
      <c r="CQ1110" s="104"/>
    </row>
    <row r="1111" spans="1:95" ht="14.45" hidden="1">
      <c r="A1111" s="104"/>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4"/>
      <c r="AT1111" s="104"/>
      <c r="AU1111" s="104"/>
      <c r="AV1111" s="104"/>
      <c r="AW1111" s="104"/>
      <c r="AX1111" s="104"/>
      <c r="AY1111" s="104"/>
      <c r="AZ1111" s="104"/>
      <c r="BA1111" s="104"/>
      <c r="BB1111" s="104"/>
      <c r="BC1111" s="104"/>
      <c r="BD1111" s="104"/>
      <c r="BE1111" s="104"/>
      <c r="BF1111" s="104"/>
      <c r="BG1111" s="104"/>
      <c r="BH1111" s="104"/>
      <c r="BI1111" s="104"/>
      <c r="BJ1111" s="104"/>
      <c r="BK1111" s="104"/>
      <c r="BL1111" s="104"/>
      <c r="BM1111" s="104"/>
      <c r="BN1111" s="104"/>
      <c r="BO1111" s="104"/>
      <c r="BP1111" s="104"/>
      <c r="BQ1111" s="104"/>
      <c r="BR1111" s="104"/>
      <c r="BS1111" s="104"/>
      <c r="BT1111" s="104"/>
      <c r="BU1111" s="104"/>
      <c r="BV1111" s="104"/>
      <c r="BW1111" s="104"/>
      <c r="BX1111" s="104"/>
      <c r="BY1111" s="104"/>
      <c r="BZ1111" s="104"/>
      <c r="CA1111" s="104"/>
      <c r="CB1111" s="104"/>
      <c r="CC1111" s="104"/>
      <c r="CD1111" s="104"/>
      <c r="CE1111" s="104"/>
      <c r="CF1111" s="104"/>
      <c r="CG1111" s="104"/>
      <c r="CH1111" s="104"/>
      <c r="CI1111" s="104"/>
      <c r="CJ1111" s="104"/>
      <c r="CK1111" s="104"/>
      <c r="CL1111" s="104"/>
      <c r="CM1111" s="104"/>
      <c r="CN1111" s="104"/>
      <c r="CO1111" s="104"/>
      <c r="CP1111" s="104"/>
      <c r="CQ1111" s="104"/>
    </row>
    <row r="1112" spans="1:95" ht="14.45" hidden="1">
      <c r="A1112" s="104"/>
      <c r="B1112" s="104"/>
      <c r="C1112" s="104"/>
      <c r="D1112" s="104"/>
      <c r="E1112" s="104"/>
      <c r="F1112" s="104"/>
      <c r="G1112" s="104"/>
      <c r="H1112" s="104"/>
      <c r="I1112" s="104"/>
      <c r="J1112" s="104"/>
      <c r="K1112" s="104"/>
      <c r="L1112" s="104"/>
      <c r="M1112" s="104"/>
      <c r="N1112" s="104"/>
      <c r="O1112" s="104"/>
      <c r="P1112" s="104"/>
      <c r="Q1112" s="104"/>
      <c r="R1112" s="104"/>
      <c r="S1112" s="104"/>
      <c r="T1112" s="104"/>
      <c r="U1112" s="104"/>
      <c r="V1112" s="104"/>
      <c r="W1112" s="104"/>
      <c r="X1112" s="104"/>
      <c r="Y1112" s="104"/>
      <c r="Z1112" s="104"/>
      <c r="AA1112" s="104"/>
      <c r="AB1112" s="104"/>
      <c r="AC1112" s="104"/>
      <c r="AD1112" s="104"/>
      <c r="AE1112" s="104"/>
      <c r="AF1112" s="104"/>
      <c r="AG1112" s="104"/>
      <c r="AH1112" s="104"/>
      <c r="AI1112" s="104"/>
      <c r="AJ1112" s="104"/>
      <c r="AK1112" s="104"/>
      <c r="AL1112" s="104"/>
      <c r="AM1112" s="104"/>
      <c r="AN1112" s="104"/>
      <c r="AO1112" s="104"/>
      <c r="AP1112" s="104"/>
      <c r="AQ1112" s="104"/>
      <c r="AR1112" s="104"/>
      <c r="AS1112" s="104"/>
      <c r="AT1112" s="104"/>
      <c r="AU1112" s="104"/>
      <c r="AV1112" s="104"/>
      <c r="AW1112" s="104"/>
      <c r="AX1112" s="104"/>
      <c r="AY1112" s="104"/>
      <c r="AZ1112" s="104"/>
      <c r="BA1112" s="104"/>
      <c r="BB1112" s="104"/>
      <c r="BC1112" s="104"/>
      <c r="BD1112" s="104"/>
      <c r="BE1112" s="104"/>
      <c r="BF1112" s="104"/>
      <c r="BG1112" s="104"/>
      <c r="BH1112" s="104"/>
      <c r="BI1112" s="104"/>
      <c r="BJ1112" s="104"/>
      <c r="BK1112" s="104"/>
      <c r="BL1112" s="104"/>
      <c r="BM1112" s="104"/>
      <c r="BN1112" s="104"/>
      <c r="BO1112" s="104"/>
      <c r="BP1112" s="104"/>
      <c r="BQ1112" s="104"/>
      <c r="BR1112" s="104"/>
      <c r="BS1112" s="104"/>
      <c r="BT1112" s="104"/>
      <c r="BU1112" s="104"/>
      <c r="BV1112" s="104"/>
      <c r="BW1112" s="104"/>
      <c r="BX1112" s="104"/>
      <c r="BY1112" s="104"/>
      <c r="BZ1112" s="104"/>
      <c r="CA1112" s="104"/>
      <c r="CB1112" s="104"/>
      <c r="CC1112" s="104"/>
      <c r="CD1112" s="104"/>
      <c r="CE1112" s="104"/>
      <c r="CF1112" s="104"/>
      <c r="CG1112" s="104"/>
      <c r="CH1112" s="104"/>
      <c r="CI1112" s="104"/>
      <c r="CJ1112" s="104"/>
      <c r="CK1112" s="104"/>
      <c r="CL1112" s="104"/>
      <c r="CM1112" s="104"/>
      <c r="CN1112" s="104"/>
      <c r="CO1112" s="104"/>
      <c r="CP1112" s="104"/>
      <c r="CQ1112" s="104"/>
    </row>
    <row r="1113" spans="1:95" ht="14.45" hidden="1">
      <c r="A1113" s="104"/>
      <c r="B1113" s="104"/>
      <c r="C1113" s="104"/>
      <c r="D1113" s="104"/>
      <c r="E1113" s="104"/>
      <c r="F1113" s="104"/>
      <c r="G1113" s="104"/>
      <c r="H1113" s="104"/>
      <c r="I1113" s="104"/>
      <c r="J1113" s="104"/>
      <c r="K1113" s="104"/>
      <c r="L1113" s="104"/>
      <c r="M1113" s="104"/>
      <c r="N1113" s="104"/>
      <c r="O1113" s="104"/>
      <c r="P1113" s="104"/>
      <c r="Q1113" s="104"/>
      <c r="R1113" s="104"/>
      <c r="S1113" s="104"/>
      <c r="T1113" s="104"/>
      <c r="U1113" s="104"/>
      <c r="V1113" s="104"/>
      <c r="W1113" s="104"/>
      <c r="X1113" s="104"/>
      <c r="Y1113" s="104"/>
      <c r="Z1113" s="104"/>
      <c r="AA1113" s="104"/>
      <c r="AB1113" s="104"/>
      <c r="AC1113" s="104"/>
      <c r="AD1113" s="104"/>
      <c r="AE1113" s="104"/>
      <c r="AF1113" s="104"/>
      <c r="AG1113" s="104"/>
      <c r="AH1113" s="104"/>
      <c r="AI1113" s="104"/>
      <c r="AJ1113" s="104"/>
      <c r="AK1113" s="104"/>
      <c r="AL1113" s="104"/>
      <c r="AM1113" s="104"/>
      <c r="AN1113" s="104"/>
      <c r="AO1113" s="104"/>
      <c r="AP1113" s="104"/>
      <c r="AQ1113" s="104"/>
      <c r="AR1113" s="104"/>
      <c r="AS1113" s="104"/>
      <c r="AT1113" s="104"/>
      <c r="AU1113" s="104"/>
      <c r="AV1113" s="104"/>
      <c r="AW1113" s="104"/>
      <c r="AX1113" s="104"/>
      <c r="AY1113" s="104"/>
      <c r="AZ1113" s="104"/>
      <c r="BA1113" s="104"/>
      <c r="BB1113" s="104"/>
      <c r="BC1113" s="104"/>
      <c r="BD1113" s="104"/>
      <c r="BE1113" s="104"/>
      <c r="BF1113" s="104"/>
      <c r="BG1113" s="104"/>
      <c r="BH1113" s="104"/>
      <c r="BI1113" s="104"/>
      <c r="BJ1113" s="104"/>
      <c r="BK1113" s="104"/>
      <c r="BL1113" s="104"/>
      <c r="BM1113" s="104"/>
      <c r="BN1113" s="104"/>
      <c r="BO1113" s="104"/>
      <c r="BP1113" s="104"/>
      <c r="BQ1113" s="104"/>
      <c r="BR1113" s="104"/>
      <c r="BS1113" s="104"/>
      <c r="BT1113" s="104"/>
      <c r="BU1113" s="104"/>
      <c r="BV1113" s="104"/>
      <c r="BW1113" s="104"/>
      <c r="BX1113" s="104"/>
      <c r="BY1113" s="104"/>
      <c r="BZ1113" s="104"/>
      <c r="CA1113" s="104"/>
      <c r="CB1113" s="104"/>
      <c r="CC1113" s="104"/>
      <c r="CD1113" s="104"/>
      <c r="CE1113" s="104"/>
      <c r="CF1113" s="104"/>
      <c r="CG1113" s="104"/>
      <c r="CH1113" s="104"/>
      <c r="CI1113" s="104"/>
      <c r="CJ1113" s="104"/>
      <c r="CK1113" s="104"/>
      <c r="CL1113" s="104"/>
      <c r="CM1113" s="104"/>
      <c r="CN1113" s="104"/>
      <c r="CO1113" s="104"/>
      <c r="CP1113" s="104"/>
      <c r="CQ1113" s="104"/>
    </row>
    <row r="1114" spans="1:95" ht="14.45" hidden="1">
      <c r="A1114" s="104"/>
      <c r="B1114" s="104"/>
      <c r="C1114" s="104"/>
      <c r="D1114" s="104"/>
      <c r="E1114" s="104"/>
      <c r="F1114" s="104"/>
      <c r="G1114" s="104"/>
      <c r="H1114" s="104"/>
      <c r="I1114" s="104"/>
      <c r="J1114" s="104"/>
      <c r="K1114" s="104"/>
      <c r="L1114" s="104"/>
      <c r="M1114" s="104"/>
      <c r="N1114" s="104"/>
      <c r="O1114" s="104"/>
      <c r="P1114" s="104"/>
      <c r="Q1114" s="104"/>
      <c r="R1114" s="104"/>
      <c r="S1114" s="104"/>
      <c r="T1114" s="104"/>
      <c r="U1114" s="104"/>
      <c r="V1114" s="104"/>
      <c r="W1114" s="104"/>
      <c r="X1114" s="104"/>
      <c r="Y1114" s="104"/>
      <c r="Z1114" s="104"/>
      <c r="AA1114" s="104"/>
      <c r="AB1114" s="104"/>
      <c r="AC1114" s="104"/>
      <c r="AD1114" s="104"/>
      <c r="AE1114" s="104"/>
      <c r="AF1114" s="104"/>
      <c r="AG1114" s="104"/>
      <c r="AH1114" s="104"/>
      <c r="AI1114" s="104"/>
      <c r="AJ1114" s="104"/>
      <c r="AK1114" s="104"/>
      <c r="AL1114" s="104"/>
      <c r="AM1114" s="104"/>
      <c r="AN1114" s="104"/>
      <c r="AO1114" s="104"/>
      <c r="AP1114" s="104"/>
      <c r="AQ1114" s="104"/>
      <c r="AR1114" s="104"/>
      <c r="AS1114" s="104"/>
      <c r="AT1114" s="104"/>
      <c r="AU1114" s="104"/>
      <c r="AV1114" s="104"/>
      <c r="AW1114" s="104"/>
      <c r="AX1114" s="104"/>
      <c r="AY1114" s="104"/>
      <c r="AZ1114" s="104"/>
      <c r="BA1114" s="104"/>
      <c r="BB1114" s="104"/>
      <c r="BC1114" s="104"/>
      <c r="BD1114" s="104"/>
      <c r="BE1114" s="104"/>
      <c r="BF1114" s="104"/>
      <c r="BG1114" s="104"/>
      <c r="BH1114" s="104"/>
      <c r="BI1114" s="104"/>
      <c r="BJ1114" s="104"/>
      <c r="BK1114" s="104"/>
      <c r="BL1114" s="104"/>
      <c r="BM1114" s="104"/>
      <c r="BN1114" s="104"/>
      <c r="BO1114" s="104"/>
      <c r="BP1114" s="104"/>
      <c r="BQ1114" s="104"/>
      <c r="BR1114" s="104"/>
      <c r="BS1114" s="104"/>
      <c r="BT1114" s="104"/>
      <c r="BU1114" s="104"/>
      <c r="BV1114" s="104"/>
      <c r="BW1114" s="104"/>
      <c r="BX1114" s="104"/>
      <c r="BY1114" s="104"/>
      <c r="BZ1114" s="104"/>
      <c r="CA1114" s="104"/>
      <c r="CB1114" s="104"/>
      <c r="CC1114" s="104"/>
      <c r="CD1114" s="104"/>
      <c r="CE1114" s="104"/>
      <c r="CF1114" s="104"/>
      <c r="CG1114" s="104"/>
      <c r="CH1114" s="104"/>
      <c r="CI1114" s="104"/>
      <c r="CJ1114" s="104"/>
      <c r="CK1114" s="104"/>
      <c r="CL1114" s="104"/>
      <c r="CM1114" s="104"/>
      <c r="CN1114" s="104"/>
      <c r="CO1114" s="104"/>
      <c r="CP1114" s="104"/>
      <c r="CQ1114" s="104"/>
    </row>
    <row r="1115" spans="1:95" ht="14.45" hidden="1">
      <c r="A1115" s="104"/>
      <c r="B1115" s="104"/>
      <c r="C1115" s="104"/>
      <c r="D1115" s="104"/>
      <c r="E1115" s="104"/>
      <c r="F1115" s="104"/>
      <c r="G1115" s="104"/>
      <c r="H1115" s="104"/>
      <c r="I1115" s="104"/>
      <c r="J1115" s="104"/>
      <c r="K1115" s="104"/>
      <c r="L1115" s="104"/>
      <c r="M1115" s="104"/>
      <c r="N1115" s="104"/>
      <c r="O1115" s="104"/>
      <c r="P1115" s="104"/>
      <c r="Q1115" s="104"/>
      <c r="R1115" s="104"/>
      <c r="S1115" s="104"/>
      <c r="T1115" s="104"/>
      <c r="U1115" s="104"/>
      <c r="V1115" s="104"/>
      <c r="W1115" s="104"/>
      <c r="X1115" s="104"/>
      <c r="Y1115" s="104"/>
      <c r="Z1115" s="104"/>
      <c r="AA1115" s="104"/>
      <c r="AB1115" s="104"/>
      <c r="AC1115" s="104"/>
      <c r="AD1115" s="104"/>
      <c r="AE1115" s="104"/>
      <c r="AF1115" s="104"/>
      <c r="AG1115" s="104"/>
      <c r="AH1115" s="104"/>
      <c r="AI1115" s="104"/>
      <c r="AJ1115" s="104"/>
      <c r="AK1115" s="104"/>
      <c r="AL1115" s="104"/>
      <c r="AM1115" s="104"/>
      <c r="AN1115" s="104"/>
      <c r="AO1115" s="104"/>
      <c r="AP1115" s="104"/>
      <c r="AQ1115" s="104"/>
      <c r="AR1115" s="104"/>
      <c r="AS1115" s="104"/>
      <c r="AT1115" s="104"/>
      <c r="AU1115" s="104"/>
      <c r="AV1115" s="104"/>
      <c r="AW1115" s="104"/>
      <c r="AX1115" s="104"/>
      <c r="AY1115" s="104"/>
      <c r="AZ1115" s="104"/>
      <c r="BA1115" s="104"/>
      <c r="BB1115" s="104"/>
      <c r="BC1115" s="104"/>
      <c r="BD1115" s="104"/>
      <c r="BE1115" s="104"/>
      <c r="BF1115" s="104"/>
      <c r="BG1115" s="104"/>
      <c r="BH1115" s="104"/>
      <c r="BI1115" s="104"/>
      <c r="BJ1115" s="104"/>
      <c r="BK1115" s="104"/>
      <c r="BL1115" s="104"/>
      <c r="BM1115" s="104"/>
      <c r="BN1115" s="104"/>
      <c r="BO1115" s="104"/>
      <c r="BP1115" s="104"/>
      <c r="BQ1115" s="104"/>
      <c r="BR1115" s="104"/>
      <c r="BS1115" s="104"/>
      <c r="BT1115" s="104"/>
      <c r="BU1115" s="104"/>
      <c r="BV1115" s="104"/>
      <c r="BW1115" s="104"/>
      <c r="BX1115" s="104"/>
      <c r="BY1115" s="104"/>
      <c r="BZ1115" s="104"/>
      <c r="CA1115" s="104"/>
      <c r="CB1115" s="104"/>
      <c r="CC1115" s="104"/>
      <c r="CD1115" s="104"/>
      <c r="CE1115" s="104"/>
      <c r="CF1115" s="104"/>
      <c r="CG1115" s="104"/>
      <c r="CH1115" s="104"/>
      <c r="CI1115" s="104"/>
      <c r="CJ1115" s="104"/>
      <c r="CK1115" s="104"/>
      <c r="CL1115" s="104"/>
      <c r="CM1115" s="104"/>
      <c r="CN1115" s="104"/>
      <c r="CO1115" s="104"/>
      <c r="CP1115" s="104"/>
      <c r="CQ1115" s="104"/>
    </row>
    <row r="1116" spans="1:95" ht="14.45" hidden="1">
      <c r="A1116" s="104"/>
      <c r="B1116" s="104"/>
      <c r="C1116" s="104"/>
      <c r="D1116" s="104"/>
      <c r="E1116" s="104"/>
      <c r="F1116" s="104"/>
      <c r="G1116" s="104"/>
      <c r="H1116" s="104"/>
      <c r="I1116" s="104"/>
      <c r="J1116" s="104"/>
      <c r="K1116" s="104"/>
      <c r="L1116" s="104"/>
      <c r="M1116" s="104"/>
      <c r="N1116" s="104"/>
      <c r="O1116" s="104"/>
      <c r="P1116" s="104"/>
      <c r="Q1116" s="104"/>
      <c r="R1116" s="104"/>
      <c r="S1116" s="104"/>
      <c r="T1116" s="104"/>
      <c r="U1116" s="104"/>
      <c r="V1116" s="104"/>
      <c r="W1116" s="104"/>
      <c r="X1116" s="104"/>
      <c r="Y1116" s="104"/>
      <c r="Z1116" s="104"/>
      <c r="AA1116" s="104"/>
      <c r="AB1116" s="104"/>
      <c r="AC1116" s="104"/>
      <c r="AD1116" s="104"/>
      <c r="AE1116" s="104"/>
      <c r="AF1116" s="104"/>
      <c r="AG1116" s="104"/>
      <c r="AH1116" s="104"/>
      <c r="AI1116" s="104"/>
      <c r="AJ1116" s="104"/>
      <c r="AK1116" s="104"/>
      <c r="AL1116" s="104"/>
      <c r="AM1116" s="104"/>
      <c r="AN1116" s="104"/>
      <c r="AO1116" s="104"/>
      <c r="AP1116" s="104"/>
      <c r="AQ1116" s="104"/>
      <c r="AR1116" s="104"/>
      <c r="AS1116" s="104"/>
      <c r="AT1116" s="104"/>
      <c r="AU1116" s="104"/>
      <c r="AV1116" s="104"/>
      <c r="AW1116" s="104"/>
      <c r="AX1116" s="104"/>
      <c r="AY1116" s="104"/>
      <c r="AZ1116" s="104"/>
      <c r="BA1116" s="104"/>
      <c r="BB1116" s="104"/>
      <c r="BC1116" s="104"/>
      <c r="BD1116" s="104"/>
      <c r="BE1116" s="104"/>
      <c r="BF1116" s="104"/>
      <c r="BG1116" s="104"/>
      <c r="BH1116" s="104"/>
      <c r="BI1116" s="104"/>
      <c r="BJ1116" s="104"/>
      <c r="BK1116" s="104"/>
      <c r="BL1116" s="104"/>
      <c r="BM1116" s="104"/>
      <c r="BN1116" s="104"/>
      <c r="BO1116" s="104"/>
      <c r="BP1116" s="104"/>
      <c r="BQ1116" s="104"/>
      <c r="BR1116" s="104"/>
      <c r="BS1116" s="104"/>
      <c r="BT1116" s="104"/>
      <c r="BU1116" s="104"/>
      <c r="BV1116" s="104"/>
      <c r="BW1116" s="104"/>
      <c r="BX1116" s="104"/>
      <c r="BY1116" s="104"/>
      <c r="BZ1116" s="104"/>
      <c r="CA1116" s="104"/>
      <c r="CB1116" s="104"/>
      <c r="CC1116" s="104"/>
      <c r="CD1116" s="104"/>
      <c r="CE1116" s="104"/>
      <c r="CF1116" s="104"/>
      <c r="CG1116" s="104"/>
      <c r="CH1116" s="104"/>
      <c r="CI1116" s="104"/>
      <c r="CJ1116" s="104"/>
      <c r="CK1116" s="104"/>
      <c r="CL1116" s="104"/>
      <c r="CM1116" s="104"/>
      <c r="CN1116" s="104"/>
      <c r="CO1116" s="104"/>
      <c r="CP1116" s="104"/>
      <c r="CQ1116" s="104"/>
    </row>
    <row r="1117" spans="1:95" ht="14.45" hidden="1">
      <c r="A1117" s="104"/>
      <c r="B1117" s="104"/>
      <c r="C1117" s="104"/>
      <c r="D1117" s="104"/>
      <c r="E1117" s="104"/>
      <c r="F1117" s="104"/>
      <c r="G1117" s="104"/>
      <c r="H1117" s="104"/>
      <c r="I1117" s="104"/>
      <c r="J1117" s="104"/>
      <c r="K1117" s="104"/>
      <c r="L1117" s="104"/>
      <c r="M1117" s="104"/>
      <c r="N1117" s="104"/>
      <c r="O1117" s="104"/>
      <c r="P1117" s="104"/>
      <c r="Q1117" s="104"/>
      <c r="R1117" s="104"/>
      <c r="S1117" s="104"/>
      <c r="T1117" s="104"/>
      <c r="U1117" s="104"/>
      <c r="V1117" s="104"/>
      <c r="W1117" s="104"/>
      <c r="X1117" s="104"/>
      <c r="Y1117" s="104"/>
      <c r="Z1117" s="104"/>
      <c r="AA1117" s="104"/>
      <c r="AB1117" s="104"/>
      <c r="AC1117" s="104"/>
      <c r="AD1117" s="104"/>
      <c r="AE1117" s="104"/>
      <c r="AF1117" s="104"/>
      <c r="AG1117" s="104"/>
      <c r="AH1117" s="104"/>
      <c r="AI1117" s="104"/>
      <c r="AJ1117" s="104"/>
      <c r="AK1117" s="104"/>
      <c r="AL1117" s="104"/>
      <c r="AM1117" s="104"/>
      <c r="AN1117" s="104"/>
      <c r="AO1117" s="104"/>
      <c r="AP1117" s="104"/>
      <c r="AQ1117" s="104"/>
      <c r="AR1117" s="104"/>
      <c r="AS1117" s="104"/>
      <c r="AT1117" s="104"/>
      <c r="AU1117" s="104"/>
      <c r="AV1117" s="104"/>
      <c r="AW1117" s="104"/>
      <c r="AX1117" s="104"/>
      <c r="AY1117" s="104"/>
      <c r="AZ1117" s="104"/>
      <c r="BA1117" s="104"/>
      <c r="BB1117" s="104"/>
      <c r="BC1117" s="104"/>
      <c r="BD1117" s="104"/>
      <c r="BE1117" s="104"/>
      <c r="BF1117" s="104"/>
      <c r="BG1117" s="104"/>
      <c r="BH1117" s="104"/>
      <c r="BI1117" s="104"/>
      <c r="BJ1117" s="104"/>
      <c r="BK1117" s="104"/>
      <c r="BL1117" s="104"/>
      <c r="BM1117" s="104"/>
      <c r="BN1117" s="104"/>
      <c r="BO1117" s="104"/>
      <c r="BP1117" s="104"/>
      <c r="BQ1117" s="104"/>
      <c r="BR1117" s="104"/>
      <c r="BS1117" s="104"/>
      <c r="BT1117" s="104"/>
      <c r="BU1117" s="104"/>
      <c r="BV1117" s="104"/>
      <c r="BW1117" s="104"/>
      <c r="BX1117" s="104"/>
      <c r="BY1117" s="104"/>
      <c r="BZ1117" s="104"/>
      <c r="CA1117" s="104"/>
      <c r="CB1117" s="104"/>
      <c r="CC1117" s="104"/>
      <c r="CD1117" s="104"/>
      <c r="CE1117" s="104"/>
      <c r="CF1117" s="104"/>
      <c r="CG1117" s="104"/>
      <c r="CH1117" s="104"/>
      <c r="CI1117" s="104"/>
      <c r="CJ1117" s="104"/>
      <c r="CK1117" s="104"/>
      <c r="CL1117" s="104"/>
      <c r="CM1117" s="104"/>
      <c r="CN1117" s="104"/>
      <c r="CO1117" s="104"/>
      <c r="CP1117" s="104"/>
      <c r="CQ1117" s="104"/>
    </row>
    <row r="1118" spans="1:95" ht="14.45" hidden="1">
      <c r="A1118" s="104"/>
      <c r="B1118" s="104"/>
      <c r="C1118" s="104"/>
      <c r="D1118" s="104"/>
      <c r="E1118" s="104"/>
      <c r="F1118" s="104"/>
      <c r="G1118" s="104"/>
      <c r="H1118" s="104"/>
      <c r="I1118" s="104"/>
      <c r="J1118" s="104"/>
      <c r="K1118" s="104"/>
      <c r="L1118" s="104"/>
      <c r="M1118" s="104"/>
      <c r="N1118" s="104"/>
      <c r="O1118" s="104"/>
      <c r="P1118" s="104"/>
      <c r="Q1118" s="104"/>
      <c r="R1118" s="104"/>
      <c r="S1118" s="104"/>
      <c r="T1118" s="104"/>
      <c r="U1118" s="104"/>
      <c r="V1118" s="104"/>
      <c r="W1118" s="104"/>
      <c r="X1118" s="104"/>
      <c r="Y1118" s="104"/>
      <c r="Z1118" s="104"/>
      <c r="AA1118" s="104"/>
      <c r="AB1118" s="104"/>
      <c r="AC1118" s="104"/>
      <c r="AD1118" s="104"/>
      <c r="AE1118" s="104"/>
      <c r="AF1118" s="104"/>
      <c r="AG1118" s="104"/>
      <c r="AH1118" s="104"/>
      <c r="AI1118" s="104"/>
      <c r="AJ1118" s="104"/>
      <c r="AK1118" s="104"/>
      <c r="AL1118" s="104"/>
      <c r="AM1118" s="104"/>
      <c r="AN1118" s="104"/>
      <c r="AO1118" s="104"/>
      <c r="AP1118" s="104"/>
      <c r="AQ1118" s="104"/>
      <c r="AR1118" s="104"/>
      <c r="AS1118" s="104"/>
      <c r="AT1118" s="104"/>
      <c r="AU1118" s="104"/>
      <c r="AV1118" s="104"/>
      <c r="AW1118" s="104"/>
      <c r="AX1118" s="104"/>
      <c r="AY1118" s="104"/>
      <c r="AZ1118" s="104"/>
      <c r="BA1118" s="104"/>
      <c r="BB1118" s="104"/>
      <c r="BC1118" s="104"/>
      <c r="BD1118" s="104"/>
      <c r="BE1118" s="104"/>
      <c r="BF1118" s="104"/>
      <c r="BG1118" s="104"/>
      <c r="BH1118" s="104"/>
      <c r="BI1118" s="104"/>
      <c r="BJ1118" s="104"/>
      <c r="BK1118" s="104"/>
      <c r="BL1118" s="104"/>
      <c r="BM1118" s="104"/>
      <c r="BN1118" s="104"/>
      <c r="BO1118" s="104"/>
      <c r="BP1118" s="104"/>
      <c r="BQ1118" s="104"/>
      <c r="BR1118" s="104"/>
      <c r="BS1118" s="104"/>
      <c r="BT1118" s="104"/>
      <c r="BU1118" s="104"/>
      <c r="BV1118" s="104"/>
      <c r="BW1118" s="104"/>
      <c r="BX1118" s="104"/>
      <c r="BY1118" s="104"/>
      <c r="BZ1118" s="104"/>
      <c r="CA1118" s="104"/>
      <c r="CB1118" s="104"/>
      <c r="CC1118" s="104"/>
      <c r="CD1118" s="104"/>
      <c r="CE1118" s="104"/>
      <c r="CF1118" s="104"/>
      <c r="CG1118" s="104"/>
      <c r="CH1118" s="104"/>
      <c r="CI1118" s="104"/>
      <c r="CJ1118" s="104"/>
      <c r="CK1118" s="104"/>
      <c r="CL1118" s="104"/>
      <c r="CM1118" s="104"/>
      <c r="CN1118" s="104"/>
      <c r="CO1118" s="104"/>
      <c r="CP1118" s="104"/>
      <c r="CQ1118" s="104"/>
    </row>
    <row r="1119" spans="1:95" ht="14.45" hidden="1">
      <c r="A1119" s="104"/>
      <c r="B1119" s="104"/>
      <c r="C1119" s="104"/>
      <c r="D1119" s="104"/>
      <c r="E1119" s="104"/>
      <c r="F1119" s="104"/>
      <c r="G1119" s="104"/>
      <c r="H1119" s="104"/>
      <c r="I1119" s="104"/>
      <c r="J1119" s="104"/>
      <c r="K1119" s="104"/>
      <c r="L1119" s="104"/>
      <c r="M1119" s="104"/>
      <c r="N1119" s="104"/>
      <c r="O1119" s="104"/>
      <c r="P1119" s="104"/>
      <c r="Q1119" s="104"/>
      <c r="R1119" s="104"/>
      <c r="S1119" s="104"/>
      <c r="T1119" s="104"/>
      <c r="U1119" s="104"/>
      <c r="V1119" s="104"/>
      <c r="W1119" s="104"/>
      <c r="X1119" s="104"/>
      <c r="Y1119" s="104"/>
      <c r="Z1119" s="104"/>
      <c r="AA1119" s="104"/>
      <c r="AB1119" s="104"/>
      <c r="AC1119" s="104"/>
      <c r="AD1119" s="104"/>
      <c r="AE1119" s="104"/>
      <c r="AF1119" s="104"/>
      <c r="AG1119" s="104"/>
      <c r="AH1119" s="104"/>
      <c r="AI1119" s="104"/>
      <c r="AJ1119" s="104"/>
      <c r="AK1119" s="104"/>
      <c r="AL1119" s="104"/>
      <c r="AM1119" s="104"/>
      <c r="AN1119" s="104"/>
      <c r="AO1119" s="104"/>
      <c r="AP1119" s="104"/>
      <c r="AQ1119" s="104"/>
      <c r="AR1119" s="104"/>
      <c r="AS1119" s="104"/>
      <c r="AT1119" s="104"/>
      <c r="AU1119" s="104"/>
      <c r="AV1119" s="104"/>
      <c r="AW1119" s="104"/>
      <c r="AX1119" s="104"/>
      <c r="AY1119" s="104"/>
      <c r="AZ1119" s="104"/>
      <c r="BA1119" s="104"/>
      <c r="BB1119" s="104"/>
      <c r="BC1119" s="104"/>
      <c r="BD1119" s="104"/>
      <c r="BE1119" s="104"/>
      <c r="BF1119" s="104"/>
      <c r="BG1119" s="104"/>
      <c r="BH1119" s="104"/>
      <c r="BI1119" s="104"/>
      <c r="BJ1119" s="104"/>
      <c r="BK1119" s="104"/>
      <c r="BL1119" s="104"/>
      <c r="BM1119" s="104"/>
      <c r="BN1119" s="104"/>
      <c r="BO1119" s="104"/>
      <c r="BP1119" s="104"/>
      <c r="BQ1119" s="104"/>
      <c r="BR1119" s="104"/>
      <c r="BS1119" s="104"/>
      <c r="BT1119" s="104"/>
      <c r="BU1119" s="104"/>
      <c r="BV1119" s="104"/>
      <c r="BW1119" s="104"/>
      <c r="BX1119" s="104"/>
      <c r="BY1119" s="104"/>
      <c r="BZ1119" s="104"/>
      <c r="CA1119" s="104"/>
      <c r="CB1119" s="104"/>
      <c r="CC1119" s="104"/>
      <c r="CD1119" s="104"/>
      <c r="CE1119" s="104"/>
      <c r="CF1119" s="104"/>
      <c r="CG1119" s="104"/>
      <c r="CH1119" s="104"/>
      <c r="CI1119" s="104"/>
      <c r="CJ1119" s="104"/>
      <c r="CK1119" s="104"/>
      <c r="CL1119" s="104"/>
      <c r="CM1119" s="104"/>
      <c r="CN1119" s="104"/>
      <c r="CO1119" s="104"/>
      <c r="CP1119" s="104"/>
      <c r="CQ1119" s="104"/>
    </row>
    <row r="1120" spans="1:95" ht="14.45" hidden="1">
      <c r="A1120" s="104"/>
      <c r="B1120" s="104"/>
      <c r="C1120" s="104"/>
      <c r="D1120" s="104"/>
      <c r="E1120" s="104"/>
      <c r="F1120" s="104"/>
      <c r="G1120" s="104"/>
      <c r="H1120" s="104"/>
      <c r="I1120" s="104"/>
      <c r="J1120" s="104"/>
      <c r="K1120" s="104"/>
      <c r="L1120" s="104"/>
      <c r="M1120" s="104"/>
      <c r="N1120" s="104"/>
      <c r="O1120" s="104"/>
      <c r="P1120" s="104"/>
      <c r="Q1120" s="104"/>
      <c r="R1120" s="104"/>
      <c r="S1120" s="104"/>
      <c r="T1120" s="104"/>
      <c r="U1120" s="104"/>
      <c r="V1120" s="104"/>
      <c r="W1120" s="104"/>
      <c r="X1120" s="104"/>
      <c r="Y1120" s="104"/>
      <c r="Z1120" s="104"/>
      <c r="AA1120" s="104"/>
      <c r="AB1120" s="104"/>
      <c r="AC1120" s="104"/>
      <c r="AD1120" s="104"/>
      <c r="AE1120" s="104"/>
      <c r="AF1120" s="104"/>
      <c r="AG1120" s="104"/>
      <c r="AH1120" s="104"/>
      <c r="AI1120" s="104"/>
      <c r="AJ1120" s="104"/>
      <c r="AK1120" s="104"/>
      <c r="AL1120" s="104"/>
      <c r="AM1120" s="104"/>
      <c r="AN1120" s="104"/>
      <c r="AO1120" s="104"/>
      <c r="AP1120" s="104"/>
      <c r="AQ1120" s="104"/>
      <c r="AR1120" s="104"/>
      <c r="AS1120" s="104"/>
      <c r="AT1120" s="104"/>
      <c r="AU1120" s="104"/>
      <c r="AV1120" s="104"/>
      <c r="AW1120" s="104"/>
      <c r="AX1120" s="104"/>
      <c r="AY1120" s="104"/>
      <c r="AZ1120" s="104"/>
      <c r="BA1120" s="104"/>
      <c r="BB1120" s="104"/>
      <c r="BC1120" s="104"/>
      <c r="BD1120" s="104"/>
      <c r="BE1120" s="104"/>
      <c r="BF1120" s="104"/>
      <c r="BG1120" s="104"/>
      <c r="BH1120" s="104"/>
      <c r="BI1120" s="104"/>
      <c r="BJ1120" s="104"/>
      <c r="BK1120" s="104"/>
      <c r="BL1120" s="104"/>
      <c r="BM1120" s="104"/>
      <c r="BN1120" s="104"/>
      <c r="BO1120" s="104"/>
      <c r="BP1120" s="104"/>
      <c r="BQ1120" s="104"/>
      <c r="BR1120" s="104"/>
      <c r="BS1120" s="104"/>
      <c r="BT1120" s="104"/>
      <c r="BU1120" s="104"/>
      <c r="BV1120" s="104"/>
      <c r="BW1120" s="104"/>
      <c r="BX1120" s="104"/>
      <c r="BY1120" s="104"/>
      <c r="BZ1120" s="104"/>
      <c r="CA1120" s="104"/>
      <c r="CB1120" s="104"/>
      <c r="CC1120" s="104"/>
      <c r="CD1120" s="104"/>
      <c r="CE1120" s="104"/>
      <c r="CF1120" s="104"/>
      <c r="CG1120" s="104"/>
      <c r="CH1120" s="104"/>
      <c r="CI1120" s="104"/>
      <c r="CJ1120" s="104"/>
      <c r="CK1120" s="104"/>
      <c r="CL1120" s="104"/>
      <c r="CM1120" s="104"/>
      <c r="CN1120" s="104"/>
      <c r="CO1120" s="104"/>
      <c r="CP1120" s="104"/>
      <c r="CQ1120" s="104"/>
    </row>
    <row r="1121" spans="1:95" ht="14.45" hidden="1">
      <c r="A1121" s="104"/>
      <c r="B1121" s="104"/>
      <c r="C1121" s="104"/>
      <c r="D1121" s="104"/>
      <c r="E1121" s="104"/>
      <c r="F1121" s="104"/>
      <c r="G1121" s="104"/>
      <c r="H1121" s="104"/>
      <c r="I1121" s="104"/>
      <c r="J1121" s="104"/>
      <c r="K1121" s="104"/>
      <c r="L1121" s="104"/>
      <c r="M1121" s="104"/>
      <c r="N1121" s="104"/>
      <c r="O1121" s="104"/>
      <c r="P1121" s="104"/>
      <c r="Q1121" s="104"/>
      <c r="R1121" s="104"/>
      <c r="S1121" s="104"/>
      <c r="T1121" s="104"/>
      <c r="U1121" s="104"/>
      <c r="V1121" s="104"/>
      <c r="W1121" s="104"/>
      <c r="X1121" s="104"/>
      <c r="Y1121" s="104"/>
      <c r="Z1121" s="104"/>
      <c r="AA1121" s="104"/>
      <c r="AB1121" s="104"/>
      <c r="AC1121" s="104"/>
      <c r="AD1121" s="104"/>
      <c r="AE1121" s="104"/>
      <c r="AF1121" s="104"/>
      <c r="AG1121" s="104"/>
      <c r="AH1121" s="104"/>
      <c r="AI1121" s="104"/>
      <c r="AJ1121" s="104"/>
      <c r="AK1121" s="104"/>
      <c r="AL1121" s="104"/>
      <c r="AM1121" s="104"/>
      <c r="AN1121" s="104"/>
      <c r="AO1121" s="104"/>
      <c r="AP1121" s="104"/>
      <c r="AQ1121" s="104"/>
      <c r="AR1121" s="104"/>
      <c r="AS1121" s="104"/>
      <c r="AT1121" s="104"/>
      <c r="AU1121" s="104"/>
      <c r="AV1121" s="104"/>
      <c r="AW1121" s="104"/>
      <c r="AX1121" s="104"/>
      <c r="AY1121" s="104"/>
      <c r="AZ1121" s="104"/>
      <c r="BA1121" s="104"/>
      <c r="BB1121" s="104"/>
      <c r="BC1121" s="104"/>
      <c r="BD1121" s="104"/>
      <c r="BE1121" s="104"/>
      <c r="BF1121" s="104"/>
      <c r="BG1121" s="104"/>
      <c r="BH1121" s="104"/>
      <c r="BI1121" s="104"/>
      <c r="BJ1121" s="104"/>
      <c r="BK1121" s="104"/>
      <c r="BL1121" s="104"/>
      <c r="BM1121" s="104"/>
      <c r="BN1121" s="104"/>
      <c r="BO1121" s="104"/>
      <c r="BP1121" s="104"/>
      <c r="BQ1121" s="104"/>
      <c r="BR1121" s="104"/>
      <c r="BS1121" s="104"/>
      <c r="BT1121" s="104"/>
      <c r="BU1121" s="104"/>
      <c r="BV1121" s="104"/>
      <c r="BW1121" s="104"/>
      <c r="BX1121" s="104"/>
      <c r="BY1121" s="104"/>
      <c r="BZ1121" s="104"/>
      <c r="CA1121" s="104"/>
      <c r="CB1121" s="104"/>
      <c r="CC1121" s="104"/>
      <c r="CD1121" s="104"/>
      <c r="CE1121" s="104"/>
      <c r="CF1121" s="104"/>
      <c r="CG1121" s="104"/>
      <c r="CH1121" s="104"/>
      <c r="CI1121" s="104"/>
      <c r="CJ1121" s="104"/>
      <c r="CK1121" s="104"/>
      <c r="CL1121" s="104"/>
      <c r="CM1121" s="104"/>
      <c r="CN1121" s="104"/>
      <c r="CO1121" s="104"/>
      <c r="CP1121" s="104"/>
      <c r="CQ1121" s="104"/>
    </row>
    <row r="1122" spans="1:95" ht="14.45" hidden="1">
      <c r="A1122" s="104"/>
      <c r="B1122" s="104"/>
      <c r="C1122" s="104"/>
      <c r="D1122" s="104"/>
      <c r="E1122" s="104"/>
      <c r="F1122" s="104"/>
      <c r="G1122" s="104"/>
      <c r="H1122" s="104"/>
      <c r="I1122" s="104"/>
      <c r="J1122" s="104"/>
      <c r="K1122" s="104"/>
      <c r="L1122" s="104"/>
      <c r="M1122" s="104"/>
      <c r="N1122" s="104"/>
      <c r="O1122" s="104"/>
      <c r="P1122" s="104"/>
      <c r="Q1122" s="104"/>
      <c r="R1122" s="104"/>
      <c r="S1122" s="104"/>
      <c r="T1122" s="104"/>
      <c r="U1122" s="104"/>
      <c r="V1122" s="104"/>
      <c r="W1122" s="104"/>
      <c r="X1122" s="104"/>
      <c r="Y1122" s="104"/>
      <c r="Z1122" s="104"/>
      <c r="AA1122" s="104"/>
      <c r="AB1122" s="104"/>
      <c r="AC1122" s="104"/>
      <c r="AD1122" s="104"/>
      <c r="AE1122" s="104"/>
      <c r="AF1122" s="104"/>
      <c r="AG1122" s="104"/>
      <c r="AH1122" s="104"/>
      <c r="AI1122" s="104"/>
      <c r="AJ1122" s="104"/>
      <c r="AK1122" s="104"/>
      <c r="AL1122" s="104"/>
      <c r="AM1122" s="104"/>
      <c r="AN1122" s="104"/>
      <c r="AO1122" s="104"/>
      <c r="AP1122" s="104"/>
      <c r="AQ1122" s="104"/>
      <c r="AR1122" s="104"/>
      <c r="AS1122" s="104"/>
      <c r="AT1122" s="104"/>
      <c r="AU1122" s="104"/>
      <c r="AV1122" s="104"/>
      <c r="AW1122" s="104"/>
      <c r="AX1122" s="104"/>
      <c r="AY1122" s="104"/>
      <c r="AZ1122" s="104"/>
      <c r="BA1122" s="104"/>
      <c r="BB1122" s="104"/>
      <c r="BC1122" s="104"/>
      <c r="BD1122" s="104"/>
      <c r="BE1122" s="104"/>
      <c r="BF1122" s="104"/>
      <c r="BG1122" s="104"/>
      <c r="BH1122" s="104"/>
      <c r="BI1122" s="104"/>
      <c r="BJ1122" s="104"/>
      <c r="BK1122" s="104"/>
      <c r="BL1122" s="104"/>
      <c r="BM1122" s="104"/>
      <c r="BN1122" s="104"/>
      <c r="BO1122" s="104"/>
      <c r="BP1122" s="104"/>
      <c r="BQ1122" s="104"/>
      <c r="BR1122" s="104"/>
      <c r="BS1122" s="104"/>
      <c r="BT1122" s="104"/>
      <c r="BU1122" s="104"/>
      <c r="BV1122" s="104"/>
      <c r="BW1122" s="104"/>
      <c r="BX1122" s="104"/>
      <c r="BY1122" s="104"/>
      <c r="BZ1122" s="104"/>
      <c r="CA1122" s="104"/>
      <c r="CB1122" s="104"/>
      <c r="CC1122" s="104"/>
      <c r="CD1122" s="104"/>
      <c r="CE1122" s="104"/>
      <c r="CF1122" s="104"/>
      <c r="CG1122" s="104"/>
      <c r="CH1122" s="104"/>
      <c r="CI1122" s="104"/>
      <c r="CJ1122" s="104"/>
      <c r="CK1122" s="104"/>
      <c r="CL1122" s="104"/>
      <c r="CM1122" s="104"/>
      <c r="CN1122" s="104"/>
      <c r="CO1122" s="104"/>
      <c r="CP1122" s="104"/>
      <c r="CQ1122" s="104"/>
    </row>
    <row r="1123" spans="1:95" ht="14.45" hidden="1">
      <c r="A1123" s="104"/>
      <c r="B1123" s="104"/>
      <c r="C1123" s="104"/>
      <c r="D1123" s="104"/>
      <c r="E1123" s="104"/>
      <c r="F1123" s="104"/>
      <c r="G1123" s="104"/>
      <c r="H1123" s="104"/>
      <c r="I1123" s="104"/>
      <c r="J1123" s="104"/>
      <c r="K1123" s="104"/>
      <c r="L1123" s="104"/>
      <c r="M1123" s="104"/>
      <c r="N1123" s="104"/>
      <c r="O1123" s="104"/>
      <c r="P1123" s="104"/>
      <c r="Q1123" s="104"/>
      <c r="R1123" s="104"/>
      <c r="S1123" s="104"/>
      <c r="T1123" s="104"/>
      <c r="U1123" s="104"/>
      <c r="V1123" s="104"/>
      <c r="W1123" s="104"/>
      <c r="X1123" s="104"/>
      <c r="Y1123" s="104"/>
      <c r="Z1123" s="104"/>
      <c r="AA1123" s="104"/>
      <c r="AB1123" s="104"/>
      <c r="AC1123" s="104"/>
      <c r="AD1123" s="104"/>
      <c r="AE1123" s="104"/>
      <c r="AF1123" s="104"/>
      <c r="AG1123" s="104"/>
      <c r="AH1123" s="104"/>
      <c r="AI1123" s="104"/>
      <c r="AJ1123" s="104"/>
      <c r="AK1123" s="104"/>
      <c r="AL1123" s="104"/>
      <c r="AM1123" s="104"/>
      <c r="AN1123" s="104"/>
      <c r="AO1123" s="104"/>
      <c r="AP1123" s="104"/>
      <c r="AQ1123" s="104"/>
      <c r="AR1123" s="104"/>
      <c r="AS1123" s="104"/>
      <c r="AT1123" s="104"/>
      <c r="AU1123" s="104"/>
      <c r="AV1123" s="104"/>
      <c r="AW1123" s="104"/>
      <c r="AX1123" s="104"/>
      <c r="AY1123" s="104"/>
      <c r="AZ1123" s="104"/>
      <c r="BA1123" s="104"/>
      <c r="BB1123" s="104"/>
      <c r="BC1123" s="104"/>
      <c r="BD1123" s="104"/>
      <c r="BE1123" s="104"/>
      <c r="BF1123" s="104"/>
      <c r="BG1123" s="104"/>
      <c r="BH1123" s="104"/>
      <c r="BI1123" s="104"/>
      <c r="BJ1123" s="104"/>
      <c r="BK1123" s="104"/>
      <c r="BL1123" s="104"/>
      <c r="BM1123" s="104"/>
      <c r="BN1123" s="104"/>
      <c r="BO1123" s="104"/>
      <c r="BP1123" s="104"/>
      <c r="BQ1123" s="104"/>
      <c r="BR1123" s="104"/>
      <c r="BS1123" s="104"/>
      <c r="BT1123" s="104"/>
      <c r="BU1123" s="104"/>
      <c r="BV1123" s="104"/>
      <c r="BW1123" s="104"/>
      <c r="BX1123" s="104"/>
      <c r="BY1123" s="104"/>
      <c r="BZ1123" s="104"/>
      <c r="CA1123" s="104"/>
      <c r="CB1123" s="104"/>
      <c r="CC1123" s="104"/>
      <c r="CD1123" s="104"/>
      <c r="CE1123" s="104"/>
      <c r="CF1123" s="104"/>
      <c r="CG1123" s="104"/>
      <c r="CH1123" s="104"/>
      <c r="CI1123" s="104"/>
      <c r="CJ1123" s="104"/>
      <c r="CK1123" s="104"/>
      <c r="CL1123" s="104"/>
      <c r="CM1123" s="104"/>
      <c r="CN1123" s="104"/>
      <c r="CO1123" s="104"/>
      <c r="CP1123" s="104"/>
      <c r="CQ1123" s="104"/>
    </row>
    <row r="1124" spans="1:95" ht="14.45" hidden="1">
      <c r="A1124" s="104"/>
      <c r="B1124" s="104"/>
      <c r="C1124" s="104"/>
      <c r="D1124" s="104"/>
      <c r="E1124" s="104"/>
      <c r="F1124" s="104"/>
      <c r="G1124" s="104"/>
      <c r="H1124" s="104"/>
      <c r="I1124" s="104"/>
      <c r="J1124" s="104"/>
      <c r="K1124" s="104"/>
      <c r="L1124" s="104"/>
      <c r="M1124" s="104"/>
      <c r="N1124" s="104"/>
      <c r="O1124" s="104"/>
      <c r="P1124" s="104"/>
      <c r="Q1124" s="104"/>
      <c r="R1124" s="104"/>
      <c r="S1124" s="104"/>
      <c r="T1124" s="104"/>
      <c r="U1124" s="104"/>
      <c r="V1124" s="104"/>
      <c r="W1124" s="104"/>
      <c r="X1124" s="104"/>
      <c r="Y1124" s="104"/>
      <c r="Z1124" s="104"/>
      <c r="AA1124" s="104"/>
      <c r="AB1124" s="104"/>
      <c r="AC1124" s="104"/>
      <c r="AD1124" s="104"/>
      <c r="AE1124" s="104"/>
      <c r="AF1124" s="104"/>
      <c r="AG1124" s="104"/>
      <c r="AH1124" s="104"/>
      <c r="AI1124" s="104"/>
      <c r="AJ1124" s="104"/>
      <c r="AK1124" s="104"/>
      <c r="AL1124" s="104"/>
      <c r="AM1124" s="104"/>
      <c r="AN1124" s="104"/>
      <c r="AO1124" s="104"/>
      <c r="AP1124" s="104"/>
      <c r="AQ1124" s="104"/>
      <c r="AR1124" s="104"/>
      <c r="AS1124" s="104"/>
      <c r="AT1124" s="104"/>
      <c r="AU1124" s="104"/>
      <c r="AV1124" s="104"/>
      <c r="AW1124" s="104"/>
      <c r="AX1124" s="104"/>
      <c r="AY1124" s="104"/>
      <c r="AZ1124" s="104"/>
      <c r="BA1124" s="104"/>
      <c r="BB1124" s="104"/>
      <c r="BC1124" s="104"/>
      <c r="BD1124" s="104"/>
      <c r="BE1124" s="104"/>
      <c r="BF1124" s="104"/>
      <c r="BG1124" s="104"/>
      <c r="BH1124" s="104"/>
      <c r="BI1124" s="104"/>
      <c r="BJ1124" s="104"/>
      <c r="BK1124" s="104"/>
      <c r="BL1124" s="104"/>
      <c r="BM1124" s="104"/>
      <c r="BN1124" s="104"/>
      <c r="BO1124" s="104"/>
      <c r="BP1124" s="104"/>
      <c r="BQ1124" s="104"/>
      <c r="BR1124" s="104"/>
      <c r="BS1124" s="104"/>
      <c r="BT1124" s="104"/>
      <c r="BU1124" s="104"/>
      <c r="BV1124" s="104"/>
      <c r="BW1124" s="104"/>
      <c r="BX1124" s="104"/>
      <c r="BY1124" s="104"/>
      <c r="BZ1124" s="104"/>
      <c r="CA1124" s="104"/>
      <c r="CB1124" s="104"/>
      <c r="CC1124" s="104"/>
      <c r="CD1124" s="104"/>
      <c r="CE1124" s="104"/>
      <c r="CF1124" s="104"/>
      <c r="CG1124" s="104"/>
      <c r="CH1124" s="104"/>
      <c r="CI1124" s="104"/>
      <c r="CJ1124" s="104"/>
      <c r="CK1124" s="104"/>
      <c r="CL1124" s="104"/>
      <c r="CM1124" s="104"/>
      <c r="CN1124" s="104"/>
      <c r="CO1124" s="104"/>
      <c r="CP1124" s="104"/>
      <c r="CQ1124" s="104"/>
    </row>
    <row r="1125" spans="1:95" ht="14.45" hidden="1">
      <c r="A1125" s="104"/>
      <c r="B1125" s="104"/>
      <c r="C1125" s="104"/>
      <c r="D1125" s="104"/>
      <c r="E1125" s="104"/>
      <c r="F1125" s="104"/>
      <c r="G1125" s="104"/>
      <c r="H1125" s="104"/>
      <c r="I1125" s="104"/>
      <c r="J1125" s="104"/>
      <c r="K1125" s="104"/>
      <c r="L1125" s="104"/>
      <c r="M1125" s="104"/>
      <c r="N1125" s="104"/>
      <c r="O1125" s="104"/>
      <c r="P1125" s="104"/>
      <c r="Q1125" s="104"/>
      <c r="R1125" s="104"/>
      <c r="S1125" s="104"/>
      <c r="T1125" s="104"/>
      <c r="U1125" s="104"/>
      <c r="V1125" s="104"/>
      <c r="W1125" s="104"/>
      <c r="X1125" s="104"/>
      <c r="Y1125" s="104"/>
      <c r="Z1125" s="104"/>
      <c r="AA1125" s="104"/>
      <c r="AB1125" s="104"/>
      <c r="AC1125" s="104"/>
      <c r="AD1125" s="104"/>
      <c r="AE1125" s="104"/>
      <c r="AF1125" s="104"/>
      <c r="AG1125" s="104"/>
      <c r="AH1125" s="104"/>
      <c r="AI1125" s="104"/>
      <c r="AJ1125" s="104"/>
      <c r="AK1125" s="104"/>
      <c r="AL1125" s="104"/>
      <c r="AM1125" s="104"/>
      <c r="AN1125" s="104"/>
      <c r="AO1125" s="104"/>
      <c r="AP1125" s="104"/>
      <c r="AQ1125" s="104"/>
      <c r="AR1125" s="104"/>
      <c r="AS1125" s="104"/>
      <c r="AT1125" s="104"/>
      <c r="AU1125" s="104"/>
      <c r="AV1125" s="104"/>
      <c r="AW1125" s="104"/>
      <c r="AX1125" s="104"/>
      <c r="AY1125" s="104"/>
      <c r="AZ1125" s="104"/>
      <c r="BA1125" s="104"/>
      <c r="BB1125" s="104"/>
      <c r="BC1125" s="104"/>
      <c r="BD1125" s="104"/>
      <c r="BE1125" s="104"/>
      <c r="BF1125" s="104"/>
      <c r="BG1125" s="104"/>
      <c r="BH1125" s="104"/>
      <c r="BI1125" s="104"/>
      <c r="BJ1125" s="104"/>
      <c r="BK1125" s="104"/>
      <c r="BL1125" s="104"/>
      <c r="BM1125" s="104"/>
      <c r="BN1125" s="104"/>
      <c r="BO1125" s="104"/>
      <c r="BP1125" s="104"/>
      <c r="BQ1125" s="104"/>
      <c r="BR1125" s="104"/>
      <c r="BS1125" s="104"/>
      <c r="BT1125" s="104"/>
      <c r="BU1125" s="104"/>
      <c r="BV1125" s="104"/>
      <c r="BW1125" s="104"/>
      <c r="BX1125" s="104"/>
      <c r="BY1125" s="104"/>
      <c r="BZ1125" s="104"/>
      <c r="CA1125" s="104"/>
      <c r="CB1125" s="104"/>
      <c r="CC1125" s="104"/>
      <c r="CD1125" s="104"/>
      <c r="CE1125" s="104"/>
      <c r="CF1125" s="104"/>
      <c r="CG1125" s="104"/>
      <c r="CH1125" s="104"/>
      <c r="CI1125" s="104"/>
      <c r="CJ1125" s="104"/>
      <c r="CK1125" s="104"/>
      <c r="CL1125" s="104"/>
      <c r="CM1125" s="104"/>
      <c r="CN1125" s="104"/>
      <c r="CO1125" s="104"/>
      <c r="CP1125" s="104"/>
      <c r="CQ1125" s="104"/>
    </row>
    <row r="1126" spans="1:95" ht="14.45" hidden="1">
      <c r="A1126" s="104"/>
      <c r="B1126" s="104"/>
      <c r="C1126" s="104"/>
      <c r="D1126" s="104"/>
      <c r="E1126" s="104"/>
      <c r="F1126" s="104"/>
      <c r="G1126" s="104"/>
      <c r="H1126" s="104"/>
      <c r="I1126" s="104"/>
      <c r="J1126" s="104"/>
      <c r="K1126" s="104"/>
      <c r="L1126" s="104"/>
      <c r="M1126" s="104"/>
      <c r="N1126" s="104"/>
      <c r="O1126" s="104"/>
      <c r="P1126" s="104"/>
      <c r="Q1126" s="104"/>
      <c r="R1126" s="104"/>
      <c r="S1126" s="104"/>
      <c r="T1126" s="104"/>
      <c r="U1126" s="104"/>
      <c r="V1126" s="104"/>
      <c r="W1126" s="104"/>
      <c r="X1126" s="104"/>
      <c r="Y1126" s="104"/>
      <c r="Z1126" s="104"/>
      <c r="AA1126" s="104"/>
      <c r="AB1126" s="104"/>
      <c r="AC1126" s="104"/>
      <c r="AD1126" s="104"/>
      <c r="AE1126" s="104"/>
      <c r="AF1126" s="104"/>
      <c r="AG1126" s="104"/>
      <c r="AH1126" s="104"/>
      <c r="AI1126" s="104"/>
      <c r="AJ1126" s="104"/>
      <c r="AK1126" s="104"/>
      <c r="AL1126" s="104"/>
      <c r="AM1126" s="104"/>
      <c r="AN1126" s="104"/>
      <c r="AO1126" s="104"/>
      <c r="AP1126" s="104"/>
      <c r="AQ1126" s="104"/>
      <c r="AR1126" s="104"/>
      <c r="AS1126" s="104"/>
      <c r="AT1126" s="104"/>
      <c r="AU1126" s="104"/>
      <c r="AV1126" s="104"/>
      <c r="AW1126" s="104"/>
      <c r="AX1126" s="104"/>
      <c r="AY1126" s="104"/>
      <c r="AZ1126" s="104"/>
      <c r="BA1126" s="104"/>
      <c r="BB1126" s="104"/>
      <c r="BC1126" s="104"/>
      <c r="BD1126" s="104"/>
      <c r="BE1126" s="104"/>
      <c r="BF1126" s="104"/>
      <c r="BG1126" s="104"/>
      <c r="BH1126" s="104"/>
      <c r="BI1126" s="104"/>
      <c r="BJ1126" s="104"/>
      <c r="BK1126" s="104"/>
      <c r="BL1126" s="104"/>
      <c r="BM1126" s="104"/>
      <c r="BN1126" s="104"/>
      <c r="BO1126" s="104"/>
      <c r="BP1126" s="104"/>
      <c r="BQ1126" s="104"/>
      <c r="BR1126" s="104"/>
      <c r="BS1126" s="104"/>
      <c r="BT1126" s="104"/>
      <c r="BU1126" s="104"/>
      <c r="BV1126" s="104"/>
      <c r="BW1126" s="104"/>
      <c r="BX1126" s="104"/>
      <c r="BY1126" s="104"/>
      <c r="BZ1126" s="104"/>
      <c r="CA1126" s="104"/>
      <c r="CB1126" s="104"/>
      <c r="CC1126" s="104"/>
      <c r="CD1126" s="104"/>
      <c r="CE1126" s="104"/>
      <c r="CF1126" s="104"/>
      <c r="CG1126" s="104"/>
      <c r="CH1126" s="104"/>
      <c r="CI1126" s="104"/>
      <c r="CJ1126" s="104"/>
      <c r="CK1126" s="104"/>
      <c r="CL1126" s="104"/>
      <c r="CM1126" s="104"/>
      <c r="CN1126" s="104"/>
      <c r="CO1126" s="104"/>
      <c r="CP1126" s="104"/>
      <c r="CQ1126" s="104"/>
    </row>
    <row r="1127" spans="1:95" ht="14.45" hidden="1">
      <c r="A1127" s="104"/>
      <c r="B1127" s="104"/>
      <c r="C1127" s="104"/>
      <c r="D1127" s="104"/>
      <c r="E1127" s="104"/>
      <c r="F1127" s="104"/>
      <c r="G1127" s="104"/>
      <c r="H1127" s="104"/>
      <c r="I1127" s="104"/>
      <c r="J1127" s="104"/>
      <c r="K1127" s="104"/>
      <c r="L1127" s="104"/>
      <c r="M1127" s="104"/>
      <c r="N1127" s="104"/>
      <c r="O1127" s="104"/>
      <c r="P1127" s="104"/>
      <c r="Q1127" s="104"/>
      <c r="R1127" s="104"/>
      <c r="S1127" s="104"/>
      <c r="T1127" s="104"/>
      <c r="U1127" s="104"/>
      <c r="V1127" s="104"/>
      <c r="W1127" s="104"/>
      <c r="X1127" s="104"/>
      <c r="Y1127" s="104"/>
      <c r="Z1127" s="104"/>
      <c r="AA1127" s="104"/>
      <c r="AB1127" s="104"/>
      <c r="AC1127" s="104"/>
      <c r="AD1127" s="104"/>
      <c r="AE1127" s="104"/>
      <c r="AF1127" s="104"/>
      <c r="AG1127" s="104"/>
      <c r="AH1127" s="104"/>
      <c r="AI1127" s="104"/>
      <c r="AJ1127" s="104"/>
      <c r="AK1127" s="104"/>
      <c r="AL1127" s="104"/>
      <c r="AM1127" s="104"/>
      <c r="AN1127" s="104"/>
      <c r="AO1127" s="104"/>
      <c r="AP1127" s="104"/>
      <c r="AQ1127" s="104"/>
      <c r="AR1127" s="104"/>
      <c r="AS1127" s="104"/>
      <c r="AT1127" s="104"/>
      <c r="AU1127" s="104"/>
      <c r="AV1127" s="104"/>
      <c r="AW1127" s="104"/>
      <c r="AX1127" s="104"/>
      <c r="AY1127" s="104"/>
      <c r="AZ1127" s="104"/>
      <c r="BA1127" s="104"/>
      <c r="BB1127" s="104"/>
      <c r="BC1127" s="104"/>
      <c r="BD1127" s="104"/>
      <c r="BE1127" s="104"/>
      <c r="BF1127" s="104"/>
      <c r="BG1127" s="104"/>
      <c r="BH1127" s="104"/>
      <c r="BI1127" s="104"/>
      <c r="BJ1127" s="104"/>
      <c r="BK1127" s="104"/>
      <c r="BL1127" s="104"/>
      <c r="BM1127" s="104"/>
      <c r="BN1127" s="104"/>
      <c r="BO1127" s="104"/>
      <c r="BP1127" s="104"/>
      <c r="BQ1127" s="104"/>
      <c r="BR1127" s="104"/>
      <c r="BS1127" s="104"/>
      <c r="BT1127" s="104"/>
      <c r="BU1127" s="104"/>
      <c r="BV1127" s="104"/>
      <c r="BW1127" s="104"/>
      <c r="BX1127" s="104"/>
      <c r="BY1127" s="104"/>
      <c r="BZ1127" s="104"/>
      <c r="CA1127" s="104"/>
      <c r="CB1127" s="104"/>
      <c r="CC1127" s="104"/>
      <c r="CD1127" s="104"/>
      <c r="CE1127" s="104"/>
      <c r="CF1127" s="104"/>
      <c r="CG1127" s="104"/>
      <c r="CH1127" s="104"/>
      <c r="CI1127" s="104"/>
      <c r="CJ1127" s="104"/>
      <c r="CK1127" s="104"/>
      <c r="CL1127" s="104"/>
      <c r="CM1127" s="104"/>
      <c r="CN1127" s="104"/>
      <c r="CO1127" s="104"/>
      <c r="CP1127" s="104"/>
      <c r="CQ1127" s="104"/>
    </row>
    <row r="1128" spans="1:95" ht="14.45" hidden="1">
      <c r="A1128" s="104"/>
      <c r="B1128" s="104"/>
      <c r="C1128" s="104"/>
      <c r="D1128" s="104"/>
      <c r="E1128" s="104"/>
      <c r="F1128" s="104"/>
      <c r="G1128" s="104"/>
      <c r="H1128" s="104"/>
      <c r="I1128" s="104"/>
      <c r="J1128" s="104"/>
      <c r="K1128" s="104"/>
      <c r="L1128" s="104"/>
      <c r="M1128" s="104"/>
      <c r="N1128" s="104"/>
      <c r="O1128" s="104"/>
      <c r="P1128" s="104"/>
      <c r="Q1128" s="104"/>
      <c r="R1128" s="104"/>
      <c r="S1128" s="104"/>
      <c r="T1128" s="104"/>
      <c r="U1128" s="104"/>
      <c r="V1128" s="104"/>
      <c r="W1128" s="104"/>
      <c r="X1128" s="104"/>
      <c r="Y1128" s="104"/>
      <c r="Z1128" s="104"/>
      <c r="AA1128" s="104"/>
      <c r="AB1128" s="104"/>
      <c r="AC1128" s="104"/>
      <c r="AD1128" s="104"/>
      <c r="AE1128" s="104"/>
      <c r="AF1128" s="104"/>
      <c r="AG1128" s="104"/>
      <c r="AH1128" s="104"/>
      <c r="AI1128" s="104"/>
      <c r="AJ1128" s="104"/>
      <c r="AK1128" s="104"/>
      <c r="AL1128" s="104"/>
      <c r="AM1128" s="104"/>
      <c r="AN1128" s="104"/>
      <c r="AO1128" s="104"/>
      <c r="AP1128" s="104"/>
      <c r="AQ1128" s="104"/>
      <c r="AR1128" s="104"/>
      <c r="AS1128" s="104"/>
      <c r="AT1128" s="104"/>
      <c r="AU1128" s="104"/>
      <c r="AV1128" s="104"/>
      <c r="AW1128" s="104"/>
      <c r="AX1128" s="104"/>
      <c r="AY1128" s="104"/>
      <c r="AZ1128" s="104"/>
      <c r="BA1128" s="104"/>
      <c r="BB1128" s="104"/>
      <c r="BC1128" s="104"/>
      <c r="BD1128" s="104"/>
      <c r="BE1128" s="104"/>
      <c r="BF1128" s="104"/>
      <c r="BG1128" s="104"/>
      <c r="BH1128" s="104"/>
      <c r="BI1128" s="104"/>
      <c r="BJ1128" s="104"/>
      <c r="BK1128" s="104"/>
      <c r="BL1128" s="104"/>
      <c r="BM1128" s="104"/>
      <c r="BN1128" s="104"/>
      <c r="BO1128" s="104"/>
      <c r="BP1128" s="104"/>
      <c r="BQ1128" s="104"/>
      <c r="BR1128" s="104"/>
      <c r="BS1128" s="104"/>
      <c r="BT1128" s="104"/>
      <c r="BU1128" s="104"/>
      <c r="BV1128" s="104"/>
      <c r="BW1128" s="104"/>
      <c r="BX1128" s="104"/>
      <c r="BY1128" s="104"/>
      <c r="BZ1128" s="104"/>
      <c r="CA1128" s="104"/>
      <c r="CB1128" s="104"/>
      <c r="CC1128" s="104"/>
      <c r="CD1128" s="104"/>
      <c r="CE1128" s="104"/>
      <c r="CF1128" s="104"/>
      <c r="CG1128" s="104"/>
      <c r="CH1128" s="104"/>
      <c r="CI1128" s="104"/>
      <c r="CJ1128" s="104"/>
      <c r="CK1128" s="104"/>
      <c r="CL1128" s="104"/>
      <c r="CM1128" s="104"/>
      <c r="CN1128" s="104"/>
      <c r="CO1128" s="104"/>
      <c r="CP1128" s="104"/>
      <c r="CQ1128" s="104"/>
    </row>
    <row r="1129" spans="1:95" ht="14.45" hidden="1">
      <c r="A1129" s="104"/>
      <c r="B1129" s="104"/>
      <c r="C1129" s="104"/>
      <c r="D1129" s="104"/>
      <c r="E1129" s="104"/>
      <c r="F1129" s="104"/>
      <c r="G1129" s="104"/>
      <c r="H1129" s="104"/>
      <c r="I1129" s="104"/>
      <c r="J1129" s="104"/>
      <c r="K1129" s="104"/>
      <c r="L1129" s="104"/>
      <c r="M1129" s="104"/>
      <c r="N1129" s="104"/>
      <c r="O1129" s="104"/>
      <c r="P1129" s="104"/>
      <c r="Q1129" s="104"/>
      <c r="R1129" s="104"/>
      <c r="S1129" s="104"/>
      <c r="T1129" s="104"/>
      <c r="U1129" s="104"/>
      <c r="V1129" s="104"/>
      <c r="W1129" s="104"/>
      <c r="X1129" s="104"/>
      <c r="Y1129" s="104"/>
      <c r="Z1129" s="104"/>
      <c r="AA1129" s="104"/>
      <c r="AB1129" s="104"/>
      <c r="AC1129" s="104"/>
      <c r="AD1129" s="104"/>
      <c r="AE1129" s="104"/>
      <c r="AF1129" s="104"/>
      <c r="AG1129" s="104"/>
      <c r="AH1129" s="104"/>
      <c r="AI1129" s="104"/>
      <c r="AJ1129" s="104"/>
      <c r="AK1129" s="104"/>
      <c r="AL1129" s="104"/>
      <c r="AM1129" s="104"/>
      <c r="AN1129" s="104"/>
      <c r="AO1129" s="104"/>
      <c r="AP1129" s="104"/>
      <c r="AQ1129" s="104"/>
      <c r="AR1129" s="104"/>
      <c r="AS1129" s="104"/>
      <c r="AT1129" s="104"/>
      <c r="AU1129" s="104"/>
      <c r="AV1129" s="104"/>
      <c r="AW1129" s="104"/>
      <c r="AX1129" s="104"/>
      <c r="AY1129" s="104"/>
      <c r="AZ1129" s="104"/>
      <c r="BA1129" s="104"/>
      <c r="BB1129" s="104"/>
      <c r="BC1129" s="104"/>
      <c r="BD1129" s="104"/>
      <c r="BE1129" s="104"/>
      <c r="BF1129" s="104"/>
      <c r="BG1129" s="104"/>
      <c r="BH1129" s="104"/>
      <c r="BI1129" s="104"/>
      <c r="BJ1129" s="104"/>
      <c r="BK1129" s="104"/>
      <c r="BL1129" s="104"/>
      <c r="BM1129" s="104"/>
      <c r="BN1129" s="104"/>
      <c r="BO1129" s="104"/>
      <c r="BP1129" s="104"/>
      <c r="BQ1129" s="104"/>
      <c r="BR1129" s="104"/>
      <c r="BS1129" s="104"/>
      <c r="BT1129" s="104"/>
      <c r="BU1129" s="104"/>
      <c r="BV1129" s="104"/>
      <c r="BW1129" s="104"/>
      <c r="BX1129" s="104"/>
      <c r="BY1129" s="104"/>
      <c r="BZ1129" s="104"/>
      <c r="CA1129" s="104"/>
      <c r="CB1129" s="104"/>
      <c r="CC1129" s="104"/>
      <c r="CD1129" s="104"/>
      <c r="CE1129" s="104"/>
      <c r="CF1129" s="104"/>
      <c r="CG1129" s="104"/>
      <c r="CH1129" s="104"/>
      <c r="CI1129" s="104"/>
      <c r="CJ1129" s="104"/>
      <c r="CK1129" s="104"/>
      <c r="CL1129" s="104"/>
      <c r="CM1129" s="104"/>
      <c r="CN1129" s="104"/>
      <c r="CO1129" s="104"/>
      <c r="CP1129" s="104"/>
      <c r="CQ1129" s="104"/>
    </row>
    <row r="1130" spans="1:95" ht="14.45" hidden="1">
      <c r="A1130" s="104"/>
      <c r="B1130" s="104"/>
      <c r="C1130" s="104"/>
      <c r="D1130" s="104"/>
      <c r="E1130" s="104"/>
      <c r="F1130" s="104"/>
      <c r="G1130" s="104"/>
      <c r="H1130" s="104"/>
      <c r="I1130" s="104"/>
      <c r="J1130" s="104"/>
      <c r="K1130" s="104"/>
      <c r="L1130" s="104"/>
      <c r="M1130" s="104"/>
      <c r="N1130" s="104"/>
      <c r="O1130" s="104"/>
      <c r="P1130" s="104"/>
      <c r="Q1130" s="104"/>
      <c r="R1130" s="104"/>
      <c r="S1130" s="104"/>
      <c r="T1130" s="104"/>
      <c r="U1130" s="104"/>
      <c r="V1130" s="104"/>
      <c r="W1130" s="104"/>
      <c r="X1130" s="104"/>
      <c r="Y1130" s="104"/>
      <c r="Z1130" s="104"/>
      <c r="AA1130" s="104"/>
      <c r="AB1130" s="104"/>
      <c r="AC1130" s="104"/>
      <c r="AD1130" s="104"/>
      <c r="AE1130" s="104"/>
      <c r="AF1130" s="104"/>
      <c r="AG1130" s="104"/>
      <c r="AH1130" s="104"/>
      <c r="AI1130" s="104"/>
      <c r="AJ1130" s="104"/>
      <c r="AK1130" s="104"/>
      <c r="AL1130" s="104"/>
      <c r="AM1130" s="104"/>
      <c r="AN1130" s="104"/>
      <c r="AO1130" s="104"/>
      <c r="AP1130" s="104"/>
      <c r="AQ1130" s="104"/>
      <c r="AR1130" s="104"/>
      <c r="AS1130" s="104"/>
      <c r="AT1130" s="104"/>
      <c r="AU1130" s="104"/>
      <c r="AV1130" s="104"/>
      <c r="AW1130" s="104"/>
      <c r="AX1130" s="104"/>
      <c r="AY1130" s="104"/>
      <c r="AZ1130" s="104"/>
      <c r="BA1130" s="104"/>
      <c r="BB1130" s="104"/>
      <c r="BC1130" s="104"/>
      <c r="BD1130" s="104"/>
      <c r="BE1130" s="104"/>
      <c r="BF1130" s="104"/>
      <c r="BG1130" s="104"/>
      <c r="BH1130" s="104"/>
      <c r="BI1130" s="104"/>
      <c r="BJ1130" s="104"/>
      <c r="BK1130" s="104"/>
      <c r="BL1130" s="104"/>
      <c r="BM1130" s="104"/>
      <c r="BN1130" s="104"/>
      <c r="BO1130" s="104"/>
      <c r="BP1130" s="104"/>
      <c r="BQ1130" s="104"/>
      <c r="BR1130" s="104"/>
      <c r="BS1130" s="104"/>
      <c r="BT1130" s="104"/>
      <c r="BU1130" s="104"/>
      <c r="BV1130" s="104"/>
      <c r="BW1130" s="104"/>
      <c r="BX1130" s="104"/>
      <c r="BY1130" s="104"/>
      <c r="BZ1130" s="104"/>
      <c r="CA1130" s="104"/>
      <c r="CB1130" s="104"/>
      <c r="CC1130" s="104"/>
      <c r="CD1130" s="104"/>
      <c r="CE1130" s="104"/>
      <c r="CF1130" s="104"/>
      <c r="CG1130" s="104"/>
      <c r="CH1130" s="104"/>
      <c r="CI1130" s="104"/>
      <c r="CJ1130" s="104"/>
      <c r="CK1130" s="104"/>
      <c r="CL1130" s="104"/>
      <c r="CM1130" s="104"/>
      <c r="CN1130" s="104"/>
      <c r="CO1130" s="104"/>
      <c r="CP1130" s="104"/>
      <c r="CQ1130" s="104"/>
    </row>
    <row r="1131" spans="1:95" ht="14.45" hidden="1">
      <c r="A1131" s="104"/>
      <c r="B1131" s="104"/>
      <c r="C1131" s="104"/>
      <c r="D1131" s="104"/>
      <c r="E1131" s="104"/>
      <c r="F1131" s="104"/>
      <c r="G1131" s="104"/>
      <c r="H1131" s="104"/>
      <c r="I1131" s="104"/>
      <c r="J1131" s="104"/>
      <c r="K1131" s="104"/>
      <c r="L1131" s="104"/>
      <c r="M1131" s="104"/>
      <c r="N1131" s="104"/>
      <c r="O1131" s="104"/>
      <c r="P1131" s="104"/>
      <c r="Q1131" s="104"/>
      <c r="R1131" s="104"/>
      <c r="S1131" s="104"/>
      <c r="T1131" s="104"/>
      <c r="U1131" s="104"/>
      <c r="V1131" s="104"/>
      <c r="W1131" s="104"/>
      <c r="X1131" s="104"/>
      <c r="Y1131" s="104"/>
      <c r="Z1131" s="104"/>
      <c r="AA1131" s="104"/>
      <c r="AB1131" s="104"/>
      <c r="AC1131" s="104"/>
      <c r="AD1131" s="104"/>
      <c r="AE1131" s="104"/>
      <c r="AF1131" s="104"/>
      <c r="AG1131" s="104"/>
      <c r="AH1131" s="104"/>
      <c r="AI1131" s="104"/>
      <c r="AJ1131" s="104"/>
      <c r="AK1131" s="104"/>
      <c r="AL1131" s="104"/>
      <c r="AM1131" s="104"/>
      <c r="AN1131" s="104"/>
      <c r="AO1131" s="104"/>
      <c r="AP1131" s="104"/>
      <c r="AQ1131" s="104"/>
      <c r="AR1131" s="104"/>
      <c r="AS1131" s="104"/>
      <c r="AT1131" s="104"/>
      <c r="AU1131" s="104"/>
      <c r="AV1131" s="104"/>
      <c r="AW1131" s="104"/>
      <c r="AX1131" s="104"/>
      <c r="AY1131" s="104"/>
      <c r="AZ1131" s="104"/>
      <c r="BA1131" s="104"/>
      <c r="BB1131" s="104"/>
      <c r="BC1131" s="104"/>
      <c r="BD1131" s="104"/>
      <c r="BE1131" s="104"/>
      <c r="BF1131" s="104"/>
      <c r="BG1131" s="104"/>
      <c r="BH1131" s="104"/>
      <c r="BI1131" s="104"/>
      <c r="BJ1131" s="104"/>
      <c r="BK1131" s="104"/>
      <c r="BL1131" s="104"/>
      <c r="BM1131" s="104"/>
      <c r="BN1131" s="104"/>
      <c r="BO1131" s="104"/>
      <c r="BP1131" s="104"/>
      <c r="BQ1131" s="104"/>
      <c r="BR1131" s="104"/>
      <c r="BS1131" s="104"/>
      <c r="BT1131" s="104"/>
      <c r="BU1131" s="104"/>
      <c r="BV1131" s="104"/>
      <c r="BW1131" s="104"/>
      <c r="BX1131" s="104"/>
      <c r="BY1131" s="104"/>
      <c r="BZ1131" s="104"/>
      <c r="CA1131" s="104"/>
      <c r="CB1131" s="104"/>
      <c r="CC1131" s="104"/>
      <c r="CD1131" s="104"/>
      <c r="CE1131" s="104"/>
      <c r="CF1131" s="104"/>
      <c r="CG1131" s="104"/>
      <c r="CH1131" s="104"/>
      <c r="CI1131" s="104"/>
      <c r="CJ1131" s="104"/>
      <c r="CK1131" s="104"/>
      <c r="CL1131" s="104"/>
      <c r="CM1131" s="104"/>
      <c r="CN1131" s="104"/>
      <c r="CO1131" s="104"/>
      <c r="CP1131" s="104"/>
      <c r="CQ1131" s="104"/>
    </row>
    <row r="1132" spans="1:95" ht="14.45" hidden="1">
      <c r="A1132" s="104"/>
      <c r="B1132" s="104"/>
      <c r="C1132" s="104"/>
      <c r="D1132" s="104"/>
      <c r="E1132" s="104"/>
      <c r="F1132" s="104"/>
      <c r="G1132" s="104"/>
      <c r="H1132" s="104"/>
      <c r="I1132" s="104"/>
      <c r="J1132" s="104"/>
      <c r="K1132" s="104"/>
      <c r="L1132" s="104"/>
      <c r="M1132" s="104"/>
      <c r="N1132" s="104"/>
      <c r="O1132" s="104"/>
      <c r="P1132" s="104"/>
      <c r="Q1132" s="104"/>
      <c r="R1132" s="104"/>
      <c r="S1132" s="104"/>
      <c r="T1132" s="104"/>
      <c r="U1132" s="104"/>
      <c r="V1132" s="104"/>
      <c r="W1132" s="104"/>
      <c r="X1132" s="104"/>
      <c r="Y1132" s="104"/>
      <c r="Z1132" s="104"/>
      <c r="AA1132" s="104"/>
      <c r="AB1132" s="104"/>
      <c r="AC1132" s="104"/>
      <c r="AD1132" s="104"/>
      <c r="AE1132" s="104"/>
      <c r="AF1132" s="104"/>
      <c r="AG1132" s="104"/>
      <c r="AH1132" s="104"/>
      <c r="AI1132" s="104"/>
      <c r="AJ1132" s="104"/>
      <c r="AK1132" s="104"/>
      <c r="AL1132" s="104"/>
      <c r="AM1132" s="104"/>
      <c r="AN1132" s="104"/>
      <c r="AO1132" s="104"/>
      <c r="AP1132" s="104"/>
      <c r="AQ1132" s="104"/>
      <c r="AR1132" s="104"/>
      <c r="AS1132" s="104"/>
      <c r="AT1132" s="104"/>
      <c r="AU1132" s="104"/>
      <c r="AV1132" s="104"/>
      <c r="AW1132" s="104"/>
      <c r="AX1132" s="104"/>
      <c r="AY1132" s="104"/>
      <c r="AZ1132" s="104"/>
      <c r="BA1132" s="104"/>
      <c r="BB1132" s="104"/>
      <c r="BC1132" s="104"/>
      <c r="BD1132" s="104"/>
      <c r="BE1132" s="104"/>
      <c r="BF1132" s="104"/>
      <c r="BG1132" s="104"/>
      <c r="BH1132" s="104"/>
      <c r="BI1132" s="104"/>
      <c r="BJ1132" s="104"/>
      <c r="BK1132" s="104"/>
      <c r="BL1132" s="104"/>
      <c r="BM1132" s="104"/>
      <c r="BN1132" s="104"/>
      <c r="BO1132" s="104"/>
      <c r="BP1132" s="104"/>
      <c r="BQ1132" s="104"/>
      <c r="BR1132" s="104"/>
      <c r="BS1132" s="104"/>
      <c r="BT1132" s="104"/>
      <c r="BU1132" s="104"/>
      <c r="BV1132" s="104"/>
      <c r="BW1132" s="104"/>
      <c r="BX1132" s="104"/>
      <c r="BY1132" s="104"/>
      <c r="BZ1132" s="104"/>
      <c r="CA1132" s="104"/>
      <c r="CB1132" s="104"/>
      <c r="CC1132" s="104"/>
      <c r="CD1132" s="104"/>
      <c r="CE1132" s="104"/>
      <c r="CF1132" s="104"/>
      <c r="CG1132" s="104"/>
      <c r="CH1132" s="104"/>
      <c r="CI1132" s="104"/>
      <c r="CJ1132" s="104"/>
      <c r="CK1132" s="104"/>
      <c r="CL1132" s="104"/>
      <c r="CM1132" s="104"/>
      <c r="CN1132" s="104"/>
      <c r="CO1132" s="104"/>
      <c r="CP1132" s="104"/>
      <c r="CQ1132" s="104"/>
    </row>
    <row r="1133" spans="1:95" ht="14.45" hidden="1">
      <c r="A1133" s="104"/>
      <c r="B1133" s="104"/>
      <c r="C1133" s="104"/>
      <c r="D1133" s="104"/>
      <c r="E1133" s="104"/>
      <c r="F1133" s="104"/>
      <c r="G1133" s="104"/>
      <c r="H1133" s="104"/>
      <c r="I1133" s="104"/>
      <c r="J1133" s="104"/>
      <c r="K1133" s="104"/>
      <c r="L1133" s="104"/>
      <c r="M1133" s="104"/>
      <c r="N1133" s="104"/>
      <c r="O1133" s="104"/>
      <c r="P1133" s="104"/>
      <c r="Q1133" s="104"/>
      <c r="R1133" s="104"/>
      <c r="S1133" s="104"/>
      <c r="T1133" s="104"/>
      <c r="U1133" s="104"/>
      <c r="V1133" s="104"/>
      <c r="W1133" s="104"/>
      <c r="X1133" s="104"/>
      <c r="Y1133" s="104"/>
      <c r="Z1133" s="104"/>
      <c r="AA1133" s="104"/>
      <c r="AB1133" s="104"/>
      <c r="AC1133" s="104"/>
      <c r="AD1133" s="104"/>
      <c r="AE1133" s="104"/>
      <c r="AF1133" s="104"/>
      <c r="AG1133" s="104"/>
      <c r="AH1133" s="104"/>
      <c r="AI1133" s="104"/>
      <c r="AJ1133" s="104"/>
      <c r="AK1133" s="104"/>
      <c r="AL1133" s="104"/>
      <c r="AM1133" s="104"/>
      <c r="AN1133" s="104"/>
      <c r="AO1133" s="104"/>
      <c r="AP1133" s="104"/>
      <c r="AQ1133" s="104"/>
      <c r="AR1133" s="104"/>
      <c r="AS1133" s="104"/>
      <c r="AT1133" s="104"/>
      <c r="AU1133" s="104"/>
      <c r="AV1133" s="104"/>
      <c r="AW1133" s="104"/>
      <c r="AX1133" s="104"/>
      <c r="AY1133" s="104"/>
      <c r="AZ1133" s="104"/>
      <c r="BA1133" s="104"/>
      <c r="BB1133" s="104"/>
      <c r="BC1133" s="104"/>
      <c r="BD1133" s="104"/>
      <c r="BE1133" s="104"/>
      <c r="BF1133" s="104"/>
      <c r="BG1133" s="104"/>
      <c r="BH1133" s="104"/>
      <c r="BI1133" s="104"/>
      <c r="BJ1133" s="104"/>
      <c r="BK1133" s="104"/>
      <c r="BL1133" s="104"/>
      <c r="BM1133" s="104"/>
      <c r="BN1133" s="104"/>
      <c r="BO1133" s="104"/>
      <c r="BP1133" s="104"/>
      <c r="BQ1133" s="104"/>
      <c r="BR1133" s="104"/>
      <c r="BS1133" s="104"/>
      <c r="BT1133" s="104"/>
      <c r="BU1133" s="104"/>
      <c r="BV1133" s="104"/>
      <c r="BW1133" s="104"/>
      <c r="BX1133" s="104"/>
      <c r="BY1133" s="104"/>
      <c r="BZ1133" s="104"/>
      <c r="CA1133" s="104"/>
      <c r="CB1133" s="104"/>
      <c r="CC1133" s="104"/>
      <c r="CD1133" s="104"/>
      <c r="CE1133" s="104"/>
      <c r="CF1133" s="104"/>
      <c r="CG1133" s="104"/>
      <c r="CH1133" s="104"/>
      <c r="CI1133" s="104"/>
      <c r="CJ1133" s="104"/>
      <c r="CK1133" s="104"/>
      <c r="CL1133" s="104"/>
      <c r="CM1133" s="104"/>
      <c r="CN1133" s="104"/>
      <c r="CO1133" s="104"/>
      <c r="CP1133" s="104"/>
      <c r="CQ1133" s="104"/>
    </row>
    <row r="1134" spans="1:95" ht="14.45" hidden="1">
      <c r="A1134" s="104"/>
      <c r="B1134" s="104"/>
      <c r="C1134" s="104"/>
      <c r="D1134" s="104"/>
      <c r="E1134" s="104"/>
      <c r="F1134" s="104"/>
      <c r="G1134" s="104"/>
      <c r="H1134" s="104"/>
      <c r="I1134" s="104"/>
      <c r="J1134" s="104"/>
      <c r="K1134" s="104"/>
      <c r="L1134" s="104"/>
      <c r="M1134" s="104"/>
      <c r="N1134" s="104"/>
      <c r="O1134" s="104"/>
      <c r="P1134" s="104"/>
      <c r="Q1134" s="104"/>
      <c r="R1134" s="104"/>
      <c r="S1134" s="104"/>
      <c r="T1134" s="104"/>
      <c r="U1134" s="104"/>
      <c r="V1134" s="104"/>
      <c r="W1134" s="104"/>
      <c r="X1134" s="104"/>
      <c r="Y1134" s="104"/>
      <c r="Z1134" s="104"/>
      <c r="AA1134" s="104"/>
      <c r="AB1134" s="104"/>
      <c r="AC1134" s="104"/>
      <c r="AD1134" s="104"/>
      <c r="AE1134" s="104"/>
      <c r="AF1134" s="104"/>
      <c r="AG1134" s="104"/>
      <c r="AH1134" s="104"/>
      <c r="AI1134" s="104"/>
      <c r="AJ1134" s="104"/>
      <c r="AK1134" s="104"/>
      <c r="AL1134" s="104"/>
      <c r="AM1134" s="104"/>
      <c r="AN1134" s="104"/>
      <c r="AO1134" s="104"/>
      <c r="AP1134" s="104"/>
      <c r="AQ1134" s="104"/>
      <c r="AR1134" s="104"/>
      <c r="AS1134" s="104"/>
      <c r="AT1134" s="104"/>
      <c r="AU1134" s="104"/>
      <c r="AV1134" s="104"/>
      <c r="AW1134" s="104"/>
      <c r="AX1134" s="104"/>
      <c r="AY1134" s="104"/>
      <c r="AZ1134" s="104"/>
      <c r="BA1134" s="104"/>
      <c r="BB1134" s="104"/>
      <c r="BC1134" s="104"/>
      <c r="BD1134" s="104"/>
      <c r="BE1134" s="104"/>
      <c r="BF1134" s="104"/>
      <c r="BG1134" s="104"/>
      <c r="BH1134" s="104"/>
      <c r="BI1134" s="104"/>
      <c r="BJ1134" s="104"/>
      <c r="BK1134" s="104"/>
      <c r="BL1134" s="104"/>
      <c r="BM1134" s="104"/>
      <c r="BN1134" s="104"/>
      <c r="BO1134" s="104"/>
      <c r="BP1134" s="104"/>
      <c r="BQ1134" s="104"/>
      <c r="BR1134" s="104"/>
      <c r="BS1134" s="104"/>
      <c r="BT1134" s="104"/>
      <c r="BU1134" s="104"/>
      <c r="BV1134" s="104"/>
      <c r="BW1134" s="104"/>
      <c r="BX1134" s="104"/>
      <c r="BY1134" s="104"/>
      <c r="BZ1134" s="104"/>
      <c r="CA1134" s="104"/>
      <c r="CB1134" s="104"/>
      <c r="CC1134" s="104"/>
      <c r="CD1134" s="104"/>
      <c r="CE1134" s="104"/>
      <c r="CF1134" s="104"/>
      <c r="CG1134" s="104"/>
      <c r="CH1134" s="104"/>
      <c r="CI1134" s="104"/>
      <c r="CJ1134" s="104"/>
      <c r="CK1134" s="104"/>
      <c r="CL1134" s="104"/>
      <c r="CM1134" s="104"/>
      <c r="CN1134" s="104"/>
      <c r="CO1134" s="104"/>
      <c r="CP1134" s="104"/>
      <c r="CQ1134" s="104"/>
    </row>
    <row r="1135" spans="1:95" ht="14.45" hidden="1">
      <c r="A1135" s="104"/>
      <c r="B1135" s="104"/>
      <c r="C1135" s="104"/>
      <c r="D1135" s="104"/>
      <c r="E1135" s="104"/>
      <c r="F1135" s="104"/>
      <c r="G1135" s="104"/>
      <c r="H1135" s="104"/>
      <c r="I1135" s="104"/>
      <c r="J1135" s="104"/>
      <c r="K1135" s="104"/>
      <c r="L1135" s="104"/>
      <c r="M1135" s="104"/>
      <c r="N1135" s="104"/>
      <c r="O1135" s="104"/>
      <c r="P1135" s="104"/>
      <c r="Q1135" s="104"/>
      <c r="R1135" s="104"/>
      <c r="S1135" s="104"/>
      <c r="T1135" s="104"/>
      <c r="U1135" s="104"/>
      <c r="V1135" s="104"/>
      <c r="W1135" s="104"/>
      <c r="X1135" s="104"/>
      <c r="Y1135" s="104"/>
      <c r="Z1135" s="104"/>
      <c r="AA1135" s="104"/>
      <c r="AB1135" s="104"/>
      <c r="AC1135" s="104"/>
      <c r="AD1135" s="104"/>
      <c r="AE1135" s="104"/>
      <c r="AF1135" s="104"/>
      <c r="AG1135" s="104"/>
      <c r="AH1135" s="104"/>
      <c r="AI1135" s="104"/>
      <c r="AJ1135" s="104"/>
      <c r="AK1135" s="104"/>
      <c r="AL1135" s="104"/>
      <c r="AM1135" s="104"/>
      <c r="AN1135" s="104"/>
      <c r="AO1135" s="104"/>
      <c r="AP1135" s="104"/>
      <c r="AQ1135" s="104"/>
      <c r="AR1135" s="104"/>
      <c r="AS1135" s="104"/>
      <c r="AT1135" s="104"/>
      <c r="AU1135" s="104"/>
      <c r="AV1135" s="104"/>
      <c r="AW1135" s="104"/>
      <c r="AX1135" s="104"/>
      <c r="AY1135" s="104"/>
      <c r="AZ1135" s="104"/>
      <c r="BA1135" s="104"/>
      <c r="BB1135" s="104"/>
      <c r="BC1135" s="104"/>
      <c r="BD1135" s="104"/>
      <c r="BE1135" s="104"/>
      <c r="BF1135" s="104"/>
      <c r="BG1135" s="104"/>
      <c r="BH1135" s="104"/>
      <c r="BI1135" s="104"/>
      <c r="BJ1135" s="104"/>
      <c r="BK1135" s="104"/>
      <c r="BL1135" s="104"/>
      <c r="BM1135" s="104"/>
      <c r="BN1135" s="104"/>
      <c r="BO1135" s="104"/>
      <c r="BP1135" s="104"/>
      <c r="BQ1135" s="104"/>
      <c r="BR1135" s="104"/>
      <c r="BS1135" s="104"/>
      <c r="BT1135" s="104"/>
      <c r="BU1135" s="104"/>
      <c r="BV1135" s="104"/>
      <c r="BW1135" s="104"/>
      <c r="BX1135" s="104"/>
      <c r="BY1135" s="104"/>
      <c r="BZ1135" s="104"/>
      <c r="CA1135" s="104"/>
      <c r="CB1135" s="104"/>
      <c r="CC1135" s="104"/>
      <c r="CD1135" s="104"/>
      <c r="CE1135" s="104"/>
      <c r="CF1135" s="104"/>
      <c r="CG1135" s="104"/>
      <c r="CH1135" s="104"/>
      <c r="CI1135" s="104"/>
      <c r="CJ1135" s="104"/>
      <c r="CK1135" s="104"/>
      <c r="CL1135" s="104"/>
      <c r="CM1135" s="104"/>
      <c r="CN1135" s="104"/>
      <c r="CO1135" s="104"/>
      <c r="CP1135" s="104"/>
      <c r="CQ1135" s="104"/>
    </row>
    <row r="1136" spans="1:95" ht="14.45" hidden="1">
      <c r="A1136" s="104"/>
      <c r="B1136" s="104"/>
      <c r="C1136" s="104"/>
      <c r="D1136" s="104"/>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4"/>
      <c r="AJ1136" s="104"/>
      <c r="AK1136" s="104"/>
      <c r="AL1136" s="104"/>
      <c r="AM1136" s="104"/>
      <c r="AN1136" s="104"/>
      <c r="AO1136" s="104"/>
      <c r="AP1136" s="104"/>
      <c r="AQ1136" s="104"/>
      <c r="AR1136" s="104"/>
      <c r="AS1136" s="104"/>
      <c r="AT1136" s="104"/>
      <c r="AU1136" s="104"/>
      <c r="AV1136" s="104"/>
      <c r="AW1136" s="104"/>
      <c r="AX1136" s="104"/>
      <c r="AY1136" s="104"/>
      <c r="AZ1136" s="104"/>
      <c r="BA1136" s="104"/>
      <c r="BB1136" s="104"/>
      <c r="BC1136" s="104"/>
      <c r="BD1136" s="104"/>
      <c r="BE1136" s="104"/>
      <c r="BF1136" s="104"/>
      <c r="BG1136" s="104"/>
      <c r="BH1136" s="104"/>
      <c r="BI1136" s="104"/>
      <c r="BJ1136" s="104"/>
      <c r="BK1136" s="104"/>
      <c r="BL1136" s="104"/>
      <c r="BM1136" s="104"/>
      <c r="BN1136" s="104"/>
      <c r="BO1136" s="104"/>
      <c r="BP1136" s="104"/>
      <c r="BQ1136" s="104"/>
      <c r="BR1136" s="104"/>
      <c r="BS1136" s="104"/>
      <c r="BT1136" s="104"/>
      <c r="BU1136" s="104"/>
      <c r="BV1136" s="104"/>
      <c r="BW1136" s="104"/>
      <c r="BX1136" s="104"/>
      <c r="BY1136" s="104"/>
      <c r="BZ1136" s="104"/>
      <c r="CA1136" s="104"/>
      <c r="CB1136" s="104"/>
      <c r="CC1136" s="104"/>
      <c r="CD1136" s="104"/>
      <c r="CE1136" s="104"/>
      <c r="CF1136" s="104"/>
      <c r="CG1136" s="104"/>
      <c r="CH1136" s="104"/>
      <c r="CI1136" s="104"/>
      <c r="CJ1136" s="104"/>
      <c r="CK1136" s="104"/>
      <c r="CL1136" s="104"/>
      <c r="CM1136" s="104"/>
      <c r="CN1136" s="104"/>
      <c r="CO1136" s="104"/>
      <c r="CP1136" s="104"/>
      <c r="CQ1136" s="104"/>
    </row>
    <row r="1137" spans="1:95" ht="14.45" hidden="1">
      <c r="A1137" s="104"/>
      <c r="B1137" s="104"/>
      <c r="C1137" s="104"/>
      <c r="D1137" s="104"/>
      <c r="E1137" s="104"/>
      <c r="F1137" s="104"/>
      <c r="G1137" s="104"/>
      <c r="H1137" s="104"/>
      <c r="I1137" s="104"/>
      <c r="J1137" s="104"/>
      <c r="K1137" s="104"/>
      <c r="L1137" s="104"/>
      <c r="M1137" s="104"/>
      <c r="N1137" s="104"/>
      <c r="O1137" s="104"/>
      <c r="P1137" s="104"/>
      <c r="Q1137" s="104"/>
      <c r="R1137" s="104"/>
      <c r="S1137" s="104"/>
      <c r="T1137" s="104"/>
      <c r="U1137" s="104"/>
      <c r="V1137" s="104"/>
      <c r="W1137" s="104"/>
      <c r="X1137" s="104"/>
      <c r="Y1137" s="104"/>
      <c r="Z1137" s="104"/>
      <c r="AA1137" s="104"/>
      <c r="AB1137" s="104"/>
      <c r="AC1137" s="104"/>
      <c r="AD1137" s="104"/>
      <c r="AE1137" s="104"/>
      <c r="AF1137" s="104"/>
      <c r="AG1137" s="104"/>
      <c r="AH1137" s="104"/>
      <c r="AI1137" s="104"/>
      <c r="AJ1137" s="104"/>
      <c r="AK1137" s="104"/>
      <c r="AL1137" s="104"/>
      <c r="AM1137" s="104"/>
      <c r="AN1137" s="104"/>
      <c r="AO1137" s="104"/>
      <c r="AP1137" s="104"/>
      <c r="AQ1137" s="104"/>
      <c r="AR1137" s="104"/>
      <c r="AS1137" s="104"/>
      <c r="AT1137" s="104"/>
      <c r="AU1137" s="104"/>
      <c r="AV1137" s="104"/>
      <c r="AW1137" s="104"/>
      <c r="AX1137" s="104"/>
      <c r="AY1137" s="104"/>
      <c r="AZ1137" s="104"/>
      <c r="BA1137" s="104"/>
      <c r="BB1137" s="104"/>
      <c r="BC1137" s="104"/>
      <c r="BD1137" s="104"/>
      <c r="BE1137" s="104"/>
      <c r="BF1137" s="104"/>
      <c r="BG1137" s="104"/>
      <c r="BH1137" s="104"/>
      <c r="BI1137" s="104"/>
      <c r="BJ1137" s="104"/>
      <c r="BK1137" s="104"/>
      <c r="BL1137" s="104"/>
      <c r="BM1137" s="104"/>
      <c r="BN1137" s="104"/>
      <c r="BO1137" s="104"/>
      <c r="BP1137" s="104"/>
      <c r="BQ1137" s="104"/>
      <c r="BR1137" s="104"/>
      <c r="BS1137" s="104"/>
      <c r="BT1137" s="104"/>
      <c r="BU1137" s="104"/>
      <c r="BV1137" s="104"/>
      <c r="BW1137" s="104"/>
      <c r="BX1137" s="104"/>
      <c r="BY1137" s="104"/>
      <c r="BZ1137" s="104"/>
      <c r="CA1137" s="104"/>
      <c r="CB1137" s="104"/>
      <c r="CC1137" s="104"/>
      <c r="CD1137" s="104"/>
      <c r="CE1137" s="104"/>
      <c r="CF1137" s="104"/>
      <c r="CG1137" s="104"/>
      <c r="CH1137" s="104"/>
      <c r="CI1137" s="104"/>
      <c r="CJ1137" s="104"/>
      <c r="CK1137" s="104"/>
      <c r="CL1137" s="104"/>
      <c r="CM1137" s="104"/>
      <c r="CN1137" s="104"/>
      <c r="CO1137" s="104"/>
      <c r="CP1137" s="104"/>
      <c r="CQ1137" s="104"/>
    </row>
    <row r="1138" spans="1:95" ht="14.45" hidden="1">
      <c r="A1138" s="104"/>
      <c r="B1138" s="104"/>
      <c r="C1138" s="104"/>
      <c r="D1138" s="104"/>
      <c r="E1138" s="104"/>
      <c r="F1138" s="104"/>
      <c r="G1138" s="104"/>
      <c r="H1138" s="104"/>
      <c r="I1138" s="104"/>
      <c r="J1138" s="104"/>
      <c r="K1138" s="104"/>
      <c r="L1138" s="104"/>
      <c r="M1138" s="104"/>
      <c r="N1138" s="104"/>
      <c r="O1138" s="104"/>
      <c r="P1138" s="104"/>
      <c r="Q1138" s="104"/>
      <c r="R1138" s="104"/>
      <c r="S1138" s="104"/>
      <c r="T1138" s="104"/>
      <c r="U1138" s="104"/>
      <c r="V1138" s="104"/>
      <c r="W1138" s="104"/>
      <c r="X1138" s="104"/>
      <c r="Y1138" s="104"/>
      <c r="Z1138" s="104"/>
      <c r="AA1138" s="104"/>
      <c r="AB1138" s="104"/>
      <c r="AC1138" s="104"/>
      <c r="AD1138" s="104"/>
      <c r="AE1138" s="104"/>
      <c r="AF1138" s="104"/>
      <c r="AG1138" s="104"/>
      <c r="AH1138" s="104"/>
      <c r="AI1138" s="104"/>
      <c r="AJ1138" s="104"/>
      <c r="AK1138" s="104"/>
      <c r="AL1138" s="104"/>
      <c r="AM1138" s="104"/>
      <c r="AN1138" s="104"/>
      <c r="AO1138" s="104"/>
      <c r="AP1138" s="104"/>
      <c r="AQ1138" s="104"/>
      <c r="AR1138" s="104"/>
      <c r="AS1138" s="104"/>
      <c r="AT1138" s="104"/>
      <c r="AU1138" s="104"/>
      <c r="AV1138" s="104"/>
      <c r="AW1138" s="104"/>
      <c r="AX1138" s="104"/>
      <c r="AY1138" s="104"/>
      <c r="AZ1138" s="104"/>
      <c r="BA1138" s="104"/>
      <c r="BB1138" s="104"/>
      <c r="BC1138" s="104"/>
      <c r="BD1138" s="104"/>
      <c r="BE1138" s="104"/>
      <c r="BF1138" s="104"/>
      <c r="BG1138" s="104"/>
      <c r="BH1138" s="104"/>
      <c r="BI1138" s="104"/>
      <c r="BJ1138" s="104"/>
      <c r="BK1138" s="104"/>
      <c r="BL1138" s="104"/>
      <c r="BM1138" s="104"/>
      <c r="BN1138" s="104"/>
      <c r="BO1138" s="104"/>
      <c r="BP1138" s="104"/>
      <c r="BQ1138" s="104"/>
      <c r="BR1138" s="104"/>
      <c r="BS1138" s="104"/>
      <c r="BT1138" s="104"/>
      <c r="BU1138" s="104"/>
      <c r="BV1138" s="104"/>
      <c r="BW1138" s="104"/>
      <c r="BX1138" s="104"/>
      <c r="BY1138" s="104"/>
      <c r="BZ1138" s="104"/>
      <c r="CA1138" s="104"/>
      <c r="CB1138" s="104"/>
      <c r="CC1138" s="104"/>
      <c r="CD1138" s="104"/>
      <c r="CE1138" s="104"/>
      <c r="CF1138" s="104"/>
      <c r="CG1138" s="104"/>
      <c r="CH1138" s="104"/>
      <c r="CI1138" s="104"/>
      <c r="CJ1138" s="104"/>
      <c r="CK1138" s="104"/>
      <c r="CL1138" s="104"/>
      <c r="CM1138" s="104"/>
      <c r="CN1138" s="104"/>
      <c r="CO1138" s="104"/>
      <c r="CP1138" s="104"/>
      <c r="CQ1138" s="104"/>
    </row>
    <row r="1139" spans="1:95" ht="14.45" hidden="1">
      <c r="A1139" s="104"/>
      <c r="B1139" s="104"/>
      <c r="C1139" s="104"/>
      <c r="D1139" s="104"/>
      <c r="E1139" s="104"/>
      <c r="F1139" s="104"/>
      <c r="G1139" s="104"/>
      <c r="H1139" s="104"/>
      <c r="I1139" s="104"/>
      <c r="J1139" s="104"/>
      <c r="K1139" s="104"/>
      <c r="L1139" s="104"/>
      <c r="M1139" s="104"/>
      <c r="N1139" s="104"/>
      <c r="O1139" s="104"/>
      <c r="P1139" s="104"/>
      <c r="Q1139" s="104"/>
      <c r="R1139" s="104"/>
      <c r="S1139" s="104"/>
      <c r="T1139" s="104"/>
      <c r="U1139" s="104"/>
      <c r="V1139" s="104"/>
      <c r="W1139" s="104"/>
      <c r="X1139" s="104"/>
      <c r="Y1139" s="104"/>
      <c r="Z1139" s="104"/>
      <c r="AA1139" s="104"/>
      <c r="AB1139" s="104"/>
      <c r="AC1139" s="104"/>
      <c r="AD1139" s="104"/>
      <c r="AE1139" s="104"/>
      <c r="AF1139" s="104"/>
      <c r="AG1139" s="104"/>
      <c r="AH1139" s="104"/>
      <c r="AI1139" s="104"/>
      <c r="AJ1139" s="104"/>
      <c r="AK1139" s="104"/>
      <c r="AL1139" s="104"/>
      <c r="AM1139" s="104"/>
      <c r="AN1139" s="104"/>
      <c r="AO1139" s="104"/>
      <c r="AP1139" s="104"/>
      <c r="AQ1139" s="104"/>
      <c r="AR1139" s="104"/>
      <c r="AS1139" s="104"/>
      <c r="AT1139" s="104"/>
      <c r="AU1139" s="104"/>
      <c r="AV1139" s="104"/>
      <c r="AW1139" s="104"/>
      <c r="AX1139" s="104"/>
      <c r="AY1139" s="104"/>
      <c r="AZ1139" s="104"/>
      <c r="BA1139" s="104"/>
      <c r="BB1139" s="104"/>
      <c r="BC1139" s="104"/>
      <c r="BD1139" s="104"/>
      <c r="BE1139" s="104"/>
      <c r="BF1139" s="104"/>
      <c r="BG1139" s="104"/>
      <c r="BH1139" s="104"/>
      <c r="BI1139" s="104"/>
      <c r="BJ1139" s="104"/>
      <c r="BK1139" s="104"/>
      <c r="BL1139" s="104"/>
      <c r="BM1139" s="104"/>
      <c r="BN1139" s="104"/>
      <c r="BO1139" s="104"/>
      <c r="BP1139" s="104"/>
      <c r="BQ1139" s="104"/>
      <c r="BR1139" s="104"/>
      <c r="BS1139" s="104"/>
      <c r="BT1139" s="104"/>
      <c r="BU1139" s="104"/>
      <c r="BV1139" s="104"/>
      <c r="BW1139" s="104"/>
      <c r="BX1139" s="104"/>
      <c r="BY1139" s="104"/>
      <c r="BZ1139" s="104"/>
      <c r="CA1139" s="104"/>
      <c r="CB1139" s="104"/>
      <c r="CC1139" s="104"/>
      <c r="CD1139" s="104"/>
      <c r="CE1139" s="104"/>
      <c r="CF1139" s="104"/>
      <c r="CG1139" s="104"/>
      <c r="CH1139" s="104"/>
      <c r="CI1139" s="104"/>
      <c r="CJ1139" s="104"/>
      <c r="CK1139" s="104"/>
      <c r="CL1139" s="104"/>
      <c r="CM1139" s="104"/>
      <c r="CN1139" s="104"/>
      <c r="CO1139" s="104"/>
      <c r="CP1139" s="104"/>
      <c r="CQ1139" s="104"/>
    </row>
    <row r="1140" spans="1:95" ht="14.45" hidden="1">
      <c r="A1140" s="104"/>
      <c r="B1140" s="104"/>
      <c r="C1140" s="104"/>
      <c r="D1140" s="104"/>
      <c r="E1140" s="104"/>
      <c r="F1140" s="104"/>
      <c r="G1140" s="104"/>
      <c r="H1140" s="104"/>
      <c r="I1140" s="104"/>
      <c r="J1140" s="104"/>
      <c r="K1140" s="104"/>
      <c r="L1140" s="104"/>
      <c r="M1140" s="104"/>
      <c r="N1140" s="104"/>
      <c r="O1140" s="104"/>
      <c r="P1140" s="104"/>
      <c r="Q1140" s="104"/>
      <c r="R1140" s="104"/>
      <c r="S1140" s="104"/>
      <c r="T1140" s="104"/>
      <c r="U1140" s="104"/>
      <c r="V1140" s="104"/>
      <c r="W1140" s="104"/>
      <c r="X1140" s="104"/>
      <c r="Y1140" s="104"/>
      <c r="Z1140" s="104"/>
      <c r="AA1140" s="104"/>
      <c r="AB1140" s="104"/>
      <c r="AC1140" s="104"/>
      <c r="AD1140" s="104"/>
      <c r="AE1140" s="104"/>
      <c r="AF1140" s="104"/>
      <c r="AG1140" s="104"/>
      <c r="AH1140" s="104"/>
      <c r="AI1140" s="104"/>
      <c r="AJ1140" s="104"/>
      <c r="AK1140" s="104"/>
      <c r="AL1140" s="104"/>
      <c r="AM1140" s="104"/>
      <c r="AN1140" s="104"/>
      <c r="AO1140" s="104"/>
      <c r="AP1140" s="104"/>
      <c r="AQ1140" s="104"/>
      <c r="AR1140" s="104"/>
      <c r="AS1140" s="104"/>
      <c r="AT1140" s="104"/>
      <c r="AU1140" s="104"/>
      <c r="AV1140" s="104"/>
      <c r="AW1140" s="104"/>
      <c r="AX1140" s="104"/>
      <c r="AY1140" s="104"/>
      <c r="AZ1140" s="104"/>
      <c r="BA1140" s="104"/>
      <c r="BB1140" s="104"/>
      <c r="BC1140" s="104"/>
      <c r="BD1140" s="104"/>
      <c r="BE1140" s="104"/>
      <c r="BF1140" s="104"/>
      <c r="BG1140" s="104"/>
      <c r="BH1140" s="104"/>
      <c r="BI1140" s="104"/>
      <c r="BJ1140" s="104"/>
      <c r="BK1140" s="104"/>
      <c r="BL1140" s="104"/>
      <c r="BM1140" s="104"/>
      <c r="BN1140" s="104"/>
      <c r="BO1140" s="104"/>
      <c r="BP1140" s="104"/>
      <c r="BQ1140" s="104"/>
      <c r="BR1140" s="104"/>
      <c r="BS1140" s="104"/>
      <c r="BT1140" s="104"/>
      <c r="BU1140" s="104"/>
      <c r="BV1140" s="104"/>
      <c r="BW1140" s="104"/>
      <c r="BX1140" s="104"/>
      <c r="BY1140" s="104"/>
      <c r="BZ1140" s="104"/>
      <c r="CA1140" s="104"/>
      <c r="CB1140" s="104"/>
      <c r="CC1140" s="104"/>
      <c r="CD1140" s="104"/>
      <c r="CE1140" s="104"/>
      <c r="CF1140" s="104"/>
      <c r="CG1140" s="104"/>
      <c r="CH1140" s="104"/>
      <c r="CI1140" s="104"/>
      <c r="CJ1140" s="104"/>
      <c r="CK1140" s="104"/>
      <c r="CL1140" s="104"/>
      <c r="CM1140" s="104"/>
      <c r="CN1140" s="104"/>
      <c r="CO1140" s="104"/>
      <c r="CP1140" s="104"/>
      <c r="CQ1140" s="104"/>
    </row>
    <row r="1141" spans="1:95" ht="14.45" hidden="1">
      <c r="A1141" s="104"/>
      <c r="B1141" s="104"/>
      <c r="C1141" s="104"/>
      <c r="D1141" s="104"/>
      <c r="E1141" s="104"/>
      <c r="F1141" s="104"/>
      <c r="G1141" s="104"/>
      <c r="H1141" s="104"/>
      <c r="I1141" s="104"/>
      <c r="J1141" s="104"/>
      <c r="K1141" s="104"/>
      <c r="L1141" s="104"/>
      <c r="M1141" s="104"/>
      <c r="N1141" s="104"/>
      <c r="O1141" s="104"/>
      <c r="P1141" s="104"/>
      <c r="Q1141" s="104"/>
      <c r="R1141" s="104"/>
      <c r="S1141" s="104"/>
      <c r="T1141" s="104"/>
      <c r="U1141" s="104"/>
      <c r="V1141" s="104"/>
      <c r="W1141" s="104"/>
      <c r="X1141" s="104"/>
      <c r="Y1141" s="104"/>
      <c r="Z1141" s="104"/>
      <c r="AA1141" s="104"/>
      <c r="AB1141" s="104"/>
      <c r="AC1141" s="104"/>
      <c r="AD1141" s="104"/>
      <c r="AE1141" s="104"/>
      <c r="AF1141" s="104"/>
      <c r="AG1141" s="104"/>
      <c r="AH1141" s="104"/>
      <c r="AI1141" s="104"/>
      <c r="AJ1141" s="104"/>
      <c r="AK1141" s="104"/>
      <c r="AL1141" s="104"/>
      <c r="AM1141" s="104"/>
      <c r="AN1141" s="104"/>
      <c r="AO1141" s="104"/>
      <c r="AP1141" s="104"/>
      <c r="AQ1141" s="104"/>
      <c r="AR1141" s="104"/>
      <c r="AS1141" s="104"/>
      <c r="AT1141" s="104"/>
      <c r="AU1141" s="104"/>
      <c r="AV1141" s="104"/>
      <c r="AW1141" s="104"/>
      <c r="AX1141" s="104"/>
      <c r="AY1141" s="104"/>
      <c r="AZ1141" s="104"/>
      <c r="BA1141" s="104"/>
      <c r="BB1141" s="104"/>
      <c r="BC1141" s="104"/>
      <c r="BD1141" s="104"/>
      <c r="BE1141" s="104"/>
      <c r="BF1141" s="104"/>
      <c r="BG1141" s="104"/>
      <c r="BH1141" s="104"/>
      <c r="BI1141" s="104"/>
      <c r="BJ1141" s="104"/>
      <c r="BK1141" s="104"/>
      <c r="BL1141" s="104"/>
      <c r="BM1141" s="104"/>
      <c r="BN1141" s="104"/>
      <c r="BO1141" s="104"/>
      <c r="BP1141" s="104"/>
      <c r="BQ1141" s="104"/>
      <c r="BR1141" s="104"/>
      <c r="BS1141" s="104"/>
      <c r="BT1141" s="104"/>
      <c r="BU1141" s="104"/>
      <c r="BV1141" s="104"/>
      <c r="BW1141" s="104"/>
      <c r="BX1141" s="104"/>
      <c r="BY1141" s="104"/>
      <c r="BZ1141" s="104"/>
      <c r="CA1141" s="104"/>
      <c r="CB1141" s="104"/>
      <c r="CC1141" s="104"/>
      <c r="CD1141" s="104"/>
      <c r="CE1141" s="104"/>
      <c r="CF1141" s="104"/>
      <c r="CG1141" s="104"/>
      <c r="CH1141" s="104"/>
      <c r="CI1141" s="104"/>
      <c r="CJ1141" s="104"/>
      <c r="CK1141" s="104"/>
      <c r="CL1141" s="104"/>
      <c r="CM1141" s="104"/>
      <c r="CN1141" s="104"/>
      <c r="CO1141" s="104"/>
      <c r="CP1141" s="104"/>
      <c r="CQ1141" s="104"/>
    </row>
    <row r="1142" spans="1:95" ht="14.45" hidden="1">
      <c r="A1142" s="104"/>
      <c r="B1142" s="104"/>
      <c r="C1142" s="104"/>
      <c r="D1142" s="104"/>
      <c r="E1142" s="104"/>
      <c r="F1142" s="104"/>
      <c r="G1142" s="104"/>
      <c r="H1142" s="104"/>
      <c r="I1142" s="104"/>
      <c r="J1142" s="104"/>
      <c r="K1142" s="104"/>
      <c r="L1142" s="104"/>
      <c r="M1142" s="104"/>
      <c r="N1142" s="104"/>
      <c r="O1142" s="104"/>
      <c r="P1142" s="104"/>
      <c r="Q1142" s="104"/>
      <c r="R1142" s="104"/>
      <c r="S1142" s="104"/>
      <c r="T1142" s="104"/>
      <c r="U1142" s="104"/>
      <c r="V1142" s="104"/>
      <c r="W1142" s="104"/>
      <c r="X1142" s="104"/>
      <c r="Y1142" s="104"/>
      <c r="Z1142" s="104"/>
      <c r="AA1142" s="104"/>
      <c r="AB1142" s="104"/>
      <c r="AC1142" s="104"/>
      <c r="AD1142" s="104"/>
      <c r="AE1142" s="104"/>
      <c r="AF1142" s="104"/>
      <c r="AG1142" s="104"/>
      <c r="AH1142" s="104"/>
      <c r="AI1142" s="104"/>
      <c r="AJ1142" s="104"/>
      <c r="AK1142" s="104"/>
      <c r="AL1142" s="104"/>
      <c r="AM1142" s="104"/>
      <c r="AN1142" s="104"/>
      <c r="AO1142" s="104"/>
      <c r="AP1142" s="104"/>
      <c r="AQ1142" s="104"/>
      <c r="AR1142" s="104"/>
      <c r="AS1142" s="104"/>
      <c r="AT1142" s="104"/>
      <c r="AU1142" s="104"/>
      <c r="AV1142" s="104"/>
      <c r="AW1142" s="104"/>
      <c r="AX1142" s="104"/>
      <c r="AY1142" s="104"/>
      <c r="AZ1142" s="104"/>
      <c r="BA1142" s="104"/>
      <c r="BB1142" s="104"/>
      <c r="BC1142" s="104"/>
      <c r="BD1142" s="104"/>
      <c r="BE1142" s="104"/>
      <c r="BF1142" s="104"/>
      <c r="BG1142" s="104"/>
      <c r="BH1142" s="104"/>
      <c r="BI1142" s="104"/>
      <c r="BJ1142" s="104"/>
      <c r="BK1142" s="104"/>
      <c r="BL1142" s="104"/>
      <c r="BM1142" s="104"/>
      <c r="BN1142" s="104"/>
      <c r="BO1142" s="104"/>
      <c r="BP1142" s="104"/>
      <c r="BQ1142" s="104"/>
      <c r="BR1142" s="104"/>
      <c r="BS1142" s="104"/>
      <c r="BT1142" s="104"/>
      <c r="BU1142" s="104"/>
      <c r="BV1142" s="104"/>
      <c r="BW1142" s="104"/>
      <c r="BX1142" s="104"/>
      <c r="BY1142" s="104"/>
      <c r="BZ1142" s="104"/>
      <c r="CA1142" s="104"/>
      <c r="CB1142" s="104"/>
      <c r="CC1142" s="104"/>
      <c r="CD1142" s="104"/>
      <c r="CE1142" s="104"/>
      <c r="CF1142" s="104"/>
      <c r="CG1142" s="104"/>
      <c r="CH1142" s="104"/>
      <c r="CI1142" s="104"/>
      <c r="CJ1142" s="104"/>
      <c r="CK1142" s="104"/>
      <c r="CL1142" s="104"/>
      <c r="CM1142" s="104"/>
      <c r="CN1142" s="104"/>
      <c r="CO1142" s="104"/>
      <c r="CP1142" s="104"/>
      <c r="CQ1142" s="104"/>
    </row>
    <row r="1143" spans="1:95" ht="14.45" hidden="1">
      <c r="A1143" s="104"/>
      <c r="B1143" s="104"/>
      <c r="C1143" s="104"/>
      <c r="D1143" s="104"/>
      <c r="E1143" s="104"/>
      <c r="F1143" s="104"/>
      <c r="G1143" s="104"/>
      <c r="H1143" s="104"/>
      <c r="I1143" s="104"/>
      <c r="J1143" s="104"/>
      <c r="K1143" s="104"/>
      <c r="L1143" s="104"/>
      <c r="M1143" s="104"/>
      <c r="N1143" s="104"/>
      <c r="O1143" s="104"/>
      <c r="P1143" s="104"/>
      <c r="Q1143" s="104"/>
      <c r="R1143" s="104"/>
      <c r="S1143" s="104"/>
      <c r="T1143" s="104"/>
      <c r="U1143" s="104"/>
      <c r="V1143" s="104"/>
      <c r="W1143" s="104"/>
      <c r="X1143" s="104"/>
      <c r="Y1143" s="104"/>
      <c r="Z1143" s="104"/>
      <c r="AA1143" s="104"/>
      <c r="AB1143" s="104"/>
      <c r="AC1143" s="104"/>
      <c r="AD1143" s="104"/>
      <c r="AE1143" s="104"/>
      <c r="AF1143" s="104"/>
      <c r="AG1143" s="104"/>
      <c r="AH1143" s="104"/>
      <c r="AI1143" s="104"/>
      <c r="AJ1143" s="104"/>
      <c r="AK1143" s="104"/>
      <c r="AL1143" s="104"/>
      <c r="AM1143" s="104"/>
      <c r="AN1143" s="104"/>
      <c r="AO1143" s="104"/>
      <c r="AP1143" s="104"/>
      <c r="AQ1143" s="104"/>
      <c r="AR1143" s="104"/>
      <c r="AS1143" s="104"/>
      <c r="AT1143" s="104"/>
      <c r="AU1143" s="104"/>
      <c r="AV1143" s="104"/>
      <c r="AW1143" s="104"/>
      <c r="AX1143" s="104"/>
      <c r="AY1143" s="104"/>
      <c r="AZ1143" s="104"/>
      <c r="BA1143" s="104"/>
      <c r="BB1143" s="104"/>
      <c r="BC1143" s="104"/>
      <c r="BD1143" s="104"/>
      <c r="BE1143" s="104"/>
      <c r="BF1143" s="104"/>
      <c r="BG1143" s="104"/>
      <c r="BH1143" s="104"/>
      <c r="BI1143" s="104"/>
      <c r="BJ1143" s="104"/>
      <c r="BK1143" s="104"/>
      <c r="BL1143" s="104"/>
      <c r="BM1143" s="104"/>
      <c r="BN1143" s="104"/>
      <c r="BO1143" s="104"/>
      <c r="BP1143" s="104"/>
      <c r="BQ1143" s="104"/>
      <c r="BR1143" s="104"/>
      <c r="BS1143" s="104"/>
      <c r="BT1143" s="104"/>
      <c r="BU1143" s="104"/>
      <c r="BV1143" s="104"/>
      <c r="BW1143" s="104"/>
      <c r="BX1143" s="104"/>
      <c r="BY1143" s="104"/>
      <c r="BZ1143" s="104"/>
      <c r="CA1143" s="104"/>
      <c r="CB1143" s="104"/>
      <c r="CC1143" s="104"/>
      <c r="CD1143" s="104"/>
      <c r="CE1143" s="104"/>
      <c r="CF1143" s="104"/>
      <c r="CG1143" s="104"/>
      <c r="CH1143" s="104"/>
      <c r="CI1143" s="104"/>
      <c r="CJ1143" s="104"/>
      <c r="CK1143" s="104"/>
      <c r="CL1143" s="104"/>
      <c r="CM1143" s="104"/>
      <c r="CN1143" s="104"/>
      <c r="CO1143" s="104"/>
      <c r="CP1143" s="104"/>
      <c r="CQ1143" s="104"/>
    </row>
    <row r="1144" spans="1:95" ht="14.45" hidden="1">
      <c r="A1144" s="104"/>
      <c r="B1144" s="104"/>
      <c r="C1144" s="104"/>
      <c r="D1144" s="104"/>
      <c r="E1144" s="104"/>
      <c r="F1144" s="104"/>
      <c r="G1144" s="104"/>
      <c r="H1144" s="104"/>
      <c r="I1144" s="104"/>
      <c r="J1144" s="104"/>
      <c r="K1144" s="104"/>
      <c r="L1144" s="104"/>
      <c r="M1144" s="104"/>
      <c r="N1144" s="104"/>
      <c r="O1144" s="104"/>
      <c r="P1144" s="104"/>
      <c r="Q1144" s="104"/>
      <c r="R1144" s="104"/>
      <c r="S1144" s="104"/>
      <c r="T1144" s="104"/>
      <c r="U1144" s="104"/>
      <c r="V1144" s="104"/>
      <c r="W1144" s="104"/>
      <c r="X1144" s="104"/>
      <c r="Y1144" s="104"/>
      <c r="Z1144" s="104"/>
      <c r="AA1144" s="104"/>
      <c r="AB1144" s="104"/>
      <c r="AC1144" s="104"/>
      <c r="AD1144" s="104"/>
      <c r="AE1144" s="104"/>
      <c r="AF1144" s="104"/>
      <c r="AG1144" s="104"/>
      <c r="AH1144" s="104"/>
      <c r="AI1144" s="104"/>
      <c r="AJ1144" s="104"/>
      <c r="AK1144" s="104"/>
      <c r="AL1144" s="104"/>
      <c r="AM1144" s="104"/>
      <c r="AN1144" s="104"/>
      <c r="AO1144" s="104"/>
      <c r="AP1144" s="104"/>
      <c r="AQ1144" s="104"/>
      <c r="AR1144" s="104"/>
      <c r="AS1144" s="104"/>
      <c r="AT1144" s="104"/>
      <c r="AU1144" s="104"/>
      <c r="AV1144" s="104"/>
      <c r="AW1144" s="104"/>
      <c r="AX1144" s="104"/>
      <c r="AY1144" s="104"/>
      <c r="AZ1144" s="104"/>
      <c r="BA1144" s="104"/>
      <c r="BB1144" s="104"/>
      <c r="BC1144" s="104"/>
      <c r="BD1144" s="104"/>
      <c r="BE1144" s="104"/>
      <c r="BF1144" s="104"/>
      <c r="BG1144" s="104"/>
      <c r="BH1144" s="104"/>
      <c r="BI1144" s="104"/>
      <c r="BJ1144" s="104"/>
      <c r="BK1144" s="104"/>
      <c r="BL1144" s="104"/>
      <c r="BM1144" s="104"/>
      <c r="BN1144" s="104"/>
      <c r="BO1144" s="104"/>
      <c r="BP1144" s="104"/>
      <c r="BQ1144" s="104"/>
      <c r="BR1144" s="104"/>
      <c r="BS1144" s="104"/>
      <c r="BT1144" s="104"/>
      <c r="BU1144" s="104"/>
      <c r="BV1144" s="104"/>
      <c r="BW1144" s="104"/>
      <c r="BX1144" s="104"/>
      <c r="BY1144" s="104"/>
      <c r="BZ1144" s="104"/>
      <c r="CA1144" s="104"/>
      <c r="CB1144" s="104"/>
      <c r="CC1144" s="104"/>
      <c r="CD1144" s="104"/>
      <c r="CE1144" s="104"/>
      <c r="CF1144" s="104"/>
      <c r="CG1144" s="104"/>
      <c r="CH1144" s="104"/>
      <c r="CI1144" s="104"/>
      <c r="CJ1144" s="104"/>
      <c r="CK1144" s="104"/>
      <c r="CL1144" s="104"/>
      <c r="CM1144" s="104"/>
      <c r="CN1144" s="104"/>
      <c r="CO1144" s="104"/>
      <c r="CP1144" s="104"/>
      <c r="CQ1144" s="104"/>
    </row>
    <row r="1145" spans="1:95" ht="14.45" hidden="1">
      <c r="A1145" s="104"/>
      <c r="B1145" s="104"/>
      <c r="C1145" s="104"/>
      <c r="D1145" s="104"/>
      <c r="E1145" s="104"/>
      <c r="F1145" s="104"/>
      <c r="G1145" s="104"/>
      <c r="H1145" s="104"/>
      <c r="I1145" s="104"/>
      <c r="J1145" s="104"/>
      <c r="K1145" s="104"/>
      <c r="L1145" s="104"/>
      <c r="M1145" s="104"/>
      <c r="N1145" s="104"/>
      <c r="O1145" s="104"/>
      <c r="P1145" s="104"/>
      <c r="Q1145" s="104"/>
      <c r="R1145" s="104"/>
      <c r="S1145" s="104"/>
      <c r="T1145" s="104"/>
      <c r="U1145" s="104"/>
      <c r="V1145" s="104"/>
      <c r="W1145" s="104"/>
      <c r="X1145" s="104"/>
      <c r="Y1145" s="104"/>
      <c r="Z1145" s="104"/>
      <c r="AA1145" s="104"/>
      <c r="AB1145" s="104"/>
      <c r="AC1145" s="104"/>
      <c r="AD1145" s="104"/>
      <c r="AE1145" s="104"/>
      <c r="AF1145" s="104"/>
      <c r="AG1145" s="104"/>
      <c r="AH1145" s="104"/>
      <c r="AI1145" s="104"/>
      <c r="AJ1145" s="104"/>
      <c r="AK1145" s="104"/>
      <c r="AL1145" s="104"/>
      <c r="AM1145" s="104"/>
      <c r="AN1145" s="104"/>
      <c r="AO1145" s="104"/>
      <c r="AP1145" s="104"/>
      <c r="AQ1145" s="104"/>
      <c r="AR1145" s="104"/>
      <c r="AS1145" s="104"/>
      <c r="AT1145" s="104"/>
      <c r="AU1145" s="104"/>
      <c r="AV1145" s="104"/>
      <c r="AW1145" s="104"/>
      <c r="AX1145" s="104"/>
      <c r="AY1145" s="104"/>
      <c r="AZ1145" s="104"/>
      <c r="BA1145" s="104"/>
      <c r="BB1145" s="104"/>
      <c r="BC1145" s="104"/>
      <c r="BD1145" s="104"/>
      <c r="BE1145" s="104"/>
      <c r="BF1145" s="104"/>
      <c r="BG1145" s="104"/>
      <c r="BH1145" s="104"/>
      <c r="BI1145" s="104"/>
      <c r="BJ1145" s="104"/>
      <c r="BK1145" s="104"/>
      <c r="BL1145" s="104"/>
      <c r="BM1145" s="104"/>
      <c r="BN1145" s="104"/>
      <c r="BO1145" s="104"/>
      <c r="BP1145" s="104"/>
      <c r="BQ1145" s="104"/>
      <c r="BR1145" s="104"/>
      <c r="BS1145" s="104"/>
      <c r="BT1145" s="104"/>
      <c r="BU1145" s="104"/>
      <c r="BV1145" s="104"/>
      <c r="BW1145" s="104"/>
      <c r="BX1145" s="104"/>
      <c r="BY1145" s="104"/>
      <c r="BZ1145" s="104"/>
      <c r="CA1145" s="104"/>
      <c r="CB1145" s="104"/>
      <c r="CC1145" s="104"/>
      <c r="CD1145" s="104"/>
      <c r="CE1145" s="104"/>
      <c r="CF1145" s="104"/>
      <c r="CG1145" s="104"/>
      <c r="CH1145" s="104"/>
      <c r="CI1145" s="104"/>
      <c r="CJ1145" s="104"/>
      <c r="CK1145" s="104"/>
      <c r="CL1145" s="104"/>
      <c r="CM1145" s="104"/>
      <c r="CN1145" s="104"/>
      <c r="CO1145" s="104"/>
      <c r="CP1145" s="104"/>
      <c r="CQ1145" s="104"/>
    </row>
    <row r="1146" spans="1:95" ht="14.45" hidden="1">
      <c r="A1146" s="104"/>
      <c r="B1146" s="104"/>
      <c r="C1146" s="104"/>
      <c r="D1146" s="104"/>
      <c r="E1146" s="104"/>
      <c r="F1146" s="104"/>
      <c r="G1146" s="104"/>
      <c r="H1146" s="104"/>
      <c r="I1146" s="104"/>
      <c r="J1146" s="104"/>
      <c r="K1146" s="104"/>
      <c r="L1146" s="104"/>
      <c r="M1146" s="104"/>
      <c r="N1146" s="104"/>
      <c r="O1146" s="104"/>
      <c r="P1146" s="104"/>
      <c r="Q1146" s="104"/>
      <c r="R1146" s="104"/>
      <c r="S1146" s="104"/>
      <c r="T1146" s="104"/>
      <c r="U1146" s="104"/>
      <c r="V1146" s="104"/>
      <c r="W1146" s="104"/>
      <c r="X1146" s="104"/>
      <c r="Y1146" s="104"/>
      <c r="Z1146" s="104"/>
      <c r="AA1146" s="104"/>
      <c r="AB1146" s="104"/>
      <c r="AC1146" s="104"/>
      <c r="AD1146" s="104"/>
      <c r="AE1146" s="104"/>
      <c r="AF1146" s="104"/>
      <c r="AG1146" s="104"/>
      <c r="AH1146" s="104"/>
      <c r="AI1146" s="104"/>
      <c r="AJ1146" s="104"/>
      <c r="AK1146" s="104"/>
      <c r="AL1146" s="104"/>
      <c r="AM1146" s="104"/>
      <c r="AN1146" s="104"/>
      <c r="AO1146" s="104"/>
      <c r="AP1146" s="104"/>
      <c r="AQ1146" s="104"/>
      <c r="AR1146" s="104"/>
      <c r="AS1146" s="104"/>
      <c r="AT1146" s="104"/>
      <c r="AU1146" s="104"/>
      <c r="AV1146" s="104"/>
      <c r="AW1146" s="104"/>
      <c r="AX1146" s="104"/>
      <c r="AY1146" s="104"/>
      <c r="AZ1146" s="104"/>
      <c r="BA1146" s="104"/>
      <c r="BB1146" s="104"/>
      <c r="BC1146" s="104"/>
      <c r="BD1146" s="104"/>
      <c r="BE1146" s="104"/>
      <c r="BF1146" s="104"/>
      <c r="BG1146" s="104"/>
      <c r="BH1146" s="104"/>
      <c r="BI1146" s="104"/>
      <c r="BJ1146" s="104"/>
      <c r="BK1146" s="104"/>
      <c r="BL1146" s="104"/>
      <c r="BM1146" s="104"/>
      <c r="BN1146" s="104"/>
      <c r="BO1146" s="104"/>
      <c r="BP1146" s="104"/>
      <c r="BQ1146" s="104"/>
      <c r="BR1146" s="104"/>
      <c r="BS1146" s="104"/>
      <c r="BT1146" s="104"/>
      <c r="BU1146" s="104"/>
      <c r="BV1146" s="104"/>
      <c r="BW1146" s="104"/>
      <c r="BX1146" s="104"/>
      <c r="BY1146" s="104"/>
      <c r="BZ1146" s="104"/>
      <c r="CA1146" s="104"/>
      <c r="CB1146" s="104"/>
      <c r="CC1146" s="104"/>
      <c r="CD1146" s="104"/>
      <c r="CE1146" s="104"/>
      <c r="CF1146" s="104"/>
      <c r="CG1146" s="104"/>
      <c r="CH1146" s="104"/>
      <c r="CI1146" s="104"/>
      <c r="CJ1146" s="104"/>
      <c r="CK1146" s="104"/>
      <c r="CL1146" s="104"/>
      <c r="CM1146" s="104"/>
      <c r="CN1146" s="104"/>
      <c r="CO1146" s="104"/>
      <c r="CP1146" s="104"/>
      <c r="CQ1146" s="104"/>
    </row>
    <row r="1147" spans="1:95" ht="14.45" hidden="1">
      <c r="A1147" s="104"/>
      <c r="B1147" s="104"/>
      <c r="C1147" s="104"/>
      <c r="D1147" s="104"/>
      <c r="E1147" s="104"/>
      <c r="F1147" s="104"/>
      <c r="G1147" s="104"/>
      <c r="H1147" s="104"/>
      <c r="I1147" s="104"/>
      <c r="J1147" s="104"/>
      <c r="K1147" s="104"/>
      <c r="L1147" s="104"/>
      <c r="M1147" s="104"/>
      <c r="N1147" s="104"/>
      <c r="O1147" s="104"/>
      <c r="P1147" s="104"/>
      <c r="Q1147" s="104"/>
      <c r="R1147" s="104"/>
      <c r="S1147" s="104"/>
      <c r="T1147" s="104"/>
      <c r="U1147" s="104"/>
      <c r="V1147" s="104"/>
      <c r="W1147" s="104"/>
      <c r="X1147" s="104"/>
      <c r="Y1147" s="104"/>
      <c r="Z1147" s="104"/>
      <c r="AA1147" s="104"/>
      <c r="AB1147" s="104"/>
      <c r="AC1147" s="104"/>
      <c r="AD1147" s="104"/>
      <c r="AE1147" s="104"/>
      <c r="AF1147" s="104"/>
      <c r="AG1147" s="104"/>
      <c r="AH1147" s="104"/>
      <c r="AI1147" s="104"/>
      <c r="AJ1147" s="104"/>
      <c r="AK1147" s="104"/>
      <c r="AL1147" s="104"/>
      <c r="AM1147" s="104"/>
      <c r="AN1147" s="104"/>
      <c r="AO1147" s="104"/>
      <c r="AP1147" s="104"/>
      <c r="AQ1147" s="104"/>
      <c r="AR1147" s="104"/>
      <c r="AS1147" s="104"/>
      <c r="AT1147" s="104"/>
      <c r="AU1147" s="104"/>
      <c r="AV1147" s="104"/>
      <c r="AW1147" s="104"/>
      <c r="AX1147" s="104"/>
      <c r="AY1147" s="104"/>
      <c r="AZ1147" s="104"/>
      <c r="BA1147" s="104"/>
      <c r="BB1147" s="104"/>
      <c r="BC1147" s="104"/>
      <c r="BD1147" s="104"/>
      <c r="BE1147" s="104"/>
      <c r="BF1147" s="104"/>
      <c r="BG1147" s="104"/>
      <c r="BH1147" s="104"/>
      <c r="BI1147" s="104"/>
      <c r="BJ1147" s="104"/>
      <c r="BK1147" s="104"/>
      <c r="BL1147" s="104"/>
      <c r="BM1147" s="104"/>
      <c r="BN1147" s="104"/>
      <c r="BO1147" s="104"/>
      <c r="BP1147" s="104"/>
      <c r="BQ1147" s="104"/>
      <c r="BR1147" s="104"/>
      <c r="BS1147" s="104"/>
      <c r="BT1147" s="104"/>
      <c r="BU1147" s="104"/>
      <c r="BV1147" s="104"/>
      <c r="BW1147" s="104"/>
      <c r="BX1147" s="104"/>
      <c r="BY1147" s="104"/>
      <c r="BZ1147" s="104"/>
      <c r="CA1147" s="104"/>
      <c r="CB1147" s="104"/>
      <c r="CC1147" s="104"/>
      <c r="CD1147" s="104"/>
      <c r="CE1147" s="104"/>
      <c r="CF1147" s="104"/>
      <c r="CG1147" s="104"/>
      <c r="CH1147" s="104"/>
      <c r="CI1147" s="104"/>
      <c r="CJ1147" s="104"/>
      <c r="CK1147" s="104"/>
      <c r="CL1147" s="104"/>
      <c r="CM1147" s="104"/>
      <c r="CN1147" s="104"/>
      <c r="CO1147" s="104"/>
      <c r="CP1147" s="104"/>
      <c r="CQ1147" s="104"/>
    </row>
    <row r="1148" spans="1:95" ht="14.45" hidden="1">
      <c r="A1148" s="104"/>
      <c r="B1148" s="104"/>
      <c r="C1148" s="104"/>
      <c r="D1148" s="104"/>
      <c r="E1148" s="104"/>
      <c r="F1148" s="104"/>
      <c r="G1148" s="104"/>
      <c r="H1148" s="104"/>
      <c r="I1148" s="104"/>
      <c r="J1148" s="104"/>
      <c r="K1148" s="104"/>
      <c r="L1148" s="104"/>
      <c r="M1148" s="104"/>
      <c r="N1148" s="104"/>
      <c r="O1148" s="104"/>
      <c r="P1148" s="104"/>
      <c r="Q1148" s="104"/>
      <c r="R1148" s="104"/>
      <c r="S1148" s="104"/>
      <c r="T1148" s="104"/>
      <c r="U1148" s="104"/>
      <c r="V1148" s="104"/>
      <c r="W1148" s="104"/>
      <c r="X1148" s="104"/>
      <c r="Y1148" s="104"/>
      <c r="Z1148" s="104"/>
      <c r="AA1148" s="104"/>
      <c r="AB1148" s="104"/>
      <c r="AC1148" s="104"/>
      <c r="AD1148" s="104"/>
      <c r="AE1148" s="104"/>
      <c r="AF1148" s="104"/>
      <c r="AG1148" s="104"/>
      <c r="AH1148" s="104"/>
      <c r="AI1148" s="104"/>
      <c r="AJ1148" s="104"/>
      <c r="AK1148" s="104"/>
      <c r="AL1148" s="104"/>
      <c r="AM1148" s="104"/>
      <c r="AN1148" s="104"/>
      <c r="AO1148" s="104"/>
      <c r="AP1148" s="104"/>
      <c r="AQ1148" s="104"/>
      <c r="AR1148" s="104"/>
      <c r="AS1148" s="104"/>
      <c r="AT1148" s="104"/>
      <c r="AU1148" s="104"/>
      <c r="AV1148" s="104"/>
      <c r="AW1148" s="104"/>
      <c r="AX1148" s="104"/>
      <c r="AY1148" s="104"/>
      <c r="AZ1148" s="104"/>
      <c r="BA1148" s="104"/>
      <c r="BB1148" s="104"/>
      <c r="BC1148" s="104"/>
      <c r="BD1148" s="104"/>
      <c r="BE1148" s="104"/>
      <c r="BF1148" s="104"/>
      <c r="BG1148" s="104"/>
      <c r="BH1148" s="104"/>
      <c r="BI1148" s="104"/>
      <c r="BJ1148" s="104"/>
      <c r="BK1148" s="104"/>
      <c r="BL1148" s="104"/>
      <c r="BM1148" s="104"/>
      <c r="BN1148" s="104"/>
      <c r="BO1148" s="104"/>
      <c r="BP1148" s="104"/>
      <c r="BQ1148" s="104"/>
      <c r="BR1148" s="104"/>
      <c r="BS1148" s="104"/>
      <c r="BT1148" s="104"/>
      <c r="BU1148" s="104"/>
      <c r="BV1148" s="104"/>
      <c r="BW1148" s="104"/>
      <c r="BX1148" s="104"/>
      <c r="BY1148" s="104"/>
      <c r="BZ1148" s="104"/>
      <c r="CA1148" s="104"/>
      <c r="CB1148" s="104"/>
      <c r="CC1148" s="104"/>
      <c r="CD1148" s="104"/>
      <c r="CE1148" s="104"/>
      <c r="CF1148" s="104"/>
      <c r="CG1148" s="104"/>
      <c r="CH1148" s="104"/>
      <c r="CI1148" s="104"/>
      <c r="CJ1148" s="104"/>
      <c r="CK1148" s="104"/>
      <c r="CL1148" s="104"/>
      <c r="CM1148" s="104"/>
      <c r="CN1148" s="104"/>
      <c r="CO1148" s="104"/>
      <c r="CP1148" s="104"/>
      <c r="CQ1148" s="104"/>
    </row>
    <row r="1149" spans="1:95" ht="14.45" hidden="1">
      <c r="A1149" s="104"/>
      <c r="B1149" s="104"/>
      <c r="C1149" s="104"/>
      <c r="D1149" s="104"/>
      <c r="E1149" s="104"/>
      <c r="F1149" s="104"/>
      <c r="G1149" s="104"/>
      <c r="H1149" s="104"/>
      <c r="I1149" s="104"/>
      <c r="J1149" s="104"/>
      <c r="K1149" s="104"/>
      <c r="L1149" s="104"/>
      <c r="M1149" s="104"/>
      <c r="N1149" s="104"/>
      <c r="O1149" s="104"/>
      <c r="P1149" s="104"/>
      <c r="Q1149" s="104"/>
      <c r="R1149" s="104"/>
      <c r="S1149" s="104"/>
      <c r="T1149" s="104"/>
      <c r="U1149" s="104"/>
      <c r="V1149" s="104"/>
      <c r="W1149" s="104"/>
      <c r="X1149" s="104"/>
      <c r="Y1149" s="104"/>
      <c r="Z1149" s="104"/>
      <c r="AA1149" s="104"/>
      <c r="AB1149" s="104"/>
      <c r="AC1149" s="104"/>
      <c r="AD1149" s="104"/>
      <c r="AE1149" s="104"/>
      <c r="AF1149" s="104"/>
      <c r="AG1149" s="104"/>
      <c r="AH1149" s="104"/>
      <c r="AI1149" s="104"/>
      <c r="AJ1149" s="104"/>
      <c r="AK1149" s="104"/>
      <c r="AL1149" s="104"/>
      <c r="AM1149" s="104"/>
      <c r="AN1149" s="104"/>
      <c r="AO1149" s="104"/>
      <c r="AP1149" s="104"/>
      <c r="AQ1149" s="104"/>
      <c r="AR1149" s="104"/>
      <c r="AS1149" s="104"/>
      <c r="AT1149" s="104"/>
      <c r="AU1149" s="104"/>
      <c r="AV1149" s="104"/>
      <c r="AW1149" s="104"/>
      <c r="AX1149" s="104"/>
      <c r="AY1149" s="104"/>
      <c r="AZ1149" s="104"/>
      <c r="BA1149" s="104"/>
      <c r="BB1149" s="104"/>
      <c r="BC1149" s="104"/>
      <c r="BD1149" s="104"/>
      <c r="BE1149" s="104"/>
      <c r="BF1149" s="104"/>
      <c r="BG1149" s="104"/>
      <c r="BH1149" s="104"/>
      <c r="BI1149" s="104"/>
      <c r="BJ1149" s="104"/>
      <c r="BK1149" s="104"/>
      <c r="BL1149" s="104"/>
      <c r="BM1149" s="104"/>
      <c r="BN1149" s="104"/>
      <c r="BO1149" s="104"/>
      <c r="BP1149" s="104"/>
      <c r="BQ1149" s="104"/>
      <c r="BR1149" s="104"/>
      <c r="BS1149" s="104"/>
      <c r="BT1149" s="104"/>
      <c r="BU1149" s="104"/>
      <c r="BV1149" s="104"/>
      <c r="BW1149" s="104"/>
      <c r="BX1149" s="104"/>
      <c r="BY1149" s="104"/>
      <c r="BZ1149" s="104"/>
      <c r="CA1149" s="104"/>
      <c r="CB1149" s="104"/>
      <c r="CC1149" s="104"/>
      <c r="CD1149" s="104"/>
      <c r="CE1149" s="104"/>
      <c r="CF1149" s="104"/>
      <c r="CG1149" s="104"/>
      <c r="CH1149" s="104"/>
      <c r="CI1149" s="104"/>
      <c r="CJ1149" s="104"/>
      <c r="CK1149" s="104"/>
      <c r="CL1149" s="104"/>
      <c r="CM1149" s="104"/>
      <c r="CN1149" s="104"/>
      <c r="CO1149" s="104"/>
      <c r="CP1149" s="104"/>
      <c r="CQ1149" s="104"/>
    </row>
    <row r="1150" spans="1:95" ht="14.45" hidden="1">
      <c r="A1150" s="104"/>
      <c r="B1150" s="104"/>
      <c r="C1150" s="104"/>
      <c r="D1150" s="104"/>
      <c r="E1150" s="104"/>
      <c r="F1150" s="104"/>
      <c r="G1150" s="104"/>
      <c r="H1150" s="104"/>
      <c r="I1150" s="104"/>
      <c r="J1150" s="104"/>
      <c r="K1150" s="104"/>
      <c r="L1150" s="104"/>
      <c r="M1150" s="104"/>
      <c r="N1150" s="104"/>
      <c r="O1150" s="104"/>
      <c r="P1150" s="104"/>
      <c r="Q1150" s="104"/>
      <c r="R1150" s="104"/>
      <c r="S1150" s="104"/>
      <c r="T1150" s="104"/>
      <c r="U1150" s="104"/>
      <c r="V1150" s="104"/>
      <c r="W1150" s="104"/>
      <c r="X1150" s="104"/>
      <c r="Y1150" s="104"/>
      <c r="Z1150" s="104"/>
      <c r="AA1150" s="104"/>
      <c r="AB1150" s="104"/>
      <c r="AC1150" s="104"/>
      <c r="AD1150" s="104"/>
      <c r="AE1150" s="104"/>
      <c r="AF1150" s="104"/>
      <c r="AG1150" s="104"/>
      <c r="AH1150" s="104"/>
      <c r="AI1150" s="104"/>
      <c r="AJ1150" s="104"/>
      <c r="AK1150" s="104"/>
      <c r="AL1150" s="104"/>
      <c r="AM1150" s="104"/>
      <c r="AN1150" s="104"/>
      <c r="AO1150" s="104"/>
      <c r="AP1150" s="104"/>
      <c r="AQ1150" s="104"/>
      <c r="AR1150" s="104"/>
      <c r="AS1150" s="104"/>
      <c r="AT1150" s="104"/>
      <c r="AU1150" s="104"/>
      <c r="AV1150" s="104"/>
      <c r="AW1150" s="104"/>
      <c r="AX1150" s="104"/>
      <c r="AY1150" s="104"/>
      <c r="AZ1150" s="104"/>
      <c r="BA1150" s="104"/>
      <c r="BB1150" s="104"/>
      <c r="BC1150" s="104"/>
      <c r="BD1150" s="104"/>
      <c r="BE1150" s="104"/>
      <c r="BF1150" s="104"/>
      <c r="BG1150" s="104"/>
      <c r="BH1150" s="104"/>
      <c r="BI1150" s="104"/>
      <c r="BJ1150" s="104"/>
      <c r="BK1150" s="104"/>
      <c r="BL1150" s="104"/>
      <c r="BM1150" s="104"/>
      <c r="BN1150" s="104"/>
      <c r="BO1150" s="104"/>
      <c r="BP1150" s="104"/>
      <c r="BQ1150" s="104"/>
      <c r="BR1150" s="104"/>
      <c r="BS1150" s="104"/>
      <c r="BT1150" s="104"/>
      <c r="BU1150" s="104"/>
      <c r="BV1150" s="104"/>
      <c r="BW1150" s="104"/>
      <c r="BX1150" s="104"/>
      <c r="BY1150" s="104"/>
      <c r="BZ1150" s="104"/>
      <c r="CA1150" s="104"/>
      <c r="CB1150" s="104"/>
      <c r="CC1150" s="104"/>
      <c r="CD1150" s="104"/>
      <c r="CE1150" s="104"/>
      <c r="CF1150" s="104"/>
      <c r="CG1150" s="104"/>
      <c r="CH1150" s="104"/>
      <c r="CI1150" s="104"/>
      <c r="CJ1150" s="104"/>
      <c r="CK1150" s="104"/>
      <c r="CL1150" s="104"/>
      <c r="CM1150" s="104"/>
      <c r="CN1150" s="104"/>
      <c r="CO1150" s="104"/>
      <c r="CP1150" s="104"/>
      <c r="CQ1150" s="104"/>
    </row>
    <row r="1151" spans="1:95" ht="14.45" hidden="1">
      <c r="A1151" s="104"/>
      <c r="B1151" s="104"/>
      <c r="C1151" s="104"/>
      <c r="D1151" s="104"/>
      <c r="E1151" s="104"/>
      <c r="F1151" s="104"/>
      <c r="G1151" s="104"/>
      <c r="H1151" s="104"/>
      <c r="I1151" s="104"/>
      <c r="J1151" s="104"/>
      <c r="K1151" s="104"/>
      <c r="L1151" s="104"/>
      <c r="M1151" s="104"/>
      <c r="N1151" s="104"/>
      <c r="O1151" s="104"/>
      <c r="P1151" s="104"/>
      <c r="Q1151" s="104"/>
      <c r="R1151" s="104"/>
      <c r="S1151" s="104"/>
      <c r="T1151" s="104"/>
      <c r="U1151" s="104"/>
      <c r="V1151" s="104"/>
      <c r="W1151" s="104"/>
      <c r="X1151" s="104"/>
      <c r="Y1151" s="104"/>
      <c r="Z1151" s="104"/>
      <c r="AA1151" s="104"/>
      <c r="AB1151" s="104"/>
      <c r="AC1151" s="104"/>
      <c r="AD1151" s="104"/>
      <c r="AE1151" s="104"/>
      <c r="AF1151" s="104"/>
      <c r="AG1151" s="104"/>
      <c r="AH1151" s="104"/>
      <c r="AI1151" s="104"/>
      <c r="AJ1151" s="104"/>
      <c r="AK1151" s="104"/>
      <c r="AL1151" s="104"/>
      <c r="AM1151" s="104"/>
      <c r="AN1151" s="104"/>
      <c r="AO1151" s="104"/>
      <c r="AP1151" s="104"/>
      <c r="AQ1151" s="104"/>
      <c r="AR1151" s="104"/>
      <c r="AS1151" s="104"/>
      <c r="AT1151" s="104"/>
      <c r="AU1151" s="104"/>
      <c r="AV1151" s="104"/>
      <c r="AW1151" s="104"/>
      <c r="AX1151" s="104"/>
      <c r="AY1151" s="104"/>
      <c r="AZ1151" s="104"/>
      <c r="BA1151" s="104"/>
      <c r="BB1151" s="104"/>
      <c r="BC1151" s="104"/>
      <c r="BD1151" s="104"/>
      <c r="BE1151" s="104"/>
      <c r="BF1151" s="104"/>
      <c r="BG1151" s="104"/>
      <c r="BH1151" s="104"/>
      <c r="BI1151" s="104"/>
      <c r="BJ1151" s="104"/>
      <c r="BK1151" s="104"/>
      <c r="BL1151" s="104"/>
      <c r="BM1151" s="104"/>
      <c r="BN1151" s="104"/>
      <c r="BO1151" s="104"/>
      <c r="BP1151" s="104"/>
      <c r="BQ1151" s="104"/>
      <c r="BR1151" s="104"/>
      <c r="BS1151" s="104"/>
      <c r="BT1151" s="104"/>
      <c r="BU1151" s="104"/>
      <c r="BV1151" s="104"/>
      <c r="BW1151" s="104"/>
      <c r="BX1151" s="104"/>
      <c r="BY1151" s="104"/>
      <c r="BZ1151" s="104"/>
      <c r="CA1151" s="104"/>
      <c r="CB1151" s="104"/>
      <c r="CC1151" s="104"/>
      <c r="CD1151" s="104"/>
      <c r="CE1151" s="104"/>
      <c r="CF1151" s="104"/>
      <c r="CG1151" s="104"/>
      <c r="CH1151" s="104"/>
      <c r="CI1151" s="104"/>
      <c r="CJ1151" s="104"/>
      <c r="CK1151" s="104"/>
      <c r="CL1151" s="104"/>
      <c r="CM1151" s="104"/>
      <c r="CN1151" s="104"/>
      <c r="CO1151" s="104"/>
      <c r="CP1151" s="104"/>
      <c r="CQ1151" s="104"/>
    </row>
    <row r="1152" spans="1:95" ht="14.45" hidden="1">
      <c r="A1152" s="104"/>
      <c r="B1152" s="104"/>
      <c r="C1152" s="104"/>
      <c r="D1152" s="104"/>
      <c r="E1152" s="104"/>
      <c r="F1152" s="104"/>
      <c r="G1152" s="104"/>
      <c r="H1152" s="104"/>
      <c r="I1152" s="104"/>
      <c r="J1152" s="104"/>
      <c r="K1152" s="104"/>
      <c r="L1152" s="104"/>
      <c r="M1152" s="104"/>
      <c r="N1152" s="104"/>
      <c r="O1152" s="104"/>
      <c r="P1152" s="104"/>
      <c r="Q1152" s="104"/>
      <c r="R1152" s="104"/>
      <c r="S1152" s="104"/>
      <c r="T1152" s="104"/>
      <c r="U1152" s="104"/>
      <c r="V1152" s="104"/>
      <c r="W1152" s="104"/>
      <c r="X1152" s="104"/>
      <c r="Y1152" s="104"/>
      <c r="Z1152" s="104"/>
      <c r="AA1152" s="104"/>
      <c r="AB1152" s="104"/>
      <c r="AC1152" s="104"/>
      <c r="AD1152" s="104"/>
      <c r="AE1152" s="104"/>
      <c r="AF1152" s="104"/>
      <c r="AG1152" s="104"/>
      <c r="AH1152" s="104"/>
      <c r="AI1152" s="104"/>
      <c r="AJ1152" s="104"/>
      <c r="AK1152" s="104"/>
      <c r="AL1152" s="104"/>
      <c r="AM1152" s="104"/>
      <c r="AN1152" s="104"/>
      <c r="AO1152" s="104"/>
      <c r="AP1152" s="104"/>
      <c r="AQ1152" s="104"/>
      <c r="AR1152" s="104"/>
      <c r="AS1152" s="104"/>
      <c r="AT1152" s="104"/>
      <c r="AU1152" s="104"/>
      <c r="AV1152" s="104"/>
      <c r="AW1152" s="104"/>
      <c r="AX1152" s="104"/>
      <c r="AY1152" s="104"/>
      <c r="AZ1152" s="104"/>
      <c r="BA1152" s="104"/>
      <c r="BB1152" s="104"/>
      <c r="BC1152" s="104"/>
      <c r="BD1152" s="104"/>
      <c r="BE1152" s="104"/>
      <c r="BF1152" s="104"/>
      <c r="BG1152" s="104"/>
      <c r="BH1152" s="104"/>
      <c r="BI1152" s="104"/>
      <c r="BJ1152" s="104"/>
      <c r="BK1152" s="104"/>
      <c r="BL1152" s="104"/>
      <c r="BM1152" s="104"/>
      <c r="BN1152" s="104"/>
      <c r="BO1152" s="104"/>
      <c r="BP1152" s="104"/>
      <c r="BQ1152" s="104"/>
      <c r="BR1152" s="104"/>
      <c r="BS1152" s="104"/>
      <c r="BT1152" s="104"/>
      <c r="BU1152" s="104"/>
      <c r="BV1152" s="104"/>
      <c r="BW1152" s="104"/>
      <c r="BX1152" s="104"/>
      <c r="BY1152" s="104"/>
      <c r="BZ1152" s="104"/>
      <c r="CA1152" s="104"/>
      <c r="CB1152" s="104"/>
      <c r="CC1152" s="104"/>
      <c r="CD1152" s="104"/>
      <c r="CE1152" s="104"/>
      <c r="CF1152" s="104"/>
      <c r="CG1152" s="104"/>
      <c r="CH1152" s="104"/>
      <c r="CI1152" s="104"/>
      <c r="CJ1152" s="104"/>
      <c r="CK1152" s="104"/>
      <c r="CL1152" s="104"/>
      <c r="CM1152" s="104"/>
      <c r="CN1152" s="104"/>
      <c r="CO1152" s="104"/>
      <c r="CP1152" s="104"/>
      <c r="CQ1152" s="104"/>
    </row>
    <row r="1153" spans="1:95" ht="14.45" hidden="1">
      <c r="A1153" s="104"/>
      <c r="B1153" s="104"/>
      <c r="C1153" s="104"/>
      <c r="D1153" s="104"/>
      <c r="E1153" s="104"/>
      <c r="F1153" s="104"/>
      <c r="G1153" s="104"/>
      <c r="H1153" s="104"/>
      <c r="I1153" s="104"/>
      <c r="J1153" s="104"/>
      <c r="K1153" s="104"/>
      <c r="L1153" s="104"/>
      <c r="M1153" s="104"/>
      <c r="N1153" s="104"/>
      <c r="O1153" s="104"/>
      <c r="P1153" s="104"/>
      <c r="Q1153" s="104"/>
      <c r="R1153" s="104"/>
      <c r="S1153" s="104"/>
      <c r="T1153" s="104"/>
      <c r="U1153" s="104"/>
      <c r="V1153" s="104"/>
      <c r="W1153" s="104"/>
      <c r="X1153" s="104"/>
      <c r="Y1153" s="104"/>
      <c r="Z1153" s="104"/>
      <c r="AA1153" s="104"/>
      <c r="AB1153" s="104"/>
      <c r="AC1153" s="104"/>
      <c r="AD1153" s="104"/>
      <c r="AE1153" s="104"/>
      <c r="AF1153" s="104"/>
      <c r="AG1153" s="104"/>
      <c r="AH1153" s="104"/>
      <c r="AI1153" s="104"/>
      <c r="AJ1153" s="104"/>
      <c r="AK1153" s="104"/>
      <c r="AL1153" s="104"/>
      <c r="AM1153" s="104"/>
      <c r="AN1153" s="104"/>
      <c r="AO1153" s="104"/>
      <c r="AP1153" s="104"/>
      <c r="AQ1153" s="104"/>
      <c r="AR1153" s="104"/>
      <c r="AS1153" s="104"/>
      <c r="AT1153" s="104"/>
      <c r="AU1153" s="104"/>
      <c r="AV1153" s="104"/>
      <c r="AW1153" s="104"/>
      <c r="AX1153" s="104"/>
      <c r="AY1153" s="104"/>
      <c r="AZ1153" s="104"/>
      <c r="BA1153" s="104"/>
      <c r="BB1153" s="104"/>
      <c r="BC1153" s="104"/>
      <c r="BD1153" s="104"/>
      <c r="BE1153" s="104"/>
      <c r="BF1153" s="104"/>
      <c r="BG1153" s="104"/>
      <c r="BH1153" s="104"/>
      <c r="BI1153" s="104"/>
      <c r="BJ1153" s="104"/>
      <c r="BK1153" s="104"/>
      <c r="BL1153" s="104"/>
      <c r="BM1153" s="104"/>
      <c r="BN1153" s="104"/>
      <c r="BO1153" s="104"/>
      <c r="BP1153" s="104"/>
      <c r="BQ1153" s="104"/>
      <c r="BR1153" s="104"/>
      <c r="BS1153" s="104"/>
      <c r="BT1153" s="104"/>
      <c r="BU1153" s="104"/>
      <c r="BV1153" s="104"/>
      <c r="BW1153" s="104"/>
      <c r="BX1153" s="104"/>
      <c r="BY1153" s="104"/>
      <c r="BZ1153" s="104"/>
      <c r="CA1153" s="104"/>
      <c r="CB1153" s="104"/>
      <c r="CC1153" s="104"/>
      <c r="CD1153" s="104"/>
      <c r="CE1153" s="104"/>
      <c r="CF1153" s="104"/>
      <c r="CG1153" s="104"/>
      <c r="CH1153" s="104"/>
      <c r="CI1153" s="104"/>
      <c r="CJ1153" s="104"/>
      <c r="CK1153" s="104"/>
      <c r="CL1153" s="104"/>
      <c r="CM1153" s="104"/>
      <c r="CN1153" s="104"/>
      <c r="CO1153" s="104"/>
      <c r="CP1153" s="104"/>
      <c r="CQ1153" s="104"/>
    </row>
    <row r="1154" spans="1:95" ht="14.45" hidden="1">
      <c r="A1154" s="104"/>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4"/>
      <c r="AT1154" s="104"/>
      <c r="AU1154" s="104"/>
      <c r="AV1154" s="104"/>
      <c r="AW1154" s="104"/>
      <c r="AX1154" s="104"/>
      <c r="AY1154" s="104"/>
      <c r="AZ1154" s="104"/>
      <c r="BA1154" s="104"/>
      <c r="BB1154" s="104"/>
      <c r="BC1154" s="104"/>
      <c r="BD1154" s="104"/>
      <c r="BE1154" s="104"/>
      <c r="BF1154" s="104"/>
      <c r="BG1154" s="104"/>
      <c r="BH1154" s="104"/>
      <c r="BI1154" s="104"/>
      <c r="BJ1154" s="104"/>
      <c r="BK1154" s="104"/>
      <c r="BL1154" s="104"/>
      <c r="BM1154" s="104"/>
      <c r="BN1154" s="104"/>
      <c r="BO1154" s="104"/>
      <c r="BP1154" s="104"/>
      <c r="BQ1154" s="104"/>
      <c r="BR1154" s="104"/>
      <c r="BS1154" s="104"/>
      <c r="BT1154" s="104"/>
      <c r="BU1154" s="104"/>
      <c r="BV1154" s="104"/>
      <c r="BW1154" s="104"/>
      <c r="BX1154" s="104"/>
      <c r="BY1154" s="104"/>
      <c r="BZ1154" s="104"/>
      <c r="CA1154" s="104"/>
      <c r="CB1154" s="104"/>
      <c r="CC1154" s="104"/>
      <c r="CD1154" s="104"/>
      <c r="CE1154" s="104"/>
      <c r="CF1154" s="104"/>
      <c r="CG1154" s="104"/>
      <c r="CH1154" s="104"/>
      <c r="CI1154" s="104"/>
      <c r="CJ1154" s="104"/>
      <c r="CK1154" s="104"/>
      <c r="CL1154" s="104"/>
      <c r="CM1154" s="104"/>
      <c r="CN1154" s="104"/>
      <c r="CO1154" s="104"/>
      <c r="CP1154" s="104"/>
      <c r="CQ1154" s="104"/>
    </row>
    <row r="1155" spans="1:95" ht="14.45" hidden="1">
      <c r="A1155" s="104"/>
      <c r="B1155" s="104"/>
      <c r="C1155" s="104"/>
      <c r="D1155" s="104"/>
      <c r="E1155" s="104"/>
      <c r="F1155" s="104"/>
      <c r="G1155" s="104"/>
      <c r="H1155" s="104"/>
      <c r="I1155" s="104"/>
      <c r="J1155" s="104"/>
      <c r="K1155" s="104"/>
      <c r="L1155" s="104"/>
      <c r="M1155" s="104"/>
      <c r="N1155" s="104"/>
      <c r="O1155" s="104"/>
      <c r="P1155" s="104"/>
      <c r="Q1155" s="104"/>
      <c r="R1155" s="104"/>
      <c r="S1155" s="104"/>
      <c r="T1155" s="104"/>
      <c r="U1155" s="104"/>
      <c r="V1155" s="104"/>
      <c r="W1155" s="104"/>
      <c r="X1155" s="104"/>
      <c r="Y1155" s="104"/>
      <c r="Z1155" s="104"/>
      <c r="AA1155" s="104"/>
      <c r="AB1155" s="104"/>
      <c r="AC1155" s="104"/>
      <c r="AD1155" s="104"/>
      <c r="AE1155" s="104"/>
      <c r="AF1155" s="104"/>
      <c r="AG1155" s="104"/>
      <c r="AH1155" s="104"/>
      <c r="AI1155" s="104"/>
      <c r="AJ1155" s="104"/>
      <c r="AK1155" s="104"/>
      <c r="AL1155" s="104"/>
      <c r="AM1155" s="104"/>
      <c r="AN1155" s="104"/>
      <c r="AO1155" s="104"/>
      <c r="AP1155" s="104"/>
      <c r="AQ1155" s="104"/>
      <c r="AR1155" s="104"/>
      <c r="AS1155" s="104"/>
      <c r="AT1155" s="104"/>
      <c r="AU1155" s="104"/>
      <c r="AV1155" s="104"/>
      <c r="AW1155" s="104"/>
      <c r="AX1155" s="104"/>
      <c r="AY1155" s="104"/>
      <c r="AZ1155" s="104"/>
      <c r="BA1155" s="104"/>
      <c r="BB1155" s="104"/>
      <c r="BC1155" s="104"/>
      <c r="BD1155" s="104"/>
      <c r="BE1155" s="104"/>
      <c r="BF1155" s="104"/>
      <c r="BG1155" s="104"/>
      <c r="BH1155" s="104"/>
      <c r="BI1155" s="104"/>
      <c r="BJ1155" s="104"/>
      <c r="BK1155" s="104"/>
      <c r="BL1155" s="104"/>
      <c r="BM1155" s="104"/>
      <c r="BN1155" s="104"/>
      <c r="BO1155" s="104"/>
      <c r="BP1155" s="104"/>
      <c r="BQ1155" s="104"/>
      <c r="BR1155" s="104"/>
      <c r="BS1155" s="104"/>
      <c r="BT1155" s="104"/>
      <c r="BU1155" s="104"/>
      <c r="BV1155" s="104"/>
      <c r="BW1155" s="104"/>
      <c r="BX1155" s="104"/>
      <c r="BY1155" s="104"/>
      <c r="BZ1155" s="104"/>
      <c r="CA1155" s="104"/>
      <c r="CB1155" s="104"/>
      <c r="CC1155" s="104"/>
      <c r="CD1155" s="104"/>
      <c r="CE1155" s="104"/>
      <c r="CF1155" s="104"/>
      <c r="CG1155" s="104"/>
      <c r="CH1155" s="104"/>
      <c r="CI1155" s="104"/>
      <c r="CJ1155" s="104"/>
      <c r="CK1155" s="104"/>
      <c r="CL1155" s="104"/>
      <c r="CM1155" s="104"/>
      <c r="CN1155" s="104"/>
      <c r="CO1155" s="104"/>
      <c r="CP1155" s="104"/>
      <c r="CQ1155" s="104"/>
    </row>
    <row r="1156" spans="1:95" ht="14.45" hidden="1">
      <c r="A1156" s="104"/>
      <c r="B1156" s="104"/>
      <c r="C1156" s="104"/>
      <c r="D1156" s="104"/>
      <c r="E1156" s="104"/>
      <c r="F1156" s="104"/>
      <c r="G1156" s="104"/>
      <c r="H1156" s="104"/>
      <c r="I1156" s="104"/>
      <c r="J1156" s="104"/>
      <c r="K1156" s="104"/>
      <c r="L1156" s="104"/>
      <c r="M1156" s="104"/>
      <c r="N1156" s="104"/>
      <c r="O1156" s="104"/>
      <c r="P1156" s="104"/>
      <c r="Q1156" s="104"/>
      <c r="R1156" s="104"/>
      <c r="S1156" s="104"/>
      <c r="T1156" s="104"/>
      <c r="U1156" s="104"/>
      <c r="V1156" s="104"/>
      <c r="W1156" s="104"/>
      <c r="X1156" s="104"/>
      <c r="Y1156" s="104"/>
      <c r="Z1156" s="104"/>
      <c r="AA1156" s="104"/>
      <c r="AB1156" s="104"/>
      <c r="AC1156" s="104"/>
      <c r="AD1156" s="104"/>
      <c r="AE1156" s="104"/>
      <c r="AF1156" s="104"/>
      <c r="AG1156" s="104"/>
      <c r="AH1156" s="104"/>
      <c r="AI1156" s="104"/>
      <c r="AJ1156" s="104"/>
      <c r="AK1156" s="104"/>
      <c r="AL1156" s="104"/>
      <c r="AM1156" s="104"/>
      <c r="AN1156" s="104"/>
      <c r="AO1156" s="104"/>
      <c r="AP1156" s="104"/>
      <c r="AQ1156" s="104"/>
      <c r="AR1156" s="104"/>
      <c r="AS1156" s="104"/>
      <c r="AT1156" s="104"/>
      <c r="AU1156" s="104"/>
      <c r="AV1156" s="104"/>
      <c r="AW1156" s="104"/>
      <c r="AX1156" s="104"/>
      <c r="AY1156" s="104"/>
      <c r="AZ1156" s="104"/>
      <c r="BA1156" s="104"/>
      <c r="BB1156" s="104"/>
      <c r="BC1156" s="104"/>
      <c r="BD1156" s="104"/>
      <c r="BE1156" s="104"/>
      <c r="BF1156" s="104"/>
      <c r="BG1156" s="104"/>
      <c r="BH1156" s="104"/>
      <c r="BI1156" s="104"/>
      <c r="BJ1156" s="104"/>
      <c r="BK1156" s="104"/>
      <c r="BL1156" s="104"/>
      <c r="BM1156" s="104"/>
      <c r="BN1156" s="104"/>
      <c r="BO1156" s="104"/>
      <c r="BP1156" s="104"/>
      <c r="BQ1156" s="104"/>
      <c r="BR1156" s="104"/>
      <c r="BS1156" s="104"/>
      <c r="BT1156" s="104"/>
      <c r="BU1156" s="104"/>
      <c r="BV1156" s="104"/>
      <c r="BW1156" s="104"/>
      <c r="BX1156" s="104"/>
      <c r="BY1156" s="104"/>
      <c r="BZ1156" s="104"/>
      <c r="CA1156" s="104"/>
      <c r="CB1156" s="104"/>
      <c r="CC1156" s="104"/>
      <c r="CD1156" s="104"/>
      <c r="CE1156" s="104"/>
      <c r="CF1156" s="104"/>
      <c r="CG1156" s="104"/>
      <c r="CH1156" s="104"/>
      <c r="CI1156" s="104"/>
      <c r="CJ1156" s="104"/>
      <c r="CK1156" s="104"/>
      <c r="CL1156" s="104"/>
      <c r="CM1156" s="104"/>
      <c r="CN1156" s="104"/>
      <c r="CO1156" s="104"/>
      <c r="CP1156" s="104"/>
      <c r="CQ1156" s="104"/>
    </row>
    <row r="1157" spans="1:95" ht="14.45" hidden="1">
      <c r="A1157" s="104"/>
      <c r="B1157" s="104"/>
      <c r="C1157" s="104"/>
      <c r="D1157" s="104"/>
      <c r="E1157" s="104"/>
      <c r="F1157" s="104"/>
      <c r="G1157" s="104"/>
      <c r="H1157" s="104"/>
      <c r="I1157" s="104"/>
      <c r="J1157" s="104"/>
      <c r="K1157" s="104"/>
      <c r="L1157" s="104"/>
      <c r="M1157" s="104"/>
      <c r="N1157" s="104"/>
      <c r="O1157" s="104"/>
      <c r="P1157" s="104"/>
      <c r="Q1157" s="104"/>
      <c r="R1157" s="104"/>
      <c r="S1157" s="104"/>
      <c r="T1157" s="104"/>
      <c r="U1157" s="104"/>
      <c r="V1157" s="104"/>
      <c r="W1157" s="104"/>
      <c r="X1157" s="104"/>
      <c r="Y1157" s="104"/>
      <c r="Z1157" s="104"/>
      <c r="AA1157" s="104"/>
      <c r="AB1157" s="104"/>
      <c r="AC1157" s="104"/>
      <c r="AD1157" s="104"/>
      <c r="AE1157" s="104"/>
      <c r="AF1157" s="104"/>
      <c r="AG1157" s="104"/>
      <c r="AH1157" s="104"/>
      <c r="AI1157" s="104"/>
      <c r="AJ1157" s="104"/>
      <c r="AK1157" s="104"/>
      <c r="AL1157" s="104"/>
      <c r="AM1157" s="104"/>
      <c r="AN1157" s="104"/>
      <c r="AO1157" s="104"/>
      <c r="AP1157" s="104"/>
      <c r="AQ1157" s="104"/>
      <c r="AR1157" s="104"/>
      <c r="AS1157" s="104"/>
      <c r="AT1157" s="104"/>
      <c r="AU1157" s="104"/>
      <c r="AV1157" s="104"/>
      <c r="AW1157" s="104"/>
      <c r="AX1157" s="104"/>
      <c r="AY1157" s="104"/>
      <c r="AZ1157" s="104"/>
      <c r="BA1157" s="104"/>
      <c r="BB1157" s="104"/>
      <c r="BC1157" s="104"/>
      <c r="BD1157" s="104"/>
      <c r="BE1157" s="104"/>
      <c r="BF1157" s="104"/>
      <c r="BG1157" s="104"/>
      <c r="BH1157" s="104"/>
      <c r="BI1157" s="104"/>
      <c r="BJ1157" s="104"/>
      <c r="BK1157" s="104"/>
      <c r="BL1157" s="104"/>
      <c r="BM1157" s="104"/>
      <c r="BN1157" s="104"/>
      <c r="BO1157" s="104"/>
      <c r="BP1157" s="104"/>
      <c r="BQ1157" s="104"/>
      <c r="BR1157" s="104"/>
      <c r="BS1157" s="104"/>
      <c r="BT1157" s="104"/>
      <c r="BU1157" s="104"/>
      <c r="BV1157" s="104"/>
      <c r="BW1157" s="104"/>
      <c r="BX1157" s="104"/>
      <c r="BY1157" s="104"/>
      <c r="BZ1157" s="104"/>
      <c r="CA1157" s="104"/>
      <c r="CB1157" s="104"/>
      <c r="CC1157" s="104"/>
      <c r="CD1157" s="104"/>
      <c r="CE1157" s="104"/>
      <c r="CF1157" s="104"/>
      <c r="CG1157" s="104"/>
      <c r="CH1157" s="104"/>
      <c r="CI1157" s="104"/>
      <c r="CJ1157" s="104"/>
      <c r="CK1157" s="104"/>
      <c r="CL1157" s="104"/>
      <c r="CM1157" s="104"/>
      <c r="CN1157" s="104"/>
      <c r="CO1157" s="104"/>
      <c r="CP1157" s="104"/>
      <c r="CQ1157" s="104"/>
    </row>
    <row r="1158" spans="1:95" ht="14.45" hidden="1">
      <c r="A1158" s="104"/>
      <c r="B1158" s="104"/>
      <c r="C1158" s="104"/>
      <c r="D1158" s="104"/>
      <c r="E1158" s="104"/>
      <c r="F1158" s="104"/>
      <c r="G1158" s="104"/>
      <c r="H1158" s="104"/>
      <c r="I1158" s="104"/>
      <c r="J1158" s="104"/>
      <c r="K1158" s="104"/>
      <c r="L1158" s="104"/>
      <c r="M1158" s="104"/>
      <c r="N1158" s="104"/>
      <c r="O1158" s="104"/>
      <c r="P1158" s="104"/>
      <c r="Q1158" s="104"/>
      <c r="R1158" s="104"/>
      <c r="S1158" s="104"/>
      <c r="T1158" s="104"/>
      <c r="U1158" s="104"/>
      <c r="V1158" s="104"/>
      <c r="W1158" s="104"/>
      <c r="X1158" s="104"/>
      <c r="Y1158" s="104"/>
      <c r="Z1158" s="104"/>
      <c r="AA1158" s="104"/>
      <c r="AB1158" s="104"/>
      <c r="AC1158" s="104"/>
      <c r="AD1158" s="104"/>
      <c r="AE1158" s="104"/>
      <c r="AF1158" s="104"/>
      <c r="AG1158" s="104"/>
      <c r="AH1158" s="104"/>
      <c r="AI1158" s="104"/>
      <c r="AJ1158" s="104"/>
      <c r="AK1158" s="104"/>
      <c r="AL1158" s="104"/>
      <c r="AM1158" s="104"/>
      <c r="AN1158" s="104"/>
      <c r="AO1158" s="104"/>
      <c r="AP1158" s="104"/>
      <c r="AQ1158" s="104"/>
      <c r="AR1158" s="104"/>
      <c r="AS1158" s="104"/>
      <c r="AT1158" s="104"/>
      <c r="AU1158" s="104"/>
      <c r="AV1158" s="104"/>
      <c r="AW1158" s="104"/>
      <c r="AX1158" s="104"/>
      <c r="AY1158" s="104"/>
      <c r="AZ1158" s="104"/>
      <c r="BA1158" s="104"/>
      <c r="BB1158" s="104"/>
      <c r="BC1158" s="104"/>
      <c r="BD1158" s="104"/>
      <c r="BE1158" s="104"/>
      <c r="BF1158" s="104"/>
      <c r="BG1158" s="104"/>
      <c r="BH1158" s="104"/>
      <c r="BI1158" s="104"/>
      <c r="BJ1158" s="104"/>
      <c r="BK1158" s="104"/>
      <c r="BL1158" s="104"/>
      <c r="BM1158" s="104"/>
      <c r="BN1158" s="104"/>
      <c r="BO1158" s="104"/>
      <c r="BP1158" s="104"/>
      <c r="BQ1158" s="104"/>
      <c r="BR1158" s="104"/>
      <c r="BS1158" s="104"/>
      <c r="BT1158" s="104"/>
      <c r="BU1158" s="104"/>
      <c r="BV1158" s="104"/>
      <c r="BW1158" s="104"/>
      <c r="BX1158" s="104"/>
      <c r="BY1158" s="104"/>
      <c r="BZ1158" s="104"/>
      <c r="CA1158" s="104"/>
      <c r="CB1158" s="104"/>
      <c r="CC1158" s="104"/>
      <c r="CD1158" s="104"/>
      <c r="CE1158" s="104"/>
      <c r="CF1158" s="104"/>
      <c r="CG1158" s="104"/>
      <c r="CH1158" s="104"/>
      <c r="CI1158" s="104"/>
      <c r="CJ1158" s="104"/>
      <c r="CK1158" s="104"/>
      <c r="CL1158" s="104"/>
      <c r="CM1158" s="104"/>
      <c r="CN1158" s="104"/>
      <c r="CO1158" s="104"/>
      <c r="CP1158" s="104"/>
      <c r="CQ1158" s="104"/>
    </row>
    <row r="1159" spans="1:95" ht="14.45" hidden="1">
      <c r="A1159" s="104"/>
      <c r="B1159" s="104"/>
      <c r="C1159" s="104"/>
      <c r="D1159" s="104"/>
      <c r="E1159" s="104"/>
      <c r="F1159" s="104"/>
      <c r="G1159" s="104"/>
      <c r="H1159" s="104"/>
      <c r="I1159" s="104"/>
      <c r="J1159" s="104"/>
      <c r="K1159" s="104"/>
      <c r="L1159" s="104"/>
      <c r="M1159" s="104"/>
      <c r="N1159" s="104"/>
      <c r="O1159" s="104"/>
      <c r="P1159" s="104"/>
      <c r="Q1159" s="104"/>
      <c r="R1159" s="104"/>
      <c r="S1159" s="104"/>
      <c r="T1159" s="104"/>
      <c r="U1159" s="104"/>
      <c r="V1159" s="104"/>
      <c r="W1159" s="104"/>
      <c r="X1159" s="104"/>
      <c r="Y1159" s="104"/>
      <c r="Z1159" s="104"/>
      <c r="AA1159" s="104"/>
      <c r="AB1159" s="104"/>
      <c r="AC1159" s="104"/>
      <c r="AD1159" s="104"/>
      <c r="AE1159" s="104"/>
      <c r="AF1159" s="104"/>
      <c r="AG1159" s="104"/>
      <c r="AH1159" s="104"/>
      <c r="AI1159" s="104"/>
      <c r="AJ1159" s="104"/>
      <c r="AK1159" s="104"/>
      <c r="AL1159" s="104"/>
      <c r="AM1159" s="104"/>
      <c r="AN1159" s="104"/>
      <c r="AO1159" s="104"/>
      <c r="AP1159" s="104"/>
      <c r="AQ1159" s="104"/>
      <c r="AR1159" s="104"/>
      <c r="AS1159" s="104"/>
      <c r="AT1159" s="104"/>
      <c r="AU1159" s="104"/>
      <c r="AV1159" s="104"/>
      <c r="AW1159" s="104"/>
      <c r="AX1159" s="104"/>
      <c r="AY1159" s="104"/>
      <c r="AZ1159" s="104"/>
      <c r="BA1159" s="104"/>
      <c r="BB1159" s="104"/>
      <c r="BC1159" s="104"/>
      <c r="BD1159" s="104"/>
      <c r="BE1159" s="104"/>
      <c r="BF1159" s="104"/>
      <c r="BG1159" s="104"/>
      <c r="BH1159" s="104"/>
      <c r="BI1159" s="104"/>
      <c r="BJ1159" s="104"/>
      <c r="BK1159" s="104"/>
      <c r="BL1159" s="104"/>
      <c r="BM1159" s="104"/>
      <c r="BN1159" s="104"/>
      <c r="BO1159" s="104"/>
      <c r="BP1159" s="104"/>
      <c r="BQ1159" s="104"/>
      <c r="BR1159" s="104"/>
      <c r="BS1159" s="104"/>
      <c r="BT1159" s="104"/>
      <c r="BU1159" s="104"/>
      <c r="BV1159" s="104"/>
      <c r="BW1159" s="104"/>
      <c r="BX1159" s="104"/>
      <c r="BY1159" s="104"/>
      <c r="BZ1159" s="104"/>
      <c r="CA1159" s="104"/>
      <c r="CB1159" s="104"/>
      <c r="CC1159" s="104"/>
      <c r="CD1159" s="104"/>
      <c r="CE1159" s="104"/>
      <c r="CF1159" s="104"/>
      <c r="CG1159" s="104"/>
      <c r="CH1159" s="104"/>
      <c r="CI1159" s="104"/>
      <c r="CJ1159" s="104"/>
      <c r="CK1159" s="104"/>
      <c r="CL1159" s="104"/>
      <c r="CM1159" s="104"/>
      <c r="CN1159" s="104"/>
      <c r="CO1159" s="104"/>
      <c r="CP1159" s="104"/>
      <c r="CQ1159" s="104"/>
    </row>
    <row r="1160" spans="1:95" ht="14.45" hidden="1">
      <c r="A1160" s="104"/>
      <c r="B1160" s="104"/>
      <c r="C1160" s="104"/>
      <c r="D1160" s="104"/>
      <c r="E1160" s="104"/>
      <c r="F1160" s="104"/>
      <c r="G1160" s="104"/>
      <c r="H1160" s="104"/>
      <c r="I1160" s="104"/>
      <c r="J1160" s="104"/>
      <c r="K1160" s="104"/>
      <c r="L1160" s="104"/>
      <c r="M1160" s="104"/>
      <c r="N1160" s="104"/>
      <c r="O1160" s="104"/>
      <c r="P1160" s="104"/>
      <c r="Q1160" s="104"/>
      <c r="R1160" s="104"/>
      <c r="S1160" s="104"/>
      <c r="T1160" s="104"/>
      <c r="U1160" s="104"/>
      <c r="V1160" s="104"/>
      <c r="W1160" s="104"/>
      <c r="X1160" s="104"/>
      <c r="Y1160" s="104"/>
      <c r="Z1160" s="104"/>
      <c r="AA1160" s="104"/>
      <c r="AB1160" s="104"/>
      <c r="AC1160" s="104"/>
      <c r="AD1160" s="104"/>
      <c r="AE1160" s="104"/>
      <c r="AF1160" s="104"/>
      <c r="AG1160" s="104"/>
      <c r="AH1160" s="104"/>
      <c r="AI1160" s="104"/>
      <c r="AJ1160" s="104"/>
      <c r="AK1160" s="104"/>
      <c r="AL1160" s="104"/>
      <c r="AM1160" s="104"/>
      <c r="AN1160" s="104"/>
      <c r="AO1160" s="104"/>
      <c r="AP1160" s="104"/>
      <c r="AQ1160" s="104"/>
      <c r="AR1160" s="104"/>
      <c r="AS1160" s="104"/>
      <c r="AT1160" s="104"/>
      <c r="AU1160" s="104"/>
      <c r="AV1160" s="104"/>
      <c r="AW1160" s="104"/>
      <c r="AX1160" s="104"/>
      <c r="AY1160" s="104"/>
      <c r="AZ1160" s="104"/>
      <c r="BA1160" s="104"/>
      <c r="BB1160" s="104"/>
      <c r="BC1160" s="104"/>
      <c r="BD1160" s="104"/>
      <c r="BE1160" s="104"/>
      <c r="BF1160" s="104"/>
      <c r="BG1160" s="104"/>
      <c r="BH1160" s="104"/>
      <c r="BI1160" s="104"/>
      <c r="BJ1160" s="104"/>
      <c r="BK1160" s="104"/>
      <c r="BL1160" s="104"/>
      <c r="BM1160" s="104"/>
      <c r="BN1160" s="104"/>
      <c r="BO1160" s="104"/>
      <c r="BP1160" s="104"/>
      <c r="BQ1160" s="104"/>
      <c r="BR1160" s="104"/>
      <c r="BS1160" s="104"/>
      <c r="BT1160" s="104"/>
      <c r="BU1160" s="104"/>
      <c r="BV1160" s="104"/>
      <c r="BW1160" s="104"/>
      <c r="BX1160" s="104"/>
      <c r="BY1160" s="104"/>
      <c r="BZ1160" s="104"/>
      <c r="CA1160" s="104"/>
      <c r="CB1160" s="104"/>
      <c r="CC1160" s="104"/>
      <c r="CD1160" s="104"/>
      <c r="CE1160" s="104"/>
      <c r="CF1160" s="104"/>
      <c r="CG1160" s="104"/>
      <c r="CH1160" s="104"/>
      <c r="CI1160" s="104"/>
      <c r="CJ1160" s="104"/>
      <c r="CK1160" s="104"/>
      <c r="CL1160" s="104"/>
      <c r="CM1160" s="104"/>
      <c r="CN1160" s="104"/>
      <c r="CO1160" s="104"/>
      <c r="CP1160" s="104"/>
      <c r="CQ1160" s="104"/>
    </row>
    <row r="1161" spans="1:95" ht="14.45" hidden="1">
      <c r="A1161" s="104"/>
      <c r="B1161" s="104"/>
      <c r="C1161" s="104"/>
      <c r="D1161" s="104"/>
      <c r="E1161" s="104"/>
      <c r="F1161" s="104"/>
      <c r="G1161" s="104"/>
      <c r="H1161" s="104"/>
      <c r="I1161" s="104"/>
      <c r="J1161" s="104"/>
      <c r="K1161" s="104"/>
      <c r="L1161" s="104"/>
      <c r="M1161" s="104"/>
      <c r="N1161" s="104"/>
      <c r="O1161" s="104"/>
      <c r="P1161" s="104"/>
      <c r="Q1161" s="104"/>
      <c r="R1161" s="104"/>
      <c r="S1161" s="104"/>
      <c r="T1161" s="104"/>
      <c r="U1161" s="104"/>
      <c r="V1161" s="104"/>
      <c r="W1161" s="104"/>
      <c r="X1161" s="104"/>
      <c r="Y1161" s="104"/>
      <c r="Z1161" s="104"/>
      <c r="AA1161" s="104"/>
      <c r="AB1161" s="104"/>
      <c r="AC1161" s="104"/>
      <c r="AD1161" s="104"/>
      <c r="AE1161" s="104"/>
      <c r="AF1161" s="104"/>
      <c r="AG1161" s="104"/>
      <c r="AH1161" s="104"/>
      <c r="AI1161" s="104"/>
      <c r="AJ1161" s="104"/>
      <c r="AK1161" s="104"/>
      <c r="AL1161" s="104"/>
      <c r="AM1161" s="104"/>
      <c r="AN1161" s="104"/>
      <c r="AO1161" s="104"/>
      <c r="AP1161" s="104"/>
      <c r="AQ1161" s="104"/>
      <c r="AR1161" s="104"/>
      <c r="AS1161" s="104"/>
      <c r="AT1161" s="104"/>
      <c r="AU1161" s="104"/>
      <c r="AV1161" s="104"/>
      <c r="AW1161" s="104"/>
      <c r="AX1161" s="104"/>
      <c r="AY1161" s="104"/>
      <c r="AZ1161" s="104"/>
      <c r="BA1161" s="104"/>
      <c r="BB1161" s="104"/>
      <c r="BC1161" s="104"/>
      <c r="BD1161" s="104"/>
      <c r="BE1161" s="104"/>
      <c r="BF1161" s="104"/>
      <c r="BG1161" s="104"/>
      <c r="BH1161" s="104"/>
      <c r="BI1161" s="104"/>
      <c r="BJ1161" s="104"/>
      <c r="BK1161" s="104"/>
      <c r="BL1161" s="104"/>
      <c r="BM1161" s="104"/>
      <c r="BN1161" s="104"/>
      <c r="BO1161" s="104"/>
      <c r="BP1161" s="104"/>
      <c r="BQ1161" s="104"/>
      <c r="BR1161" s="104"/>
      <c r="BS1161" s="104"/>
      <c r="BT1161" s="104"/>
      <c r="BU1161" s="104"/>
      <c r="BV1161" s="104"/>
      <c r="BW1161" s="104"/>
      <c r="BX1161" s="104"/>
      <c r="BY1161" s="104"/>
      <c r="BZ1161" s="104"/>
      <c r="CA1161" s="104"/>
      <c r="CB1161" s="104"/>
      <c r="CC1161" s="104"/>
      <c r="CD1161" s="104"/>
      <c r="CE1161" s="104"/>
      <c r="CF1161" s="104"/>
      <c r="CG1161" s="104"/>
      <c r="CH1161" s="104"/>
      <c r="CI1161" s="104"/>
      <c r="CJ1161" s="104"/>
      <c r="CK1161" s="104"/>
      <c r="CL1161" s="104"/>
      <c r="CM1161" s="104"/>
      <c r="CN1161" s="104"/>
      <c r="CO1161" s="104"/>
      <c r="CP1161" s="104"/>
      <c r="CQ1161" s="104"/>
    </row>
    <row r="1162" spans="1:95" ht="14.45" hidden="1">
      <c r="A1162" s="104"/>
      <c r="B1162" s="104"/>
      <c r="C1162" s="104"/>
      <c r="D1162" s="104"/>
      <c r="E1162" s="104"/>
      <c r="F1162" s="104"/>
      <c r="G1162" s="104"/>
      <c r="H1162" s="104"/>
      <c r="I1162" s="104"/>
      <c r="J1162" s="104"/>
      <c r="K1162" s="104"/>
      <c r="L1162" s="104"/>
      <c r="M1162" s="104"/>
      <c r="N1162" s="104"/>
      <c r="O1162" s="104"/>
      <c r="P1162" s="104"/>
      <c r="Q1162" s="104"/>
      <c r="R1162" s="104"/>
      <c r="S1162" s="104"/>
      <c r="T1162" s="104"/>
      <c r="U1162" s="104"/>
      <c r="V1162" s="104"/>
      <c r="W1162" s="104"/>
      <c r="X1162" s="104"/>
      <c r="Y1162" s="104"/>
      <c r="Z1162" s="104"/>
      <c r="AA1162" s="104"/>
      <c r="AB1162" s="104"/>
      <c r="AC1162" s="104"/>
      <c r="AD1162" s="104"/>
      <c r="AE1162" s="104"/>
      <c r="AF1162" s="104"/>
      <c r="AG1162" s="104"/>
      <c r="AH1162" s="104"/>
      <c r="AI1162" s="104"/>
      <c r="AJ1162" s="104"/>
      <c r="AK1162" s="104"/>
      <c r="AL1162" s="104"/>
      <c r="AM1162" s="104"/>
      <c r="AN1162" s="104"/>
      <c r="AO1162" s="104"/>
      <c r="AP1162" s="104"/>
      <c r="AQ1162" s="104"/>
      <c r="AR1162" s="104"/>
      <c r="AS1162" s="104"/>
      <c r="AT1162" s="104"/>
      <c r="AU1162" s="104"/>
      <c r="AV1162" s="104"/>
      <c r="AW1162" s="104"/>
      <c r="AX1162" s="104"/>
      <c r="AY1162" s="104"/>
      <c r="AZ1162" s="104"/>
      <c r="BA1162" s="104"/>
      <c r="BB1162" s="104"/>
      <c r="BC1162" s="104"/>
      <c r="BD1162" s="104"/>
      <c r="BE1162" s="104"/>
      <c r="BF1162" s="104"/>
      <c r="BG1162" s="104"/>
      <c r="BH1162" s="104"/>
      <c r="BI1162" s="104"/>
      <c r="BJ1162" s="104"/>
      <c r="BK1162" s="104"/>
      <c r="BL1162" s="104"/>
      <c r="BM1162" s="104"/>
      <c r="BN1162" s="104"/>
      <c r="BO1162" s="104"/>
      <c r="BP1162" s="104"/>
      <c r="BQ1162" s="104"/>
      <c r="BR1162" s="104"/>
      <c r="BS1162" s="104"/>
      <c r="BT1162" s="104"/>
      <c r="BU1162" s="104"/>
      <c r="BV1162" s="104"/>
      <c r="BW1162" s="104"/>
      <c r="BX1162" s="104"/>
      <c r="BY1162" s="104"/>
      <c r="BZ1162" s="104"/>
      <c r="CA1162" s="104"/>
      <c r="CB1162" s="104"/>
      <c r="CC1162" s="104"/>
      <c r="CD1162" s="104"/>
      <c r="CE1162" s="104"/>
      <c r="CF1162" s="104"/>
      <c r="CG1162" s="104"/>
      <c r="CH1162" s="104"/>
      <c r="CI1162" s="104"/>
      <c r="CJ1162" s="104"/>
      <c r="CK1162" s="104"/>
      <c r="CL1162" s="104"/>
      <c r="CM1162" s="104"/>
      <c r="CN1162" s="104"/>
      <c r="CO1162" s="104"/>
      <c r="CP1162" s="104"/>
      <c r="CQ1162" s="104"/>
    </row>
    <row r="1163" spans="1:95" ht="14.45" hidden="1">
      <c r="A1163" s="104"/>
      <c r="B1163" s="104"/>
      <c r="C1163" s="104"/>
      <c r="D1163" s="104"/>
      <c r="E1163" s="104"/>
      <c r="F1163" s="104"/>
      <c r="G1163" s="104"/>
      <c r="H1163" s="104"/>
      <c r="I1163" s="104"/>
      <c r="J1163" s="104"/>
      <c r="K1163" s="104"/>
      <c r="L1163" s="104"/>
      <c r="M1163" s="104"/>
      <c r="N1163" s="104"/>
      <c r="O1163" s="104"/>
      <c r="P1163" s="104"/>
      <c r="Q1163" s="104"/>
      <c r="R1163" s="104"/>
      <c r="S1163" s="104"/>
      <c r="T1163" s="104"/>
      <c r="U1163" s="104"/>
      <c r="V1163" s="104"/>
      <c r="W1163" s="104"/>
      <c r="X1163" s="104"/>
      <c r="Y1163" s="104"/>
      <c r="Z1163" s="104"/>
      <c r="AA1163" s="104"/>
      <c r="AB1163" s="104"/>
      <c r="AC1163" s="104"/>
      <c r="AD1163" s="104"/>
      <c r="AE1163" s="104"/>
      <c r="AF1163" s="104"/>
      <c r="AG1163" s="104"/>
      <c r="AH1163" s="104"/>
      <c r="AI1163" s="104"/>
      <c r="AJ1163" s="104"/>
      <c r="AK1163" s="104"/>
      <c r="AL1163" s="104"/>
      <c r="AM1163" s="104"/>
      <c r="AN1163" s="104"/>
      <c r="AO1163" s="104"/>
      <c r="AP1163" s="104"/>
      <c r="AQ1163" s="104"/>
      <c r="AR1163" s="104"/>
      <c r="AS1163" s="104"/>
      <c r="AT1163" s="104"/>
      <c r="AU1163" s="104"/>
      <c r="AV1163" s="104"/>
      <c r="AW1163" s="104"/>
      <c r="AX1163" s="104"/>
      <c r="AY1163" s="104"/>
      <c r="AZ1163" s="104"/>
      <c r="BA1163" s="104"/>
      <c r="BB1163" s="104"/>
      <c r="BC1163" s="104"/>
      <c r="BD1163" s="104"/>
      <c r="BE1163" s="104"/>
      <c r="BF1163" s="104"/>
      <c r="BG1163" s="104"/>
      <c r="BH1163" s="104"/>
      <c r="BI1163" s="104"/>
      <c r="BJ1163" s="104"/>
      <c r="BK1163" s="104"/>
      <c r="BL1163" s="104"/>
      <c r="BM1163" s="104"/>
      <c r="BN1163" s="104"/>
      <c r="BO1163" s="104"/>
      <c r="BP1163" s="104"/>
      <c r="BQ1163" s="104"/>
      <c r="BR1163" s="104"/>
      <c r="BS1163" s="104"/>
      <c r="BT1163" s="104"/>
      <c r="BU1163" s="104"/>
      <c r="BV1163" s="104"/>
      <c r="BW1163" s="104"/>
      <c r="BX1163" s="104"/>
      <c r="BY1163" s="104"/>
      <c r="BZ1163" s="104"/>
      <c r="CA1163" s="104"/>
      <c r="CB1163" s="104"/>
      <c r="CC1163" s="104"/>
      <c r="CD1163" s="104"/>
      <c r="CE1163" s="104"/>
      <c r="CF1163" s="104"/>
      <c r="CG1163" s="104"/>
      <c r="CH1163" s="104"/>
      <c r="CI1163" s="104"/>
      <c r="CJ1163" s="104"/>
      <c r="CK1163" s="104"/>
      <c r="CL1163" s="104"/>
      <c r="CM1163" s="104"/>
      <c r="CN1163" s="104"/>
      <c r="CO1163" s="104"/>
      <c r="CP1163" s="104"/>
      <c r="CQ1163" s="104"/>
    </row>
    <row r="1164" spans="1:95" ht="14.45" hidden="1">
      <c r="A1164" s="104"/>
      <c r="B1164" s="104"/>
      <c r="C1164" s="104"/>
      <c r="D1164" s="104"/>
      <c r="E1164" s="104"/>
      <c r="F1164" s="104"/>
      <c r="G1164" s="104"/>
      <c r="H1164" s="104"/>
      <c r="I1164" s="104"/>
      <c r="J1164" s="104"/>
      <c r="K1164" s="104"/>
      <c r="L1164" s="104"/>
      <c r="M1164" s="104"/>
      <c r="N1164" s="104"/>
      <c r="O1164" s="104"/>
      <c r="P1164" s="104"/>
      <c r="Q1164" s="104"/>
      <c r="R1164" s="104"/>
      <c r="S1164" s="104"/>
      <c r="T1164" s="104"/>
      <c r="U1164" s="104"/>
      <c r="V1164" s="104"/>
      <c r="W1164" s="104"/>
      <c r="X1164" s="104"/>
      <c r="Y1164" s="104"/>
      <c r="Z1164" s="104"/>
      <c r="AA1164" s="104"/>
      <c r="AB1164" s="104"/>
      <c r="AC1164" s="104"/>
      <c r="AD1164" s="104"/>
      <c r="AE1164" s="104"/>
      <c r="AF1164" s="104"/>
      <c r="AG1164" s="104"/>
      <c r="AH1164" s="104"/>
      <c r="AI1164" s="104"/>
      <c r="AJ1164" s="104"/>
      <c r="AK1164" s="104"/>
      <c r="AL1164" s="104"/>
      <c r="AM1164" s="104"/>
      <c r="AN1164" s="104"/>
      <c r="AO1164" s="104"/>
      <c r="AP1164" s="104"/>
      <c r="AQ1164" s="104"/>
      <c r="AR1164" s="104"/>
      <c r="AS1164" s="104"/>
      <c r="AT1164" s="104"/>
      <c r="AU1164" s="104"/>
      <c r="AV1164" s="104"/>
      <c r="AW1164" s="104"/>
      <c r="AX1164" s="104"/>
      <c r="AY1164" s="104"/>
      <c r="AZ1164" s="104"/>
      <c r="BA1164" s="104"/>
      <c r="BB1164" s="104"/>
      <c r="BC1164" s="104"/>
      <c r="BD1164" s="104"/>
      <c r="BE1164" s="104"/>
      <c r="BF1164" s="104"/>
      <c r="BG1164" s="104"/>
      <c r="BH1164" s="104"/>
      <c r="BI1164" s="104"/>
      <c r="BJ1164" s="104"/>
      <c r="BK1164" s="104"/>
      <c r="BL1164" s="104"/>
      <c r="BM1164" s="104"/>
      <c r="BN1164" s="104"/>
      <c r="BO1164" s="104"/>
      <c r="BP1164" s="104"/>
      <c r="BQ1164" s="104"/>
      <c r="BR1164" s="104"/>
      <c r="BS1164" s="104"/>
      <c r="BT1164" s="104"/>
      <c r="BU1164" s="104"/>
      <c r="BV1164" s="104"/>
      <c r="BW1164" s="104"/>
      <c r="BX1164" s="104"/>
      <c r="BY1164" s="104"/>
      <c r="BZ1164" s="104"/>
      <c r="CA1164" s="104"/>
      <c r="CB1164" s="104"/>
      <c r="CC1164" s="104"/>
      <c r="CD1164" s="104"/>
      <c r="CE1164" s="104"/>
      <c r="CF1164" s="104"/>
      <c r="CG1164" s="104"/>
      <c r="CH1164" s="104"/>
      <c r="CI1164" s="104"/>
      <c r="CJ1164" s="104"/>
      <c r="CK1164" s="104"/>
      <c r="CL1164" s="104"/>
      <c r="CM1164" s="104"/>
      <c r="CN1164" s="104"/>
      <c r="CO1164" s="104"/>
      <c r="CP1164" s="104"/>
      <c r="CQ1164" s="104"/>
    </row>
    <row r="1165" spans="1:95" ht="14.45" hidden="1">
      <c r="A1165" s="104"/>
      <c r="B1165" s="104"/>
      <c r="C1165" s="104"/>
      <c r="D1165" s="104"/>
      <c r="E1165" s="104"/>
      <c r="F1165" s="104"/>
      <c r="G1165" s="104"/>
      <c r="H1165" s="104"/>
      <c r="I1165" s="104"/>
      <c r="J1165" s="104"/>
      <c r="K1165" s="104"/>
      <c r="L1165" s="104"/>
      <c r="M1165" s="104"/>
      <c r="N1165" s="104"/>
      <c r="O1165" s="104"/>
      <c r="P1165" s="104"/>
      <c r="Q1165" s="104"/>
      <c r="R1165" s="104"/>
      <c r="S1165" s="104"/>
      <c r="T1165" s="104"/>
      <c r="U1165" s="104"/>
      <c r="V1165" s="104"/>
      <c r="W1165" s="104"/>
      <c r="X1165" s="104"/>
      <c r="Y1165" s="104"/>
      <c r="Z1165" s="104"/>
      <c r="AA1165" s="104"/>
      <c r="AB1165" s="104"/>
      <c r="AC1165" s="104"/>
      <c r="AD1165" s="104"/>
      <c r="AE1165" s="104"/>
      <c r="AF1165" s="104"/>
      <c r="AG1165" s="104"/>
      <c r="AH1165" s="104"/>
      <c r="AI1165" s="104"/>
      <c r="AJ1165" s="104"/>
      <c r="AK1165" s="104"/>
      <c r="AL1165" s="104"/>
      <c r="AM1165" s="104"/>
      <c r="AN1165" s="104"/>
      <c r="AO1165" s="104"/>
      <c r="AP1165" s="104"/>
      <c r="AQ1165" s="104"/>
      <c r="AR1165" s="104"/>
      <c r="AS1165" s="104"/>
      <c r="AT1165" s="104"/>
      <c r="AU1165" s="104"/>
      <c r="AV1165" s="104"/>
      <c r="AW1165" s="104"/>
      <c r="AX1165" s="104"/>
      <c r="AY1165" s="104"/>
      <c r="AZ1165" s="104"/>
      <c r="BA1165" s="104"/>
      <c r="BB1165" s="104"/>
      <c r="BC1165" s="104"/>
      <c r="BD1165" s="104"/>
      <c r="BE1165" s="104"/>
      <c r="BF1165" s="104"/>
      <c r="BG1165" s="104"/>
      <c r="BH1165" s="104"/>
      <c r="BI1165" s="104"/>
      <c r="BJ1165" s="104"/>
      <c r="BK1165" s="104"/>
      <c r="BL1165" s="104"/>
      <c r="BM1165" s="104"/>
      <c r="BN1165" s="104"/>
      <c r="BO1165" s="104"/>
      <c r="BP1165" s="104"/>
      <c r="BQ1165" s="104"/>
      <c r="BR1165" s="104"/>
      <c r="BS1165" s="104"/>
      <c r="BT1165" s="104"/>
      <c r="BU1165" s="104"/>
      <c r="BV1165" s="104"/>
      <c r="BW1165" s="104"/>
      <c r="BX1165" s="104"/>
      <c r="BY1165" s="104"/>
      <c r="BZ1165" s="104"/>
      <c r="CA1165" s="104"/>
      <c r="CB1165" s="104"/>
      <c r="CC1165" s="104"/>
      <c r="CD1165" s="104"/>
      <c r="CE1165" s="104"/>
      <c r="CF1165" s="104"/>
      <c r="CG1165" s="104"/>
      <c r="CH1165" s="104"/>
      <c r="CI1165" s="104"/>
      <c r="CJ1165" s="104"/>
      <c r="CK1165" s="104"/>
      <c r="CL1165" s="104"/>
      <c r="CM1165" s="104"/>
      <c r="CN1165" s="104"/>
      <c r="CO1165" s="104"/>
      <c r="CP1165" s="104"/>
      <c r="CQ1165" s="104"/>
    </row>
    <row r="1166" spans="1:95" ht="14.45" hidden="1">
      <c r="A1166" s="104"/>
      <c r="B1166" s="104"/>
      <c r="C1166" s="104"/>
      <c r="D1166" s="104"/>
      <c r="E1166" s="104"/>
      <c r="F1166" s="104"/>
      <c r="G1166" s="104"/>
      <c r="H1166" s="104"/>
      <c r="I1166" s="104"/>
      <c r="J1166" s="104"/>
      <c r="K1166" s="104"/>
      <c r="L1166" s="104"/>
      <c r="M1166" s="104"/>
      <c r="N1166" s="104"/>
      <c r="O1166" s="104"/>
      <c r="P1166" s="104"/>
      <c r="Q1166" s="104"/>
      <c r="R1166" s="104"/>
      <c r="S1166" s="104"/>
      <c r="T1166" s="104"/>
      <c r="U1166" s="104"/>
      <c r="V1166" s="104"/>
      <c r="W1166" s="104"/>
      <c r="X1166" s="104"/>
      <c r="Y1166" s="104"/>
      <c r="Z1166" s="104"/>
      <c r="AA1166" s="104"/>
      <c r="AB1166" s="104"/>
      <c r="AC1166" s="104"/>
      <c r="AD1166" s="104"/>
      <c r="AE1166" s="104"/>
      <c r="AF1166" s="104"/>
      <c r="AG1166" s="104"/>
      <c r="AH1166" s="104"/>
      <c r="AI1166" s="104"/>
      <c r="AJ1166" s="104"/>
      <c r="AK1166" s="104"/>
      <c r="AL1166" s="104"/>
      <c r="AM1166" s="104"/>
      <c r="AN1166" s="104"/>
      <c r="AO1166" s="104"/>
      <c r="AP1166" s="104"/>
      <c r="AQ1166" s="104"/>
      <c r="AR1166" s="104"/>
      <c r="AS1166" s="104"/>
      <c r="AT1166" s="104"/>
      <c r="AU1166" s="104"/>
      <c r="AV1166" s="104"/>
      <c r="AW1166" s="104"/>
      <c r="AX1166" s="104"/>
      <c r="AY1166" s="104"/>
      <c r="AZ1166" s="104"/>
      <c r="BA1166" s="104"/>
      <c r="BB1166" s="104"/>
      <c r="BC1166" s="104"/>
      <c r="BD1166" s="104"/>
      <c r="BE1166" s="104"/>
      <c r="BF1166" s="104"/>
      <c r="BG1166" s="104"/>
      <c r="BH1166" s="104"/>
      <c r="BI1166" s="104"/>
      <c r="BJ1166" s="104"/>
      <c r="BK1166" s="104"/>
      <c r="BL1166" s="104"/>
      <c r="BM1166" s="104"/>
      <c r="BN1166" s="104"/>
      <c r="BO1166" s="104"/>
      <c r="BP1166" s="104"/>
      <c r="BQ1166" s="104"/>
      <c r="BR1166" s="104"/>
      <c r="BS1166" s="104"/>
      <c r="BT1166" s="104"/>
      <c r="BU1166" s="104"/>
      <c r="BV1166" s="104"/>
      <c r="BW1166" s="104"/>
      <c r="BX1166" s="104"/>
      <c r="BY1166" s="104"/>
      <c r="BZ1166" s="104"/>
      <c r="CA1166" s="104"/>
      <c r="CB1166" s="104"/>
      <c r="CC1166" s="104"/>
      <c r="CD1166" s="104"/>
      <c r="CE1166" s="104"/>
      <c r="CF1166" s="104"/>
      <c r="CG1166" s="104"/>
      <c r="CH1166" s="104"/>
      <c r="CI1166" s="104"/>
      <c r="CJ1166" s="104"/>
      <c r="CK1166" s="104"/>
      <c r="CL1166" s="104"/>
      <c r="CM1166" s="104"/>
      <c r="CN1166" s="104"/>
      <c r="CO1166" s="104"/>
      <c r="CP1166" s="104"/>
      <c r="CQ1166" s="104"/>
    </row>
    <row r="1167" spans="1:95" ht="14.45" hidden="1">
      <c r="A1167" s="104"/>
      <c r="B1167" s="104"/>
      <c r="C1167" s="104"/>
      <c r="D1167" s="104"/>
      <c r="E1167" s="104"/>
      <c r="F1167" s="104"/>
      <c r="G1167" s="104"/>
      <c r="H1167" s="104"/>
      <c r="I1167" s="104"/>
      <c r="J1167" s="104"/>
      <c r="K1167" s="104"/>
      <c r="L1167" s="104"/>
      <c r="M1167" s="104"/>
      <c r="N1167" s="104"/>
      <c r="O1167" s="104"/>
      <c r="P1167" s="104"/>
      <c r="Q1167" s="104"/>
      <c r="R1167" s="104"/>
      <c r="S1167" s="104"/>
      <c r="T1167" s="104"/>
      <c r="U1167" s="104"/>
      <c r="V1167" s="104"/>
      <c r="W1167" s="104"/>
      <c r="X1167" s="104"/>
      <c r="Y1167" s="104"/>
      <c r="Z1167" s="104"/>
      <c r="AA1167" s="104"/>
      <c r="AB1167" s="104"/>
      <c r="AC1167" s="104"/>
      <c r="AD1167" s="104"/>
      <c r="AE1167" s="104"/>
      <c r="AF1167" s="104"/>
      <c r="AG1167" s="104"/>
      <c r="AH1167" s="104"/>
      <c r="AI1167" s="104"/>
      <c r="AJ1167" s="104"/>
      <c r="AK1167" s="104"/>
      <c r="AL1167" s="104"/>
      <c r="AM1167" s="104"/>
      <c r="AN1167" s="104"/>
      <c r="AO1167" s="104"/>
      <c r="AP1167" s="104"/>
      <c r="AQ1167" s="104"/>
      <c r="AR1167" s="104"/>
      <c r="AS1167" s="104"/>
      <c r="AT1167" s="104"/>
      <c r="AU1167" s="104"/>
      <c r="AV1167" s="104"/>
      <c r="AW1167" s="104"/>
      <c r="AX1167" s="104"/>
      <c r="AY1167" s="104"/>
      <c r="AZ1167" s="104"/>
      <c r="BA1167" s="104"/>
      <c r="BB1167" s="104"/>
      <c r="BC1167" s="104"/>
      <c r="BD1167" s="104"/>
      <c r="BE1167" s="104"/>
      <c r="BF1167" s="104"/>
      <c r="BG1167" s="104"/>
      <c r="BH1167" s="104"/>
      <c r="BI1167" s="104"/>
      <c r="BJ1167" s="104"/>
      <c r="BK1167" s="104"/>
      <c r="BL1167" s="104"/>
      <c r="BM1167" s="104"/>
      <c r="BN1167" s="104"/>
      <c r="BO1167" s="104"/>
      <c r="BP1167" s="104"/>
      <c r="BQ1167" s="104"/>
      <c r="BR1167" s="104"/>
      <c r="BS1167" s="104"/>
      <c r="BT1167" s="104"/>
      <c r="BU1167" s="104"/>
      <c r="BV1167" s="104"/>
      <c r="BW1167" s="104"/>
      <c r="BX1167" s="104"/>
      <c r="BY1167" s="104"/>
      <c r="BZ1167" s="104"/>
      <c r="CA1167" s="104"/>
      <c r="CB1167" s="104"/>
      <c r="CC1167" s="104"/>
      <c r="CD1167" s="104"/>
      <c r="CE1167" s="104"/>
      <c r="CF1167" s="104"/>
      <c r="CG1167" s="104"/>
      <c r="CH1167" s="104"/>
      <c r="CI1167" s="104"/>
      <c r="CJ1167" s="104"/>
      <c r="CK1167" s="104"/>
      <c r="CL1167" s="104"/>
      <c r="CM1167" s="104"/>
      <c r="CN1167" s="104"/>
      <c r="CO1167" s="104"/>
      <c r="CP1167" s="104"/>
      <c r="CQ1167" s="104"/>
    </row>
    <row r="1168" spans="1:95" ht="14.45" hidden="1">
      <c r="A1168" s="104"/>
      <c r="B1168" s="104"/>
      <c r="C1168" s="104"/>
      <c r="D1168" s="104"/>
      <c r="E1168" s="104"/>
      <c r="F1168" s="104"/>
      <c r="G1168" s="104"/>
      <c r="H1168" s="104"/>
      <c r="I1168" s="104"/>
      <c r="J1168" s="104"/>
      <c r="K1168" s="104"/>
      <c r="L1168" s="104"/>
      <c r="M1168" s="104"/>
      <c r="N1168" s="104"/>
      <c r="O1168" s="104"/>
      <c r="P1168" s="104"/>
      <c r="Q1168" s="104"/>
      <c r="R1168" s="104"/>
      <c r="S1168" s="104"/>
      <c r="T1168" s="104"/>
      <c r="U1168" s="104"/>
      <c r="V1168" s="104"/>
      <c r="W1168" s="104"/>
      <c r="X1168" s="104"/>
      <c r="Y1168" s="104"/>
      <c r="Z1168" s="104"/>
      <c r="AA1168" s="104"/>
      <c r="AB1168" s="104"/>
      <c r="AC1168" s="104"/>
      <c r="AD1168" s="104"/>
      <c r="AE1168" s="104"/>
      <c r="AF1168" s="104"/>
      <c r="AG1168" s="104"/>
      <c r="AH1168" s="104"/>
      <c r="AI1168" s="104"/>
      <c r="AJ1168" s="104"/>
      <c r="AK1168" s="104"/>
      <c r="AL1168" s="104"/>
      <c r="AM1168" s="104"/>
      <c r="AN1168" s="104"/>
      <c r="AO1168" s="104"/>
      <c r="AP1168" s="104"/>
      <c r="AQ1168" s="104"/>
      <c r="AR1168" s="104"/>
      <c r="AS1168" s="104"/>
      <c r="AT1168" s="104"/>
      <c r="AU1168" s="104"/>
      <c r="AV1168" s="104"/>
      <c r="AW1168" s="104"/>
      <c r="AX1168" s="104"/>
      <c r="AY1168" s="104"/>
      <c r="AZ1168" s="104"/>
      <c r="BA1168" s="104"/>
      <c r="BB1168" s="104"/>
      <c r="BC1168" s="104"/>
      <c r="BD1168" s="104"/>
      <c r="BE1168" s="104"/>
      <c r="BF1168" s="104"/>
      <c r="BG1168" s="104"/>
      <c r="BH1168" s="104"/>
      <c r="BI1168" s="104"/>
      <c r="BJ1168" s="104"/>
      <c r="BK1168" s="104"/>
      <c r="BL1168" s="104"/>
      <c r="BM1168" s="104"/>
      <c r="BN1168" s="104"/>
      <c r="BO1168" s="104"/>
      <c r="BP1168" s="104"/>
      <c r="BQ1168" s="104"/>
      <c r="BR1168" s="104"/>
      <c r="BS1168" s="104"/>
      <c r="BT1168" s="104"/>
      <c r="BU1168" s="104"/>
      <c r="BV1168" s="104"/>
      <c r="BW1168" s="104"/>
      <c r="BX1168" s="104"/>
      <c r="BY1168" s="104"/>
      <c r="BZ1168" s="104"/>
      <c r="CA1168" s="104"/>
      <c r="CB1168" s="104"/>
      <c r="CC1168" s="104"/>
      <c r="CD1168" s="104"/>
      <c r="CE1168" s="104"/>
      <c r="CF1168" s="104"/>
      <c r="CG1168" s="104"/>
      <c r="CH1168" s="104"/>
      <c r="CI1168" s="104"/>
      <c r="CJ1168" s="104"/>
      <c r="CK1168" s="104"/>
      <c r="CL1168" s="104"/>
      <c r="CM1168" s="104"/>
      <c r="CN1168" s="104"/>
      <c r="CO1168" s="104"/>
      <c r="CP1168" s="104"/>
      <c r="CQ1168" s="104"/>
    </row>
    <row r="1169" spans="1:95" ht="14.45" hidden="1">
      <c r="A1169" s="104"/>
      <c r="B1169" s="104"/>
      <c r="C1169" s="104"/>
      <c r="D1169" s="104"/>
      <c r="E1169" s="104"/>
      <c r="F1169" s="104"/>
      <c r="G1169" s="104"/>
      <c r="H1169" s="104"/>
      <c r="I1169" s="104"/>
      <c r="J1169" s="104"/>
      <c r="K1169" s="104"/>
      <c r="L1169" s="104"/>
      <c r="M1169" s="104"/>
      <c r="N1169" s="104"/>
      <c r="O1169" s="104"/>
      <c r="P1169" s="104"/>
      <c r="Q1169" s="104"/>
      <c r="R1169" s="104"/>
      <c r="S1169" s="104"/>
      <c r="T1169" s="104"/>
      <c r="U1169" s="104"/>
      <c r="V1169" s="104"/>
      <c r="W1169" s="104"/>
      <c r="X1169" s="104"/>
      <c r="Y1169" s="104"/>
      <c r="Z1169" s="104"/>
      <c r="AA1169" s="104"/>
      <c r="AB1169" s="104"/>
      <c r="AC1169" s="104"/>
      <c r="AD1169" s="104"/>
      <c r="AE1169" s="104"/>
      <c r="AF1169" s="104"/>
      <c r="AG1169" s="104"/>
      <c r="AH1169" s="104"/>
      <c r="AI1169" s="104"/>
      <c r="AJ1169" s="104"/>
      <c r="AK1169" s="104"/>
      <c r="AL1169" s="104"/>
      <c r="AM1169" s="104"/>
      <c r="AN1169" s="104"/>
      <c r="AO1169" s="104"/>
      <c r="AP1169" s="104"/>
      <c r="AQ1169" s="104"/>
      <c r="AR1169" s="104"/>
      <c r="AS1169" s="104"/>
      <c r="AT1169" s="104"/>
      <c r="AU1169" s="104"/>
      <c r="AV1169" s="104"/>
      <c r="AW1169" s="104"/>
      <c r="AX1169" s="104"/>
      <c r="AY1169" s="104"/>
      <c r="AZ1169" s="104"/>
      <c r="BA1169" s="104"/>
      <c r="BB1169" s="104"/>
      <c r="BC1169" s="104"/>
      <c r="BD1169" s="104"/>
      <c r="BE1169" s="104"/>
      <c r="BF1169" s="104"/>
      <c r="BG1169" s="104"/>
      <c r="BH1169" s="104"/>
      <c r="BI1169" s="104"/>
      <c r="BJ1169" s="104"/>
      <c r="BK1169" s="104"/>
      <c r="BL1169" s="104"/>
      <c r="BM1169" s="104"/>
      <c r="BN1169" s="104"/>
      <c r="BO1169" s="104"/>
      <c r="BP1169" s="104"/>
      <c r="BQ1169" s="104"/>
      <c r="BR1169" s="104"/>
      <c r="BS1169" s="104"/>
      <c r="BT1169" s="104"/>
      <c r="BU1169" s="104"/>
      <c r="BV1169" s="104"/>
      <c r="BW1169" s="104"/>
      <c r="BX1169" s="104"/>
      <c r="BY1169" s="104"/>
      <c r="BZ1169" s="104"/>
      <c r="CA1169" s="104"/>
      <c r="CB1169" s="104"/>
      <c r="CC1169" s="104"/>
      <c r="CD1169" s="104"/>
      <c r="CE1169" s="104"/>
      <c r="CF1169" s="104"/>
      <c r="CG1169" s="104"/>
      <c r="CH1169" s="104"/>
      <c r="CI1169" s="104"/>
      <c r="CJ1169" s="104"/>
      <c r="CK1169" s="104"/>
      <c r="CL1169" s="104"/>
      <c r="CM1169" s="104"/>
      <c r="CN1169" s="104"/>
      <c r="CO1169" s="104"/>
      <c r="CP1169" s="104"/>
      <c r="CQ1169" s="104"/>
    </row>
    <row r="1170" spans="1:95" ht="14.45" hidden="1">
      <c r="A1170" s="104"/>
      <c r="B1170" s="104"/>
      <c r="C1170" s="104"/>
      <c r="D1170" s="104"/>
      <c r="E1170" s="104"/>
      <c r="F1170" s="104"/>
      <c r="G1170" s="104"/>
      <c r="H1170" s="104"/>
      <c r="I1170" s="104"/>
      <c r="J1170" s="104"/>
      <c r="K1170" s="104"/>
      <c r="L1170" s="104"/>
      <c r="M1170" s="104"/>
      <c r="N1170" s="104"/>
      <c r="O1170" s="104"/>
      <c r="P1170" s="104"/>
      <c r="Q1170" s="104"/>
      <c r="R1170" s="104"/>
      <c r="S1170" s="104"/>
      <c r="T1170" s="104"/>
      <c r="U1170" s="104"/>
      <c r="V1170" s="104"/>
      <c r="W1170" s="104"/>
      <c r="X1170" s="104"/>
      <c r="Y1170" s="104"/>
      <c r="Z1170" s="104"/>
      <c r="AA1170" s="104"/>
      <c r="AB1170" s="104"/>
      <c r="AC1170" s="104"/>
      <c r="AD1170" s="104"/>
      <c r="AE1170" s="104"/>
      <c r="AF1170" s="104"/>
      <c r="AG1170" s="104"/>
      <c r="AH1170" s="104"/>
      <c r="AI1170" s="104"/>
      <c r="AJ1170" s="104"/>
      <c r="AK1170" s="104"/>
      <c r="AL1170" s="104"/>
      <c r="AM1170" s="104"/>
      <c r="AN1170" s="104"/>
      <c r="AO1170" s="104"/>
      <c r="AP1170" s="104"/>
      <c r="AQ1170" s="104"/>
      <c r="AR1170" s="104"/>
      <c r="AS1170" s="104"/>
      <c r="AT1170" s="104"/>
      <c r="AU1170" s="104"/>
      <c r="AV1170" s="104"/>
      <c r="AW1170" s="104"/>
      <c r="AX1170" s="104"/>
      <c r="AY1170" s="104"/>
      <c r="AZ1170" s="104"/>
      <c r="BA1170" s="104"/>
      <c r="BB1170" s="104"/>
      <c r="BC1170" s="104"/>
      <c r="BD1170" s="104"/>
      <c r="BE1170" s="104"/>
      <c r="BF1170" s="104"/>
      <c r="BG1170" s="104"/>
      <c r="BH1170" s="104"/>
      <c r="BI1170" s="104"/>
      <c r="BJ1170" s="104"/>
      <c r="BK1170" s="104"/>
      <c r="BL1170" s="104"/>
      <c r="BM1170" s="104"/>
      <c r="BN1170" s="104"/>
      <c r="BO1170" s="104"/>
      <c r="BP1170" s="104"/>
      <c r="BQ1170" s="104"/>
      <c r="BR1170" s="104"/>
      <c r="BS1170" s="104"/>
      <c r="BT1170" s="104"/>
      <c r="BU1170" s="104"/>
      <c r="BV1170" s="104"/>
      <c r="BW1170" s="104"/>
      <c r="BX1170" s="104"/>
      <c r="BY1170" s="104"/>
      <c r="BZ1170" s="104"/>
      <c r="CA1170" s="104"/>
      <c r="CB1170" s="104"/>
      <c r="CC1170" s="104"/>
      <c r="CD1170" s="104"/>
      <c r="CE1170" s="104"/>
      <c r="CF1170" s="104"/>
      <c r="CG1170" s="104"/>
      <c r="CH1170" s="104"/>
      <c r="CI1170" s="104"/>
      <c r="CJ1170" s="104"/>
      <c r="CK1170" s="104"/>
      <c r="CL1170" s="104"/>
      <c r="CM1170" s="104"/>
      <c r="CN1170" s="104"/>
      <c r="CO1170" s="104"/>
      <c r="CP1170" s="104"/>
      <c r="CQ1170" s="104"/>
    </row>
    <row r="1171" spans="1:95" ht="14.45" hidden="1">
      <c r="A1171" s="104"/>
      <c r="B1171" s="104"/>
      <c r="C1171" s="104"/>
      <c r="D1171" s="104"/>
      <c r="E1171" s="104"/>
      <c r="F1171" s="104"/>
      <c r="G1171" s="104"/>
      <c r="H1171" s="104"/>
      <c r="I1171" s="104"/>
      <c r="J1171" s="104"/>
      <c r="K1171" s="104"/>
      <c r="L1171" s="104"/>
      <c r="M1171" s="104"/>
      <c r="N1171" s="104"/>
      <c r="O1171" s="104"/>
      <c r="P1171" s="104"/>
      <c r="Q1171" s="104"/>
      <c r="R1171" s="104"/>
      <c r="S1171" s="104"/>
      <c r="T1171" s="104"/>
      <c r="U1171" s="104"/>
      <c r="V1171" s="104"/>
      <c r="W1171" s="104"/>
      <c r="X1171" s="104"/>
      <c r="Y1171" s="104"/>
      <c r="Z1171" s="104"/>
      <c r="AA1171" s="104"/>
      <c r="AB1171" s="104"/>
      <c r="AC1171" s="104"/>
      <c r="AD1171" s="104"/>
      <c r="AE1171" s="104"/>
      <c r="AF1171" s="104"/>
      <c r="AG1171" s="104"/>
      <c r="AH1171" s="104"/>
      <c r="AI1171" s="104"/>
      <c r="AJ1171" s="104"/>
      <c r="AK1171" s="104"/>
      <c r="AL1171" s="104"/>
      <c r="AM1171" s="104"/>
      <c r="AN1171" s="104"/>
      <c r="AO1171" s="104"/>
      <c r="AP1171" s="104"/>
      <c r="AQ1171" s="104"/>
      <c r="AR1171" s="104"/>
      <c r="AS1171" s="104"/>
      <c r="AT1171" s="104"/>
      <c r="AU1171" s="104"/>
      <c r="AV1171" s="104"/>
      <c r="AW1171" s="104"/>
      <c r="AX1171" s="104"/>
      <c r="AY1171" s="104"/>
      <c r="AZ1171" s="104"/>
      <c r="BA1171" s="104"/>
      <c r="BB1171" s="104"/>
      <c r="BC1171" s="104"/>
      <c r="BD1171" s="104"/>
      <c r="BE1171" s="104"/>
      <c r="BF1171" s="104"/>
      <c r="BG1171" s="104"/>
      <c r="BH1171" s="104"/>
      <c r="BI1171" s="104"/>
      <c r="BJ1171" s="104"/>
      <c r="BK1171" s="104"/>
      <c r="BL1171" s="104"/>
      <c r="BM1171" s="104"/>
      <c r="BN1171" s="104"/>
      <c r="BO1171" s="104"/>
      <c r="BP1171" s="104"/>
      <c r="BQ1171" s="104"/>
      <c r="BR1171" s="104"/>
      <c r="BS1171" s="104"/>
      <c r="BT1171" s="104"/>
      <c r="BU1171" s="104"/>
      <c r="BV1171" s="104"/>
      <c r="BW1171" s="104"/>
      <c r="BX1171" s="104"/>
      <c r="BY1171" s="104"/>
      <c r="BZ1171" s="104"/>
      <c r="CA1171" s="104"/>
      <c r="CB1171" s="104"/>
      <c r="CC1171" s="104"/>
      <c r="CD1171" s="104"/>
      <c r="CE1171" s="104"/>
      <c r="CF1171" s="104"/>
      <c r="CG1171" s="104"/>
      <c r="CH1171" s="104"/>
      <c r="CI1171" s="104"/>
      <c r="CJ1171" s="104"/>
      <c r="CK1171" s="104"/>
      <c r="CL1171" s="104"/>
      <c r="CM1171" s="104"/>
      <c r="CN1171" s="104"/>
      <c r="CO1171" s="104"/>
      <c r="CP1171" s="104"/>
      <c r="CQ1171" s="104"/>
    </row>
    <row r="1172" spans="1:95" ht="14.45" hidden="1">
      <c r="A1172" s="104"/>
      <c r="B1172" s="104"/>
      <c r="C1172" s="104"/>
      <c r="D1172" s="104"/>
      <c r="E1172" s="104"/>
      <c r="F1172" s="104"/>
      <c r="G1172" s="104"/>
      <c r="H1172" s="104"/>
      <c r="I1172" s="104"/>
      <c r="J1172" s="104"/>
      <c r="K1172" s="104"/>
      <c r="L1172" s="104"/>
      <c r="M1172" s="104"/>
      <c r="N1172" s="104"/>
      <c r="O1172" s="104"/>
      <c r="P1172" s="104"/>
      <c r="Q1172" s="104"/>
      <c r="R1172" s="104"/>
      <c r="S1172" s="104"/>
      <c r="T1172" s="104"/>
      <c r="U1172" s="104"/>
      <c r="V1172" s="104"/>
      <c r="W1172" s="104"/>
      <c r="X1172" s="104"/>
      <c r="Y1172" s="104"/>
      <c r="Z1172" s="104"/>
      <c r="AA1172" s="104"/>
      <c r="AB1172" s="104"/>
      <c r="AC1172" s="104"/>
      <c r="AD1172" s="104"/>
      <c r="AE1172" s="104"/>
      <c r="AF1172" s="104"/>
      <c r="AG1172" s="104"/>
      <c r="AH1172" s="104"/>
      <c r="AI1172" s="104"/>
      <c r="AJ1172" s="104"/>
      <c r="AK1172" s="104"/>
      <c r="AL1172" s="104"/>
      <c r="AM1172" s="104"/>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04"/>
      <c r="BI1172" s="104"/>
      <c r="BJ1172" s="104"/>
      <c r="BK1172" s="104"/>
      <c r="BL1172" s="104"/>
      <c r="BM1172" s="104"/>
      <c r="BN1172" s="104"/>
      <c r="BO1172" s="104"/>
      <c r="BP1172" s="104"/>
      <c r="BQ1172" s="104"/>
      <c r="BR1172" s="104"/>
      <c r="BS1172" s="104"/>
      <c r="BT1172" s="104"/>
      <c r="BU1172" s="104"/>
      <c r="BV1172" s="104"/>
      <c r="BW1172" s="104"/>
      <c r="BX1172" s="104"/>
      <c r="BY1172" s="104"/>
      <c r="BZ1172" s="104"/>
      <c r="CA1172" s="104"/>
      <c r="CB1172" s="104"/>
      <c r="CC1172" s="104"/>
      <c r="CD1172" s="104"/>
      <c r="CE1172" s="104"/>
      <c r="CF1172" s="104"/>
      <c r="CG1172" s="104"/>
      <c r="CH1172" s="104"/>
      <c r="CI1172" s="104"/>
      <c r="CJ1172" s="104"/>
      <c r="CK1172" s="104"/>
      <c r="CL1172" s="104"/>
      <c r="CM1172" s="104"/>
      <c r="CN1172" s="104"/>
      <c r="CO1172" s="104"/>
      <c r="CP1172" s="104"/>
      <c r="CQ1172" s="104"/>
    </row>
    <row r="1173" spans="1:95" ht="14.45" hidden="1">
      <c r="A1173" s="104"/>
      <c r="B1173" s="104"/>
      <c r="C1173" s="104"/>
      <c r="D1173" s="104"/>
      <c r="E1173" s="104"/>
      <c r="F1173" s="104"/>
      <c r="G1173" s="104"/>
      <c r="H1173" s="104"/>
      <c r="I1173" s="104"/>
      <c r="J1173" s="104"/>
      <c r="K1173" s="104"/>
      <c r="L1173" s="104"/>
      <c r="M1173" s="104"/>
      <c r="N1173" s="104"/>
      <c r="O1173" s="104"/>
      <c r="P1173" s="104"/>
      <c r="Q1173" s="104"/>
      <c r="R1173" s="104"/>
      <c r="S1173" s="104"/>
      <c r="T1173" s="104"/>
      <c r="U1173" s="104"/>
      <c r="V1173" s="104"/>
      <c r="W1173" s="104"/>
      <c r="X1173" s="104"/>
      <c r="Y1173" s="104"/>
      <c r="Z1173" s="104"/>
      <c r="AA1173" s="104"/>
      <c r="AB1173" s="104"/>
      <c r="AC1173" s="104"/>
      <c r="AD1173" s="104"/>
      <c r="AE1173" s="104"/>
      <c r="AF1173" s="104"/>
      <c r="AG1173" s="104"/>
      <c r="AH1173" s="104"/>
      <c r="AI1173" s="104"/>
      <c r="AJ1173" s="104"/>
      <c r="AK1173" s="104"/>
      <c r="AL1173" s="104"/>
      <c r="AM1173" s="104"/>
      <c r="AN1173" s="104"/>
      <c r="AO1173" s="104"/>
      <c r="AP1173" s="104"/>
      <c r="AQ1173" s="104"/>
      <c r="AR1173" s="104"/>
      <c r="AS1173" s="104"/>
      <c r="AT1173" s="104"/>
      <c r="AU1173" s="104"/>
      <c r="AV1173" s="104"/>
      <c r="AW1173" s="104"/>
      <c r="AX1173" s="104"/>
      <c r="AY1173" s="104"/>
      <c r="AZ1173" s="104"/>
      <c r="BA1173" s="104"/>
      <c r="BB1173" s="104"/>
      <c r="BC1173" s="104"/>
      <c r="BD1173" s="104"/>
      <c r="BE1173" s="104"/>
      <c r="BF1173" s="104"/>
      <c r="BG1173" s="104"/>
      <c r="BH1173" s="104"/>
      <c r="BI1173" s="104"/>
      <c r="BJ1173" s="104"/>
      <c r="BK1173" s="104"/>
      <c r="BL1173" s="104"/>
      <c r="BM1173" s="104"/>
      <c r="BN1173" s="104"/>
      <c r="BO1173" s="104"/>
      <c r="BP1173" s="104"/>
      <c r="BQ1173" s="104"/>
      <c r="BR1173" s="104"/>
      <c r="BS1173" s="104"/>
      <c r="BT1173" s="104"/>
      <c r="BU1173" s="104"/>
      <c r="BV1173" s="104"/>
      <c r="BW1173" s="104"/>
      <c r="BX1173" s="104"/>
      <c r="BY1173" s="104"/>
      <c r="BZ1173" s="104"/>
      <c r="CA1173" s="104"/>
      <c r="CB1173" s="104"/>
      <c r="CC1173" s="104"/>
      <c r="CD1173" s="104"/>
      <c r="CE1173" s="104"/>
      <c r="CF1173" s="104"/>
      <c r="CG1173" s="104"/>
      <c r="CH1173" s="104"/>
      <c r="CI1173" s="104"/>
      <c r="CJ1173" s="104"/>
      <c r="CK1173" s="104"/>
      <c r="CL1173" s="104"/>
      <c r="CM1173" s="104"/>
      <c r="CN1173" s="104"/>
      <c r="CO1173" s="104"/>
      <c r="CP1173" s="104"/>
      <c r="CQ1173" s="104"/>
    </row>
    <row r="1174" spans="1:95" ht="14.45" hidden="1">
      <c r="A1174" s="104"/>
      <c r="B1174" s="104"/>
      <c r="C1174" s="104"/>
      <c r="D1174" s="104"/>
      <c r="E1174" s="104"/>
      <c r="F1174" s="104"/>
      <c r="G1174" s="104"/>
      <c r="H1174" s="104"/>
      <c r="I1174" s="104"/>
      <c r="J1174" s="104"/>
      <c r="K1174" s="104"/>
      <c r="L1174" s="104"/>
      <c r="M1174" s="104"/>
      <c r="N1174" s="104"/>
      <c r="O1174" s="104"/>
      <c r="P1174" s="104"/>
      <c r="Q1174" s="104"/>
      <c r="R1174" s="104"/>
      <c r="S1174" s="104"/>
      <c r="T1174" s="104"/>
      <c r="U1174" s="104"/>
      <c r="V1174" s="104"/>
      <c r="W1174" s="104"/>
      <c r="X1174" s="104"/>
      <c r="Y1174" s="104"/>
      <c r="Z1174" s="104"/>
      <c r="AA1174" s="104"/>
      <c r="AB1174" s="104"/>
      <c r="AC1174" s="104"/>
      <c r="AD1174" s="104"/>
      <c r="AE1174" s="104"/>
      <c r="AF1174" s="104"/>
      <c r="AG1174" s="104"/>
      <c r="AH1174" s="104"/>
      <c r="AI1174" s="104"/>
      <c r="AJ1174" s="104"/>
      <c r="AK1174" s="104"/>
      <c r="AL1174" s="104"/>
      <c r="AM1174" s="104"/>
      <c r="AN1174" s="104"/>
      <c r="AO1174" s="104"/>
      <c r="AP1174" s="104"/>
      <c r="AQ1174" s="104"/>
      <c r="AR1174" s="104"/>
      <c r="AS1174" s="104"/>
      <c r="AT1174" s="104"/>
      <c r="AU1174" s="104"/>
      <c r="AV1174" s="104"/>
      <c r="AW1174" s="104"/>
      <c r="AX1174" s="104"/>
      <c r="AY1174" s="104"/>
      <c r="AZ1174" s="104"/>
      <c r="BA1174" s="104"/>
      <c r="BB1174" s="104"/>
      <c r="BC1174" s="104"/>
      <c r="BD1174" s="104"/>
      <c r="BE1174" s="104"/>
      <c r="BF1174" s="104"/>
      <c r="BG1174" s="104"/>
      <c r="BH1174" s="104"/>
      <c r="BI1174" s="104"/>
      <c r="BJ1174" s="104"/>
      <c r="BK1174" s="104"/>
      <c r="BL1174" s="104"/>
      <c r="BM1174" s="104"/>
      <c r="BN1174" s="104"/>
      <c r="BO1174" s="104"/>
      <c r="BP1174" s="104"/>
      <c r="BQ1174" s="104"/>
      <c r="BR1174" s="104"/>
      <c r="BS1174" s="104"/>
      <c r="BT1174" s="104"/>
      <c r="BU1174" s="104"/>
      <c r="BV1174" s="104"/>
      <c r="BW1174" s="104"/>
      <c r="BX1174" s="104"/>
      <c r="BY1174" s="104"/>
      <c r="BZ1174" s="104"/>
      <c r="CA1174" s="104"/>
      <c r="CB1174" s="104"/>
      <c r="CC1174" s="104"/>
      <c r="CD1174" s="104"/>
      <c r="CE1174" s="104"/>
      <c r="CF1174" s="104"/>
      <c r="CG1174" s="104"/>
      <c r="CH1174" s="104"/>
      <c r="CI1174" s="104"/>
      <c r="CJ1174" s="104"/>
      <c r="CK1174" s="104"/>
      <c r="CL1174" s="104"/>
      <c r="CM1174" s="104"/>
      <c r="CN1174" s="104"/>
      <c r="CO1174" s="104"/>
      <c r="CP1174" s="104"/>
      <c r="CQ1174" s="104"/>
    </row>
    <row r="1175" spans="1:95" ht="14.45" hidden="1">
      <c r="A1175" s="104"/>
      <c r="B1175" s="104"/>
      <c r="C1175" s="104"/>
      <c r="D1175" s="104"/>
      <c r="E1175" s="104"/>
      <c r="F1175" s="104"/>
      <c r="G1175" s="104"/>
      <c r="H1175" s="104"/>
      <c r="I1175" s="104"/>
      <c r="J1175" s="104"/>
      <c r="K1175" s="104"/>
      <c r="L1175" s="104"/>
      <c r="M1175" s="104"/>
      <c r="N1175" s="104"/>
      <c r="O1175" s="104"/>
      <c r="P1175" s="104"/>
      <c r="Q1175" s="104"/>
      <c r="R1175" s="104"/>
      <c r="S1175" s="104"/>
      <c r="T1175" s="104"/>
      <c r="U1175" s="104"/>
      <c r="V1175" s="104"/>
      <c r="W1175" s="104"/>
      <c r="X1175" s="104"/>
      <c r="Y1175" s="104"/>
      <c r="Z1175" s="104"/>
      <c r="AA1175" s="104"/>
      <c r="AB1175" s="104"/>
      <c r="AC1175" s="104"/>
      <c r="AD1175" s="104"/>
      <c r="AE1175" s="104"/>
      <c r="AF1175" s="104"/>
      <c r="AG1175" s="104"/>
      <c r="AH1175" s="104"/>
      <c r="AI1175" s="104"/>
      <c r="AJ1175" s="104"/>
      <c r="AK1175" s="104"/>
      <c r="AL1175" s="104"/>
      <c r="AM1175" s="104"/>
      <c r="AN1175" s="104"/>
      <c r="AO1175" s="104"/>
      <c r="AP1175" s="104"/>
      <c r="AQ1175" s="104"/>
      <c r="AR1175" s="104"/>
      <c r="AS1175" s="104"/>
      <c r="AT1175" s="104"/>
      <c r="AU1175" s="104"/>
      <c r="AV1175" s="104"/>
      <c r="AW1175" s="104"/>
      <c r="AX1175" s="104"/>
      <c r="AY1175" s="104"/>
      <c r="AZ1175" s="104"/>
      <c r="BA1175" s="104"/>
      <c r="BB1175" s="104"/>
      <c r="BC1175" s="104"/>
      <c r="BD1175" s="104"/>
      <c r="BE1175" s="104"/>
      <c r="BF1175" s="104"/>
      <c r="BG1175" s="104"/>
      <c r="BH1175" s="104"/>
      <c r="BI1175" s="104"/>
      <c r="BJ1175" s="104"/>
      <c r="BK1175" s="104"/>
      <c r="BL1175" s="104"/>
      <c r="BM1175" s="104"/>
      <c r="BN1175" s="104"/>
      <c r="BO1175" s="104"/>
      <c r="BP1175" s="104"/>
      <c r="BQ1175" s="104"/>
      <c r="BR1175" s="104"/>
      <c r="BS1175" s="104"/>
      <c r="BT1175" s="104"/>
      <c r="BU1175" s="104"/>
      <c r="BV1175" s="104"/>
      <c r="BW1175" s="104"/>
      <c r="BX1175" s="104"/>
      <c r="BY1175" s="104"/>
      <c r="BZ1175" s="104"/>
      <c r="CA1175" s="104"/>
      <c r="CB1175" s="104"/>
      <c r="CC1175" s="104"/>
      <c r="CD1175" s="104"/>
      <c r="CE1175" s="104"/>
      <c r="CF1175" s="104"/>
      <c r="CG1175" s="104"/>
      <c r="CH1175" s="104"/>
      <c r="CI1175" s="104"/>
      <c r="CJ1175" s="104"/>
      <c r="CK1175" s="104"/>
      <c r="CL1175" s="104"/>
      <c r="CM1175" s="104"/>
      <c r="CN1175" s="104"/>
      <c r="CO1175" s="104"/>
      <c r="CP1175" s="104"/>
      <c r="CQ1175" s="104"/>
    </row>
    <row r="1176" spans="1:95" ht="14.45" hidden="1">
      <c r="A1176" s="104"/>
      <c r="B1176" s="104"/>
      <c r="C1176" s="104"/>
      <c r="D1176" s="104"/>
      <c r="E1176" s="104"/>
      <c r="F1176" s="104"/>
      <c r="G1176" s="104"/>
      <c r="H1176" s="104"/>
      <c r="I1176" s="104"/>
      <c r="J1176" s="104"/>
      <c r="K1176" s="104"/>
      <c r="L1176" s="104"/>
      <c r="M1176" s="104"/>
      <c r="N1176" s="104"/>
      <c r="O1176" s="104"/>
      <c r="P1176" s="104"/>
      <c r="Q1176" s="104"/>
      <c r="R1176" s="104"/>
      <c r="S1176" s="104"/>
      <c r="T1176" s="104"/>
      <c r="U1176" s="104"/>
      <c r="V1176" s="104"/>
      <c r="W1176" s="104"/>
      <c r="X1176" s="104"/>
      <c r="Y1176" s="104"/>
      <c r="Z1176" s="104"/>
      <c r="AA1176" s="104"/>
      <c r="AB1176" s="104"/>
      <c r="AC1176" s="104"/>
      <c r="AD1176" s="104"/>
      <c r="AE1176" s="104"/>
      <c r="AF1176" s="104"/>
      <c r="AG1176" s="104"/>
      <c r="AH1176" s="104"/>
      <c r="AI1176" s="104"/>
      <c r="AJ1176" s="104"/>
      <c r="AK1176" s="104"/>
      <c r="AL1176" s="104"/>
      <c r="AM1176" s="104"/>
      <c r="AN1176" s="104"/>
      <c r="AO1176" s="104"/>
      <c r="AP1176" s="104"/>
      <c r="AQ1176" s="104"/>
      <c r="AR1176" s="104"/>
      <c r="AS1176" s="104"/>
      <c r="AT1176" s="104"/>
      <c r="AU1176" s="104"/>
      <c r="AV1176" s="104"/>
      <c r="AW1176" s="104"/>
      <c r="AX1176" s="104"/>
      <c r="AY1176" s="104"/>
      <c r="AZ1176" s="104"/>
      <c r="BA1176" s="104"/>
      <c r="BB1176" s="104"/>
      <c r="BC1176" s="104"/>
      <c r="BD1176" s="104"/>
      <c r="BE1176" s="104"/>
      <c r="BF1176" s="104"/>
      <c r="BG1176" s="104"/>
      <c r="BH1176" s="104"/>
      <c r="BI1176" s="104"/>
      <c r="BJ1176" s="104"/>
      <c r="BK1176" s="104"/>
      <c r="BL1176" s="104"/>
      <c r="BM1176" s="104"/>
      <c r="BN1176" s="104"/>
      <c r="BO1176" s="104"/>
      <c r="BP1176" s="104"/>
      <c r="BQ1176" s="104"/>
      <c r="BR1176" s="104"/>
      <c r="BS1176" s="104"/>
      <c r="BT1176" s="104"/>
      <c r="BU1176" s="104"/>
      <c r="BV1176" s="104"/>
      <c r="BW1176" s="104"/>
      <c r="BX1176" s="104"/>
      <c r="BY1176" s="104"/>
      <c r="BZ1176" s="104"/>
      <c r="CA1176" s="104"/>
      <c r="CB1176" s="104"/>
      <c r="CC1176" s="104"/>
      <c r="CD1176" s="104"/>
      <c r="CE1176" s="104"/>
      <c r="CF1176" s="104"/>
      <c r="CG1176" s="104"/>
      <c r="CH1176" s="104"/>
      <c r="CI1176" s="104"/>
      <c r="CJ1176" s="104"/>
      <c r="CK1176" s="104"/>
      <c r="CL1176" s="104"/>
      <c r="CM1176" s="104"/>
      <c r="CN1176" s="104"/>
      <c r="CO1176" s="104"/>
      <c r="CP1176" s="104"/>
      <c r="CQ1176" s="104"/>
    </row>
    <row r="1177" spans="1:95" ht="14.45" hidden="1">
      <c r="A1177" s="104"/>
      <c r="B1177" s="104"/>
      <c r="C1177" s="104"/>
      <c r="D1177" s="104"/>
      <c r="E1177" s="104"/>
      <c r="F1177" s="104"/>
      <c r="G1177" s="104"/>
      <c r="H1177" s="104"/>
      <c r="I1177" s="104"/>
      <c r="J1177" s="104"/>
      <c r="K1177" s="104"/>
      <c r="L1177" s="104"/>
      <c r="M1177" s="104"/>
      <c r="N1177" s="104"/>
      <c r="O1177" s="104"/>
      <c r="P1177" s="104"/>
      <c r="Q1177" s="104"/>
      <c r="R1177" s="104"/>
      <c r="S1177" s="104"/>
      <c r="T1177" s="104"/>
      <c r="U1177" s="104"/>
      <c r="V1177" s="104"/>
      <c r="W1177" s="104"/>
      <c r="X1177" s="104"/>
      <c r="Y1177" s="104"/>
      <c r="Z1177" s="104"/>
      <c r="AA1177" s="104"/>
      <c r="AB1177" s="104"/>
      <c r="AC1177" s="104"/>
      <c r="AD1177" s="104"/>
      <c r="AE1177" s="104"/>
      <c r="AF1177" s="104"/>
      <c r="AG1177" s="104"/>
      <c r="AH1177" s="104"/>
      <c r="AI1177" s="104"/>
      <c r="AJ1177" s="104"/>
      <c r="AK1177" s="104"/>
      <c r="AL1177" s="104"/>
      <c r="AM1177" s="104"/>
      <c r="AN1177" s="104"/>
      <c r="AO1177" s="104"/>
      <c r="AP1177" s="104"/>
      <c r="AQ1177" s="104"/>
      <c r="AR1177" s="104"/>
      <c r="AS1177" s="104"/>
      <c r="AT1177" s="104"/>
      <c r="AU1177" s="104"/>
      <c r="AV1177" s="104"/>
      <c r="AW1177" s="104"/>
      <c r="AX1177" s="104"/>
      <c r="AY1177" s="104"/>
      <c r="AZ1177" s="104"/>
      <c r="BA1177" s="104"/>
      <c r="BB1177" s="104"/>
      <c r="BC1177" s="104"/>
      <c r="BD1177" s="104"/>
      <c r="BE1177" s="104"/>
      <c r="BF1177" s="104"/>
      <c r="BG1177" s="104"/>
      <c r="BH1177" s="104"/>
      <c r="BI1177" s="104"/>
      <c r="BJ1177" s="104"/>
      <c r="BK1177" s="104"/>
      <c r="BL1177" s="104"/>
      <c r="BM1177" s="104"/>
      <c r="BN1177" s="104"/>
      <c r="BO1177" s="104"/>
      <c r="BP1177" s="104"/>
      <c r="BQ1177" s="104"/>
      <c r="BR1177" s="104"/>
      <c r="BS1177" s="104"/>
      <c r="BT1177" s="104"/>
      <c r="BU1177" s="104"/>
      <c r="BV1177" s="104"/>
      <c r="BW1177" s="104"/>
      <c r="BX1177" s="104"/>
      <c r="BY1177" s="104"/>
      <c r="BZ1177" s="104"/>
      <c r="CA1177" s="104"/>
      <c r="CB1177" s="104"/>
      <c r="CC1177" s="104"/>
      <c r="CD1177" s="104"/>
      <c r="CE1177" s="104"/>
      <c r="CF1177" s="104"/>
      <c r="CG1177" s="104"/>
      <c r="CH1177" s="104"/>
      <c r="CI1177" s="104"/>
      <c r="CJ1177" s="104"/>
      <c r="CK1177" s="104"/>
      <c r="CL1177" s="104"/>
      <c r="CM1177" s="104"/>
      <c r="CN1177" s="104"/>
      <c r="CO1177" s="104"/>
      <c r="CP1177" s="104"/>
      <c r="CQ1177" s="104"/>
    </row>
    <row r="1178" spans="1:95" ht="14.45" hidden="1">
      <c r="A1178" s="104"/>
      <c r="B1178" s="104"/>
      <c r="C1178" s="104"/>
      <c r="D1178" s="104"/>
      <c r="E1178" s="104"/>
      <c r="F1178" s="104"/>
      <c r="G1178" s="104"/>
      <c r="H1178" s="104"/>
      <c r="I1178" s="104"/>
      <c r="J1178" s="104"/>
      <c r="K1178" s="104"/>
      <c r="L1178" s="104"/>
      <c r="M1178" s="104"/>
      <c r="N1178" s="104"/>
      <c r="O1178" s="104"/>
      <c r="P1178" s="104"/>
      <c r="Q1178" s="104"/>
      <c r="R1178" s="104"/>
      <c r="S1178" s="104"/>
      <c r="T1178" s="104"/>
      <c r="U1178" s="104"/>
      <c r="V1178" s="104"/>
      <c r="W1178" s="104"/>
      <c r="X1178" s="104"/>
      <c r="Y1178" s="104"/>
      <c r="Z1178" s="104"/>
      <c r="AA1178" s="104"/>
      <c r="AB1178" s="104"/>
      <c r="AC1178" s="104"/>
      <c r="AD1178" s="104"/>
      <c r="AE1178" s="104"/>
      <c r="AF1178" s="104"/>
      <c r="AG1178" s="104"/>
      <c r="AH1178" s="104"/>
      <c r="AI1178" s="104"/>
      <c r="AJ1178" s="104"/>
      <c r="AK1178" s="104"/>
      <c r="AL1178" s="104"/>
      <c r="AM1178" s="104"/>
      <c r="AN1178" s="104"/>
      <c r="AO1178" s="104"/>
      <c r="AP1178" s="104"/>
      <c r="AQ1178" s="104"/>
      <c r="AR1178" s="104"/>
      <c r="AS1178" s="104"/>
      <c r="AT1178" s="104"/>
      <c r="AU1178" s="104"/>
      <c r="AV1178" s="104"/>
      <c r="AW1178" s="104"/>
      <c r="AX1178" s="104"/>
      <c r="AY1178" s="104"/>
      <c r="AZ1178" s="104"/>
      <c r="BA1178" s="104"/>
      <c r="BB1178" s="104"/>
      <c r="BC1178" s="104"/>
      <c r="BD1178" s="104"/>
      <c r="BE1178" s="104"/>
      <c r="BF1178" s="104"/>
      <c r="BG1178" s="104"/>
      <c r="BH1178" s="104"/>
      <c r="BI1178" s="104"/>
      <c r="BJ1178" s="104"/>
      <c r="BK1178" s="104"/>
      <c r="BL1178" s="104"/>
      <c r="BM1178" s="104"/>
      <c r="BN1178" s="104"/>
      <c r="BO1178" s="104"/>
      <c r="BP1178" s="104"/>
      <c r="BQ1178" s="104"/>
      <c r="BR1178" s="104"/>
      <c r="BS1178" s="104"/>
      <c r="BT1178" s="104"/>
      <c r="BU1178" s="104"/>
      <c r="BV1178" s="104"/>
      <c r="BW1178" s="104"/>
      <c r="BX1178" s="104"/>
      <c r="BY1178" s="104"/>
      <c r="BZ1178" s="104"/>
      <c r="CA1178" s="104"/>
      <c r="CB1178" s="104"/>
      <c r="CC1178" s="104"/>
      <c r="CD1178" s="104"/>
      <c r="CE1178" s="104"/>
      <c r="CF1178" s="104"/>
      <c r="CG1178" s="104"/>
      <c r="CH1178" s="104"/>
      <c r="CI1178" s="104"/>
      <c r="CJ1178" s="104"/>
      <c r="CK1178" s="104"/>
      <c r="CL1178" s="104"/>
      <c r="CM1178" s="104"/>
      <c r="CN1178" s="104"/>
      <c r="CO1178" s="104"/>
      <c r="CP1178" s="104"/>
      <c r="CQ1178" s="104"/>
    </row>
    <row r="1179" spans="1:95" ht="14.45" hidden="1">
      <c r="A1179" s="104"/>
      <c r="B1179" s="104"/>
      <c r="C1179" s="104"/>
      <c r="D1179" s="104"/>
      <c r="E1179" s="104"/>
      <c r="F1179" s="104"/>
      <c r="G1179" s="104"/>
      <c r="H1179" s="104"/>
      <c r="I1179" s="104"/>
      <c r="J1179" s="104"/>
      <c r="K1179" s="104"/>
      <c r="L1179" s="104"/>
      <c r="M1179" s="104"/>
      <c r="N1179" s="104"/>
      <c r="O1179" s="104"/>
      <c r="P1179" s="104"/>
      <c r="Q1179" s="104"/>
      <c r="R1179" s="104"/>
      <c r="S1179" s="104"/>
      <c r="T1179" s="104"/>
      <c r="U1179" s="104"/>
      <c r="V1179" s="104"/>
      <c r="W1179" s="104"/>
      <c r="X1179" s="104"/>
      <c r="Y1179" s="104"/>
      <c r="Z1179" s="104"/>
      <c r="AA1179" s="104"/>
      <c r="AB1179" s="104"/>
      <c r="AC1179" s="104"/>
      <c r="AD1179" s="104"/>
      <c r="AE1179" s="104"/>
      <c r="AF1179" s="104"/>
      <c r="AG1179" s="104"/>
      <c r="AH1179" s="104"/>
      <c r="AI1179" s="104"/>
      <c r="AJ1179" s="104"/>
      <c r="AK1179" s="104"/>
      <c r="AL1179" s="104"/>
      <c r="AM1179" s="104"/>
      <c r="AN1179" s="104"/>
      <c r="AO1179" s="104"/>
      <c r="AP1179" s="104"/>
      <c r="AQ1179" s="104"/>
      <c r="AR1179" s="104"/>
      <c r="AS1179" s="104"/>
      <c r="AT1179" s="104"/>
      <c r="AU1179" s="104"/>
      <c r="AV1179" s="104"/>
      <c r="AW1179" s="104"/>
      <c r="AX1179" s="104"/>
      <c r="AY1179" s="104"/>
      <c r="AZ1179" s="104"/>
      <c r="BA1179" s="104"/>
      <c r="BB1179" s="104"/>
      <c r="BC1179" s="104"/>
      <c r="BD1179" s="104"/>
      <c r="BE1179" s="104"/>
      <c r="BF1179" s="104"/>
      <c r="BG1179" s="104"/>
      <c r="BH1179" s="104"/>
      <c r="BI1179" s="104"/>
      <c r="BJ1179" s="104"/>
      <c r="BK1179" s="104"/>
      <c r="BL1179" s="104"/>
      <c r="BM1179" s="104"/>
      <c r="BN1179" s="104"/>
      <c r="BO1179" s="104"/>
      <c r="BP1179" s="104"/>
      <c r="BQ1179" s="104"/>
      <c r="BR1179" s="104"/>
      <c r="BS1179" s="104"/>
      <c r="BT1179" s="104"/>
      <c r="BU1179" s="104"/>
      <c r="BV1179" s="104"/>
      <c r="BW1179" s="104"/>
      <c r="BX1179" s="104"/>
      <c r="BY1179" s="104"/>
      <c r="BZ1179" s="104"/>
      <c r="CA1179" s="104"/>
      <c r="CB1179" s="104"/>
      <c r="CC1179" s="104"/>
      <c r="CD1179" s="104"/>
      <c r="CE1179" s="104"/>
      <c r="CF1179" s="104"/>
      <c r="CG1179" s="104"/>
      <c r="CH1179" s="104"/>
      <c r="CI1179" s="104"/>
      <c r="CJ1179" s="104"/>
      <c r="CK1179" s="104"/>
      <c r="CL1179" s="104"/>
      <c r="CM1179" s="104"/>
      <c r="CN1179" s="104"/>
      <c r="CO1179" s="104"/>
      <c r="CP1179" s="104"/>
      <c r="CQ1179" s="104"/>
    </row>
    <row r="1180" spans="1:95" ht="14.45" hidden="1">
      <c r="A1180" s="104"/>
      <c r="B1180" s="104"/>
      <c r="C1180" s="104"/>
      <c r="D1180" s="104"/>
      <c r="E1180" s="104"/>
      <c r="F1180" s="104"/>
      <c r="G1180" s="104"/>
      <c r="H1180" s="104"/>
      <c r="I1180" s="104"/>
      <c r="J1180" s="104"/>
      <c r="K1180" s="104"/>
      <c r="L1180" s="104"/>
      <c r="M1180" s="104"/>
      <c r="N1180" s="104"/>
      <c r="O1180" s="104"/>
      <c r="P1180" s="104"/>
      <c r="Q1180" s="104"/>
      <c r="R1180" s="104"/>
      <c r="S1180" s="104"/>
      <c r="T1180" s="104"/>
      <c r="U1180" s="104"/>
      <c r="V1180" s="104"/>
      <c r="W1180" s="104"/>
      <c r="X1180" s="104"/>
      <c r="Y1180" s="104"/>
      <c r="Z1180" s="104"/>
      <c r="AA1180" s="104"/>
      <c r="AB1180" s="104"/>
      <c r="AC1180" s="104"/>
      <c r="AD1180" s="104"/>
      <c r="AE1180" s="104"/>
      <c r="AF1180" s="104"/>
      <c r="AG1180" s="104"/>
      <c r="AH1180" s="104"/>
      <c r="AI1180" s="104"/>
      <c r="AJ1180" s="104"/>
      <c r="AK1180" s="104"/>
      <c r="AL1180" s="104"/>
      <c r="AM1180" s="104"/>
      <c r="AN1180" s="104"/>
      <c r="AO1180" s="104"/>
      <c r="AP1180" s="104"/>
      <c r="AQ1180" s="104"/>
      <c r="AR1180" s="104"/>
      <c r="AS1180" s="104"/>
      <c r="AT1180" s="104"/>
      <c r="AU1180" s="104"/>
      <c r="AV1180" s="104"/>
      <c r="AW1180" s="104"/>
      <c r="AX1180" s="104"/>
      <c r="AY1180" s="104"/>
      <c r="AZ1180" s="104"/>
      <c r="BA1180" s="104"/>
      <c r="BB1180" s="104"/>
      <c r="BC1180" s="104"/>
      <c r="BD1180" s="104"/>
      <c r="BE1180" s="104"/>
      <c r="BF1180" s="104"/>
      <c r="BG1180" s="104"/>
      <c r="BH1180" s="104"/>
      <c r="BI1180" s="104"/>
      <c r="BJ1180" s="104"/>
      <c r="BK1180" s="104"/>
      <c r="BL1180" s="104"/>
      <c r="BM1180" s="104"/>
      <c r="BN1180" s="104"/>
      <c r="BO1180" s="104"/>
      <c r="BP1180" s="104"/>
      <c r="BQ1180" s="104"/>
      <c r="BR1180" s="104"/>
      <c r="BS1180" s="104"/>
      <c r="BT1180" s="104"/>
      <c r="BU1180" s="104"/>
      <c r="BV1180" s="104"/>
      <c r="BW1180" s="104"/>
      <c r="BX1180" s="104"/>
      <c r="BY1180" s="104"/>
      <c r="BZ1180" s="104"/>
      <c r="CA1180" s="104"/>
      <c r="CB1180" s="104"/>
      <c r="CC1180" s="104"/>
      <c r="CD1180" s="104"/>
      <c r="CE1180" s="104"/>
      <c r="CF1180" s="104"/>
      <c r="CG1180" s="104"/>
      <c r="CH1180" s="104"/>
      <c r="CI1180" s="104"/>
      <c r="CJ1180" s="104"/>
      <c r="CK1180" s="104"/>
      <c r="CL1180" s="104"/>
      <c r="CM1180" s="104"/>
      <c r="CN1180" s="104"/>
      <c r="CO1180" s="104"/>
      <c r="CP1180" s="104"/>
      <c r="CQ1180" s="104"/>
    </row>
    <row r="1181" spans="1:95" ht="14.45" hidden="1">
      <c r="A1181" s="104"/>
      <c r="B1181" s="104"/>
      <c r="C1181" s="104"/>
      <c r="D1181" s="104"/>
      <c r="E1181" s="104"/>
      <c r="F1181" s="104"/>
      <c r="G1181" s="104"/>
      <c r="H1181" s="104"/>
      <c r="I1181" s="104"/>
      <c r="J1181" s="104"/>
      <c r="K1181" s="104"/>
      <c r="L1181" s="104"/>
      <c r="M1181" s="104"/>
      <c r="N1181" s="104"/>
      <c r="O1181" s="104"/>
      <c r="P1181" s="104"/>
      <c r="Q1181" s="104"/>
      <c r="R1181" s="104"/>
      <c r="S1181" s="104"/>
      <c r="T1181" s="104"/>
      <c r="U1181" s="104"/>
      <c r="V1181" s="104"/>
      <c r="W1181" s="104"/>
      <c r="X1181" s="104"/>
      <c r="Y1181" s="104"/>
      <c r="Z1181" s="104"/>
      <c r="AA1181" s="104"/>
      <c r="AB1181" s="104"/>
      <c r="AC1181" s="104"/>
      <c r="AD1181" s="104"/>
      <c r="AE1181" s="104"/>
      <c r="AF1181" s="104"/>
      <c r="AG1181" s="104"/>
      <c r="AH1181" s="104"/>
      <c r="AI1181" s="104"/>
      <c r="AJ1181" s="104"/>
      <c r="AK1181" s="104"/>
      <c r="AL1181" s="104"/>
      <c r="AM1181" s="104"/>
      <c r="AN1181" s="104"/>
      <c r="AO1181" s="104"/>
      <c r="AP1181" s="104"/>
      <c r="AQ1181" s="104"/>
      <c r="AR1181" s="104"/>
      <c r="AS1181" s="104"/>
      <c r="AT1181" s="104"/>
      <c r="AU1181" s="104"/>
      <c r="AV1181" s="104"/>
      <c r="AW1181" s="104"/>
      <c r="AX1181" s="104"/>
      <c r="AY1181" s="104"/>
      <c r="AZ1181" s="104"/>
      <c r="BA1181" s="104"/>
      <c r="BB1181" s="104"/>
      <c r="BC1181" s="104"/>
      <c r="BD1181" s="104"/>
      <c r="BE1181" s="104"/>
      <c r="BF1181" s="104"/>
      <c r="BG1181" s="104"/>
      <c r="BH1181" s="104"/>
      <c r="BI1181" s="104"/>
      <c r="BJ1181" s="104"/>
      <c r="BK1181" s="104"/>
      <c r="BL1181" s="104"/>
      <c r="BM1181" s="104"/>
      <c r="BN1181" s="104"/>
      <c r="BO1181" s="104"/>
      <c r="BP1181" s="104"/>
      <c r="BQ1181" s="104"/>
      <c r="BR1181" s="104"/>
      <c r="BS1181" s="104"/>
      <c r="BT1181" s="104"/>
      <c r="BU1181" s="104"/>
      <c r="BV1181" s="104"/>
      <c r="BW1181" s="104"/>
      <c r="BX1181" s="104"/>
      <c r="BY1181" s="104"/>
      <c r="BZ1181" s="104"/>
      <c r="CA1181" s="104"/>
      <c r="CB1181" s="104"/>
      <c r="CC1181" s="104"/>
      <c r="CD1181" s="104"/>
      <c r="CE1181" s="104"/>
      <c r="CF1181" s="104"/>
      <c r="CG1181" s="104"/>
      <c r="CH1181" s="104"/>
      <c r="CI1181" s="104"/>
      <c r="CJ1181" s="104"/>
      <c r="CK1181" s="104"/>
      <c r="CL1181" s="104"/>
      <c r="CM1181" s="104"/>
      <c r="CN1181" s="104"/>
      <c r="CO1181" s="104"/>
      <c r="CP1181" s="104"/>
      <c r="CQ1181" s="104"/>
    </row>
    <row r="1182" spans="1:95" ht="14.45" hidden="1">
      <c r="A1182" s="104"/>
      <c r="B1182" s="104"/>
      <c r="C1182" s="104"/>
      <c r="D1182" s="104"/>
      <c r="E1182" s="104"/>
      <c r="F1182" s="104"/>
      <c r="G1182" s="104"/>
      <c r="H1182" s="104"/>
      <c r="I1182" s="104"/>
      <c r="J1182" s="104"/>
      <c r="K1182" s="104"/>
      <c r="L1182" s="104"/>
      <c r="M1182" s="104"/>
      <c r="N1182" s="104"/>
      <c r="O1182" s="104"/>
      <c r="P1182" s="104"/>
      <c r="Q1182" s="104"/>
      <c r="R1182" s="104"/>
      <c r="S1182" s="104"/>
      <c r="T1182" s="104"/>
      <c r="U1182" s="104"/>
      <c r="V1182" s="104"/>
      <c r="W1182" s="104"/>
      <c r="X1182" s="104"/>
      <c r="Y1182" s="104"/>
      <c r="Z1182" s="104"/>
      <c r="AA1182" s="104"/>
      <c r="AB1182" s="104"/>
      <c r="AC1182" s="104"/>
      <c r="AD1182" s="104"/>
      <c r="AE1182" s="104"/>
      <c r="AF1182" s="104"/>
      <c r="AG1182" s="104"/>
      <c r="AH1182" s="104"/>
      <c r="AI1182" s="104"/>
      <c r="AJ1182" s="104"/>
      <c r="AK1182" s="104"/>
      <c r="AL1182" s="104"/>
      <c r="AM1182" s="104"/>
      <c r="AN1182" s="104"/>
      <c r="AO1182" s="104"/>
      <c r="AP1182" s="104"/>
      <c r="AQ1182" s="104"/>
      <c r="AR1182" s="104"/>
      <c r="AS1182" s="104"/>
      <c r="AT1182" s="104"/>
      <c r="AU1182" s="104"/>
      <c r="AV1182" s="104"/>
      <c r="AW1182" s="104"/>
      <c r="AX1182" s="104"/>
      <c r="AY1182" s="104"/>
      <c r="AZ1182" s="104"/>
      <c r="BA1182" s="104"/>
      <c r="BB1182" s="104"/>
      <c r="BC1182" s="104"/>
      <c r="BD1182" s="104"/>
      <c r="BE1182" s="104"/>
      <c r="BF1182" s="104"/>
      <c r="BG1182" s="104"/>
      <c r="BH1182" s="104"/>
      <c r="BI1182" s="104"/>
      <c r="BJ1182" s="104"/>
      <c r="BK1182" s="104"/>
      <c r="BL1182" s="104"/>
      <c r="BM1182" s="104"/>
      <c r="BN1182" s="104"/>
      <c r="BO1182" s="104"/>
      <c r="BP1182" s="104"/>
      <c r="BQ1182" s="104"/>
      <c r="BR1182" s="104"/>
      <c r="BS1182" s="104"/>
      <c r="BT1182" s="104"/>
      <c r="BU1182" s="104"/>
      <c r="BV1182" s="104"/>
      <c r="BW1182" s="104"/>
      <c r="BX1182" s="104"/>
      <c r="BY1182" s="104"/>
      <c r="BZ1182" s="104"/>
      <c r="CA1182" s="104"/>
      <c r="CB1182" s="104"/>
      <c r="CC1182" s="104"/>
      <c r="CD1182" s="104"/>
      <c r="CE1182" s="104"/>
      <c r="CF1182" s="104"/>
      <c r="CG1182" s="104"/>
      <c r="CH1182" s="104"/>
      <c r="CI1182" s="104"/>
      <c r="CJ1182" s="104"/>
      <c r="CK1182" s="104"/>
      <c r="CL1182" s="104"/>
      <c r="CM1182" s="104"/>
      <c r="CN1182" s="104"/>
      <c r="CO1182" s="104"/>
      <c r="CP1182" s="104"/>
      <c r="CQ1182" s="104"/>
    </row>
    <row r="1183" spans="1:95" ht="14.45" hidden="1">
      <c r="A1183" s="104"/>
      <c r="B1183" s="104"/>
      <c r="C1183" s="104"/>
      <c r="D1183" s="104"/>
      <c r="E1183" s="104"/>
      <c r="F1183" s="104"/>
      <c r="G1183" s="104"/>
      <c r="H1183" s="104"/>
      <c r="I1183" s="104"/>
      <c r="J1183" s="104"/>
      <c r="K1183" s="104"/>
      <c r="L1183" s="104"/>
      <c r="M1183" s="104"/>
      <c r="N1183" s="104"/>
      <c r="O1183" s="104"/>
      <c r="P1183" s="104"/>
      <c r="Q1183" s="104"/>
      <c r="R1183" s="104"/>
      <c r="S1183" s="104"/>
      <c r="T1183" s="104"/>
      <c r="U1183" s="104"/>
      <c r="V1183" s="104"/>
      <c r="W1183" s="104"/>
      <c r="X1183" s="104"/>
      <c r="Y1183" s="104"/>
      <c r="Z1183" s="104"/>
      <c r="AA1183" s="104"/>
      <c r="AB1183" s="104"/>
      <c r="AC1183" s="104"/>
      <c r="AD1183" s="104"/>
      <c r="AE1183" s="104"/>
      <c r="AF1183" s="104"/>
      <c r="AG1183" s="104"/>
      <c r="AH1183" s="104"/>
      <c r="AI1183" s="104"/>
      <c r="AJ1183" s="104"/>
      <c r="AK1183" s="104"/>
      <c r="AL1183" s="104"/>
      <c r="AM1183" s="104"/>
      <c r="AN1183" s="104"/>
      <c r="AO1183" s="104"/>
      <c r="AP1183" s="104"/>
      <c r="AQ1183" s="104"/>
      <c r="AR1183" s="104"/>
      <c r="AS1183" s="104"/>
      <c r="AT1183" s="104"/>
      <c r="AU1183" s="104"/>
      <c r="AV1183" s="104"/>
      <c r="AW1183" s="104"/>
      <c r="AX1183" s="104"/>
      <c r="AY1183" s="104"/>
      <c r="AZ1183" s="104"/>
      <c r="BA1183" s="104"/>
      <c r="BB1183" s="104"/>
      <c r="BC1183" s="104"/>
      <c r="BD1183" s="104"/>
      <c r="BE1183" s="104"/>
      <c r="BF1183" s="104"/>
      <c r="BG1183" s="104"/>
      <c r="BH1183" s="104"/>
      <c r="BI1183" s="104"/>
      <c r="BJ1183" s="104"/>
      <c r="BK1183" s="104"/>
      <c r="BL1183" s="104"/>
      <c r="BM1183" s="104"/>
      <c r="BN1183" s="104"/>
      <c r="BO1183" s="104"/>
      <c r="BP1183" s="104"/>
      <c r="BQ1183" s="104"/>
      <c r="BR1183" s="104"/>
      <c r="BS1183" s="104"/>
      <c r="BT1183" s="104"/>
      <c r="BU1183" s="104"/>
      <c r="BV1183" s="104"/>
      <c r="BW1183" s="104"/>
      <c r="BX1183" s="104"/>
      <c r="BY1183" s="104"/>
      <c r="BZ1183" s="104"/>
      <c r="CA1183" s="104"/>
      <c r="CB1183" s="104"/>
      <c r="CC1183" s="104"/>
      <c r="CD1183" s="104"/>
      <c r="CE1183" s="104"/>
      <c r="CF1183" s="104"/>
      <c r="CG1183" s="104"/>
      <c r="CH1183" s="104"/>
      <c r="CI1183" s="104"/>
      <c r="CJ1183" s="104"/>
      <c r="CK1183" s="104"/>
      <c r="CL1183" s="104"/>
      <c r="CM1183" s="104"/>
      <c r="CN1183" s="104"/>
      <c r="CO1183" s="104"/>
      <c r="CP1183" s="104"/>
      <c r="CQ1183" s="104"/>
    </row>
    <row r="1184" spans="1:95" ht="14.45" hidden="1">
      <c r="A1184" s="104"/>
      <c r="B1184" s="104"/>
      <c r="C1184" s="104"/>
      <c r="D1184" s="104"/>
      <c r="E1184" s="104"/>
      <c r="F1184" s="104"/>
      <c r="G1184" s="104"/>
      <c r="H1184" s="104"/>
      <c r="I1184" s="104"/>
      <c r="J1184" s="104"/>
      <c r="K1184" s="104"/>
      <c r="L1184" s="104"/>
      <c r="M1184" s="104"/>
      <c r="N1184" s="104"/>
      <c r="O1184" s="104"/>
      <c r="P1184" s="104"/>
      <c r="Q1184" s="104"/>
      <c r="R1184" s="104"/>
      <c r="S1184" s="104"/>
      <c r="T1184" s="104"/>
      <c r="U1184" s="104"/>
      <c r="V1184" s="104"/>
      <c r="W1184" s="104"/>
      <c r="X1184" s="104"/>
      <c r="Y1184" s="104"/>
      <c r="Z1184" s="104"/>
      <c r="AA1184" s="104"/>
      <c r="AB1184" s="104"/>
      <c r="AC1184" s="104"/>
      <c r="AD1184" s="104"/>
      <c r="AE1184" s="104"/>
      <c r="AF1184" s="104"/>
      <c r="AG1184" s="104"/>
      <c r="AH1184" s="104"/>
      <c r="AI1184" s="104"/>
      <c r="AJ1184" s="104"/>
      <c r="AK1184" s="104"/>
      <c r="AL1184" s="104"/>
      <c r="AM1184" s="104"/>
      <c r="AN1184" s="104"/>
      <c r="AO1184" s="104"/>
      <c r="AP1184" s="104"/>
      <c r="AQ1184" s="104"/>
      <c r="AR1184" s="104"/>
      <c r="AS1184" s="104"/>
      <c r="AT1184" s="104"/>
      <c r="AU1184" s="104"/>
      <c r="AV1184" s="104"/>
      <c r="AW1184" s="104"/>
      <c r="AX1184" s="104"/>
      <c r="AY1184" s="104"/>
      <c r="AZ1184" s="104"/>
      <c r="BA1184" s="104"/>
      <c r="BB1184" s="104"/>
      <c r="BC1184" s="104"/>
      <c r="BD1184" s="104"/>
      <c r="BE1184" s="104"/>
      <c r="BF1184" s="104"/>
      <c r="BG1184" s="104"/>
      <c r="BH1184" s="104"/>
      <c r="BI1184" s="104"/>
      <c r="BJ1184" s="104"/>
      <c r="BK1184" s="104"/>
      <c r="BL1184" s="104"/>
      <c r="BM1184" s="104"/>
      <c r="BN1184" s="104"/>
      <c r="BO1184" s="104"/>
      <c r="BP1184" s="104"/>
      <c r="BQ1184" s="104"/>
      <c r="BR1184" s="104"/>
      <c r="BS1184" s="104"/>
      <c r="BT1184" s="104"/>
      <c r="BU1184" s="104"/>
      <c r="BV1184" s="104"/>
      <c r="BW1184" s="104"/>
      <c r="BX1184" s="104"/>
      <c r="BY1184" s="104"/>
      <c r="BZ1184" s="104"/>
      <c r="CA1184" s="104"/>
      <c r="CB1184" s="104"/>
      <c r="CC1184" s="104"/>
      <c r="CD1184" s="104"/>
      <c r="CE1184" s="104"/>
      <c r="CF1184" s="104"/>
      <c r="CG1184" s="104"/>
      <c r="CH1184" s="104"/>
      <c r="CI1184" s="104"/>
      <c r="CJ1184" s="104"/>
      <c r="CK1184" s="104"/>
      <c r="CL1184" s="104"/>
      <c r="CM1184" s="104"/>
      <c r="CN1184" s="104"/>
      <c r="CO1184" s="104"/>
      <c r="CP1184" s="104"/>
      <c r="CQ1184" s="104"/>
    </row>
    <row r="1185" spans="1:95" ht="14.45" hidden="1">
      <c r="A1185" s="104"/>
      <c r="B1185" s="104"/>
      <c r="C1185" s="104"/>
      <c r="D1185" s="104"/>
      <c r="E1185" s="104"/>
      <c r="F1185" s="104"/>
      <c r="G1185" s="104"/>
      <c r="H1185" s="104"/>
      <c r="I1185" s="104"/>
      <c r="J1185" s="104"/>
      <c r="K1185" s="104"/>
      <c r="L1185" s="104"/>
      <c r="M1185" s="104"/>
      <c r="N1185" s="104"/>
      <c r="O1185" s="104"/>
      <c r="P1185" s="104"/>
      <c r="Q1185" s="104"/>
      <c r="R1185" s="104"/>
      <c r="S1185" s="104"/>
      <c r="T1185" s="104"/>
      <c r="U1185" s="104"/>
      <c r="V1185" s="104"/>
      <c r="W1185" s="104"/>
      <c r="X1185" s="104"/>
      <c r="Y1185" s="104"/>
      <c r="Z1185" s="104"/>
      <c r="AA1185" s="104"/>
      <c r="AB1185" s="104"/>
      <c r="AC1185" s="104"/>
      <c r="AD1185" s="104"/>
      <c r="AE1185" s="104"/>
      <c r="AF1185" s="104"/>
      <c r="AG1185" s="104"/>
      <c r="AH1185" s="104"/>
      <c r="AI1185" s="104"/>
      <c r="AJ1185" s="104"/>
      <c r="AK1185" s="104"/>
      <c r="AL1185" s="104"/>
      <c r="AM1185" s="104"/>
      <c r="AN1185" s="104"/>
      <c r="AO1185" s="104"/>
      <c r="AP1185" s="104"/>
      <c r="AQ1185" s="104"/>
      <c r="AR1185" s="104"/>
      <c r="AS1185" s="104"/>
      <c r="AT1185" s="104"/>
      <c r="AU1185" s="104"/>
      <c r="AV1185" s="104"/>
      <c r="AW1185" s="104"/>
      <c r="AX1185" s="104"/>
      <c r="AY1185" s="104"/>
      <c r="AZ1185" s="104"/>
      <c r="BA1185" s="104"/>
      <c r="BB1185" s="104"/>
      <c r="BC1185" s="104"/>
      <c r="BD1185" s="104"/>
      <c r="BE1185" s="104"/>
      <c r="BF1185" s="104"/>
      <c r="BG1185" s="104"/>
      <c r="BH1185" s="104"/>
      <c r="BI1185" s="104"/>
      <c r="BJ1185" s="104"/>
      <c r="BK1185" s="104"/>
      <c r="BL1185" s="104"/>
      <c r="BM1185" s="104"/>
      <c r="BN1185" s="104"/>
      <c r="BO1185" s="104"/>
      <c r="BP1185" s="104"/>
      <c r="BQ1185" s="104"/>
      <c r="BR1185" s="104"/>
      <c r="BS1185" s="104"/>
      <c r="BT1185" s="104"/>
      <c r="BU1185" s="104"/>
      <c r="BV1185" s="104"/>
      <c r="BW1185" s="104"/>
      <c r="BX1185" s="104"/>
      <c r="BY1185" s="104"/>
      <c r="BZ1185" s="104"/>
      <c r="CA1185" s="104"/>
      <c r="CB1185" s="104"/>
      <c r="CC1185" s="104"/>
      <c r="CD1185" s="104"/>
      <c r="CE1185" s="104"/>
      <c r="CF1185" s="104"/>
      <c r="CG1185" s="104"/>
      <c r="CH1185" s="104"/>
      <c r="CI1185" s="104"/>
      <c r="CJ1185" s="104"/>
      <c r="CK1185" s="104"/>
      <c r="CL1185" s="104"/>
      <c r="CM1185" s="104"/>
      <c r="CN1185" s="104"/>
      <c r="CO1185" s="104"/>
      <c r="CP1185" s="104"/>
      <c r="CQ1185" s="104"/>
    </row>
    <row r="1186" spans="1:95" ht="14.45" hidden="1">
      <c r="A1186" s="104"/>
      <c r="B1186" s="104"/>
      <c r="C1186" s="104"/>
      <c r="D1186" s="104"/>
      <c r="E1186" s="104"/>
      <c r="F1186" s="104"/>
      <c r="G1186" s="104"/>
      <c r="H1186" s="104"/>
      <c r="I1186" s="104"/>
      <c r="J1186" s="104"/>
      <c r="K1186" s="104"/>
      <c r="L1186" s="104"/>
      <c r="M1186" s="104"/>
      <c r="N1186" s="104"/>
      <c r="O1186" s="104"/>
      <c r="P1186" s="104"/>
      <c r="Q1186" s="104"/>
      <c r="R1186" s="104"/>
      <c r="S1186" s="104"/>
      <c r="T1186" s="104"/>
      <c r="U1186" s="104"/>
      <c r="V1186" s="104"/>
      <c r="W1186" s="104"/>
      <c r="X1186" s="104"/>
      <c r="Y1186" s="104"/>
      <c r="Z1186" s="104"/>
      <c r="AA1186" s="104"/>
      <c r="AB1186" s="104"/>
      <c r="AC1186" s="104"/>
      <c r="AD1186" s="104"/>
      <c r="AE1186" s="104"/>
      <c r="AF1186" s="104"/>
      <c r="AG1186" s="104"/>
      <c r="AH1186" s="104"/>
      <c r="AI1186" s="104"/>
      <c r="AJ1186" s="104"/>
      <c r="AK1186" s="104"/>
      <c r="AL1186" s="104"/>
      <c r="AM1186" s="104"/>
      <c r="AN1186" s="104"/>
      <c r="AO1186" s="104"/>
      <c r="AP1186" s="104"/>
      <c r="AQ1186" s="104"/>
      <c r="AR1186" s="104"/>
      <c r="AS1186" s="104"/>
      <c r="AT1186" s="104"/>
      <c r="AU1186" s="104"/>
      <c r="AV1186" s="104"/>
      <c r="AW1186" s="104"/>
      <c r="AX1186" s="104"/>
      <c r="AY1186" s="104"/>
      <c r="AZ1186" s="104"/>
      <c r="BA1186" s="104"/>
      <c r="BB1186" s="104"/>
      <c r="BC1186" s="104"/>
      <c r="BD1186" s="104"/>
      <c r="BE1186" s="104"/>
      <c r="BF1186" s="104"/>
      <c r="BG1186" s="104"/>
      <c r="BH1186" s="104"/>
      <c r="BI1186" s="104"/>
      <c r="BJ1186" s="104"/>
      <c r="BK1186" s="104"/>
      <c r="BL1186" s="104"/>
      <c r="BM1186" s="104"/>
      <c r="BN1186" s="104"/>
      <c r="BO1186" s="104"/>
      <c r="BP1186" s="104"/>
      <c r="BQ1186" s="104"/>
      <c r="BR1186" s="104"/>
      <c r="BS1186" s="104"/>
      <c r="BT1186" s="104"/>
      <c r="BU1186" s="104"/>
      <c r="BV1186" s="104"/>
      <c r="BW1186" s="104"/>
      <c r="BX1186" s="104"/>
      <c r="BY1186" s="104"/>
      <c r="BZ1186" s="104"/>
      <c r="CA1186" s="104"/>
      <c r="CB1186" s="104"/>
      <c r="CC1186" s="104"/>
      <c r="CD1186" s="104"/>
      <c r="CE1186" s="104"/>
      <c r="CF1186" s="104"/>
      <c r="CG1186" s="104"/>
      <c r="CH1186" s="104"/>
      <c r="CI1186" s="104"/>
      <c r="CJ1186" s="104"/>
      <c r="CK1186" s="104"/>
      <c r="CL1186" s="104"/>
      <c r="CM1186" s="104"/>
      <c r="CN1186" s="104"/>
      <c r="CO1186" s="104"/>
      <c r="CP1186" s="104"/>
      <c r="CQ1186" s="104"/>
    </row>
    <row r="1187" spans="1:95" ht="14.45" hidden="1">
      <c r="A1187" s="104"/>
      <c r="B1187" s="104"/>
      <c r="C1187" s="104"/>
      <c r="D1187" s="104"/>
      <c r="E1187" s="104"/>
      <c r="F1187" s="104"/>
      <c r="G1187" s="104"/>
      <c r="H1187" s="104"/>
      <c r="I1187" s="104"/>
      <c r="J1187" s="104"/>
      <c r="K1187" s="104"/>
      <c r="L1187" s="104"/>
      <c r="M1187" s="104"/>
      <c r="N1187" s="104"/>
      <c r="O1187" s="104"/>
      <c r="P1187" s="104"/>
      <c r="Q1187" s="104"/>
      <c r="R1187" s="104"/>
      <c r="S1187" s="104"/>
      <c r="T1187" s="104"/>
      <c r="U1187" s="104"/>
      <c r="V1187" s="104"/>
      <c r="W1187" s="104"/>
      <c r="X1187" s="104"/>
      <c r="Y1187" s="104"/>
      <c r="Z1187" s="104"/>
      <c r="AA1187" s="104"/>
      <c r="AB1187" s="104"/>
      <c r="AC1187" s="104"/>
      <c r="AD1187" s="104"/>
      <c r="AE1187" s="104"/>
      <c r="AF1187" s="104"/>
      <c r="AG1187" s="104"/>
      <c r="AH1187" s="104"/>
      <c r="AI1187" s="104"/>
      <c r="AJ1187" s="104"/>
      <c r="AK1187" s="104"/>
      <c r="AL1187" s="104"/>
      <c r="AM1187" s="104"/>
      <c r="AN1187" s="104"/>
      <c r="AO1187" s="104"/>
      <c r="AP1187" s="104"/>
      <c r="AQ1187" s="104"/>
      <c r="AR1187" s="104"/>
      <c r="AS1187" s="104"/>
      <c r="AT1187" s="104"/>
      <c r="AU1187" s="104"/>
      <c r="AV1187" s="104"/>
      <c r="AW1187" s="104"/>
      <c r="AX1187" s="104"/>
      <c r="AY1187" s="104"/>
      <c r="AZ1187" s="104"/>
      <c r="BA1187" s="104"/>
      <c r="BB1187" s="104"/>
      <c r="BC1187" s="104"/>
      <c r="BD1187" s="104"/>
      <c r="BE1187" s="104"/>
      <c r="BF1187" s="104"/>
      <c r="BG1187" s="104"/>
      <c r="BH1187" s="104"/>
      <c r="BI1187" s="104"/>
      <c r="BJ1187" s="104"/>
      <c r="BK1187" s="104"/>
      <c r="BL1187" s="104"/>
      <c r="BM1187" s="104"/>
      <c r="BN1187" s="104"/>
      <c r="BO1187" s="104"/>
      <c r="BP1187" s="104"/>
      <c r="BQ1187" s="104"/>
      <c r="BR1187" s="104"/>
      <c r="BS1187" s="104"/>
      <c r="BT1187" s="104"/>
      <c r="BU1187" s="104"/>
      <c r="BV1187" s="104"/>
      <c r="BW1187" s="104"/>
      <c r="BX1187" s="104"/>
      <c r="BY1187" s="104"/>
      <c r="BZ1187" s="104"/>
      <c r="CA1187" s="104"/>
      <c r="CB1187" s="104"/>
      <c r="CC1187" s="104"/>
      <c r="CD1187" s="104"/>
      <c r="CE1187" s="104"/>
      <c r="CF1187" s="104"/>
      <c r="CG1187" s="104"/>
      <c r="CH1187" s="104"/>
      <c r="CI1187" s="104"/>
      <c r="CJ1187" s="104"/>
      <c r="CK1187" s="104"/>
      <c r="CL1187" s="104"/>
      <c r="CM1187" s="104"/>
      <c r="CN1187" s="104"/>
      <c r="CO1187" s="104"/>
      <c r="CP1187" s="104"/>
      <c r="CQ1187" s="104"/>
    </row>
    <row r="1188" spans="1:95" ht="14.45" hidden="1">
      <c r="A1188" s="104"/>
      <c r="B1188" s="104"/>
      <c r="C1188" s="104"/>
      <c r="D1188" s="104"/>
      <c r="E1188" s="104"/>
      <c r="F1188" s="104"/>
      <c r="G1188" s="104"/>
      <c r="H1188" s="104"/>
      <c r="I1188" s="104"/>
      <c r="J1188" s="104"/>
      <c r="K1188" s="104"/>
      <c r="L1188" s="104"/>
      <c r="M1188" s="104"/>
      <c r="N1188" s="104"/>
      <c r="O1188" s="104"/>
      <c r="P1188" s="104"/>
      <c r="Q1188" s="104"/>
      <c r="R1188" s="104"/>
      <c r="S1188" s="104"/>
      <c r="T1188" s="104"/>
      <c r="U1188" s="104"/>
      <c r="V1188" s="104"/>
      <c r="W1188" s="104"/>
      <c r="X1188" s="104"/>
      <c r="Y1188" s="104"/>
      <c r="Z1188" s="104"/>
      <c r="AA1188" s="104"/>
      <c r="AB1188" s="104"/>
      <c r="AC1188" s="104"/>
      <c r="AD1188" s="104"/>
      <c r="AE1188" s="104"/>
      <c r="AF1188" s="104"/>
      <c r="AG1188" s="104"/>
      <c r="AH1188" s="104"/>
      <c r="AI1188" s="104"/>
      <c r="AJ1188" s="104"/>
      <c r="AK1188" s="104"/>
      <c r="AL1188" s="104"/>
      <c r="AM1188" s="104"/>
      <c r="AN1188" s="104"/>
      <c r="AO1188" s="104"/>
      <c r="AP1188" s="104"/>
      <c r="AQ1188" s="104"/>
      <c r="AR1188" s="104"/>
      <c r="AS1188" s="104"/>
      <c r="AT1188" s="104"/>
      <c r="AU1188" s="104"/>
      <c r="AV1188" s="104"/>
      <c r="AW1188" s="104"/>
      <c r="AX1188" s="104"/>
      <c r="AY1188" s="104"/>
      <c r="AZ1188" s="104"/>
      <c r="BA1188" s="104"/>
      <c r="BB1188" s="104"/>
      <c r="BC1188" s="104"/>
      <c r="BD1188" s="104"/>
      <c r="BE1188" s="104"/>
      <c r="BF1188" s="104"/>
      <c r="BG1188" s="104"/>
      <c r="BH1188" s="104"/>
      <c r="BI1188" s="104"/>
      <c r="BJ1188" s="104"/>
      <c r="BK1188" s="104"/>
      <c r="BL1188" s="104"/>
      <c r="BM1188" s="104"/>
      <c r="BN1188" s="104"/>
      <c r="BO1188" s="104"/>
      <c r="BP1188" s="104"/>
      <c r="BQ1188" s="104"/>
      <c r="BR1188" s="104"/>
      <c r="BS1188" s="104"/>
      <c r="BT1188" s="104"/>
      <c r="BU1188" s="104"/>
      <c r="BV1188" s="104"/>
      <c r="BW1188" s="104"/>
      <c r="BX1188" s="104"/>
      <c r="BY1188" s="104"/>
      <c r="BZ1188" s="104"/>
      <c r="CA1188" s="104"/>
      <c r="CB1188" s="104"/>
      <c r="CC1188" s="104"/>
      <c r="CD1188" s="104"/>
      <c r="CE1188" s="104"/>
      <c r="CF1188" s="104"/>
      <c r="CG1188" s="104"/>
      <c r="CH1188" s="104"/>
      <c r="CI1188" s="104"/>
      <c r="CJ1188" s="104"/>
      <c r="CK1188" s="104"/>
      <c r="CL1188" s="104"/>
      <c r="CM1188" s="104"/>
      <c r="CN1188" s="104"/>
      <c r="CO1188" s="104"/>
      <c r="CP1188" s="104"/>
      <c r="CQ1188" s="104"/>
    </row>
    <row r="1189" spans="1:95" ht="14.45" hidden="1">
      <c r="A1189" s="104"/>
      <c r="B1189" s="104"/>
      <c r="C1189" s="104"/>
      <c r="D1189" s="104"/>
      <c r="E1189" s="104"/>
      <c r="F1189" s="104"/>
      <c r="G1189" s="104"/>
      <c r="H1189" s="104"/>
      <c r="I1189" s="104"/>
      <c r="J1189" s="104"/>
      <c r="K1189" s="104"/>
      <c r="L1189" s="104"/>
      <c r="M1189" s="104"/>
      <c r="N1189" s="104"/>
      <c r="O1189" s="104"/>
      <c r="P1189" s="104"/>
      <c r="Q1189" s="104"/>
      <c r="R1189" s="104"/>
      <c r="S1189" s="104"/>
      <c r="T1189" s="104"/>
      <c r="U1189" s="104"/>
      <c r="V1189" s="104"/>
      <c r="W1189" s="104"/>
      <c r="X1189" s="104"/>
      <c r="Y1189" s="104"/>
      <c r="Z1189" s="104"/>
      <c r="AA1189" s="104"/>
      <c r="AB1189" s="104"/>
      <c r="AC1189" s="104"/>
      <c r="AD1189" s="104"/>
      <c r="AE1189" s="104"/>
      <c r="AF1189" s="104"/>
      <c r="AG1189" s="104"/>
      <c r="AH1189" s="104"/>
      <c r="AI1189" s="104"/>
      <c r="AJ1189" s="104"/>
      <c r="AK1189" s="104"/>
      <c r="AL1189" s="104"/>
      <c r="AM1189" s="104"/>
      <c r="AN1189" s="104"/>
      <c r="AO1189" s="104"/>
      <c r="AP1189" s="104"/>
      <c r="AQ1189" s="104"/>
      <c r="AR1189" s="104"/>
      <c r="AS1189" s="104"/>
      <c r="AT1189" s="104"/>
      <c r="AU1189" s="104"/>
      <c r="AV1189" s="104"/>
      <c r="AW1189" s="104"/>
      <c r="AX1189" s="104"/>
      <c r="AY1189" s="104"/>
      <c r="AZ1189" s="104"/>
      <c r="BA1189" s="104"/>
      <c r="BB1189" s="104"/>
      <c r="BC1189" s="104"/>
      <c r="BD1189" s="104"/>
      <c r="BE1189" s="104"/>
      <c r="BF1189" s="104"/>
      <c r="BG1189" s="104"/>
      <c r="BH1189" s="104"/>
      <c r="BI1189" s="104"/>
      <c r="BJ1189" s="104"/>
      <c r="BK1189" s="104"/>
      <c r="BL1189" s="104"/>
      <c r="BM1189" s="104"/>
      <c r="BN1189" s="104"/>
      <c r="BO1189" s="104"/>
      <c r="BP1189" s="104"/>
      <c r="BQ1189" s="104"/>
      <c r="BR1189" s="104"/>
      <c r="BS1189" s="104"/>
      <c r="BT1189" s="104"/>
      <c r="BU1189" s="104"/>
      <c r="BV1189" s="104"/>
      <c r="BW1189" s="104"/>
      <c r="BX1189" s="104"/>
      <c r="BY1189" s="104"/>
      <c r="BZ1189" s="104"/>
      <c r="CA1189" s="104"/>
      <c r="CB1189" s="104"/>
      <c r="CC1189" s="104"/>
      <c r="CD1189" s="104"/>
      <c r="CE1189" s="104"/>
      <c r="CF1189" s="104"/>
      <c r="CG1189" s="104"/>
      <c r="CH1189" s="104"/>
      <c r="CI1189" s="104"/>
      <c r="CJ1189" s="104"/>
      <c r="CK1189" s="104"/>
      <c r="CL1189" s="104"/>
      <c r="CM1189" s="104"/>
      <c r="CN1189" s="104"/>
      <c r="CO1189" s="104"/>
      <c r="CP1189" s="104"/>
      <c r="CQ1189" s="104"/>
    </row>
    <row r="1190" spans="1:95" ht="14.45" hidden="1">
      <c r="A1190" s="104"/>
      <c r="B1190" s="104"/>
      <c r="C1190" s="104"/>
      <c r="D1190" s="104"/>
      <c r="E1190" s="104"/>
      <c r="F1190" s="104"/>
      <c r="G1190" s="104"/>
      <c r="H1190" s="104"/>
      <c r="I1190" s="104"/>
      <c r="J1190" s="104"/>
      <c r="K1190" s="104"/>
      <c r="L1190" s="104"/>
      <c r="M1190" s="104"/>
      <c r="N1190" s="104"/>
      <c r="O1190" s="104"/>
      <c r="P1190" s="104"/>
      <c r="Q1190" s="104"/>
      <c r="R1190" s="104"/>
      <c r="S1190" s="104"/>
      <c r="T1190" s="104"/>
      <c r="U1190" s="104"/>
      <c r="V1190" s="104"/>
      <c r="W1190" s="104"/>
      <c r="X1190" s="104"/>
      <c r="Y1190" s="104"/>
      <c r="Z1190" s="104"/>
      <c r="AA1190" s="104"/>
      <c r="AB1190" s="104"/>
      <c r="AC1190" s="104"/>
      <c r="AD1190" s="104"/>
      <c r="AE1190" s="104"/>
      <c r="AF1190" s="104"/>
      <c r="AG1190" s="104"/>
      <c r="AH1190" s="104"/>
      <c r="AI1190" s="104"/>
      <c r="AJ1190" s="104"/>
      <c r="AK1190" s="104"/>
      <c r="AL1190" s="104"/>
      <c r="AM1190" s="104"/>
      <c r="AN1190" s="104"/>
      <c r="AO1190" s="104"/>
      <c r="AP1190" s="104"/>
      <c r="AQ1190" s="104"/>
      <c r="AR1190" s="104"/>
      <c r="AS1190" s="104"/>
      <c r="AT1190" s="104"/>
      <c r="AU1190" s="104"/>
      <c r="AV1190" s="104"/>
      <c r="AW1190" s="104"/>
      <c r="AX1190" s="104"/>
      <c r="AY1190" s="104"/>
      <c r="AZ1190" s="104"/>
      <c r="BA1190" s="104"/>
      <c r="BB1190" s="104"/>
      <c r="BC1190" s="104"/>
      <c r="BD1190" s="104"/>
      <c r="BE1190" s="104"/>
      <c r="BF1190" s="104"/>
      <c r="BG1190" s="104"/>
      <c r="BH1190" s="104"/>
      <c r="BI1190" s="104"/>
      <c r="BJ1190" s="104"/>
      <c r="BK1190" s="104"/>
      <c r="BL1190" s="104"/>
      <c r="BM1190" s="104"/>
      <c r="BN1190" s="104"/>
      <c r="BO1190" s="104"/>
      <c r="BP1190" s="104"/>
      <c r="BQ1190" s="104"/>
      <c r="BR1190" s="104"/>
      <c r="BS1190" s="104"/>
      <c r="BT1190" s="104"/>
      <c r="BU1190" s="104"/>
      <c r="BV1190" s="104"/>
      <c r="BW1190" s="104"/>
      <c r="BX1190" s="104"/>
      <c r="BY1190" s="104"/>
      <c r="BZ1190" s="104"/>
      <c r="CA1190" s="104"/>
      <c r="CB1190" s="104"/>
      <c r="CC1190" s="104"/>
      <c r="CD1190" s="104"/>
      <c r="CE1190" s="104"/>
      <c r="CF1190" s="104"/>
      <c r="CG1190" s="104"/>
      <c r="CH1190" s="104"/>
      <c r="CI1190" s="104"/>
      <c r="CJ1190" s="104"/>
      <c r="CK1190" s="104"/>
      <c r="CL1190" s="104"/>
      <c r="CM1190" s="104"/>
      <c r="CN1190" s="104"/>
      <c r="CO1190" s="104"/>
      <c r="CP1190" s="104"/>
      <c r="CQ1190" s="104"/>
    </row>
    <row r="1191" spans="1:95" ht="14.45" hidden="1">
      <c r="A1191" s="104"/>
      <c r="B1191" s="104"/>
      <c r="C1191" s="104"/>
      <c r="D1191" s="104"/>
      <c r="E1191" s="104"/>
      <c r="F1191" s="104"/>
      <c r="G1191" s="104"/>
      <c r="H1191" s="104"/>
      <c r="I1191" s="104"/>
      <c r="J1191" s="104"/>
      <c r="K1191" s="104"/>
      <c r="L1191" s="104"/>
      <c r="M1191" s="104"/>
      <c r="N1191" s="104"/>
      <c r="O1191" s="104"/>
      <c r="P1191" s="104"/>
      <c r="Q1191" s="104"/>
      <c r="R1191" s="104"/>
      <c r="S1191" s="104"/>
      <c r="T1191" s="104"/>
      <c r="U1191" s="104"/>
      <c r="V1191" s="104"/>
      <c r="W1191" s="104"/>
      <c r="X1191" s="104"/>
      <c r="Y1191" s="104"/>
      <c r="Z1191" s="104"/>
      <c r="AA1191" s="104"/>
      <c r="AB1191" s="104"/>
      <c r="AC1191" s="104"/>
      <c r="AD1191" s="104"/>
      <c r="AE1191" s="104"/>
      <c r="AF1191" s="104"/>
      <c r="AG1191" s="104"/>
      <c r="AH1191" s="104"/>
      <c r="AI1191" s="104"/>
      <c r="AJ1191" s="104"/>
      <c r="AK1191" s="104"/>
      <c r="AL1191" s="104"/>
      <c r="AM1191" s="104"/>
      <c r="AN1191" s="104"/>
      <c r="AO1191" s="104"/>
      <c r="AP1191" s="104"/>
      <c r="AQ1191" s="104"/>
      <c r="AR1191" s="104"/>
      <c r="AS1191" s="104"/>
      <c r="AT1191" s="104"/>
      <c r="AU1191" s="104"/>
      <c r="AV1191" s="104"/>
      <c r="AW1191" s="104"/>
      <c r="AX1191" s="104"/>
      <c r="AY1191" s="104"/>
      <c r="AZ1191" s="104"/>
      <c r="BA1191" s="104"/>
      <c r="BB1191" s="104"/>
      <c r="BC1191" s="104"/>
      <c r="BD1191" s="104"/>
      <c r="BE1191" s="104"/>
      <c r="BF1191" s="104"/>
      <c r="BG1191" s="104"/>
      <c r="BH1191" s="104"/>
      <c r="BI1191" s="104"/>
      <c r="BJ1191" s="104"/>
      <c r="BK1191" s="104"/>
      <c r="BL1191" s="104"/>
      <c r="BM1191" s="104"/>
      <c r="BN1191" s="104"/>
      <c r="BO1191" s="104"/>
      <c r="BP1191" s="104"/>
      <c r="BQ1191" s="104"/>
      <c r="BR1191" s="104"/>
      <c r="BS1191" s="104"/>
      <c r="BT1191" s="104"/>
      <c r="BU1191" s="104"/>
      <c r="BV1191" s="104"/>
      <c r="BW1191" s="104"/>
      <c r="BX1191" s="104"/>
      <c r="BY1191" s="104"/>
      <c r="BZ1191" s="104"/>
      <c r="CA1191" s="104"/>
      <c r="CB1191" s="104"/>
      <c r="CC1191" s="104"/>
      <c r="CD1191" s="104"/>
      <c r="CE1191" s="104"/>
      <c r="CF1191" s="104"/>
      <c r="CG1191" s="104"/>
      <c r="CH1191" s="104"/>
      <c r="CI1191" s="104"/>
      <c r="CJ1191" s="104"/>
      <c r="CK1191" s="104"/>
      <c r="CL1191" s="104"/>
      <c r="CM1191" s="104"/>
      <c r="CN1191" s="104"/>
      <c r="CO1191" s="104"/>
      <c r="CP1191" s="104"/>
      <c r="CQ1191" s="104"/>
    </row>
    <row r="1192" spans="1:95" ht="14.45" hidden="1">
      <c r="A1192" s="104"/>
      <c r="B1192" s="104"/>
      <c r="C1192" s="104"/>
      <c r="D1192" s="104"/>
      <c r="E1192" s="104"/>
      <c r="F1192" s="104"/>
      <c r="G1192" s="104"/>
      <c r="H1192" s="104"/>
      <c r="I1192" s="104"/>
      <c r="J1192" s="104"/>
      <c r="K1192" s="104"/>
      <c r="L1192" s="104"/>
      <c r="M1192" s="104"/>
      <c r="N1192" s="104"/>
      <c r="O1192" s="104"/>
      <c r="P1192" s="104"/>
      <c r="Q1192" s="104"/>
      <c r="R1192" s="104"/>
      <c r="S1192" s="104"/>
      <c r="T1192" s="104"/>
      <c r="U1192" s="104"/>
      <c r="V1192" s="104"/>
      <c r="W1192" s="104"/>
      <c r="X1192" s="104"/>
      <c r="Y1192" s="104"/>
      <c r="Z1192" s="104"/>
      <c r="AA1192" s="104"/>
      <c r="AB1192" s="104"/>
      <c r="AC1192" s="104"/>
      <c r="AD1192" s="104"/>
      <c r="AE1192" s="104"/>
      <c r="AF1192" s="104"/>
      <c r="AG1192" s="104"/>
      <c r="AH1192" s="104"/>
      <c r="AI1192" s="104"/>
      <c r="AJ1192" s="104"/>
      <c r="AK1192" s="104"/>
      <c r="AL1192" s="104"/>
      <c r="AM1192" s="104"/>
      <c r="AN1192" s="104"/>
      <c r="AO1192" s="104"/>
      <c r="AP1192" s="104"/>
      <c r="AQ1192" s="104"/>
      <c r="AR1192" s="104"/>
      <c r="AS1192" s="104"/>
      <c r="AT1192" s="104"/>
      <c r="AU1192" s="104"/>
      <c r="AV1192" s="104"/>
      <c r="AW1192" s="104"/>
      <c r="AX1192" s="104"/>
      <c r="AY1192" s="104"/>
      <c r="AZ1192" s="104"/>
      <c r="BA1192" s="104"/>
      <c r="BB1192" s="104"/>
      <c r="BC1192" s="104"/>
      <c r="BD1192" s="104"/>
      <c r="BE1192" s="104"/>
      <c r="BF1192" s="104"/>
      <c r="BG1192" s="104"/>
      <c r="BH1192" s="104"/>
      <c r="BI1192" s="104"/>
      <c r="BJ1192" s="104"/>
      <c r="BK1192" s="104"/>
      <c r="BL1192" s="104"/>
      <c r="BM1192" s="104"/>
      <c r="BN1192" s="104"/>
      <c r="BO1192" s="104"/>
      <c r="BP1192" s="104"/>
      <c r="BQ1192" s="104"/>
      <c r="BR1192" s="104"/>
      <c r="BS1192" s="104"/>
      <c r="BT1192" s="104"/>
      <c r="BU1192" s="104"/>
      <c r="BV1192" s="104"/>
      <c r="BW1192" s="104"/>
      <c r="BX1192" s="104"/>
      <c r="BY1192" s="104"/>
      <c r="BZ1192" s="104"/>
      <c r="CA1192" s="104"/>
      <c r="CB1192" s="104"/>
      <c r="CC1192" s="104"/>
      <c r="CD1192" s="104"/>
      <c r="CE1192" s="104"/>
      <c r="CF1192" s="104"/>
      <c r="CG1192" s="104"/>
      <c r="CH1192" s="104"/>
      <c r="CI1192" s="104"/>
      <c r="CJ1192" s="104"/>
      <c r="CK1192" s="104"/>
      <c r="CL1192" s="104"/>
      <c r="CM1192" s="104"/>
      <c r="CN1192" s="104"/>
      <c r="CO1192" s="104"/>
      <c r="CP1192" s="104"/>
      <c r="CQ1192" s="104"/>
    </row>
    <row r="1193" spans="1:95" ht="14.45" hidden="1">
      <c r="A1193" s="104"/>
      <c r="B1193" s="104"/>
      <c r="C1193" s="104"/>
      <c r="D1193" s="104"/>
      <c r="E1193" s="104"/>
      <c r="F1193" s="104"/>
      <c r="G1193" s="104"/>
      <c r="H1193" s="104"/>
      <c r="I1193" s="104"/>
      <c r="J1193" s="104"/>
      <c r="K1193" s="104"/>
      <c r="L1193" s="104"/>
      <c r="M1193" s="104"/>
      <c r="N1193" s="104"/>
      <c r="O1193" s="104"/>
      <c r="P1193" s="104"/>
      <c r="Q1193" s="104"/>
      <c r="R1193" s="104"/>
      <c r="S1193" s="104"/>
      <c r="T1193" s="104"/>
      <c r="U1193" s="104"/>
      <c r="V1193" s="104"/>
      <c r="W1193" s="104"/>
      <c r="X1193" s="104"/>
      <c r="Y1193" s="104"/>
      <c r="Z1193" s="104"/>
      <c r="AA1193" s="104"/>
      <c r="AB1193" s="104"/>
      <c r="AC1193" s="104"/>
      <c r="AD1193" s="104"/>
      <c r="AE1193" s="104"/>
      <c r="AF1193" s="104"/>
      <c r="AG1193" s="104"/>
      <c r="AH1193" s="104"/>
      <c r="AI1193" s="104"/>
      <c r="AJ1193" s="104"/>
      <c r="AK1193" s="104"/>
      <c r="AL1193" s="104"/>
      <c r="AM1193" s="104"/>
      <c r="AN1193" s="104"/>
      <c r="AO1193" s="104"/>
      <c r="AP1193" s="104"/>
      <c r="AQ1193" s="104"/>
      <c r="AR1193" s="104"/>
      <c r="AS1193" s="104"/>
      <c r="AT1193" s="104"/>
      <c r="AU1193" s="104"/>
      <c r="AV1193" s="104"/>
      <c r="AW1193" s="104"/>
      <c r="AX1193" s="104"/>
      <c r="AY1193" s="104"/>
      <c r="AZ1193" s="104"/>
      <c r="BA1193" s="104"/>
      <c r="BB1193" s="104"/>
      <c r="BC1193" s="104"/>
      <c r="BD1193" s="104"/>
      <c r="BE1193" s="104"/>
      <c r="BF1193" s="104"/>
      <c r="BG1193" s="104"/>
      <c r="BH1193" s="104"/>
      <c r="BI1193" s="104"/>
      <c r="BJ1193" s="104"/>
      <c r="BK1193" s="104"/>
      <c r="BL1193" s="104"/>
      <c r="BM1193" s="104"/>
      <c r="BN1193" s="104"/>
      <c r="BO1193" s="104"/>
      <c r="BP1193" s="104"/>
      <c r="BQ1193" s="104"/>
      <c r="BR1193" s="104"/>
      <c r="BS1193" s="104"/>
      <c r="BT1193" s="104"/>
      <c r="BU1193" s="104"/>
      <c r="BV1193" s="104"/>
      <c r="BW1193" s="104"/>
      <c r="BX1193" s="104"/>
      <c r="BY1193" s="104"/>
      <c r="BZ1193" s="104"/>
      <c r="CA1193" s="104"/>
      <c r="CB1193" s="104"/>
      <c r="CC1193" s="104"/>
      <c r="CD1193" s="104"/>
      <c r="CE1193" s="104"/>
      <c r="CF1193" s="104"/>
      <c r="CG1193" s="104"/>
      <c r="CH1193" s="104"/>
      <c r="CI1193" s="104"/>
      <c r="CJ1193" s="104"/>
      <c r="CK1193" s="104"/>
      <c r="CL1193" s="104"/>
      <c r="CM1193" s="104"/>
      <c r="CN1193" s="104"/>
      <c r="CO1193" s="104"/>
      <c r="CP1193" s="104"/>
      <c r="CQ1193" s="104"/>
    </row>
    <row r="1194" spans="1:95" ht="14.45" hidden="1">
      <c r="A1194" s="104"/>
      <c r="B1194" s="104"/>
      <c r="C1194" s="104"/>
      <c r="D1194" s="104"/>
      <c r="E1194" s="104"/>
      <c r="F1194" s="104"/>
      <c r="G1194" s="104"/>
      <c r="H1194" s="104"/>
      <c r="I1194" s="104"/>
      <c r="J1194" s="104"/>
      <c r="K1194" s="104"/>
      <c r="L1194" s="104"/>
      <c r="M1194" s="104"/>
      <c r="N1194" s="104"/>
      <c r="O1194" s="104"/>
      <c r="P1194" s="104"/>
      <c r="Q1194" s="104"/>
      <c r="R1194" s="104"/>
      <c r="S1194" s="104"/>
      <c r="T1194" s="104"/>
      <c r="U1194" s="104"/>
      <c r="V1194" s="104"/>
      <c r="W1194" s="104"/>
      <c r="X1194" s="104"/>
      <c r="Y1194" s="104"/>
      <c r="Z1194" s="104"/>
      <c r="AA1194" s="104"/>
      <c r="AB1194" s="104"/>
      <c r="AC1194" s="104"/>
      <c r="AD1194" s="104"/>
      <c r="AE1194" s="104"/>
      <c r="AF1194" s="104"/>
      <c r="AG1194" s="104"/>
      <c r="AH1194" s="104"/>
      <c r="AI1194" s="104"/>
      <c r="AJ1194" s="104"/>
      <c r="AK1194" s="104"/>
      <c r="AL1194" s="104"/>
      <c r="AM1194" s="104"/>
      <c r="AN1194" s="104"/>
      <c r="AO1194" s="104"/>
      <c r="AP1194" s="104"/>
      <c r="AQ1194" s="104"/>
      <c r="AR1194" s="104"/>
      <c r="AS1194" s="104"/>
      <c r="AT1194" s="104"/>
      <c r="AU1194" s="104"/>
      <c r="AV1194" s="104"/>
      <c r="AW1194" s="104"/>
      <c r="AX1194" s="104"/>
      <c r="AY1194" s="104"/>
      <c r="AZ1194" s="104"/>
      <c r="BA1194" s="104"/>
      <c r="BB1194" s="104"/>
      <c r="BC1194" s="104"/>
      <c r="BD1194" s="104"/>
      <c r="BE1194" s="104"/>
      <c r="BF1194" s="104"/>
      <c r="BG1194" s="104"/>
      <c r="BH1194" s="104"/>
      <c r="BI1194" s="104"/>
      <c r="BJ1194" s="104"/>
      <c r="BK1194" s="104"/>
      <c r="BL1194" s="104"/>
      <c r="BM1194" s="104"/>
      <c r="BN1194" s="104"/>
      <c r="BO1194" s="104"/>
      <c r="BP1194" s="104"/>
      <c r="BQ1194" s="104"/>
      <c r="BR1194" s="104"/>
      <c r="BS1194" s="104"/>
      <c r="BT1194" s="104"/>
      <c r="BU1194" s="104"/>
      <c r="BV1194" s="104"/>
      <c r="BW1194" s="104"/>
      <c r="BX1194" s="104"/>
      <c r="BY1194" s="104"/>
      <c r="BZ1194" s="104"/>
      <c r="CA1194" s="104"/>
      <c r="CB1194" s="104"/>
      <c r="CC1194" s="104"/>
      <c r="CD1194" s="104"/>
      <c r="CE1194" s="104"/>
      <c r="CF1194" s="104"/>
      <c r="CG1194" s="104"/>
      <c r="CH1194" s="104"/>
      <c r="CI1194" s="104"/>
      <c r="CJ1194" s="104"/>
      <c r="CK1194" s="104"/>
      <c r="CL1194" s="104"/>
      <c r="CM1194" s="104"/>
      <c r="CN1194" s="104"/>
      <c r="CO1194" s="104"/>
      <c r="CP1194" s="104"/>
      <c r="CQ1194" s="104"/>
    </row>
    <row r="1195" spans="1:95" ht="14.45" hidden="1">
      <c r="A1195" s="104"/>
      <c r="B1195" s="104"/>
      <c r="C1195" s="104"/>
      <c r="D1195" s="104"/>
      <c r="E1195" s="104"/>
      <c r="F1195" s="104"/>
      <c r="G1195" s="104"/>
      <c r="H1195" s="104"/>
      <c r="I1195" s="104"/>
      <c r="J1195" s="104"/>
      <c r="K1195" s="104"/>
      <c r="L1195" s="104"/>
      <c r="M1195" s="104"/>
      <c r="N1195" s="104"/>
      <c r="O1195" s="104"/>
      <c r="P1195" s="104"/>
      <c r="Q1195" s="104"/>
      <c r="R1195" s="104"/>
      <c r="S1195" s="104"/>
      <c r="T1195" s="104"/>
      <c r="U1195" s="104"/>
      <c r="V1195" s="104"/>
      <c r="W1195" s="104"/>
      <c r="X1195" s="104"/>
      <c r="Y1195" s="104"/>
      <c r="Z1195" s="104"/>
      <c r="AA1195" s="104"/>
      <c r="AB1195" s="104"/>
      <c r="AC1195" s="104"/>
      <c r="AD1195" s="104"/>
      <c r="AE1195" s="104"/>
      <c r="AF1195" s="104"/>
      <c r="AG1195" s="104"/>
      <c r="AH1195" s="104"/>
      <c r="AI1195" s="104"/>
      <c r="AJ1195" s="104"/>
      <c r="AK1195" s="104"/>
      <c r="AL1195" s="104"/>
      <c r="AM1195" s="104"/>
      <c r="AN1195" s="104"/>
      <c r="AO1195" s="104"/>
      <c r="AP1195" s="104"/>
      <c r="AQ1195" s="104"/>
      <c r="AR1195" s="104"/>
      <c r="AS1195" s="104"/>
      <c r="AT1195" s="104"/>
      <c r="AU1195" s="104"/>
      <c r="AV1195" s="104"/>
      <c r="AW1195" s="104"/>
      <c r="AX1195" s="104"/>
      <c r="AY1195" s="104"/>
      <c r="AZ1195" s="104"/>
      <c r="BA1195" s="104"/>
      <c r="BB1195" s="104"/>
      <c r="BC1195" s="104"/>
      <c r="BD1195" s="104"/>
      <c r="BE1195" s="104"/>
      <c r="BF1195" s="104"/>
      <c r="BG1195" s="104"/>
      <c r="BH1195" s="104"/>
      <c r="BI1195" s="104"/>
      <c r="BJ1195" s="104"/>
      <c r="BK1195" s="104"/>
      <c r="BL1195" s="104"/>
      <c r="BM1195" s="104"/>
      <c r="BN1195" s="104"/>
      <c r="BO1195" s="104"/>
      <c r="BP1195" s="104"/>
      <c r="BQ1195" s="104"/>
      <c r="BR1195" s="104"/>
      <c r="BS1195" s="104"/>
      <c r="BT1195" s="104"/>
      <c r="BU1195" s="104"/>
      <c r="BV1195" s="104"/>
      <c r="BW1195" s="104"/>
      <c r="BX1195" s="104"/>
      <c r="BY1195" s="104"/>
      <c r="BZ1195" s="104"/>
      <c r="CA1195" s="104"/>
      <c r="CB1195" s="104"/>
      <c r="CC1195" s="104"/>
      <c r="CD1195" s="104"/>
      <c r="CE1195" s="104"/>
      <c r="CF1195" s="104"/>
      <c r="CG1195" s="104"/>
      <c r="CH1195" s="104"/>
      <c r="CI1195" s="104"/>
      <c r="CJ1195" s="104"/>
      <c r="CK1195" s="104"/>
      <c r="CL1195" s="104"/>
      <c r="CM1195" s="104"/>
      <c r="CN1195" s="104"/>
      <c r="CO1195" s="104"/>
      <c r="CP1195" s="104"/>
      <c r="CQ1195" s="104"/>
    </row>
    <row r="1196" spans="1:95" ht="14.45" hidden="1">
      <c r="A1196" s="104"/>
      <c r="B1196" s="104"/>
      <c r="C1196" s="104"/>
      <c r="D1196" s="104"/>
      <c r="E1196" s="104"/>
      <c r="F1196" s="104"/>
      <c r="G1196" s="104"/>
      <c r="H1196" s="104"/>
      <c r="I1196" s="104"/>
      <c r="J1196" s="104"/>
      <c r="K1196" s="104"/>
      <c r="L1196" s="104"/>
      <c r="M1196" s="104"/>
      <c r="N1196" s="104"/>
      <c r="O1196" s="104"/>
      <c r="P1196" s="104"/>
      <c r="Q1196" s="104"/>
      <c r="R1196" s="104"/>
      <c r="S1196" s="104"/>
      <c r="T1196" s="104"/>
      <c r="U1196" s="104"/>
      <c r="V1196" s="104"/>
      <c r="W1196" s="104"/>
      <c r="X1196" s="104"/>
      <c r="Y1196" s="104"/>
      <c r="Z1196" s="104"/>
      <c r="AA1196" s="104"/>
      <c r="AB1196" s="104"/>
      <c r="AC1196" s="104"/>
      <c r="AD1196" s="104"/>
      <c r="AE1196" s="104"/>
      <c r="AF1196" s="104"/>
      <c r="AG1196" s="104"/>
      <c r="AH1196" s="104"/>
      <c r="AI1196" s="104"/>
      <c r="AJ1196" s="104"/>
      <c r="AK1196" s="104"/>
      <c r="AL1196" s="104"/>
      <c r="AM1196" s="104"/>
      <c r="AN1196" s="104"/>
      <c r="AO1196" s="104"/>
      <c r="AP1196" s="104"/>
      <c r="AQ1196" s="104"/>
      <c r="AR1196" s="104"/>
      <c r="AS1196" s="104"/>
      <c r="AT1196" s="104"/>
      <c r="AU1196" s="104"/>
      <c r="AV1196" s="104"/>
      <c r="AW1196" s="104"/>
      <c r="AX1196" s="104"/>
      <c r="AY1196" s="104"/>
      <c r="AZ1196" s="104"/>
      <c r="BA1196" s="104"/>
      <c r="BB1196" s="104"/>
      <c r="BC1196" s="104"/>
      <c r="BD1196" s="104"/>
      <c r="BE1196" s="104"/>
      <c r="BF1196" s="104"/>
      <c r="BG1196" s="104"/>
      <c r="BH1196" s="104"/>
      <c r="BI1196" s="104"/>
      <c r="BJ1196" s="104"/>
      <c r="BK1196" s="104"/>
      <c r="BL1196" s="104"/>
      <c r="BM1196" s="104"/>
      <c r="BN1196" s="104"/>
      <c r="BO1196" s="104"/>
      <c r="BP1196" s="104"/>
      <c r="BQ1196" s="104"/>
      <c r="BR1196" s="104"/>
      <c r="BS1196" s="104"/>
      <c r="BT1196" s="104"/>
      <c r="BU1196" s="104"/>
      <c r="BV1196" s="104"/>
      <c r="BW1196" s="104"/>
      <c r="BX1196" s="104"/>
      <c r="BY1196" s="104"/>
      <c r="BZ1196" s="104"/>
      <c r="CA1196" s="104"/>
      <c r="CB1196" s="104"/>
      <c r="CC1196" s="104"/>
      <c r="CD1196" s="104"/>
      <c r="CE1196" s="104"/>
      <c r="CF1196" s="104"/>
      <c r="CG1196" s="104"/>
      <c r="CH1196" s="104"/>
      <c r="CI1196" s="104"/>
      <c r="CJ1196" s="104"/>
      <c r="CK1196" s="104"/>
      <c r="CL1196" s="104"/>
      <c r="CM1196" s="104"/>
      <c r="CN1196" s="104"/>
      <c r="CO1196" s="104"/>
      <c r="CP1196" s="104"/>
      <c r="CQ1196" s="104"/>
    </row>
    <row r="1197" spans="1:95" ht="14.45" hidden="1">
      <c r="A1197" s="104"/>
      <c r="B1197" s="104"/>
      <c r="C1197" s="104"/>
      <c r="D1197" s="104"/>
      <c r="E1197" s="104"/>
      <c r="F1197" s="104"/>
      <c r="G1197" s="104"/>
      <c r="H1197" s="104"/>
      <c r="I1197" s="104"/>
      <c r="J1197" s="104"/>
      <c r="K1197" s="104"/>
      <c r="L1197" s="104"/>
      <c r="M1197" s="104"/>
      <c r="N1197" s="104"/>
      <c r="O1197" s="104"/>
      <c r="P1197" s="104"/>
      <c r="Q1197" s="104"/>
      <c r="R1197" s="104"/>
      <c r="S1197" s="104"/>
      <c r="T1197" s="104"/>
      <c r="U1197" s="104"/>
      <c r="V1197" s="104"/>
      <c r="W1197" s="104"/>
      <c r="X1197" s="104"/>
      <c r="Y1197" s="104"/>
      <c r="Z1197" s="104"/>
      <c r="AA1197" s="104"/>
      <c r="AB1197" s="104"/>
      <c r="AC1197" s="104"/>
      <c r="AD1197" s="104"/>
      <c r="AE1197" s="104"/>
      <c r="AF1197" s="104"/>
      <c r="AG1197" s="104"/>
      <c r="AH1197" s="104"/>
      <c r="AI1197" s="104"/>
      <c r="AJ1197" s="104"/>
      <c r="AK1197" s="104"/>
      <c r="AL1197" s="104"/>
      <c r="AM1197" s="104"/>
      <c r="AN1197" s="104"/>
      <c r="AO1197" s="104"/>
      <c r="AP1197" s="104"/>
      <c r="AQ1197" s="104"/>
      <c r="AR1197" s="104"/>
      <c r="AS1197" s="104"/>
      <c r="AT1197" s="104"/>
      <c r="AU1197" s="104"/>
      <c r="AV1197" s="104"/>
      <c r="AW1197" s="104"/>
      <c r="AX1197" s="104"/>
      <c r="AY1197" s="104"/>
      <c r="AZ1197" s="104"/>
      <c r="BA1197" s="104"/>
      <c r="BB1197" s="104"/>
      <c r="BC1197" s="104"/>
      <c r="BD1197" s="104"/>
      <c r="BE1197" s="104"/>
      <c r="BF1197" s="104"/>
      <c r="BG1197" s="104"/>
      <c r="BH1197" s="104"/>
      <c r="BI1197" s="104"/>
      <c r="BJ1197" s="104"/>
      <c r="BK1197" s="104"/>
      <c r="BL1197" s="104"/>
      <c r="BM1197" s="104"/>
      <c r="BN1197" s="104"/>
      <c r="BO1197" s="104"/>
      <c r="BP1197" s="104"/>
      <c r="BQ1197" s="104"/>
      <c r="BR1197" s="104"/>
      <c r="BS1197" s="104"/>
      <c r="BT1197" s="104"/>
      <c r="BU1197" s="104"/>
      <c r="BV1197" s="104"/>
      <c r="BW1197" s="104"/>
      <c r="BX1197" s="104"/>
      <c r="BY1197" s="104"/>
      <c r="BZ1197" s="104"/>
      <c r="CA1197" s="104"/>
      <c r="CB1197" s="104"/>
      <c r="CC1197" s="104"/>
      <c r="CD1197" s="104"/>
      <c r="CE1197" s="104"/>
      <c r="CF1197" s="104"/>
      <c r="CG1197" s="104"/>
      <c r="CH1197" s="104"/>
      <c r="CI1197" s="104"/>
      <c r="CJ1197" s="104"/>
      <c r="CK1197" s="104"/>
      <c r="CL1197" s="104"/>
      <c r="CM1197" s="104"/>
      <c r="CN1197" s="104"/>
      <c r="CO1197" s="104"/>
      <c r="CP1197" s="104"/>
      <c r="CQ1197" s="104"/>
    </row>
    <row r="1198" spans="1:95" ht="14.45" hidden="1">
      <c r="A1198" s="104"/>
      <c r="B1198" s="104"/>
      <c r="C1198" s="104"/>
      <c r="D1198" s="104"/>
      <c r="E1198" s="104"/>
      <c r="F1198" s="104"/>
      <c r="G1198" s="104"/>
      <c r="H1198" s="104"/>
      <c r="I1198" s="104"/>
      <c r="J1198" s="104"/>
      <c r="K1198" s="104"/>
      <c r="L1198" s="104"/>
      <c r="M1198" s="104"/>
      <c r="N1198" s="104"/>
      <c r="O1198" s="104"/>
      <c r="P1198" s="104"/>
      <c r="Q1198" s="104"/>
      <c r="R1198" s="104"/>
      <c r="S1198" s="104"/>
      <c r="T1198" s="104"/>
      <c r="U1198" s="104"/>
      <c r="V1198" s="104"/>
      <c r="W1198" s="104"/>
      <c r="X1198" s="104"/>
      <c r="Y1198" s="104"/>
      <c r="Z1198" s="104"/>
      <c r="AA1198" s="104"/>
      <c r="AB1198" s="104"/>
      <c r="AC1198" s="104"/>
      <c r="AD1198" s="104"/>
      <c r="AE1198" s="104"/>
      <c r="AF1198" s="104"/>
      <c r="AG1198" s="104"/>
      <c r="AH1198" s="104"/>
      <c r="AI1198" s="104"/>
      <c r="AJ1198" s="104"/>
      <c r="AK1198" s="104"/>
      <c r="AL1198" s="104"/>
      <c r="AM1198" s="104"/>
      <c r="AN1198" s="104"/>
      <c r="AO1198" s="104"/>
      <c r="AP1198" s="104"/>
      <c r="AQ1198" s="104"/>
      <c r="AR1198" s="104"/>
      <c r="AS1198" s="104"/>
      <c r="AT1198" s="104"/>
      <c r="AU1198" s="104"/>
      <c r="AV1198" s="104"/>
      <c r="AW1198" s="104"/>
      <c r="AX1198" s="104"/>
      <c r="AY1198" s="104"/>
      <c r="AZ1198" s="104"/>
      <c r="BA1198" s="104"/>
      <c r="BB1198" s="104"/>
      <c r="BC1198" s="104"/>
      <c r="BD1198" s="104"/>
      <c r="BE1198" s="104"/>
      <c r="BF1198" s="104"/>
      <c r="BG1198" s="104"/>
      <c r="BH1198" s="104"/>
      <c r="BI1198" s="104"/>
      <c r="BJ1198" s="104"/>
      <c r="BK1198" s="104"/>
      <c r="BL1198" s="104"/>
      <c r="BM1198" s="104"/>
      <c r="BN1198" s="104"/>
      <c r="BO1198" s="104"/>
      <c r="BP1198" s="104"/>
      <c r="BQ1198" s="104"/>
      <c r="BR1198" s="104"/>
      <c r="BS1198" s="104"/>
      <c r="BT1198" s="104"/>
      <c r="BU1198" s="104"/>
      <c r="BV1198" s="104"/>
      <c r="BW1198" s="104"/>
      <c r="BX1198" s="104"/>
      <c r="BY1198" s="104"/>
      <c r="BZ1198" s="104"/>
      <c r="CA1198" s="104"/>
      <c r="CB1198" s="104"/>
      <c r="CC1198" s="104"/>
      <c r="CD1198" s="104"/>
      <c r="CE1198" s="104"/>
      <c r="CF1198" s="104"/>
      <c r="CG1198" s="104"/>
      <c r="CH1198" s="104"/>
      <c r="CI1198" s="104"/>
      <c r="CJ1198" s="104"/>
      <c r="CK1198" s="104"/>
      <c r="CL1198" s="104"/>
      <c r="CM1198" s="104"/>
      <c r="CN1198" s="104"/>
      <c r="CO1198" s="104"/>
      <c r="CP1198" s="104"/>
      <c r="CQ1198" s="104"/>
    </row>
    <row r="1199" spans="1:95" ht="14.45" hidden="1">
      <c r="A1199" s="104"/>
      <c r="B1199" s="104"/>
      <c r="C1199" s="104"/>
      <c r="D1199" s="104"/>
      <c r="E1199" s="104"/>
      <c r="F1199" s="104"/>
      <c r="G1199" s="104"/>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V1199" s="104"/>
      <c r="AW1199" s="104"/>
      <c r="AX1199" s="104"/>
      <c r="AY1199" s="104"/>
      <c r="AZ1199" s="104"/>
      <c r="BA1199" s="104"/>
      <c r="BB1199" s="104"/>
      <c r="BC1199" s="104"/>
      <c r="BD1199" s="104"/>
      <c r="BE1199" s="104"/>
      <c r="BF1199" s="104"/>
      <c r="BG1199" s="104"/>
      <c r="BH1199" s="104"/>
      <c r="BI1199" s="104"/>
      <c r="BJ1199" s="104"/>
      <c r="BK1199" s="104"/>
      <c r="BL1199" s="104"/>
      <c r="BM1199" s="104"/>
      <c r="BN1199" s="104"/>
      <c r="BO1199" s="104"/>
      <c r="BP1199" s="104"/>
      <c r="BQ1199" s="104"/>
      <c r="BR1199" s="104"/>
      <c r="BS1199" s="104"/>
      <c r="BT1199" s="104"/>
      <c r="BU1199" s="104"/>
      <c r="BV1199" s="104"/>
      <c r="BW1199" s="104"/>
      <c r="BX1199" s="104"/>
      <c r="BY1199" s="104"/>
      <c r="BZ1199" s="104"/>
      <c r="CA1199" s="104"/>
      <c r="CB1199" s="104"/>
      <c r="CC1199" s="104"/>
      <c r="CD1199" s="104"/>
      <c r="CE1199" s="104"/>
      <c r="CF1199" s="104"/>
      <c r="CG1199" s="104"/>
      <c r="CH1199" s="104"/>
      <c r="CI1199" s="104"/>
      <c r="CJ1199" s="104"/>
      <c r="CK1199" s="104"/>
      <c r="CL1199" s="104"/>
      <c r="CM1199" s="104"/>
      <c r="CN1199" s="104"/>
      <c r="CO1199" s="104"/>
      <c r="CP1199" s="104"/>
      <c r="CQ1199" s="104"/>
    </row>
    <row r="1200" spans="1:95" ht="14.45" hidden="1">
      <c r="A1200" s="104"/>
      <c r="B1200" s="104"/>
      <c r="C1200" s="104"/>
      <c r="D1200" s="104"/>
      <c r="E1200" s="104"/>
      <c r="F1200" s="104"/>
      <c r="G1200" s="104"/>
      <c r="H1200" s="104"/>
      <c r="I1200" s="104"/>
      <c r="J1200" s="104"/>
      <c r="K1200" s="104"/>
      <c r="L1200" s="104"/>
      <c r="M1200" s="104"/>
      <c r="N1200" s="104"/>
      <c r="O1200" s="104"/>
      <c r="P1200" s="104"/>
      <c r="Q1200" s="104"/>
      <c r="R1200" s="104"/>
      <c r="S1200" s="104"/>
      <c r="T1200" s="104"/>
      <c r="U1200" s="104"/>
      <c r="V1200" s="104"/>
      <c r="W1200" s="104"/>
      <c r="X1200" s="104"/>
      <c r="Y1200" s="104"/>
      <c r="Z1200" s="104"/>
      <c r="AA1200" s="104"/>
      <c r="AB1200" s="104"/>
      <c r="AC1200" s="104"/>
      <c r="AD1200" s="104"/>
      <c r="AE1200" s="104"/>
      <c r="AF1200" s="104"/>
      <c r="AG1200" s="104"/>
      <c r="AH1200" s="104"/>
      <c r="AI1200" s="104"/>
      <c r="AJ1200" s="104"/>
      <c r="AK1200" s="104"/>
      <c r="AL1200" s="104"/>
      <c r="AM1200" s="104"/>
      <c r="AN1200" s="104"/>
      <c r="AO1200" s="104"/>
      <c r="AP1200" s="104"/>
      <c r="AQ1200" s="104"/>
      <c r="AR1200" s="104"/>
      <c r="AS1200" s="104"/>
      <c r="AT1200" s="104"/>
      <c r="AU1200" s="104"/>
      <c r="AV1200" s="104"/>
      <c r="AW1200" s="104"/>
      <c r="AX1200" s="104"/>
      <c r="AY1200" s="104"/>
      <c r="AZ1200" s="104"/>
      <c r="BA1200" s="104"/>
      <c r="BB1200" s="104"/>
      <c r="BC1200" s="104"/>
      <c r="BD1200" s="104"/>
      <c r="BE1200" s="104"/>
      <c r="BF1200" s="104"/>
      <c r="BG1200" s="104"/>
      <c r="BH1200" s="104"/>
      <c r="BI1200" s="104"/>
      <c r="BJ1200" s="104"/>
      <c r="BK1200" s="104"/>
      <c r="BL1200" s="104"/>
      <c r="BM1200" s="104"/>
      <c r="BN1200" s="104"/>
      <c r="BO1200" s="104"/>
      <c r="BP1200" s="104"/>
      <c r="BQ1200" s="104"/>
      <c r="BR1200" s="104"/>
      <c r="BS1200" s="104"/>
      <c r="BT1200" s="104"/>
      <c r="BU1200" s="104"/>
      <c r="BV1200" s="104"/>
      <c r="BW1200" s="104"/>
      <c r="BX1200" s="104"/>
      <c r="BY1200" s="104"/>
      <c r="BZ1200" s="104"/>
      <c r="CA1200" s="104"/>
      <c r="CB1200" s="104"/>
      <c r="CC1200" s="104"/>
      <c r="CD1200" s="104"/>
      <c r="CE1200" s="104"/>
      <c r="CF1200" s="104"/>
      <c r="CG1200" s="104"/>
      <c r="CH1200" s="104"/>
      <c r="CI1200" s="104"/>
      <c r="CJ1200" s="104"/>
      <c r="CK1200" s="104"/>
      <c r="CL1200" s="104"/>
      <c r="CM1200" s="104"/>
      <c r="CN1200" s="104"/>
      <c r="CO1200" s="104"/>
      <c r="CP1200" s="104"/>
      <c r="CQ1200" s="104"/>
    </row>
    <row r="1201" spans="1:95" ht="14.45" hidden="1">
      <c r="A1201" s="104"/>
      <c r="B1201" s="104"/>
      <c r="C1201" s="104"/>
      <c r="D1201" s="104"/>
      <c r="E1201" s="104"/>
      <c r="F1201" s="104"/>
      <c r="G1201" s="104"/>
      <c r="H1201" s="104"/>
      <c r="I1201" s="104"/>
      <c r="J1201" s="104"/>
      <c r="K1201" s="104"/>
      <c r="L1201" s="104"/>
      <c r="M1201" s="104"/>
      <c r="N1201" s="104"/>
      <c r="O1201" s="104"/>
      <c r="P1201" s="104"/>
      <c r="Q1201" s="104"/>
      <c r="R1201" s="104"/>
      <c r="S1201" s="104"/>
      <c r="T1201" s="104"/>
      <c r="U1201" s="104"/>
      <c r="V1201" s="104"/>
      <c r="W1201" s="104"/>
      <c r="X1201" s="104"/>
      <c r="Y1201" s="104"/>
      <c r="Z1201" s="104"/>
      <c r="AA1201" s="104"/>
      <c r="AB1201" s="104"/>
      <c r="AC1201" s="104"/>
      <c r="AD1201" s="104"/>
      <c r="AE1201" s="104"/>
      <c r="AF1201" s="104"/>
      <c r="AG1201" s="104"/>
      <c r="AH1201" s="104"/>
      <c r="AI1201" s="104"/>
      <c r="AJ1201" s="104"/>
      <c r="AK1201" s="104"/>
      <c r="AL1201" s="104"/>
      <c r="AM1201" s="104"/>
      <c r="AN1201" s="104"/>
      <c r="AO1201" s="104"/>
      <c r="AP1201" s="104"/>
      <c r="AQ1201" s="104"/>
      <c r="AR1201" s="104"/>
      <c r="AS1201" s="104"/>
      <c r="AT1201" s="104"/>
      <c r="AU1201" s="104"/>
      <c r="AV1201" s="104"/>
      <c r="AW1201" s="104"/>
      <c r="AX1201" s="104"/>
      <c r="AY1201" s="104"/>
      <c r="AZ1201" s="104"/>
      <c r="BA1201" s="104"/>
      <c r="BB1201" s="104"/>
      <c r="BC1201" s="104"/>
      <c r="BD1201" s="104"/>
      <c r="BE1201" s="104"/>
      <c r="BF1201" s="104"/>
      <c r="BG1201" s="104"/>
      <c r="BH1201" s="104"/>
      <c r="BI1201" s="104"/>
      <c r="BJ1201" s="104"/>
      <c r="BK1201" s="104"/>
      <c r="BL1201" s="104"/>
      <c r="BM1201" s="104"/>
      <c r="BN1201" s="104"/>
      <c r="BO1201" s="104"/>
      <c r="BP1201" s="104"/>
      <c r="BQ1201" s="104"/>
      <c r="BR1201" s="104"/>
      <c r="BS1201" s="104"/>
      <c r="BT1201" s="104"/>
      <c r="BU1201" s="104"/>
      <c r="BV1201" s="104"/>
      <c r="BW1201" s="104"/>
      <c r="BX1201" s="104"/>
      <c r="BY1201" s="104"/>
      <c r="BZ1201" s="104"/>
      <c r="CA1201" s="104"/>
      <c r="CB1201" s="104"/>
      <c r="CC1201" s="104"/>
      <c r="CD1201" s="104"/>
      <c r="CE1201" s="104"/>
      <c r="CF1201" s="104"/>
      <c r="CG1201" s="104"/>
      <c r="CH1201" s="104"/>
      <c r="CI1201" s="104"/>
      <c r="CJ1201" s="104"/>
      <c r="CK1201" s="104"/>
      <c r="CL1201" s="104"/>
      <c r="CM1201" s="104"/>
      <c r="CN1201" s="104"/>
      <c r="CO1201" s="104"/>
      <c r="CP1201" s="104"/>
      <c r="CQ1201" s="104"/>
    </row>
    <row r="1202" spans="1:95" ht="14.45" hidden="1">
      <c r="A1202" s="104"/>
      <c r="B1202" s="104"/>
      <c r="C1202" s="104"/>
      <c r="D1202" s="104"/>
      <c r="E1202" s="104"/>
      <c r="F1202" s="104"/>
      <c r="G1202" s="104"/>
      <c r="H1202" s="104"/>
      <c r="I1202" s="104"/>
      <c r="J1202" s="104"/>
      <c r="K1202" s="104"/>
      <c r="L1202" s="104"/>
      <c r="M1202" s="104"/>
      <c r="N1202" s="104"/>
      <c r="O1202" s="104"/>
      <c r="P1202" s="104"/>
      <c r="Q1202" s="104"/>
      <c r="R1202" s="104"/>
      <c r="S1202" s="104"/>
      <c r="T1202" s="104"/>
      <c r="U1202" s="104"/>
      <c r="V1202" s="104"/>
      <c r="W1202" s="104"/>
      <c r="X1202" s="104"/>
      <c r="Y1202" s="104"/>
      <c r="Z1202" s="104"/>
      <c r="AA1202" s="104"/>
      <c r="AB1202" s="104"/>
      <c r="AC1202" s="104"/>
      <c r="AD1202" s="104"/>
      <c r="AE1202" s="104"/>
      <c r="AF1202" s="104"/>
      <c r="AG1202" s="104"/>
      <c r="AH1202" s="104"/>
      <c r="AI1202" s="104"/>
      <c r="AJ1202" s="104"/>
      <c r="AK1202" s="104"/>
      <c r="AL1202" s="104"/>
      <c r="AM1202" s="104"/>
      <c r="AN1202" s="104"/>
      <c r="AO1202" s="104"/>
      <c r="AP1202" s="104"/>
      <c r="AQ1202" s="104"/>
      <c r="AR1202" s="104"/>
      <c r="AS1202" s="104"/>
      <c r="AT1202" s="104"/>
      <c r="AU1202" s="104"/>
      <c r="AV1202" s="104"/>
      <c r="AW1202" s="104"/>
      <c r="AX1202" s="104"/>
      <c r="AY1202" s="104"/>
      <c r="AZ1202" s="104"/>
      <c r="BA1202" s="104"/>
      <c r="BB1202" s="104"/>
      <c r="BC1202" s="104"/>
      <c r="BD1202" s="104"/>
      <c r="BE1202" s="104"/>
      <c r="BF1202" s="104"/>
      <c r="BG1202" s="104"/>
      <c r="BH1202" s="104"/>
      <c r="BI1202" s="104"/>
      <c r="BJ1202" s="104"/>
      <c r="BK1202" s="104"/>
      <c r="BL1202" s="104"/>
      <c r="BM1202" s="104"/>
      <c r="BN1202" s="104"/>
      <c r="BO1202" s="104"/>
      <c r="BP1202" s="104"/>
      <c r="BQ1202" s="104"/>
      <c r="BR1202" s="104"/>
      <c r="BS1202" s="104"/>
      <c r="BT1202" s="104"/>
      <c r="BU1202" s="104"/>
      <c r="BV1202" s="104"/>
      <c r="BW1202" s="104"/>
      <c r="BX1202" s="104"/>
      <c r="BY1202" s="104"/>
      <c r="BZ1202" s="104"/>
      <c r="CA1202" s="104"/>
      <c r="CB1202" s="104"/>
      <c r="CC1202" s="104"/>
      <c r="CD1202" s="104"/>
      <c r="CE1202" s="104"/>
      <c r="CF1202" s="104"/>
      <c r="CG1202" s="104"/>
      <c r="CH1202" s="104"/>
      <c r="CI1202" s="104"/>
      <c r="CJ1202" s="104"/>
      <c r="CK1202" s="104"/>
      <c r="CL1202" s="104"/>
      <c r="CM1202" s="104"/>
      <c r="CN1202" s="104"/>
      <c r="CO1202" s="104"/>
      <c r="CP1202" s="104"/>
      <c r="CQ1202" s="104"/>
    </row>
    <row r="1203" spans="1:95" ht="14.45" hidden="1">
      <c r="A1203" s="104"/>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4"/>
      <c r="AT1203" s="104"/>
      <c r="AU1203" s="104"/>
      <c r="AV1203" s="104"/>
      <c r="AW1203" s="104"/>
      <c r="AX1203" s="104"/>
      <c r="AY1203" s="104"/>
      <c r="AZ1203" s="104"/>
      <c r="BA1203" s="104"/>
      <c r="BB1203" s="104"/>
      <c r="BC1203" s="104"/>
      <c r="BD1203" s="104"/>
      <c r="BE1203" s="104"/>
      <c r="BF1203" s="104"/>
      <c r="BG1203" s="104"/>
      <c r="BH1203" s="104"/>
      <c r="BI1203" s="104"/>
      <c r="BJ1203" s="104"/>
      <c r="BK1203" s="104"/>
      <c r="BL1203" s="104"/>
      <c r="BM1203" s="104"/>
      <c r="BN1203" s="104"/>
      <c r="BO1203" s="104"/>
      <c r="BP1203" s="104"/>
      <c r="BQ1203" s="104"/>
      <c r="BR1203" s="104"/>
      <c r="BS1203" s="104"/>
      <c r="BT1203" s="104"/>
      <c r="BU1203" s="104"/>
      <c r="BV1203" s="104"/>
      <c r="BW1203" s="104"/>
      <c r="BX1203" s="104"/>
      <c r="BY1203" s="104"/>
      <c r="BZ1203" s="104"/>
      <c r="CA1203" s="104"/>
      <c r="CB1203" s="104"/>
      <c r="CC1203" s="104"/>
      <c r="CD1203" s="104"/>
      <c r="CE1203" s="104"/>
      <c r="CF1203" s="104"/>
      <c r="CG1203" s="104"/>
      <c r="CH1203" s="104"/>
      <c r="CI1203" s="104"/>
      <c r="CJ1203" s="104"/>
      <c r="CK1203" s="104"/>
      <c r="CL1203" s="104"/>
      <c r="CM1203" s="104"/>
      <c r="CN1203" s="104"/>
      <c r="CO1203" s="104"/>
      <c r="CP1203" s="104"/>
      <c r="CQ1203" s="104"/>
    </row>
    <row r="1204" spans="1:95" ht="14.45" hidden="1">
      <c r="A1204" s="104"/>
      <c r="B1204" s="104"/>
      <c r="C1204" s="104"/>
      <c r="D1204" s="104"/>
      <c r="E1204" s="104"/>
      <c r="F1204" s="104"/>
      <c r="G1204" s="104"/>
      <c r="H1204" s="104"/>
      <c r="I1204" s="104"/>
      <c r="J1204" s="104"/>
      <c r="K1204" s="104"/>
      <c r="L1204" s="104"/>
      <c r="M1204" s="104"/>
      <c r="N1204" s="104"/>
      <c r="O1204" s="104"/>
      <c r="P1204" s="104"/>
      <c r="Q1204" s="104"/>
      <c r="R1204" s="104"/>
      <c r="S1204" s="104"/>
      <c r="T1204" s="104"/>
      <c r="U1204" s="104"/>
      <c r="V1204" s="104"/>
      <c r="W1204" s="104"/>
      <c r="X1204" s="104"/>
      <c r="Y1204" s="104"/>
      <c r="Z1204" s="104"/>
      <c r="AA1204" s="104"/>
      <c r="AB1204" s="104"/>
      <c r="AC1204" s="104"/>
      <c r="AD1204" s="104"/>
      <c r="AE1204" s="104"/>
      <c r="AF1204" s="104"/>
      <c r="AG1204" s="104"/>
      <c r="AH1204" s="104"/>
      <c r="AI1204" s="104"/>
      <c r="AJ1204" s="104"/>
      <c r="AK1204" s="104"/>
      <c r="AL1204" s="104"/>
      <c r="AM1204" s="104"/>
      <c r="AN1204" s="104"/>
      <c r="AO1204" s="104"/>
      <c r="AP1204" s="104"/>
      <c r="AQ1204" s="104"/>
      <c r="AR1204" s="104"/>
      <c r="AS1204" s="104"/>
      <c r="AT1204" s="104"/>
      <c r="AU1204" s="104"/>
      <c r="AV1204" s="104"/>
      <c r="AW1204" s="104"/>
      <c r="AX1204" s="104"/>
      <c r="AY1204" s="104"/>
      <c r="AZ1204" s="104"/>
      <c r="BA1204" s="104"/>
      <c r="BB1204" s="104"/>
      <c r="BC1204" s="104"/>
      <c r="BD1204" s="104"/>
      <c r="BE1204" s="104"/>
      <c r="BF1204" s="104"/>
      <c r="BG1204" s="104"/>
      <c r="BH1204" s="104"/>
      <c r="BI1204" s="104"/>
      <c r="BJ1204" s="104"/>
      <c r="BK1204" s="104"/>
      <c r="BL1204" s="104"/>
      <c r="BM1204" s="104"/>
      <c r="BN1204" s="104"/>
      <c r="BO1204" s="104"/>
      <c r="BP1204" s="104"/>
      <c r="BQ1204" s="104"/>
      <c r="BR1204" s="104"/>
      <c r="BS1204" s="104"/>
      <c r="BT1204" s="104"/>
      <c r="BU1204" s="104"/>
      <c r="BV1204" s="104"/>
      <c r="BW1204" s="104"/>
      <c r="BX1204" s="104"/>
      <c r="BY1204" s="104"/>
      <c r="BZ1204" s="104"/>
      <c r="CA1204" s="104"/>
      <c r="CB1204" s="104"/>
      <c r="CC1204" s="104"/>
      <c r="CD1204" s="104"/>
      <c r="CE1204" s="104"/>
      <c r="CF1204" s="104"/>
      <c r="CG1204" s="104"/>
      <c r="CH1204" s="104"/>
      <c r="CI1204" s="104"/>
      <c r="CJ1204" s="104"/>
      <c r="CK1204" s="104"/>
      <c r="CL1204" s="104"/>
      <c r="CM1204" s="104"/>
      <c r="CN1204" s="104"/>
      <c r="CO1204" s="104"/>
      <c r="CP1204" s="104"/>
      <c r="CQ1204" s="104"/>
    </row>
    <row r="1205" spans="1:95" ht="14.45" hidden="1">
      <c r="A1205" s="104"/>
      <c r="B1205" s="104"/>
      <c r="C1205" s="104"/>
      <c r="D1205" s="104"/>
      <c r="E1205" s="104"/>
      <c r="F1205" s="104"/>
      <c r="G1205" s="104"/>
      <c r="H1205" s="104"/>
      <c r="I1205" s="104"/>
      <c r="J1205" s="104"/>
      <c r="K1205" s="104"/>
      <c r="L1205" s="104"/>
      <c r="M1205" s="104"/>
      <c r="N1205" s="104"/>
      <c r="O1205" s="104"/>
      <c r="P1205" s="104"/>
      <c r="Q1205" s="104"/>
      <c r="R1205" s="104"/>
      <c r="S1205" s="104"/>
      <c r="T1205" s="104"/>
      <c r="U1205" s="104"/>
      <c r="V1205" s="104"/>
      <c r="W1205" s="104"/>
      <c r="X1205" s="104"/>
      <c r="Y1205" s="104"/>
      <c r="Z1205" s="104"/>
      <c r="AA1205" s="104"/>
      <c r="AB1205" s="104"/>
      <c r="AC1205" s="104"/>
      <c r="AD1205" s="104"/>
      <c r="AE1205" s="104"/>
      <c r="AF1205" s="104"/>
      <c r="AG1205" s="104"/>
      <c r="AH1205" s="104"/>
      <c r="AI1205" s="104"/>
      <c r="AJ1205" s="104"/>
      <c r="AK1205" s="104"/>
      <c r="AL1205" s="104"/>
      <c r="AM1205" s="104"/>
      <c r="AN1205" s="104"/>
      <c r="AO1205" s="104"/>
      <c r="AP1205" s="104"/>
      <c r="AQ1205" s="104"/>
      <c r="AR1205" s="104"/>
      <c r="AS1205" s="104"/>
      <c r="AT1205" s="104"/>
      <c r="AU1205" s="104"/>
      <c r="AV1205" s="104"/>
      <c r="AW1205" s="104"/>
      <c r="AX1205" s="104"/>
      <c r="AY1205" s="104"/>
      <c r="AZ1205" s="104"/>
      <c r="BA1205" s="104"/>
      <c r="BB1205" s="104"/>
      <c r="BC1205" s="104"/>
      <c r="BD1205" s="104"/>
      <c r="BE1205" s="104"/>
      <c r="BF1205" s="104"/>
      <c r="BG1205" s="104"/>
      <c r="BH1205" s="104"/>
      <c r="BI1205" s="104"/>
      <c r="BJ1205" s="104"/>
      <c r="BK1205" s="104"/>
      <c r="BL1205" s="104"/>
      <c r="BM1205" s="104"/>
      <c r="BN1205" s="104"/>
      <c r="BO1205" s="104"/>
      <c r="BP1205" s="104"/>
      <c r="BQ1205" s="104"/>
      <c r="BR1205" s="104"/>
      <c r="BS1205" s="104"/>
      <c r="BT1205" s="104"/>
      <c r="BU1205" s="104"/>
      <c r="BV1205" s="104"/>
      <c r="BW1205" s="104"/>
      <c r="BX1205" s="104"/>
      <c r="BY1205" s="104"/>
      <c r="BZ1205" s="104"/>
      <c r="CA1205" s="104"/>
      <c r="CB1205" s="104"/>
      <c r="CC1205" s="104"/>
      <c r="CD1205" s="104"/>
      <c r="CE1205" s="104"/>
      <c r="CF1205" s="104"/>
      <c r="CG1205" s="104"/>
      <c r="CH1205" s="104"/>
      <c r="CI1205" s="104"/>
      <c r="CJ1205" s="104"/>
      <c r="CK1205" s="104"/>
      <c r="CL1205" s="104"/>
      <c r="CM1205" s="104"/>
      <c r="CN1205" s="104"/>
      <c r="CO1205" s="104"/>
      <c r="CP1205" s="104"/>
      <c r="CQ1205" s="104"/>
    </row>
    <row r="1206" spans="1:95" ht="14.45" hidden="1">
      <c r="A1206" s="104"/>
      <c r="B1206" s="104"/>
      <c r="C1206" s="104"/>
      <c r="D1206" s="104"/>
      <c r="E1206" s="104"/>
      <c r="F1206" s="104"/>
      <c r="G1206" s="104"/>
      <c r="H1206" s="104"/>
      <c r="I1206" s="104"/>
      <c r="J1206" s="104"/>
      <c r="K1206" s="104"/>
      <c r="L1206" s="104"/>
      <c r="M1206" s="104"/>
      <c r="N1206" s="104"/>
      <c r="O1206" s="104"/>
      <c r="P1206" s="104"/>
      <c r="Q1206" s="104"/>
      <c r="R1206" s="104"/>
      <c r="S1206" s="104"/>
      <c r="T1206" s="104"/>
      <c r="U1206" s="104"/>
      <c r="V1206" s="104"/>
      <c r="W1206" s="104"/>
      <c r="X1206" s="104"/>
      <c r="Y1206" s="104"/>
      <c r="Z1206" s="104"/>
      <c r="AA1206" s="104"/>
      <c r="AB1206" s="104"/>
      <c r="AC1206" s="104"/>
      <c r="AD1206" s="104"/>
      <c r="AE1206" s="104"/>
      <c r="AF1206" s="104"/>
      <c r="AG1206" s="104"/>
      <c r="AH1206" s="104"/>
      <c r="AI1206" s="104"/>
      <c r="AJ1206" s="104"/>
      <c r="AK1206" s="104"/>
      <c r="AL1206" s="104"/>
      <c r="AM1206" s="104"/>
      <c r="AN1206" s="104"/>
      <c r="AO1206" s="104"/>
      <c r="AP1206" s="104"/>
      <c r="AQ1206" s="104"/>
      <c r="AR1206" s="104"/>
      <c r="AS1206" s="104"/>
      <c r="AT1206" s="104"/>
      <c r="AU1206" s="104"/>
      <c r="AV1206" s="104"/>
      <c r="AW1206" s="104"/>
      <c r="AX1206" s="104"/>
      <c r="AY1206" s="104"/>
      <c r="AZ1206" s="104"/>
      <c r="BA1206" s="104"/>
      <c r="BB1206" s="104"/>
      <c r="BC1206" s="104"/>
      <c r="BD1206" s="104"/>
      <c r="BE1206" s="104"/>
      <c r="BF1206" s="104"/>
      <c r="BG1206" s="104"/>
      <c r="BH1206" s="104"/>
      <c r="BI1206" s="104"/>
      <c r="BJ1206" s="104"/>
      <c r="BK1206" s="104"/>
      <c r="BL1206" s="104"/>
      <c r="BM1206" s="104"/>
      <c r="BN1206" s="104"/>
      <c r="BO1206" s="104"/>
      <c r="BP1206" s="104"/>
      <c r="BQ1206" s="104"/>
      <c r="BR1206" s="104"/>
      <c r="BS1206" s="104"/>
      <c r="BT1206" s="104"/>
      <c r="BU1206" s="104"/>
      <c r="BV1206" s="104"/>
      <c r="BW1206" s="104"/>
      <c r="BX1206" s="104"/>
      <c r="BY1206" s="104"/>
      <c r="BZ1206" s="104"/>
      <c r="CA1206" s="104"/>
      <c r="CB1206" s="104"/>
      <c r="CC1206" s="104"/>
      <c r="CD1206" s="104"/>
      <c r="CE1206" s="104"/>
      <c r="CF1206" s="104"/>
      <c r="CG1206" s="104"/>
      <c r="CH1206" s="104"/>
      <c r="CI1206" s="104"/>
      <c r="CJ1206" s="104"/>
      <c r="CK1206" s="104"/>
      <c r="CL1206" s="104"/>
      <c r="CM1206" s="104"/>
      <c r="CN1206" s="104"/>
      <c r="CO1206" s="104"/>
      <c r="CP1206" s="104"/>
      <c r="CQ1206" s="104"/>
    </row>
    <row r="1207" spans="1:95" ht="14.45" hidden="1">
      <c r="A1207" s="104"/>
      <c r="B1207" s="104"/>
      <c r="C1207" s="104"/>
      <c r="D1207" s="104"/>
      <c r="E1207" s="104"/>
      <c r="F1207" s="104"/>
      <c r="G1207" s="104"/>
      <c r="H1207" s="104"/>
      <c r="I1207" s="104"/>
      <c r="J1207" s="104"/>
      <c r="K1207" s="104"/>
      <c r="L1207" s="104"/>
      <c r="M1207" s="104"/>
      <c r="N1207" s="104"/>
      <c r="O1207" s="104"/>
      <c r="P1207" s="104"/>
      <c r="Q1207" s="104"/>
      <c r="R1207" s="104"/>
      <c r="S1207" s="104"/>
      <c r="T1207" s="104"/>
      <c r="U1207" s="104"/>
      <c r="V1207" s="104"/>
      <c r="W1207" s="104"/>
      <c r="X1207" s="104"/>
      <c r="Y1207" s="104"/>
      <c r="Z1207" s="104"/>
      <c r="AA1207" s="104"/>
      <c r="AB1207" s="104"/>
      <c r="AC1207" s="104"/>
      <c r="AD1207" s="104"/>
      <c r="AE1207" s="104"/>
      <c r="AF1207" s="104"/>
      <c r="AG1207" s="104"/>
      <c r="AH1207" s="104"/>
      <c r="AI1207" s="104"/>
      <c r="AJ1207" s="104"/>
      <c r="AK1207" s="104"/>
      <c r="AL1207" s="104"/>
      <c r="AM1207" s="104"/>
      <c r="AN1207" s="104"/>
      <c r="AO1207" s="104"/>
      <c r="AP1207" s="104"/>
      <c r="AQ1207" s="104"/>
      <c r="AR1207" s="104"/>
      <c r="AS1207" s="104"/>
      <c r="AT1207" s="104"/>
      <c r="AU1207" s="104"/>
      <c r="AV1207" s="104"/>
      <c r="AW1207" s="104"/>
      <c r="AX1207" s="104"/>
      <c r="AY1207" s="104"/>
      <c r="AZ1207" s="104"/>
      <c r="BA1207" s="104"/>
      <c r="BB1207" s="104"/>
      <c r="BC1207" s="104"/>
      <c r="BD1207" s="104"/>
      <c r="BE1207" s="104"/>
      <c r="BF1207" s="104"/>
      <c r="BG1207" s="104"/>
      <c r="BH1207" s="104"/>
      <c r="BI1207" s="104"/>
      <c r="BJ1207" s="104"/>
      <c r="BK1207" s="104"/>
      <c r="BL1207" s="104"/>
      <c r="BM1207" s="104"/>
      <c r="BN1207" s="104"/>
      <c r="BO1207" s="104"/>
      <c r="BP1207" s="104"/>
      <c r="BQ1207" s="104"/>
      <c r="BR1207" s="104"/>
      <c r="BS1207" s="104"/>
      <c r="BT1207" s="104"/>
      <c r="BU1207" s="104"/>
      <c r="BV1207" s="104"/>
      <c r="BW1207" s="104"/>
      <c r="BX1207" s="104"/>
      <c r="BY1207" s="104"/>
      <c r="BZ1207" s="104"/>
      <c r="CA1207" s="104"/>
      <c r="CB1207" s="104"/>
      <c r="CC1207" s="104"/>
      <c r="CD1207" s="104"/>
      <c r="CE1207" s="104"/>
      <c r="CF1207" s="104"/>
      <c r="CG1207" s="104"/>
      <c r="CH1207" s="104"/>
      <c r="CI1207" s="104"/>
      <c r="CJ1207" s="104"/>
      <c r="CK1207" s="104"/>
      <c r="CL1207" s="104"/>
      <c r="CM1207" s="104"/>
      <c r="CN1207" s="104"/>
      <c r="CO1207" s="104"/>
      <c r="CP1207" s="104"/>
      <c r="CQ1207" s="104"/>
    </row>
    <row r="1208" spans="1:95" ht="14.45" hidden="1">
      <c r="A1208" s="104"/>
      <c r="B1208" s="104"/>
      <c r="C1208" s="104"/>
      <c r="D1208" s="104"/>
      <c r="E1208" s="104"/>
      <c r="F1208" s="104"/>
      <c r="G1208" s="104"/>
      <c r="H1208" s="104"/>
      <c r="I1208" s="104"/>
      <c r="J1208" s="104"/>
      <c r="K1208" s="104"/>
      <c r="L1208" s="104"/>
      <c r="M1208" s="104"/>
      <c r="N1208" s="104"/>
      <c r="O1208" s="104"/>
      <c r="P1208" s="104"/>
      <c r="Q1208" s="104"/>
      <c r="R1208" s="104"/>
      <c r="S1208" s="104"/>
      <c r="T1208" s="104"/>
      <c r="U1208" s="104"/>
      <c r="V1208" s="104"/>
      <c r="W1208" s="104"/>
      <c r="X1208" s="104"/>
      <c r="Y1208" s="104"/>
      <c r="Z1208" s="104"/>
      <c r="AA1208" s="104"/>
      <c r="AB1208" s="104"/>
      <c r="AC1208" s="104"/>
      <c r="AD1208" s="104"/>
      <c r="AE1208" s="104"/>
      <c r="AF1208" s="104"/>
      <c r="AG1208" s="104"/>
      <c r="AH1208" s="104"/>
      <c r="AI1208" s="104"/>
      <c r="AJ1208" s="104"/>
      <c r="AK1208" s="104"/>
      <c r="AL1208" s="104"/>
      <c r="AM1208" s="104"/>
      <c r="AN1208" s="104"/>
      <c r="AO1208" s="104"/>
      <c r="AP1208" s="104"/>
      <c r="AQ1208" s="104"/>
      <c r="AR1208" s="104"/>
      <c r="AS1208" s="104"/>
      <c r="AT1208" s="104"/>
      <c r="AU1208" s="104"/>
      <c r="AV1208" s="104"/>
      <c r="AW1208" s="104"/>
      <c r="AX1208" s="104"/>
      <c r="AY1208" s="104"/>
      <c r="AZ1208" s="104"/>
      <c r="BA1208" s="104"/>
      <c r="BB1208" s="104"/>
      <c r="BC1208" s="104"/>
      <c r="BD1208" s="104"/>
      <c r="BE1208" s="104"/>
      <c r="BF1208" s="104"/>
      <c r="BG1208" s="104"/>
      <c r="BH1208" s="104"/>
      <c r="BI1208" s="104"/>
      <c r="BJ1208" s="104"/>
      <c r="BK1208" s="104"/>
      <c r="BL1208" s="104"/>
      <c r="BM1208" s="104"/>
      <c r="BN1208" s="104"/>
      <c r="BO1208" s="104"/>
      <c r="BP1208" s="104"/>
      <c r="BQ1208" s="104"/>
      <c r="BR1208" s="104"/>
      <c r="BS1208" s="104"/>
      <c r="BT1208" s="104"/>
      <c r="BU1208" s="104"/>
      <c r="BV1208" s="104"/>
      <c r="BW1208" s="104"/>
      <c r="BX1208" s="104"/>
      <c r="BY1208" s="104"/>
      <c r="BZ1208" s="104"/>
      <c r="CA1208" s="104"/>
      <c r="CB1208" s="104"/>
      <c r="CC1208" s="104"/>
      <c r="CD1208" s="104"/>
      <c r="CE1208" s="104"/>
      <c r="CF1208" s="104"/>
      <c r="CG1208" s="104"/>
      <c r="CH1208" s="104"/>
      <c r="CI1208" s="104"/>
      <c r="CJ1208" s="104"/>
      <c r="CK1208" s="104"/>
      <c r="CL1208" s="104"/>
      <c r="CM1208" s="104"/>
      <c r="CN1208" s="104"/>
      <c r="CO1208" s="104"/>
      <c r="CP1208" s="104"/>
      <c r="CQ1208" s="104"/>
    </row>
    <row r="1209" spans="1:95" ht="14.45" hidden="1">
      <c r="A1209" s="104"/>
      <c r="B1209" s="104"/>
      <c r="C1209" s="104"/>
      <c r="D1209" s="104"/>
      <c r="E1209" s="104"/>
      <c r="F1209" s="104"/>
      <c r="G1209" s="104"/>
      <c r="H1209" s="104"/>
      <c r="I1209" s="104"/>
      <c r="J1209" s="104"/>
      <c r="K1209" s="104"/>
      <c r="L1209" s="104"/>
      <c r="M1209" s="104"/>
      <c r="N1209" s="104"/>
      <c r="O1209" s="104"/>
      <c r="P1209" s="104"/>
      <c r="Q1209" s="104"/>
      <c r="R1209" s="104"/>
      <c r="S1209" s="104"/>
      <c r="T1209" s="104"/>
      <c r="U1209" s="104"/>
      <c r="V1209" s="104"/>
      <c r="W1209" s="104"/>
      <c r="X1209" s="104"/>
      <c r="Y1209" s="104"/>
      <c r="Z1209" s="104"/>
      <c r="AA1209" s="104"/>
      <c r="AB1209" s="104"/>
      <c r="AC1209" s="104"/>
      <c r="AD1209" s="104"/>
      <c r="AE1209" s="104"/>
      <c r="AF1209" s="104"/>
      <c r="AG1209" s="104"/>
      <c r="AH1209" s="104"/>
      <c r="AI1209" s="104"/>
      <c r="AJ1209" s="104"/>
      <c r="AK1209" s="104"/>
      <c r="AL1209" s="104"/>
      <c r="AM1209" s="104"/>
      <c r="AN1209" s="104"/>
      <c r="AO1209" s="104"/>
      <c r="AP1209" s="104"/>
      <c r="AQ1209" s="104"/>
      <c r="AR1209" s="104"/>
      <c r="AS1209" s="104"/>
      <c r="AT1209" s="104"/>
      <c r="AU1209" s="104"/>
      <c r="AV1209" s="104"/>
      <c r="AW1209" s="104"/>
      <c r="AX1209" s="104"/>
      <c r="AY1209" s="104"/>
      <c r="AZ1209" s="104"/>
      <c r="BA1209" s="104"/>
      <c r="BB1209" s="104"/>
      <c r="BC1209" s="104"/>
      <c r="BD1209" s="104"/>
      <c r="BE1209" s="104"/>
      <c r="BF1209" s="104"/>
      <c r="BG1209" s="104"/>
      <c r="BH1209" s="104"/>
      <c r="BI1209" s="104"/>
      <c r="BJ1209" s="104"/>
      <c r="BK1209" s="104"/>
      <c r="BL1209" s="104"/>
      <c r="BM1209" s="104"/>
      <c r="BN1209" s="104"/>
      <c r="BO1209" s="104"/>
      <c r="BP1209" s="104"/>
      <c r="BQ1209" s="104"/>
      <c r="BR1209" s="104"/>
      <c r="BS1209" s="104"/>
      <c r="BT1209" s="104"/>
      <c r="BU1209" s="104"/>
      <c r="BV1209" s="104"/>
      <c r="BW1209" s="104"/>
      <c r="BX1209" s="104"/>
      <c r="BY1209" s="104"/>
      <c r="BZ1209" s="104"/>
      <c r="CA1209" s="104"/>
      <c r="CB1209" s="104"/>
      <c r="CC1209" s="104"/>
      <c r="CD1209" s="104"/>
      <c r="CE1209" s="104"/>
      <c r="CF1209" s="104"/>
      <c r="CG1209" s="104"/>
      <c r="CH1209" s="104"/>
      <c r="CI1209" s="104"/>
      <c r="CJ1209" s="104"/>
      <c r="CK1209" s="104"/>
      <c r="CL1209" s="104"/>
      <c r="CM1209" s="104"/>
      <c r="CN1209" s="104"/>
      <c r="CO1209" s="104"/>
      <c r="CP1209" s="104"/>
      <c r="CQ1209" s="104"/>
    </row>
    <row r="1210" spans="1:95" ht="14.45" hidden="1">
      <c r="A1210" s="104"/>
      <c r="B1210" s="104"/>
      <c r="C1210" s="104"/>
      <c r="D1210" s="104"/>
      <c r="E1210" s="104"/>
      <c r="F1210" s="104"/>
      <c r="G1210" s="104"/>
      <c r="H1210" s="104"/>
      <c r="I1210" s="104"/>
      <c r="J1210" s="104"/>
      <c r="K1210" s="104"/>
      <c r="L1210" s="104"/>
      <c r="M1210" s="104"/>
      <c r="N1210" s="104"/>
      <c r="O1210" s="104"/>
      <c r="P1210" s="104"/>
      <c r="Q1210" s="104"/>
      <c r="R1210" s="104"/>
      <c r="S1210" s="104"/>
      <c r="T1210" s="104"/>
      <c r="U1210" s="104"/>
      <c r="V1210" s="104"/>
      <c r="W1210" s="104"/>
      <c r="X1210" s="104"/>
      <c r="Y1210" s="104"/>
      <c r="Z1210" s="104"/>
      <c r="AA1210" s="104"/>
      <c r="AB1210" s="104"/>
      <c r="AC1210" s="104"/>
      <c r="AD1210" s="104"/>
      <c r="AE1210" s="104"/>
      <c r="AF1210" s="104"/>
      <c r="AG1210" s="104"/>
      <c r="AH1210" s="104"/>
      <c r="AI1210" s="104"/>
      <c r="AJ1210" s="104"/>
      <c r="AK1210" s="104"/>
      <c r="AL1210" s="104"/>
      <c r="AM1210" s="104"/>
      <c r="AN1210" s="104"/>
      <c r="AO1210" s="104"/>
      <c r="AP1210" s="104"/>
      <c r="AQ1210" s="104"/>
      <c r="AR1210" s="104"/>
      <c r="AS1210" s="104"/>
      <c r="AT1210" s="104"/>
      <c r="AU1210" s="104"/>
      <c r="AV1210" s="104"/>
      <c r="AW1210" s="104"/>
      <c r="AX1210" s="104"/>
      <c r="AY1210" s="104"/>
      <c r="AZ1210" s="104"/>
      <c r="BA1210" s="104"/>
      <c r="BB1210" s="104"/>
      <c r="BC1210" s="104"/>
      <c r="BD1210" s="104"/>
      <c r="BE1210" s="104"/>
      <c r="BF1210" s="104"/>
      <c r="BG1210" s="104"/>
      <c r="BH1210" s="104"/>
      <c r="BI1210" s="104"/>
      <c r="BJ1210" s="104"/>
      <c r="BK1210" s="104"/>
      <c r="BL1210" s="104"/>
      <c r="BM1210" s="104"/>
      <c r="BN1210" s="104"/>
      <c r="BO1210" s="104"/>
      <c r="BP1210" s="104"/>
      <c r="BQ1210" s="104"/>
      <c r="BR1210" s="104"/>
      <c r="BS1210" s="104"/>
      <c r="BT1210" s="104"/>
      <c r="BU1210" s="104"/>
      <c r="BV1210" s="104"/>
      <c r="BW1210" s="104"/>
      <c r="BX1210" s="104"/>
      <c r="BY1210" s="104"/>
      <c r="BZ1210" s="104"/>
      <c r="CA1210" s="104"/>
      <c r="CB1210" s="104"/>
      <c r="CC1210" s="104"/>
      <c r="CD1210" s="104"/>
      <c r="CE1210" s="104"/>
      <c r="CF1210" s="104"/>
      <c r="CG1210" s="104"/>
      <c r="CH1210" s="104"/>
      <c r="CI1210" s="104"/>
      <c r="CJ1210" s="104"/>
      <c r="CK1210" s="104"/>
      <c r="CL1210" s="104"/>
      <c r="CM1210" s="104"/>
      <c r="CN1210" s="104"/>
      <c r="CO1210" s="104"/>
      <c r="CP1210" s="104"/>
      <c r="CQ1210" s="104"/>
    </row>
    <row r="1211" spans="1:95" ht="14.45" hidden="1">
      <c r="A1211" s="104"/>
      <c r="B1211" s="104"/>
      <c r="C1211" s="104"/>
      <c r="D1211" s="104"/>
      <c r="E1211" s="104"/>
      <c r="F1211" s="104"/>
      <c r="G1211" s="104"/>
      <c r="H1211" s="104"/>
      <c r="I1211" s="104"/>
      <c r="J1211" s="104"/>
      <c r="K1211" s="104"/>
      <c r="L1211" s="104"/>
      <c r="M1211" s="104"/>
      <c r="N1211" s="104"/>
      <c r="O1211" s="104"/>
      <c r="P1211" s="104"/>
      <c r="Q1211" s="104"/>
      <c r="R1211" s="104"/>
      <c r="S1211" s="104"/>
      <c r="T1211" s="104"/>
      <c r="U1211" s="104"/>
      <c r="V1211" s="104"/>
      <c r="W1211" s="104"/>
      <c r="X1211" s="104"/>
      <c r="Y1211" s="104"/>
      <c r="Z1211" s="104"/>
      <c r="AA1211" s="104"/>
      <c r="AB1211" s="104"/>
      <c r="AC1211" s="104"/>
      <c r="AD1211" s="104"/>
      <c r="AE1211" s="104"/>
      <c r="AF1211" s="104"/>
      <c r="AG1211" s="104"/>
      <c r="AH1211" s="104"/>
      <c r="AI1211" s="104"/>
      <c r="AJ1211" s="104"/>
      <c r="AK1211" s="104"/>
      <c r="AL1211" s="104"/>
      <c r="AM1211" s="104"/>
      <c r="AN1211" s="104"/>
      <c r="AO1211" s="104"/>
      <c r="AP1211" s="104"/>
      <c r="AQ1211" s="104"/>
      <c r="AR1211" s="104"/>
      <c r="AS1211" s="104"/>
      <c r="AT1211" s="104"/>
      <c r="AU1211" s="104"/>
      <c r="AV1211" s="104"/>
      <c r="AW1211" s="104"/>
      <c r="AX1211" s="104"/>
      <c r="AY1211" s="104"/>
      <c r="AZ1211" s="104"/>
      <c r="BA1211" s="104"/>
      <c r="BB1211" s="104"/>
      <c r="BC1211" s="104"/>
      <c r="BD1211" s="104"/>
      <c r="BE1211" s="104"/>
      <c r="BF1211" s="104"/>
      <c r="BG1211" s="104"/>
      <c r="BH1211" s="104"/>
      <c r="BI1211" s="104"/>
      <c r="BJ1211" s="104"/>
      <c r="BK1211" s="104"/>
      <c r="BL1211" s="104"/>
      <c r="BM1211" s="104"/>
      <c r="BN1211" s="104"/>
      <c r="BO1211" s="104"/>
      <c r="BP1211" s="104"/>
      <c r="BQ1211" s="104"/>
      <c r="BR1211" s="104"/>
      <c r="BS1211" s="104"/>
      <c r="BT1211" s="104"/>
      <c r="BU1211" s="104"/>
      <c r="BV1211" s="104"/>
      <c r="BW1211" s="104"/>
      <c r="BX1211" s="104"/>
      <c r="BY1211" s="104"/>
      <c r="BZ1211" s="104"/>
      <c r="CA1211" s="104"/>
      <c r="CB1211" s="104"/>
      <c r="CC1211" s="104"/>
      <c r="CD1211" s="104"/>
      <c r="CE1211" s="104"/>
      <c r="CF1211" s="104"/>
      <c r="CG1211" s="104"/>
      <c r="CH1211" s="104"/>
      <c r="CI1211" s="104"/>
      <c r="CJ1211" s="104"/>
      <c r="CK1211" s="104"/>
      <c r="CL1211" s="104"/>
      <c r="CM1211" s="104"/>
      <c r="CN1211" s="104"/>
      <c r="CO1211" s="104"/>
      <c r="CP1211" s="104"/>
      <c r="CQ1211" s="104"/>
    </row>
    <row r="1212" spans="1:95" ht="14.45" hidden="1">
      <c r="A1212" s="104"/>
      <c r="B1212" s="104"/>
      <c r="C1212" s="104"/>
      <c r="D1212" s="104"/>
      <c r="E1212" s="104"/>
      <c r="F1212" s="104"/>
      <c r="G1212" s="104"/>
      <c r="H1212" s="104"/>
      <c r="I1212" s="104"/>
      <c r="J1212" s="104"/>
      <c r="K1212" s="104"/>
      <c r="L1212" s="104"/>
      <c r="M1212" s="104"/>
      <c r="N1212" s="104"/>
      <c r="O1212" s="104"/>
      <c r="P1212" s="104"/>
      <c r="Q1212" s="104"/>
      <c r="R1212" s="104"/>
      <c r="S1212" s="104"/>
      <c r="T1212" s="104"/>
      <c r="U1212" s="104"/>
      <c r="V1212" s="104"/>
      <c r="W1212" s="104"/>
      <c r="X1212" s="104"/>
      <c r="Y1212" s="104"/>
      <c r="Z1212" s="104"/>
      <c r="AA1212" s="104"/>
      <c r="AB1212" s="104"/>
      <c r="AC1212" s="104"/>
      <c r="AD1212" s="104"/>
      <c r="AE1212" s="104"/>
      <c r="AF1212" s="104"/>
      <c r="AG1212" s="104"/>
      <c r="AH1212" s="104"/>
      <c r="AI1212" s="104"/>
      <c r="AJ1212" s="104"/>
      <c r="AK1212" s="104"/>
      <c r="AL1212" s="104"/>
      <c r="AM1212" s="104"/>
      <c r="AN1212" s="104"/>
      <c r="AO1212" s="104"/>
      <c r="AP1212" s="104"/>
      <c r="AQ1212" s="104"/>
      <c r="AR1212" s="104"/>
      <c r="AS1212" s="104"/>
      <c r="AT1212" s="104"/>
      <c r="AU1212" s="104"/>
      <c r="AV1212" s="104"/>
      <c r="AW1212" s="104"/>
      <c r="AX1212" s="104"/>
      <c r="AY1212" s="104"/>
      <c r="AZ1212" s="104"/>
      <c r="BA1212" s="104"/>
      <c r="BB1212" s="104"/>
      <c r="BC1212" s="104"/>
      <c r="BD1212" s="104"/>
      <c r="BE1212" s="104"/>
      <c r="BF1212" s="104"/>
      <c r="BG1212" s="104"/>
      <c r="BH1212" s="104"/>
      <c r="BI1212" s="104"/>
      <c r="BJ1212" s="104"/>
      <c r="BK1212" s="104"/>
      <c r="BL1212" s="104"/>
      <c r="BM1212" s="104"/>
      <c r="BN1212" s="104"/>
      <c r="BO1212" s="104"/>
      <c r="BP1212" s="104"/>
      <c r="BQ1212" s="104"/>
      <c r="BR1212" s="104"/>
      <c r="BS1212" s="104"/>
      <c r="BT1212" s="104"/>
      <c r="BU1212" s="104"/>
      <c r="BV1212" s="104"/>
      <c r="BW1212" s="104"/>
      <c r="BX1212" s="104"/>
      <c r="BY1212" s="104"/>
      <c r="BZ1212" s="104"/>
      <c r="CA1212" s="104"/>
      <c r="CB1212" s="104"/>
      <c r="CC1212" s="104"/>
      <c r="CD1212" s="104"/>
      <c r="CE1212" s="104"/>
      <c r="CF1212" s="104"/>
      <c r="CG1212" s="104"/>
      <c r="CH1212" s="104"/>
      <c r="CI1212" s="104"/>
      <c r="CJ1212" s="104"/>
      <c r="CK1212" s="104"/>
      <c r="CL1212" s="104"/>
      <c r="CM1212" s="104"/>
      <c r="CN1212" s="104"/>
      <c r="CO1212" s="104"/>
      <c r="CP1212" s="104"/>
      <c r="CQ1212" s="104"/>
    </row>
    <row r="1213" spans="1:95" ht="14.45" hidden="1">
      <c r="A1213" s="104"/>
      <c r="B1213" s="104"/>
      <c r="C1213" s="104"/>
      <c r="D1213" s="104"/>
      <c r="E1213" s="104"/>
      <c r="F1213" s="104"/>
      <c r="G1213" s="104"/>
      <c r="H1213" s="104"/>
      <c r="I1213" s="104"/>
      <c r="J1213" s="104"/>
      <c r="K1213" s="104"/>
      <c r="L1213" s="104"/>
      <c r="M1213" s="104"/>
      <c r="N1213" s="104"/>
      <c r="O1213" s="104"/>
      <c r="P1213" s="104"/>
      <c r="Q1213" s="104"/>
      <c r="R1213" s="104"/>
      <c r="S1213" s="104"/>
      <c r="T1213" s="104"/>
      <c r="U1213" s="104"/>
      <c r="V1213" s="104"/>
      <c r="W1213" s="104"/>
      <c r="X1213" s="104"/>
      <c r="Y1213" s="104"/>
      <c r="Z1213" s="104"/>
      <c r="AA1213" s="104"/>
      <c r="AB1213" s="104"/>
      <c r="AC1213" s="104"/>
      <c r="AD1213" s="104"/>
      <c r="AE1213" s="104"/>
      <c r="AF1213" s="104"/>
      <c r="AG1213" s="104"/>
      <c r="AH1213" s="104"/>
      <c r="AI1213" s="104"/>
      <c r="AJ1213" s="104"/>
      <c r="AK1213" s="104"/>
      <c r="AL1213" s="104"/>
      <c r="AM1213" s="104"/>
      <c r="AN1213" s="104"/>
      <c r="AO1213" s="104"/>
      <c r="AP1213" s="104"/>
      <c r="AQ1213" s="104"/>
      <c r="AR1213" s="104"/>
      <c r="AS1213" s="104"/>
      <c r="AT1213" s="104"/>
      <c r="AU1213" s="104"/>
      <c r="AV1213" s="104"/>
      <c r="AW1213" s="104"/>
      <c r="AX1213" s="104"/>
      <c r="AY1213" s="104"/>
      <c r="AZ1213" s="104"/>
      <c r="BA1213" s="104"/>
      <c r="BB1213" s="104"/>
      <c r="BC1213" s="104"/>
      <c r="BD1213" s="104"/>
      <c r="BE1213" s="104"/>
      <c r="BF1213" s="104"/>
      <c r="BG1213" s="104"/>
      <c r="BH1213" s="104"/>
      <c r="BI1213" s="104"/>
      <c r="BJ1213" s="104"/>
      <c r="BK1213" s="104"/>
      <c r="BL1213" s="104"/>
      <c r="BM1213" s="104"/>
      <c r="BN1213" s="104"/>
      <c r="BO1213" s="104"/>
      <c r="BP1213" s="104"/>
      <c r="BQ1213" s="104"/>
      <c r="BR1213" s="104"/>
      <c r="BS1213" s="104"/>
      <c r="BT1213" s="104"/>
      <c r="BU1213" s="104"/>
      <c r="BV1213" s="104"/>
      <c r="BW1213" s="104"/>
      <c r="BX1213" s="104"/>
      <c r="BY1213" s="104"/>
      <c r="BZ1213" s="104"/>
      <c r="CA1213" s="104"/>
      <c r="CB1213" s="104"/>
      <c r="CC1213" s="104"/>
      <c r="CD1213" s="104"/>
      <c r="CE1213" s="104"/>
      <c r="CF1213" s="104"/>
      <c r="CG1213" s="104"/>
      <c r="CH1213" s="104"/>
      <c r="CI1213" s="104"/>
      <c r="CJ1213" s="104"/>
      <c r="CK1213" s="104"/>
      <c r="CL1213" s="104"/>
      <c r="CM1213" s="104"/>
      <c r="CN1213" s="104"/>
      <c r="CO1213" s="104"/>
      <c r="CP1213" s="104"/>
      <c r="CQ1213" s="104"/>
    </row>
    <row r="1214" spans="1:95" ht="14.45" hidden="1">
      <c r="A1214" s="104"/>
      <c r="B1214" s="104"/>
      <c r="C1214" s="104"/>
      <c r="D1214" s="104"/>
      <c r="E1214" s="104"/>
      <c r="F1214" s="104"/>
      <c r="G1214" s="104"/>
      <c r="H1214" s="104"/>
      <c r="I1214" s="104"/>
      <c r="J1214" s="104"/>
      <c r="K1214" s="104"/>
      <c r="L1214" s="104"/>
      <c r="M1214" s="104"/>
      <c r="N1214" s="104"/>
      <c r="O1214" s="104"/>
      <c r="P1214" s="104"/>
      <c r="Q1214" s="104"/>
      <c r="R1214" s="104"/>
      <c r="S1214" s="104"/>
      <c r="T1214" s="104"/>
      <c r="U1214" s="104"/>
      <c r="V1214" s="104"/>
      <c r="W1214" s="104"/>
      <c r="X1214" s="104"/>
      <c r="Y1214" s="104"/>
      <c r="Z1214" s="104"/>
      <c r="AA1214" s="104"/>
      <c r="AB1214" s="104"/>
      <c r="AC1214" s="104"/>
      <c r="AD1214" s="104"/>
      <c r="AE1214" s="104"/>
      <c r="AF1214" s="104"/>
      <c r="AG1214" s="104"/>
      <c r="AH1214" s="104"/>
      <c r="AI1214" s="104"/>
      <c r="AJ1214" s="104"/>
      <c r="AK1214" s="104"/>
      <c r="AL1214" s="104"/>
      <c r="AM1214" s="104"/>
      <c r="AN1214" s="104"/>
      <c r="AO1214" s="104"/>
      <c r="AP1214" s="104"/>
      <c r="AQ1214" s="104"/>
      <c r="AR1214" s="104"/>
      <c r="AS1214" s="104"/>
      <c r="AT1214" s="104"/>
      <c r="AU1214" s="104"/>
      <c r="AV1214" s="104"/>
      <c r="AW1214" s="104"/>
      <c r="AX1214" s="104"/>
      <c r="AY1214" s="104"/>
      <c r="AZ1214" s="104"/>
      <c r="BA1214" s="104"/>
      <c r="BB1214" s="104"/>
      <c r="BC1214" s="104"/>
      <c r="BD1214" s="104"/>
      <c r="BE1214" s="104"/>
      <c r="BF1214" s="104"/>
      <c r="BG1214" s="104"/>
      <c r="BH1214" s="104"/>
      <c r="BI1214" s="104"/>
      <c r="BJ1214" s="104"/>
      <c r="BK1214" s="104"/>
      <c r="BL1214" s="104"/>
      <c r="BM1214" s="104"/>
      <c r="BN1214" s="104"/>
      <c r="BO1214" s="104"/>
      <c r="BP1214" s="104"/>
      <c r="BQ1214" s="104"/>
      <c r="BR1214" s="104"/>
      <c r="BS1214" s="104"/>
      <c r="BT1214" s="104"/>
      <c r="BU1214" s="104"/>
      <c r="BV1214" s="104"/>
      <c r="BW1214" s="104"/>
      <c r="BX1214" s="104"/>
      <c r="BY1214" s="104"/>
      <c r="BZ1214" s="104"/>
      <c r="CA1214" s="104"/>
      <c r="CB1214" s="104"/>
      <c r="CC1214" s="104"/>
      <c r="CD1214" s="104"/>
      <c r="CE1214" s="104"/>
      <c r="CF1214" s="104"/>
      <c r="CG1214" s="104"/>
      <c r="CH1214" s="104"/>
      <c r="CI1214" s="104"/>
      <c r="CJ1214" s="104"/>
      <c r="CK1214" s="104"/>
      <c r="CL1214" s="104"/>
      <c r="CM1214" s="104"/>
      <c r="CN1214" s="104"/>
      <c r="CO1214" s="104"/>
      <c r="CP1214" s="104"/>
      <c r="CQ1214" s="104"/>
    </row>
    <row r="1215" spans="1:95" ht="14.45" hidden="1">
      <c r="A1215" s="104"/>
      <c r="B1215" s="104"/>
      <c r="C1215" s="104"/>
      <c r="D1215" s="104"/>
      <c r="E1215" s="104"/>
      <c r="F1215" s="104"/>
      <c r="G1215" s="104"/>
      <c r="H1215" s="104"/>
      <c r="I1215" s="104"/>
      <c r="J1215" s="104"/>
      <c r="K1215" s="104"/>
      <c r="L1215" s="104"/>
      <c r="M1215" s="104"/>
      <c r="N1215" s="104"/>
      <c r="O1215" s="104"/>
      <c r="P1215" s="104"/>
      <c r="Q1215" s="104"/>
      <c r="R1215" s="104"/>
      <c r="S1215" s="104"/>
      <c r="T1215" s="104"/>
      <c r="U1215" s="104"/>
      <c r="V1215" s="104"/>
      <c r="W1215" s="104"/>
      <c r="X1215" s="104"/>
      <c r="Y1215" s="104"/>
      <c r="Z1215" s="104"/>
      <c r="AA1215" s="104"/>
      <c r="AB1215" s="104"/>
      <c r="AC1215" s="104"/>
      <c r="AD1215" s="104"/>
      <c r="AE1215" s="104"/>
      <c r="AF1215" s="104"/>
      <c r="AG1215" s="104"/>
      <c r="AH1215" s="104"/>
      <c r="AI1215" s="104"/>
      <c r="AJ1215" s="104"/>
      <c r="AK1215" s="104"/>
      <c r="AL1215" s="104"/>
      <c r="AM1215" s="104"/>
      <c r="AN1215" s="104"/>
      <c r="AO1215" s="104"/>
      <c r="AP1215" s="104"/>
      <c r="AQ1215" s="104"/>
      <c r="AR1215" s="104"/>
      <c r="AS1215" s="104"/>
      <c r="AT1215" s="104"/>
      <c r="AU1215" s="104"/>
      <c r="AV1215" s="104"/>
      <c r="AW1215" s="104"/>
      <c r="AX1215" s="104"/>
      <c r="AY1215" s="104"/>
      <c r="AZ1215" s="104"/>
      <c r="BA1215" s="104"/>
      <c r="BB1215" s="104"/>
      <c r="BC1215" s="104"/>
      <c r="BD1215" s="104"/>
      <c r="BE1215" s="104"/>
      <c r="BF1215" s="104"/>
      <c r="BG1215" s="104"/>
      <c r="BH1215" s="104"/>
      <c r="BI1215" s="104"/>
      <c r="BJ1215" s="104"/>
      <c r="BK1215" s="104"/>
      <c r="BL1215" s="104"/>
      <c r="BM1215" s="104"/>
      <c r="BN1215" s="104"/>
      <c r="BO1215" s="104"/>
      <c r="BP1215" s="104"/>
      <c r="BQ1215" s="104"/>
      <c r="BR1215" s="104"/>
      <c r="BS1215" s="104"/>
      <c r="BT1215" s="104"/>
      <c r="BU1215" s="104"/>
      <c r="BV1215" s="104"/>
      <c r="BW1215" s="104"/>
      <c r="BX1215" s="104"/>
      <c r="BY1215" s="104"/>
      <c r="BZ1215" s="104"/>
      <c r="CA1215" s="104"/>
      <c r="CB1215" s="104"/>
      <c r="CC1215" s="104"/>
      <c r="CD1215" s="104"/>
      <c r="CE1215" s="104"/>
      <c r="CF1215" s="104"/>
      <c r="CG1215" s="104"/>
      <c r="CH1215" s="104"/>
      <c r="CI1215" s="104"/>
      <c r="CJ1215" s="104"/>
      <c r="CK1215" s="104"/>
      <c r="CL1215" s="104"/>
      <c r="CM1215" s="104"/>
      <c r="CN1215" s="104"/>
      <c r="CO1215" s="104"/>
      <c r="CP1215" s="104"/>
      <c r="CQ1215" s="104"/>
    </row>
    <row r="1216" spans="1:95" ht="14.45" hidden="1">
      <c r="A1216" s="104"/>
      <c r="B1216" s="104"/>
      <c r="C1216" s="104"/>
      <c r="D1216" s="104"/>
      <c r="E1216" s="104"/>
      <c r="F1216" s="104"/>
      <c r="G1216" s="104"/>
      <c r="H1216" s="104"/>
      <c r="I1216" s="104"/>
      <c r="J1216" s="104"/>
      <c r="K1216" s="104"/>
      <c r="L1216" s="104"/>
      <c r="M1216" s="104"/>
      <c r="N1216" s="104"/>
      <c r="O1216" s="104"/>
      <c r="P1216" s="104"/>
      <c r="Q1216" s="104"/>
      <c r="R1216" s="104"/>
      <c r="S1216" s="104"/>
      <c r="T1216" s="104"/>
      <c r="U1216" s="104"/>
      <c r="V1216" s="104"/>
      <c r="W1216" s="104"/>
      <c r="X1216" s="104"/>
      <c r="Y1216" s="104"/>
      <c r="Z1216" s="104"/>
      <c r="AA1216" s="104"/>
      <c r="AB1216" s="104"/>
      <c r="AC1216" s="104"/>
      <c r="AD1216" s="104"/>
      <c r="AE1216" s="104"/>
      <c r="AF1216" s="104"/>
      <c r="AG1216" s="104"/>
      <c r="AH1216" s="104"/>
      <c r="AI1216" s="104"/>
      <c r="AJ1216" s="104"/>
      <c r="AK1216" s="104"/>
      <c r="AL1216" s="104"/>
      <c r="AM1216" s="104"/>
      <c r="AN1216" s="104"/>
      <c r="AO1216" s="104"/>
      <c r="AP1216" s="104"/>
      <c r="AQ1216" s="104"/>
      <c r="AR1216" s="104"/>
      <c r="AS1216" s="104"/>
      <c r="AT1216" s="104"/>
      <c r="AU1216" s="104"/>
      <c r="AV1216" s="104"/>
      <c r="AW1216" s="104"/>
      <c r="AX1216" s="104"/>
      <c r="AY1216" s="104"/>
      <c r="AZ1216" s="104"/>
      <c r="BA1216" s="104"/>
      <c r="BB1216" s="104"/>
      <c r="BC1216" s="104"/>
      <c r="BD1216" s="104"/>
      <c r="BE1216" s="104"/>
      <c r="BF1216" s="104"/>
      <c r="BG1216" s="104"/>
      <c r="BH1216" s="104"/>
      <c r="BI1216" s="104"/>
      <c r="BJ1216" s="104"/>
      <c r="BK1216" s="104"/>
      <c r="BL1216" s="104"/>
      <c r="BM1216" s="104"/>
      <c r="BN1216" s="104"/>
      <c r="BO1216" s="104"/>
      <c r="BP1216" s="104"/>
      <c r="BQ1216" s="104"/>
      <c r="BR1216" s="104"/>
      <c r="BS1216" s="104"/>
      <c r="BT1216" s="104"/>
      <c r="BU1216" s="104"/>
      <c r="BV1216" s="104"/>
      <c r="BW1216" s="104"/>
      <c r="BX1216" s="104"/>
      <c r="BY1216" s="104"/>
      <c r="BZ1216" s="104"/>
      <c r="CA1216" s="104"/>
      <c r="CB1216" s="104"/>
      <c r="CC1216" s="104"/>
      <c r="CD1216" s="104"/>
      <c r="CE1216" s="104"/>
      <c r="CF1216" s="104"/>
      <c r="CG1216" s="104"/>
      <c r="CH1216" s="104"/>
      <c r="CI1216" s="104"/>
      <c r="CJ1216" s="104"/>
      <c r="CK1216" s="104"/>
      <c r="CL1216" s="104"/>
      <c r="CM1216" s="104"/>
      <c r="CN1216" s="104"/>
      <c r="CO1216" s="104"/>
      <c r="CP1216" s="104"/>
      <c r="CQ1216" s="104"/>
    </row>
    <row r="1217" spans="1:95" ht="14.45" hidden="1">
      <c r="A1217" s="104"/>
      <c r="B1217" s="104"/>
      <c r="C1217" s="104"/>
      <c r="D1217" s="104"/>
      <c r="E1217" s="104"/>
      <c r="F1217" s="104"/>
      <c r="G1217" s="104"/>
      <c r="H1217" s="104"/>
      <c r="I1217" s="104"/>
      <c r="J1217" s="104"/>
      <c r="K1217" s="104"/>
      <c r="L1217" s="104"/>
      <c r="M1217" s="104"/>
      <c r="N1217" s="104"/>
      <c r="O1217" s="104"/>
      <c r="P1217" s="104"/>
      <c r="Q1217" s="104"/>
      <c r="R1217" s="104"/>
      <c r="S1217" s="104"/>
      <c r="T1217" s="104"/>
      <c r="U1217" s="104"/>
      <c r="V1217" s="104"/>
      <c r="W1217" s="104"/>
      <c r="X1217" s="104"/>
      <c r="Y1217" s="104"/>
      <c r="Z1217" s="104"/>
      <c r="AA1217" s="104"/>
      <c r="AB1217" s="104"/>
      <c r="AC1217" s="104"/>
      <c r="AD1217" s="104"/>
      <c r="AE1217" s="104"/>
      <c r="AF1217" s="104"/>
      <c r="AG1217" s="104"/>
      <c r="AH1217" s="104"/>
      <c r="AI1217" s="104"/>
      <c r="AJ1217" s="104"/>
      <c r="AK1217" s="104"/>
      <c r="AL1217" s="104"/>
      <c r="AM1217" s="104"/>
      <c r="AN1217" s="104"/>
      <c r="AO1217" s="104"/>
      <c r="AP1217" s="104"/>
      <c r="AQ1217" s="104"/>
      <c r="AR1217" s="104"/>
      <c r="AS1217" s="104"/>
      <c r="AT1217" s="104"/>
      <c r="AU1217" s="104"/>
      <c r="AV1217" s="104"/>
      <c r="AW1217" s="104"/>
      <c r="AX1217" s="104"/>
      <c r="AY1217" s="104"/>
      <c r="AZ1217" s="104"/>
      <c r="BA1217" s="104"/>
      <c r="BB1217" s="104"/>
      <c r="BC1217" s="104"/>
      <c r="BD1217" s="104"/>
      <c r="BE1217" s="104"/>
      <c r="BF1217" s="104"/>
      <c r="BG1217" s="104"/>
      <c r="BH1217" s="104"/>
      <c r="BI1217" s="104"/>
      <c r="BJ1217" s="104"/>
      <c r="BK1217" s="104"/>
      <c r="BL1217" s="104"/>
      <c r="BM1217" s="104"/>
      <c r="BN1217" s="104"/>
      <c r="BO1217" s="104"/>
      <c r="BP1217" s="104"/>
      <c r="BQ1217" s="104"/>
      <c r="BR1217" s="104"/>
      <c r="BS1217" s="104"/>
      <c r="BT1217" s="104"/>
      <c r="BU1217" s="104"/>
      <c r="BV1217" s="104"/>
      <c r="BW1217" s="104"/>
      <c r="BX1217" s="104"/>
      <c r="BY1217" s="104"/>
      <c r="BZ1217" s="104"/>
      <c r="CA1217" s="104"/>
      <c r="CB1217" s="104"/>
      <c r="CC1217" s="104"/>
      <c r="CD1217" s="104"/>
      <c r="CE1217" s="104"/>
      <c r="CF1217" s="104"/>
      <c r="CG1217" s="104"/>
      <c r="CH1217" s="104"/>
      <c r="CI1217" s="104"/>
      <c r="CJ1217" s="104"/>
      <c r="CK1217" s="104"/>
      <c r="CL1217" s="104"/>
      <c r="CM1217" s="104"/>
      <c r="CN1217" s="104"/>
      <c r="CO1217" s="104"/>
      <c r="CP1217" s="104"/>
      <c r="CQ1217" s="104"/>
    </row>
    <row r="1218" spans="1:95" ht="14.45" hidden="1">
      <c r="A1218" s="104"/>
      <c r="B1218" s="104"/>
      <c r="C1218" s="104"/>
      <c r="D1218" s="104"/>
      <c r="E1218" s="104"/>
      <c r="F1218" s="104"/>
      <c r="G1218" s="104"/>
      <c r="H1218" s="104"/>
      <c r="I1218" s="104"/>
      <c r="J1218" s="104"/>
      <c r="K1218" s="104"/>
      <c r="L1218" s="104"/>
      <c r="M1218" s="104"/>
      <c r="N1218" s="104"/>
      <c r="O1218" s="104"/>
      <c r="P1218" s="104"/>
      <c r="Q1218" s="104"/>
      <c r="R1218" s="104"/>
      <c r="S1218" s="104"/>
      <c r="T1218" s="104"/>
      <c r="U1218" s="104"/>
      <c r="V1218" s="104"/>
      <c r="W1218" s="104"/>
      <c r="X1218" s="104"/>
      <c r="Y1218" s="104"/>
      <c r="Z1218" s="104"/>
      <c r="AA1218" s="104"/>
      <c r="AB1218" s="104"/>
      <c r="AC1218" s="104"/>
      <c r="AD1218" s="104"/>
      <c r="AE1218" s="104"/>
      <c r="AF1218" s="104"/>
      <c r="AG1218" s="104"/>
      <c r="AH1218" s="104"/>
      <c r="AI1218" s="104"/>
      <c r="AJ1218" s="104"/>
      <c r="AK1218" s="104"/>
      <c r="AL1218" s="104"/>
      <c r="AM1218" s="104"/>
      <c r="AN1218" s="104"/>
      <c r="AO1218" s="104"/>
      <c r="AP1218" s="104"/>
      <c r="AQ1218" s="104"/>
      <c r="AR1218" s="104"/>
      <c r="AS1218" s="104"/>
      <c r="AT1218" s="104"/>
      <c r="AU1218" s="104"/>
      <c r="AV1218" s="104"/>
      <c r="AW1218" s="104"/>
      <c r="AX1218" s="104"/>
      <c r="AY1218" s="104"/>
      <c r="AZ1218" s="104"/>
      <c r="BA1218" s="104"/>
      <c r="BB1218" s="104"/>
      <c r="BC1218" s="104"/>
      <c r="BD1218" s="104"/>
      <c r="BE1218" s="104"/>
      <c r="BF1218" s="104"/>
      <c r="BG1218" s="104"/>
      <c r="BH1218" s="104"/>
      <c r="BI1218" s="104"/>
      <c r="BJ1218" s="104"/>
      <c r="BK1218" s="104"/>
      <c r="BL1218" s="104"/>
      <c r="BM1218" s="104"/>
      <c r="BN1218" s="104"/>
      <c r="BO1218" s="104"/>
      <c r="BP1218" s="104"/>
      <c r="BQ1218" s="104"/>
      <c r="BR1218" s="104"/>
      <c r="BS1218" s="104"/>
      <c r="BT1218" s="104"/>
      <c r="BU1218" s="104"/>
      <c r="BV1218" s="104"/>
      <c r="BW1218" s="104"/>
      <c r="BX1218" s="104"/>
      <c r="BY1218" s="104"/>
      <c r="BZ1218" s="104"/>
      <c r="CA1218" s="104"/>
      <c r="CB1218" s="104"/>
      <c r="CC1218" s="104"/>
      <c r="CD1218" s="104"/>
      <c r="CE1218" s="104"/>
      <c r="CF1218" s="104"/>
      <c r="CG1218" s="104"/>
      <c r="CH1218" s="104"/>
      <c r="CI1218" s="104"/>
      <c r="CJ1218" s="104"/>
      <c r="CK1218" s="104"/>
      <c r="CL1218" s="104"/>
      <c r="CM1218" s="104"/>
      <c r="CN1218" s="104"/>
      <c r="CO1218" s="104"/>
      <c r="CP1218" s="104"/>
      <c r="CQ1218" s="104"/>
    </row>
    <row r="1219" spans="1:95" ht="14.45" hidden="1">
      <c r="A1219" s="104"/>
      <c r="B1219" s="104"/>
      <c r="C1219" s="104"/>
      <c r="D1219" s="104"/>
      <c r="E1219" s="104"/>
      <c r="F1219" s="104"/>
      <c r="G1219" s="104"/>
      <c r="H1219" s="104"/>
      <c r="I1219" s="104"/>
      <c r="J1219" s="104"/>
      <c r="K1219" s="104"/>
      <c r="L1219" s="104"/>
      <c r="M1219" s="104"/>
      <c r="N1219" s="104"/>
      <c r="O1219" s="104"/>
      <c r="P1219" s="104"/>
      <c r="Q1219" s="104"/>
      <c r="R1219" s="104"/>
      <c r="S1219" s="104"/>
      <c r="T1219" s="104"/>
      <c r="U1219" s="104"/>
      <c r="V1219" s="104"/>
      <c r="W1219" s="104"/>
      <c r="X1219" s="104"/>
      <c r="Y1219" s="104"/>
      <c r="Z1219" s="104"/>
      <c r="AA1219" s="104"/>
      <c r="AB1219" s="104"/>
      <c r="AC1219" s="104"/>
      <c r="AD1219" s="104"/>
      <c r="AE1219" s="104"/>
      <c r="AF1219" s="104"/>
      <c r="AG1219" s="104"/>
      <c r="AH1219" s="104"/>
      <c r="AI1219" s="104"/>
      <c r="AJ1219" s="104"/>
      <c r="AK1219" s="104"/>
      <c r="AL1219" s="104"/>
      <c r="AM1219" s="104"/>
      <c r="AN1219" s="104"/>
      <c r="AO1219" s="104"/>
      <c r="AP1219" s="104"/>
      <c r="AQ1219" s="104"/>
      <c r="AR1219" s="104"/>
      <c r="AS1219" s="104"/>
      <c r="AT1219" s="104"/>
      <c r="AU1219" s="104"/>
      <c r="AV1219" s="104"/>
      <c r="AW1219" s="104"/>
      <c r="AX1219" s="104"/>
      <c r="AY1219" s="104"/>
      <c r="AZ1219" s="104"/>
      <c r="BA1219" s="104"/>
      <c r="BB1219" s="104"/>
      <c r="BC1219" s="104"/>
      <c r="BD1219" s="104"/>
      <c r="BE1219" s="104"/>
      <c r="BF1219" s="104"/>
      <c r="BG1219" s="104"/>
      <c r="BH1219" s="104"/>
      <c r="BI1219" s="104"/>
      <c r="BJ1219" s="104"/>
      <c r="BK1219" s="104"/>
      <c r="BL1219" s="104"/>
      <c r="BM1219" s="104"/>
      <c r="BN1219" s="104"/>
      <c r="BO1219" s="104"/>
      <c r="BP1219" s="104"/>
      <c r="BQ1219" s="104"/>
      <c r="BR1219" s="104"/>
      <c r="BS1219" s="104"/>
      <c r="BT1219" s="104"/>
      <c r="BU1219" s="104"/>
      <c r="BV1219" s="104"/>
      <c r="BW1219" s="104"/>
      <c r="BX1219" s="104"/>
      <c r="BY1219" s="104"/>
      <c r="BZ1219" s="104"/>
      <c r="CA1219" s="104"/>
      <c r="CB1219" s="104"/>
      <c r="CC1219" s="104"/>
      <c r="CD1219" s="104"/>
      <c r="CE1219" s="104"/>
      <c r="CF1219" s="104"/>
      <c r="CG1219" s="104"/>
      <c r="CH1219" s="104"/>
      <c r="CI1219" s="104"/>
      <c r="CJ1219" s="104"/>
      <c r="CK1219" s="104"/>
      <c r="CL1219" s="104"/>
      <c r="CM1219" s="104"/>
      <c r="CN1219" s="104"/>
      <c r="CO1219" s="104"/>
      <c r="CP1219" s="104"/>
      <c r="CQ1219" s="104"/>
    </row>
    <row r="1220" spans="1:95" ht="14.45" hidden="1">
      <c r="A1220" s="104"/>
      <c r="B1220" s="104"/>
      <c r="C1220" s="104"/>
      <c r="D1220" s="104"/>
      <c r="E1220" s="104"/>
      <c r="F1220" s="104"/>
      <c r="G1220" s="104"/>
      <c r="H1220" s="104"/>
      <c r="I1220" s="104"/>
      <c r="J1220" s="104"/>
      <c r="K1220" s="104"/>
      <c r="L1220" s="104"/>
      <c r="M1220" s="104"/>
      <c r="N1220" s="104"/>
      <c r="O1220" s="104"/>
      <c r="P1220" s="104"/>
      <c r="Q1220" s="104"/>
      <c r="R1220" s="104"/>
      <c r="S1220" s="104"/>
      <c r="T1220" s="104"/>
      <c r="U1220" s="104"/>
      <c r="V1220" s="104"/>
      <c r="W1220" s="104"/>
      <c r="X1220" s="104"/>
      <c r="Y1220" s="104"/>
      <c r="Z1220" s="104"/>
      <c r="AA1220" s="104"/>
      <c r="AB1220" s="104"/>
      <c r="AC1220" s="104"/>
      <c r="AD1220" s="104"/>
      <c r="AE1220" s="104"/>
      <c r="AF1220" s="104"/>
      <c r="AG1220" s="104"/>
      <c r="AH1220" s="104"/>
      <c r="AI1220" s="104"/>
      <c r="AJ1220" s="104"/>
      <c r="AK1220" s="104"/>
      <c r="AL1220" s="104"/>
      <c r="AM1220" s="104"/>
      <c r="AN1220" s="104"/>
      <c r="AO1220" s="104"/>
      <c r="AP1220" s="104"/>
      <c r="AQ1220" s="104"/>
      <c r="AR1220" s="104"/>
      <c r="AS1220" s="104"/>
      <c r="AT1220" s="104"/>
      <c r="AU1220" s="104"/>
      <c r="AV1220" s="104"/>
      <c r="AW1220" s="104"/>
      <c r="AX1220" s="104"/>
      <c r="AY1220" s="104"/>
      <c r="AZ1220" s="104"/>
      <c r="BA1220" s="104"/>
      <c r="BB1220" s="104"/>
      <c r="BC1220" s="104"/>
      <c r="BD1220" s="104"/>
      <c r="BE1220" s="104"/>
      <c r="BF1220" s="104"/>
      <c r="BG1220" s="104"/>
      <c r="BH1220" s="104"/>
      <c r="BI1220" s="104"/>
      <c r="BJ1220" s="104"/>
      <c r="BK1220" s="104"/>
      <c r="BL1220" s="104"/>
      <c r="BM1220" s="104"/>
      <c r="BN1220" s="104"/>
      <c r="BO1220" s="104"/>
      <c r="BP1220" s="104"/>
      <c r="BQ1220" s="104"/>
      <c r="BR1220" s="104"/>
      <c r="BS1220" s="104"/>
      <c r="BT1220" s="104"/>
      <c r="BU1220" s="104"/>
      <c r="BV1220" s="104"/>
      <c r="BW1220" s="104"/>
      <c r="BX1220" s="104"/>
      <c r="BY1220" s="104"/>
      <c r="BZ1220" s="104"/>
      <c r="CA1220" s="104"/>
      <c r="CB1220" s="104"/>
      <c r="CC1220" s="104"/>
      <c r="CD1220" s="104"/>
      <c r="CE1220" s="104"/>
      <c r="CF1220" s="104"/>
      <c r="CG1220" s="104"/>
      <c r="CH1220" s="104"/>
      <c r="CI1220" s="104"/>
      <c r="CJ1220" s="104"/>
      <c r="CK1220" s="104"/>
      <c r="CL1220" s="104"/>
      <c r="CM1220" s="104"/>
      <c r="CN1220" s="104"/>
      <c r="CO1220" s="104"/>
      <c r="CP1220" s="104"/>
      <c r="CQ1220" s="104"/>
    </row>
    <row r="1221" spans="1:95" ht="14.45" hidden="1">
      <c r="A1221" s="104"/>
      <c r="B1221" s="104"/>
      <c r="C1221" s="104"/>
      <c r="D1221" s="104"/>
      <c r="E1221" s="104"/>
      <c r="F1221" s="104"/>
      <c r="G1221" s="104"/>
      <c r="H1221" s="104"/>
      <c r="I1221" s="104"/>
      <c r="J1221" s="104"/>
      <c r="K1221" s="104"/>
      <c r="L1221" s="104"/>
      <c r="M1221" s="104"/>
      <c r="N1221" s="104"/>
      <c r="O1221" s="104"/>
      <c r="P1221" s="104"/>
      <c r="Q1221" s="104"/>
      <c r="R1221" s="104"/>
      <c r="S1221" s="104"/>
      <c r="T1221" s="104"/>
      <c r="U1221" s="104"/>
      <c r="V1221" s="104"/>
      <c r="W1221" s="104"/>
      <c r="X1221" s="104"/>
      <c r="Y1221" s="104"/>
      <c r="Z1221" s="104"/>
      <c r="AA1221" s="104"/>
      <c r="AB1221" s="104"/>
      <c r="AC1221" s="104"/>
      <c r="AD1221" s="104"/>
      <c r="AE1221" s="104"/>
      <c r="AF1221" s="104"/>
      <c r="AG1221" s="104"/>
      <c r="AH1221" s="104"/>
      <c r="AI1221" s="104"/>
      <c r="AJ1221" s="104"/>
      <c r="AK1221" s="104"/>
      <c r="AL1221" s="104"/>
      <c r="AM1221" s="104"/>
      <c r="AN1221" s="104"/>
      <c r="AO1221" s="104"/>
      <c r="AP1221" s="104"/>
      <c r="AQ1221" s="104"/>
      <c r="AR1221" s="104"/>
      <c r="AS1221" s="104"/>
      <c r="AT1221" s="104"/>
      <c r="AU1221" s="104"/>
      <c r="AV1221" s="104"/>
      <c r="AW1221" s="104"/>
      <c r="AX1221" s="104"/>
      <c r="AY1221" s="104"/>
      <c r="AZ1221" s="104"/>
      <c r="BA1221" s="104"/>
      <c r="BB1221" s="104"/>
      <c r="BC1221" s="104"/>
      <c r="BD1221" s="104"/>
      <c r="BE1221" s="104"/>
      <c r="BF1221" s="104"/>
      <c r="BG1221" s="104"/>
      <c r="BH1221" s="104"/>
      <c r="BI1221" s="104"/>
      <c r="BJ1221" s="104"/>
      <c r="BK1221" s="104"/>
      <c r="BL1221" s="104"/>
      <c r="BM1221" s="104"/>
      <c r="BN1221" s="104"/>
      <c r="BO1221" s="104"/>
      <c r="BP1221" s="104"/>
      <c r="BQ1221" s="104"/>
      <c r="BR1221" s="104"/>
      <c r="BS1221" s="104"/>
      <c r="BT1221" s="104"/>
      <c r="BU1221" s="104"/>
      <c r="BV1221" s="104"/>
      <c r="BW1221" s="104"/>
      <c r="BX1221" s="104"/>
      <c r="BY1221" s="104"/>
      <c r="BZ1221" s="104"/>
      <c r="CA1221" s="104"/>
      <c r="CB1221" s="104"/>
      <c r="CC1221" s="104"/>
      <c r="CD1221" s="104"/>
      <c r="CE1221" s="104"/>
      <c r="CF1221" s="104"/>
      <c r="CG1221" s="104"/>
      <c r="CH1221" s="104"/>
      <c r="CI1221" s="104"/>
      <c r="CJ1221" s="104"/>
      <c r="CK1221" s="104"/>
      <c r="CL1221" s="104"/>
      <c r="CM1221" s="104"/>
      <c r="CN1221" s="104"/>
      <c r="CO1221" s="104"/>
      <c r="CP1221" s="104"/>
      <c r="CQ1221" s="104"/>
    </row>
    <row r="1222" spans="1:95" ht="14.45" hidden="1">
      <c r="A1222" s="104"/>
      <c r="B1222" s="104"/>
      <c r="C1222" s="104"/>
      <c r="D1222" s="104"/>
      <c r="E1222" s="104"/>
      <c r="F1222" s="104"/>
      <c r="G1222" s="104"/>
      <c r="H1222" s="104"/>
      <c r="I1222" s="104"/>
      <c r="J1222" s="104"/>
      <c r="K1222" s="104"/>
      <c r="L1222" s="104"/>
      <c r="M1222" s="104"/>
      <c r="N1222" s="104"/>
      <c r="O1222" s="104"/>
      <c r="P1222" s="104"/>
      <c r="Q1222" s="104"/>
      <c r="R1222" s="104"/>
      <c r="S1222" s="104"/>
      <c r="T1222" s="104"/>
      <c r="U1222" s="104"/>
      <c r="V1222" s="104"/>
      <c r="W1222" s="104"/>
      <c r="X1222" s="104"/>
      <c r="Y1222" s="104"/>
      <c r="Z1222" s="104"/>
      <c r="AA1222" s="104"/>
      <c r="AB1222" s="104"/>
      <c r="AC1222" s="104"/>
      <c r="AD1222" s="104"/>
      <c r="AE1222" s="104"/>
      <c r="AF1222" s="104"/>
      <c r="AG1222" s="104"/>
      <c r="AH1222" s="104"/>
      <c r="AI1222" s="104"/>
      <c r="AJ1222" s="104"/>
      <c r="AK1222" s="104"/>
      <c r="AL1222" s="104"/>
      <c r="AM1222" s="104"/>
      <c r="AN1222" s="104"/>
      <c r="AO1222" s="104"/>
      <c r="AP1222" s="104"/>
      <c r="AQ1222" s="104"/>
      <c r="AR1222" s="104"/>
      <c r="AS1222" s="104"/>
      <c r="AT1222" s="104"/>
      <c r="AU1222" s="104"/>
      <c r="AV1222" s="104"/>
      <c r="AW1222" s="104"/>
      <c r="AX1222" s="104"/>
      <c r="AY1222" s="104"/>
      <c r="AZ1222" s="104"/>
      <c r="BA1222" s="104"/>
      <c r="BB1222" s="104"/>
      <c r="BC1222" s="104"/>
      <c r="BD1222" s="104"/>
      <c r="BE1222" s="104"/>
      <c r="BF1222" s="104"/>
      <c r="BG1222" s="104"/>
      <c r="BH1222" s="104"/>
      <c r="BI1222" s="104"/>
      <c r="BJ1222" s="104"/>
      <c r="BK1222" s="104"/>
      <c r="BL1222" s="104"/>
      <c r="BM1222" s="104"/>
      <c r="BN1222" s="104"/>
      <c r="BO1222" s="104"/>
      <c r="BP1222" s="104"/>
      <c r="BQ1222" s="104"/>
      <c r="BR1222" s="104"/>
      <c r="BS1222" s="104"/>
      <c r="BT1222" s="104"/>
      <c r="BU1222" s="104"/>
      <c r="BV1222" s="104"/>
      <c r="BW1222" s="104"/>
      <c r="BX1222" s="104"/>
      <c r="BY1222" s="104"/>
      <c r="BZ1222" s="104"/>
      <c r="CA1222" s="104"/>
      <c r="CB1222" s="104"/>
      <c r="CC1222" s="104"/>
      <c r="CD1222" s="104"/>
      <c r="CE1222" s="104"/>
      <c r="CF1222" s="104"/>
      <c r="CG1222" s="104"/>
      <c r="CH1222" s="104"/>
      <c r="CI1222" s="104"/>
      <c r="CJ1222" s="104"/>
      <c r="CK1222" s="104"/>
      <c r="CL1222" s="104"/>
      <c r="CM1222" s="104"/>
      <c r="CN1222" s="104"/>
      <c r="CO1222" s="104"/>
      <c r="CP1222" s="104"/>
      <c r="CQ1222" s="104"/>
    </row>
    <row r="1223" spans="1:95" ht="14.45" hidden="1">
      <c r="A1223" s="104"/>
      <c r="B1223" s="104"/>
      <c r="C1223" s="104"/>
      <c r="D1223" s="104"/>
      <c r="E1223" s="104"/>
      <c r="F1223" s="104"/>
      <c r="G1223" s="104"/>
      <c r="H1223" s="104"/>
      <c r="I1223" s="104"/>
      <c r="J1223" s="104"/>
      <c r="K1223" s="104"/>
      <c r="L1223" s="104"/>
      <c r="M1223" s="104"/>
      <c r="N1223" s="104"/>
      <c r="O1223" s="104"/>
      <c r="P1223" s="104"/>
      <c r="Q1223" s="104"/>
      <c r="R1223" s="104"/>
      <c r="S1223" s="104"/>
      <c r="T1223" s="104"/>
      <c r="U1223" s="104"/>
      <c r="V1223" s="104"/>
      <c r="W1223" s="104"/>
      <c r="X1223" s="104"/>
      <c r="Y1223" s="104"/>
      <c r="Z1223" s="104"/>
      <c r="AA1223" s="104"/>
      <c r="AB1223" s="104"/>
      <c r="AC1223" s="104"/>
      <c r="AD1223" s="104"/>
      <c r="AE1223" s="104"/>
      <c r="AF1223" s="104"/>
      <c r="AG1223" s="104"/>
      <c r="AH1223" s="104"/>
      <c r="AI1223" s="104"/>
      <c r="AJ1223" s="104"/>
      <c r="AK1223" s="104"/>
      <c r="AL1223" s="104"/>
      <c r="AM1223" s="104"/>
      <c r="AN1223" s="104"/>
      <c r="AO1223" s="104"/>
      <c r="AP1223" s="104"/>
      <c r="AQ1223" s="104"/>
      <c r="AR1223" s="104"/>
      <c r="AS1223" s="104"/>
      <c r="AT1223" s="104"/>
      <c r="AU1223" s="104"/>
      <c r="AV1223" s="104"/>
      <c r="AW1223" s="104"/>
      <c r="AX1223" s="104"/>
      <c r="AY1223" s="104"/>
      <c r="AZ1223" s="104"/>
      <c r="BA1223" s="104"/>
      <c r="BB1223" s="104"/>
      <c r="BC1223" s="104"/>
      <c r="BD1223" s="104"/>
      <c r="BE1223" s="104"/>
      <c r="BF1223" s="104"/>
      <c r="BG1223" s="104"/>
      <c r="BH1223" s="104"/>
      <c r="BI1223" s="104"/>
      <c r="BJ1223" s="104"/>
      <c r="BK1223" s="104"/>
      <c r="BL1223" s="104"/>
      <c r="BM1223" s="104"/>
      <c r="BN1223" s="104"/>
      <c r="BO1223" s="104"/>
      <c r="BP1223" s="104"/>
      <c r="BQ1223" s="104"/>
      <c r="BR1223" s="104"/>
      <c r="BS1223" s="104"/>
      <c r="BT1223" s="104"/>
      <c r="BU1223" s="104"/>
      <c r="BV1223" s="104"/>
      <c r="BW1223" s="104"/>
      <c r="BX1223" s="104"/>
      <c r="BY1223" s="104"/>
      <c r="BZ1223" s="104"/>
      <c r="CA1223" s="104"/>
      <c r="CB1223" s="104"/>
      <c r="CC1223" s="104"/>
      <c r="CD1223" s="104"/>
      <c r="CE1223" s="104"/>
      <c r="CF1223" s="104"/>
      <c r="CG1223" s="104"/>
      <c r="CH1223" s="104"/>
      <c r="CI1223" s="104"/>
      <c r="CJ1223" s="104"/>
      <c r="CK1223" s="104"/>
      <c r="CL1223" s="104"/>
      <c r="CM1223" s="104"/>
      <c r="CN1223" s="104"/>
      <c r="CO1223" s="104"/>
      <c r="CP1223" s="104"/>
      <c r="CQ1223" s="104"/>
    </row>
    <row r="1224" spans="1:95" ht="14.45" hidden="1">
      <c r="A1224" s="104"/>
      <c r="B1224" s="104"/>
      <c r="C1224" s="104"/>
      <c r="D1224" s="104"/>
      <c r="E1224" s="104"/>
      <c r="F1224" s="104"/>
      <c r="G1224" s="104"/>
      <c r="H1224" s="104"/>
      <c r="I1224" s="104"/>
      <c r="J1224" s="104"/>
      <c r="K1224" s="104"/>
      <c r="L1224" s="104"/>
      <c r="M1224" s="104"/>
      <c r="N1224" s="104"/>
      <c r="O1224" s="104"/>
      <c r="P1224" s="104"/>
      <c r="Q1224" s="104"/>
      <c r="R1224" s="104"/>
      <c r="S1224" s="104"/>
      <c r="T1224" s="104"/>
      <c r="U1224" s="104"/>
      <c r="V1224" s="104"/>
      <c r="W1224" s="104"/>
      <c r="X1224" s="104"/>
      <c r="Y1224" s="104"/>
      <c r="Z1224" s="104"/>
      <c r="AA1224" s="104"/>
      <c r="AB1224" s="104"/>
      <c r="AC1224" s="104"/>
      <c r="AD1224" s="104"/>
      <c r="AE1224" s="104"/>
      <c r="AF1224" s="104"/>
      <c r="AG1224" s="104"/>
      <c r="AH1224" s="104"/>
      <c r="AI1224" s="104"/>
      <c r="AJ1224" s="104"/>
      <c r="AK1224" s="104"/>
      <c r="AL1224" s="104"/>
      <c r="AM1224" s="104"/>
      <c r="AN1224" s="104"/>
      <c r="AO1224" s="104"/>
      <c r="AP1224" s="104"/>
      <c r="AQ1224" s="104"/>
      <c r="AR1224" s="104"/>
      <c r="AS1224" s="104"/>
      <c r="AT1224" s="104"/>
      <c r="AU1224" s="104"/>
      <c r="AV1224" s="104"/>
      <c r="AW1224" s="104"/>
      <c r="AX1224" s="104"/>
      <c r="AY1224" s="104"/>
      <c r="AZ1224" s="104"/>
      <c r="BA1224" s="104"/>
      <c r="BB1224" s="104"/>
      <c r="BC1224" s="104"/>
      <c r="BD1224" s="104"/>
      <c r="BE1224" s="104"/>
      <c r="BF1224" s="104"/>
      <c r="BG1224" s="104"/>
      <c r="BH1224" s="104"/>
      <c r="BI1224" s="104"/>
      <c r="BJ1224" s="104"/>
      <c r="BK1224" s="104"/>
      <c r="BL1224" s="104"/>
      <c r="BM1224" s="104"/>
      <c r="BN1224" s="104"/>
      <c r="BO1224" s="104"/>
      <c r="BP1224" s="104"/>
      <c r="BQ1224" s="104"/>
      <c r="BR1224" s="104"/>
      <c r="BS1224" s="104"/>
      <c r="BT1224" s="104"/>
      <c r="BU1224" s="104"/>
      <c r="BV1224" s="104"/>
      <c r="BW1224" s="104"/>
      <c r="BX1224" s="104"/>
      <c r="BY1224" s="104"/>
      <c r="BZ1224" s="104"/>
      <c r="CA1224" s="104"/>
      <c r="CB1224" s="104"/>
      <c r="CC1224" s="104"/>
      <c r="CD1224" s="104"/>
      <c r="CE1224" s="104"/>
      <c r="CF1224" s="104"/>
      <c r="CG1224" s="104"/>
      <c r="CH1224" s="104"/>
      <c r="CI1224" s="104"/>
      <c r="CJ1224" s="104"/>
      <c r="CK1224" s="104"/>
      <c r="CL1224" s="104"/>
      <c r="CM1224" s="104"/>
      <c r="CN1224" s="104"/>
      <c r="CO1224" s="104"/>
      <c r="CP1224" s="104"/>
      <c r="CQ1224" s="104"/>
    </row>
    <row r="1225" spans="1:95" ht="14.45" hidden="1">
      <c r="A1225" s="104"/>
      <c r="B1225" s="104"/>
      <c r="C1225" s="104"/>
      <c r="D1225" s="104"/>
      <c r="E1225" s="104"/>
      <c r="F1225" s="104"/>
      <c r="G1225" s="104"/>
      <c r="H1225" s="104"/>
      <c r="I1225" s="104"/>
      <c r="J1225" s="104"/>
      <c r="K1225" s="104"/>
      <c r="L1225" s="104"/>
      <c r="M1225" s="104"/>
      <c r="N1225" s="104"/>
      <c r="O1225" s="104"/>
      <c r="P1225" s="104"/>
      <c r="Q1225" s="104"/>
      <c r="R1225" s="104"/>
      <c r="S1225" s="104"/>
      <c r="T1225" s="104"/>
      <c r="U1225" s="104"/>
      <c r="V1225" s="104"/>
      <c r="W1225" s="104"/>
      <c r="X1225" s="104"/>
      <c r="Y1225" s="104"/>
      <c r="Z1225" s="104"/>
      <c r="AA1225" s="104"/>
      <c r="AB1225" s="104"/>
      <c r="AC1225" s="104"/>
      <c r="AD1225" s="104"/>
      <c r="AE1225" s="104"/>
      <c r="AF1225" s="104"/>
      <c r="AG1225" s="104"/>
      <c r="AH1225" s="104"/>
      <c r="AI1225" s="104"/>
      <c r="AJ1225" s="104"/>
      <c r="AK1225" s="104"/>
      <c r="AL1225" s="104"/>
      <c r="AM1225" s="104"/>
      <c r="AN1225" s="104"/>
      <c r="AO1225" s="104"/>
      <c r="AP1225" s="104"/>
      <c r="AQ1225" s="104"/>
      <c r="AR1225" s="104"/>
      <c r="AS1225" s="104"/>
      <c r="AT1225" s="104"/>
      <c r="AU1225" s="104"/>
      <c r="AV1225" s="104"/>
      <c r="AW1225" s="104"/>
      <c r="AX1225" s="104"/>
      <c r="AY1225" s="104"/>
      <c r="AZ1225" s="104"/>
      <c r="BA1225" s="104"/>
      <c r="BB1225" s="104"/>
      <c r="BC1225" s="104"/>
      <c r="BD1225" s="104"/>
      <c r="BE1225" s="104"/>
      <c r="BF1225" s="104"/>
      <c r="BG1225" s="104"/>
      <c r="BH1225" s="104"/>
      <c r="BI1225" s="104"/>
      <c r="BJ1225" s="104"/>
      <c r="BK1225" s="104"/>
      <c r="BL1225" s="104"/>
      <c r="BM1225" s="104"/>
      <c r="BN1225" s="104"/>
      <c r="BO1225" s="104"/>
      <c r="BP1225" s="104"/>
      <c r="BQ1225" s="104"/>
      <c r="BR1225" s="104"/>
      <c r="BS1225" s="104"/>
      <c r="BT1225" s="104"/>
      <c r="BU1225" s="104"/>
      <c r="BV1225" s="104"/>
      <c r="BW1225" s="104"/>
      <c r="BX1225" s="104"/>
      <c r="BY1225" s="104"/>
      <c r="BZ1225" s="104"/>
      <c r="CA1225" s="104"/>
      <c r="CB1225" s="104"/>
      <c r="CC1225" s="104"/>
      <c r="CD1225" s="104"/>
      <c r="CE1225" s="104"/>
      <c r="CF1225" s="104"/>
      <c r="CG1225" s="104"/>
      <c r="CH1225" s="104"/>
      <c r="CI1225" s="104"/>
      <c r="CJ1225" s="104"/>
      <c r="CK1225" s="104"/>
      <c r="CL1225" s="104"/>
      <c r="CM1225" s="104"/>
      <c r="CN1225" s="104"/>
      <c r="CO1225" s="104"/>
      <c r="CP1225" s="104"/>
      <c r="CQ1225" s="104"/>
    </row>
    <row r="1226" spans="1:95" ht="14.45" hidden="1">
      <c r="A1226" s="104"/>
      <c r="B1226" s="104"/>
      <c r="C1226" s="104"/>
      <c r="D1226" s="104"/>
      <c r="E1226" s="104"/>
      <c r="F1226" s="104"/>
      <c r="G1226" s="104"/>
      <c r="H1226" s="104"/>
      <c r="I1226" s="104"/>
      <c r="J1226" s="104"/>
      <c r="K1226" s="104"/>
      <c r="L1226" s="104"/>
      <c r="M1226" s="104"/>
      <c r="N1226" s="104"/>
      <c r="O1226" s="104"/>
      <c r="P1226" s="104"/>
      <c r="Q1226" s="104"/>
      <c r="R1226" s="104"/>
      <c r="S1226" s="104"/>
      <c r="T1226" s="104"/>
      <c r="U1226" s="104"/>
      <c r="V1226" s="104"/>
      <c r="W1226" s="104"/>
      <c r="X1226" s="104"/>
      <c r="Y1226" s="104"/>
      <c r="Z1226" s="104"/>
      <c r="AA1226" s="104"/>
      <c r="AB1226" s="104"/>
      <c r="AC1226" s="104"/>
      <c r="AD1226" s="104"/>
      <c r="AE1226" s="104"/>
      <c r="AF1226" s="104"/>
      <c r="AG1226" s="104"/>
      <c r="AH1226" s="104"/>
      <c r="AI1226" s="104"/>
      <c r="AJ1226" s="104"/>
      <c r="AK1226" s="104"/>
      <c r="AL1226" s="104"/>
      <c r="AM1226" s="104"/>
      <c r="AN1226" s="104"/>
      <c r="AO1226" s="104"/>
      <c r="AP1226" s="104"/>
      <c r="AQ1226" s="104"/>
      <c r="AR1226" s="104"/>
      <c r="AS1226" s="104"/>
      <c r="AT1226" s="104"/>
      <c r="AU1226" s="104"/>
      <c r="AV1226" s="104"/>
      <c r="AW1226" s="104"/>
      <c r="AX1226" s="104"/>
      <c r="AY1226" s="104"/>
      <c r="AZ1226" s="104"/>
      <c r="BA1226" s="104"/>
      <c r="BB1226" s="104"/>
      <c r="BC1226" s="104"/>
      <c r="BD1226" s="104"/>
      <c r="BE1226" s="104"/>
      <c r="BF1226" s="104"/>
      <c r="BG1226" s="104"/>
      <c r="BH1226" s="104"/>
      <c r="BI1226" s="104"/>
      <c r="BJ1226" s="104"/>
      <c r="BK1226" s="104"/>
      <c r="BL1226" s="104"/>
      <c r="BM1226" s="104"/>
      <c r="BN1226" s="104"/>
      <c r="BO1226" s="104"/>
      <c r="BP1226" s="104"/>
      <c r="BQ1226" s="104"/>
      <c r="BR1226" s="104"/>
      <c r="BS1226" s="104"/>
      <c r="BT1226" s="104"/>
      <c r="BU1226" s="104"/>
      <c r="BV1226" s="104"/>
      <c r="BW1226" s="104"/>
      <c r="BX1226" s="104"/>
      <c r="BY1226" s="104"/>
      <c r="BZ1226" s="104"/>
      <c r="CA1226" s="104"/>
      <c r="CB1226" s="104"/>
      <c r="CC1226" s="104"/>
      <c r="CD1226" s="104"/>
      <c r="CE1226" s="104"/>
      <c r="CF1226" s="104"/>
      <c r="CG1226" s="104"/>
      <c r="CH1226" s="104"/>
      <c r="CI1226" s="104"/>
      <c r="CJ1226" s="104"/>
      <c r="CK1226" s="104"/>
      <c r="CL1226" s="104"/>
      <c r="CM1226" s="104"/>
      <c r="CN1226" s="104"/>
      <c r="CO1226" s="104"/>
      <c r="CP1226" s="104"/>
      <c r="CQ1226" s="104"/>
    </row>
    <row r="1227" spans="1:95" ht="14.45" hidden="1">
      <c r="A1227" s="104"/>
      <c r="B1227" s="104"/>
      <c r="C1227" s="104"/>
      <c r="D1227" s="104"/>
      <c r="E1227" s="104"/>
      <c r="F1227" s="104"/>
      <c r="G1227" s="104"/>
      <c r="H1227" s="104"/>
      <c r="I1227" s="104"/>
      <c r="J1227" s="104"/>
      <c r="K1227" s="104"/>
      <c r="L1227" s="104"/>
      <c r="M1227" s="104"/>
      <c r="N1227" s="104"/>
      <c r="O1227" s="104"/>
      <c r="P1227" s="104"/>
      <c r="Q1227" s="104"/>
      <c r="R1227" s="104"/>
      <c r="S1227" s="104"/>
      <c r="T1227" s="104"/>
      <c r="U1227" s="104"/>
      <c r="V1227" s="104"/>
      <c r="W1227" s="104"/>
      <c r="X1227" s="104"/>
      <c r="Y1227" s="104"/>
      <c r="Z1227" s="104"/>
      <c r="AA1227" s="104"/>
      <c r="AB1227" s="104"/>
      <c r="AC1227" s="104"/>
      <c r="AD1227" s="104"/>
      <c r="AE1227" s="104"/>
      <c r="AF1227" s="104"/>
      <c r="AG1227" s="104"/>
      <c r="AH1227" s="104"/>
      <c r="AI1227" s="104"/>
      <c r="AJ1227" s="104"/>
      <c r="AK1227" s="104"/>
      <c r="AL1227" s="104"/>
      <c r="AM1227" s="104"/>
      <c r="AN1227" s="104"/>
      <c r="AO1227" s="104"/>
      <c r="AP1227" s="104"/>
      <c r="AQ1227" s="104"/>
      <c r="AR1227" s="104"/>
      <c r="AS1227" s="104"/>
      <c r="AT1227" s="104"/>
      <c r="AU1227" s="104"/>
      <c r="AV1227" s="104"/>
      <c r="AW1227" s="104"/>
      <c r="AX1227" s="104"/>
      <c r="AY1227" s="104"/>
      <c r="AZ1227" s="104"/>
      <c r="BA1227" s="104"/>
      <c r="BB1227" s="104"/>
      <c r="BC1227" s="104"/>
      <c r="BD1227" s="104"/>
      <c r="BE1227" s="104"/>
      <c r="BF1227" s="104"/>
      <c r="BG1227" s="104"/>
      <c r="BH1227" s="104"/>
      <c r="BI1227" s="104"/>
      <c r="BJ1227" s="104"/>
      <c r="BK1227" s="104"/>
      <c r="BL1227" s="104"/>
      <c r="BM1227" s="104"/>
      <c r="BN1227" s="104"/>
      <c r="BO1227" s="104"/>
      <c r="BP1227" s="104"/>
      <c r="BQ1227" s="104"/>
      <c r="BR1227" s="104"/>
      <c r="BS1227" s="104"/>
      <c r="BT1227" s="104"/>
      <c r="BU1227" s="104"/>
      <c r="BV1227" s="104"/>
      <c r="BW1227" s="104"/>
      <c r="BX1227" s="104"/>
      <c r="BY1227" s="104"/>
      <c r="BZ1227" s="104"/>
      <c r="CA1227" s="104"/>
      <c r="CB1227" s="104"/>
      <c r="CC1227" s="104"/>
      <c r="CD1227" s="104"/>
      <c r="CE1227" s="104"/>
      <c r="CF1227" s="104"/>
      <c r="CG1227" s="104"/>
      <c r="CH1227" s="104"/>
      <c r="CI1227" s="104"/>
      <c r="CJ1227" s="104"/>
      <c r="CK1227" s="104"/>
      <c r="CL1227" s="104"/>
      <c r="CM1227" s="104"/>
      <c r="CN1227" s="104"/>
      <c r="CO1227" s="104"/>
      <c r="CP1227" s="104"/>
      <c r="CQ1227" s="104"/>
    </row>
    <row r="1228" spans="1:95" ht="14.45" hidden="1">
      <c r="A1228" s="104"/>
      <c r="B1228" s="104"/>
      <c r="C1228" s="104"/>
      <c r="D1228" s="104"/>
      <c r="E1228" s="104"/>
      <c r="F1228" s="104"/>
      <c r="G1228" s="104"/>
      <c r="H1228" s="104"/>
      <c r="I1228" s="104"/>
      <c r="J1228" s="104"/>
      <c r="K1228" s="104"/>
      <c r="L1228" s="104"/>
      <c r="M1228" s="104"/>
      <c r="N1228" s="104"/>
      <c r="O1228" s="104"/>
      <c r="P1228" s="104"/>
      <c r="Q1228" s="104"/>
      <c r="R1228" s="104"/>
      <c r="S1228" s="104"/>
      <c r="T1228" s="104"/>
      <c r="U1228" s="104"/>
      <c r="V1228" s="104"/>
      <c r="W1228" s="104"/>
      <c r="X1228" s="104"/>
      <c r="Y1228" s="104"/>
      <c r="Z1228" s="104"/>
      <c r="AA1228" s="104"/>
      <c r="AB1228" s="104"/>
      <c r="AC1228" s="104"/>
      <c r="AD1228" s="104"/>
      <c r="AE1228" s="104"/>
      <c r="AF1228" s="104"/>
      <c r="AG1228" s="104"/>
      <c r="AH1228" s="104"/>
      <c r="AI1228" s="104"/>
      <c r="AJ1228" s="104"/>
      <c r="AK1228" s="104"/>
      <c r="AL1228" s="104"/>
      <c r="AM1228" s="104"/>
      <c r="AN1228" s="104"/>
      <c r="AO1228" s="104"/>
      <c r="AP1228" s="104"/>
      <c r="AQ1228" s="104"/>
      <c r="AR1228" s="104"/>
      <c r="AS1228" s="104"/>
      <c r="AT1228" s="104"/>
      <c r="AU1228" s="104"/>
      <c r="AV1228" s="104"/>
      <c r="AW1228" s="104"/>
      <c r="AX1228" s="104"/>
      <c r="AY1228" s="104"/>
      <c r="AZ1228" s="104"/>
      <c r="BA1228" s="104"/>
      <c r="BB1228" s="104"/>
      <c r="BC1228" s="104"/>
      <c r="BD1228" s="104"/>
      <c r="BE1228" s="104"/>
      <c r="BF1228" s="104"/>
      <c r="BG1228" s="104"/>
      <c r="BH1228" s="104"/>
      <c r="BI1228" s="104"/>
      <c r="BJ1228" s="104"/>
      <c r="BK1228" s="104"/>
      <c r="BL1228" s="104"/>
      <c r="BM1228" s="104"/>
      <c r="BN1228" s="104"/>
      <c r="BO1228" s="104"/>
      <c r="BP1228" s="104"/>
      <c r="BQ1228" s="104"/>
      <c r="BR1228" s="104"/>
      <c r="BS1228" s="104"/>
      <c r="BT1228" s="104"/>
      <c r="BU1228" s="104"/>
      <c r="BV1228" s="104"/>
      <c r="BW1228" s="104"/>
      <c r="BX1228" s="104"/>
      <c r="BY1228" s="104"/>
      <c r="BZ1228" s="104"/>
      <c r="CA1228" s="104"/>
      <c r="CB1228" s="104"/>
      <c r="CC1228" s="104"/>
      <c r="CD1228" s="104"/>
      <c r="CE1228" s="104"/>
      <c r="CF1228" s="104"/>
      <c r="CG1228" s="104"/>
      <c r="CH1228" s="104"/>
      <c r="CI1228" s="104"/>
      <c r="CJ1228" s="104"/>
      <c r="CK1228" s="104"/>
      <c r="CL1228" s="104"/>
      <c r="CM1228" s="104"/>
      <c r="CN1228" s="104"/>
      <c r="CO1228" s="104"/>
      <c r="CP1228" s="104"/>
      <c r="CQ1228" s="104"/>
    </row>
    <row r="1229" spans="1:95" ht="14.45" hidden="1">
      <c r="A1229" s="104"/>
      <c r="B1229" s="104"/>
      <c r="C1229" s="104"/>
      <c r="D1229" s="104"/>
      <c r="E1229" s="104"/>
      <c r="F1229" s="104"/>
      <c r="G1229" s="104"/>
      <c r="H1229" s="104"/>
      <c r="I1229" s="104"/>
      <c r="J1229" s="104"/>
      <c r="K1229" s="104"/>
      <c r="L1229" s="104"/>
      <c r="M1229" s="104"/>
      <c r="N1229" s="104"/>
      <c r="O1229" s="104"/>
      <c r="P1229" s="104"/>
      <c r="Q1229" s="104"/>
      <c r="R1229" s="104"/>
      <c r="S1229" s="104"/>
      <c r="T1229" s="104"/>
      <c r="U1229" s="104"/>
      <c r="V1229" s="104"/>
      <c r="W1229" s="104"/>
      <c r="X1229" s="104"/>
      <c r="Y1229" s="104"/>
      <c r="Z1229" s="104"/>
      <c r="AA1229" s="104"/>
      <c r="AB1229" s="104"/>
      <c r="AC1229" s="104"/>
      <c r="AD1229" s="104"/>
      <c r="AE1229" s="104"/>
      <c r="AF1229" s="104"/>
      <c r="AG1229" s="104"/>
      <c r="AH1229" s="104"/>
      <c r="AI1229" s="104"/>
      <c r="AJ1229" s="104"/>
      <c r="AK1229" s="104"/>
      <c r="AL1229" s="104"/>
      <c r="AM1229" s="104"/>
      <c r="AN1229" s="104"/>
      <c r="AO1229" s="104"/>
      <c r="AP1229" s="104"/>
      <c r="AQ1229" s="104"/>
      <c r="AR1229" s="104"/>
      <c r="AS1229" s="104"/>
      <c r="AT1229" s="104"/>
      <c r="AU1229" s="104"/>
      <c r="AV1229" s="104"/>
      <c r="AW1229" s="104"/>
      <c r="AX1229" s="104"/>
      <c r="AY1229" s="104"/>
      <c r="AZ1229" s="104"/>
      <c r="BA1229" s="104"/>
      <c r="BB1229" s="104"/>
      <c r="BC1229" s="104"/>
      <c r="BD1229" s="104"/>
      <c r="BE1229" s="104"/>
      <c r="BF1229" s="104"/>
      <c r="BG1229" s="104"/>
      <c r="BH1229" s="104"/>
      <c r="BI1229" s="104"/>
      <c r="BJ1229" s="104"/>
      <c r="BK1229" s="104"/>
      <c r="BL1229" s="104"/>
      <c r="BM1229" s="104"/>
      <c r="BN1229" s="104"/>
      <c r="BO1229" s="104"/>
      <c r="BP1229" s="104"/>
      <c r="BQ1229" s="104"/>
      <c r="BR1229" s="104"/>
      <c r="BS1229" s="104"/>
      <c r="BT1229" s="104"/>
      <c r="BU1229" s="104"/>
      <c r="BV1229" s="104"/>
      <c r="BW1229" s="104"/>
      <c r="BX1229" s="104"/>
      <c r="BY1229" s="104"/>
      <c r="BZ1229" s="104"/>
      <c r="CA1229" s="104"/>
      <c r="CB1229" s="104"/>
      <c r="CC1229" s="104"/>
      <c r="CD1229" s="104"/>
      <c r="CE1229" s="104"/>
      <c r="CF1229" s="104"/>
      <c r="CG1229" s="104"/>
      <c r="CH1229" s="104"/>
      <c r="CI1229" s="104"/>
      <c r="CJ1229" s="104"/>
      <c r="CK1229" s="104"/>
      <c r="CL1229" s="104"/>
      <c r="CM1229" s="104"/>
      <c r="CN1229" s="104"/>
      <c r="CO1229" s="104"/>
      <c r="CP1229" s="104"/>
      <c r="CQ1229" s="104"/>
    </row>
    <row r="1230" spans="1:95" ht="14.45" hidden="1">
      <c r="A1230" s="104"/>
      <c r="B1230" s="104"/>
      <c r="C1230" s="104"/>
      <c r="D1230" s="104"/>
      <c r="E1230" s="104"/>
      <c r="F1230" s="104"/>
      <c r="G1230" s="104"/>
      <c r="H1230" s="104"/>
      <c r="I1230" s="104"/>
      <c r="J1230" s="104"/>
      <c r="K1230" s="104"/>
      <c r="L1230" s="104"/>
      <c r="M1230" s="104"/>
      <c r="N1230" s="104"/>
      <c r="O1230" s="104"/>
      <c r="P1230" s="104"/>
      <c r="Q1230" s="104"/>
      <c r="R1230" s="104"/>
      <c r="S1230" s="104"/>
      <c r="T1230" s="104"/>
      <c r="U1230" s="104"/>
      <c r="V1230" s="104"/>
      <c r="W1230" s="104"/>
      <c r="X1230" s="104"/>
      <c r="Y1230" s="104"/>
      <c r="Z1230" s="104"/>
      <c r="AA1230" s="104"/>
      <c r="AB1230" s="104"/>
      <c r="AC1230" s="104"/>
      <c r="AD1230" s="104"/>
      <c r="AE1230" s="104"/>
      <c r="AF1230" s="104"/>
      <c r="AG1230" s="104"/>
      <c r="AH1230" s="104"/>
      <c r="AI1230" s="104"/>
      <c r="AJ1230" s="104"/>
      <c r="AK1230" s="104"/>
      <c r="AL1230" s="104"/>
      <c r="AM1230" s="104"/>
      <c r="AN1230" s="104"/>
      <c r="AO1230" s="104"/>
      <c r="AP1230" s="104"/>
      <c r="AQ1230" s="104"/>
      <c r="AR1230" s="104"/>
      <c r="AS1230" s="104"/>
      <c r="AT1230" s="104"/>
      <c r="AU1230" s="104"/>
      <c r="AV1230" s="104"/>
      <c r="AW1230" s="104"/>
      <c r="AX1230" s="104"/>
      <c r="AY1230" s="104"/>
      <c r="AZ1230" s="104"/>
      <c r="BA1230" s="104"/>
      <c r="BB1230" s="104"/>
      <c r="BC1230" s="104"/>
      <c r="BD1230" s="104"/>
      <c r="BE1230" s="104"/>
      <c r="BF1230" s="104"/>
      <c r="BG1230" s="104"/>
      <c r="BH1230" s="104"/>
      <c r="BI1230" s="104"/>
      <c r="BJ1230" s="104"/>
      <c r="BK1230" s="104"/>
      <c r="BL1230" s="104"/>
      <c r="BM1230" s="104"/>
      <c r="BN1230" s="104"/>
      <c r="BO1230" s="104"/>
      <c r="BP1230" s="104"/>
      <c r="BQ1230" s="104"/>
      <c r="BR1230" s="104"/>
      <c r="BS1230" s="104"/>
      <c r="BT1230" s="104"/>
      <c r="BU1230" s="104"/>
      <c r="BV1230" s="104"/>
      <c r="BW1230" s="104"/>
      <c r="BX1230" s="104"/>
      <c r="BY1230" s="104"/>
      <c r="BZ1230" s="104"/>
      <c r="CA1230" s="104"/>
      <c r="CB1230" s="104"/>
      <c r="CC1230" s="104"/>
      <c r="CD1230" s="104"/>
      <c r="CE1230" s="104"/>
      <c r="CF1230" s="104"/>
      <c r="CG1230" s="104"/>
      <c r="CH1230" s="104"/>
      <c r="CI1230" s="104"/>
      <c r="CJ1230" s="104"/>
      <c r="CK1230" s="104"/>
      <c r="CL1230" s="104"/>
      <c r="CM1230" s="104"/>
      <c r="CN1230" s="104"/>
      <c r="CO1230" s="104"/>
      <c r="CP1230" s="104"/>
      <c r="CQ1230" s="104"/>
    </row>
    <row r="1231" spans="1:95" ht="14.45" hidden="1">
      <c r="A1231" s="104"/>
      <c r="B1231" s="104"/>
      <c r="C1231" s="104"/>
      <c r="D1231" s="104"/>
      <c r="E1231" s="104"/>
      <c r="F1231" s="104"/>
      <c r="G1231" s="104"/>
      <c r="H1231" s="104"/>
      <c r="I1231" s="104"/>
      <c r="J1231" s="104"/>
      <c r="K1231" s="104"/>
      <c r="L1231" s="104"/>
      <c r="M1231" s="104"/>
      <c r="N1231" s="104"/>
      <c r="O1231" s="104"/>
      <c r="P1231" s="104"/>
      <c r="Q1231" s="104"/>
      <c r="R1231" s="104"/>
      <c r="S1231" s="104"/>
      <c r="T1231" s="104"/>
      <c r="U1231" s="104"/>
      <c r="V1231" s="104"/>
      <c r="W1231" s="104"/>
      <c r="X1231" s="104"/>
      <c r="Y1231" s="104"/>
      <c r="Z1231" s="104"/>
      <c r="AA1231" s="104"/>
      <c r="AB1231" s="104"/>
      <c r="AC1231" s="104"/>
      <c r="AD1231" s="104"/>
      <c r="AE1231" s="104"/>
      <c r="AF1231" s="104"/>
      <c r="AG1231" s="104"/>
      <c r="AH1231" s="104"/>
      <c r="AI1231" s="104"/>
      <c r="AJ1231" s="104"/>
      <c r="AK1231" s="104"/>
      <c r="AL1231" s="104"/>
      <c r="AM1231" s="104"/>
      <c r="AN1231" s="104"/>
      <c r="AO1231" s="104"/>
      <c r="AP1231" s="104"/>
      <c r="AQ1231" s="104"/>
      <c r="AR1231" s="104"/>
      <c r="AS1231" s="104"/>
      <c r="AT1231" s="104"/>
      <c r="AU1231" s="104"/>
      <c r="AV1231" s="104"/>
      <c r="AW1231" s="104"/>
      <c r="AX1231" s="104"/>
      <c r="AY1231" s="104"/>
      <c r="AZ1231" s="104"/>
      <c r="BA1231" s="104"/>
      <c r="BB1231" s="104"/>
      <c r="BC1231" s="104"/>
      <c r="BD1231" s="104"/>
      <c r="BE1231" s="104"/>
      <c r="BF1231" s="104"/>
      <c r="BG1231" s="104"/>
      <c r="BH1231" s="104"/>
      <c r="BI1231" s="104"/>
      <c r="BJ1231" s="104"/>
      <c r="BK1231" s="104"/>
      <c r="BL1231" s="104"/>
      <c r="BM1231" s="104"/>
      <c r="BN1231" s="104"/>
      <c r="BO1231" s="104"/>
      <c r="BP1231" s="104"/>
      <c r="BQ1231" s="104"/>
      <c r="BR1231" s="104"/>
      <c r="BS1231" s="104"/>
      <c r="BT1231" s="104"/>
      <c r="BU1231" s="104"/>
      <c r="BV1231" s="104"/>
      <c r="BW1231" s="104"/>
      <c r="BX1231" s="104"/>
      <c r="BY1231" s="104"/>
      <c r="BZ1231" s="104"/>
      <c r="CA1231" s="104"/>
      <c r="CB1231" s="104"/>
      <c r="CC1231" s="104"/>
      <c r="CD1231" s="104"/>
      <c r="CE1231" s="104"/>
      <c r="CF1231" s="104"/>
      <c r="CG1231" s="104"/>
      <c r="CH1231" s="104"/>
      <c r="CI1231" s="104"/>
      <c r="CJ1231" s="104"/>
      <c r="CK1231" s="104"/>
      <c r="CL1231" s="104"/>
      <c r="CM1231" s="104"/>
      <c r="CN1231" s="104"/>
      <c r="CO1231" s="104"/>
      <c r="CP1231" s="104"/>
      <c r="CQ1231" s="104"/>
    </row>
    <row r="1232" spans="1:95" ht="14.45" hidden="1">
      <c r="A1232" s="104"/>
      <c r="B1232" s="104"/>
      <c r="C1232" s="104"/>
      <c r="D1232" s="104"/>
      <c r="E1232" s="104"/>
      <c r="F1232" s="104"/>
      <c r="G1232" s="104"/>
      <c r="H1232" s="104"/>
      <c r="I1232" s="104"/>
      <c r="J1232" s="104"/>
      <c r="K1232" s="104"/>
      <c r="L1232" s="104"/>
      <c r="M1232" s="104"/>
      <c r="N1232" s="104"/>
      <c r="O1232" s="104"/>
      <c r="P1232" s="104"/>
      <c r="Q1232" s="104"/>
      <c r="R1232" s="104"/>
      <c r="S1232" s="104"/>
      <c r="T1232" s="104"/>
      <c r="U1232" s="104"/>
      <c r="V1232" s="104"/>
      <c r="W1232" s="104"/>
      <c r="X1232" s="104"/>
      <c r="Y1232" s="104"/>
      <c r="Z1232" s="104"/>
      <c r="AA1232" s="104"/>
      <c r="AB1232" s="104"/>
      <c r="AC1232" s="104"/>
      <c r="AD1232" s="104"/>
      <c r="AE1232" s="104"/>
      <c r="AF1232" s="104"/>
      <c r="AG1232" s="104"/>
      <c r="AH1232" s="104"/>
      <c r="AI1232" s="104"/>
      <c r="AJ1232" s="104"/>
      <c r="AK1232" s="104"/>
      <c r="AL1232" s="104"/>
      <c r="AM1232" s="104"/>
      <c r="AN1232" s="104"/>
      <c r="AO1232" s="104"/>
      <c r="AP1232" s="104"/>
      <c r="AQ1232" s="104"/>
      <c r="AR1232" s="104"/>
      <c r="AS1232" s="104"/>
      <c r="AT1232" s="104"/>
      <c r="AU1232" s="104"/>
      <c r="AV1232" s="104"/>
      <c r="AW1232" s="104"/>
      <c r="AX1232" s="104"/>
      <c r="AY1232" s="104"/>
      <c r="AZ1232" s="104"/>
      <c r="BA1232" s="104"/>
      <c r="BB1232" s="104"/>
      <c r="BC1232" s="104"/>
      <c r="BD1232" s="104"/>
      <c r="BE1232" s="104"/>
      <c r="BF1232" s="104"/>
      <c r="BG1232" s="104"/>
      <c r="BH1232" s="104"/>
      <c r="BI1232" s="104"/>
      <c r="BJ1232" s="104"/>
      <c r="BK1232" s="104"/>
      <c r="BL1232" s="104"/>
      <c r="BM1232" s="104"/>
      <c r="BN1232" s="104"/>
      <c r="BO1232" s="104"/>
      <c r="BP1232" s="104"/>
      <c r="BQ1232" s="104"/>
      <c r="BR1232" s="104"/>
      <c r="BS1232" s="104"/>
      <c r="BT1232" s="104"/>
      <c r="BU1232" s="104"/>
      <c r="BV1232" s="104"/>
      <c r="BW1232" s="104"/>
      <c r="BX1232" s="104"/>
      <c r="BY1232" s="104"/>
      <c r="BZ1232" s="104"/>
      <c r="CA1232" s="104"/>
      <c r="CB1232" s="104"/>
      <c r="CC1232" s="104"/>
      <c r="CD1232" s="104"/>
      <c r="CE1232" s="104"/>
      <c r="CF1232" s="104"/>
      <c r="CG1232" s="104"/>
      <c r="CH1232" s="104"/>
      <c r="CI1232" s="104"/>
      <c r="CJ1232" s="104"/>
      <c r="CK1232" s="104"/>
      <c r="CL1232" s="104"/>
      <c r="CM1232" s="104"/>
      <c r="CN1232" s="104"/>
      <c r="CO1232" s="104"/>
      <c r="CP1232" s="104"/>
      <c r="CQ1232" s="104"/>
    </row>
    <row r="1233" spans="1:95" ht="14.45" hidden="1">
      <c r="A1233" s="104"/>
      <c r="B1233" s="104"/>
      <c r="C1233" s="104"/>
      <c r="D1233" s="104"/>
      <c r="E1233" s="104"/>
      <c r="F1233" s="104"/>
      <c r="G1233" s="104"/>
      <c r="H1233" s="104"/>
      <c r="I1233" s="104"/>
      <c r="J1233" s="104"/>
      <c r="K1233" s="104"/>
      <c r="L1233" s="104"/>
      <c r="M1233" s="104"/>
      <c r="N1233" s="104"/>
      <c r="O1233" s="104"/>
      <c r="P1233" s="104"/>
      <c r="Q1233" s="104"/>
      <c r="R1233" s="104"/>
      <c r="S1233" s="104"/>
      <c r="T1233" s="104"/>
      <c r="U1233" s="104"/>
      <c r="V1233" s="104"/>
      <c r="W1233" s="104"/>
      <c r="X1233" s="104"/>
      <c r="Y1233" s="104"/>
      <c r="Z1233" s="104"/>
      <c r="AA1233" s="104"/>
      <c r="AB1233" s="104"/>
      <c r="AC1233" s="104"/>
      <c r="AD1233" s="104"/>
      <c r="AE1233" s="104"/>
      <c r="AF1233" s="104"/>
      <c r="AG1233" s="104"/>
      <c r="AH1233" s="104"/>
      <c r="AI1233" s="104"/>
      <c r="AJ1233" s="104"/>
      <c r="AK1233" s="104"/>
      <c r="AL1233" s="104"/>
      <c r="AM1233" s="104"/>
      <c r="AN1233" s="104"/>
      <c r="AO1233" s="104"/>
      <c r="AP1233" s="104"/>
      <c r="AQ1233" s="104"/>
      <c r="AR1233" s="104"/>
      <c r="AS1233" s="104"/>
      <c r="AT1233" s="104"/>
      <c r="AU1233" s="104"/>
      <c r="AV1233" s="104"/>
      <c r="AW1233" s="104"/>
      <c r="AX1233" s="104"/>
      <c r="AY1233" s="104"/>
      <c r="AZ1233" s="104"/>
      <c r="BA1233" s="104"/>
      <c r="BB1233" s="104"/>
      <c r="BC1233" s="104"/>
      <c r="BD1233" s="104"/>
      <c r="BE1233" s="104"/>
      <c r="BF1233" s="104"/>
      <c r="BG1233" s="104"/>
      <c r="BH1233" s="104"/>
      <c r="BI1233" s="104"/>
      <c r="BJ1233" s="104"/>
      <c r="BK1233" s="104"/>
      <c r="BL1233" s="104"/>
      <c r="BM1233" s="104"/>
      <c r="BN1233" s="104"/>
      <c r="BO1233" s="104"/>
      <c r="BP1233" s="104"/>
      <c r="BQ1233" s="104"/>
      <c r="BR1233" s="104"/>
      <c r="BS1233" s="104"/>
      <c r="BT1233" s="104"/>
      <c r="BU1233" s="104"/>
      <c r="BV1233" s="104"/>
      <c r="BW1233" s="104"/>
      <c r="BX1233" s="104"/>
      <c r="BY1233" s="104"/>
      <c r="BZ1233" s="104"/>
      <c r="CA1233" s="104"/>
      <c r="CB1233" s="104"/>
      <c r="CC1233" s="104"/>
      <c r="CD1233" s="104"/>
      <c r="CE1233" s="104"/>
      <c r="CF1233" s="104"/>
      <c r="CG1233" s="104"/>
      <c r="CH1233" s="104"/>
      <c r="CI1233" s="104"/>
      <c r="CJ1233" s="104"/>
      <c r="CK1233" s="104"/>
      <c r="CL1233" s="104"/>
      <c r="CM1233" s="104"/>
      <c r="CN1233" s="104"/>
      <c r="CO1233" s="104"/>
      <c r="CP1233" s="104"/>
      <c r="CQ1233" s="104"/>
    </row>
    <row r="1234" spans="1:95" ht="14.45" hidden="1">
      <c r="A1234" s="104"/>
      <c r="B1234" s="104"/>
      <c r="C1234" s="104"/>
      <c r="D1234" s="104"/>
      <c r="E1234" s="104"/>
      <c r="F1234" s="104"/>
      <c r="G1234" s="104"/>
      <c r="H1234" s="104"/>
      <c r="I1234" s="104"/>
      <c r="J1234" s="104"/>
      <c r="K1234" s="104"/>
      <c r="L1234" s="104"/>
      <c r="M1234" s="104"/>
      <c r="N1234" s="104"/>
      <c r="O1234" s="104"/>
      <c r="P1234" s="104"/>
      <c r="Q1234" s="104"/>
      <c r="R1234" s="104"/>
      <c r="S1234" s="104"/>
      <c r="T1234" s="104"/>
      <c r="U1234" s="104"/>
      <c r="V1234" s="104"/>
      <c r="W1234" s="104"/>
      <c r="X1234" s="104"/>
      <c r="Y1234" s="104"/>
      <c r="Z1234" s="104"/>
      <c r="AA1234" s="104"/>
      <c r="AB1234" s="104"/>
      <c r="AC1234" s="104"/>
      <c r="AD1234" s="104"/>
      <c r="AE1234" s="104"/>
      <c r="AF1234" s="104"/>
      <c r="AG1234" s="104"/>
      <c r="AH1234" s="104"/>
      <c r="AI1234" s="104"/>
      <c r="AJ1234" s="104"/>
      <c r="AK1234" s="104"/>
      <c r="AL1234" s="104"/>
      <c r="AM1234" s="104"/>
      <c r="AN1234" s="104"/>
      <c r="AO1234" s="104"/>
      <c r="AP1234" s="104"/>
      <c r="AQ1234" s="104"/>
      <c r="AR1234" s="104"/>
      <c r="AS1234" s="104"/>
      <c r="AT1234" s="104"/>
      <c r="AU1234" s="104"/>
      <c r="AV1234" s="104"/>
      <c r="AW1234" s="104"/>
      <c r="AX1234" s="104"/>
      <c r="AY1234" s="104"/>
      <c r="AZ1234" s="104"/>
      <c r="BA1234" s="104"/>
      <c r="BB1234" s="104"/>
      <c r="BC1234" s="104"/>
      <c r="BD1234" s="104"/>
      <c r="BE1234" s="104"/>
      <c r="BF1234" s="104"/>
      <c r="BG1234" s="104"/>
      <c r="BH1234" s="104"/>
      <c r="BI1234" s="104"/>
      <c r="BJ1234" s="104"/>
      <c r="BK1234" s="104"/>
      <c r="BL1234" s="104"/>
      <c r="BM1234" s="104"/>
      <c r="BN1234" s="104"/>
      <c r="BO1234" s="104"/>
      <c r="BP1234" s="104"/>
      <c r="BQ1234" s="104"/>
      <c r="BR1234" s="104"/>
      <c r="BS1234" s="104"/>
      <c r="BT1234" s="104"/>
      <c r="BU1234" s="104"/>
      <c r="BV1234" s="104"/>
      <c r="BW1234" s="104"/>
      <c r="BX1234" s="104"/>
      <c r="BY1234" s="104"/>
      <c r="BZ1234" s="104"/>
      <c r="CA1234" s="104"/>
      <c r="CB1234" s="104"/>
      <c r="CC1234" s="104"/>
      <c r="CD1234" s="104"/>
      <c r="CE1234" s="104"/>
      <c r="CF1234" s="104"/>
      <c r="CG1234" s="104"/>
      <c r="CH1234" s="104"/>
      <c r="CI1234" s="104"/>
      <c r="CJ1234" s="104"/>
      <c r="CK1234" s="104"/>
      <c r="CL1234" s="104"/>
      <c r="CM1234" s="104"/>
      <c r="CN1234" s="104"/>
      <c r="CO1234" s="104"/>
      <c r="CP1234" s="104"/>
      <c r="CQ1234" s="104"/>
    </row>
    <row r="1235" spans="1:95" ht="14.45" hidden="1">
      <c r="A1235" s="104"/>
      <c r="B1235" s="104"/>
      <c r="C1235" s="104"/>
      <c r="D1235" s="104"/>
      <c r="E1235" s="104"/>
      <c r="F1235" s="104"/>
      <c r="G1235" s="104"/>
      <c r="H1235" s="104"/>
      <c r="I1235" s="104"/>
      <c r="J1235" s="104"/>
      <c r="K1235" s="104"/>
      <c r="L1235" s="104"/>
      <c r="M1235" s="104"/>
      <c r="N1235" s="104"/>
      <c r="O1235" s="104"/>
      <c r="P1235" s="104"/>
      <c r="Q1235" s="104"/>
      <c r="R1235" s="104"/>
      <c r="S1235" s="104"/>
      <c r="T1235" s="104"/>
      <c r="U1235" s="104"/>
      <c r="V1235" s="104"/>
      <c r="W1235" s="104"/>
      <c r="X1235" s="104"/>
      <c r="Y1235" s="104"/>
      <c r="Z1235" s="104"/>
      <c r="AA1235" s="104"/>
      <c r="AB1235" s="104"/>
      <c r="AC1235" s="104"/>
      <c r="AD1235" s="104"/>
      <c r="AE1235" s="104"/>
      <c r="AF1235" s="104"/>
      <c r="AG1235" s="104"/>
      <c r="AH1235" s="104"/>
      <c r="AI1235" s="104"/>
      <c r="AJ1235" s="104"/>
      <c r="AK1235" s="104"/>
      <c r="AL1235" s="104"/>
      <c r="AM1235" s="104"/>
      <c r="AN1235" s="104"/>
      <c r="AO1235" s="104"/>
      <c r="AP1235" s="104"/>
      <c r="AQ1235" s="104"/>
      <c r="AR1235" s="104"/>
      <c r="AS1235" s="104"/>
      <c r="AT1235" s="104"/>
      <c r="AU1235" s="104"/>
      <c r="AV1235" s="104"/>
      <c r="AW1235" s="104"/>
      <c r="AX1235" s="104"/>
      <c r="AY1235" s="104"/>
      <c r="AZ1235" s="104"/>
      <c r="BA1235" s="104"/>
      <c r="BB1235" s="104"/>
      <c r="BC1235" s="104"/>
      <c r="BD1235" s="104"/>
      <c r="BE1235" s="104"/>
      <c r="BF1235" s="104"/>
      <c r="BG1235" s="104"/>
      <c r="BH1235" s="104"/>
      <c r="BI1235" s="104"/>
      <c r="BJ1235" s="104"/>
      <c r="BK1235" s="104"/>
      <c r="BL1235" s="104"/>
      <c r="BM1235" s="104"/>
      <c r="BN1235" s="104"/>
      <c r="BO1235" s="104"/>
      <c r="BP1235" s="104"/>
      <c r="BQ1235" s="104"/>
      <c r="BR1235" s="104"/>
      <c r="BS1235" s="104"/>
      <c r="BT1235" s="104"/>
      <c r="BU1235" s="104"/>
      <c r="BV1235" s="104"/>
      <c r="BW1235" s="104"/>
      <c r="BX1235" s="104"/>
      <c r="BY1235" s="104"/>
      <c r="BZ1235" s="104"/>
      <c r="CA1235" s="104"/>
      <c r="CB1235" s="104"/>
      <c r="CC1235" s="104"/>
      <c r="CD1235" s="104"/>
      <c r="CE1235" s="104"/>
      <c r="CF1235" s="104"/>
      <c r="CG1235" s="104"/>
      <c r="CH1235" s="104"/>
      <c r="CI1235" s="104"/>
      <c r="CJ1235" s="104"/>
      <c r="CK1235" s="104"/>
      <c r="CL1235" s="104"/>
      <c r="CM1235" s="104"/>
      <c r="CN1235" s="104"/>
      <c r="CO1235" s="104"/>
      <c r="CP1235" s="104"/>
      <c r="CQ1235" s="104"/>
    </row>
    <row r="1236" spans="1:95" ht="14.45" hidden="1">
      <c r="A1236" s="104"/>
      <c r="B1236" s="104"/>
      <c r="C1236" s="104"/>
      <c r="D1236" s="104"/>
      <c r="E1236" s="104"/>
      <c r="F1236" s="104"/>
      <c r="G1236" s="104"/>
      <c r="H1236" s="104"/>
      <c r="I1236" s="104"/>
      <c r="J1236" s="104"/>
      <c r="K1236" s="104"/>
      <c r="L1236" s="104"/>
      <c r="M1236" s="104"/>
      <c r="N1236" s="104"/>
      <c r="O1236" s="104"/>
      <c r="P1236" s="104"/>
      <c r="Q1236" s="104"/>
      <c r="R1236" s="104"/>
      <c r="S1236" s="104"/>
      <c r="T1236" s="104"/>
      <c r="U1236" s="104"/>
      <c r="V1236" s="104"/>
      <c r="W1236" s="104"/>
      <c r="X1236" s="104"/>
      <c r="Y1236" s="104"/>
      <c r="Z1236" s="104"/>
      <c r="AA1236" s="104"/>
      <c r="AB1236" s="104"/>
      <c r="AC1236" s="104"/>
      <c r="AD1236" s="104"/>
      <c r="AE1236" s="104"/>
      <c r="AF1236" s="104"/>
      <c r="AG1236" s="104"/>
      <c r="AH1236" s="104"/>
      <c r="AI1236" s="104"/>
      <c r="AJ1236" s="104"/>
      <c r="AK1236" s="104"/>
      <c r="AL1236" s="104"/>
      <c r="AM1236" s="104"/>
      <c r="AN1236" s="104"/>
      <c r="AO1236" s="104"/>
      <c r="AP1236" s="104"/>
      <c r="AQ1236" s="104"/>
      <c r="AR1236" s="104"/>
      <c r="AS1236" s="104"/>
      <c r="AT1236" s="104"/>
      <c r="AU1236" s="104"/>
      <c r="AV1236" s="104"/>
      <c r="AW1236" s="104"/>
      <c r="AX1236" s="104"/>
      <c r="AY1236" s="104"/>
      <c r="AZ1236" s="104"/>
      <c r="BA1236" s="104"/>
      <c r="BB1236" s="104"/>
      <c r="BC1236" s="104"/>
      <c r="BD1236" s="104"/>
      <c r="BE1236" s="104"/>
      <c r="BF1236" s="104"/>
      <c r="BG1236" s="104"/>
      <c r="BH1236" s="104"/>
      <c r="BI1236" s="104"/>
      <c r="BJ1236" s="104"/>
      <c r="BK1236" s="104"/>
      <c r="BL1236" s="104"/>
      <c r="BM1236" s="104"/>
      <c r="BN1236" s="104"/>
      <c r="BO1236" s="104"/>
      <c r="BP1236" s="104"/>
      <c r="BQ1236" s="104"/>
      <c r="BR1236" s="104"/>
      <c r="BS1236" s="104"/>
      <c r="BT1236" s="104"/>
      <c r="BU1236" s="104"/>
      <c r="BV1236" s="104"/>
      <c r="BW1236" s="104"/>
      <c r="BX1236" s="104"/>
      <c r="BY1236" s="104"/>
      <c r="BZ1236" s="104"/>
      <c r="CA1236" s="104"/>
      <c r="CB1236" s="104"/>
      <c r="CC1236" s="104"/>
      <c r="CD1236" s="104"/>
      <c r="CE1236" s="104"/>
      <c r="CF1236" s="104"/>
      <c r="CG1236" s="104"/>
      <c r="CH1236" s="104"/>
      <c r="CI1236" s="104"/>
      <c r="CJ1236" s="104"/>
      <c r="CK1236" s="104"/>
      <c r="CL1236" s="104"/>
      <c r="CM1236" s="104"/>
      <c r="CN1236" s="104"/>
      <c r="CO1236" s="104"/>
      <c r="CP1236" s="104"/>
      <c r="CQ1236" s="104"/>
    </row>
    <row r="1237" spans="1:95" ht="14.45" hidden="1">
      <c r="A1237" s="104"/>
      <c r="B1237" s="104"/>
      <c r="C1237" s="104"/>
      <c r="D1237" s="104"/>
      <c r="E1237" s="104"/>
      <c r="F1237" s="104"/>
      <c r="G1237" s="104"/>
      <c r="H1237" s="104"/>
      <c r="I1237" s="104"/>
      <c r="J1237" s="104"/>
      <c r="K1237" s="104"/>
      <c r="L1237" s="104"/>
      <c r="M1237" s="104"/>
      <c r="N1237" s="104"/>
      <c r="O1237" s="104"/>
      <c r="P1237" s="104"/>
      <c r="Q1237" s="104"/>
      <c r="R1237" s="104"/>
      <c r="S1237" s="104"/>
      <c r="T1237" s="104"/>
      <c r="U1237" s="104"/>
      <c r="V1237" s="104"/>
      <c r="W1237" s="104"/>
      <c r="X1237" s="104"/>
      <c r="Y1237" s="104"/>
      <c r="Z1237" s="104"/>
      <c r="AA1237" s="104"/>
      <c r="AB1237" s="104"/>
      <c r="AC1237" s="104"/>
      <c r="AD1237" s="104"/>
      <c r="AE1237" s="104"/>
      <c r="AF1237" s="104"/>
      <c r="AG1237" s="104"/>
      <c r="AH1237" s="104"/>
      <c r="AI1237" s="104"/>
      <c r="AJ1237" s="104"/>
      <c r="AK1237" s="104"/>
      <c r="AL1237" s="104"/>
      <c r="AM1237" s="104"/>
      <c r="AN1237" s="104"/>
      <c r="AO1237" s="104"/>
      <c r="AP1237" s="104"/>
      <c r="AQ1237" s="104"/>
      <c r="AR1237" s="104"/>
      <c r="AS1237" s="104"/>
      <c r="AT1237" s="104"/>
      <c r="AU1237" s="104"/>
      <c r="AV1237" s="104"/>
      <c r="AW1237" s="104"/>
      <c r="AX1237" s="104"/>
      <c r="AY1237" s="104"/>
      <c r="AZ1237" s="104"/>
      <c r="BA1237" s="104"/>
      <c r="BB1237" s="104"/>
      <c r="BC1237" s="104"/>
      <c r="BD1237" s="104"/>
      <c r="BE1237" s="104"/>
      <c r="BF1237" s="104"/>
      <c r="BG1237" s="104"/>
      <c r="BH1237" s="104"/>
      <c r="BI1237" s="104"/>
      <c r="BJ1237" s="104"/>
      <c r="BK1237" s="104"/>
      <c r="BL1237" s="104"/>
      <c r="BM1237" s="104"/>
      <c r="BN1237" s="104"/>
      <c r="BO1237" s="104"/>
      <c r="BP1237" s="104"/>
      <c r="BQ1237" s="104"/>
      <c r="BR1237" s="104"/>
      <c r="BS1237" s="104"/>
      <c r="BT1237" s="104"/>
      <c r="BU1237" s="104"/>
      <c r="BV1237" s="104"/>
      <c r="BW1237" s="104"/>
      <c r="BX1237" s="104"/>
      <c r="BY1237" s="104"/>
      <c r="BZ1237" s="104"/>
      <c r="CA1237" s="104"/>
      <c r="CB1237" s="104"/>
      <c r="CC1237" s="104"/>
      <c r="CD1237" s="104"/>
      <c r="CE1237" s="104"/>
      <c r="CF1237" s="104"/>
      <c r="CG1237" s="104"/>
      <c r="CH1237" s="104"/>
      <c r="CI1237" s="104"/>
      <c r="CJ1237" s="104"/>
      <c r="CK1237" s="104"/>
      <c r="CL1237" s="104"/>
      <c r="CM1237" s="104"/>
      <c r="CN1237" s="104"/>
      <c r="CO1237" s="104"/>
      <c r="CP1237" s="104"/>
      <c r="CQ1237" s="104"/>
    </row>
    <row r="1238" spans="1:95" ht="14.45" hidden="1">
      <c r="A1238" s="104"/>
      <c r="B1238" s="104"/>
      <c r="C1238" s="104"/>
      <c r="D1238" s="104"/>
      <c r="E1238" s="104"/>
      <c r="F1238" s="104"/>
      <c r="G1238" s="104"/>
      <c r="H1238" s="104"/>
      <c r="I1238" s="104"/>
      <c r="J1238" s="104"/>
      <c r="K1238" s="104"/>
      <c r="L1238" s="104"/>
      <c r="M1238" s="104"/>
      <c r="N1238" s="104"/>
      <c r="O1238" s="104"/>
      <c r="P1238" s="104"/>
      <c r="Q1238" s="104"/>
      <c r="R1238" s="104"/>
      <c r="S1238" s="104"/>
      <c r="T1238" s="104"/>
      <c r="U1238" s="104"/>
      <c r="V1238" s="104"/>
      <c r="W1238" s="104"/>
      <c r="X1238" s="104"/>
      <c r="Y1238" s="104"/>
      <c r="Z1238" s="104"/>
      <c r="AA1238" s="104"/>
      <c r="AB1238" s="104"/>
      <c r="AC1238" s="104"/>
      <c r="AD1238" s="104"/>
      <c r="AE1238" s="104"/>
      <c r="AF1238" s="104"/>
      <c r="AG1238" s="104"/>
      <c r="AH1238" s="104"/>
      <c r="AI1238" s="104"/>
      <c r="AJ1238" s="104"/>
      <c r="AK1238" s="104"/>
      <c r="AL1238" s="104"/>
      <c r="AM1238" s="104"/>
      <c r="AN1238" s="104"/>
      <c r="AO1238" s="104"/>
      <c r="AP1238" s="104"/>
      <c r="AQ1238" s="104"/>
      <c r="AR1238" s="104"/>
      <c r="AS1238" s="104"/>
      <c r="AT1238" s="104"/>
      <c r="AU1238" s="104"/>
      <c r="AV1238" s="104"/>
      <c r="AW1238" s="104"/>
      <c r="AX1238" s="104"/>
      <c r="AY1238" s="104"/>
      <c r="AZ1238" s="104"/>
      <c r="BA1238" s="104"/>
      <c r="BB1238" s="104"/>
      <c r="BC1238" s="104"/>
      <c r="BD1238" s="104"/>
      <c r="BE1238" s="104"/>
      <c r="BF1238" s="104"/>
      <c r="BG1238" s="104"/>
      <c r="BH1238" s="104"/>
      <c r="BI1238" s="104"/>
      <c r="BJ1238" s="104"/>
      <c r="BK1238" s="104"/>
      <c r="BL1238" s="104"/>
      <c r="BM1238" s="104"/>
      <c r="BN1238" s="104"/>
      <c r="BO1238" s="104"/>
      <c r="BP1238" s="104"/>
      <c r="BQ1238" s="104"/>
      <c r="BR1238" s="104"/>
      <c r="BS1238" s="104"/>
      <c r="BT1238" s="104"/>
      <c r="BU1238" s="104"/>
      <c r="BV1238" s="104"/>
      <c r="BW1238" s="104"/>
      <c r="BX1238" s="104"/>
      <c r="BY1238" s="104"/>
      <c r="BZ1238" s="104"/>
      <c r="CA1238" s="104"/>
      <c r="CB1238" s="104"/>
      <c r="CC1238" s="104"/>
      <c r="CD1238" s="104"/>
      <c r="CE1238" s="104"/>
      <c r="CF1238" s="104"/>
      <c r="CG1238" s="104"/>
      <c r="CH1238" s="104"/>
      <c r="CI1238" s="104"/>
      <c r="CJ1238" s="104"/>
      <c r="CK1238" s="104"/>
      <c r="CL1238" s="104"/>
      <c r="CM1238" s="104"/>
      <c r="CN1238" s="104"/>
      <c r="CO1238" s="104"/>
      <c r="CP1238" s="104"/>
      <c r="CQ1238" s="104"/>
    </row>
    <row r="1239" spans="1:95" ht="14.45" hidden="1">
      <c r="A1239" s="104"/>
      <c r="B1239" s="104"/>
      <c r="C1239" s="104"/>
      <c r="D1239" s="104"/>
      <c r="E1239" s="104"/>
      <c r="F1239" s="104"/>
      <c r="G1239" s="104"/>
      <c r="H1239" s="104"/>
      <c r="I1239" s="104"/>
      <c r="J1239" s="104"/>
      <c r="K1239" s="104"/>
      <c r="L1239" s="104"/>
      <c r="M1239" s="104"/>
      <c r="N1239" s="104"/>
      <c r="O1239" s="104"/>
      <c r="P1239" s="104"/>
      <c r="Q1239" s="104"/>
      <c r="R1239" s="104"/>
      <c r="S1239" s="104"/>
      <c r="T1239" s="104"/>
      <c r="U1239" s="104"/>
      <c r="V1239" s="104"/>
      <c r="W1239" s="104"/>
      <c r="X1239" s="104"/>
      <c r="Y1239" s="104"/>
      <c r="Z1239" s="104"/>
      <c r="AA1239" s="104"/>
      <c r="AB1239" s="104"/>
      <c r="AC1239" s="104"/>
      <c r="AD1239" s="104"/>
      <c r="AE1239" s="104"/>
      <c r="AF1239" s="104"/>
      <c r="AG1239" s="104"/>
      <c r="AH1239" s="104"/>
      <c r="AI1239" s="104"/>
      <c r="AJ1239" s="104"/>
      <c r="AK1239" s="104"/>
      <c r="AL1239" s="104"/>
      <c r="AM1239" s="104"/>
      <c r="AN1239" s="104"/>
      <c r="AO1239" s="104"/>
      <c r="AP1239" s="104"/>
      <c r="AQ1239" s="104"/>
      <c r="AR1239" s="104"/>
      <c r="AS1239" s="104"/>
      <c r="AT1239" s="104"/>
      <c r="AU1239" s="104"/>
      <c r="AV1239" s="104"/>
      <c r="AW1239" s="104"/>
      <c r="AX1239" s="104"/>
      <c r="AY1239" s="104"/>
      <c r="AZ1239" s="104"/>
      <c r="BA1239" s="104"/>
      <c r="BB1239" s="104"/>
      <c r="BC1239" s="104"/>
      <c r="BD1239" s="104"/>
      <c r="BE1239" s="104"/>
      <c r="BF1239" s="104"/>
      <c r="BG1239" s="104"/>
      <c r="BH1239" s="104"/>
      <c r="BI1239" s="104"/>
      <c r="BJ1239" s="104"/>
      <c r="BK1239" s="104"/>
      <c r="BL1239" s="104"/>
      <c r="BM1239" s="104"/>
      <c r="BN1239" s="104"/>
      <c r="BO1239" s="104"/>
      <c r="BP1239" s="104"/>
      <c r="BQ1239" s="104"/>
      <c r="BR1239" s="104"/>
      <c r="BS1239" s="104"/>
      <c r="BT1239" s="104"/>
      <c r="BU1239" s="104"/>
      <c r="BV1239" s="104"/>
      <c r="BW1239" s="104"/>
      <c r="BX1239" s="104"/>
      <c r="BY1239" s="104"/>
      <c r="BZ1239" s="104"/>
      <c r="CA1239" s="104"/>
      <c r="CB1239" s="104"/>
      <c r="CC1239" s="104"/>
      <c r="CD1239" s="104"/>
      <c r="CE1239" s="104"/>
      <c r="CF1239" s="104"/>
      <c r="CG1239" s="104"/>
      <c r="CH1239" s="104"/>
      <c r="CI1239" s="104"/>
      <c r="CJ1239" s="104"/>
      <c r="CK1239" s="104"/>
      <c r="CL1239" s="104"/>
      <c r="CM1239" s="104"/>
      <c r="CN1239" s="104"/>
      <c r="CO1239" s="104"/>
      <c r="CP1239" s="104"/>
      <c r="CQ1239" s="104"/>
    </row>
    <row r="1240" spans="1:95" ht="14.45" hidden="1">
      <c r="A1240" s="104"/>
      <c r="B1240" s="104"/>
      <c r="C1240" s="104"/>
      <c r="D1240" s="104"/>
      <c r="E1240" s="104"/>
      <c r="F1240" s="104"/>
      <c r="G1240" s="104"/>
      <c r="H1240" s="104"/>
      <c r="I1240" s="104"/>
      <c r="J1240" s="104"/>
      <c r="K1240" s="104"/>
      <c r="L1240" s="104"/>
      <c r="M1240" s="104"/>
      <c r="N1240" s="104"/>
      <c r="O1240" s="104"/>
      <c r="P1240" s="104"/>
      <c r="Q1240" s="104"/>
      <c r="R1240" s="104"/>
      <c r="S1240" s="104"/>
      <c r="T1240" s="104"/>
      <c r="U1240" s="104"/>
      <c r="V1240" s="104"/>
      <c r="W1240" s="104"/>
      <c r="X1240" s="104"/>
      <c r="Y1240" s="104"/>
      <c r="Z1240" s="104"/>
      <c r="AA1240" s="104"/>
      <c r="AB1240" s="104"/>
      <c r="AC1240" s="104"/>
      <c r="AD1240" s="104"/>
      <c r="AE1240" s="104"/>
      <c r="AF1240" s="104"/>
      <c r="AG1240" s="104"/>
      <c r="AH1240" s="104"/>
      <c r="AI1240" s="104"/>
      <c r="AJ1240" s="104"/>
      <c r="AK1240" s="104"/>
      <c r="AL1240" s="104"/>
      <c r="AM1240" s="104"/>
      <c r="AN1240" s="104"/>
      <c r="AO1240" s="104"/>
      <c r="AP1240" s="104"/>
      <c r="AQ1240" s="104"/>
      <c r="AR1240" s="104"/>
      <c r="AS1240" s="104"/>
      <c r="AT1240" s="104"/>
      <c r="AU1240" s="104"/>
      <c r="AV1240" s="104"/>
      <c r="AW1240" s="104"/>
      <c r="AX1240" s="104"/>
      <c r="AY1240" s="104"/>
      <c r="AZ1240" s="104"/>
      <c r="BA1240" s="104"/>
      <c r="BB1240" s="104"/>
      <c r="BC1240" s="104"/>
      <c r="BD1240" s="104"/>
      <c r="BE1240" s="104"/>
      <c r="BF1240" s="104"/>
      <c r="BG1240" s="104"/>
      <c r="BH1240" s="104"/>
      <c r="BI1240" s="104"/>
      <c r="BJ1240" s="104"/>
      <c r="BK1240" s="104"/>
      <c r="BL1240" s="104"/>
      <c r="BM1240" s="104"/>
      <c r="BN1240" s="104"/>
      <c r="BO1240" s="104"/>
      <c r="BP1240" s="104"/>
      <c r="BQ1240" s="104"/>
      <c r="BR1240" s="104"/>
      <c r="BS1240" s="104"/>
      <c r="BT1240" s="104"/>
      <c r="BU1240" s="104"/>
      <c r="BV1240" s="104"/>
      <c r="BW1240" s="104"/>
      <c r="BX1240" s="104"/>
      <c r="BY1240" s="104"/>
      <c r="BZ1240" s="104"/>
      <c r="CA1240" s="104"/>
      <c r="CB1240" s="104"/>
      <c r="CC1240" s="104"/>
      <c r="CD1240" s="104"/>
      <c r="CE1240" s="104"/>
      <c r="CF1240" s="104"/>
      <c r="CG1240" s="104"/>
      <c r="CH1240" s="104"/>
      <c r="CI1240" s="104"/>
      <c r="CJ1240" s="104"/>
      <c r="CK1240" s="104"/>
      <c r="CL1240" s="104"/>
      <c r="CM1240" s="104"/>
      <c r="CN1240" s="104"/>
      <c r="CO1240" s="104"/>
      <c r="CP1240" s="104"/>
      <c r="CQ1240" s="104"/>
    </row>
    <row r="1241" spans="1:95" ht="14.45" hidden="1">
      <c r="A1241" s="104"/>
      <c r="B1241" s="104"/>
      <c r="C1241" s="104"/>
      <c r="D1241" s="104"/>
      <c r="E1241" s="104"/>
      <c r="F1241" s="104"/>
      <c r="G1241" s="104"/>
      <c r="H1241" s="104"/>
      <c r="I1241" s="104"/>
      <c r="J1241" s="104"/>
      <c r="K1241" s="104"/>
      <c r="L1241" s="104"/>
      <c r="M1241" s="104"/>
      <c r="N1241" s="104"/>
      <c r="O1241" s="104"/>
      <c r="P1241" s="104"/>
      <c r="Q1241" s="104"/>
      <c r="R1241" s="104"/>
      <c r="S1241" s="104"/>
      <c r="T1241" s="104"/>
      <c r="U1241" s="104"/>
      <c r="V1241" s="104"/>
      <c r="W1241" s="104"/>
      <c r="X1241" s="104"/>
      <c r="Y1241" s="104"/>
      <c r="Z1241" s="104"/>
      <c r="AA1241" s="104"/>
      <c r="AB1241" s="104"/>
      <c r="AC1241" s="104"/>
      <c r="AD1241" s="104"/>
      <c r="AE1241" s="104"/>
      <c r="AF1241" s="104"/>
      <c r="AG1241" s="104"/>
      <c r="AH1241" s="104"/>
      <c r="AI1241" s="104"/>
      <c r="AJ1241" s="104"/>
      <c r="AK1241" s="104"/>
      <c r="AL1241" s="104"/>
      <c r="AM1241" s="104"/>
      <c r="AN1241" s="104"/>
      <c r="AO1241" s="104"/>
      <c r="AP1241" s="104"/>
      <c r="AQ1241" s="104"/>
      <c r="AR1241" s="104"/>
      <c r="AS1241" s="104"/>
      <c r="AT1241" s="104"/>
      <c r="AU1241" s="104"/>
      <c r="AV1241" s="104"/>
      <c r="AW1241" s="104"/>
      <c r="AX1241" s="104"/>
      <c r="AY1241" s="104"/>
      <c r="AZ1241" s="104"/>
      <c r="BA1241" s="104"/>
      <c r="BB1241" s="104"/>
      <c r="BC1241" s="104"/>
      <c r="BD1241" s="104"/>
      <c r="BE1241" s="104"/>
      <c r="BF1241" s="104"/>
      <c r="BG1241" s="104"/>
      <c r="BH1241" s="104"/>
      <c r="BI1241" s="104"/>
      <c r="BJ1241" s="104"/>
      <c r="BK1241" s="104"/>
      <c r="BL1241" s="104"/>
      <c r="BM1241" s="104"/>
      <c r="BN1241" s="104"/>
      <c r="BO1241" s="104"/>
      <c r="BP1241" s="104"/>
      <c r="BQ1241" s="104"/>
      <c r="BR1241" s="104"/>
      <c r="BS1241" s="104"/>
      <c r="BT1241" s="104"/>
      <c r="BU1241" s="104"/>
      <c r="BV1241" s="104"/>
      <c r="BW1241" s="104"/>
      <c r="BX1241" s="104"/>
      <c r="BY1241" s="104"/>
      <c r="BZ1241" s="104"/>
      <c r="CA1241" s="104"/>
      <c r="CB1241" s="104"/>
      <c r="CC1241" s="104"/>
      <c r="CD1241" s="104"/>
      <c r="CE1241" s="104"/>
      <c r="CF1241" s="104"/>
      <c r="CG1241" s="104"/>
      <c r="CH1241" s="104"/>
      <c r="CI1241" s="104"/>
      <c r="CJ1241" s="104"/>
      <c r="CK1241" s="104"/>
      <c r="CL1241" s="104"/>
      <c r="CM1241" s="104"/>
      <c r="CN1241" s="104"/>
      <c r="CO1241" s="104"/>
      <c r="CP1241" s="104"/>
      <c r="CQ1241" s="104"/>
    </row>
    <row r="1242" spans="1:95" ht="14.45" hidden="1">
      <c r="A1242" s="104"/>
      <c r="B1242" s="104"/>
      <c r="C1242" s="104"/>
      <c r="D1242" s="104"/>
      <c r="E1242" s="104"/>
      <c r="F1242" s="104"/>
      <c r="G1242" s="104"/>
      <c r="H1242" s="104"/>
      <c r="I1242" s="104"/>
      <c r="J1242" s="104"/>
      <c r="K1242" s="104"/>
      <c r="L1242" s="104"/>
      <c r="M1242" s="104"/>
      <c r="N1242" s="104"/>
      <c r="O1242" s="104"/>
      <c r="P1242" s="104"/>
      <c r="Q1242" s="104"/>
      <c r="R1242" s="104"/>
      <c r="S1242" s="104"/>
      <c r="T1242" s="104"/>
      <c r="U1242" s="104"/>
      <c r="V1242" s="104"/>
      <c r="W1242" s="104"/>
      <c r="X1242" s="104"/>
      <c r="Y1242" s="104"/>
      <c r="Z1242" s="104"/>
      <c r="AA1242" s="104"/>
      <c r="AB1242" s="104"/>
      <c r="AC1242" s="104"/>
      <c r="AD1242" s="104"/>
      <c r="AE1242" s="104"/>
      <c r="AF1242" s="104"/>
      <c r="AG1242" s="104"/>
      <c r="AH1242" s="104"/>
      <c r="AI1242" s="104"/>
      <c r="AJ1242" s="104"/>
      <c r="AK1242" s="104"/>
      <c r="AL1242" s="104"/>
      <c r="AM1242" s="104"/>
      <c r="AN1242" s="104"/>
      <c r="AO1242" s="104"/>
      <c r="AP1242" s="104"/>
      <c r="AQ1242" s="104"/>
      <c r="AR1242" s="104"/>
      <c r="AS1242" s="104"/>
      <c r="AT1242" s="104"/>
      <c r="AU1242" s="104"/>
      <c r="AV1242" s="104"/>
      <c r="AW1242" s="104"/>
      <c r="AX1242" s="104"/>
      <c r="AY1242" s="104"/>
      <c r="AZ1242" s="104"/>
      <c r="BA1242" s="104"/>
      <c r="BB1242" s="104"/>
      <c r="BC1242" s="104"/>
      <c r="BD1242" s="104"/>
      <c r="BE1242" s="104"/>
      <c r="BF1242" s="104"/>
      <c r="BG1242" s="104"/>
      <c r="BH1242" s="104"/>
      <c r="BI1242" s="104"/>
      <c r="BJ1242" s="104"/>
      <c r="BK1242" s="104"/>
      <c r="BL1242" s="104"/>
      <c r="BM1242" s="104"/>
      <c r="BN1242" s="104"/>
      <c r="BO1242" s="104"/>
      <c r="BP1242" s="104"/>
      <c r="BQ1242" s="104"/>
      <c r="BR1242" s="104"/>
      <c r="BS1242" s="104"/>
      <c r="BT1242" s="104"/>
      <c r="BU1242" s="104"/>
      <c r="BV1242" s="104"/>
      <c r="BW1242" s="104"/>
      <c r="BX1242" s="104"/>
      <c r="BY1242" s="104"/>
      <c r="BZ1242" s="104"/>
      <c r="CA1242" s="104"/>
      <c r="CB1242" s="104"/>
      <c r="CC1242" s="104"/>
      <c r="CD1242" s="104"/>
      <c r="CE1242" s="104"/>
      <c r="CF1242" s="104"/>
      <c r="CG1242" s="104"/>
      <c r="CH1242" s="104"/>
      <c r="CI1242" s="104"/>
      <c r="CJ1242" s="104"/>
      <c r="CK1242" s="104"/>
      <c r="CL1242" s="104"/>
      <c r="CM1242" s="104"/>
      <c r="CN1242" s="104"/>
      <c r="CO1242" s="104"/>
      <c r="CP1242" s="104"/>
      <c r="CQ1242" s="104"/>
    </row>
    <row r="1243" spans="1:95" ht="14.45" hidden="1">
      <c r="A1243" s="104"/>
      <c r="B1243" s="104"/>
      <c r="C1243" s="104"/>
      <c r="D1243" s="104"/>
      <c r="E1243" s="104"/>
      <c r="F1243" s="104"/>
      <c r="G1243" s="104"/>
      <c r="H1243" s="104"/>
      <c r="I1243" s="104"/>
      <c r="J1243" s="104"/>
      <c r="K1243" s="104"/>
      <c r="L1243" s="104"/>
      <c r="M1243" s="104"/>
      <c r="N1243" s="104"/>
      <c r="O1243" s="104"/>
      <c r="P1243" s="104"/>
      <c r="Q1243" s="104"/>
      <c r="R1243" s="104"/>
      <c r="S1243" s="104"/>
      <c r="T1243" s="104"/>
      <c r="U1243" s="104"/>
      <c r="V1243" s="104"/>
      <c r="W1243" s="104"/>
      <c r="X1243" s="104"/>
      <c r="Y1243" s="104"/>
      <c r="Z1243" s="104"/>
      <c r="AA1243" s="104"/>
      <c r="AB1243" s="104"/>
      <c r="AC1243" s="104"/>
      <c r="AD1243" s="104"/>
      <c r="AE1243" s="104"/>
      <c r="AF1243" s="104"/>
      <c r="AG1243" s="104"/>
      <c r="AH1243" s="104"/>
      <c r="AI1243" s="104"/>
      <c r="AJ1243" s="104"/>
      <c r="AK1243" s="104"/>
      <c r="AL1243" s="104"/>
      <c r="AM1243" s="104"/>
      <c r="AN1243" s="104"/>
      <c r="AO1243" s="104"/>
      <c r="AP1243" s="104"/>
      <c r="AQ1243" s="104"/>
      <c r="AR1243" s="104"/>
      <c r="AS1243" s="104"/>
      <c r="AT1243" s="104"/>
      <c r="AU1243" s="104"/>
      <c r="AV1243" s="104"/>
      <c r="AW1243" s="104"/>
      <c r="AX1243" s="104"/>
      <c r="AY1243" s="104"/>
      <c r="AZ1243" s="104"/>
      <c r="BA1243" s="104"/>
      <c r="BB1243" s="104"/>
      <c r="BC1243" s="104"/>
      <c r="BD1243" s="104"/>
      <c r="BE1243" s="104"/>
      <c r="BF1243" s="104"/>
      <c r="BG1243" s="104"/>
      <c r="BH1243" s="104"/>
      <c r="BI1243" s="104"/>
      <c r="BJ1243" s="104"/>
      <c r="BK1243" s="104"/>
      <c r="BL1243" s="104"/>
      <c r="BM1243" s="104"/>
      <c r="BN1243" s="104"/>
      <c r="BO1243" s="104"/>
      <c r="BP1243" s="104"/>
      <c r="BQ1243" s="104"/>
      <c r="BR1243" s="104"/>
      <c r="BS1243" s="104"/>
      <c r="BT1243" s="104"/>
      <c r="BU1243" s="104"/>
      <c r="BV1243" s="104"/>
      <c r="BW1243" s="104"/>
      <c r="BX1243" s="104"/>
      <c r="BY1243" s="104"/>
      <c r="BZ1243" s="104"/>
      <c r="CA1243" s="104"/>
      <c r="CB1243" s="104"/>
      <c r="CC1243" s="104"/>
      <c r="CD1243" s="104"/>
      <c r="CE1243" s="104"/>
      <c r="CF1243" s="104"/>
      <c r="CG1243" s="104"/>
      <c r="CH1243" s="104"/>
      <c r="CI1243" s="104"/>
      <c r="CJ1243" s="104"/>
      <c r="CK1243" s="104"/>
      <c r="CL1243" s="104"/>
      <c r="CM1243" s="104"/>
      <c r="CN1243" s="104"/>
      <c r="CO1243" s="104"/>
      <c r="CP1243" s="104"/>
      <c r="CQ1243" s="104"/>
    </row>
    <row r="1244" spans="1:95" ht="14.45" hidden="1">
      <c r="A1244" s="104"/>
      <c r="B1244" s="104"/>
      <c r="C1244" s="104"/>
      <c r="D1244" s="104"/>
      <c r="E1244" s="104"/>
      <c r="F1244" s="104"/>
      <c r="G1244" s="104"/>
      <c r="H1244" s="104"/>
      <c r="I1244" s="104"/>
      <c r="J1244" s="104"/>
      <c r="K1244" s="104"/>
      <c r="L1244" s="104"/>
      <c r="M1244" s="104"/>
      <c r="N1244" s="104"/>
      <c r="O1244" s="104"/>
      <c r="P1244" s="104"/>
      <c r="Q1244" s="104"/>
      <c r="R1244" s="104"/>
      <c r="S1244" s="104"/>
      <c r="T1244" s="104"/>
      <c r="U1244" s="104"/>
      <c r="V1244" s="104"/>
      <c r="W1244" s="104"/>
      <c r="X1244" s="104"/>
      <c r="Y1244" s="104"/>
      <c r="Z1244" s="104"/>
      <c r="AA1244" s="104"/>
      <c r="AB1244" s="104"/>
      <c r="AC1244" s="104"/>
      <c r="AD1244" s="104"/>
      <c r="AE1244" s="104"/>
      <c r="AF1244" s="104"/>
      <c r="AG1244" s="104"/>
      <c r="AH1244" s="104"/>
      <c r="AI1244" s="104"/>
      <c r="AJ1244" s="104"/>
      <c r="AK1244" s="104"/>
      <c r="AL1244" s="104"/>
      <c r="AM1244" s="104"/>
      <c r="AN1244" s="104"/>
      <c r="AO1244" s="104"/>
      <c r="AP1244" s="104"/>
      <c r="AQ1244" s="104"/>
      <c r="AR1244" s="104"/>
      <c r="AS1244" s="104"/>
      <c r="AT1244" s="104"/>
      <c r="AU1244" s="104"/>
      <c r="AV1244" s="104"/>
      <c r="AW1244" s="104"/>
      <c r="AX1244" s="104"/>
      <c r="AY1244" s="104"/>
      <c r="AZ1244" s="104"/>
      <c r="BA1244" s="104"/>
      <c r="BB1244" s="104"/>
      <c r="BC1244" s="104"/>
      <c r="BD1244" s="104"/>
      <c r="BE1244" s="104"/>
      <c r="BF1244" s="104"/>
      <c r="BG1244" s="104"/>
      <c r="BH1244" s="104"/>
      <c r="BI1244" s="104"/>
      <c r="BJ1244" s="104"/>
      <c r="BK1244" s="104"/>
      <c r="BL1244" s="104"/>
      <c r="BM1244" s="104"/>
      <c r="BN1244" s="104"/>
      <c r="BO1244" s="104"/>
      <c r="BP1244" s="104"/>
      <c r="BQ1244" s="104"/>
      <c r="BR1244" s="104"/>
      <c r="BS1244" s="104"/>
      <c r="BT1244" s="104"/>
      <c r="BU1244" s="104"/>
      <c r="BV1244" s="104"/>
      <c r="BW1244" s="104"/>
      <c r="BX1244" s="104"/>
      <c r="BY1244" s="104"/>
      <c r="BZ1244" s="104"/>
      <c r="CA1244" s="104"/>
      <c r="CB1244" s="104"/>
      <c r="CC1244" s="104"/>
      <c r="CD1244" s="104"/>
      <c r="CE1244" s="104"/>
      <c r="CF1244" s="104"/>
      <c r="CG1244" s="104"/>
      <c r="CH1244" s="104"/>
      <c r="CI1244" s="104"/>
      <c r="CJ1244" s="104"/>
      <c r="CK1244" s="104"/>
      <c r="CL1244" s="104"/>
      <c r="CM1244" s="104"/>
      <c r="CN1244" s="104"/>
      <c r="CO1244" s="104"/>
      <c r="CP1244" s="104"/>
      <c r="CQ1244" s="104"/>
    </row>
    <row r="1245" spans="1:95" ht="14.45" hidden="1">
      <c r="A1245" s="104"/>
      <c r="B1245" s="104"/>
      <c r="C1245" s="104"/>
      <c r="D1245" s="104"/>
      <c r="E1245" s="104"/>
      <c r="F1245" s="104"/>
      <c r="G1245" s="104"/>
      <c r="H1245" s="104"/>
      <c r="I1245" s="104"/>
      <c r="J1245" s="104"/>
      <c r="K1245" s="104"/>
      <c r="L1245" s="104"/>
      <c r="M1245" s="104"/>
      <c r="N1245" s="104"/>
      <c r="O1245" s="104"/>
      <c r="P1245" s="104"/>
      <c r="Q1245" s="104"/>
      <c r="R1245" s="104"/>
      <c r="S1245" s="104"/>
      <c r="T1245" s="104"/>
      <c r="U1245" s="104"/>
      <c r="V1245" s="104"/>
      <c r="W1245" s="104"/>
      <c r="X1245" s="104"/>
      <c r="Y1245" s="104"/>
      <c r="Z1245" s="104"/>
      <c r="AA1245" s="104"/>
      <c r="AB1245" s="104"/>
      <c r="AC1245" s="104"/>
      <c r="AD1245" s="104"/>
      <c r="AE1245" s="104"/>
      <c r="AF1245" s="104"/>
      <c r="AG1245" s="104"/>
      <c r="AH1245" s="104"/>
      <c r="AI1245" s="104"/>
      <c r="AJ1245" s="104"/>
      <c r="AK1245" s="104"/>
      <c r="AL1245" s="104"/>
      <c r="AM1245" s="104"/>
      <c r="AN1245" s="104"/>
      <c r="AO1245" s="104"/>
      <c r="AP1245" s="104"/>
      <c r="AQ1245" s="104"/>
      <c r="AR1245" s="104"/>
      <c r="AS1245" s="104"/>
      <c r="AT1245" s="104"/>
      <c r="AU1245" s="104"/>
      <c r="AV1245" s="104"/>
      <c r="AW1245" s="104"/>
      <c r="AX1245" s="104"/>
      <c r="AY1245" s="104"/>
      <c r="AZ1245" s="104"/>
      <c r="BA1245" s="104"/>
      <c r="BB1245" s="104"/>
      <c r="BC1245" s="104"/>
      <c r="BD1245" s="104"/>
      <c r="BE1245" s="104"/>
      <c r="BF1245" s="104"/>
      <c r="BG1245" s="104"/>
      <c r="BH1245" s="104"/>
      <c r="BI1245" s="104"/>
      <c r="BJ1245" s="104"/>
      <c r="BK1245" s="104"/>
      <c r="BL1245" s="104"/>
      <c r="BM1245" s="104"/>
      <c r="BN1245" s="104"/>
      <c r="BO1245" s="104"/>
      <c r="BP1245" s="104"/>
      <c r="BQ1245" s="104"/>
      <c r="BR1245" s="104"/>
      <c r="BS1245" s="104"/>
      <c r="BT1245" s="104"/>
      <c r="BU1245" s="104"/>
      <c r="BV1245" s="104"/>
      <c r="BW1245" s="104"/>
      <c r="BX1245" s="104"/>
      <c r="BY1245" s="104"/>
      <c r="BZ1245" s="104"/>
      <c r="CA1245" s="104"/>
      <c r="CB1245" s="104"/>
      <c r="CC1245" s="104"/>
      <c r="CD1245" s="104"/>
      <c r="CE1245" s="104"/>
      <c r="CF1245" s="104"/>
      <c r="CG1245" s="104"/>
      <c r="CH1245" s="104"/>
      <c r="CI1245" s="104"/>
      <c r="CJ1245" s="104"/>
      <c r="CK1245" s="104"/>
      <c r="CL1245" s="104"/>
      <c r="CM1245" s="104"/>
      <c r="CN1245" s="104"/>
      <c r="CO1245" s="104"/>
      <c r="CP1245" s="104"/>
      <c r="CQ1245" s="104"/>
    </row>
    <row r="1246" spans="1:95" ht="14.45" hidden="1">
      <c r="A1246" s="104"/>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4"/>
      <c r="AT1246" s="104"/>
      <c r="AU1246" s="104"/>
      <c r="AV1246" s="104"/>
      <c r="AW1246" s="104"/>
      <c r="AX1246" s="104"/>
      <c r="AY1246" s="104"/>
      <c r="AZ1246" s="104"/>
      <c r="BA1246" s="104"/>
      <c r="BB1246" s="104"/>
      <c r="BC1246" s="104"/>
      <c r="BD1246" s="104"/>
      <c r="BE1246" s="104"/>
      <c r="BF1246" s="104"/>
      <c r="BG1246" s="104"/>
      <c r="BH1246" s="104"/>
      <c r="BI1246" s="104"/>
      <c r="BJ1246" s="104"/>
      <c r="BK1246" s="104"/>
      <c r="BL1246" s="104"/>
      <c r="BM1246" s="104"/>
      <c r="BN1246" s="104"/>
      <c r="BO1246" s="104"/>
      <c r="BP1246" s="104"/>
      <c r="BQ1246" s="104"/>
      <c r="BR1246" s="104"/>
      <c r="BS1246" s="104"/>
      <c r="BT1246" s="104"/>
      <c r="BU1246" s="104"/>
      <c r="BV1246" s="104"/>
      <c r="BW1246" s="104"/>
      <c r="BX1246" s="104"/>
      <c r="BY1246" s="104"/>
      <c r="BZ1246" s="104"/>
      <c r="CA1246" s="104"/>
      <c r="CB1246" s="104"/>
      <c r="CC1246" s="104"/>
      <c r="CD1246" s="104"/>
      <c r="CE1246" s="104"/>
      <c r="CF1246" s="104"/>
      <c r="CG1246" s="104"/>
      <c r="CH1246" s="104"/>
      <c r="CI1246" s="104"/>
      <c r="CJ1246" s="104"/>
      <c r="CK1246" s="104"/>
      <c r="CL1246" s="104"/>
      <c r="CM1246" s="104"/>
      <c r="CN1246" s="104"/>
      <c r="CO1246" s="104"/>
      <c r="CP1246" s="104"/>
      <c r="CQ1246" s="104"/>
    </row>
    <row r="1247" spans="1:95" ht="14.45" hidden="1">
      <c r="A1247" s="104"/>
      <c r="B1247" s="104"/>
      <c r="C1247" s="104"/>
      <c r="D1247" s="104"/>
      <c r="E1247" s="104"/>
      <c r="F1247" s="104"/>
      <c r="G1247" s="104"/>
      <c r="H1247" s="104"/>
      <c r="I1247" s="104"/>
      <c r="J1247" s="104"/>
      <c r="K1247" s="104"/>
      <c r="L1247" s="104"/>
      <c r="M1247" s="104"/>
      <c r="N1247" s="104"/>
      <c r="O1247" s="104"/>
      <c r="P1247" s="104"/>
      <c r="Q1247" s="104"/>
      <c r="R1247" s="104"/>
      <c r="S1247" s="104"/>
      <c r="T1247" s="104"/>
      <c r="U1247" s="104"/>
      <c r="V1247" s="104"/>
      <c r="W1247" s="104"/>
      <c r="X1247" s="104"/>
      <c r="Y1247" s="104"/>
      <c r="Z1247" s="104"/>
      <c r="AA1247" s="104"/>
      <c r="AB1247" s="104"/>
      <c r="AC1247" s="104"/>
      <c r="AD1247" s="104"/>
      <c r="AE1247" s="104"/>
      <c r="AF1247" s="104"/>
      <c r="AG1247" s="104"/>
      <c r="AH1247" s="104"/>
      <c r="AI1247" s="104"/>
      <c r="AJ1247" s="104"/>
      <c r="AK1247" s="104"/>
      <c r="AL1247" s="104"/>
      <c r="AM1247" s="104"/>
      <c r="AN1247" s="104"/>
      <c r="AO1247" s="104"/>
      <c r="AP1247" s="104"/>
      <c r="AQ1247" s="104"/>
      <c r="AR1247" s="104"/>
      <c r="AS1247" s="104"/>
      <c r="AT1247" s="104"/>
      <c r="AU1247" s="104"/>
      <c r="AV1247" s="104"/>
      <c r="AW1247" s="104"/>
      <c r="AX1247" s="104"/>
      <c r="AY1247" s="104"/>
      <c r="AZ1247" s="104"/>
      <c r="BA1247" s="104"/>
      <c r="BB1247" s="104"/>
      <c r="BC1247" s="104"/>
      <c r="BD1247" s="104"/>
      <c r="BE1247" s="104"/>
      <c r="BF1247" s="104"/>
      <c r="BG1247" s="104"/>
      <c r="BH1247" s="104"/>
      <c r="BI1247" s="104"/>
      <c r="BJ1247" s="104"/>
      <c r="BK1247" s="104"/>
      <c r="BL1247" s="104"/>
      <c r="BM1247" s="104"/>
      <c r="BN1247" s="104"/>
      <c r="BO1247" s="104"/>
      <c r="BP1247" s="104"/>
      <c r="BQ1247" s="104"/>
      <c r="BR1247" s="104"/>
      <c r="BS1247" s="104"/>
      <c r="BT1247" s="104"/>
      <c r="BU1247" s="104"/>
      <c r="BV1247" s="104"/>
      <c r="BW1247" s="104"/>
      <c r="BX1247" s="104"/>
      <c r="BY1247" s="104"/>
      <c r="BZ1247" s="104"/>
      <c r="CA1247" s="104"/>
      <c r="CB1247" s="104"/>
      <c r="CC1247" s="104"/>
      <c r="CD1247" s="104"/>
      <c r="CE1247" s="104"/>
      <c r="CF1247" s="104"/>
      <c r="CG1247" s="104"/>
      <c r="CH1247" s="104"/>
      <c r="CI1247" s="104"/>
      <c r="CJ1247" s="104"/>
      <c r="CK1247" s="104"/>
      <c r="CL1247" s="104"/>
      <c r="CM1247" s="104"/>
      <c r="CN1247" s="104"/>
      <c r="CO1247" s="104"/>
      <c r="CP1247" s="104"/>
      <c r="CQ1247" s="104"/>
    </row>
    <row r="1248" spans="1:95" ht="14.45" hidden="1">
      <c r="A1248" s="104"/>
      <c r="B1248" s="104"/>
      <c r="C1248" s="104"/>
      <c r="D1248" s="104"/>
      <c r="E1248" s="104"/>
      <c r="F1248" s="104"/>
      <c r="G1248" s="104"/>
      <c r="H1248" s="104"/>
      <c r="I1248" s="104"/>
      <c r="J1248" s="104"/>
      <c r="K1248" s="104"/>
      <c r="L1248" s="104"/>
      <c r="M1248" s="104"/>
      <c r="N1248" s="104"/>
      <c r="O1248" s="104"/>
      <c r="P1248" s="104"/>
      <c r="Q1248" s="104"/>
      <c r="R1248" s="104"/>
      <c r="S1248" s="104"/>
      <c r="T1248" s="104"/>
      <c r="U1248" s="104"/>
      <c r="V1248" s="104"/>
      <c r="W1248" s="104"/>
      <c r="X1248" s="104"/>
      <c r="Y1248" s="104"/>
      <c r="Z1248" s="104"/>
      <c r="AA1248" s="104"/>
      <c r="AB1248" s="104"/>
      <c r="AC1248" s="104"/>
      <c r="AD1248" s="104"/>
      <c r="AE1248" s="104"/>
      <c r="AF1248" s="104"/>
      <c r="AG1248" s="104"/>
      <c r="AH1248" s="104"/>
      <c r="AI1248" s="104"/>
      <c r="AJ1248" s="104"/>
      <c r="AK1248" s="104"/>
      <c r="AL1248" s="104"/>
      <c r="AM1248" s="104"/>
      <c r="AN1248" s="104"/>
      <c r="AO1248" s="104"/>
      <c r="AP1248" s="104"/>
      <c r="AQ1248" s="104"/>
      <c r="AR1248" s="104"/>
      <c r="AS1248" s="104"/>
      <c r="AT1248" s="104"/>
      <c r="AU1248" s="104"/>
      <c r="AV1248" s="104"/>
      <c r="AW1248" s="104"/>
      <c r="AX1248" s="104"/>
      <c r="AY1248" s="104"/>
      <c r="AZ1248" s="104"/>
      <c r="BA1248" s="104"/>
      <c r="BB1248" s="104"/>
      <c r="BC1248" s="104"/>
      <c r="BD1248" s="104"/>
      <c r="BE1248" s="104"/>
      <c r="BF1248" s="104"/>
      <c r="BG1248" s="104"/>
      <c r="BH1248" s="104"/>
      <c r="BI1248" s="104"/>
      <c r="BJ1248" s="104"/>
      <c r="BK1248" s="104"/>
      <c r="BL1248" s="104"/>
      <c r="BM1248" s="104"/>
      <c r="BN1248" s="104"/>
      <c r="BO1248" s="104"/>
      <c r="BP1248" s="104"/>
      <c r="BQ1248" s="104"/>
      <c r="BR1248" s="104"/>
      <c r="BS1248" s="104"/>
      <c r="BT1248" s="104"/>
      <c r="BU1248" s="104"/>
      <c r="BV1248" s="104"/>
      <c r="BW1248" s="104"/>
      <c r="BX1248" s="104"/>
      <c r="BY1248" s="104"/>
      <c r="BZ1248" s="104"/>
      <c r="CA1248" s="104"/>
      <c r="CB1248" s="104"/>
      <c r="CC1248" s="104"/>
      <c r="CD1248" s="104"/>
      <c r="CE1248" s="104"/>
      <c r="CF1248" s="104"/>
      <c r="CG1248" s="104"/>
      <c r="CH1248" s="104"/>
      <c r="CI1248" s="104"/>
      <c r="CJ1248" s="104"/>
      <c r="CK1248" s="104"/>
      <c r="CL1248" s="104"/>
      <c r="CM1248" s="104"/>
      <c r="CN1248" s="104"/>
      <c r="CO1248" s="104"/>
      <c r="CP1248" s="104"/>
      <c r="CQ1248" s="104"/>
    </row>
    <row r="1249" spans="1:95" ht="14.45" hidden="1">
      <c r="A1249" s="104"/>
      <c r="B1249" s="104"/>
      <c r="C1249" s="104"/>
      <c r="D1249" s="104"/>
      <c r="E1249" s="104"/>
      <c r="F1249" s="104"/>
      <c r="G1249" s="104"/>
      <c r="H1249" s="104"/>
      <c r="I1249" s="104"/>
      <c r="J1249" s="104"/>
      <c r="K1249" s="104"/>
      <c r="L1249" s="104"/>
      <c r="M1249" s="104"/>
      <c r="N1249" s="104"/>
      <c r="O1249" s="104"/>
      <c r="P1249" s="104"/>
      <c r="Q1249" s="104"/>
      <c r="R1249" s="104"/>
      <c r="S1249" s="104"/>
      <c r="T1249" s="104"/>
      <c r="U1249" s="104"/>
      <c r="V1249" s="104"/>
      <c r="W1249" s="104"/>
      <c r="X1249" s="104"/>
      <c r="Y1249" s="104"/>
      <c r="Z1249" s="104"/>
      <c r="AA1249" s="104"/>
      <c r="AB1249" s="104"/>
      <c r="AC1249" s="104"/>
      <c r="AD1249" s="104"/>
      <c r="AE1249" s="104"/>
      <c r="AF1249" s="104"/>
      <c r="AG1249" s="104"/>
      <c r="AH1249" s="104"/>
      <c r="AI1249" s="104"/>
      <c r="AJ1249" s="104"/>
      <c r="AK1249" s="104"/>
      <c r="AL1249" s="104"/>
      <c r="AM1249" s="104"/>
      <c r="AN1249" s="104"/>
      <c r="AO1249" s="104"/>
      <c r="AP1249" s="104"/>
      <c r="AQ1249" s="104"/>
      <c r="AR1249" s="104"/>
      <c r="AS1249" s="104"/>
      <c r="AT1249" s="104"/>
      <c r="AU1249" s="104"/>
      <c r="AV1249" s="104"/>
      <c r="AW1249" s="104"/>
      <c r="AX1249" s="104"/>
      <c r="AY1249" s="104"/>
      <c r="AZ1249" s="104"/>
      <c r="BA1249" s="104"/>
      <c r="BB1249" s="104"/>
      <c r="BC1249" s="104"/>
      <c r="BD1249" s="104"/>
      <c r="BE1249" s="104"/>
      <c r="BF1249" s="104"/>
      <c r="BG1249" s="104"/>
      <c r="BH1249" s="104"/>
      <c r="BI1249" s="104"/>
      <c r="BJ1249" s="104"/>
      <c r="BK1249" s="104"/>
      <c r="BL1249" s="104"/>
      <c r="BM1249" s="104"/>
      <c r="BN1249" s="104"/>
      <c r="BO1249" s="104"/>
      <c r="BP1249" s="104"/>
      <c r="BQ1249" s="104"/>
      <c r="BR1249" s="104"/>
      <c r="BS1249" s="104"/>
      <c r="BT1249" s="104"/>
      <c r="BU1249" s="104"/>
      <c r="BV1249" s="104"/>
      <c r="BW1249" s="104"/>
      <c r="BX1249" s="104"/>
      <c r="BY1249" s="104"/>
      <c r="BZ1249" s="104"/>
      <c r="CA1249" s="104"/>
      <c r="CB1249" s="104"/>
      <c r="CC1249" s="104"/>
      <c r="CD1249" s="104"/>
      <c r="CE1249" s="104"/>
      <c r="CF1249" s="104"/>
      <c r="CG1249" s="104"/>
      <c r="CH1249" s="104"/>
      <c r="CI1249" s="104"/>
      <c r="CJ1249" s="104"/>
      <c r="CK1249" s="104"/>
      <c r="CL1249" s="104"/>
      <c r="CM1249" s="104"/>
      <c r="CN1249" s="104"/>
      <c r="CO1249" s="104"/>
      <c r="CP1249" s="104"/>
      <c r="CQ1249" s="104"/>
    </row>
    <row r="1250" spans="1:95" ht="14.45" hidden="1">
      <c r="A1250" s="104"/>
      <c r="B1250" s="104"/>
      <c r="C1250" s="104"/>
      <c r="D1250" s="104"/>
      <c r="E1250" s="104"/>
      <c r="F1250" s="104"/>
      <c r="G1250" s="104"/>
      <c r="H1250" s="104"/>
      <c r="I1250" s="104"/>
      <c r="J1250" s="104"/>
      <c r="K1250" s="104"/>
      <c r="L1250" s="104"/>
      <c r="M1250" s="104"/>
      <c r="N1250" s="104"/>
      <c r="O1250" s="104"/>
      <c r="P1250" s="104"/>
      <c r="Q1250" s="104"/>
      <c r="R1250" s="104"/>
      <c r="S1250" s="104"/>
      <c r="T1250" s="104"/>
      <c r="U1250" s="104"/>
      <c r="V1250" s="104"/>
      <c r="W1250" s="104"/>
      <c r="X1250" s="104"/>
      <c r="Y1250" s="104"/>
      <c r="Z1250" s="104"/>
      <c r="AA1250" s="104"/>
      <c r="AB1250" s="104"/>
      <c r="AC1250" s="104"/>
      <c r="AD1250" s="104"/>
      <c r="AE1250" s="104"/>
      <c r="AF1250" s="104"/>
      <c r="AG1250" s="104"/>
      <c r="AH1250" s="104"/>
      <c r="AI1250" s="104"/>
      <c r="AJ1250" s="104"/>
      <c r="AK1250" s="104"/>
      <c r="AL1250" s="104"/>
      <c r="AM1250" s="104"/>
      <c r="AN1250" s="104"/>
      <c r="AO1250" s="104"/>
      <c r="AP1250" s="104"/>
      <c r="AQ1250" s="104"/>
      <c r="AR1250" s="104"/>
      <c r="AS1250" s="104"/>
      <c r="AT1250" s="104"/>
      <c r="AU1250" s="104"/>
      <c r="AV1250" s="104"/>
      <c r="AW1250" s="104"/>
      <c r="AX1250" s="104"/>
      <c r="AY1250" s="104"/>
      <c r="AZ1250" s="104"/>
      <c r="BA1250" s="104"/>
      <c r="BB1250" s="104"/>
      <c r="BC1250" s="104"/>
      <c r="BD1250" s="104"/>
      <c r="BE1250" s="104"/>
      <c r="BF1250" s="104"/>
      <c r="BG1250" s="104"/>
      <c r="BH1250" s="104"/>
      <c r="BI1250" s="104"/>
      <c r="BJ1250" s="104"/>
      <c r="BK1250" s="104"/>
      <c r="BL1250" s="104"/>
      <c r="BM1250" s="104"/>
      <c r="BN1250" s="104"/>
      <c r="BO1250" s="104"/>
      <c r="BP1250" s="104"/>
      <c r="BQ1250" s="104"/>
      <c r="BR1250" s="104"/>
      <c r="BS1250" s="104"/>
      <c r="BT1250" s="104"/>
      <c r="BU1250" s="104"/>
      <c r="BV1250" s="104"/>
      <c r="BW1250" s="104"/>
      <c r="BX1250" s="104"/>
      <c r="BY1250" s="104"/>
      <c r="BZ1250" s="104"/>
      <c r="CA1250" s="104"/>
      <c r="CB1250" s="104"/>
      <c r="CC1250" s="104"/>
      <c r="CD1250" s="104"/>
      <c r="CE1250" s="104"/>
      <c r="CF1250" s="104"/>
      <c r="CG1250" s="104"/>
      <c r="CH1250" s="104"/>
      <c r="CI1250" s="104"/>
      <c r="CJ1250" s="104"/>
      <c r="CK1250" s="104"/>
      <c r="CL1250" s="104"/>
      <c r="CM1250" s="104"/>
      <c r="CN1250" s="104"/>
      <c r="CO1250" s="104"/>
      <c r="CP1250" s="104"/>
      <c r="CQ1250" s="104"/>
    </row>
    <row r="1251" spans="1:95" ht="14.45" hidden="1">
      <c r="A1251" s="104"/>
      <c r="B1251" s="104"/>
      <c r="C1251" s="104"/>
      <c r="D1251" s="104"/>
      <c r="E1251" s="104"/>
      <c r="F1251" s="104"/>
      <c r="G1251" s="104"/>
      <c r="H1251" s="104"/>
      <c r="I1251" s="104"/>
      <c r="J1251" s="104"/>
      <c r="K1251" s="104"/>
      <c r="L1251" s="104"/>
      <c r="M1251" s="104"/>
      <c r="N1251" s="104"/>
      <c r="O1251" s="104"/>
      <c r="P1251" s="104"/>
      <c r="Q1251" s="104"/>
      <c r="R1251" s="104"/>
      <c r="S1251" s="104"/>
      <c r="T1251" s="104"/>
      <c r="U1251" s="104"/>
      <c r="V1251" s="104"/>
      <c r="W1251" s="104"/>
      <c r="X1251" s="104"/>
      <c r="Y1251" s="104"/>
      <c r="Z1251" s="104"/>
      <c r="AA1251" s="104"/>
      <c r="AB1251" s="104"/>
      <c r="AC1251" s="104"/>
      <c r="AD1251" s="104"/>
      <c r="AE1251" s="104"/>
      <c r="AF1251" s="104"/>
      <c r="AG1251" s="104"/>
      <c r="AH1251" s="104"/>
      <c r="AI1251" s="104"/>
      <c r="AJ1251" s="104"/>
      <c r="AK1251" s="104"/>
      <c r="AL1251" s="104"/>
      <c r="AM1251" s="104"/>
      <c r="AN1251" s="104"/>
      <c r="AO1251" s="104"/>
      <c r="AP1251" s="104"/>
      <c r="AQ1251" s="104"/>
      <c r="AR1251" s="104"/>
      <c r="AS1251" s="104"/>
      <c r="AT1251" s="104"/>
      <c r="AU1251" s="104"/>
      <c r="AV1251" s="104"/>
      <c r="AW1251" s="104"/>
      <c r="AX1251" s="104"/>
      <c r="AY1251" s="104"/>
      <c r="AZ1251" s="104"/>
      <c r="BA1251" s="104"/>
      <c r="BB1251" s="104"/>
      <c r="BC1251" s="104"/>
      <c r="BD1251" s="104"/>
      <c r="BE1251" s="104"/>
      <c r="BF1251" s="104"/>
      <c r="BG1251" s="104"/>
      <c r="BH1251" s="104"/>
      <c r="BI1251" s="104"/>
      <c r="BJ1251" s="104"/>
      <c r="BK1251" s="104"/>
      <c r="BL1251" s="104"/>
      <c r="BM1251" s="104"/>
      <c r="BN1251" s="104"/>
      <c r="BO1251" s="104"/>
      <c r="BP1251" s="104"/>
      <c r="BQ1251" s="104"/>
      <c r="BR1251" s="104"/>
      <c r="BS1251" s="104"/>
      <c r="BT1251" s="104"/>
      <c r="BU1251" s="104"/>
      <c r="BV1251" s="104"/>
      <c r="BW1251" s="104"/>
      <c r="BX1251" s="104"/>
      <c r="BY1251" s="104"/>
      <c r="BZ1251" s="104"/>
      <c r="CA1251" s="104"/>
      <c r="CB1251" s="104"/>
      <c r="CC1251" s="104"/>
      <c r="CD1251" s="104"/>
      <c r="CE1251" s="104"/>
      <c r="CF1251" s="104"/>
      <c r="CG1251" s="104"/>
      <c r="CH1251" s="104"/>
      <c r="CI1251" s="104"/>
      <c r="CJ1251" s="104"/>
      <c r="CK1251" s="104"/>
      <c r="CL1251" s="104"/>
      <c r="CM1251" s="104"/>
      <c r="CN1251" s="104"/>
      <c r="CO1251" s="104"/>
      <c r="CP1251" s="104"/>
      <c r="CQ1251" s="104"/>
    </row>
    <row r="1252" spans="1:95" ht="14.45" hidden="1">
      <c r="A1252" s="104"/>
      <c r="B1252" s="104"/>
      <c r="C1252" s="104"/>
      <c r="D1252" s="104"/>
      <c r="E1252" s="104"/>
      <c r="F1252" s="104"/>
      <c r="G1252" s="104"/>
      <c r="H1252" s="104"/>
      <c r="I1252" s="104"/>
      <c r="J1252" s="104"/>
      <c r="K1252" s="104"/>
      <c r="L1252" s="104"/>
      <c r="M1252" s="104"/>
      <c r="N1252" s="104"/>
      <c r="O1252" s="104"/>
      <c r="P1252" s="104"/>
      <c r="Q1252" s="104"/>
      <c r="R1252" s="104"/>
      <c r="S1252" s="104"/>
      <c r="T1252" s="104"/>
      <c r="U1252" s="104"/>
      <c r="V1252" s="104"/>
      <c r="W1252" s="104"/>
      <c r="X1252" s="104"/>
      <c r="Y1252" s="104"/>
      <c r="Z1252" s="104"/>
      <c r="AA1252" s="104"/>
      <c r="AB1252" s="104"/>
      <c r="AC1252" s="104"/>
      <c r="AD1252" s="104"/>
      <c r="AE1252" s="104"/>
      <c r="AF1252" s="104"/>
      <c r="AG1252" s="104"/>
      <c r="AH1252" s="104"/>
      <c r="AI1252" s="104"/>
      <c r="AJ1252" s="104"/>
      <c r="AK1252" s="104"/>
      <c r="AL1252" s="104"/>
      <c r="AM1252" s="104"/>
      <c r="AN1252" s="104"/>
      <c r="AO1252" s="104"/>
      <c r="AP1252" s="104"/>
      <c r="AQ1252" s="104"/>
      <c r="AR1252" s="104"/>
      <c r="AS1252" s="104"/>
      <c r="AT1252" s="104"/>
      <c r="AU1252" s="104"/>
      <c r="AV1252" s="104"/>
      <c r="AW1252" s="104"/>
      <c r="AX1252" s="104"/>
      <c r="AY1252" s="104"/>
      <c r="AZ1252" s="104"/>
      <c r="BA1252" s="104"/>
      <c r="BB1252" s="104"/>
      <c r="BC1252" s="104"/>
      <c r="BD1252" s="104"/>
      <c r="BE1252" s="104"/>
      <c r="BF1252" s="104"/>
      <c r="BG1252" s="104"/>
      <c r="BH1252" s="104"/>
      <c r="BI1252" s="104"/>
      <c r="BJ1252" s="104"/>
      <c r="BK1252" s="104"/>
      <c r="BL1252" s="104"/>
      <c r="BM1252" s="104"/>
      <c r="BN1252" s="104"/>
      <c r="BO1252" s="104"/>
      <c r="BP1252" s="104"/>
      <c r="BQ1252" s="104"/>
      <c r="BR1252" s="104"/>
      <c r="BS1252" s="104"/>
      <c r="BT1252" s="104"/>
      <c r="BU1252" s="104"/>
      <c r="BV1252" s="104"/>
      <c r="BW1252" s="104"/>
      <c r="BX1252" s="104"/>
      <c r="BY1252" s="104"/>
      <c r="BZ1252" s="104"/>
      <c r="CA1252" s="104"/>
      <c r="CB1252" s="104"/>
      <c r="CC1252" s="104"/>
      <c r="CD1252" s="104"/>
      <c r="CE1252" s="104"/>
      <c r="CF1252" s="104"/>
      <c r="CG1252" s="104"/>
      <c r="CH1252" s="104"/>
      <c r="CI1252" s="104"/>
      <c r="CJ1252" s="104"/>
      <c r="CK1252" s="104"/>
      <c r="CL1252" s="104"/>
      <c r="CM1252" s="104"/>
      <c r="CN1252" s="104"/>
      <c r="CO1252" s="104"/>
      <c r="CP1252" s="104"/>
      <c r="CQ1252" s="104"/>
    </row>
    <row r="1253" spans="1:95" ht="14.45" hidden="1">
      <c r="A1253" s="104"/>
      <c r="B1253" s="104"/>
      <c r="C1253" s="104"/>
      <c r="D1253" s="104"/>
      <c r="E1253" s="104"/>
      <c r="F1253" s="104"/>
      <c r="G1253" s="104"/>
      <c r="H1253" s="104"/>
      <c r="I1253" s="104"/>
      <c r="J1253" s="104"/>
      <c r="K1253" s="104"/>
      <c r="L1253" s="104"/>
      <c r="M1253" s="104"/>
      <c r="N1253" s="104"/>
      <c r="O1253" s="104"/>
      <c r="P1253" s="104"/>
      <c r="Q1253" s="104"/>
      <c r="R1253" s="104"/>
      <c r="S1253" s="104"/>
      <c r="T1253" s="104"/>
      <c r="U1253" s="104"/>
      <c r="V1253" s="104"/>
      <c r="W1253" s="104"/>
      <c r="X1253" s="104"/>
      <c r="Y1253" s="104"/>
      <c r="Z1253" s="104"/>
      <c r="AA1253" s="104"/>
      <c r="AB1253" s="104"/>
      <c r="AC1253" s="104"/>
      <c r="AD1253" s="104"/>
      <c r="AE1253" s="104"/>
      <c r="AF1253" s="104"/>
      <c r="AG1253" s="104"/>
      <c r="AH1253" s="104"/>
      <c r="AI1253" s="104"/>
      <c r="AJ1253" s="104"/>
      <c r="AK1253" s="104"/>
      <c r="AL1253" s="104"/>
      <c r="AM1253" s="104"/>
      <c r="AN1253" s="104"/>
      <c r="AO1253" s="104"/>
      <c r="AP1253" s="104"/>
      <c r="AQ1253" s="104"/>
      <c r="AR1253" s="104"/>
      <c r="AS1253" s="104"/>
      <c r="AT1253" s="104"/>
      <c r="AU1253" s="104"/>
      <c r="AV1253" s="104"/>
      <c r="AW1253" s="104"/>
      <c r="AX1253" s="104"/>
      <c r="AY1253" s="104"/>
      <c r="AZ1253" s="104"/>
      <c r="BA1253" s="104"/>
      <c r="BB1253" s="104"/>
      <c r="BC1253" s="104"/>
      <c r="BD1253" s="104"/>
      <c r="BE1253" s="104"/>
      <c r="BF1253" s="104"/>
      <c r="BG1253" s="104"/>
      <c r="BH1253" s="104"/>
      <c r="BI1253" s="104"/>
      <c r="BJ1253" s="104"/>
      <c r="BK1253" s="104"/>
      <c r="BL1253" s="104"/>
      <c r="BM1253" s="104"/>
      <c r="BN1253" s="104"/>
      <c r="BO1253" s="104"/>
      <c r="BP1253" s="104"/>
      <c r="BQ1253" s="104"/>
      <c r="BR1253" s="104"/>
      <c r="BS1253" s="104"/>
      <c r="BT1253" s="104"/>
      <c r="BU1253" s="104"/>
      <c r="BV1253" s="104"/>
      <c r="BW1253" s="104"/>
      <c r="BX1253" s="104"/>
      <c r="BY1253" s="104"/>
      <c r="BZ1253" s="104"/>
      <c r="CA1253" s="104"/>
      <c r="CB1253" s="104"/>
      <c r="CC1253" s="104"/>
      <c r="CD1253" s="104"/>
      <c r="CE1253" s="104"/>
      <c r="CF1253" s="104"/>
      <c r="CG1253" s="104"/>
      <c r="CH1253" s="104"/>
      <c r="CI1253" s="104"/>
      <c r="CJ1253" s="104"/>
      <c r="CK1253" s="104"/>
      <c r="CL1253" s="104"/>
      <c r="CM1253" s="104"/>
      <c r="CN1253" s="104"/>
      <c r="CO1253" s="104"/>
      <c r="CP1253" s="104"/>
      <c r="CQ1253" s="104"/>
    </row>
    <row r="1254" spans="1:95" ht="14.45" hidden="1">
      <c r="A1254" s="104"/>
      <c r="B1254" s="104"/>
      <c r="C1254" s="104"/>
      <c r="D1254" s="104"/>
      <c r="E1254" s="104"/>
      <c r="F1254" s="104"/>
      <c r="G1254" s="104"/>
      <c r="H1254" s="104"/>
      <c r="I1254" s="104"/>
      <c r="J1254" s="104"/>
      <c r="K1254" s="104"/>
      <c r="L1254" s="104"/>
      <c r="M1254" s="104"/>
      <c r="N1254" s="104"/>
      <c r="O1254" s="104"/>
      <c r="P1254" s="104"/>
      <c r="Q1254" s="104"/>
      <c r="R1254" s="104"/>
      <c r="S1254" s="104"/>
      <c r="T1254" s="104"/>
      <c r="U1254" s="104"/>
      <c r="V1254" s="104"/>
      <c r="W1254" s="104"/>
      <c r="X1254" s="104"/>
      <c r="Y1254" s="104"/>
      <c r="Z1254" s="104"/>
      <c r="AA1254" s="104"/>
      <c r="AB1254" s="104"/>
      <c r="AC1254" s="104"/>
      <c r="AD1254" s="104"/>
      <c r="AE1254" s="104"/>
      <c r="AF1254" s="104"/>
      <c r="AG1254" s="104"/>
      <c r="AH1254" s="104"/>
      <c r="AI1254" s="104"/>
      <c r="AJ1254" s="104"/>
      <c r="AK1254" s="104"/>
      <c r="AL1254" s="104"/>
      <c r="AM1254" s="104"/>
      <c r="AN1254" s="104"/>
      <c r="AO1254" s="104"/>
      <c r="AP1254" s="104"/>
      <c r="AQ1254" s="104"/>
      <c r="AR1254" s="104"/>
      <c r="AS1254" s="104"/>
      <c r="AT1254" s="104"/>
      <c r="AU1254" s="104"/>
      <c r="AV1254" s="104"/>
      <c r="AW1254" s="104"/>
      <c r="AX1254" s="104"/>
      <c r="AY1254" s="104"/>
      <c r="AZ1254" s="104"/>
      <c r="BA1254" s="104"/>
      <c r="BB1254" s="104"/>
      <c r="BC1254" s="104"/>
      <c r="BD1254" s="104"/>
      <c r="BE1254" s="104"/>
      <c r="BF1254" s="104"/>
      <c r="BG1254" s="104"/>
      <c r="BH1254" s="104"/>
      <c r="BI1254" s="104"/>
      <c r="BJ1254" s="104"/>
      <c r="BK1254" s="104"/>
      <c r="BL1254" s="104"/>
      <c r="BM1254" s="104"/>
      <c r="BN1254" s="104"/>
      <c r="BO1254" s="104"/>
      <c r="BP1254" s="104"/>
      <c r="BQ1254" s="104"/>
      <c r="BR1254" s="104"/>
      <c r="BS1254" s="104"/>
      <c r="BT1254" s="104"/>
      <c r="BU1254" s="104"/>
      <c r="BV1254" s="104"/>
      <c r="BW1254" s="104"/>
      <c r="BX1254" s="104"/>
      <c r="BY1254" s="104"/>
      <c r="BZ1254" s="104"/>
      <c r="CA1254" s="104"/>
      <c r="CB1254" s="104"/>
      <c r="CC1254" s="104"/>
      <c r="CD1254" s="104"/>
      <c r="CE1254" s="104"/>
      <c r="CF1254" s="104"/>
      <c r="CG1254" s="104"/>
      <c r="CH1254" s="104"/>
      <c r="CI1254" s="104"/>
      <c r="CJ1254" s="104"/>
      <c r="CK1254" s="104"/>
      <c r="CL1254" s="104"/>
      <c r="CM1254" s="104"/>
      <c r="CN1254" s="104"/>
      <c r="CO1254" s="104"/>
      <c r="CP1254" s="104"/>
      <c r="CQ1254" s="104"/>
    </row>
    <row r="1255" spans="1:95" ht="14.45" hidden="1">
      <c r="A1255" s="104"/>
      <c r="B1255" s="104"/>
      <c r="C1255" s="104"/>
      <c r="D1255" s="104"/>
      <c r="E1255" s="104"/>
      <c r="F1255" s="104"/>
      <c r="G1255" s="104"/>
      <c r="H1255" s="104"/>
      <c r="I1255" s="104"/>
      <c r="J1255" s="104"/>
      <c r="K1255" s="104"/>
      <c r="L1255" s="104"/>
      <c r="M1255" s="104"/>
      <c r="N1255" s="104"/>
      <c r="O1255" s="104"/>
      <c r="P1255" s="104"/>
      <c r="Q1255" s="104"/>
      <c r="R1255" s="104"/>
      <c r="S1255" s="104"/>
      <c r="T1255" s="104"/>
      <c r="U1255" s="104"/>
      <c r="V1255" s="104"/>
      <c r="W1255" s="104"/>
      <c r="X1255" s="104"/>
      <c r="Y1255" s="104"/>
      <c r="Z1255" s="104"/>
      <c r="AA1255" s="104"/>
      <c r="AB1255" s="104"/>
      <c r="AC1255" s="104"/>
      <c r="AD1255" s="104"/>
      <c r="AE1255" s="104"/>
      <c r="AF1255" s="104"/>
      <c r="AG1255" s="104"/>
      <c r="AH1255" s="104"/>
      <c r="AI1255" s="104"/>
      <c r="AJ1255" s="104"/>
      <c r="AK1255" s="104"/>
      <c r="AL1255" s="104"/>
      <c r="AM1255" s="104"/>
      <c r="AN1255" s="104"/>
      <c r="AO1255" s="104"/>
      <c r="AP1255" s="104"/>
      <c r="AQ1255" s="104"/>
      <c r="AR1255" s="104"/>
      <c r="AS1255" s="104"/>
      <c r="AT1255" s="104"/>
      <c r="AU1255" s="104"/>
      <c r="AV1255" s="104"/>
      <c r="AW1255" s="104"/>
      <c r="AX1255" s="104"/>
      <c r="AY1255" s="104"/>
      <c r="AZ1255" s="104"/>
      <c r="BA1255" s="104"/>
      <c r="BB1255" s="104"/>
      <c r="BC1255" s="104"/>
      <c r="BD1255" s="104"/>
      <c r="BE1255" s="104"/>
      <c r="BF1255" s="104"/>
      <c r="BG1255" s="104"/>
      <c r="BH1255" s="104"/>
      <c r="BI1255" s="104"/>
      <c r="BJ1255" s="104"/>
      <c r="BK1255" s="104"/>
      <c r="BL1255" s="104"/>
      <c r="BM1255" s="104"/>
      <c r="BN1255" s="104"/>
      <c r="BO1255" s="104"/>
      <c r="BP1255" s="104"/>
      <c r="BQ1255" s="104"/>
      <c r="BR1255" s="104"/>
      <c r="BS1255" s="104"/>
      <c r="BT1255" s="104"/>
      <c r="BU1255" s="104"/>
      <c r="BV1255" s="104"/>
      <c r="BW1255" s="104"/>
      <c r="BX1255" s="104"/>
      <c r="BY1255" s="104"/>
      <c r="BZ1255" s="104"/>
      <c r="CA1255" s="104"/>
      <c r="CB1255" s="104"/>
      <c r="CC1255" s="104"/>
      <c r="CD1255" s="104"/>
      <c r="CE1255" s="104"/>
      <c r="CF1255" s="104"/>
      <c r="CG1255" s="104"/>
      <c r="CH1255" s="104"/>
      <c r="CI1255" s="104"/>
      <c r="CJ1255" s="104"/>
      <c r="CK1255" s="104"/>
      <c r="CL1255" s="104"/>
      <c r="CM1255" s="104"/>
      <c r="CN1255" s="104"/>
      <c r="CO1255" s="104"/>
      <c r="CP1255" s="104"/>
      <c r="CQ1255" s="104"/>
    </row>
    <row r="1256" spans="1:95" ht="14.45" hidden="1">
      <c r="A1256" s="104"/>
      <c r="B1256" s="104"/>
      <c r="C1256" s="104"/>
      <c r="D1256" s="104"/>
      <c r="E1256" s="104"/>
      <c r="F1256" s="104"/>
      <c r="G1256" s="104"/>
      <c r="H1256" s="104"/>
      <c r="I1256" s="104"/>
      <c r="J1256" s="104"/>
      <c r="K1256" s="104"/>
      <c r="L1256" s="104"/>
      <c r="M1256" s="104"/>
      <c r="N1256" s="104"/>
      <c r="O1256" s="104"/>
      <c r="P1256" s="104"/>
      <c r="Q1256" s="104"/>
      <c r="R1256" s="104"/>
      <c r="S1256" s="104"/>
      <c r="T1256" s="104"/>
      <c r="U1256" s="104"/>
      <c r="V1256" s="104"/>
      <c r="W1256" s="104"/>
      <c r="X1256" s="104"/>
      <c r="Y1256" s="104"/>
      <c r="Z1256" s="104"/>
      <c r="AA1256" s="104"/>
      <c r="AB1256" s="104"/>
      <c r="AC1256" s="104"/>
      <c r="AD1256" s="104"/>
      <c r="AE1256" s="104"/>
      <c r="AF1256" s="104"/>
      <c r="AG1256" s="104"/>
      <c r="AH1256" s="104"/>
      <c r="AI1256" s="104"/>
      <c r="AJ1256" s="104"/>
      <c r="AK1256" s="104"/>
      <c r="AL1256" s="104"/>
      <c r="AM1256" s="104"/>
      <c r="AN1256" s="104"/>
      <c r="AO1256" s="104"/>
      <c r="AP1256" s="104"/>
      <c r="AQ1256" s="104"/>
      <c r="AR1256" s="104"/>
      <c r="AS1256" s="104"/>
      <c r="AT1256" s="104"/>
      <c r="AU1256" s="104"/>
      <c r="AV1256" s="104"/>
      <c r="AW1256" s="104"/>
      <c r="AX1256" s="104"/>
      <c r="AY1256" s="104"/>
      <c r="AZ1256" s="104"/>
      <c r="BA1256" s="104"/>
      <c r="BB1256" s="104"/>
      <c r="BC1256" s="104"/>
      <c r="BD1256" s="104"/>
      <c r="BE1256" s="104"/>
      <c r="BF1256" s="104"/>
      <c r="BG1256" s="104"/>
      <c r="BH1256" s="104"/>
      <c r="BI1256" s="104"/>
      <c r="BJ1256" s="104"/>
      <c r="BK1256" s="104"/>
      <c r="BL1256" s="104"/>
      <c r="BM1256" s="104"/>
      <c r="BN1256" s="104"/>
      <c r="BO1256" s="104"/>
      <c r="BP1256" s="104"/>
      <c r="BQ1256" s="104"/>
      <c r="BR1256" s="104"/>
      <c r="BS1256" s="104"/>
      <c r="BT1256" s="104"/>
      <c r="BU1256" s="104"/>
      <c r="BV1256" s="104"/>
      <c r="BW1256" s="104"/>
      <c r="BX1256" s="104"/>
      <c r="BY1256" s="104"/>
      <c r="BZ1256" s="104"/>
      <c r="CA1256" s="104"/>
      <c r="CB1256" s="104"/>
      <c r="CC1256" s="104"/>
      <c r="CD1256" s="104"/>
      <c r="CE1256" s="104"/>
      <c r="CF1256" s="104"/>
      <c r="CG1256" s="104"/>
      <c r="CH1256" s="104"/>
      <c r="CI1256" s="104"/>
      <c r="CJ1256" s="104"/>
      <c r="CK1256" s="104"/>
      <c r="CL1256" s="104"/>
      <c r="CM1256" s="104"/>
      <c r="CN1256" s="104"/>
      <c r="CO1256" s="104"/>
      <c r="CP1256" s="104"/>
      <c r="CQ1256" s="104"/>
    </row>
    <row r="1257" spans="1:95" ht="14.45" hidden="1">
      <c r="A1257" s="104"/>
      <c r="B1257" s="104"/>
      <c r="C1257" s="104"/>
      <c r="D1257" s="104"/>
      <c r="E1257" s="104"/>
      <c r="F1257" s="104"/>
      <c r="G1257" s="104"/>
      <c r="H1257" s="104"/>
      <c r="I1257" s="104"/>
      <c r="J1257" s="104"/>
      <c r="K1257" s="104"/>
      <c r="L1257" s="104"/>
      <c r="M1257" s="104"/>
      <c r="N1257" s="104"/>
      <c r="O1257" s="104"/>
      <c r="P1257" s="104"/>
      <c r="Q1257" s="104"/>
      <c r="R1257" s="104"/>
      <c r="S1257" s="104"/>
      <c r="T1257" s="104"/>
      <c r="U1257" s="104"/>
      <c r="V1257" s="104"/>
      <c r="W1257" s="104"/>
      <c r="X1257" s="104"/>
      <c r="Y1257" s="104"/>
      <c r="Z1257" s="104"/>
      <c r="AA1257" s="104"/>
      <c r="AB1257" s="104"/>
      <c r="AC1257" s="104"/>
      <c r="AD1257" s="104"/>
      <c r="AE1257" s="104"/>
      <c r="AF1257" s="104"/>
      <c r="AG1257" s="104"/>
      <c r="AH1257" s="104"/>
      <c r="AI1257" s="104"/>
      <c r="AJ1257" s="104"/>
      <c r="AK1257" s="104"/>
      <c r="AL1257" s="104"/>
      <c r="AM1257" s="104"/>
      <c r="AN1257" s="104"/>
      <c r="AO1257" s="104"/>
      <c r="AP1257" s="104"/>
      <c r="AQ1257" s="104"/>
      <c r="AR1257" s="104"/>
      <c r="AS1257" s="104"/>
      <c r="AT1257" s="104"/>
      <c r="AU1257" s="104"/>
      <c r="AV1257" s="104"/>
      <c r="AW1257" s="104"/>
      <c r="AX1257" s="104"/>
      <c r="AY1257" s="104"/>
      <c r="AZ1257" s="104"/>
      <c r="BA1257" s="104"/>
      <c r="BB1257" s="104"/>
      <c r="BC1257" s="104"/>
      <c r="BD1257" s="104"/>
      <c r="BE1257" s="104"/>
      <c r="BF1257" s="104"/>
      <c r="BG1257" s="104"/>
      <c r="BH1257" s="104"/>
      <c r="BI1257" s="104"/>
      <c r="BJ1257" s="104"/>
      <c r="BK1257" s="104"/>
      <c r="BL1257" s="104"/>
      <c r="BM1257" s="104"/>
      <c r="BN1257" s="104"/>
      <c r="BO1257" s="104"/>
      <c r="BP1257" s="104"/>
      <c r="BQ1257" s="104"/>
      <c r="BR1257" s="104"/>
      <c r="BS1257" s="104"/>
      <c r="BT1257" s="104"/>
      <c r="BU1257" s="104"/>
      <c r="BV1257" s="104"/>
      <c r="BW1257" s="104"/>
      <c r="BX1257" s="104"/>
      <c r="BY1257" s="104"/>
      <c r="BZ1257" s="104"/>
      <c r="CA1257" s="104"/>
      <c r="CB1257" s="104"/>
      <c r="CC1257" s="104"/>
      <c r="CD1257" s="104"/>
      <c r="CE1257" s="104"/>
      <c r="CF1257" s="104"/>
      <c r="CG1257" s="104"/>
      <c r="CH1257" s="104"/>
      <c r="CI1257" s="104"/>
      <c r="CJ1257" s="104"/>
      <c r="CK1257" s="104"/>
      <c r="CL1257" s="104"/>
      <c r="CM1257" s="104"/>
      <c r="CN1257" s="104"/>
      <c r="CO1257" s="104"/>
      <c r="CP1257" s="104"/>
      <c r="CQ1257" s="104"/>
    </row>
    <row r="1258" spans="1:95" ht="14.45" hidden="1">
      <c r="A1258" s="104"/>
      <c r="B1258" s="104"/>
      <c r="C1258" s="104"/>
      <c r="D1258" s="104"/>
      <c r="E1258" s="104"/>
      <c r="F1258" s="104"/>
      <c r="G1258" s="104"/>
      <c r="H1258" s="104"/>
      <c r="I1258" s="104"/>
      <c r="J1258" s="104"/>
      <c r="K1258" s="104"/>
      <c r="L1258" s="104"/>
      <c r="M1258" s="104"/>
      <c r="N1258" s="104"/>
      <c r="O1258" s="104"/>
      <c r="P1258" s="104"/>
      <c r="Q1258" s="104"/>
      <c r="R1258" s="104"/>
      <c r="S1258" s="104"/>
      <c r="T1258" s="104"/>
      <c r="U1258" s="104"/>
      <c r="V1258" s="104"/>
      <c r="W1258" s="104"/>
      <c r="X1258" s="104"/>
      <c r="Y1258" s="104"/>
      <c r="Z1258" s="104"/>
      <c r="AA1258" s="104"/>
      <c r="AB1258" s="104"/>
      <c r="AC1258" s="104"/>
      <c r="AD1258" s="104"/>
      <c r="AE1258" s="104"/>
      <c r="AF1258" s="104"/>
      <c r="AG1258" s="104"/>
      <c r="AH1258" s="104"/>
      <c r="AI1258" s="104"/>
      <c r="AJ1258" s="104"/>
      <c r="AK1258" s="104"/>
      <c r="AL1258" s="104"/>
      <c r="AM1258" s="104"/>
      <c r="AN1258" s="104"/>
      <c r="AO1258" s="104"/>
      <c r="AP1258" s="104"/>
      <c r="AQ1258" s="104"/>
      <c r="AR1258" s="104"/>
      <c r="AS1258" s="104"/>
      <c r="AT1258" s="104"/>
      <c r="AU1258" s="104"/>
      <c r="AV1258" s="104"/>
      <c r="AW1258" s="104"/>
      <c r="AX1258" s="104"/>
      <c r="AY1258" s="104"/>
      <c r="AZ1258" s="104"/>
      <c r="BA1258" s="104"/>
      <c r="BB1258" s="104"/>
      <c r="BC1258" s="104"/>
      <c r="BD1258" s="104"/>
      <c r="BE1258" s="104"/>
      <c r="BF1258" s="104"/>
      <c r="BG1258" s="104"/>
      <c r="BH1258" s="104"/>
      <c r="BI1258" s="104"/>
      <c r="BJ1258" s="104"/>
      <c r="BK1258" s="104"/>
      <c r="BL1258" s="104"/>
      <c r="BM1258" s="104"/>
      <c r="BN1258" s="104"/>
      <c r="BO1258" s="104"/>
      <c r="BP1258" s="104"/>
      <c r="BQ1258" s="104"/>
      <c r="BR1258" s="104"/>
      <c r="BS1258" s="104"/>
      <c r="BT1258" s="104"/>
      <c r="BU1258" s="104"/>
      <c r="BV1258" s="104"/>
      <c r="BW1258" s="104"/>
      <c r="BX1258" s="104"/>
      <c r="BY1258" s="104"/>
      <c r="BZ1258" s="104"/>
      <c r="CA1258" s="104"/>
      <c r="CB1258" s="104"/>
      <c r="CC1258" s="104"/>
      <c r="CD1258" s="104"/>
      <c r="CE1258" s="104"/>
      <c r="CF1258" s="104"/>
      <c r="CG1258" s="104"/>
      <c r="CH1258" s="104"/>
      <c r="CI1258" s="104"/>
      <c r="CJ1258" s="104"/>
      <c r="CK1258" s="104"/>
      <c r="CL1258" s="104"/>
      <c r="CM1258" s="104"/>
      <c r="CN1258" s="104"/>
      <c r="CO1258" s="104"/>
      <c r="CP1258" s="104"/>
      <c r="CQ1258" s="104"/>
    </row>
    <row r="1259" spans="1:95" ht="14.45" hidden="1">
      <c r="A1259" s="104"/>
      <c r="B1259" s="104"/>
      <c r="C1259" s="104"/>
      <c r="D1259" s="104"/>
      <c r="E1259" s="104"/>
      <c r="F1259" s="104"/>
      <c r="G1259" s="104"/>
      <c r="H1259" s="104"/>
      <c r="I1259" s="104"/>
      <c r="J1259" s="104"/>
      <c r="K1259" s="104"/>
      <c r="L1259" s="104"/>
      <c r="M1259" s="104"/>
      <c r="N1259" s="104"/>
      <c r="O1259" s="104"/>
      <c r="P1259" s="104"/>
      <c r="Q1259" s="104"/>
      <c r="R1259" s="104"/>
      <c r="S1259" s="104"/>
      <c r="T1259" s="104"/>
      <c r="U1259" s="104"/>
      <c r="V1259" s="104"/>
      <c r="W1259" s="104"/>
      <c r="X1259" s="104"/>
      <c r="Y1259" s="104"/>
      <c r="Z1259" s="104"/>
      <c r="AA1259" s="104"/>
      <c r="AB1259" s="104"/>
      <c r="AC1259" s="104"/>
      <c r="AD1259" s="104"/>
      <c r="AE1259" s="104"/>
      <c r="AF1259" s="104"/>
      <c r="AG1259" s="104"/>
      <c r="AH1259" s="104"/>
      <c r="AI1259" s="104"/>
      <c r="AJ1259" s="104"/>
      <c r="AK1259" s="104"/>
      <c r="AL1259" s="104"/>
      <c r="AM1259" s="104"/>
      <c r="AN1259" s="104"/>
      <c r="AO1259" s="104"/>
      <c r="AP1259" s="104"/>
      <c r="AQ1259" s="104"/>
      <c r="AR1259" s="104"/>
      <c r="AS1259" s="104"/>
      <c r="AT1259" s="104"/>
      <c r="AU1259" s="104"/>
      <c r="AV1259" s="104"/>
      <c r="AW1259" s="104"/>
      <c r="AX1259" s="104"/>
      <c r="AY1259" s="104"/>
      <c r="AZ1259" s="104"/>
      <c r="BA1259" s="104"/>
      <c r="BB1259" s="104"/>
      <c r="BC1259" s="104"/>
      <c r="BD1259" s="104"/>
      <c r="BE1259" s="104"/>
      <c r="BF1259" s="104"/>
      <c r="BG1259" s="104"/>
      <c r="BH1259" s="104"/>
      <c r="BI1259" s="104"/>
      <c r="BJ1259" s="104"/>
      <c r="BK1259" s="104"/>
      <c r="BL1259" s="104"/>
      <c r="BM1259" s="104"/>
      <c r="BN1259" s="104"/>
      <c r="BO1259" s="104"/>
      <c r="BP1259" s="104"/>
      <c r="BQ1259" s="104"/>
      <c r="BR1259" s="104"/>
      <c r="BS1259" s="104"/>
      <c r="BT1259" s="104"/>
      <c r="BU1259" s="104"/>
      <c r="BV1259" s="104"/>
      <c r="BW1259" s="104"/>
      <c r="BX1259" s="104"/>
      <c r="BY1259" s="104"/>
      <c r="BZ1259" s="104"/>
      <c r="CA1259" s="104"/>
      <c r="CB1259" s="104"/>
      <c r="CC1259" s="104"/>
      <c r="CD1259" s="104"/>
      <c r="CE1259" s="104"/>
      <c r="CF1259" s="104"/>
      <c r="CG1259" s="104"/>
      <c r="CH1259" s="104"/>
      <c r="CI1259" s="104"/>
      <c r="CJ1259" s="104"/>
      <c r="CK1259" s="104"/>
      <c r="CL1259" s="104"/>
      <c r="CM1259" s="104"/>
      <c r="CN1259" s="104"/>
      <c r="CO1259" s="104"/>
      <c r="CP1259" s="104"/>
      <c r="CQ1259" s="104"/>
    </row>
    <row r="1260" spans="1:95" ht="14.45" hidden="1">
      <c r="A1260" s="104"/>
      <c r="B1260" s="104"/>
      <c r="C1260" s="104"/>
      <c r="D1260" s="104"/>
      <c r="E1260" s="104"/>
      <c r="F1260" s="104"/>
      <c r="G1260" s="104"/>
      <c r="H1260" s="104"/>
      <c r="I1260" s="104"/>
      <c r="J1260" s="104"/>
      <c r="K1260" s="104"/>
      <c r="L1260" s="104"/>
      <c r="M1260" s="104"/>
      <c r="N1260" s="104"/>
      <c r="O1260" s="104"/>
      <c r="P1260" s="104"/>
      <c r="Q1260" s="104"/>
      <c r="R1260" s="104"/>
      <c r="S1260" s="104"/>
      <c r="T1260" s="104"/>
      <c r="U1260" s="104"/>
      <c r="V1260" s="104"/>
      <c r="W1260" s="104"/>
      <c r="X1260" s="104"/>
      <c r="Y1260" s="104"/>
      <c r="Z1260" s="104"/>
      <c r="AA1260" s="104"/>
      <c r="AB1260" s="104"/>
      <c r="AC1260" s="104"/>
      <c r="AD1260" s="104"/>
      <c r="AE1260" s="104"/>
      <c r="AF1260" s="104"/>
      <c r="AG1260" s="104"/>
      <c r="AH1260" s="104"/>
      <c r="AI1260" s="104"/>
      <c r="AJ1260" s="104"/>
      <c r="AK1260" s="104"/>
      <c r="AL1260" s="104"/>
      <c r="AM1260" s="104"/>
      <c r="AN1260" s="104"/>
      <c r="AO1260" s="104"/>
      <c r="AP1260" s="104"/>
      <c r="AQ1260" s="104"/>
      <c r="AR1260" s="104"/>
      <c r="AS1260" s="104"/>
      <c r="AT1260" s="104"/>
      <c r="AU1260" s="104"/>
      <c r="AV1260" s="104"/>
      <c r="AW1260" s="104"/>
      <c r="AX1260" s="104"/>
      <c r="AY1260" s="104"/>
      <c r="AZ1260" s="104"/>
      <c r="BA1260" s="104"/>
      <c r="BB1260" s="104"/>
      <c r="BC1260" s="104"/>
      <c r="BD1260" s="104"/>
      <c r="BE1260" s="104"/>
      <c r="BF1260" s="104"/>
      <c r="BG1260" s="104"/>
      <c r="BH1260" s="104"/>
      <c r="BI1260" s="104"/>
      <c r="BJ1260" s="104"/>
      <c r="BK1260" s="104"/>
      <c r="BL1260" s="104"/>
      <c r="BM1260" s="104"/>
      <c r="BN1260" s="104"/>
      <c r="BO1260" s="104"/>
      <c r="BP1260" s="104"/>
      <c r="BQ1260" s="104"/>
      <c r="BR1260" s="104"/>
      <c r="BS1260" s="104"/>
      <c r="BT1260" s="104"/>
      <c r="BU1260" s="104"/>
      <c r="BV1260" s="104"/>
      <c r="BW1260" s="104"/>
      <c r="BX1260" s="104"/>
      <c r="BY1260" s="104"/>
      <c r="BZ1260" s="104"/>
      <c r="CA1260" s="104"/>
      <c r="CB1260" s="104"/>
      <c r="CC1260" s="104"/>
      <c r="CD1260" s="104"/>
      <c r="CE1260" s="104"/>
      <c r="CF1260" s="104"/>
      <c r="CG1260" s="104"/>
      <c r="CH1260" s="104"/>
      <c r="CI1260" s="104"/>
      <c r="CJ1260" s="104"/>
      <c r="CK1260" s="104"/>
      <c r="CL1260" s="104"/>
      <c r="CM1260" s="104"/>
      <c r="CN1260" s="104"/>
      <c r="CO1260" s="104"/>
      <c r="CP1260" s="104"/>
      <c r="CQ1260" s="104"/>
    </row>
    <row r="1261" spans="1:95" ht="14.45" hidden="1">
      <c r="A1261" s="104"/>
      <c r="B1261" s="104"/>
      <c r="C1261" s="104"/>
      <c r="D1261" s="104"/>
      <c r="E1261" s="104"/>
      <c r="F1261" s="104"/>
      <c r="G1261" s="104"/>
      <c r="H1261" s="104"/>
      <c r="I1261" s="104"/>
      <c r="J1261" s="104"/>
      <c r="K1261" s="104"/>
      <c r="L1261" s="104"/>
      <c r="M1261" s="104"/>
      <c r="N1261" s="104"/>
      <c r="O1261" s="104"/>
      <c r="P1261" s="104"/>
      <c r="Q1261" s="104"/>
      <c r="R1261" s="104"/>
      <c r="S1261" s="104"/>
      <c r="T1261" s="104"/>
      <c r="U1261" s="104"/>
      <c r="V1261" s="104"/>
      <c r="W1261" s="104"/>
      <c r="X1261" s="104"/>
      <c r="Y1261" s="104"/>
      <c r="Z1261" s="104"/>
      <c r="AA1261" s="104"/>
      <c r="AB1261" s="104"/>
      <c r="AC1261" s="104"/>
      <c r="AD1261" s="104"/>
      <c r="AE1261" s="104"/>
      <c r="AF1261" s="104"/>
      <c r="AG1261" s="104"/>
      <c r="AH1261" s="104"/>
      <c r="AI1261" s="104"/>
      <c r="AJ1261" s="104"/>
      <c r="AK1261" s="104"/>
      <c r="AL1261" s="104"/>
      <c r="AM1261" s="104"/>
      <c r="AN1261" s="104"/>
      <c r="AO1261" s="104"/>
      <c r="AP1261" s="104"/>
      <c r="AQ1261" s="104"/>
      <c r="AR1261" s="104"/>
      <c r="AS1261" s="104"/>
      <c r="AT1261" s="104"/>
      <c r="AU1261" s="104"/>
      <c r="AV1261" s="104"/>
      <c r="AW1261" s="104"/>
      <c r="AX1261" s="104"/>
      <c r="AY1261" s="104"/>
      <c r="AZ1261" s="104"/>
      <c r="BA1261" s="104"/>
      <c r="BB1261" s="104"/>
      <c r="BC1261" s="104"/>
      <c r="BD1261" s="104"/>
      <c r="BE1261" s="104"/>
      <c r="BF1261" s="104"/>
      <c r="BG1261" s="104"/>
      <c r="BH1261" s="104"/>
      <c r="BI1261" s="104"/>
      <c r="BJ1261" s="104"/>
      <c r="BK1261" s="104"/>
      <c r="BL1261" s="104"/>
      <c r="BM1261" s="104"/>
      <c r="BN1261" s="104"/>
      <c r="BO1261" s="104"/>
      <c r="BP1261" s="104"/>
      <c r="BQ1261" s="104"/>
      <c r="BR1261" s="104"/>
      <c r="BS1261" s="104"/>
      <c r="BT1261" s="104"/>
      <c r="BU1261" s="104"/>
      <c r="BV1261" s="104"/>
      <c r="BW1261" s="104"/>
      <c r="BX1261" s="104"/>
      <c r="BY1261" s="104"/>
      <c r="BZ1261" s="104"/>
      <c r="CA1261" s="104"/>
      <c r="CB1261" s="104"/>
      <c r="CC1261" s="104"/>
      <c r="CD1261" s="104"/>
      <c r="CE1261" s="104"/>
      <c r="CF1261" s="104"/>
      <c r="CG1261" s="104"/>
      <c r="CH1261" s="104"/>
      <c r="CI1261" s="104"/>
      <c r="CJ1261" s="104"/>
      <c r="CK1261" s="104"/>
      <c r="CL1261" s="104"/>
      <c r="CM1261" s="104"/>
      <c r="CN1261" s="104"/>
      <c r="CO1261" s="104"/>
      <c r="CP1261" s="104"/>
      <c r="CQ1261" s="104"/>
    </row>
    <row r="1262" spans="1:95" ht="14.45" hidden="1">
      <c r="A1262" s="104"/>
      <c r="B1262" s="104"/>
      <c r="C1262" s="104"/>
      <c r="D1262" s="104"/>
      <c r="E1262" s="104"/>
      <c r="F1262" s="104"/>
      <c r="G1262" s="104"/>
      <c r="H1262" s="104"/>
      <c r="I1262" s="104"/>
      <c r="J1262" s="104"/>
      <c r="K1262" s="104"/>
      <c r="L1262" s="104"/>
      <c r="M1262" s="104"/>
      <c r="N1262" s="104"/>
      <c r="O1262" s="104"/>
      <c r="P1262" s="104"/>
      <c r="Q1262" s="104"/>
      <c r="R1262" s="104"/>
      <c r="S1262" s="104"/>
      <c r="T1262" s="104"/>
      <c r="U1262" s="104"/>
      <c r="V1262" s="104"/>
      <c r="W1262" s="104"/>
      <c r="X1262" s="104"/>
      <c r="Y1262" s="104"/>
      <c r="Z1262" s="104"/>
      <c r="AA1262" s="104"/>
      <c r="AB1262" s="104"/>
      <c r="AC1262" s="104"/>
      <c r="AD1262" s="104"/>
      <c r="AE1262" s="104"/>
      <c r="AF1262" s="104"/>
      <c r="AG1262" s="104"/>
      <c r="AH1262" s="104"/>
      <c r="AI1262" s="104"/>
      <c r="AJ1262" s="104"/>
      <c r="AK1262" s="104"/>
      <c r="AL1262" s="104"/>
      <c r="AM1262" s="104"/>
      <c r="AN1262" s="104"/>
      <c r="AO1262" s="104"/>
      <c r="AP1262" s="104"/>
      <c r="AQ1262" s="104"/>
      <c r="AR1262" s="104"/>
      <c r="AS1262" s="104"/>
      <c r="AT1262" s="104"/>
      <c r="AU1262" s="104"/>
      <c r="AV1262" s="104"/>
      <c r="AW1262" s="104"/>
      <c r="AX1262" s="104"/>
      <c r="AY1262" s="104"/>
      <c r="AZ1262" s="104"/>
      <c r="BA1262" s="104"/>
      <c r="BB1262" s="104"/>
      <c r="BC1262" s="104"/>
      <c r="BD1262" s="104"/>
      <c r="BE1262" s="104"/>
      <c r="BF1262" s="104"/>
      <c r="BG1262" s="104"/>
      <c r="BH1262" s="104"/>
      <c r="BI1262" s="104"/>
      <c r="BJ1262" s="104"/>
      <c r="BK1262" s="104"/>
      <c r="BL1262" s="104"/>
      <c r="BM1262" s="104"/>
      <c r="BN1262" s="104"/>
      <c r="BO1262" s="104"/>
      <c r="BP1262" s="104"/>
      <c r="BQ1262" s="104"/>
      <c r="BR1262" s="104"/>
      <c r="BS1262" s="104"/>
      <c r="BT1262" s="104"/>
      <c r="BU1262" s="104"/>
      <c r="BV1262" s="104"/>
      <c r="BW1262" s="104"/>
      <c r="BX1262" s="104"/>
      <c r="BY1262" s="104"/>
      <c r="BZ1262" s="104"/>
      <c r="CA1262" s="104"/>
      <c r="CB1262" s="104"/>
      <c r="CC1262" s="104"/>
      <c r="CD1262" s="104"/>
      <c r="CE1262" s="104"/>
      <c r="CF1262" s="104"/>
      <c r="CG1262" s="104"/>
      <c r="CH1262" s="104"/>
      <c r="CI1262" s="104"/>
      <c r="CJ1262" s="104"/>
      <c r="CK1262" s="104"/>
      <c r="CL1262" s="104"/>
      <c r="CM1262" s="104"/>
      <c r="CN1262" s="104"/>
      <c r="CO1262" s="104"/>
      <c r="CP1262" s="104"/>
      <c r="CQ1262" s="104"/>
    </row>
    <row r="1263" spans="1:95" ht="14.45" hidden="1">
      <c r="A1263" s="104"/>
      <c r="B1263" s="104"/>
      <c r="C1263" s="104"/>
      <c r="D1263" s="104"/>
      <c r="E1263" s="104"/>
      <c r="F1263" s="104"/>
      <c r="G1263" s="104"/>
      <c r="H1263" s="104"/>
      <c r="I1263" s="104"/>
      <c r="J1263" s="104"/>
      <c r="K1263" s="104"/>
      <c r="L1263" s="104"/>
      <c r="M1263" s="104"/>
      <c r="N1263" s="104"/>
      <c r="O1263" s="104"/>
      <c r="P1263" s="104"/>
      <c r="Q1263" s="104"/>
      <c r="R1263" s="104"/>
      <c r="S1263" s="104"/>
      <c r="T1263" s="104"/>
      <c r="U1263" s="104"/>
      <c r="V1263" s="104"/>
      <c r="W1263" s="104"/>
      <c r="X1263" s="104"/>
      <c r="Y1263" s="104"/>
      <c r="Z1263" s="104"/>
      <c r="AA1263" s="104"/>
      <c r="AB1263" s="104"/>
      <c r="AC1263" s="104"/>
      <c r="AD1263" s="104"/>
      <c r="AE1263" s="104"/>
      <c r="AF1263" s="104"/>
      <c r="AG1263" s="104"/>
      <c r="AH1263" s="104"/>
      <c r="AI1263" s="104"/>
      <c r="AJ1263" s="104"/>
      <c r="AK1263" s="104"/>
      <c r="AL1263" s="104"/>
      <c r="AM1263" s="104"/>
      <c r="AN1263" s="104"/>
      <c r="AO1263" s="104"/>
      <c r="AP1263" s="104"/>
      <c r="AQ1263" s="104"/>
      <c r="AR1263" s="104"/>
      <c r="AS1263" s="104"/>
      <c r="AT1263" s="104"/>
      <c r="AU1263" s="104"/>
      <c r="AV1263" s="104"/>
      <c r="AW1263" s="104"/>
      <c r="AX1263" s="104"/>
      <c r="AY1263" s="104"/>
      <c r="AZ1263" s="104"/>
      <c r="BA1263" s="104"/>
      <c r="BB1263" s="104"/>
      <c r="BC1263" s="104"/>
      <c r="BD1263" s="104"/>
      <c r="BE1263" s="104"/>
      <c r="BF1263" s="104"/>
      <c r="BG1263" s="104"/>
      <c r="BH1263" s="104"/>
      <c r="BI1263" s="104"/>
      <c r="BJ1263" s="104"/>
      <c r="BK1263" s="104"/>
      <c r="BL1263" s="104"/>
      <c r="BM1263" s="104"/>
      <c r="BN1263" s="104"/>
      <c r="BO1263" s="104"/>
      <c r="BP1263" s="104"/>
      <c r="BQ1263" s="104"/>
      <c r="BR1263" s="104"/>
      <c r="BS1263" s="104"/>
      <c r="BT1263" s="104"/>
      <c r="BU1263" s="104"/>
      <c r="BV1263" s="104"/>
      <c r="BW1263" s="104"/>
      <c r="BX1263" s="104"/>
      <c r="BY1263" s="104"/>
      <c r="BZ1263" s="104"/>
      <c r="CA1263" s="104"/>
      <c r="CB1263" s="104"/>
      <c r="CC1263" s="104"/>
      <c r="CD1263" s="104"/>
      <c r="CE1263" s="104"/>
      <c r="CF1263" s="104"/>
      <c r="CG1263" s="104"/>
      <c r="CH1263" s="104"/>
      <c r="CI1263" s="104"/>
      <c r="CJ1263" s="104"/>
      <c r="CK1263" s="104"/>
      <c r="CL1263" s="104"/>
      <c r="CM1263" s="104"/>
      <c r="CN1263" s="104"/>
      <c r="CO1263" s="104"/>
      <c r="CP1263" s="104"/>
      <c r="CQ1263" s="104"/>
    </row>
    <row r="1264" spans="1:95" ht="14.45" hidden="1">
      <c r="A1264" s="104"/>
      <c r="B1264" s="104"/>
      <c r="C1264" s="104"/>
      <c r="D1264" s="104"/>
      <c r="E1264" s="104"/>
      <c r="F1264" s="104"/>
      <c r="G1264" s="104"/>
      <c r="H1264" s="104"/>
      <c r="I1264" s="104"/>
      <c r="J1264" s="104"/>
      <c r="K1264" s="104"/>
      <c r="L1264" s="104"/>
      <c r="M1264" s="104"/>
      <c r="N1264" s="104"/>
      <c r="O1264" s="104"/>
      <c r="P1264" s="104"/>
      <c r="Q1264" s="104"/>
      <c r="R1264" s="104"/>
      <c r="S1264" s="104"/>
      <c r="T1264" s="104"/>
      <c r="U1264" s="104"/>
      <c r="V1264" s="104"/>
      <c r="W1264" s="104"/>
      <c r="X1264" s="104"/>
      <c r="Y1264" s="104"/>
      <c r="Z1264" s="104"/>
      <c r="AA1264" s="104"/>
      <c r="AB1264" s="104"/>
      <c r="AC1264" s="104"/>
      <c r="AD1264" s="104"/>
      <c r="AE1264" s="104"/>
      <c r="AF1264" s="104"/>
      <c r="AG1264" s="104"/>
      <c r="AH1264" s="104"/>
      <c r="AI1264" s="104"/>
      <c r="AJ1264" s="104"/>
      <c r="AK1264" s="104"/>
      <c r="AL1264" s="104"/>
      <c r="AM1264" s="104"/>
      <c r="AN1264" s="104"/>
      <c r="AO1264" s="104"/>
      <c r="AP1264" s="104"/>
      <c r="AQ1264" s="104"/>
      <c r="AR1264" s="104"/>
      <c r="AS1264" s="104"/>
      <c r="AT1264" s="104"/>
      <c r="AU1264" s="104"/>
      <c r="AV1264" s="104"/>
      <c r="AW1264" s="104"/>
      <c r="AX1264" s="104"/>
      <c r="AY1264" s="104"/>
      <c r="AZ1264" s="104"/>
      <c r="BA1264" s="104"/>
      <c r="BB1264" s="104"/>
      <c r="BC1264" s="104"/>
      <c r="BD1264" s="104"/>
      <c r="BE1264" s="104"/>
      <c r="BF1264" s="104"/>
      <c r="BG1264" s="104"/>
      <c r="BH1264" s="104"/>
      <c r="BI1264" s="104"/>
      <c r="BJ1264" s="104"/>
      <c r="BK1264" s="104"/>
      <c r="BL1264" s="104"/>
      <c r="BM1264" s="104"/>
      <c r="BN1264" s="104"/>
      <c r="BO1264" s="104"/>
      <c r="BP1264" s="104"/>
      <c r="BQ1264" s="104"/>
      <c r="BR1264" s="104"/>
      <c r="BS1264" s="104"/>
      <c r="BT1264" s="104"/>
      <c r="BU1264" s="104"/>
      <c r="BV1264" s="104"/>
      <c r="BW1264" s="104"/>
      <c r="BX1264" s="104"/>
      <c r="BY1264" s="104"/>
      <c r="BZ1264" s="104"/>
      <c r="CA1264" s="104"/>
      <c r="CB1264" s="104"/>
      <c r="CC1264" s="104"/>
      <c r="CD1264" s="104"/>
      <c r="CE1264" s="104"/>
      <c r="CF1264" s="104"/>
      <c r="CG1264" s="104"/>
      <c r="CH1264" s="104"/>
      <c r="CI1264" s="104"/>
      <c r="CJ1264" s="104"/>
      <c r="CK1264" s="104"/>
      <c r="CL1264" s="104"/>
      <c r="CM1264" s="104"/>
      <c r="CN1264" s="104"/>
      <c r="CO1264" s="104"/>
      <c r="CP1264" s="104"/>
      <c r="CQ1264" s="104"/>
    </row>
    <row r="1265" spans="1:95" ht="14.45" hidden="1">
      <c r="A1265" s="104"/>
      <c r="B1265" s="104"/>
      <c r="C1265" s="104"/>
      <c r="D1265" s="104"/>
      <c r="E1265" s="104"/>
      <c r="F1265" s="104"/>
      <c r="G1265" s="104"/>
      <c r="H1265" s="104"/>
      <c r="I1265" s="104"/>
      <c r="J1265" s="104"/>
      <c r="K1265" s="104"/>
      <c r="L1265" s="104"/>
      <c r="M1265" s="104"/>
      <c r="N1265" s="104"/>
      <c r="O1265" s="104"/>
      <c r="P1265" s="104"/>
      <c r="Q1265" s="104"/>
      <c r="R1265" s="104"/>
      <c r="S1265" s="104"/>
      <c r="T1265" s="104"/>
      <c r="U1265" s="104"/>
      <c r="V1265" s="104"/>
      <c r="W1265" s="104"/>
      <c r="X1265" s="104"/>
      <c r="Y1265" s="104"/>
      <c r="Z1265" s="104"/>
      <c r="AA1265" s="104"/>
      <c r="AB1265" s="104"/>
      <c r="AC1265" s="104"/>
      <c r="AD1265" s="104"/>
      <c r="AE1265" s="104"/>
      <c r="AF1265" s="104"/>
      <c r="AG1265" s="104"/>
      <c r="AH1265" s="104"/>
      <c r="AI1265" s="104"/>
      <c r="AJ1265" s="104"/>
      <c r="AK1265" s="104"/>
      <c r="AL1265" s="104"/>
      <c r="AM1265" s="104"/>
      <c r="AN1265" s="104"/>
      <c r="AO1265" s="104"/>
      <c r="AP1265" s="104"/>
      <c r="AQ1265" s="104"/>
      <c r="AR1265" s="104"/>
      <c r="AS1265" s="104"/>
      <c r="AT1265" s="104"/>
      <c r="AU1265" s="104"/>
      <c r="AV1265" s="104"/>
      <c r="AW1265" s="104"/>
      <c r="AX1265" s="104"/>
      <c r="AY1265" s="104"/>
      <c r="AZ1265" s="104"/>
      <c r="BA1265" s="104"/>
      <c r="BB1265" s="104"/>
      <c r="BC1265" s="104"/>
      <c r="BD1265" s="104"/>
      <c r="BE1265" s="104"/>
      <c r="BF1265" s="104"/>
      <c r="BG1265" s="104"/>
      <c r="BH1265" s="104"/>
      <c r="BI1265" s="104"/>
      <c r="BJ1265" s="104"/>
      <c r="BK1265" s="104"/>
      <c r="BL1265" s="104"/>
      <c r="BM1265" s="104"/>
      <c r="BN1265" s="104"/>
      <c r="BO1265" s="104"/>
      <c r="BP1265" s="104"/>
      <c r="BQ1265" s="104"/>
      <c r="BR1265" s="104"/>
      <c r="BS1265" s="104"/>
      <c r="BT1265" s="104"/>
      <c r="BU1265" s="104"/>
      <c r="BV1265" s="104"/>
      <c r="BW1265" s="104"/>
      <c r="BX1265" s="104"/>
      <c r="BY1265" s="104"/>
      <c r="BZ1265" s="104"/>
      <c r="CA1265" s="104"/>
      <c r="CB1265" s="104"/>
      <c r="CC1265" s="104"/>
      <c r="CD1265" s="104"/>
      <c r="CE1265" s="104"/>
      <c r="CF1265" s="104"/>
      <c r="CG1265" s="104"/>
      <c r="CH1265" s="104"/>
      <c r="CI1265" s="104"/>
      <c r="CJ1265" s="104"/>
      <c r="CK1265" s="104"/>
      <c r="CL1265" s="104"/>
      <c r="CM1265" s="104"/>
      <c r="CN1265" s="104"/>
      <c r="CO1265" s="104"/>
      <c r="CP1265" s="104"/>
      <c r="CQ1265" s="104"/>
    </row>
    <row r="1266" spans="1:95" ht="14.45" hidden="1">
      <c r="A1266" s="104"/>
      <c r="B1266" s="104"/>
      <c r="C1266" s="104"/>
      <c r="D1266" s="104"/>
      <c r="E1266" s="104"/>
      <c r="F1266" s="104"/>
      <c r="G1266" s="104"/>
      <c r="H1266" s="104"/>
      <c r="I1266" s="104"/>
      <c r="J1266" s="104"/>
      <c r="K1266" s="104"/>
      <c r="L1266" s="104"/>
      <c r="M1266" s="104"/>
      <c r="N1266" s="104"/>
      <c r="O1266" s="104"/>
      <c r="P1266" s="104"/>
      <c r="Q1266" s="104"/>
      <c r="R1266" s="104"/>
      <c r="S1266" s="104"/>
      <c r="T1266" s="104"/>
      <c r="U1266" s="104"/>
      <c r="V1266" s="104"/>
      <c r="W1266" s="104"/>
      <c r="X1266" s="104"/>
      <c r="Y1266" s="104"/>
      <c r="Z1266" s="104"/>
      <c r="AA1266" s="104"/>
      <c r="AB1266" s="104"/>
      <c r="AC1266" s="104"/>
      <c r="AD1266" s="104"/>
      <c r="AE1266" s="104"/>
      <c r="AF1266" s="104"/>
      <c r="AG1266" s="104"/>
      <c r="AH1266" s="104"/>
      <c r="AI1266" s="104"/>
      <c r="AJ1266" s="104"/>
      <c r="AK1266" s="104"/>
      <c r="AL1266" s="104"/>
      <c r="AM1266" s="104"/>
      <c r="AN1266" s="104"/>
      <c r="AO1266" s="104"/>
      <c r="AP1266" s="104"/>
      <c r="AQ1266" s="104"/>
      <c r="AR1266" s="104"/>
      <c r="AS1266" s="104"/>
      <c r="AT1266" s="104"/>
      <c r="AU1266" s="104"/>
      <c r="AV1266" s="104"/>
      <c r="AW1266" s="104"/>
      <c r="AX1266" s="104"/>
      <c r="AY1266" s="104"/>
      <c r="AZ1266" s="104"/>
      <c r="BA1266" s="104"/>
      <c r="BB1266" s="104"/>
      <c r="BC1266" s="104"/>
      <c r="BD1266" s="104"/>
      <c r="BE1266" s="104"/>
      <c r="BF1266" s="104"/>
      <c r="BG1266" s="104"/>
      <c r="BH1266" s="104"/>
      <c r="BI1266" s="104"/>
      <c r="BJ1266" s="104"/>
      <c r="BK1266" s="104"/>
      <c r="BL1266" s="104"/>
      <c r="BM1266" s="104"/>
      <c r="BN1266" s="104"/>
      <c r="BO1266" s="104"/>
      <c r="BP1266" s="104"/>
      <c r="BQ1266" s="104"/>
      <c r="BR1266" s="104"/>
      <c r="BS1266" s="104"/>
      <c r="BT1266" s="104"/>
      <c r="BU1266" s="104"/>
      <c r="BV1266" s="104"/>
      <c r="BW1266" s="104"/>
      <c r="BX1266" s="104"/>
      <c r="BY1266" s="104"/>
      <c r="BZ1266" s="104"/>
      <c r="CA1266" s="104"/>
      <c r="CB1266" s="104"/>
      <c r="CC1266" s="104"/>
      <c r="CD1266" s="104"/>
      <c r="CE1266" s="104"/>
      <c r="CF1266" s="104"/>
      <c r="CG1266" s="104"/>
      <c r="CH1266" s="104"/>
      <c r="CI1266" s="104"/>
      <c r="CJ1266" s="104"/>
      <c r="CK1266" s="104"/>
      <c r="CL1266" s="104"/>
      <c r="CM1266" s="104"/>
      <c r="CN1266" s="104"/>
      <c r="CO1266" s="104"/>
      <c r="CP1266" s="104"/>
      <c r="CQ1266" s="104"/>
    </row>
    <row r="1267" spans="1:95" ht="14.45" hidden="1">
      <c r="A1267" s="104"/>
      <c r="B1267" s="104"/>
      <c r="C1267" s="104"/>
      <c r="D1267" s="104"/>
      <c r="E1267" s="104"/>
      <c r="F1267" s="104"/>
      <c r="G1267" s="104"/>
      <c r="H1267" s="104"/>
      <c r="I1267" s="104"/>
      <c r="J1267" s="104"/>
      <c r="K1267" s="104"/>
      <c r="L1267" s="104"/>
      <c r="M1267" s="104"/>
      <c r="N1267" s="104"/>
      <c r="O1267" s="104"/>
      <c r="P1267" s="104"/>
      <c r="Q1267" s="104"/>
      <c r="R1267" s="104"/>
      <c r="S1267" s="104"/>
      <c r="T1267" s="104"/>
      <c r="U1267" s="104"/>
      <c r="V1267" s="104"/>
      <c r="W1267" s="104"/>
      <c r="X1267" s="104"/>
      <c r="Y1267" s="104"/>
      <c r="Z1267" s="104"/>
      <c r="AA1267" s="104"/>
      <c r="AB1267" s="104"/>
      <c r="AC1267" s="104"/>
      <c r="AD1267" s="104"/>
      <c r="AE1267" s="104"/>
      <c r="AF1267" s="104"/>
      <c r="AG1267" s="104"/>
      <c r="AH1267" s="104"/>
      <c r="AI1267" s="104"/>
      <c r="AJ1267" s="104"/>
      <c r="AK1267" s="104"/>
      <c r="AL1267" s="104"/>
      <c r="AM1267" s="104"/>
      <c r="AN1267" s="104"/>
      <c r="AO1267" s="104"/>
      <c r="AP1267" s="104"/>
      <c r="AQ1267" s="104"/>
      <c r="AR1267" s="104"/>
      <c r="AS1267" s="104"/>
      <c r="AT1267" s="104"/>
      <c r="AU1267" s="104"/>
      <c r="AV1267" s="104"/>
      <c r="AW1267" s="104"/>
      <c r="AX1267" s="104"/>
      <c r="AY1267" s="104"/>
      <c r="AZ1267" s="104"/>
      <c r="BA1267" s="104"/>
      <c r="BB1267" s="104"/>
      <c r="BC1267" s="104"/>
      <c r="BD1267" s="104"/>
      <c r="BE1267" s="104"/>
      <c r="BF1267" s="104"/>
      <c r="BG1267" s="104"/>
      <c r="BH1267" s="104"/>
      <c r="BI1267" s="104"/>
      <c r="BJ1267" s="104"/>
      <c r="BK1267" s="104"/>
      <c r="BL1267" s="104"/>
      <c r="BM1267" s="104"/>
      <c r="BN1267" s="104"/>
      <c r="BO1267" s="104"/>
      <c r="BP1267" s="104"/>
      <c r="BQ1267" s="104"/>
      <c r="BR1267" s="104"/>
      <c r="BS1267" s="104"/>
      <c r="BT1267" s="104"/>
      <c r="BU1267" s="104"/>
      <c r="BV1267" s="104"/>
      <c r="BW1267" s="104"/>
      <c r="BX1267" s="104"/>
      <c r="BY1267" s="104"/>
      <c r="BZ1267" s="104"/>
      <c r="CA1267" s="104"/>
      <c r="CB1267" s="104"/>
      <c r="CC1267" s="104"/>
      <c r="CD1267" s="104"/>
      <c r="CE1267" s="104"/>
      <c r="CF1267" s="104"/>
      <c r="CG1267" s="104"/>
      <c r="CH1267" s="104"/>
      <c r="CI1267" s="104"/>
      <c r="CJ1267" s="104"/>
      <c r="CK1267" s="104"/>
      <c r="CL1267" s="104"/>
      <c r="CM1267" s="104"/>
      <c r="CN1267" s="104"/>
      <c r="CO1267" s="104"/>
      <c r="CP1267" s="104"/>
      <c r="CQ1267" s="104"/>
    </row>
    <row r="1268" spans="1:95" ht="14.45" hidden="1">
      <c r="A1268" s="104"/>
      <c r="B1268" s="104"/>
      <c r="C1268" s="104"/>
      <c r="D1268" s="104"/>
      <c r="E1268" s="104"/>
      <c r="F1268" s="104"/>
      <c r="G1268" s="104"/>
      <c r="H1268" s="104"/>
      <c r="I1268" s="104"/>
      <c r="J1268" s="104"/>
      <c r="K1268" s="104"/>
      <c r="L1268" s="104"/>
      <c r="M1268" s="104"/>
      <c r="N1268" s="104"/>
      <c r="O1268" s="104"/>
      <c r="P1268" s="104"/>
      <c r="Q1268" s="104"/>
      <c r="R1268" s="104"/>
      <c r="S1268" s="104"/>
      <c r="T1268" s="104"/>
      <c r="U1268" s="104"/>
      <c r="V1268" s="104"/>
      <c r="W1268" s="104"/>
      <c r="X1268" s="104"/>
      <c r="Y1268" s="104"/>
      <c r="Z1268" s="104"/>
      <c r="AA1268" s="104"/>
      <c r="AB1268" s="104"/>
      <c r="AC1268" s="104"/>
      <c r="AD1268" s="104"/>
      <c r="AE1268" s="104"/>
      <c r="AF1268" s="104"/>
      <c r="AG1268" s="104"/>
      <c r="AH1268" s="104"/>
      <c r="AI1268" s="104"/>
      <c r="AJ1268" s="104"/>
      <c r="AK1268" s="104"/>
      <c r="AL1268" s="104"/>
      <c r="AM1268" s="104"/>
      <c r="AN1268" s="104"/>
      <c r="AO1268" s="104"/>
      <c r="AP1268" s="104"/>
      <c r="AQ1268" s="104"/>
      <c r="AR1268" s="104"/>
      <c r="AS1268" s="104"/>
      <c r="AT1268" s="104"/>
      <c r="AU1268" s="104"/>
      <c r="AV1268" s="104"/>
      <c r="AW1268" s="104"/>
      <c r="AX1268" s="104"/>
      <c r="AY1268" s="104"/>
      <c r="AZ1268" s="104"/>
      <c r="BA1268" s="104"/>
      <c r="BB1268" s="104"/>
      <c r="BC1268" s="104"/>
      <c r="BD1268" s="104"/>
      <c r="BE1268" s="104"/>
      <c r="BF1268" s="104"/>
      <c r="BG1268" s="104"/>
      <c r="BH1268" s="104"/>
      <c r="BI1268" s="104"/>
      <c r="BJ1268" s="104"/>
      <c r="BK1268" s="104"/>
      <c r="BL1268" s="104"/>
      <c r="BM1268" s="104"/>
      <c r="BN1268" s="104"/>
      <c r="BO1268" s="104"/>
      <c r="BP1268" s="104"/>
      <c r="BQ1268" s="104"/>
      <c r="BR1268" s="104"/>
      <c r="BS1268" s="104"/>
      <c r="BT1268" s="104"/>
      <c r="BU1268" s="104"/>
      <c r="BV1268" s="104"/>
      <c r="BW1268" s="104"/>
      <c r="BX1268" s="104"/>
      <c r="BY1268" s="104"/>
      <c r="BZ1268" s="104"/>
      <c r="CA1268" s="104"/>
      <c r="CB1268" s="104"/>
      <c r="CC1268" s="104"/>
      <c r="CD1268" s="104"/>
      <c r="CE1268" s="104"/>
      <c r="CF1268" s="104"/>
      <c r="CG1268" s="104"/>
      <c r="CH1268" s="104"/>
      <c r="CI1268" s="104"/>
      <c r="CJ1268" s="104"/>
      <c r="CK1268" s="104"/>
      <c r="CL1268" s="104"/>
      <c r="CM1268" s="104"/>
      <c r="CN1268" s="104"/>
      <c r="CO1268" s="104"/>
      <c r="CP1268" s="104"/>
      <c r="CQ1268" s="104"/>
    </row>
    <row r="1269" spans="1:95" ht="14.45" hidden="1">
      <c r="A1269" s="104"/>
      <c r="B1269" s="104"/>
      <c r="C1269" s="104"/>
      <c r="D1269" s="104"/>
      <c r="E1269" s="104"/>
      <c r="F1269" s="104"/>
      <c r="G1269" s="104"/>
      <c r="H1269" s="104"/>
      <c r="I1269" s="104"/>
      <c r="J1269" s="104"/>
      <c r="K1269" s="104"/>
      <c r="L1269" s="104"/>
      <c r="M1269" s="104"/>
      <c r="N1269" s="104"/>
      <c r="O1269" s="104"/>
      <c r="P1269" s="104"/>
      <c r="Q1269" s="104"/>
      <c r="R1269" s="104"/>
      <c r="S1269" s="104"/>
      <c r="T1269" s="104"/>
      <c r="U1269" s="104"/>
      <c r="V1269" s="104"/>
      <c r="W1269" s="104"/>
      <c r="X1269" s="104"/>
      <c r="Y1269" s="104"/>
      <c r="Z1269" s="104"/>
      <c r="AA1269" s="104"/>
      <c r="AB1269" s="104"/>
      <c r="AC1269" s="104"/>
      <c r="AD1269" s="104"/>
      <c r="AE1269" s="104"/>
      <c r="AF1269" s="104"/>
      <c r="AG1269" s="104"/>
      <c r="AH1269" s="104"/>
      <c r="AI1269" s="104"/>
      <c r="AJ1269" s="104"/>
      <c r="AK1269" s="104"/>
      <c r="AL1269" s="104"/>
      <c r="AM1269" s="104"/>
      <c r="AN1269" s="104"/>
      <c r="AO1269" s="104"/>
      <c r="AP1269" s="104"/>
      <c r="AQ1269" s="104"/>
      <c r="AR1269" s="104"/>
      <c r="AS1269" s="104"/>
      <c r="AT1269" s="104"/>
      <c r="AU1269" s="104"/>
      <c r="AV1269" s="104"/>
      <c r="AW1269" s="104"/>
      <c r="AX1269" s="104"/>
      <c r="AY1269" s="104"/>
      <c r="AZ1269" s="104"/>
      <c r="BA1269" s="104"/>
      <c r="BB1269" s="104"/>
      <c r="BC1269" s="104"/>
      <c r="BD1269" s="104"/>
      <c r="BE1269" s="104"/>
      <c r="BF1269" s="104"/>
      <c r="BG1269" s="104"/>
      <c r="BH1269" s="104"/>
      <c r="BI1269" s="104"/>
      <c r="BJ1269" s="104"/>
      <c r="BK1269" s="104"/>
      <c r="BL1269" s="104"/>
      <c r="BM1269" s="104"/>
      <c r="BN1269" s="104"/>
      <c r="BO1269" s="104"/>
      <c r="BP1269" s="104"/>
      <c r="BQ1269" s="104"/>
      <c r="BR1269" s="104"/>
      <c r="BS1269" s="104"/>
      <c r="BT1269" s="104"/>
      <c r="BU1269" s="104"/>
      <c r="BV1269" s="104"/>
      <c r="BW1269" s="104"/>
      <c r="BX1269" s="104"/>
      <c r="BY1269" s="104"/>
      <c r="BZ1269" s="104"/>
      <c r="CA1269" s="104"/>
      <c r="CB1269" s="104"/>
      <c r="CC1269" s="104"/>
      <c r="CD1269" s="104"/>
      <c r="CE1269" s="104"/>
      <c r="CF1269" s="104"/>
      <c r="CG1269" s="104"/>
      <c r="CH1269" s="104"/>
      <c r="CI1269" s="104"/>
      <c r="CJ1269" s="104"/>
      <c r="CK1269" s="104"/>
      <c r="CL1269" s="104"/>
      <c r="CM1269" s="104"/>
      <c r="CN1269" s="104"/>
      <c r="CO1269" s="104"/>
      <c r="CP1269" s="104"/>
      <c r="CQ1269" s="104"/>
    </row>
    <row r="1270" spans="1:95" ht="14.45" hidden="1">
      <c r="A1270" s="104"/>
      <c r="B1270" s="104"/>
      <c r="C1270" s="104"/>
      <c r="D1270" s="104"/>
      <c r="E1270" s="104"/>
      <c r="F1270" s="104"/>
      <c r="G1270" s="104"/>
      <c r="H1270" s="104"/>
      <c r="I1270" s="104"/>
      <c r="J1270" s="104"/>
      <c r="K1270" s="104"/>
      <c r="L1270" s="104"/>
      <c r="M1270" s="104"/>
      <c r="N1270" s="104"/>
      <c r="O1270" s="104"/>
      <c r="P1270" s="104"/>
      <c r="Q1270" s="104"/>
      <c r="R1270" s="104"/>
      <c r="S1270" s="104"/>
      <c r="T1270" s="104"/>
      <c r="U1270" s="104"/>
      <c r="V1270" s="104"/>
      <c r="W1270" s="104"/>
      <c r="X1270" s="104"/>
      <c r="Y1270" s="104"/>
      <c r="Z1270" s="104"/>
      <c r="AA1270" s="104"/>
      <c r="AB1270" s="104"/>
      <c r="AC1270" s="104"/>
      <c r="AD1270" s="104"/>
      <c r="AE1270" s="104"/>
      <c r="AF1270" s="104"/>
      <c r="AG1270" s="104"/>
      <c r="AH1270" s="104"/>
      <c r="AI1270" s="104"/>
      <c r="AJ1270" s="104"/>
      <c r="AK1270" s="104"/>
      <c r="AL1270" s="104"/>
      <c r="AM1270" s="104"/>
      <c r="AN1270" s="104"/>
      <c r="AO1270" s="104"/>
      <c r="AP1270" s="104"/>
      <c r="AQ1270" s="104"/>
      <c r="AR1270" s="104"/>
      <c r="AS1270" s="104"/>
      <c r="AT1270" s="104"/>
      <c r="AU1270" s="104"/>
      <c r="AV1270" s="104"/>
      <c r="AW1270" s="104"/>
      <c r="AX1270" s="104"/>
      <c r="AY1270" s="104"/>
      <c r="AZ1270" s="104"/>
      <c r="BA1270" s="104"/>
      <c r="BB1270" s="104"/>
      <c r="BC1270" s="104"/>
      <c r="BD1270" s="104"/>
      <c r="BE1270" s="104"/>
      <c r="BF1270" s="104"/>
      <c r="BG1270" s="104"/>
      <c r="BH1270" s="104"/>
      <c r="BI1270" s="104"/>
      <c r="BJ1270" s="104"/>
      <c r="BK1270" s="104"/>
      <c r="BL1270" s="104"/>
      <c r="BM1270" s="104"/>
      <c r="BN1270" s="104"/>
      <c r="BO1270" s="104"/>
      <c r="BP1270" s="104"/>
      <c r="BQ1270" s="104"/>
      <c r="BR1270" s="104"/>
      <c r="BS1270" s="104"/>
      <c r="BT1270" s="104"/>
      <c r="BU1270" s="104"/>
      <c r="BV1270" s="104"/>
      <c r="BW1270" s="104"/>
      <c r="BX1270" s="104"/>
      <c r="BY1270" s="104"/>
      <c r="BZ1270" s="104"/>
      <c r="CA1270" s="104"/>
      <c r="CB1270" s="104"/>
      <c r="CC1270" s="104"/>
      <c r="CD1270" s="104"/>
      <c r="CE1270" s="104"/>
      <c r="CF1270" s="104"/>
      <c r="CG1270" s="104"/>
      <c r="CH1270" s="104"/>
      <c r="CI1270" s="104"/>
      <c r="CJ1270" s="104"/>
      <c r="CK1270" s="104"/>
      <c r="CL1270" s="104"/>
      <c r="CM1270" s="104"/>
      <c r="CN1270" s="104"/>
      <c r="CO1270" s="104"/>
      <c r="CP1270" s="104"/>
      <c r="CQ1270" s="104"/>
    </row>
    <row r="1271" spans="1:95" ht="14.45" hidden="1">
      <c r="A1271" s="104"/>
      <c r="B1271" s="104"/>
      <c r="C1271" s="104"/>
      <c r="D1271" s="104"/>
      <c r="E1271" s="104"/>
      <c r="F1271" s="104"/>
      <c r="G1271" s="104"/>
      <c r="H1271" s="104"/>
      <c r="I1271" s="104"/>
      <c r="J1271" s="104"/>
      <c r="K1271" s="104"/>
      <c r="L1271" s="104"/>
      <c r="M1271" s="104"/>
      <c r="N1271" s="104"/>
      <c r="O1271" s="104"/>
      <c r="P1271" s="104"/>
      <c r="Q1271" s="104"/>
      <c r="R1271" s="104"/>
      <c r="S1271" s="104"/>
      <c r="T1271" s="104"/>
      <c r="U1271" s="104"/>
      <c r="V1271" s="104"/>
      <c r="W1271" s="104"/>
      <c r="X1271" s="104"/>
      <c r="Y1271" s="104"/>
      <c r="Z1271" s="104"/>
      <c r="AA1271" s="104"/>
      <c r="AB1271" s="104"/>
      <c r="AC1271" s="104"/>
      <c r="AD1271" s="104"/>
      <c r="AE1271" s="104"/>
      <c r="AF1271" s="104"/>
      <c r="AG1271" s="104"/>
      <c r="AH1271" s="104"/>
      <c r="AI1271" s="104"/>
      <c r="AJ1271" s="104"/>
      <c r="AK1271" s="104"/>
      <c r="AL1271" s="104"/>
      <c r="AM1271" s="104"/>
      <c r="AN1271" s="104"/>
      <c r="AO1271" s="104"/>
      <c r="AP1271" s="104"/>
      <c r="AQ1271" s="104"/>
      <c r="AR1271" s="104"/>
      <c r="AS1271" s="104"/>
      <c r="AT1271" s="104"/>
      <c r="AU1271" s="104"/>
      <c r="AV1271" s="104"/>
      <c r="AW1271" s="104"/>
      <c r="AX1271" s="104"/>
      <c r="AY1271" s="104"/>
      <c r="AZ1271" s="104"/>
      <c r="BA1271" s="104"/>
      <c r="BB1271" s="104"/>
      <c r="BC1271" s="104"/>
      <c r="BD1271" s="104"/>
      <c r="BE1271" s="104"/>
      <c r="BF1271" s="104"/>
      <c r="BG1271" s="104"/>
      <c r="BH1271" s="104"/>
      <c r="BI1271" s="104"/>
      <c r="BJ1271" s="104"/>
      <c r="BK1271" s="104"/>
      <c r="BL1271" s="104"/>
      <c r="BM1271" s="104"/>
      <c r="BN1271" s="104"/>
      <c r="BO1271" s="104"/>
      <c r="BP1271" s="104"/>
      <c r="BQ1271" s="104"/>
      <c r="BR1271" s="104"/>
      <c r="BS1271" s="104"/>
      <c r="BT1271" s="104"/>
      <c r="BU1271" s="104"/>
      <c r="BV1271" s="104"/>
      <c r="BW1271" s="104"/>
      <c r="BX1271" s="104"/>
      <c r="BY1271" s="104"/>
      <c r="BZ1271" s="104"/>
      <c r="CA1271" s="104"/>
      <c r="CB1271" s="104"/>
      <c r="CC1271" s="104"/>
      <c r="CD1271" s="104"/>
      <c r="CE1271" s="104"/>
      <c r="CF1271" s="104"/>
      <c r="CG1271" s="104"/>
      <c r="CH1271" s="104"/>
      <c r="CI1271" s="104"/>
      <c r="CJ1271" s="104"/>
      <c r="CK1271" s="104"/>
      <c r="CL1271" s="104"/>
      <c r="CM1271" s="104"/>
      <c r="CN1271" s="104"/>
      <c r="CO1271" s="104"/>
      <c r="CP1271" s="104"/>
      <c r="CQ1271" s="104"/>
    </row>
    <row r="1272" spans="1:95" ht="14.45" hidden="1">
      <c r="A1272" s="104"/>
      <c r="B1272" s="104"/>
      <c r="C1272" s="104"/>
      <c r="D1272" s="104"/>
      <c r="E1272" s="104"/>
      <c r="F1272" s="104"/>
      <c r="G1272" s="104"/>
      <c r="H1272" s="104"/>
      <c r="I1272" s="104"/>
      <c r="J1272" s="104"/>
      <c r="K1272" s="104"/>
      <c r="L1272" s="104"/>
      <c r="M1272" s="104"/>
      <c r="N1272" s="104"/>
      <c r="O1272" s="104"/>
      <c r="P1272" s="104"/>
      <c r="Q1272" s="104"/>
      <c r="R1272" s="104"/>
      <c r="S1272" s="104"/>
      <c r="T1272" s="104"/>
      <c r="U1272" s="104"/>
      <c r="V1272" s="104"/>
      <c r="W1272" s="104"/>
      <c r="X1272" s="104"/>
      <c r="Y1272" s="104"/>
      <c r="Z1272" s="104"/>
      <c r="AA1272" s="104"/>
      <c r="AB1272" s="104"/>
      <c r="AC1272" s="104"/>
      <c r="AD1272" s="104"/>
      <c r="AE1272" s="104"/>
      <c r="AF1272" s="104"/>
      <c r="AG1272" s="104"/>
      <c r="AH1272" s="104"/>
      <c r="AI1272" s="104"/>
      <c r="AJ1272" s="104"/>
      <c r="AK1272" s="104"/>
      <c r="AL1272" s="104"/>
      <c r="AM1272" s="104"/>
      <c r="AN1272" s="104"/>
      <c r="AO1272" s="104"/>
      <c r="AP1272" s="104"/>
      <c r="AQ1272" s="104"/>
      <c r="AR1272" s="104"/>
      <c r="AS1272" s="104"/>
      <c r="AT1272" s="104"/>
      <c r="AU1272" s="104"/>
      <c r="AV1272" s="104"/>
      <c r="AW1272" s="104"/>
      <c r="AX1272" s="104"/>
      <c r="AY1272" s="104"/>
      <c r="AZ1272" s="104"/>
      <c r="BA1272" s="104"/>
      <c r="BB1272" s="104"/>
      <c r="BC1272" s="104"/>
      <c r="BD1272" s="104"/>
      <c r="BE1272" s="104"/>
      <c r="BF1272" s="104"/>
      <c r="BG1272" s="104"/>
      <c r="BH1272" s="104"/>
      <c r="BI1272" s="104"/>
      <c r="BJ1272" s="104"/>
      <c r="BK1272" s="104"/>
      <c r="BL1272" s="104"/>
      <c r="BM1272" s="104"/>
      <c r="BN1272" s="104"/>
      <c r="BO1272" s="104"/>
      <c r="BP1272" s="104"/>
      <c r="BQ1272" s="104"/>
      <c r="BR1272" s="104"/>
      <c r="BS1272" s="104"/>
      <c r="BT1272" s="104"/>
      <c r="BU1272" s="104"/>
      <c r="BV1272" s="104"/>
      <c r="BW1272" s="104"/>
      <c r="BX1272" s="104"/>
      <c r="BY1272" s="104"/>
      <c r="BZ1272" s="104"/>
      <c r="CA1272" s="104"/>
      <c r="CB1272" s="104"/>
      <c r="CC1272" s="104"/>
      <c r="CD1272" s="104"/>
      <c r="CE1272" s="104"/>
      <c r="CF1272" s="104"/>
      <c r="CG1272" s="104"/>
      <c r="CH1272" s="104"/>
      <c r="CI1272" s="104"/>
      <c r="CJ1272" s="104"/>
      <c r="CK1272" s="104"/>
      <c r="CL1272" s="104"/>
      <c r="CM1272" s="104"/>
      <c r="CN1272" s="104"/>
      <c r="CO1272" s="104"/>
      <c r="CP1272" s="104"/>
      <c r="CQ1272" s="104"/>
    </row>
    <row r="1273" spans="1:95" ht="14.45" hidden="1">
      <c r="A1273" s="104"/>
      <c r="B1273" s="104"/>
      <c r="C1273" s="104"/>
      <c r="D1273" s="104"/>
      <c r="E1273" s="104"/>
      <c r="F1273" s="104"/>
      <c r="G1273" s="104"/>
      <c r="H1273" s="104"/>
      <c r="I1273" s="104"/>
      <c r="J1273" s="104"/>
      <c r="K1273" s="104"/>
      <c r="L1273" s="104"/>
      <c r="M1273" s="104"/>
      <c r="N1273" s="104"/>
      <c r="O1273" s="104"/>
      <c r="P1273" s="104"/>
      <c r="Q1273" s="104"/>
      <c r="R1273" s="104"/>
      <c r="S1273" s="104"/>
      <c r="T1273" s="104"/>
      <c r="U1273" s="104"/>
      <c r="V1273" s="104"/>
      <c r="W1273" s="104"/>
      <c r="X1273" s="104"/>
      <c r="Y1273" s="104"/>
      <c r="Z1273" s="104"/>
      <c r="AA1273" s="104"/>
      <c r="AB1273" s="104"/>
      <c r="AC1273" s="104"/>
      <c r="AD1273" s="104"/>
      <c r="AE1273" s="104"/>
      <c r="AF1273" s="104"/>
      <c r="AG1273" s="104"/>
      <c r="AH1273" s="104"/>
      <c r="AI1273" s="104"/>
      <c r="AJ1273" s="104"/>
      <c r="AK1273" s="104"/>
      <c r="AL1273" s="104"/>
      <c r="AM1273" s="104"/>
      <c r="AN1273" s="104"/>
      <c r="AO1273" s="104"/>
      <c r="AP1273" s="104"/>
      <c r="AQ1273" s="104"/>
      <c r="AR1273" s="104"/>
      <c r="AS1273" s="104"/>
      <c r="AT1273" s="104"/>
      <c r="AU1273" s="104"/>
      <c r="AV1273" s="104"/>
      <c r="AW1273" s="104"/>
      <c r="AX1273" s="104"/>
      <c r="AY1273" s="104"/>
      <c r="AZ1273" s="104"/>
      <c r="BA1273" s="104"/>
      <c r="BB1273" s="104"/>
      <c r="BC1273" s="104"/>
      <c r="BD1273" s="104"/>
      <c r="BE1273" s="104"/>
      <c r="BF1273" s="104"/>
      <c r="BG1273" s="104"/>
      <c r="BH1273" s="104"/>
      <c r="BI1273" s="104"/>
      <c r="BJ1273" s="104"/>
      <c r="BK1273" s="104"/>
      <c r="BL1273" s="104"/>
      <c r="BM1273" s="104"/>
      <c r="BN1273" s="104"/>
      <c r="BO1273" s="104"/>
      <c r="BP1273" s="104"/>
      <c r="BQ1273" s="104"/>
      <c r="BR1273" s="104"/>
      <c r="BS1273" s="104"/>
      <c r="BT1273" s="104"/>
      <c r="BU1273" s="104"/>
      <c r="BV1273" s="104"/>
      <c r="BW1273" s="104"/>
      <c r="BX1273" s="104"/>
      <c r="BY1273" s="104"/>
      <c r="BZ1273" s="104"/>
      <c r="CA1273" s="104"/>
      <c r="CB1273" s="104"/>
      <c r="CC1273" s="104"/>
      <c r="CD1273" s="104"/>
      <c r="CE1273" s="104"/>
      <c r="CF1273" s="104"/>
      <c r="CG1273" s="104"/>
      <c r="CH1273" s="104"/>
      <c r="CI1273" s="104"/>
      <c r="CJ1273" s="104"/>
      <c r="CK1273" s="104"/>
      <c r="CL1273" s="104"/>
      <c r="CM1273" s="104"/>
      <c r="CN1273" s="104"/>
      <c r="CO1273" s="104"/>
      <c r="CP1273" s="104"/>
      <c r="CQ1273" s="104"/>
    </row>
    <row r="1274" spans="1:95" ht="14.45" hidden="1">
      <c r="A1274" s="104"/>
      <c r="B1274" s="104"/>
      <c r="C1274" s="104"/>
      <c r="D1274" s="104"/>
      <c r="E1274" s="104"/>
      <c r="F1274" s="104"/>
      <c r="G1274" s="104"/>
      <c r="H1274" s="104"/>
      <c r="I1274" s="104"/>
      <c r="J1274" s="104"/>
      <c r="K1274" s="104"/>
      <c r="L1274" s="104"/>
      <c r="M1274" s="104"/>
      <c r="N1274" s="104"/>
      <c r="O1274" s="104"/>
      <c r="P1274" s="104"/>
      <c r="Q1274" s="104"/>
      <c r="R1274" s="104"/>
      <c r="S1274" s="104"/>
      <c r="T1274" s="104"/>
      <c r="U1274" s="104"/>
      <c r="V1274" s="104"/>
      <c r="W1274" s="104"/>
      <c r="X1274" s="104"/>
      <c r="Y1274" s="104"/>
      <c r="Z1274" s="104"/>
      <c r="AA1274" s="104"/>
      <c r="AB1274" s="104"/>
      <c r="AC1274" s="104"/>
      <c r="AD1274" s="104"/>
      <c r="AE1274" s="104"/>
      <c r="AF1274" s="104"/>
      <c r="AG1274" s="104"/>
      <c r="AH1274" s="104"/>
      <c r="AI1274" s="104"/>
      <c r="AJ1274" s="104"/>
      <c r="AK1274" s="104"/>
      <c r="AL1274" s="104"/>
      <c r="AM1274" s="104"/>
      <c r="AN1274" s="104"/>
      <c r="AO1274" s="104"/>
      <c r="AP1274" s="104"/>
      <c r="AQ1274" s="104"/>
      <c r="AR1274" s="104"/>
      <c r="AS1274" s="104"/>
      <c r="AT1274" s="104"/>
      <c r="AU1274" s="104"/>
      <c r="AV1274" s="104"/>
      <c r="AW1274" s="104"/>
      <c r="AX1274" s="104"/>
      <c r="AY1274" s="104"/>
      <c r="AZ1274" s="104"/>
      <c r="BA1274" s="104"/>
      <c r="BB1274" s="104"/>
      <c r="BC1274" s="104"/>
      <c r="BD1274" s="104"/>
      <c r="BE1274" s="104"/>
      <c r="BF1274" s="104"/>
      <c r="BG1274" s="104"/>
      <c r="BH1274" s="104"/>
      <c r="BI1274" s="104"/>
      <c r="BJ1274" s="104"/>
      <c r="BK1274" s="104"/>
      <c r="BL1274" s="104"/>
      <c r="BM1274" s="104"/>
      <c r="BN1274" s="104"/>
      <c r="BO1274" s="104"/>
      <c r="BP1274" s="104"/>
      <c r="BQ1274" s="104"/>
      <c r="BR1274" s="104"/>
      <c r="BS1274" s="104"/>
      <c r="BT1274" s="104"/>
      <c r="BU1274" s="104"/>
      <c r="BV1274" s="104"/>
      <c r="BW1274" s="104"/>
      <c r="BX1274" s="104"/>
      <c r="BY1274" s="104"/>
      <c r="BZ1274" s="104"/>
      <c r="CA1274" s="104"/>
      <c r="CB1274" s="104"/>
      <c r="CC1274" s="104"/>
      <c r="CD1274" s="104"/>
      <c r="CE1274" s="104"/>
      <c r="CF1274" s="104"/>
      <c r="CG1274" s="104"/>
      <c r="CH1274" s="104"/>
      <c r="CI1274" s="104"/>
      <c r="CJ1274" s="104"/>
      <c r="CK1274" s="104"/>
      <c r="CL1274" s="104"/>
      <c r="CM1274" s="104"/>
      <c r="CN1274" s="104"/>
      <c r="CO1274" s="104"/>
      <c r="CP1274" s="104"/>
      <c r="CQ1274" s="104"/>
    </row>
    <row r="1275" spans="1:95" ht="14.45" hidden="1">
      <c r="A1275" s="104"/>
      <c r="B1275" s="104"/>
      <c r="C1275" s="104"/>
      <c r="D1275" s="104"/>
      <c r="E1275" s="104"/>
      <c r="F1275" s="104"/>
      <c r="G1275" s="104"/>
      <c r="H1275" s="104"/>
      <c r="I1275" s="104"/>
      <c r="J1275" s="104"/>
      <c r="K1275" s="104"/>
      <c r="L1275" s="104"/>
      <c r="M1275" s="104"/>
      <c r="N1275" s="104"/>
      <c r="O1275" s="104"/>
      <c r="P1275" s="104"/>
      <c r="Q1275" s="104"/>
      <c r="R1275" s="104"/>
      <c r="S1275" s="104"/>
      <c r="T1275" s="104"/>
      <c r="U1275" s="104"/>
      <c r="V1275" s="104"/>
      <c r="W1275" s="104"/>
      <c r="X1275" s="104"/>
      <c r="Y1275" s="104"/>
      <c r="Z1275" s="104"/>
      <c r="AA1275" s="104"/>
      <c r="AB1275" s="104"/>
      <c r="AC1275" s="104"/>
      <c r="AD1275" s="104"/>
      <c r="AE1275" s="104"/>
      <c r="AF1275" s="104"/>
      <c r="AG1275" s="104"/>
      <c r="AH1275" s="104"/>
      <c r="AI1275" s="104"/>
      <c r="AJ1275" s="104"/>
      <c r="AK1275" s="104"/>
      <c r="AL1275" s="104"/>
      <c r="AM1275" s="104"/>
      <c r="AN1275" s="104"/>
      <c r="AO1275" s="104"/>
      <c r="AP1275" s="104"/>
      <c r="AQ1275" s="104"/>
      <c r="AR1275" s="104"/>
      <c r="AS1275" s="104"/>
      <c r="AT1275" s="104"/>
      <c r="AU1275" s="104"/>
      <c r="AV1275" s="104"/>
      <c r="AW1275" s="104"/>
      <c r="AX1275" s="104"/>
      <c r="AY1275" s="104"/>
      <c r="AZ1275" s="104"/>
      <c r="BA1275" s="104"/>
      <c r="BB1275" s="104"/>
      <c r="BC1275" s="104"/>
      <c r="BD1275" s="104"/>
      <c r="BE1275" s="104"/>
      <c r="BF1275" s="104"/>
      <c r="BG1275" s="104"/>
      <c r="BH1275" s="104"/>
      <c r="BI1275" s="104"/>
      <c r="BJ1275" s="104"/>
      <c r="BK1275" s="104"/>
      <c r="BL1275" s="104"/>
      <c r="BM1275" s="104"/>
      <c r="BN1275" s="104"/>
      <c r="BO1275" s="104"/>
      <c r="BP1275" s="104"/>
      <c r="BQ1275" s="104"/>
      <c r="BR1275" s="104"/>
      <c r="BS1275" s="104"/>
      <c r="BT1275" s="104"/>
      <c r="BU1275" s="104"/>
      <c r="BV1275" s="104"/>
      <c r="BW1275" s="104"/>
      <c r="BX1275" s="104"/>
      <c r="BY1275" s="104"/>
      <c r="BZ1275" s="104"/>
      <c r="CA1275" s="104"/>
      <c r="CB1275" s="104"/>
      <c r="CC1275" s="104"/>
      <c r="CD1275" s="104"/>
      <c r="CE1275" s="104"/>
      <c r="CF1275" s="104"/>
      <c r="CG1275" s="104"/>
      <c r="CH1275" s="104"/>
      <c r="CI1275" s="104"/>
      <c r="CJ1275" s="104"/>
      <c r="CK1275" s="104"/>
      <c r="CL1275" s="104"/>
      <c r="CM1275" s="104"/>
      <c r="CN1275" s="104"/>
      <c r="CO1275" s="104"/>
      <c r="CP1275" s="104"/>
      <c r="CQ1275" s="104"/>
    </row>
    <row r="1276" spans="1:95" ht="14.45" hidden="1">
      <c r="A1276" s="104"/>
      <c r="B1276" s="104"/>
      <c r="C1276" s="104"/>
      <c r="D1276" s="104"/>
      <c r="E1276" s="104"/>
      <c r="F1276" s="104"/>
      <c r="G1276" s="104"/>
      <c r="H1276" s="104"/>
      <c r="I1276" s="104"/>
      <c r="J1276" s="104"/>
      <c r="K1276" s="104"/>
      <c r="L1276" s="104"/>
      <c r="M1276" s="104"/>
      <c r="N1276" s="104"/>
      <c r="O1276" s="104"/>
      <c r="P1276" s="104"/>
      <c r="Q1276" s="104"/>
      <c r="R1276" s="104"/>
      <c r="S1276" s="104"/>
      <c r="T1276" s="104"/>
      <c r="U1276" s="104"/>
      <c r="V1276" s="104"/>
      <c r="W1276" s="104"/>
      <c r="X1276" s="104"/>
      <c r="Y1276" s="104"/>
      <c r="Z1276" s="104"/>
      <c r="AA1276" s="104"/>
      <c r="AB1276" s="104"/>
      <c r="AC1276" s="104"/>
      <c r="AD1276" s="104"/>
      <c r="AE1276" s="104"/>
      <c r="AF1276" s="104"/>
      <c r="AG1276" s="104"/>
      <c r="AH1276" s="104"/>
      <c r="AI1276" s="104"/>
      <c r="AJ1276" s="104"/>
      <c r="AK1276" s="104"/>
      <c r="AL1276" s="104"/>
      <c r="AM1276" s="104"/>
      <c r="AN1276" s="104"/>
      <c r="AO1276" s="104"/>
      <c r="AP1276" s="104"/>
      <c r="AQ1276" s="104"/>
      <c r="AR1276" s="104"/>
      <c r="AS1276" s="104"/>
      <c r="AT1276" s="104"/>
      <c r="AU1276" s="104"/>
      <c r="AV1276" s="104"/>
      <c r="AW1276" s="104"/>
      <c r="AX1276" s="104"/>
      <c r="AY1276" s="104"/>
      <c r="AZ1276" s="104"/>
      <c r="BA1276" s="104"/>
      <c r="BB1276" s="104"/>
      <c r="BC1276" s="104"/>
      <c r="BD1276" s="104"/>
      <c r="BE1276" s="104"/>
      <c r="BF1276" s="104"/>
      <c r="BG1276" s="104"/>
      <c r="BH1276" s="104"/>
      <c r="BI1276" s="104"/>
      <c r="BJ1276" s="104"/>
      <c r="BK1276" s="104"/>
      <c r="BL1276" s="104"/>
      <c r="BM1276" s="104"/>
      <c r="BN1276" s="104"/>
      <c r="BO1276" s="104"/>
      <c r="BP1276" s="104"/>
      <c r="BQ1276" s="104"/>
      <c r="BR1276" s="104"/>
      <c r="BS1276" s="104"/>
      <c r="BT1276" s="104"/>
      <c r="BU1276" s="104"/>
      <c r="BV1276" s="104"/>
      <c r="BW1276" s="104"/>
      <c r="BX1276" s="104"/>
      <c r="BY1276" s="104"/>
      <c r="BZ1276" s="104"/>
      <c r="CA1276" s="104"/>
      <c r="CB1276" s="104"/>
      <c r="CC1276" s="104"/>
      <c r="CD1276" s="104"/>
      <c r="CE1276" s="104"/>
      <c r="CF1276" s="104"/>
      <c r="CG1276" s="104"/>
      <c r="CH1276" s="104"/>
      <c r="CI1276" s="104"/>
      <c r="CJ1276" s="104"/>
      <c r="CK1276" s="104"/>
      <c r="CL1276" s="104"/>
      <c r="CM1276" s="104"/>
      <c r="CN1276" s="104"/>
      <c r="CO1276" s="104"/>
      <c r="CP1276" s="104"/>
      <c r="CQ1276" s="104"/>
    </row>
    <row r="1277" spans="1:95" ht="14.45" hidden="1">
      <c r="A1277" s="104"/>
      <c r="B1277" s="104"/>
      <c r="C1277" s="104"/>
      <c r="D1277" s="104"/>
      <c r="E1277" s="104"/>
      <c r="F1277" s="104"/>
      <c r="G1277" s="104"/>
      <c r="H1277" s="104"/>
      <c r="I1277" s="104"/>
      <c r="J1277" s="104"/>
      <c r="K1277" s="104"/>
      <c r="L1277" s="104"/>
      <c r="M1277" s="104"/>
      <c r="N1277" s="104"/>
      <c r="O1277" s="104"/>
      <c r="P1277" s="104"/>
      <c r="Q1277" s="104"/>
      <c r="R1277" s="104"/>
      <c r="S1277" s="104"/>
      <c r="T1277" s="104"/>
      <c r="U1277" s="104"/>
      <c r="V1277" s="104"/>
      <c r="W1277" s="104"/>
      <c r="X1277" s="104"/>
      <c r="Y1277" s="104"/>
      <c r="Z1277" s="104"/>
      <c r="AA1277" s="104"/>
      <c r="AB1277" s="104"/>
      <c r="AC1277" s="104"/>
      <c r="AD1277" s="104"/>
      <c r="AE1277" s="104"/>
      <c r="AF1277" s="104"/>
      <c r="AG1277" s="104"/>
      <c r="AH1277" s="104"/>
      <c r="AI1277" s="104"/>
      <c r="AJ1277" s="104"/>
      <c r="AK1277" s="104"/>
      <c r="AL1277" s="104"/>
      <c r="AM1277" s="104"/>
      <c r="AN1277" s="104"/>
      <c r="AO1277" s="104"/>
      <c r="AP1277" s="104"/>
      <c r="AQ1277" s="104"/>
      <c r="AR1277" s="104"/>
      <c r="AS1277" s="104"/>
      <c r="AT1277" s="104"/>
      <c r="AU1277" s="104"/>
      <c r="AV1277" s="104"/>
      <c r="AW1277" s="104"/>
      <c r="AX1277" s="104"/>
      <c r="AY1277" s="104"/>
      <c r="AZ1277" s="104"/>
      <c r="BA1277" s="104"/>
      <c r="BB1277" s="104"/>
      <c r="BC1277" s="104"/>
      <c r="BD1277" s="104"/>
      <c r="BE1277" s="104"/>
      <c r="BF1277" s="104"/>
      <c r="BG1277" s="104"/>
      <c r="BH1277" s="104"/>
      <c r="BI1277" s="104"/>
      <c r="BJ1277" s="104"/>
      <c r="BK1277" s="104"/>
      <c r="BL1277" s="104"/>
      <c r="BM1277" s="104"/>
      <c r="BN1277" s="104"/>
      <c r="BO1277" s="104"/>
      <c r="BP1277" s="104"/>
      <c r="BQ1277" s="104"/>
      <c r="BR1277" s="104"/>
      <c r="BS1277" s="104"/>
      <c r="BT1277" s="104"/>
      <c r="BU1277" s="104"/>
      <c r="BV1277" s="104"/>
      <c r="BW1277" s="104"/>
      <c r="BX1277" s="104"/>
      <c r="BY1277" s="104"/>
      <c r="BZ1277" s="104"/>
      <c r="CA1277" s="104"/>
      <c r="CB1277" s="104"/>
      <c r="CC1277" s="104"/>
      <c r="CD1277" s="104"/>
      <c r="CE1277" s="104"/>
      <c r="CF1277" s="104"/>
      <c r="CG1277" s="104"/>
      <c r="CH1277" s="104"/>
      <c r="CI1277" s="104"/>
      <c r="CJ1277" s="104"/>
      <c r="CK1277" s="104"/>
      <c r="CL1277" s="104"/>
      <c r="CM1277" s="104"/>
      <c r="CN1277" s="104"/>
      <c r="CO1277" s="104"/>
      <c r="CP1277" s="104"/>
      <c r="CQ1277" s="104"/>
    </row>
    <row r="1278" spans="1:95" ht="14.45" hidden="1">
      <c r="A1278" s="104"/>
      <c r="B1278" s="104"/>
      <c r="C1278" s="104"/>
      <c r="D1278" s="104"/>
      <c r="E1278" s="104"/>
      <c r="F1278" s="104"/>
      <c r="G1278" s="104"/>
      <c r="H1278" s="104"/>
      <c r="I1278" s="104"/>
      <c r="J1278" s="104"/>
      <c r="K1278" s="104"/>
      <c r="L1278" s="104"/>
      <c r="M1278" s="104"/>
      <c r="N1278" s="104"/>
      <c r="O1278" s="104"/>
      <c r="P1278" s="104"/>
      <c r="Q1278" s="104"/>
      <c r="R1278" s="104"/>
      <c r="S1278" s="104"/>
      <c r="T1278" s="104"/>
      <c r="U1278" s="104"/>
      <c r="V1278" s="104"/>
      <c r="W1278" s="104"/>
      <c r="X1278" s="104"/>
      <c r="Y1278" s="104"/>
      <c r="Z1278" s="104"/>
      <c r="AA1278" s="104"/>
      <c r="AB1278" s="104"/>
      <c r="AC1278" s="104"/>
      <c r="AD1278" s="104"/>
      <c r="AE1278" s="104"/>
      <c r="AF1278" s="104"/>
      <c r="AG1278" s="104"/>
      <c r="AH1278" s="104"/>
      <c r="AI1278" s="104"/>
      <c r="AJ1278" s="104"/>
      <c r="AK1278" s="104"/>
      <c r="AL1278" s="104"/>
      <c r="AM1278" s="104"/>
      <c r="AN1278" s="104"/>
      <c r="AO1278" s="104"/>
      <c r="AP1278" s="104"/>
      <c r="AQ1278" s="104"/>
      <c r="AR1278" s="104"/>
      <c r="AS1278" s="104"/>
      <c r="AT1278" s="104"/>
      <c r="AU1278" s="104"/>
      <c r="AV1278" s="104"/>
      <c r="AW1278" s="104"/>
      <c r="AX1278" s="104"/>
      <c r="AY1278" s="104"/>
      <c r="AZ1278" s="104"/>
      <c r="BA1278" s="104"/>
      <c r="BB1278" s="104"/>
      <c r="BC1278" s="104"/>
      <c r="BD1278" s="104"/>
      <c r="BE1278" s="104"/>
      <c r="BF1278" s="104"/>
      <c r="BG1278" s="104"/>
      <c r="BH1278" s="104"/>
      <c r="BI1278" s="104"/>
      <c r="BJ1278" s="104"/>
      <c r="BK1278" s="104"/>
      <c r="BL1278" s="104"/>
      <c r="BM1278" s="104"/>
      <c r="BN1278" s="104"/>
      <c r="BO1278" s="104"/>
      <c r="BP1278" s="104"/>
      <c r="BQ1278" s="104"/>
      <c r="BR1278" s="104"/>
      <c r="BS1278" s="104"/>
      <c r="BT1278" s="104"/>
      <c r="BU1278" s="104"/>
      <c r="BV1278" s="104"/>
      <c r="BW1278" s="104"/>
      <c r="BX1278" s="104"/>
      <c r="BY1278" s="104"/>
      <c r="BZ1278" s="104"/>
      <c r="CA1278" s="104"/>
      <c r="CB1278" s="104"/>
      <c r="CC1278" s="104"/>
      <c r="CD1278" s="104"/>
      <c r="CE1278" s="104"/>
      <c r="CF1278" s="104"/>
      <c r="CG1278" s="104"/>
      <c r="CH1278" s="104"/>
      <c r="CI1278" s="104"/>
      <c r="CJ1278" s="104"/>
      <c r="CK1278" s="104"/>
      <c r="CL1278" s="104"/>
      <c r="CM1278" s="104"/>
      <c r="CN1278" s="104"/>
      <c r="CO1278" s="104"/>
      <c r="CP1278" s="104"/>
      <c r="CQ1278" s="104"/>
    </row>
    <row r="1279" spans="1:95" ht="14.45" hidden="1">
      <c r="A1279" s="104"/>
      <c r="B1279" s="104"/>
      <c r="C1279" s="104"/>
      <c r="D1279" s="104"/>
      <c r="E1279" s="104"/>
      <c r="F1279" s="104"/>
      <c r="G1279" s="104"/>
      <c r="H1279" s="104"/>
      <c r="I1279" s="104"/>
      <c r="J1279" s="104"/>
      <c r="K1279" s="104"/>
      <c r="L1279" s="104"/>
      <c r="M1279" s="104"/>
      <c r="N1279" s="104"/>
      <c r="O1279" s="104"/>
      <c r="P1279" s="104"/>
      <c r="Q1279" s="104"/>
      <c r="R1279" s="104"/>
      <c r="S1279" s="104"/>
      <c r="T1279" s="104"/>
      <c r="U1279" s="104"/>
      <c r="V1279" s="104"/>
      <c r="W1279" s="104"/>
      <c r="X1279" s="104"/>
      <c r="Y1279" s="104"/>
      <c r="Z1279" s="104"/>
      <c r="AA1279" s="104"/>
      <c r="AB1279" s="104"/>
      <c r="AC1279" s="104"/>
      <c r="AD1279" s="104"/>
      <c r="AE1279" s="104"/>
      <c r="AF1279" s="104"/>
      <c r="AG1279" s="104"/>
      <c r="AH1279" s="104"/>
      <c r="AI1279" s="104"/>
      <c r="AJ1279" s="104"/>
      <c r="AK1279" s="104"/>
      <c r="AL1279" s="104"/>
      <c r="AM1279" s="104"/>
      <c r="AN1279" s="104"/>
      <c r="AO1279" s="104"/>
      <c r="AP1279" s="104"/>
      <c r="AQ1279" s="104"/>
      <c r="AR1279" s="104"/>
      <c r="AS1279" s="104"/>
      <c r="AT1279" s="104"/>
      <c r="AU1279" s="104"/>
      <c r="AV1279" s="104"/>
      <c r="AW1279" s="104"/>
      <c r="AX1279" s="104"/>
      <c r="AY1279" s="104"/>
      <c r="AZ1279" s="104"/>
      <c r="BA1279" s="104"/>
      <c r="BB1279" s="104"/>
      <c r="BC1279" s="104"/>
      <c r="BD1279" s="104"/>
      <c r="BE1279" s="104"/>
      <c r="BF1279" s="104"/>
      <c r="BG1279" s="104"/>
      <c r="BH1279" s="104"/>
      <c r="BI1279" s="104"/>
      <c r="BJ1279" s="104"/>
      <c r="BK1279" s="104"/>
      <c r="BL1279" s="104"/>
      <c r="BM1279" s="104"/>
      <c r="BN1279" s="104"/>
      <c r="BO1279" s="104"/>
      <c r="BP1279" s="104"/>
      <c r="BQ1279" s="104"/>
      <c r="BR1279" s="104"/>
      <c r="BS1279" s="104"/>
      <c r="BT1279" s="104"/>
      <c r="BU1279" s="104"/>
      <c r="BV1279" s="104"/>
      <c r="BW1279" s="104"/>
      <c r="BX1279" s="104"/>
      <c r="BY1279" s="104"/>
      <c r="BZ1279" s="104"/>
      <c r="CA1279" s="104"/>
      <c r="CB1279" s="104"/>
      <c r="CC1279" s="104"/>
      <c r="CD1279" s="104"/>
      <c r="CE1279" s="104"/>
      <c r="CF1279" s="104"/>
      <c r="CG1279" s="104"/>
      <c r="CH1279" s="104"/>
      <c r="CI1279" s="104"/>
      <c r="CJ1279" s="104"/>
      <c r="CK1279" s="104"/>
      <c r="CL1279" s="104"/>
      <c r="CM1279" s="104"/>
      <c r="CN1279" s="104"/>
      <c r="CO1279" s="104"/>
      <c r="CP1279" s="104"/>
      <c r="CQ1279" s="104"/>
    </row>
    <row r="1280" spans="1:95" ht="14.45" hidden="1">
      <c r="A1280" s="104"/>
      <c r="B1280" s="104"/>
      <c r="C1280" s="104"/>
      <c r="D1280" s="104"/>
      <c r="E1280" s="104"/>
      <c r="F1280" s="104"/>
      <c r="G1280" s="104"/>
      <c r="H1280" s="104"/>
      <c r="I1280" s="104"/>
      <c r="J1280" s="104"/>
      <c r="K1280" s="104"/>
      <c r="L1280" s="104"/>
      <c r="M1280" s="104"/>
      <c r="N1280" s="104"/>
      <c r="O1280" s="104"/>
      <c r="P1280" s="104"/>
      <c r="Q1280" s="104"/>
      <c r="R1280" s="104"/>
      <c r="S1280" s="104"/>
      <c r="T1280" s="104"/>
      <c r="U1280" s="104"/>
      <c r="V1280" s="104"/>
      <c r="W1280" s="104"/>
      <c r="X1280" s="104"/>
      <c r="Y1280" s="104"/>
      <c r="Z1280" s="104"/>
      <c r="AA1280" s="104"/>
      <c r="AB1280" s="104"/>
      <c r="AC1280" s="104"/>
      <c r="AD1280" s="104"/>
      <c r="AE1280" s="104"/>
      <c r="AF1280" s="104"/>
      <c r="AG1280" s="104"/>
      <c r="AH1280" s="104"/>
      <c r="AI1280" s="104"/>
      <c r="AJ1280" s="104"/>
      <c r="AK1280" s="104"/>
      <c r="AL1280" s="104"/>
      <c r="AM1280" s="104"/>
      <c r="AN1280" s="104"/>
      <c r="AO1280" s="104"/>
      <c r="AP1280" s="104"/>
      <c r="AQ1280" s="104"/>
      <c r="AR1280" s="104"/>
      <c r="AS1280" s="104"/>
      <c r="AT1280" s="104"/>
      <c r="AU1280" s="104"/>
      <c r="AV1280" s="104"/>
      <c r="AW1280" s="104"/>
      <c r="AX1280" s="104"/>
      <c r="AY1280" s="104"/>
      <c r="AZ1280" s="104"/>
      <c r="BA1280" s="104"/>
      <c r="BB1280" s="104"/>
      <c r="BC1280" s="104"/>
      <c r="BD1280" s="104"/>
      <c r="BE1280" s="104"/>
      <c r="BF1280" s="104"/>
      <c r="BG1280" s="104"/>
      <c r="BH1280" s="104"/>
      <c r="BI1280" s="104"/>
      <c r="BJ1280" s="104"/>
      <c r="BK1280" s="104"/>
      <c r="BL1280" s="104"/>
      <c r="BM1280" s="104"/>
      <c r="BN1280" s="104"/>
      <c r="BO1280" s="104"/>
      <c r="BP1280" s="104"/>
      <c r="BQ1280" s="104"/>
      <c r="BR1280" s="104"/>
      <c r="BS1280" s="104"/>
      <c r="BT1280" s="104"/>
      <c r="BU1280" s="104"/>
      <c r="BV1280" s="104"/>
      <c r="BW1280" s="104"/>
      <c r="BX1280" s="104"/>
      <c r="BY1280" s="104"/>
      <c r="BZ1280" s="104"/>
      <c r="CA1280" s="104"/>
      <c r="CB1280" s="104"/>
      <c r="CC1280" s="104"/>
      <c r="CD1280" s="104"/>
      <c r="CE1280" s="104"/>
      <c r="CF1280" s="104"/>
      <c r="CG1280" s="104"/>
      <c r="CH1280" s="104"/>
      <c r="CI1280" s="104"/>
      <c r="CJ1280" s="104"/>
      <c r="CK1280" s="104"/>
      <c r="CL1280" s="104"/>
      <c r="CM1280" s="104"/>
      <c r="CN1280" s="104"/>
      <c r="CO1280" s="104"/>
      <c r="CP1280" s="104"/>
      <c r="CQ1280" s="104"/>
    </row>
    <row r="1281" spans="1:95" ht="14.45" hidden="1">
      <c r="A1281" s="104"/>
      <c r="B1281" s="104"/>
      <c r="C1281" s="104"/>
      <c r="D1281" s="104"/>
      <c r="E1281" s="104"/>
      <c r="F1281" s="104"/>
      <c r="G1281" s="104"/>
      <c r="H1281" s="104"/>
      <c r="I1281" s="104"/>
      <c r="J1281" s="104"/>
      <c r="K1281" s="104"/>
      <c r="L1281" s="104"/>
      <c r="M1281" s="104"/>
      <c r="N1281" s="104"/>
      <c r="O1281" s="104"/>
      <c r="P1281" s="104"/>
      <c r="Q1281" s="104"/>
      <c r="R1281" s="104"/>
      <c r="S1281" s="104"/>
      <c r="T1281" s="104"/>
      <c r="U1281" s="104"/>
      <c r="V1281" s="104"/>
      <c r="W1281" s="104"/>
      <c r="X1281" s="104"/>
      <c r="Y1281" s="104"/>
      <c r="Z1281" s="104"/>
      <c r="AA1281" s="104"/>
      <c r="AB1281" s="104"/>
      <c r="AC1281" s="104"/>
      <c r="AD1281" s="104"/>
      <c r="AE1281" s="104"/>
      <c r="AF1281" s="104"/>
      <c r="AG1281" s="104"/>
      <c r="AH1281" s="104"/>
      <c r="AI1281" s="104"/>
      <c r="AJ1281" s="104"/>
      <c r="AK1281" s="104"/>
      <c r="AL1281" s="104"/>
      <c r="AM1281" s="104"/>
      <c r="AN1281" s="104"/>
      <c r="AO1281" s="104"/>
      <c r="AP1281" s="104"/>
      <c r="AQ1281" s="104"/>
      <c r="AR1281" s="104"/>
      <c r="AS1281" s="104"/>
      <c r="AT1281" s="104"/>
      <c r="AU1281" s="104"/>
      <c r="AV1281" s="104"/>
      <c r="AW1281" s="104"/>
      <c r="AX1281" s="104"/>
      <c r="AY1281" s="104"/>
      <c r="AZ1281" s="104"/>
      <c r="BA1281" s="104"/>
      <c r="BB1281" s="104"/>
      <c r="BC1281" s="104"/>
      <c r="BD1281" s="104"/>
      <c r="BE1281" s="104"/>
      <c r="BF1281" s="104"/>
      <c r="BG1281" s="104"/>
      <c r="BH1281" s="104"/>
      <c r="BI1281" s="104"/>
      <c r="BJ1281" s="104"/>
      <c r="BK1281" s="104"/>
      <c r="BL1281" s="104"/>
      <c r="BM1281" s="104"/>
      <c r="BN1281" s="104"/>
      <c r="BO1281" s="104"/>
      <c r="BP1281" s="104"/>
      <c r="BQ1281" s="104"/>
      <c r="BR1281" s="104"/>
      <c r="BS1281" s="104"/>
      <c r="BT1281" s="104"/>
      <c r="BU1281" s="104"/>
      <c r="BV1281" s="104"/>
      <c r="BW1281" s="104"/>
      <c r="BX1281" s="104"/>
      <c r="BY1281" s="104"/>
      <c r="BZ1281" s="104"/>
      <c r="CA1281" s="104"/>
      <c r="CB1281" s="104"/>
      <c r="CC1281" s="104"/>
      <c r="CD1281" s="104"/>
      <c r="CE1281" s="104"/>
      <c r="CF1281" s="104"/>
      <c r="CG1281" s="104"/>
      <c r="CH1281" s="104"/>
      <c r="CI1281" s="104"/>
      <c r="CJ1281" s="104"/>
      <c r="CK1281" s="104"/>
      <c r="CL1281" s="104"/>
      <c r="CM1281" s="104"/>
      <c r="CN1281" s="104"/>
      <c r="CO1281" s="104"/>
      <c r="CP1281" s="104"/>
      <c r="CQ1281" s="104"/>
    </row>
    <row r="1282" spans="1:95" ht="14.45" hidden="1">
      <c r="A1282" s="104"/>
      <c r="B1282" s="104"/>
      <c r="C1282" s="104"/>
      <c r="D1282" s="104"/>
      <c r="E1282" s="104"/>
      <c r="F1282" s="104"/>
      <c r="G1282" s="104"/>
      <c r="H1282" s="104"/>
      <c r="I1282" s="104"/>
      <c r="J1282" s="104"/>
      <c r="K1282" s="104"/>
      <c r="L1282" s="104"/>
      <c r="M1282" s="104"/>
      <c r="N1282" s="104"/>
      <c r="O1282" s="104"/>
      <c r="P1282" s="104"/>
      <c r="Q1282" s="104"/>
      <c r="R1282" s="104"/>
      <c r="S1282" s="104"/>
      <c r="T1282" s="104"/>
      <c r="U1282" s="104"/>
      <c r="V1282" s="104"/>
      <c r="W1282" s="104"/>
      <c r="X1282" s="104"/>
      <c r="Y1282" s="104"/>
      <c r="Z1282" s="104"/>
      <c r="AA1282" s="104"/>
      <c r="AB1282" s="104"/>
      <c r="AC1282" s="104"/>
      <c r="AD1282" s="104"/>
      <c r="AE1282" s="104"/>
      <c r="AF1282" s="104"/>
      <c r="AG1282" s="104"/>
      <c r="AH1282" s="104"/>
      <c r="AI1282" s="104"/>
      <c r="AJ1282" s="104"/>
      <c r="AK1282" s="104"/>
      <c r="AL1282" s="104"/>
      <c r="AM1282" s="104"/>
      <c r="AN1282" s="104"/>
      <c r="AO1282" s="104"/>
      <c r="AP1282" s="104"/>
      <c r="AQ1282" s="104"/>
      <c r="AR1282" s="104"/>
      <c r="AS1282" s="104"/>
      <c r="AT1282" s="104"/>
      <c r="AU1282" s="104"/>
      <c r="AV1282" s="104"/>
      <c r="AW1282" s="104"/>
      <c r="AX1282" s="104"/>
      <c r="AY1282" s="104"/>
      <c r="AZ1282" s="104"/>
      <c r="BA1282" s="104"/>
      <c r="BB1282" s="104"/>
      <c r="BC1282" s="104"/>
      <c r="BD1282" s="104"/>
      <c r="BE1282" s="104"/>
      <c r="BF1282" s="104"/>
      <c r="BG1282" s="104"/>
      <c r="BH1282" s="104"/>
      <c r="BI1282" s="104"/>
      <c r="BJ1282" s="104"/>
      <c r="BK1282" s="104"/>
      <c r="BL1282" s="104"/>
      <c r="BM1282" s="104"/>
      <c r="BN1282" s="104"/>
      <c r="BO1282" s="104"/>
      <c r="BP1282" s="104"/>
      <c r="BQ1282" s="104"/>
      <c r="BR1282" s="104"/>
      <c r="BS1282" s="104"/>
      <c r="BT1282" s="104"/>
      <c r="BU1282" s="104"/>
      <c r="BV1282" s="104"/>
      <c r="BW1282" s="104"/>
      <c r="BX1282" s="104"/>
      <c r="BY1282" s="104"/>
      <c r="BZ1282" s="104"/>
      <c r="CA1282" s="104"/>
      <c r="CB1282" s="104"/>
      <c r="CC1282" s="104"/>
      <c r="CD1282" s="104"/>
      <c r="CE1282" s="104"/>
      <c r="CF1282" s="104"/>
      <c r="CG1282" s="104"/>
      <c r="CH1282" s="104"/>
      <c r="CI1282" s="104"/>
      <c r="CJ1282" s="104"/>
      <c r="CK1282" s="104"/>
      <c r="CL1282" s="104"/>
      <c r="CM1282" s="104"/>
      <c r="CN1282" s="104"/>
      <c r="CO1282" s="104"/>
      <c r="CP1282" s="104"/>
      <c r="CQ1282" s="104"/>
    </row>
    <row r="1283" spans="1:95" ht="14.45" hidden="1">
      <c r="A1283" s="104"/>
      <c r="B1283" s="104"/>
      <c r="C1283" s="104"/>
      <c r="D1283" s="104"/>
      <c r="E1283" s="104"/>
      <c r="F1283" s="104"/>
      <c r="G1283" s="104"/>
      <c r="H1283" s="104"/>
      <c r="I1283" s="104"/>
      <c r="J1283" s="104"/>
      <c r="K1283" s="104"/>
      <c r="L1283" s="104"/>
      <c r="M1283" s="104"/>
      <c r="N1283" s="104"/>
      <c r="O1283" s="104"/>
      <c r="P1283" s="104"/>
      <c r="Q1283" s="104"/>
      <c r="R1283" s="104"/>
      <c r="S1283" s="104"/>
      <c r="T1283" s="104"/>
      <c r="U1283" s="104"/>
      <c r="V1283" s="104"/>
      <c r="W1283" s="104"/>
      <c r="X1283" s="104"/>
      <c r="Y1283" s="104"/>
      <c r="Z1283" s="104"/>
      <c r="AA1283" s="104"/>
      <c r="AB1283" s="104"/>
      <c r="AC1283" s="104"/>
      <c r="AD1283" s="104"/>
      <c r="AE1283" s="104"/>
      <c r="AF1283" s="104"/>
      <c r="AG1283" s="104"/>
      <c r="AH1283" s="104"/>
      <c r="AI1283" s="104"/>
      <c r="AJ1283" s="104"/>
      <c r="AK1283" s="104"/>
      <c r="AL1283" s="104"/>
      <c r="AM1283" s="104"/>
      <c r="AN1283" s="104"/>
      <c r="AO1283" s="104"/>
      <c r="AP1283" s="104"/>
      <c r="AQ1283" s="104"/>
      <c r="AR1283" s="104"/>
      <c r="AS1283" s="104"/>
      <c r="AT1283" s="104"/>
      <c r="AU1283" s="104"/>
      <c r="AV1283" s="104"/>
      <c r="AW1283" s="104"/>
      <c r="AX1283" s="104"/>
      <c r="AY1283" s="104"/>
      <c r="AZ1283" s="104"/>
      <c r="BA1283" s="104"/>
      <c r="BB1283" s="104"/>
      <c r="BC1283" s="104"/>
      <c r="BD1283" s="104"/>
      <c r="BE1283" s="104"/>
      <c r="BF1283" s="104"/>
      <c r="BG1283" s="104"/>
      <c r="BH1283" s="104"/>
      <c r="BI1283" s="104"/>
      <c r="BJ1283" s="104"/>
      <c r="BK1283" s="104"/>
      <c r="BL1283" s="104"/>
      <c r="BM1283" s="104"/>
      <c r="BN1283" s="104"/>
      <c r="BO1283" s="104"/>
      <c r="BP1283" s="104"/>
      <c r="BQ1283" s="104"/>
      <c r="BR1283" s="104"/>
      <c r="BS1283" s="104"/>
      <c r="BT1283" s="104"/>
      <c r="BU1283" s="104"/>
      <c r="BV1283" s="104"/>
      <c r="BW1283" s="104"/>
      <c r="BX1283" s="104"/>
      <c r="BY1283" s="104"/>
      <c r="BZ1283" s="104"/>
      <c r="CA1283" s="104"/>
      <c r="CB1283" s="104"/>
      <c r="CC1283" s="104"/>
      <c r="CD1283" s="104"/>
      <c r="CE1283" s="104"/>
      <c r="CF1283" s="104"/>
      <c r="CG1283" s="104"/>
      <c r="CH1283" s="104"/>
      <c r="CI1283" s="104"/>
      <c r="CJ1283" s="104"/>
      <c r="CK1283" s="104"/>
      <c r="CL1283" s="104"/>
      <c r="CM1283" s="104"/>
      <c r="CN1283" s="104"/>
      <c r="CO1283" s="104"/>
      <c r="CP1283" s="104"/>
      <c r="CQ1283" s="104"/>
    </row>
    <row r="1284" spans="1:95" ht="14.45" hidden="1">
      <c r="A1284" s="104"/>
      <c r="B1284" s="104"/>
      <c r="C1284" s="104"/>
      <c r="D1284" s="104"/>
      <c r="E1284" s="104"/>
      <c r="F1284" s="104"/>
      <c r="G1284" s="104"/>
      <c r="H1284" s="104"/>
      <c r="I1284" s="104"/>
      <c r="J1284" s="104"/>
      <c r="K1284" s="104"/>
      <c r="L1284" s="104"/>
      <c r="M1284" s="104"/>
      <c r="N1284" s="104"/>
      <c r="O1284" s="104"/>
      <c r="P1284" s="104"/>
      <c r="Q1284" s="104"/>
      <c r="R1284" s="104"/>
      <c r="S1284" s="104"/>
      <c r="T1284" s="104"/>
      <c r="U1284" s="104"/>
      <c r="V1284" s="104"/>
      <c r="W1284" s="104"/>
      <c r="X1284" s="104"/>
      <c r="Y1284" s="104"/>
      <c r="Z1284" s="104"/>
      <c r="AA1284" s="104"/>
      <c r="AB1284" s="104"/>
      <c r="AC1284" s="104"/>
      <c r="AD1284" s="104"/>
      <c r="AE1284" s="104"/>
      <c r="AF1284" s="104"/>
      <c r="AG1284" s="104"/>
      <c r="AH1284" s="104"/>
      <c r="AI1284" s="104"/>
      <c r="AJ1284" s="104"/>
      <c r="AK1284" s="104"/>
      <c r="AL1284" s="104"/>
      <c r="AM1284" s="104"/>
      <c r="AN1284" s="104"/>
      <c r="AO1284" s="104"/>
      <c r="AP1284" s="104"/>
      <c r="AQ1284" s="104"/>
      <c r="AR1284" s="104"/>
      <c r="AS1284" s="104"/>
      <c r="AT1284" s="104"/>
      <c r="AU1284" s="104"/>
      <c r="AV1284" s="104"/>
      <c r="AW1284" s="104"/>
      <c r="AX1284" s="104"/>
      <c r="AY1284" s="104"/>
      <c r="AZ1284" s="104"/>
      <c r="BA1284" s="104"/>
      <c r="BB1284" s="104"/>
      <c r="BC1284" s="104"/>
      <c r="BD1284" s="104"/>
      <c r="BE1284" s="104"/>
      <c r="BF1284" s="104"/>
      <c r="BG1284" s="104"/>
      <c r="BH1284" s="104"/>
      <c r="BI1284" s="104"/>
      <c r="BJ1284" s="104"/>
      <c r="BK1284" s="104"/>
      <c r="BL1284" s="104"/>
      <c r="BM1284" s="104"/>
      <c r="BN1284" s="104"/>
      <c r="BO1284" s="104"/>
      <c r="BP1284" s="104"/>
      <c r="BQ1284" s="104"/>
      <c r="BR1284" s="104"/>
      <c r="BS1284" s="104"/>
      <c r="BT1284" s="104"/>
      <c r="BU1284" s="104"/>
      <c r="BV1284" s="104"/>
      <c r="BW1284" s="104"/>
      <c r="BX1284" s="104"/>
      <c r="BY1284" s="104"/>
      <c r="BZ1284" s="104"/>
      <c r="CA1284" s="104"/>
      <c r="CB1284" s="104"/>
      <c r="CC1284" s="104"/>
      <c r="CD1284" s="104"/>
      <c r="CE1284" s="104"/>
      <c r="CF1284" s="104"/>
      <c r="CG1284" s="104"/>
      <c r="CH1284" s="104"/>
      <c r="CI1284" s="104"/>
      <c r="CJ1284" s="104"/>
      <c r="CK1284" s="104"/>
      <c r="CL1284" s="104"/>
      <c r="CM1284" s="104"/>
      <c r="CN1284" s="104"/>
      <c r="CO1284" s="104"/>
      <c r="CP1284" s="104"/>
      <c r="CQ1284" s="104"/>
    </row>
    <row r="1285" spans="1:95" ht="14.45" hidden="1">
      <c r="A1285" s="104"/>
      <c r="B1285" s="104"/>
      <c r="C1285" s="104"/>
      <c r="D1285" s="104"/>
      <c r="E1285" s="104"/>
      <c r="F1285" s="104"/>
      <c r="G1285" s="104"/>
      <c r="H1285" s="104"/>
      <c r="I1285" s="104"/>
      <c r="J1285" s="104"/>
      <c r="K1285" s="104"/>
      <c r="L1285" s="104"/>
      <c r="M1285" s="104"/>
      <c r="N1285" s="104"/>
      <c r="O1285" s="104"/>
      <c r="P1285" s="104"/>
      <c r="Q1285" s="104"/>
      <c r="R1285" s="104"/>
      <c r="S1285" s="104"/>
      <c r="T1285" s="104"/>
      <c r="U1285" s="104"/>
      <c r="V1285" s="104"/>
      <c r="W1285" s="104"/>
      <c r="X1285" s="104"/>
      <c r="Y1285" s="104"/>
      <c r="Z1285" s="104"/>
      <c r="AA1285" s="104"/>
      <c r="AB1285" s="104"/>
      <c r="AC1285" s="104"/>
      <c r="AD1285" s="104"/>
      <c r="AE1285" s="104"/>
      <c r="AF1285" s="104"/>
      <c r="AG1285" s="104"/>
      <c r="AH1285" s="104"/>
      <c r="AI1285" s="104"/>
      <c r="AJ1285" s="104"/>
      <c r="AK1285" s="104"/>
      <c r="AL1285" s="104"/>
      <c r="AM1285" s="104"/>
      <c r="AN1285" s="104"/>
      <c r="AO1285" s="104"/>
      <c r="AP1285" s="104"/>
      <c r="AQ1285" s="104"/>
      <c r="AR1285" s="104"/>
      <c r="AS1285" s="104"/>
      <c r="AT1285" s="104"/>
      <c r="AU1285" s="104"/>
      <c r="AV1285" s="104"/>
      <c r="AW1285" s="104"/>
      <c r="AX1285" s="104"/>
      <c r="AY1285" s="104"/>
      <c r="AZ1285" s="104"/>
      <c r="BA1285" s="104"/>
      <c r="BB1285" s="104"/>
      <c r="BC1285" s="104"/>
      <c r="BD1285" s="104"/>
      <c r="BE1285" s="104"/>
      <c r="BF1285" s="104"/>
      <c r="BG1285" s="104"/>
      <c r="BH1285" s="104"/>
      <c r="BI1285" s="104"/>
      <c r="BJ1285" s="104"/>
      <c r="BK1285" s="104"/>
      <c r="BL1285" s="104"/>
      <c r="BM1285" s="104"/>
      <c r="BN1285" s="104"/>
      <c r="BO1285" s="104"/>
      <c r="BP1285" s="104"/>
      <c r="BQ1285" s="104"/>
      <c r="BR1285" s="104"/>
      <c r="BS1285" s="104"/>
      <c r="BT1285" s="104"/>
      <c r="BU1285" s="104"/>
      <c r="BV1285" s="104"/>
      <c r="BW1285" s="104"/>
      <c r="BX1285" s="104"/>
      <c r="BY1285" s="104"/>
      <c r="BZ1285" s="104"/>
      <c r="CA1285" s="104"/>
      <c r="CB1285" s="104"/>
      <c r="CC1285" s="104"/>
      <c r="CD1285" s="104"/>
      <c r="CE1285" s="104"/>
      <c r="CF1285" s="104"/>
      <c r="CG1285" s="104"/>
      <c r="CH1285" s="104"/>
      <c r="CI1285" s="104"/>
      <c r="CJ1285" s="104"/>
      <c r="CK1285" s="104"/>
      <c r="CL1285" s="104"/>
      <c r="CM1285" s="104"/>
      <c r="CN1285" s="104"/>
      <c r="CO1285" s="104"/>
      <c r="CP1285" s="104"/>
      <c r="CQ1285" s="104"/>
    </row>
    <row r="1286" spans="1:95" ht="14.45" hidden="1">
      <c r="A1286" s="104"/>
      <c r="B1286" s="104"/>
      <c r="C1286" s="104"/>
      <c r="D1286" s="104"/>
      <c r="E1286" s="104"/>
      <c r="F1286" s="104"/>
      <c r="G1286" s="104"/>
      <c r="H1286" s="104"/>
      <c r="I1286" s="104"/>
      <c r="J1286" s="104"/>
      <c r="K1286" s="104"/>
      <c r="L1286" s="104"/>
      <c r="M1286" s="104"/>
      <c r="N1286" s="104"/>
      <c r="O1286" s="104"/>
      <c r="P1286" s="104"/>
      <c r="Q1286" s="104"/>
      <c r="R1286" s="104"/>
      <c r="S1286" s="104"/>
      <c r="T1286" s="104"/>
      <c r="U1286" s="104"/>
      <c r="V1286" s="104"/>
      <c r="W1286" s="104"/>
      <c r="X1286" s="104"/>
      <c r="Y1286" s="104"/>
      <c r="Z1286" s="104"/>
      <c r="AA1286" s="104"/>
      <c r="AB1286" s="104"/>
      <c r="AC1286" s="104"/>
      <c r="AD1286" s="104"/>
      <c r="AE1286" s="104"/>
      <c r="AF1286" s="104"/>
      <c r="AG1286" s="104"/>
      <c r="AH1286" s="104"/>
      <c r="AI1286" s="104"/>
      <c r="AJ1286" s="104"/>
      <c r="AK1286" s="104"/>
      <c r="AL1286" s="104"/>
      <c r="AM1286" s="104"/>
      <c r="AN1286" s="104"/>
      <c r="AO1286" s="104"/>
      <c r="AP1286" s="104"/>
      <c r="AQ1286" s="104"/>
      <c r="AR1286" s="104"/>
      <c r="AS1286" s="104"/>
      <c r="AT1286" s="104"/>
      <c r="AU1286" s="104"/>
      <c r="AV1286" s="104"/>
      <c r="AW1286" s="104"/>
      <c r="AX1286" s="104"/>
      <c r="AY1286" s="104"/>
      <c r="AZ1286" s="104"/>
      <c r="BA1286" s="104"/>
      <c r="BB1286" s="104"/>
      <c r="BC1286" s="104"/>
      <c r="BD1286" s="104"/>
      <c r="BE1286" s="104"/>
      <c r="BF1286" s="104"/>
      <c r="BG1286" s="104"/>
      <c r="BH1286" s="104"/>
      <c r="BI1286" s="104"/>
      <c r="BJ1286" s="104"/>
      <c r="BK1286" s="104"/>
      <c r="BL1286" s="104"/>
      <c r="BM1286" s="104"/>
      <c r="BN1286" s="104"/>
      <c r="BO1286" s="104"/>
      <c r="BP1286" s="104"/>
      <c r="BQ1286" s="104"/>
      <c r="BR1286" s="104"/>
      <c r="BS1286" s="104"/>
      <c r="BT1286" s="104"/>
      <c r="BU1286" s="104"/>
      <c r="BV1286" s="104"/>
      <c r="BW1286" s="104"/>
      <c r="BX1286" s="104"/>
      <c r="BY1286" s="104"/>
      <c r="BZ1286" s="104"/>
      <c r="CA1286" s="104"/>
      <c r="CB1286" s="104"/>
      <c r="CC1286" s="104"/>
      <c r="CD1286" s="104"/>
      <c r="CE1286" s="104"/>
      <c r="CF1286" s="104"/>
      <c r="CG1286" s="104"/>
      <c r="CH1286" s="104"/>
      <c r="CI1286" s="104"/>
      <c r="CJ1286" s="104"/>
      <c r="CK1286" s="104"/>
      <c r="CL1286" s="104"/>
      <c r="CM1286" s="104"/>
      <c r="CN1286" s="104"/>
      <c r="CO1286" s="104"/>
      <c r="CP1286" s="104"/>
      <c r="CQ1286" s="104"/>
    </row>
    <row r="1287" spans="1:95" ht="14.45" hidden="1">
      <c r="A1287" s="104"/>
      <c r="B1287" s="104"/>
      <c r="C1287" s="104"/>
      <c r="D1287" s="104"/>
      <c r="E1287" s="104"/>
      <c r="F1287" s="104"/>
      <c r="G1287" s="104"/>
      <c r="H1287" s="104"/>
      <c r="I1287" s="104"/>
      <c r="J1287" s="104"/>
      <c r="K1287" s="104"/>
      <c r="L1287" s="104"/>
      <c r="M1287" s="104"/>
      <c r="N1287" s="104"/>
      <c r="O1287" s="104"/>
      <c r="P1287" s="104"/>
      <c r="Q1287" s="104"/>
      <c r="R1287" s="104"/>
      <c r="S1287" s="104"/>
      <c r="T1287" s="104"/>
      <c r="U1287" s="104"/>
      <c r="V1287" s="104"/>
      <c r="W1287" s="104"/>
      <c r="X1287" s="104"/>
      <c r="Y1287" s="104"/>
      <c r="Z1287" s="104"/>
      <c r="AA1287" s="104"/>
      <c r="AB1287" s="104"/>
      <c r="AC1287" s="104"/>
      <c r="AD1287" s="104"/>
      <c r="AE1287" s="104"/>
      <c r="AF1287" s="104"/>
      <c r="AG1287" s="104"/>
      <c r="AH1287" s="104"/>
      <c r="AI1287" s="104"/>
      <c r="AJ1287" s="104"/>
      <c r="AK1287" s="104"/>
      <c r="AL1287" s="104"/>
      <c r="AM1287" s="104"/>
      <c r="AN1287" s="104"/>
      <c r="AO1287" s="104"/>
      <c r="AP1287" s="104"/>
      <c r="AQ1287" s="104"/>
      <c r="AR1287" s="104"/>
      <c r="AS1287" s="104"/>
      <c r="AT1287" s="104"/>
      <c r="AU1287" s="104"/>
      <c r="AV1287" s="104"/>
      <c r="AW1287" s="104"/>
      <c r="AX1287" s="104"/>
      <c r="AY1287" s="104"/>
      <c r="AZ1287" s="104"/>
      <c r="BA1287" s="104"/>
      <c r="BB1287" s="104"/>
      <c r="BC1287" s="104"/>
      <c r="BD1287" s="104"/>
      <c r="BE1287" s="104"/>
      <c r="BF1287" s="104"/>
      <c r="BG1287" s="104"/>
      <c r="BH1287" s="104"/>
      <c r="BI1287" s="104"/>
      <c r="BJ1287" s="104"/>
      <c r="BK1287" s="104"/>
      <c r="BL1287" s="104"/>
      <c r="BM1287" s="104"/>
      <c r="BN1287" s="104"/>
      <c r="BO1287" s="104"/>
      <c r="BP1287" s="104"/>
      <c r="BQ1287" s="104"/>
      <c r="BR1287" s="104"/>
      <c r="BS1287" s="104"/>
      <c r="BT1287" s="104"/>
      <c r="BU1287" s="104"/>
      <c r="BV1287" s="104"/>
      <c r="BW1287" s="104"/>
      <c r="BX1287" s="104"/>
      <c r="BY1287" s="104"/>
      <c r="BZ1287" s="104"/>
      <c r="CA1287" s="104"/>
      <c r="CB1287" s="104"/>
      <c r="CC1287" s="104"/>
      <c r="CD1287" s="104"/>
      <c r="CE1287" s="104"/>
      <c r="CF1287" s="104"/>
      <c r="CG1287" s="104"/>
      <c r="CH1287" s="104"/>
      <c r="CI1287" s="104"/>
      <c r="CJ1287" s="104"/>
      <c r="CK1287" s="104"/>
      <c r="CL1287" s="104"/>
      <c r="CM1287" s="104"/>
      <c r="CN1287" s="104"/>
      <c r="CO1287" s="104"/>
      <c r="CP1287" s="104"/>
      <c r="CQ1287" s="104"/>
    </row>
    <row r="1288" spans="1:95" ht="14.45" hidden="1">
      <c r="A1288" s="104"/>
      <c r="B1288" s="104"/>
      <c r="C1288" s="104"/>
      <c r="D1288" s="104"/>
      <c r="E1288" s="104"/>
      <c r="F1288" s="104"/>
      <c r="G1288" s="104"/>
      <c r="H1288" s="104"/>
      <c r="I1288" s="104"/>
      <c r="J1288" s="104"/>
      <c r="K1288" s="104"/>
      <c r="L1288" s="104"/>
      <c r="M1288" s="104"/>
      <c r="N1288" s="104"/>
      <c r="O1288" s="104"/>
      <c r="P1288" s="104"/>
      <c r="Q1288" s="104"/>
      <c r="R1288" s="104"/>
      <c r="S1288" s="104"/>
      <c r="T1288" s="104"/>
      <c r="U1288" s="104"/>
      <c r="V1288" s="104"/>
      <c r="W1288" s="104"/>
      <c r="X1288" s="104"/>
      <c r="Y1288" s="104"/>
      <c r="Z1288" s="104"/>
      <c r="AA1288" s="104"/>
      <c r="AB1288" s="104"/>
      <c r="AC1288" s="104"/>
      <c r="AD1288" s="104"/>
      <c r="AE1288" s="104"/>
      <c r="AF1288" s="104"/>
      <c r="AG1288" s="104"/>
      <c r="AH1288" s="104"/>
      <c r="AI1288" s="104"/>
      <c r="AJ1288" s="104"/>
      <c r="AK1288" s="104"/>
      <c r="AL1288" s="104"/>
      <c r="AM1288" s="104"/>
      <c r="AN1288" s="104"/>
      <c r="AO1288" s="104"/>
      <c r="AP1288" s="104"/>
      <c r="AQ1288" s="104"/>
      <c r="AR1288" s="104"/>
      <c r="AS1288" s="104"/>
      <c r="AT1288" s="104"/>
      <c r="AU1288" s="104"/>
      <c r="AV1288" s="104"/>
      <c r="AW1288" s="104"/>
      <c r="AX1288" s="104"/>
      <c r="AY1288" s="104"/>
      <c r="AZ1288" s="104"/>
      <c r="BA1288" s="104"/>
      <c r="BB1288" s="104"/>
      <c r="BC1288" s="104"/>
      <c r="BD1288" s="104"/>
      <c r="BE1288" s="104"/>
      <c r="BF1288" s="104"/>
      <c r="BG1288" s="104"/>
      <c r="BH1288" s="104"/>
      <c r="BI1288" s="104"/>
      <c r="BJ1288" s="104"/>
      <c r="BK1288" s="104"/>
      <c r="BL1288" s="104"/>
      <c r="BM1288" s="104"/>
      <c r="BN1288" s="104"/>
      <c r="BO1288" s="104"/>
      <c r="BP1288" s="104"/>
      <c r="BQ1288" s="104"/>
      <c r="BR1288" s="104"/>
      <c r="BS1288" s="104"/>
      <c r="BT1288" s="104"/>
      <c r="BU1288" s="104"/>
      <c r="BV1288" s="104"/>
      <c r="BW1288" s="104"/>
      <c r="BX1288" s="104"/>
      <c r="BY1288" s="104"/>
      <c r="BZ1288" s="104"/>
      <c r="CA1288" s="104"/>
      <c r="CB1288" s="104"/>
      <c r="CC1288" s="104"/>
      <c r="CD1288" s="104"/>
      <c r="CE1288" s="104"/>
      <c r="CF1288" s="104"/>
      <c r="CG1288" s="104"/>
      <c r="CH1288" s="104"/>
      <c r="CI1288" s="104"/>
      <c r="CJ1288" s="104"/>
      <c r="CK1288" s="104"/>
      <c r="CL1288" s="104"/>
      <c r="CM1288" s="104"/>
      <c r="CN1288" s="104"/>
      <c r="CO1288" s="104"/>
      <c r="CP1288" s="104"/>
      <c r="CQ1288" s="104"/>
    </row>
    <row r="1289" spans="1:95" ht="14.45" hidden="1">
      <c r="A1289" s="104"/>
      <c r="B1289" s="104"/>
      <c r="C1289" s="104"/>
      <c r="D1289" s="104"/>
      <c r="E1289" s="104"/>
      <c r="F1289" s="104"/>
      <c r="G1289" s="104"/>
      <c r="H1289" s="104"/>
      <c r="I1289" s="104"/>
      <c r="J1289" s="104"/>
      <c r="K1289" s="104"/>
      <c r="L1289" s="104"/>
      <c r="M1289" s="104"/>
      <c r="N1289" s="104"/>
      <c r="O1289" s="104"/>
      <c r="P1289" s="104"/>
      <c r="Q1289" s="104"/>
      <c r="R1289" s="104"/>
      <c r="S1289" s="104"/>
      <c r="T1289" s="104"/>
      <c r="U1289" s="104"/>
      <c r="V1289" s="104"/>
      <c r="W1289" s="104"/>
      <c r="X1289" s="104"/>
      <c r="Y1289" s="104"/>
      <c r="Z1289" s="104"/>
      <c r="AA1289" s="104"/>
      <c r="AB1289" s="104"/>
      <c r="AC1289" s="104"/>
      <c r="AD1289" s="104"/>
      <c r="AE1289" s="104"/>
      <c r="AF1289" s="104"/>
      <c r="AG1289" s="104"/>
      <c r="AH1289" s="104"/>
      <c r="AI1289" s="104"/>
      <c r="AJ1289" s="104"/>
      <c r="AK1289" s="104"/>
      <c r="AL1289" s="104"/>
      <c r="AM1289" s="104"/>
      <c r="AN1289" s="104"/>
      <c r="AO1289" s="104"/>
      <c r="AP1289" s="104"/>
      <c r="AQ1289" s="104"/>
      <c r="AR1289" s="104"/>
      <c r="AS1289" s="104"/>
      <c r="AT1289" s="104"/>
      <c r="AU1289" s="104"/>
      <c r="AV1289" s="104"/>
      <c r="AW1289" s="104"/>
      <c r="AX1289" s="104"/>
      <c r="AY1289" s="104"/>
      <c r="AZ1289" s="104"/>
      <c r="BA1289" s="104"/>
      <c r="BB1289" s="104"/>
      <c r="BC1289" s="104"/>
      <c r="BD1289" s="104"/>
      <c r="BE1289" s="104"/>
      <c r="BF1289" s="104"/>
      <c r="BG1289" s="104"/>
      <c r="BH1289" s="104"/>
      <c r="BI1289" s="104"/>
      <c r="BJ1289" s="104"/>
      <c r="BK1289" s="104"/>
      <c r="BL1289" s="104"/>
      <c r="BM1289" s="104"/>
      <c r="BN1289" s="104"/>
      <c r="BO1289" s="104"/>
      <c r="BP1289" s="104"/>
      <c r="BQ1289" s="104"/>
      <c r="BR1289" s="104"/>
      <c r="BS1289" s="104"/>
      <c r="BT1289" s="104"/>
      <c r="BU1289" s="104"/>
      <c r="BV1289" s="104"/>
      <c r="BW1289" s="104"/>
      <c r="BX1289" s="104"/>
      <c r="BY1289" s="104"/>
      <c r="BZ1289" s="104"/>
      <c r="CA1289" s="104"/>
      <c r="CB1289" s="104"/>
      <c r="CC1289" s="104"/>
      <c r="CD1289" s="104"/>
      <c r="CE1289" s="104"/>
      <c r="CF1289" s="104"/>
      <c r="CG1289" s="104"/>
      <c r="CH1289" s="104"/>
      <c r="CI1289" s="104"/>
      <c r="CJ1289" s="104"/>
      <c r="CK1289" s="104"/>
      <c r="CL1289" s="104"/>
      <c r="CM1289" s="104"/>
      <c r="CN1289" s="104"/>
      <c r="CO1289" s="104"/>
      <c r="CP1289" s="104"/>
      <c r="CQ1289" s="104"/>
    </row>
    <row r="1290" spans="1:95" ht="14.45" hidden="1">
      <c r="A1290" s="104"/>
      <c r="B1290" s="104"/>
      <c r="C1290" s="104"/>
      <c r="D1290" s="104"/>
      <c r="E1290" s="104"/>
      <c r="F1290" s="104"/>
      <c r="G1290" s="104"/>
      <c r="H1290" s="104"/>
      <c r="I1290" s="104"/>
      <c r="J1290" s="104"/>
      <c r="K1290" s="104"/>
      <c r="L1290" s="104"/>
      <c r="M1290" s="104"/>
      <c r="N1290" s="104"/>
      <c r="O1290" s="104"/>
      <c r="P1290" s="104"/>
      <c r="Q1290" s="104"/>
      <c r="R1290" s="104"/>
      <c r="S1290" s="104"/>
      <c r="T1290" s="104"/>
      <c r="U1290" s="104"/>
      <c r="V1290" s="104"/>
      <c r="W1290" s="104"/>
      <c r="X1290" s="104"/>
      <c r="Y1290" s="104"/>
      <c r="Z1290" s="104"/>
      <c r="AA1290" s="104"/>
      <c r="AB1290" s="104"/>
      <c r="AC1290" s="104"/>
      <c r="AD1290" s="104"/>
      <c r="AE1290" s="104"/>
      <c r="AF1290" s="104"/>
      <c r="AG1290" s="104"/>
      <c r="AH1290" s="104"/>
      <c r="AI1290" s="104"/>
      <c r="AJ1290" s="104"/>
      <c r="AK1290" s="104"/>
      <c r="AL1290" s="104"/>
      <c r="AM1290" s="104"/>
      <c r="AN1290" s="104"/>
      <c r="AO1290" s="104"/>
      <c r="AP1290" s="104"/>
      <c r="AQ1290" s="104"/>
      <c r="AR1290" s="104"/>
      <c r="AS1290" s="104"/>
      <c r="AT1290" s="104"/>
      <c r="AU1290" s="104"/>
      <c r="AV1290" s="104"/>
      <c r="AW1290" s="104"/>
      <c r="AX1290" s="104"/>
      <c r="AY1290" s="104"/>
      <c r="AZ1290" s="104"/>
      <c r="BA1290" s="104"/>
      <c r="BB1290" s="104"/>
      <c r="BC1290" s="104"/>
      <c r="BD1290" s="104"/>
      <c r="BE1290" s="104"/>
      <c r="BF1290" s="104"/>
      <c r="BG1290" s="104"/>
      <c r="BH1290" s="104"/>
      <c r="BI1290" s="104"/>
      <c r="BJ1290" s="104"/>
      <c r="BK1290" s="104"/>
      <c r="BL1290" s="104"/>
      <c r="BM1290" s="104"/>
      <c r="BN1290" s="104"/>
      <c r="BO1290" s="104"/>
      <c r="BP1290" s="104"/>
      <c r="BQ1290" s="104"/>
      <c r="BR1290" s="104"/>
      <c r="BS1290" s="104"/>
      <c r="BT1290" s="104"/>
      <c r="BU1290" s="104"/>
      <c r="BV1290" s="104"/>
      <c r="BW1290" s="104"/>
      <c r="BX1290" s="104"/>
      <c r="BY1290" s="104"/>
      <c r="BZ1290" s="104"/>
      <c r="CA1290" s="104"/>
      <c r="CB1290" s="104"/>
      <c r="CC1290" s="104"/>
      <c r="CD1290" s="104"/>
      <c r="CE1290" s="104"/>
      <c r="CF1290" s="104"/>
      <c r="CG1290" s="104"/>
      <c r="CH1290" s="104"/>
      <c r="CI1290" s="104"/>
      <c r="CJ1290" s="104"/>
      <c r="CK1290" s="104"/>
      <c r="CL1290" s="104"/>
      <c r="CM1290" s="104"/>
      <c r="CN1290" s="104"/>
      <c r="CO1290" s="104"/>
      <c r="CP1290" s="104"/>
      <c r="CQ1290" s="104"/>
    </row>
    <row r="1291" spans="1:95" ht="14.45" hidden="1">
      <c r="A1291" s="104"/>
      <c r="B1291" s="104"/>
      <c r="C1291" s="104"/>
      <c r="D1291" s="104"/>
      <c r="E1291" s="104"/>
      <c r="F1291" s="104"/>
      <c r="G1291" s="104"/>
      <c r="H1291" s="104"/>
      <c r="I1291" s="104"/>
      <c r="J1291" s="104"/>
      <c r="K1291" s="104"/>
      <c r="L1291" s="104"/>
      <c r="M1291" s="104"/>
      <c r="N1291" s="104"/>
      <c r="O1291" s="104"/>
      <c r="P1291" s="104"/>
      <c r="Q1291" s="104"/>
      <c r="R1291" s="104"/>
      <c r="S1291" s="104"/>
      <c r="T1291" s="104"/>
      <c r="U1291" s="104"/>
      <c r="V1291" s="104"/>
      <c r="W1291" s="104"/>
      <c r="X1291" s="104"/>
      <c r="Y1291" s="104"/>
      <c r="Z1291" s="104"/>
      <c r="AA1291" s="104"/>
      <c r="AB1291" s="104"/>
      <c r="AC1291" s="104"/>
      <c r="AD1291" s="104"/>
      <c r="AE1291" s="104"/>
      <c r="AF1291" s="104"/>
      <c r="AG1291" s="104"/>
      <c r="AH1291" s="104"/>
      <c r="AI1291" s="104"/>
      <c r="AJ1291" s="104"/>
      <c r="AK1291" s="104"/>
      <c r="AL1291" s="104"/>
      <c r="AM1291" s="104"/>
      <c r="AN1291" s="104"/>
      <c r="AO1291" s="104"/>
      <c r="AP1291" s="104"/>
      <c r="AQ1291" s="104"/>
      <c r="AR1291" s="104"/>
      <c r="AS1291" s="104"/>
      <c r="AT1291" s="104"/>
      <c r="AU1291" s="104"/>
      <c r="AV1291" s="104"/>
      <c r="AW1291" s="104"/>
      <c r="AX1291" s="104"/>
      <c r="AY1291" s="104"/>
      <c r="AZ1291" s="104"/>
      <c r="BA1291" s="104"/>
      <c r="BB1291" s="104"/>
      <c r="BC1291" s="104"/>
      <c r="BD1291" s="104"/>
      <c r="BE1291" s="104"/>
      <c r="BF1291" s="104"/>
      <c r="BG1291" s="104"/>
      <c r="BH1291" s="104"/>
      <c r="BI1291" s="104"/>
      <c r="BJ1291" s="104"/>
      <c r="BK1291" s="104"/>
      <c r="BL1291" s="104"/>
      <c r="BM1291" s="104"/>
      <c r="BN1291" s="104"/>
      <c r="BO1291" s="104"/>
      <c r="BP1291" s="104"/>
      <c r="BQ1291" s="104"/>
      <c r="BR1291" s="104"/>
      <c r="BS1291" s="104"/>
      <c r="BT1291" s="104"/>
      <c r="BU1291" s="104"/>
      <c r="BV1291" s="104"/>
      <c r="BW1291" s="104"/>
      <c r="BX1291" s="104"/>
      <c r="BY1291" s="104"/>
      <c r="BZ1291" s="104"/>
      <c r="CA1291" s="104"/>
      <c r="CB1291" s="104"/>
      <c r="CC1291" s="104"/>
      <c r="CD1291" s="104"/>
      <c r="CE1291" s="104"/>
      <c r="CF1291" s="104"/>
      <c r="CG1291" s="104"/>
      <c r="CH1291" s="104"/>
      <c r="CI1291" s="104"/>
      <c r="CJ1291" s="104"/>
      <c r="CK1291" s="104"/>
      <c r="CL1291" s="104"/>
      <c r="CM1291" s="104"/>
      <c r="CN1291" s="104"/>
      <c r="CO1291" s="104"/>
      <c r="CP1291" s="104"/>
      <c r="CQ1291" s="104"/>
    </row>
    <row r="1292" spans="1:95" ht="14.45" hidden="1">
      <c r="A1292" s="104"/>
      <c r="B1292" s="104"/>
      <c r="C1292" s="104"/>
      <c r="D1292" s="104"/>
      <c r="E1292" s="104"/>
      <c r="F1292" s="104"/>
      <c r="G1292" s="104"/>
      <c r="H1292" s="104"/>
      <c r="I1292" s="104"/>
      <c r="J1292" s="104"/>
      <c r="K1292" s="104"/>
      <c r="L1292" s="104"/>
      <c r="M1292" s="104"/>
      <c r="N1292" s="104"/>
      <c r="O1292" s="104"/>
      <c r="P1292" s="104"/>
      <c r="Q1292" s="104"/>
      <c r="R1292" s="104"/>
      <c r="S1292" s="104"/>
      <c r="T1292" s="104"/>
      <c r="U1292" s="104"/>
      <c r="V1292" s="104"/>
      <c r="W1292" s="104"/>
      <c r="X1292" s="104"/>
      <c r="Y1292" s="104"/>
      <c r="Z1292" s="104"/>
      <c r="AA1292" s="104"/>
      <c r="AB1292" s="104"/>
      <c r="AC1292" s="104"/>
      <c r="AD1292" s="104"/>
      <c r="AE1292" s="104"/>
      <c r="AF1292" s="104"/>
      <c r="AG1292" s="104"/>
      <c r="AH1292" s="104"/>
      <c r="AI1292" s="104"/>
      <c r="AJ1292" s="104"/>
      <c r="AK1292" s="104"/>
      <c r="AL1292" s="104"/>
      <c r="AM1292" s="104"/>
      <c r="AN1292" s="104"/>
      <c r="AO1292" s="104"/>
      <c r="AP1292" s="104"/>
      <c r="AQ1292" s="104"/>
      <c r="AR1292" s="104"/>
      <c r="AS1292" s="104"/>
      <c r="AT1292" s="104"/>
      <c r="AU1292" s="104"/>
      <c r="AV1292" s="104"/>
      <c r="AW1292" s="104"/>
      <c r="AX1292" s="104"/>
      <c r="AY1292" s="104"/>
      <c r="AZ1292" s="104"/>
      <c r="BA1292" s="104"/>
      <c r="BB1292" s="104"/>
      <c r="BC1292" s="104"/>
      <c r="BD1292" s="104"/>
      <c r="BE1292" s="104"/>
      <c r="BF1292" s="104"/>
      <c r="BG1292" s="104"/>
      <c r="BH1292" s="104"/>
      <c r="BI1292" s="104"/>
      <c r="BJ1292" s="104"/>
      <c r="BK1292" s="104"/>
      <c r="BL1292" s="104"/>
      <c r="BM1292" s="104"/>
      <c r="BN1292" s="104"/>
      <c r="BO1292" s="104"/>
      <c r="BP1292" s="104"/>
      <c r="BQ1292" s="104"/>
      <c r="BR1292" s="104"/>
      <c r="BS1292" s="104"/>
      <c r="BT1292" s="104"/>
      <c r="BU1292" s="104"/>
      <c r="BV1292" s="104"/>
      <c r="BW1292" s="104"/>
      <c r="BX1292" s="104"/>
      <c r="BY1292" s="104"/>
      <c r="BZ1292" s="104"/>
      <c r="CA1292" s="104"/>
      <c r="CB1292" s="104"/>
      <c r="CC1292" s="104"/>
      <c r="CD1292" s="104"/>
      <c r="CE1292" s="104"/>
      <c r="CF1292" s="104"/>
      <c r="CG1292" s="104"/>
      <c r="CH1292" s="104"/>
      <c r="CI1292" s="104"/>
      <c r="CJ1292" s="104"/>
      <c r="CK1292" s="104"/>
      <c r="CL1292" s="104"/>
      <c r="CM1292" s="104"/>
      <c r="CN1292" s="104"/>
      <c r="CO1292" s="104"/>
      <c r="CP1292" s="104"/>
      <c r="CQ1292" s="104"/>
    </row>
    <row r="1293" spans="1:95" ht="14.45" hidden="1">
      <c r="A1293" s="104"/>
      <c r="B1293" s="104"/>
      <c r="C1293" s="104"/>
      <c r="D1293" s="104"/>
      <c r="E1293" s="104"/>
      <c r="F1293" s="104"/>
      <c r="G1293" s="104"/>
      <c r="H1293" s="104"/>
      <c r="I1293" s="104"/>
      <c r="J1293" s="104"/>
      <c r="K1293" s="104"/>
      <c r="L1293" s="104"/>
      <c r="M1293" s="104"/>
      <c r="N1293" s="104"/>
      <c r="O1293" s="104"/>
      <c r="P1293" s="104"/>
      <c r="Q1293" s="104"/>
      <c r="R1293" s="104"/>
      <c r="S1293" s="104"/>
      <c r="T1293" s="104"/>
      <c r="U1293" s="104"/>
      <c r="V1293" s="104"/>
      <c r="W1293" s="104"/>
      <c r="X1293" s="104"/>
      <c r="Y1293" s="104"/>
      <c r="Z1293" s="104"/>
      <c r="AA1293" s="104"/>
      <c r="AB1293" s="104"/>
      <c r="AC1293" s="104"/>
      <c r="AD1293" s="104"/>
      <c r="AE1293" s="104"/>
      <c r="AF1293" s="104"/>
      <c r="AG1293" s="104"/>
      <c r="AH1293" s="104"/>
      <c r="AI1293" s="104"/>
      <c r="AJ1293" s="104"/>
      <c r="AK1293" s="104"/>
      <c r="AL1293" s="104"/>
      <c r="AM1293" s="104"/>
      <c r="AN1293" s="104"/>
      <c r="AO1293" s="104"/>
      <c r="AP1293" s="104"/>
      <c r="AQ1293" s="104"/>
      <c r="AR1293" s="104"/>
      <c r="AS1293" s="104"/>
      <c r="AT1293" s="104"/>
      <c r="AU1293" s="104"/>
      <c r="AV1293" s="104"/>
      <c r="AW1293" s="104"/>
      <c r="AX1293" s="104"/>
      <c r="AY1293" s="104"/>
      <c r="AZ1293" s="104"/>
      <c r="BA1293" s="104"/>
      <c r="BB1293" s="104"/>
      <c r="BC1293" s="104"/>
      <c r="BD1293" s="104"/>
      <c r="BE1293" s="104"/>
      <c r="BF1293" s="104"/>
      <c r="BG1293" s="104"/>
      <c r="BH1293" s="104"/>
      <c r="BI1293" s="104"/>
      <c r="BJ1293" s="104"/>
      <c r="BK1293" s="104"/>
      <c r="BL1293" s="104"/>
      <c r="BM1293" s="104"/>
      <c r="BN1293" s="104"/>
      <c r="BO1293" s="104"/>
      <c r="BP1293" s="104"/>
      <c r="BQ1293" s="104"/>
      <c r="BR1293" s="104"/>
      <c r="BS1293" s="104"/>
      <c r="BT1293" s="104"/>
      <c r="BU1293" s="104"/>
      <c r="BV1293" s="104"/>
      <c r="BW1293" s="104"/>
      <c r="BX1293" s="104"/>
      <c r="BY1293" s="104"/>
      <c r="BZ1293" s="104"/>
      <c r="CA1293" s="104"/>
      <c r="CB1293" s="104"/>
      <c r="CC1293" s="104"/>
      <c r="CD1293" s="104"/>
      <c r="CE1293" s="104"/>
      <c r="CF1293" s="104"/>
      <c r="CG1293" s="104"/>
      <c r="CH1293" s="104"/>
      <c r="CI1293" s="104"/>
      <c r="CJ1293" s="104"/>
      <c r="CK1293" s="104"/>
      <c r="CL1293" s="104"/>
      <c r="CM1293" s="104"/>
      <c r="CN1293" s="104"/>
      <c r="CO1293" s="104"/>
      <c r="CP1293" s="104"/>
      <c r="CQ1293" s="104"/>
    </row>
    <row r="1294" spans="1:95" ht="14.45" hidden="1">
      <c r="A1294" s="104"/>
      <c r="B1294" s="104"/>
      <c r="C1294" s="104"/>
      <c r="D1294" s="104"/>
      <c r="E1294" s="104"/>
      <c r="F1294" s="104"/>
      <c r="G1294" s="104"/>
      <c r="H1294" s="104"/>
      <c r="I1294" s="104"/>
      <c r="J1294" s="104"/>
      <c r="K1294" s="104"/>
      <c r="L1294" s="104"/>
      <c r="M1294" s="104"/>
      <c r="N1294" s="104"/>
      <c r="O1294" s="104"/>
      <c r="P1294" s="104"/>
      <c r="Q1294" s="104"/>
      <c r="R1294" s="104"/>
      <c r="S1294" s="104"/>
      <c r="T1294" s="104"/>
      <c r="U1294" s="104"/>
      <c r="V1294" s="104"/>
      <c r="W1294" s="104"/>
      <c r="X1294" s="104"/>
      <c r="Y1294" s="104"/>
      <c r="Z1294" s="104"/>
      <c r="AA1294" s="104"/>
      <c r="AB1294" s="104"/>
      <c r="AC1294" s="104"/>
      <c r="AD1294" s="104"/>
      <c r="AE1294" s="104"/>
      <c r="AF1294" s="104"/>
      <c r="AG1294" s="104"/>
      <c r="AH1294" s="104"/>
      <c r="AI1294" s="104"/>
      <c r="AJ1294" s="104"/>
      <c r="AK1294" s="104"/>
      <c r="AL1294" s="104"/>
      <c r="AM1294" s="104"/>
      <c r="AN1294" s="104"/>
      <c r="AO1294" s="104"/>
      <c r="AP1294" s="104"/>
      <c r="AQ1294" s="104"/>
      <c r="AR1294" s="104"/>
      <c r="AS1294" s="104"/>
      <c r="AT1294" s="104"/>
      <c r="AU1294" s="104"/>
      <c r="AV1294" s="104"/>
      <c r="AW1294" s="104"/>
      <c r="AX1294" s="104"/>
      <c r="AY1294" s="104"/>
      <c r="AZ1294" s="104"/>
      <c r="BA1294" s="104"/>
      <c r="BB1294" s="104"/>
      <c r="BC1294" s="104"/>
      <c r="BD1294" s="104"/>
      <c r="BE1294" s="104"/>
      <c r="BF1294" s="104"/>
      <c r="BG1294" s="104"/>
      <c r="BH1294" s="104"/>
      <c r="BI1294" s="104"/>
      <c r="BJ1294" s="104"/>
      <c r="BK1294" s="104"/>
      <c r="BL1294" s="104"/>
      <c r="BM1294" s="104"/>
      <c r="BN1294" s="104"/>
      <c r="BO1294" s="104"/>
      <c r="BP1294" s="104"/>
      <c r="BQ1294" s="104"/>
      <c r="BR1294" s="104"/>
      <c r="BS1294" s="104"/>
      <c r="BT1294" s="104"/>
      <c r="BU1294" s="104"/>
      <c r="BV1294" s="104"/>
      <c r="BW1294" s="104"/>
      <c r="BX1294" s="104"/>
      <c r="BY1294" s="104"/>
      <c r="BZ1294" s="104"/>
      <c r="CA1294" s="104"/>
      <c r="CB1294" s="104"/>
      <c r="CC1294" s="104"/>
      <c r="CD1294" s="104"/>
      <c r="CE1294" s="104"/>
      <c r="CF1294" s="104"/>
      <c r="CG1294" s="104"/>
      <c r="CH1294" s="104"/>
      <c r="CI1294" s="104"/>
      <c r="CJ1294" s="104"/>
      <c r="CK1294" s="104"/>
      <c r="CL1294" s="104"/>
      <c r="CM1294" s="104"/>
      <c r="CN1294" s="104"/>
      <c r="CO1294" s="104"/>
      <c r="CP1294" s="104"/>
      <c r="CQ1294" s="104"/>
    </row>
    <row r="1295" spans="1:95" ht="14.45" hidden="1">
      <c r="A1295" s="104"/>
      <c r="B1295" s="104"/>
      <c r="C1295" s="104"/>
      <c r="D1295" s="104"/>
      <c r="E1295" s="104"/>
      <c r="F1295" s="104"/>
      <c r="G1295" s="104"/>
      <c r="H1295" s="104"/>
      <c r="I1295" s="104"/>
      <c r="J1295" s="104"/>
      <c r="K1295" s="104"/>
      <c r="L1295" s="104"/>
      <c r="M1295" s="104"/>
      <c r="N1295" s="104"/>
      <c r="O1295" s="104"/>
      <c r="P1295" s="104"/>
      <c r="Q1295" s="104"/>
      <c r="R1295" s="104"/>
      <c r="S1295" s="104"/>
      <c r="T1295" s="104"/>
      <c r="U1295" s="104"/>
      <c r="V1295" s="104"/>
      <c r="W1295" s="104"/>
      <c r="X1295" s="104"/>
      <c r="Y1295" s="104"/>
      <c r="Z1295" s="104"/>
      <c r="AA1295" s="104"/>
      <c r="AB1295" s="104"/>
      <c r="AC1295" s="104"/>
      <c r="AD1295" s="104"/>
      <c r="AE1295" s="104"/>
      <c r="AF1295" s="104"/>
      <c r="AG1295" s="104"/>
      <c r="AH1295" s="104"/>
      <c r="AI1295" s="104"/>
      <c r="AJ1295" s="104"/>
      <c r="AK1295" s="104"/>
      <c r="AL1295" s="104"/>
      <c r="AM1295" s="104"/>
      <c r="AN1295" s="104"/>
      <c r="AO1295" s="104"/>
      <c r="AP1295" s="104"/>
      <c r="AQ1295" s="104"/>
      <c r="AR1295" s="104"/>
      <c r="AS1295" s="104"/>
      <c r="AT1295" s="104"/>
      <c r="AU1295" s="104"/>
      <c r="AV1295" s="104"/>
      <c r="AW1295" s="104"/>
      <c r="AX1295" s="104"/>
      <c r="AY1295" s="104"/>
      <c r="AZ1295" s="104"/>
      <c r="BA1295" s="104"/>
      <c r="BB1295" s="104"/>
      <c r="BC1295" s="104"/>
      <c r="BD1295" s="104"/>
      <c r="BE1295" s="104"/>
      <c r="BF1295" s="104"/>
      <c r="BG1295" s="104"/>
      <c r="BH1295" s="104"/>
      <c r="BI1295" s="104"/>
      <c r="BJ1295" s="104"/>
      <c r="BK1295" s="104"/>
      <c r="BL1295" s="104"/>
      <c r="BM1295" s="104"/>
      <c r="BN1295" s="104"/>
      <c r="BO1295" s="104"/>
      <c r="BP1295" s="104"/>
      <c r="BQ1295" s="104"/>
      <c r="BR1295" s="104"/>
      <c r="BS1295" s="104"/>
      <c r="BT1295" s="104"/>
      <c r="BU1295" s="104"/>
      <c r="BV1295" s="104"/>
      <c r="BW1295" s="104"/>
      <c r="BX1295" s="104"/>
      <c r="BY1295" s="104"/>
      <c r="BZ1295" s="104"/>
      <c r="CA1295" s="104"/>
      <c r="CB1295" s="104"/>
      <c r="CC1295" s="104"/>
      <c r="CD1295" s="104"/>
      <c r="CE1295" s="104"/>
      <c r="CF1295" s="104"/>
      <c r="CG1295" s="104"/>
      <c r="CH1295" s="104"/>
      <c r="CI1295" s="104"/>
      <c r="CJ1295" s="104"/>
      <c r="CK1295" s="104"/>
      <c r="CL1295" s="104"/>
      <c r="CM1295" s="104"/>
      <c r="CN1295" s="104"/>
      <c r="CO1295" s="104"/>
      <c r="CP1295" s="104"/>
      <c r="CQ1295" s="104"/>
    </row>
    <row r="1296" spans="1:95" ht="14.45" hidden="1">
      <c r="A1296" s="104"/>
      <c r="B1296" s="104"/>
      <c r="C1296" s="104"/>
      <c r="D1296" s="104"/>
      <c r="E1296" s="104"/>
      <c r="F1296" s="104"/>
      <c r="G1296" s="104"/>
      <c r="H1296" s="104"/>
      <c r="I1296" s="104"/>
      <c r="J1296" s="104"/>
      <c r="K1296" s="104"/>
      <c r="L1296" s="104"/>
      <c r="M1296" s="104"/>
      <c r="N1296" s="104"/>
      <c r="O1296" s="104"/>
      <c r="P1296" s="104"/>
      <c r="Q1296" s="104"/>
      <c r="R1296" s="104"/>
      <c r="S1296" s="104"/>
      <c r="T1296" s="104"/>
      <c r="U1296" s="104"/>
      <c r="V1296" s="104"/>
      <c r="W1296" s="104"/>
      <c r="X1296" s="104"/>
      <c r="Y1296" s="104"/>
      <c r="Z1296" s="104"/>
      <c r="AA1296" s="104"/>
      <c r="AB1296" s="104"/>
      <c r="AC1296" s="104"/>
      <c r="AD1296" s="104"/>
      <c r="AE1296" s="104"/>
      <c r="AF1296" s="104"/>
      <c r="AG1296" s="104"/>
      <c r="AH1296" s="104"/>
      <c r="AI1296" s="104"/>
      <c r="AJ1296" s="104"/>
      <c r="AK1296" s="104"/>
      <c r="AL1296" s="104"/>
      <c r="AM1296" s="104"/>
      <c r="AN1296" s="104"/>
      <c r="AO1296" s="104"/>
      <c r="AP1296" s="104"/>
      <c r="AQ1296" s="104"/>
      <c r="AR1296" s="104"/>
      <c r="AS1296" s="104"/>
      <c r="AT1296" s="104"/>
      <c r="AU1296" s="104"/>
      <c r="AV1296" s="104"/>
      <c r="AW1296" s="104"/>
      <c r="AX1296" s="104"/>
      <c r="AY1296" s="104"/>
      <c r="AZ1296" s="104"/>
      <c r="BA1296" s="104"/>
      <c r="BB1296" s="104"/>
      <c r="BC1296" s="104"/>
      <c r="BD1296" s="104"/>
      <c r="BE1296" s="104"/>
      <c r="BF1296" s="104"/>
      <c r="BG1296" s="104"/>
      <c r="BH1296" s="104"/>
      <c r="BI1296" s="104"/>
      <c r="BJ1296" s="104"/>
      <c r="BK1296" s="104"/>
      <c r="BL1296" s="104"/>
      <c r="BM1296" s="104"/>
      <c r="BN1296" s="104"/>
      <c r="BO1296" s="104"/>
      <c r="BP1296" s="104"/>
      <c r="BQ1296" s="104"/>
      <c r="BR1296" s="104"/>
      <c r="BS1296" s="104"/>
      <c r="BT1296" s="104"/>
      <c r="BU1296" s="104"/>
      <c r="BV1296" s="104"/>
      <c r="BW1296" s="104"/>
      <c r="BX1296" s="104"/>
      <c r="BY1296" s="104"/>
      <c r="BZ1296" s="104"/>
      <c r="CA1296" s="104"/>
      <c r="CB1296" s="104"/>
      <c r="CC1296" s="104"/>
      <c r="CD1296" s="104"/>
      <c r="CE1296" s="104"/>
      <c r="CF1296" s="104"/>
      <c r="CG1296" s="104"/>
      <c r="CH1296" s="104"/>
      <c r="CI1296" s="104"/>
      <c r="CJ1296" s="104"/>
      <c r="CK1296" s="104"/>
      <c r="CL1296" s="104"/>
      <c r="CM1296" s="104"/>
      <c r="CN1296" s="104"/>
      <c r="CO1296" s="104"/>
      <c r="CP1296" s="104"/>
      <c r="CQ1296" s="104"/>
    </row>
    <row r="1297" spans="1:95" ht="14.45" hidden="1">
      <c r="A1297" s="104"/>
      <c r="B1297" s="104"/>
      <c r="C1297" s="104"/>
      <c r="D1297" s="104"/>
      <c r="E1297" s="104"/>
      <c r="F1297" s="104"/>
      <c r="G1297" s="104"/>
      <c r="H1297" s="104"/>
      <c r="I1297" s="104"/>
      <c r="J1297" s="104"/>
      <c r="K1297" s="104"/>
      <c r="L1297" s="104"/>
      <c r="M1297" s="104"/>
      <c r="N1297" s="104"/>
      <c r="O1297" s="104"/>
      <c r="P1297" s="104"/>
      <c r="Q1297" s="104"/>
      <c r="R1297" s="104"/>
      <c r="S1297" s="104"/>
      <c r="T1297" s="104"/>
      <c r="U1297" s="104"/>
      <c r="V1297" s="104"/>
      <c r="W1297" s="104"/>
      <c r="X1297" s="104"/>
      <c r="Y1297" s="104"/>
      <c r="Z1297" s="104"/>
      <c r="AA1297" s="104"/>
      <c r="AB1297" s="104"/>
      <c r="AC1297" s="104"/>
      <c r="AD1297" s="104"/>
      <c r="AE1297" s="104"/>
      <c r="AF1297" s="104"/>
      <c r="AG1297" s="104"/>
      <c r="AH1297" s="104"/>
      <c r="AI1297" s="104"/>
      <c r="AJ1297" s="104"/>
      <c r="AK1297" s="104"/>
      <c r="AL1297" s="104"/>
      <c r="AM1297" s="104"/>
      <c r="AN1297" s="104"/>
      <c r="AO1297" s="104"/>
      <c r="AP1297" s="104"/>
      <c r="AQ1297" s="104"/>
      <c r="AR1297" s="104"/>
      <c r="AS1297" s="104"/>
      <c r="AT1297" s="104"/>
      <c r="AU1297" s="104"/>
      <c r="AV1297" s="104"/>
      <c r="AW1297" s="104"/>
      <c r="AX1297" s="104"/>
      <c r="AY1297" s="104"/>
      <c r="AZ1297" s="104"/>
      <c r="BA1297" s="104"/>
      <c r="BB1297" s="104"/>
      <c r="BC1297" s="104"/>
      <c r="BD1297" s="104"/>
      <c r="BE1297" s="104"/>
      <c r="BF1297" s="104"/>
      <c r="BG1297" s="104"/>
      <c r="BH1297" s="104"/>
      <c r="BI1297" s="104"/>
      <c r="BJ1297" s="104"/>
      <c r="BK1297" s="104"/>
      <c r="BL1297" s="104"/>
      <c r="BM1297" s="104"/>
      <c r="BN1297" s="104"/>
      <c r="BO1297" s="104"/>
      <c r="BP1297" s="104"/>
      <c r="BQ1297" s="104"/>
      <c r="BR1297" s="104"/>
      <c r="BS1297" s="104"/>
      <c r="BT1297" s="104"/>
      <c r="BU1297" s="104"/>
      <c r="BV1297" s="104"/>
      <c r="BW1297" s="104"/>
      <c r="BX1297" s="104"/>
      <c r="BY1297" s="104"/>
      <c r="BZ1297" s="104"/>
      <c r="CA1297" s="104"/>
      <c r="CB1297" s="104"/>
      <c r="CC1297" s="104"/>
      <c r="CD1297" s="104"/>
      <c r="CE1297" s="104"/>
      <c r="CF1297" s="104"/>
      <c r="CG1297" s="104"/>
      <c r="CH1297" s="104"/>
      <c r="CI1297" s="104"/>
      <c r="CJ1297" s="104"/>
      <c r="CK1297" s="104"/>
      <c r="CL1297" s="104"/>
      <c r="CM1297" s="104"/>
      <c r="CN1297" s="104"/>
      <c r="CO1297" s="104"/>
      <c r="CP1297" s="104"/>
      <c r="CQ1297" s="104"/>
    </row>
    <row r="1298" spans="1:95" ht="14.45" hidden="1">
      <c r="A1298" s="104"/>
      <c r="B1298" s="104"/>
      <c r="C1298" s="104"/>
      <c r="D1298" s="104"/>
      <c r="E1298" s="104"/>
      <c r="F1298" s="104"/>
      <c r="G1298" s="104"/>
      <c r="H1298" s="104"/>
      <c r="I1298" s="104"/>
      <c r="J1298" s="104"/>
      <c r="K1298" s="104"/>
      <c r="L1298" s="104"/>
      <c r="M1298" s="104"/>
      <c r="N1298" s="104"/>
      <c r="O1298" s="104"/>
      <c r="P1298" s="104"/>
      <c r="Q1298" s="104"/>
      <c r="R1298" s="104"/>
      <c r="S1298" s="104"/>
      <c r="T1298" s="104"/>
      <c r="U1298" s="104"/>
      <c r="V1298" s="104"/>
      <c r="W1298" s="104"/>
      <c r="X1298" s="104"/>
      <c r="Y1298" s="104"/>
      <c r="Z1298" s="104"/>
      <c r="AA1298" s="104"/>
      <c r="AB1298" s="104"/>
      <c r="AC1298" s="104"/>
      <c r="AD1298" s="104"/>
      <c r="AE1298" s="104"/>
      <c r="AF1298" s="104"/>
      <c r="AG1298" s="104"/>
      <c r="AH1298" s="104"/>
      <c r="AI1298" s="104"/>
      <c r="AJ1298" s="104"/>
      <c r="AK1298" s="104"/>
      <c r="AL1298" s="104"/>
      <c r="AM1298" s="104"/>
      <c r="AN1298" s="104"/>
      <c r="AO1298" s="104"/>
      <c r="AP1298" s="104"/>
      <c r="AQ1298" s="104"/>
      <c r="AR1298" s="104"/>
      <c r="AS1298" s="104"/>
      <c r="AT1298" s="104"/>
      <c r="AU1298" s="104"/>
      <c r="AV1298" s="104"/>
      <c r="AW1298" s="104"/>
      <c r="AX1298" s="104"/>
      <c r="AY1298" s="104"/>
      <c r="AZ1298" s="104"/>
      <c r="BA1298" s="104"/>
      <c r="BB1298" s="104"/>
      <c r="BC1298" s="104"/>
      <c r="BD1298" s="104"/>
      <c r="BE1298" s="104"/>
      <c r="BF1298" s="104"/>
      <c r="BG1298" s="104"/>
      <c r="BH1298" s="104"/>
      <c r="BI1298" s="104"/>
      <c r="BJ1298" s="104"/>
      <c r="BK1298" s="104"/>
      <c r="BL1298" s="104"/>
      <c r="BM1298" s="104"/>
      <c r="BN1298" s="104"/>
      <c r="BO1298" s="104"/>
      <c r="BP1298" s="104"/>
      <c r="BQ1298" s="104"/>
      <c r="BR1298" s="104"/>
      <c r="BS1298" s="104"/>
      <c r="BT1298" s="104"/>
      <c r="BU1298" s="104"/>
      <c r="BV1298" s="104"/>
      <c r="BW1298" s="104"/>
      <c r="BX1298" s="104"/>
      <c r="BY1298" s="104"/>
      <c r="BZ1298" s="104"/>
      <c r="CA1298" s="104"/>
      <c r="CB1298" s="104"/>
      <c r="CC1298" s="104"/>
      <c r="CD1298" s="104"/>
      <c r="CE1298" s="104"/>
      <c r="CF1298" s="104"/>
      <c r="CG1298" s="104"/>
      <c r="CH1298" s="104"/>
      <c r="CI1298" s="104"/>
      <c r="CJ1298" s="104"/>
      <c r="CK1298" s="104"/>
      <c r="CL1298" s="104"/>
      <c r="CM1298" s="104"/>
      <c r="CN1298" s="104"/>
      <c r="CO1298" s="104"/>
      <c r="CP1298" s="104"/>
      <c r="CQ1298" s="104"/>
    </row>
    <row r="1299" spans="1:95" ht="14.45" hidden="1">
      <c r="A1299" s="104"/>
      <c r="B1299" s="104"/>
      <c r="C1299" s="104"/>
      <c r="D1299" s="104"/>
      <c r="E1299" s="104"/>
      <c r="F1299" s="104"/>
      <c r="G1299" s="104"/>
      <c r="H1299" s="104"/>
      <c r="I1299" s="104"/>
      <c r="J1299" s="104"/>
      <c r="K1299" s="104"/>
      <c r="L1299" s="104"/>
      <c r="M1299" s="104"/>
      <c r="N1299" s="104"/>
      <c r="O1299" s="104"/>
      <c r="P1299" s="104"/>
      <c r="Q1299" s="104"/>
      <c r="R1299" s="104"/>
      <c r="S1299" s="104"/>
      <c r="T1299" s="104"/>
      <c r="U1299" s="104"/>
      <c r="V1299" s="104"/>
      <c r="W1299" s="104"/>
      <c r="X1299" s="104"/>
      <c r="Y1299" s="104"/>
      <c r="Z1299" s="104"/>
      <c r="AA1299" s="104"/>
      <c r="AB1299" s="104"/>
      <c r="AC1299" s="104"/>
      <c r="AD1299" s="104"/>
      <c r="AE1299" s="104"/>
      <c r="AF1299" s="104"/>
      <c r="AG1299" s="104"/>
      <c r="AH1299" s="104"/>
      <c r="AI1299" s="104"/>
      <c r="AJ1299" s="104"/>
      <c r="AK1299" s="104"/>
      <c r="AL1299" s="104"/>
      <c r="AM1299" s="104"/>
      <c r="AN1299" s="104"/>
      <c r="AO1299" s="104"/>
      <c r="AP1299" s="104"/>
      <c r="AQ1299" s="104"/>
      <c r="AR1299" s="104"/>
      <c r="AS1299" s="104"/>
      <c r="AT1299" s="104"/>
      <c r="AU1299" s="104"/>
      <c r="AV1299" s="104"/>
      <c r="AW1299" s="104"/>
      <c r="AX1299" s="104"/>
      <c r="AY1299" s="104"/>
      <c r="AZ1299" s="104"/>
      <c r="BA1299" s="104"/>
      <c r="BB1299" s="104"/>
      <c r="BC1299" s="104"/>
      <c r="BD1299" s="104"/>
      <c r="BE1299" s="104"/>
      <c r="BF1299" s="104"/>
      <c r="BG1299" s="104"/>
      <c r="BH1299" s="104"/>
      <c r="BI1299" s="104"/>
      <c r="BJ1299" s="104"/>
      <c r="BK1299" s="104"/>
      <c r="BL1299" s="104"/>
      <c r="BM1299" s="104"/>
      <c r="BN1299" s="104"/>
      <c r="BO1299" s="104"/>
      <c r="BP1299" s="104"/>
      <c r="BQ1299" s="104"/>
      <c r="BR1299" s="104"/>
      <c r="BS1299" s="104"/>
      <c r="BT1299" s="104"/>
      <c r="BU1299" s="104"/>
      <c r="BV1299" s="104"/>
      <c r="BW1299" s="104"/>
      <c r="BX1299" s="104"/>
      <c r="BY1299" s="104"/>
      <c r="BZ1299" s="104"/>
      <c r="CA1299" s="104"/>
      <c r="CB1299" s="104"/>
      <c r="CC1299" s="104"/>
      <c r="CD1299" s="104"/>
      <c r="CE1299" s="104"/>
      <c r="CF1299" s="104"/>
      <c r="CG1299" s="104"/>
      <c r="CH1299" s="104"/>
      <c r="CI1299" s="104"/>
      <c r="CJ1299" s="104"/>
      <c r="CK1299" s="104"/>
      <c r="CL1299" s="104"/>
      <c r="CM1299" s="104"/>
      <c r="CN1299" s="104"/>
      <c r="CO1299" s="104"/>
      <c r="CP1299" s="104"/>
      <c r="CQ1299" s="104"/>
    </row>
    <row r="1300" spans="1:95" ht="14.45" hidden="1">
      <c r="A1300" s="104"/>
      <c r="B1300" s="104"/>
      <c r="C1300" s="104"/>
      <c r="D1300" s="104"/>
      <c r="E1300" s="104"/>
      <c r="F1300" s="104"/>
      <c r="G1300" s="104"/>
      <c r="H1300" s="104"/>
      <c r="I1300" s="104"/>
      <c r="J1300" s="104"/>
      <c r="K1300" s="104"/>
      <c r="L1300" s="104"/>
      <c r="M1300" s="104"/>
      <c r="N1300" s="104"/>
      <c r="O1300" s="104"/>
      <c r="P1300" s="104"/>
      <c r="Q1300" s="104"/>
      <c r="R1300" s="104"/>
      <c r="S1300" s="104"/>
      <c r="T1300" s="104"/>
      <c r="U1300" s="104"/>
      <c r="V1300" s="104"/>
      <c r="W1300" s="104"/>
      <c r="X1300" s="104"/>
      <c r="Y1300" s="104"/>
      <c r="Z1300" s="104"/>
      <c r="AA1300" s="104"/>
      <c r="AB1300" s="104"/>
      <c r="AC1300" s="104"/>
      <c r="AD1300" s="104"/>
      <c r="AE1300" s="104"/>
      <c r="AF1300" s="104"/>
      <c r="AG1300" s="104"/>
      <c r="AH1300" s="104"/>
      <c r="AI1300" s="104"/>
      <c r="AJ1300" s="104"/>
      <c r="AK1300" s="104"/>
      <c r="AL1300" s="104"/>
      <c r="AM1300" s="104"/>
      <c r="AN1300" s="104"/>
      <c r="AO1300" s="104"/>
      <c r="AP1300" s="104"/>
      <c r="AQ1300" s="104"/>
      <c r="AR1300" s="104"/>
      <c r="AS1300" s="104"/>
      <c r="AT1300" s="104"/>
      <c r="AU1300" s="104"/>
      <c r="AV1300" s="104"/>
      <c r="AW1300" s="104"/>
      <c r="AX1300" s="104"/>
      <c r="AY1300" s="104"/>
      <c r="AZ1300" s="104"/>
      <c r="BA1300" s="104"/>
      <c r="BB1300" s="104"/>
      <c r="BC1300" s="104"/>
      <c r="BD1300" s="104"/>
      <c r="BE1300" s="104"/>
      <c r="BF1300" s="104"/>
      <c r="BG1300" s="104"/>
      <c r="BH1300" s="104"/>
      <c r="BI1300" s="104"/>
      <c r="BJ1300" s="104"/>
      <c r="BK1300" s="104"/>
      <c r="BL1300" s="104"/>
      <c r="BM1300" s="104"/>
      <c r="BN1300" s="104"/>
      <c r="BO1300" s="104"/>
      <c r="BP1300" s="104"/>
      <c r="BQ1300" s="104"/>
      <c r="BR1300" s="104"/>
      <c r="BS1300" s="104"/>
      <c r="BT1300" s="104"/>
      <c r="BU1300" s="104"/>
      <c r="BV1300" s="104"/>
      <c r="BW1300" s="104"/>
      <c r="BX1300" s="104"/>
      <c r="BY1300" s="104"/>
      <c r="BZ1300" s="104"/>
      <c r="CA1300" s="104"/>
      <c r="CB1300" s="104"/>
      <c r="CC1300" s="104"/>
      <c r="CD1300" s="104"/>
      <c r="CE1300" s="104"/>
      <c r="CF1300" s="104"/>
      <c r="CG1300" s="104"/>
      <c r="CH1300" s="104"/>
      <c r="CI1300" s="104"/>
      <c r="CJ1300" s="104"/>
      <c r="CK1300" s="104"/>
      <c r="CL1300" s="104"/>
      <c r="CM1300" s="104"/>
      <c r="CN1300" s="104"/>
      <c r="CO1300" s="104"/>
      <c r="CP1300" s="104"/>
      <c r="CQ1300" s="104"/>
    </row>
    <row r="1345"/>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7"/>
    <row r="1558"/>
  </sheetData>
  <mergeCells count="10">
    <mergeCell ref="B363:B364"/>
    <mergeCell ref="B369:B370"/>
    <mergeCell ref="B416:B417"/>
    <mergeCell ref="B422:B423"/>
    <mergeCell ref="B203:B204"/>
    <mergeCell ref="B210:B211"/>
    <mergeCell ref="B257:B258"/>
    <mergeCell ref="B263:B264"/>
    <mergeCell ref="B310:B311"/>
    <mergeCell ref="B316:B31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A166"/>
  <sheetViews>
    <sheetView showGridLines="0" zoomScale="85" zoomScaleNormal="85" workbookViewId="0">
      <selection activeCell="H18" sqref="H18"/>
    </sheetView>
  </sheetViews>
  <sheetFormatPr defaultColWidth="9.140625" defaultRowHeight="0" customHeight="1" zeroHeight="1"/>
  <cols>
    <col min="1" max="1" width="6.28515625" style="23" customWidth="1"/>
    <col min="2" max="2" width="8.85546875" style="23" customWidth="1"/>
    <col min="3" max="3" width="11.85546875" style="23" customWidth="1"/>
    <col min="4" max="4" width="17.140625" style="23" customWidth="1"/>
    <col min="5" max="5" width="17.28515625" style="23" customWidth="1"/>
    <col min="6" max="7" width="22.85546875" style="23" customWidth="1"/>
    <col min="8" max="8" width="21" style="23" customWidth="1"/>
    <col min="9" max="9" width="36.42578125" style="23" customWidth="1"/>
    <col min="10" max="10" width="17.42578125" style="23" customWidth="1"/>
    <col min="11" max="11" width="72.7109375" style="23" bestFit="1" customWidth="1"/>
    <col min="12" max="12" width="15.28515625" style="23" bestFit="1" customWidth="1"/>
    <col min="13" max="13" width="15.5703125" style="23" customWidth="1"/>
    <col min="14" max="255" width="9.140625" style="23" customWidth="1"/>
    <col min="256" max="256" width="8.85546875" style="23" customWidth="1"/>
    <col min="257" max="257" width="11.85546875" style="23" customWidth="1"/>
    <col min="258" max="259" width="17.5703125" style="23" customWidth="1"/>
    <col min="260" max="260" width="12.42578125" style="23" customWidth="1"/>
    <col min="261" max="261" width="11.140625" style="23" customWidth="1"/>
    <col min="262" max="262" width="18.42578125" style="23" customWidth="1"/>
    <col min="263" max="267" width="17.5703125" style="23" customWidth="1"/>
    <col min="268" max="268" width="6.140625" style="23" customWidth="1"/>
    <col min="269" max="269" width="15.5703125" style="23" customWidth="1"/>
    <col min="270" max="511" width="9.140625" style="23" customWidth="1"/>
    <col min="512" max="512" width="8.85546875" style="23" customWidth="1"/>
    <col min="513" max="513" width="11.85546875" style="23" customWidth="1"/>
    <col min="514" max="515" width="17.5703125" style="23" customWidth="1"/>
    <col min="516" max="516" width="12.42578125" style="23" customWidth="1"/>
    <col min="517" max="517" width="11.140625" style="23" customWidth="1"/>
    <col min="518" max="518" width="18.42578125" style="23" customWidth="1"/>
    <col min="519" max="523" width="17.5703125" style="23" customWidth="1"/>
    <col min="524" max="524" width="6.140625" style="23" customWidth="1"/>
    <col min="525" max="525" width="15.5703125" style="23" customWidth="1"/>
    <col min="526" max="767" width="9.140625" style="23" customWidth="1"/>
    <col min="768" max="768" width="8.85546875" style="23" customWidth="1"/>
    <col min="769" max="769" width="11.85546875" style="23" customWidth="1"/>
    <col min="770" max="771" width="17.5703125" style="23" customWidth="1"/>
    <col min="772" max="772" width="12.42578125" style="23" customWidth="1"/>
    <col min="773" max="773" width="11.140625" style="23" customWidth="1"/>
    <col min="774" max="774" width="18.42578125" style="23" customWidth="1"/>
    <col min="775" max="779" width="17.5703125" style="23" customWidth="1"/>
    <col min="780" max="780" width="6.140625" style="23" customWidth="1"/>
    <col min="781" max="781" width="15.5703125" style="23" customWidth="1"/>
    <col min="782" max="1023" width="9.140625" style="23"/>
    <col min="1024" max="1024" width="8.85546875" style="23" customWidth="1"/>
    <col min="1025" max="1025" width="11.85546875" style="23" customWidth="1"/>
    <col min="1026" max="1027" width="17.5703125" style="23" customWidth="1"/>
    <col min="1028" max="1028" width="12.42578125" style="23" customWidth="1"/>
    <col min="1029" max="1029" width="11.140625" style="23" customWidth="1"/>
    <col min="1030" max="1030" width="18.42578125" style="23" customWidth="1"/>
    <col min="1031" max="1035" width="17.5703125" style="23" customWidth="1"/>
    <col min="1036" max="1036" width="6.140625" style="23" customWidth="1"/>
    <col min="1037" max="1037" width="15.5703125" style="23" customWidth="1"/>
    <col min="1038" max="1279" width="9.140625" style="23" customWidth="1"/>
    <col min="1280" max="1280" width="8.85546875" style="23" customWidth="1"/>
    <col min="1281" max="1281" width="11.85546875" style="23" customWidth="1"/>
    <col min="1282" max="1283" width="17.5703125" style="23" customWidth="1"/>
    <col min="1284" max="1284" width="12.42578125" style="23" customWidth="1"/>
    <col min="1285" max="1285" width="11.140625" style="23" customWidth="1"/>
    <col min="1286" max="1286" width="18.42578125" style="23" customWidth="1"/>
    <col min="1287" max="1291" width="17.5703125" style="23" customWidth="1"/>
    <col min="1292" max="1292" width="6.140625" style="23" customWidth="1"/>
    <col min="1293" max="1293" width="15.5703125" style="23" customWidth="1"/>
    <col min="1294" max="1535" width="9.140625" style="23" customWidth="1"/>
    <col min="1536" max="1536" width="8.85546875" style="23" customWidth="1"/>
    <col min="1537" max="1537" width="11.85546875" style="23" customWidth="1"/>
    <col min="1538" max="1539" width="17.5703125" style="23" customWidth="1"/>
    <col min="1540" max="1540" width="12.42578125" style="23" customWidth="1"/>
    <col min="1541" max="1541" width="11.140625" style="23" customWidth="1"/>
    <col min="1542" max="1542" width="18.42578125" style="23" customWidth="1"/>
    <col min="1543" max="1547" width="17.5703125" style="23" customWidth="1"/>
    <col min="1548" max="1548" width="6.140625" style="23" customWidth="1"/>
    <col min="1549" max="1549" width="15.5703125" style="23" customWidth="1"/>
    <col min="1550" max="1791" width="9.140625" style="23" customWidth="1"/>
    <col min="1792" max="1792" width="8.85546875" style="23" customWidth="1"/>
    <col min="1793" max="1793" width="11.85546875" style="23" customWidth="1"/>
    <col min="1794" max="1795" width="17.5703125" style="23" customWidth="1"/>
    <col min="1796" max="1796" width="12.42578125" style="23" customWidth="1"/>
    <col min="1797" max="1797" width="11.140625" style="23" customWidth="1"/>
    <col min="1798" max="1798" width="18.42578125" style="23" customWidth="1"/>
    <col min="1799" max="1803" width="17.5703125" style="23" customWidth="1"/>
    <col min="1804" max="1804" width="6.140625" style="23" customWidth="1"/>
    <col min="1805" max="1805" width="15.5703125" style="23" customWidth="1"/>
    <col min="1806" max="2047" width="9.140625" style="23"/>
    <col min="2048" max="2048" width="8.85546875" style="23" customWidth="1"/>
    <col min="2049" max="2049" width="11.85546875" style="23" customWidth="1"/>
    <col min="2050" max="2051" width="17.5703125" style="23" customWidth="1"/>
    <col min="2052" max="2052" width="12.42578125" style="23" customWidth="1"/>
    <col min="2053" max="2053" width="11.140625" style="23" customWidth="1"/>
    <col min="2054" max="2054" width="18.42578125" style="23" customWidth="1"/>
    <col min="2055" max="2059" width="17.5703125" style="23" customWidth="1"/>
    <col min="2060" max="2060" width="6.140625" style="23" customWidth="1"/>
    <col min="2061" max="2061" width="15.5703125" style="23" customWidth="1"/>
    <col min="2062" max="2303" width="9.140625" style="23" customWidth="1"/>
    <col min="2304" max="2304" width="8.85546875" style="23" customWidth="1"/>
    <col min="2305" max="2305" width="11.85546875" style="23" customWidth="1"/>
    <col min="2306" max="2307" width="17.5703125" style="23" customWidth="1"/>
    <col min="2308" max="2308" width="12.42578125" style="23" customWidth="1"/>
    <col min="2309" max="2309" width="11.140625" style="23" customWidth="1"/>
    <col min="2310" max="2310" width="18.42578125" style="23" customWidth="1"/>
    <col min="2311" max="2315" width="17.5703125" style="23" customWidth="1"/>
    <col min="2316" max="2316" width="6.140625" style="23" customWidth="1"/>
    <col min="2317" max="2317" width="15.5703125" style="23" customWidth="1"/>
    <col min="2318" max="2559" width="9.140625" style="23" customWidth="1"/>
    <col min="2560" max="2560" width="8.85546875" style="23" customWidth="1"/>
    <col min="2561" max="2561" width="11.85546875" style="23" customWidth="1"/>
    <col min="2562" max="2563" width="17.5703125" style="23" customWidth="1"/>
    <col min="2564" max="2564" width="12.42578125" style="23" customWidth="1"/>
    <col min="2565" max="2565" width="11.140625" style="23" customWidth="1"/>
    <col min="2566" max="2566" width="18.42578125" style="23" customWidth="1"/>
    <col min="2567" max="2571" width="17.5703125" style="23" customWidth="1"/>
    <col min="2572" max="2572" width="6.140625" style="23" customWidth="1"/>
    <col min="2573" max="2573" width="15.5703125" style="23" customWidth="1"/>
    <col min="2574" max="2815" width="9.140625" style="23" customWidth="1"/>
    <col min="2816" max="2816" width="8.85546875" style="23" customWidth="1"/>
    <col min="2817" max="2817" width="11.85546875" style="23" customWidth="1"/>
    <col min="2818" max="2819" width="17.5703125" style="23" customWidth="1"/>
    <col min="2820" max="2820" width="12.42578125" style="23" customWidth="1"/>
    <col min="2821" max="2821" width="11.140625" style="23" customWidth="1"/>
    <col min="2822" max="2822" width="18.42578125" style="23" customWidth="1"/>
    <col min="2823" max="2827" width="17.5703125" style="23" customWidth="1"/>
    <col min="2828" max="2828" width="6.140625" style="23" customWidth="1"/>
    <col min="2829" max="2829" width="15.5703125" style="23" customWidth="1"/>
    <col min="2830" max="3071" width="9.140625" style="23"/>
    <col min="3072" max="3072" width="8.85546875" style="23" customWidth="1"/>
    <col min="3073" max="3073" width="11.85546875" style="23" customWidth="1"/>
    <col min="3074" max="3075" width="17.5703125" style="23" customWidth="1"/>
    <col min="3076" max="3076" width="12.42578125" style="23" customWidth="1"/>
    <col min="3077" max="3077" width="11.140625" style="23" customWidth="1"/>
    <col min="3078" max="3078" width="18.42578125" style="23" customWidth="1"/>
    <col min="3079" max="3083" width="17.5703125" style="23" customWidth="1"/>
    <col min="3084" max="3084" width="6.140625" style="23" customWidth="1"/>
    <col min="3085" max="3085" width="15.5703125" style="23" customWidth="1"/>
    <col min="3086" max="3327" width="9.140625" style="23" customWidth="1"/>
    <col min="3328" max="3328" width="8.85546875" style="23" customWidth="1"/>
    <col min="3329" max="3329" width="11.85546875" style="23" customWidth="1"/>
    <col min="3330" max="3331" width="17.5703125" style="23" customWidth="1"/>
    <col min="3332" max="3332" width="12.42578125" style="23" customWidth="1"/>
    <col min="3333" max="3333" width="11.140625" style="23" customWidth="1"/>
    <col min="3334" max="3334" width="18.42578125" style="23" customWidth="1"/>
    <col min="3335" max="3339" width="17.5703125" style="23" customWidth="1"/>
    <col min="3340" max="3340" width="6.140625" style="23" customWidth="1"/>
    <col min="3341" max="3341" width="15.5703125" style="23" customWidth="1"/>
    <col min="3342" max="3583" width="9.140625" style="23" customWidth="1"/>
    <col min="3584" max="3584" width="8.85546875" style="23" customWidth="1"/>
    <col min="3585" max="3585" width="11.85546875" style="23" customWidth="1"/>
    <col min="3586" max="3587" width="17.5703125" style="23" customWidth="1"/>
    <col min="3588" max="3588" width="12.42578125" style="23" customWidth="1"/>
    <col min="3589" max="3589" width="11.140625" style="23" customWidth="1"/>
    <col min="3590" max="3590" width="18.42578125" style="23" customWidth="1"/>
    <col min="3591" max="3595" width="17.5703125" style="23" customWidth="1"/>
    <col min="3596" max="3596" width="6.140625" style="23" customWidth="1"/>
    <col min="3597" max="3597" width="15.5703125" style="23" customWidth="1"/>
    <col min="3598" max="3839" width="9.140625" style="23" customWidth="1"/>
    <col min="3840" max="3840" width="8.85546875" style="23" customWidth="1"/>
    <col min="3841" max="3841" width="11.85546875" style="23" customWidth="1"/>
    <col min="3842" max="3843" width="17.5703125" style="23" customWidth="1"/>
    <col min="3844" max="3844" width="12.42578125" style="23" customWidth="1"/>
    <col min="3845" max="3845" width="11.140625" style="23" customWidth="1"/>
    <col min="3846" max="3846" width="18.42578125" style="23" customWidth="1"/>
    <col min="3847" max="3851" width="17.5703125" style="23" customWidth="1"/>
    <col min="3852" max="3852" width="6.140625" style="23" customWidth="1"/>
    <col min="3853" max="3853" width="15.5703125" style="23" customWidth="1"/>
    <col min="3854" max="4095" width="9.140625" style="23"/>
    <col min="4096" max="4096" width="8.85546875" style="23" customWidth="1"/>
    <col min="4097" max="4097" width="11.85546875" style="23" customWidth="1"/>
    <col min="4098" max="4099" width="17.5703125" style="23" customWidth="1"/>
    <col min="4100" max="4100" width="12.42578125" style="23" customWidth="1"/>
    <col min="4101" max="4101" width="11.140625" style="23" customWidth="1"/>
    <col min="4102" max="4102" width="18.42578125" style="23" customWidth="1"/>
    <col min="4103" max="4107" width="17.5703125" style="23" customWidth="1"/>
    <col min="4108" max="4108" width="6.140625" style="23" customWidth="1"/>
    <col min="4109" max="4109" width="15.5703125" style="23" customWidth="1"/>
    <col min="4110" max="4351" width="9.140625" style="23" customWidth="1"/>
    <col min="4352" max="4352" width="8.85546875" style="23" customWidth="1"/>
    <col min="4353" max="4353" width="11.85546875" style="23" customWidth="1"/>
    <col min="4354" max="4355" width="17.5703125" style="23" customWidth="1"/>
    <col min="4356" max="4356" width="12.42578125" style="23" customWidth="1"/>
    <col min="4357" max="4357" width="11.140625" style="23" customWidth="1"/>
    <col min="4358" max="4358" width="18.42578125" style="23" customWidth="1"/>
    <col min="4359" max="4363" width="17.5703125" style="23" customWidth="1"/>
    <col min="4364" max="4364" width="6.140625" style="23" customWidth="1"/>
    <col min="4365" max="4365" width="15.5703125" style="23" customWidth="1"/>
    <col min="4366" max="4607" width="9.140625" style="23" customWidth="1"/>
    <col min="4608" max="4608" width="8.85546875" style="23" customWidth="1"/>
    <col min="4609" max="4609" width="11.85546875" style="23" customWidth="1"/>
    <col min="4610" max="4611" width="17.5703125" style="23" customWidth="1"/>
    <col min="4612" max="4612" width="12.42578125" style="23" customWidth="1"/>
    <col min="4613" max="4613" width="11.140625" style="23" customWidth="1"/>
    <col min="4614" max="4614" width="18.42578125" style="23" customWidth="1"/>
    <col min="4615" max="4619" width="17.5703125" style="23" customWidth="1"/>
    <col min="4620" max="4620" width="6.140625" style="23" customWidth="1"/>
    <col min="4621" max="4621" width="15.5703125" style="23" customWidth="1"/>
    <col min="4622" max="4863" width="9.140625" style="23" customWidth="1"/>
    <col min="4864" max="4864" width="8.85546875" style="23" customWidth="1"/>
    <col min="4865" max="4865" width="11.85546875" style="23" customWidth="1"/>
    <col min="4866" max="4867" width="17.5703125" style="23" customWidth="1"/>
    <col min="4868" max="4868" width="12.42578125" style="23" customWidth="1"/>
    <col min="4869" max="4869" width="11.140625" style="23" customWidth="1"/>
    <col min="4870" max="4870" width="18.42578125" style="23" customWidth="1"/>
    <col min="4871" max="4875" width="17.5703125" style="23" customWidth="1"/>
    <col min="4876" max="4876" width="6.140625" style="23" customWidth="1"/>
    <col min="4877" max="4877" width="15.5703125" style="23" customWidth="1"/>
    <col min="4878" max="5119" width="9.140625" style="23"/>
    <col min="5120" max="5120" width="8.85546875" style="23" customWidth="1"/>
    <col min="5121" max="5121" width="11.85546875" style="23" customWidth="1"/>
    <col min="5122" max="5123" width="17.5703125" style="23" customWidth="1"/>
    <col min="5124" max="5124" width="12.42578125" style="23" customWidth="1"/>
    <col min="5125" max="5125" width="11.140625" style="23" customWidth="1"/>
    <col min="5126" max="5126" width="18.42578125" style="23" customWidth="1"/>
    <col min="5127" max="5131" width="17.5703125" style="23" customWidth="1"/>
    <col min="5132" max="5132" width="6.140625" style="23" customWidth="1"/>
    <col min="5133" max="5133" width="15.5703125" style="23" customWidth="1"/>
    <col min="5134" max="5375" width="9.140625" style="23" customWidth="1"/>
    <col min="5376" max="5376" width="8.85546875" style="23" customWidth="1"/>
    <col min="5377" max="5377" width="11.85546875" style="23" customWidth="1"/>
    <col min="5378" max="5379" width="17.5703125" style="23" customWidth="1"/>
    <col min="5380" max="5380" width="12.42578125" style="23" customWidth="1"/>
    <col min="5381" max="5381" width="11.140625" style="23" customWidth="1"/>
    <col min="5382" max="5382" width="18.42578125" style="23" customWidth="1"/>
    <col min="5383" max="5387" width="17.5703125" style="23" customWidth="1"/>
    <col min="5388" max="5388" width="6.140625" style="23" customWidth="1"/>
    <col min="5389" max="5389" width="15.5703125" style="23" customWidth="1"/>
    <col min="5390" max="5631" width="9.140625" style="23" customWidth="1"/>
    <col min="5632" max="5632" width="8.85546875" style="23" customWidth="1"/>
    <col min="5633" max="5633" width="11.85546875" style="23" customWidth="1"/>
    <col min="5634" max="5635" width="17.5703125" style="23" customWidth="1"/>
    <col min="5636" max="5636" width="12.42578125" style="23" customWidth="1"/>
    <col min="5637" max="5637" width="11.140625" style="23" customWidth="1"/>
    <col min="5638" max="5638" width="18.42578125" style="23" customWidth="1"/>
    <col min="5639" max="5643" width="17.5703125" style="23" customWidth="1"/>
    <col min="5644" max="5644" width="6.140625" style="23" customWidth="1"/>
    <col min="5645" max="5645" width="15.5703125" style="23" customWidth="1"/>
    <col min="5646" max="5887" width="9.140625" style="23" customWidth="1"/>
    <col min="5888" max="5888" width="8.85546875" style="23" customWidth="1"/>
    <col min="5889" max="5889" width="11.85546875" style="23" customWidth="1"/>
    <col min="5890" max="5891" width="17.5703125" style="23" customWidth="1"/>
    <col min="5892" max="5892" width="12.42578125" style="23" customWidth="1"/>
    <col min="5893" max="5893" width="11.140625" style="23" customWidth="1"/>
    <col min="5894" max="5894" width="18.42578125" style="23" customWidth="1"/>
    <col min="5895" max="5899" width="17.5703125" style="23" customWidth="1"/>
    <col min="5900" max="5900" width="6.140625" style="23" customWidth="1"/>
    <col min="5901" max="5901" width="15.5703125" style="23" customWidth="1"/>
    <col min="5902" max="6143" width="9.140625" style="23"/>
    <col min="6144" max="6144" width="8.85546875" style="23" customWidth="1"/>
    <col min="6145" max="6145" width="11.85546875" style="23" customWidth="1"/>
    <col min="6146" max="6147" width="17.5703125" style="23" customWidth="1"/>
    <col min="6148" max="6148" width="12.42578125" style="23" customWidth="1"/>
    <col min="6149" max="6149" width="11.140625" style="23" customWidth="1"/>
    <col min="6150" max="6150" width="18.42578125" style="23" customWidth="1"/>
    <col min="6151" max="6155" width="17.5703125" style="23" customWidth="1"/>
    <col min="6156" max="6156" width="6.140625" style="23" customWidth="1"/>
    <col min="6157" max="6157" width="15.5703125" style="23" customWidth="1"/>
    <col min="6158" max="6399" width="9.140625" style="23" customWidth="1"/>
    <col min="6400" max="6400" width="8.85546875" style="23" customWidth="1"/>
    <col min="6401" max="6401" width="11.85546875" style="23" customWidth="1"/>
    <col min="6402" max="6403" width="17.5703125" style="23" customWidth="1"/>
    <col min="6404" max="6404" width="12.42578125" style="23" customWidth="1"/>
    <col min="6405" max="6405" width="11.140625" style="23" customWidth="1"/>
    <col min="6406" max="6406" width="18.42578125" style="23" customWidth="1"/>
    <col min="6407" max="6411" width="17.5703125" style="23" customWidth="1"/>
    <col min="6412" max="6412" width="6.140625" style="23" customWidth="1"/>
    <col min="6413" max="6413" width="15.5703125" style="23" customWidth="1"/>
    <col min="6414" max="6655" width="9.140625" style="23" customWidth="1"/>
    <col min="6656" max="6656" width="8.85546875" style="23" customWidth="1"/>
    <col min="6657" max="6657" width="11.85546875" style="23" customWidth="1"/>
    <col min="6658" max="6659" width="17.5703125" style="23" customWidth="1"/>
    <col min="6660" max="6660" width="12.42578125" style="23" customWidth="1"/>
    <col min="6661" max="6661" width="11.140625" style="23" customWidth="1"/>
    <col min="6662" max="6662" width="18.42578125" style="23" customWidth="1"/>
    <col min="6663" max="6667" width="17.5703125" style="23" customWidth="1"/>
    <col min="6668" max="6668" width="6.140625" style="23" customWidth="1"/>
    <col min="6669" max="6669" width="15.5703125" style="23" customWidth="1"/>
    <col min="6670" max="6911" width="9.140625" style="23" customWidth="1"/>
    <col min="6912" max="6912" width="8.85546875" style="23" customWidth="1"/>
    <col min="6913" max="6913" width="11.85546875" style="23" customWidth="1"/>
    <col min="6914" max="6915" width="17.5703125" style="23" customWidth="1"/>
    <col min="6916" max="6916" width="12.42578125" style="23" customWidth="1"/>
    <col min="6917" max="6917" width="11.140625" style="23" customWidth="1"/>
    <col min="6918" max="6918" width="18.42578125" style="23" customWidth="1"/>
    <col min="6919" max="6923" width="17.5703125" style="23" customWidth="1"/>
    <col min="6924" max="6924" width="6.140625" style="23" customWidth="1"/>
    <col min="6925" max="6925" width="15.5703125" style="23" customWidth="1"/>
    <col min="6926" max="7167" width="9.140625" style="23"/>
    <col min="7168" max="7168" width="8.85546875" style="23" customWidth="1"/>
    <col min="7169" max="7169" width="11.85546875" style="23" customWidth="1"/>
    <col min="7170" max="7171" width="17.5703125" style="23" customWidth="1"/>
    <col min="7172" max="7172" width="12.42578125" style="23" customWidth="1"/>
    <col min="7173" max="7173" width="11.140625" style="23" customWidth="1"/>
    <col min="7174" max="7174" width="18.42578125" style="23" customWidth="1"/>
    <col min="7175" max="7179" width="17.5703125" style="23" customWidth="1"/>
    <col min="7180" max="7180" width="6.140625" style="23" customWidth="1"/>
    <col min="7181" max="7181" width="15.5703125" style="23" customWidth="1"/>
    <col min="7182" max="7423" width="9.140625" style="23" customWidth="1"/>
    <col min="7424" max="7424" width="8.85546875" style="23" customWidth="1"/>
    <col min="7425" max="7425" width="11.85546875" style="23" customWidth="1"/>
    <col min="7426" max="7427" width="17.5703125" style="23" customWidth="1"/>
    <col min="7428" max="7428" width="12.42578125" style="23" customWidth="1"/>
    <col min="7429" max="7429" width="11.140625" style="23" customWidth="1"/>
    <col min="7430" max="7430" width="18.42578125" style="23" customWidth="1"/>
    <col min="7431" max="7435" width="17.5703125" style="23" customWidth="1"/>
    <col min="7436" max="7436" width="6.140625" style="23" customWidth="1"/>
    <col min="7437" max="7437" width="15.5703125" style="23" customWidth="1"/>
    <col min="7438" max="7679" width="9.140625" style="23" customWidth="1"/>
    <col min="7680" max="7680" width="8.85546875" style="23" customWidth="1"/>
    <col min="7681" max="7681" width="11.85546875" style="23" customWidth="1"/>
    <col min="7682" max="7683" width="17.5703125" style="23" customWidth="1"/>
    <col min="7684" max="7684" width="12.42578125" style="23" customWidth="1"/>
    <col min="7685" max="7685" width="11.140625" style="23" customWidth="1"/>
    <col min="7686" max="7686" width="18.42578125" style="23" customWidth="1"/>
    <col min="7687" max="7691" width="17.5703125" style="23" customWidth="1"/>
    <col min="7692" max="7692" width="6.140625" style="23" customWidth="1"/>
    <col min="7693" max="7693" width="15.5703125" style="23" customWidth="1"/>
    <col min="7694" max="7935" width="9.140625" style="23" customWidth="1"/>
    <col min="7936" max="7936" width="8.85546875" style="23" customWidth="1"/>
    <col min="7937" max="7937" width="11.85546875" style="23" customWidth="1"/>
    <col min="7938" max="7939" width="17.5703125" style="23" customWidth="1"/>
    <col min="7940" max="7940" width="12.42578125" style="23" customWidth="1"/>
    <col min="7941" max="7941" width="11.140625" style="23" customWidth="1"/>
    <col min="7942" max="7942" width="18.42578125" style="23" customWidth="1"/>
    <col min="7943" max="7947" width="17.5703125" style="23" customWidth="1"/>
    <col min="7948" max="7948" width="6.140625" style="23" customWidth="1"/>
    <col min="7949" max="7949" width="15.5703125" style="23" customWidth="1"/>
    <col min="7950" max="8191" width="9.140625" style="23"/>
    <col min="8192" max="8192" width="8.85546875" style="23" customWidth="1"/>
    <col min="8193" max="8193" width="11.85546875" style="23" customWidth="1"/>
    <col min="8194" max="8195" width="17.5703125" style="23" customWidth="1"/>
    <col min="8196" max="8196" width="12.42578125" style="23" customWidth="1"/>
    <col min="8197" max="8197" width="11.140625" style="23" customWidth="1"/>
    <col min="8198" max="8198" width="18.42578125" style="23" customWidth="1"/>
    <col min="8199" max="8203" width="17.5703125" style="23" customWidth="1"/>
    <col min="8204" max="8204" width="6.140625" style="23" customWidth="1"/>
    <col min="8205" max="8205" width="15.5703125" style="23" customWidth="1"/>
    <col min="8206" max="8447" width="9.140625" style="23" customWidth="1"/>
    <col min="8448" max="8448" width="8.85546875" style="23" customWidth="1"/>
    <col min="8449" max="8449" width="11.85546875" style="23" customWidth="1"/>
    <col min="8450" max="8451" width="17.5703125" style="23" customWidth="1"/>
    <col min="8452" max="8452" width="12.42578125" style="23" customWidth="1"/>
    <col min="8453" max="8453" width="11.140625" style="23" customWidth="1"/>
    <col min="8454" max="8454" width="18.42578125" style="23" customWidth="1"/>
    <col min="8455" max="8459" width="17.5703125" style="23" customWidth="1"/>
    <col min="8460" max="8460" width="6.140625" style="23" customWidth="1"/>
    <col min="8461" max="8461" width="15.5703125" style="23" customWidth="1"/>
    <col min="8462" max="8703" width="9.140625" style="23" customWidth="1"/>
    <col min="8704" max="8704" width="8.85546875" style="23" customWidth="1"/>
    <col min="8705" max="8705" width="11.85546875" style="23" customWidth="1"/>
    <col min="8706" max="8707" width="17.5703125" style="23" customWidth="1"/>
    <col min="8708" max="8708" width="12.42578125" style="23" customWidth="1"/>
    <col min="8709" max="8709" width="11.140625" style="23" customWidth="1"/>
    <col min="8710" max="8710" width="18.42578125" style="23" customWidth="1"/>
    <col min="8711" max="8715" width="17.5703125" style="23" customWidth="1"/>
    <col min="8716" max="8716" width="6.140625" style="23" customWidth="1"/>
    <col min="8717" max="8717" width="15.5703125" style="23" customWidth="1"/>
    <col min="8718" max="8959" width="9.140625" style="23" customWidth="1"/>
    <col min="8960" max="8960" width="8.85546875" style="23" customWidth="1"/>
    <col min="8961" max="8961" width="11.85546875" style="23" customWidth="1"/>
    <col min="8962" max="8963" width="17.5703125" style="23" customWidth="1"/>
    <col min="8964" max="8964" width="12.42578125" style="23" customWidth="1"/>
    <col min="8965" max="8965" width="11.140625" style="23" customWidth="1"/>
    <col min="8966" max="8966" width="18.42578125" style="23" customWidth="1"/>
    <col min="8967" max="8971" width="17.5703125" style="23" customWidth="1"/>
    <col min="8972" max="8972" width="6.140625" style="23" customWidth="1"/>
    <col min="8973" max="8973" width="15.5703125" style="23" customWidth="1"/>
    <col min="8974" max="9215" width="9.140625" style="23"/>
    <col min="9216" max="9216" width="8.85546875" style="23" customWidth="1"/>
    <col min="9217" max="9217" width="11.85546875" style="23" customWidth="1"/>
    <col min="9218" max="9219" width="17.5703125" style="23" customWidth="1"/>
    <col min="9220" max="9220" width="12.42578125" style="23" customWidth="1"/>
    <col min="9221" max="9221" width="11.140625" style="23" customWidth="1"/>
    <col min="9222" max="9222" width="18.42578125" style="23" customWidth="1"/>
    <col min="9223" max="9227" width="17.5703125" style="23" customWidth="1"/>
    <col min="9228" max="9228" width="6.140625" style="23" customWidth="1"/>
    <col min="9229" max="9229" width="15.5703125" style="23" customWidth="1"/>
    <col min="9230" max="9471" width="9.140625" style="23" customWidth="1"/>
    <col min="9472" max="9472" width="8.85546875" style="23" customWidth="1"/>
    <col min="9473" max="9473" width="11.85546875" style="23" customWidth="1"/>
    <col min="9474" max="9475" width="17.5703125" style="23" customWidth="1"/>
    <col min="9476" max="9476" width="12.42578125" style="23" customWidth="1"/>
    <col min="9477" max="9477" width="11.140625" style="23" customWidth="1"/>
    <col min="9478" max="9478" width="18.42578125" style="23" customWidth="1"/>
    <col min="9479" max="9483" width="17.5703125" style="23" customWidth="1"/>
    <col min="9484" max="9484" width="6.140625" style="23" customWidth="1"/>
    <col min="9485" max="9485" width="15.5703125" style="23" customWidth="1"/>
    <col min="9486" max="9727" width="9.140625" style="23" customWidth="1"/>
    <col min="9728" max="9728" width="8.85546875" style="23" customWidth="1"/>
    <col min="9729" max="9729" width="11.85546875" style="23" customWidth="1"/>
    <col min="9730" max="9731" width="17.5703125" style="23" customWidth="1"/>
    <col min="9732" max="9732" width="12.42578125" style="23" customWidth="1"/>
    <col min="9733" max="9733" width="11.140625" style="23" customWidth="1"/>
    <col min="9734" max="9734" width="18.42578125" style="23" customWidth="1"/>
    <col min="9735" max="9739" width="17.5703125" style="23" customWidth="1"/>
    <col min="9740" max="9740" width="6.140625" style="23" customWidth="1"/>
    <col min="9741" max="9741" width="15.5703125" style="23" customWidth="1"/>
    <col min="9742" max="9983" width="9.140625" style="23" customWidth="1"/>
    <col min="9984" max="9984" width="8.85546875" style="23" customWidth="1"/>
    <col min="9985" max="9985" width="11.85546875" style="23" customWidth="1"/>
    <col min="9986" max="9987" width="17.5703125" style="23" customWidth="1"/>
    <col min="9988" max="9988" width="12.42578125" style="23" customWidth="1"/>
    <col min="9989" max="9989" width="11.140625" style="23" customWidth="1"/>
    <col min="9990" max="9990" width="18.42578125" style="23" customWidth="1"/>
    <col min="9991" max="9995" width="17.5703125" style="23" customWidth="1"/>
    <col min="9996" max="9996" width="6.140625" style="23" customWidth="1"/>
    <col min="9997" max="9997" width="15.5703125" style="23" customWidth="1"/>
    <col min="9998" max="10239" width="9.140625" style="23"/>
    <col min="10240" max="10240" width="8.85546875" style="23" customWidth="1"/>
    <col min="10241" max="10241" width="11.85546875" style="23" customWidth="1"/>
    <col min="10242" max="10243" width="17.5703125" style="23" customWidth="1"/>
    <col min="10244" max="10244" width="12.42578125" style="23" customWidth="1"/>
    <col min="10245" max="10245" width="11.140625" style="23" customWidth="1"/>
    <col min="10246" max="10246" width="18.42578125" style="23" customWidth="1"/>
    <col min="10247" max="10251" width="17.5703125" style="23" customWidth="1"/>
    <col min="10252" max="10252" width="6.140625" style="23" customWidth="1"/>
    <col min="10253" max="10253" width="15.5703125" style="23" customWidth="1"/>
    <col min="10254" max="10495" width="9.140625" style="23" customWidth="1"/>
    <col min="10496" max="10496" width="8.85546875" style="23" customWidth="1"/>
    <col min="10497" max="10497" width="11.85546875" style="23" customWidth="1"/>
    <col min="10498" max="10499" width="17.5703125" style="23" customWidth="1"/>
    <col min="10500" max="10500" width="12.42578125" style="23" customWidth="1"/>
    <col min="10501" max="10501" width="11.140625" style="23" customWidth="1"/>
    <col min="10502" max="10502" width="18.42578125" style="23" customWidth="1"/>
    <col min="10503" max="10507" width="17.5703125" style="23" customWidth="1"/>
    <col min="10508" max="10508" width="6.140625" style="23" customWidth="1"/>
    <col min="10509" max="10509" width="15.5703125" style="23" customWidth="1"/>
    <col min="10510" max="10751" width="9.140625" style="23" customWidth="1"/>
    <col min="10752" max="10752" width="8.85546875" style="23" customWidth="1"/>
    <col min="10753" max="10753" width="11.85546875" style="23" customWidth="1"/>
    <col min="10754" max="10755" width="17.5703125" style="23" customWidth="1"/>
    <col min="10756" max="10756" width="12.42578125" style="23" customWidth="1"/>
    <col min="10757" max="10757" width="11.140625" style="23" customWidth="1"/>
    <col min="10758" max="10758" width="18.42578125" style="23" customWidth="1"/>
    <col min="10759" max="10763" width="17.5703125" style="23" customWidth="1"/>
    <col min="10764" max="10764" width="6.140625" style="23" customWidth="1"/>
    <col min="10765" max="10765" width="15.5703125" style="23" customWidth="1"/>
    <col min="10766" max="11007" width="9.140625" style="23" customWidth="1"/>
    <col min="11008" max="11008" width="8.85546875" style="23" customWidth="1"/>
    <col min="11009" max="11009" width="11.85546875" style="23" customWidth="1"/>
    <col min="11010" max="11011" width="17.5703125" style="23" customWidth="1"/>
    <col min="11012" max="11012" width="12.42578125" style="23" customWidth="1"/>
    <col min="11013" max="11013" width="11.140625" style="23" customWidth="1"/>
    <col min="11014" max="11014" width="18.42578125" style="23" customWidth="1"/>
    <col min="11015" max="11019" width="17.5703125" style="23" customWidth="1"/>
    <col min="11020" max="11020" width="6.140625" style="23" customWidth="1"/>
    <col min="11021" max="11021" width="15.5703125" style="23" customWidth="1"/>
    <col min="11022" max="11263" width="9.140625" style="23"/>
    <col min="11264" max="11264" width="8.85546875" style="23" customWidth="1"/>
    <col min="11265" max="11265" width="11.85546875" style="23" customWidth="1"/>
    <col min="11266" max="11267" width="17.5703125" style="23" customWidth="1"/>
    <col min="11268" max="11268" width="12.42578125" style="23" customWidth="1"/>
    <col min="11269" max="11269" width="11.140625" style="23" customWidth="1"/>
    <col min="11270" max="11270" width="18.42578125" style="23" customWidth="1"/>
    <col min="11271" max="11275" width="17.5703125" style="23" customWidth="1"/>
    <col min="11276" max="11276" width="6.140625" style="23" customWidth="1"/>
    <col min="11277" max="11277" width="15.5703125" style="23" customWidth="1"/>
    <col min="11278" max="11519" width="9.140625" style="23" customWidth="1"/>
    <col min="11520" max="11520" width="8.85546875" style="23" customWidth="1"/>
    <col min="11521" max="11521" width="11.85546875" style="23" customWidth="1"/>
    <col min="11522" max="11523" width="17.5703125" style="23" customWidth="1"/>
    <col min="11524" max="11524" width="12.42578125" style="23" customWidth="1"/>
    <col min="11525" max="11525" width="11.140625" style="23" customWidth="1"/>
    <col min="11526" max="11526" width="18.42578125" style="23" customWidth="1"/>
    <col min="11527" max="11531" width="17.5703125" style="23" customWidth="1"/>
    <col min="11532" max="11532" width="6.140625" style="23" customWidth="1"/>
    <col min="11533" max="11533" width="15.5703125" style="23" customWidth="1"/>
    <col min="11534" max="11775" width="9.140625" style="23" customWidth="1"/>
    <col min="11776" max="11776" width="8.85546875" style="23" customWidth="1"/>
    <col min="11777" max="11777" width="11.85546875" style="23" customWidth="1"/>
    <col min="11778" max="11779" width="17.5703125" style="23" customWidth="1"/>
    <col min="11780" max="11780" width="12.42578125" style="23" customWidth="1"/>
    <col min="11781" max="11781" width="11.140625" style="23" customWidth="1"/>
    <col min="11782" max="11782" width="18.42578125" style="23" customWidth="1"/>
    <col min="11783" max="11787" width="17.5703125" style="23" customWidth="1"/>
    <col min="11788" max="11788" width="6.140625" style="23" customWidth="1"/>
    <col min="11789" max="11789" width="15.5703125" style="23" customWidth="1"/>
    <col min="11790" max="12031" width="9.140625" style="23" customWidth="1"/>
    <col min="12032" max="12032" width="8.85546875" style="23" customWidth="1"/>
    <col min="12033" max="12033" width="11.85546875" style="23" customWidth="1"/>
    <col min="12034" max="12035" width="17.5703125" style="23" customWidth="1"/>
    <col min="12036" max="12036" width="12.42578125" style="23" customWidth="1"/>
    <col min="12037" max="12037" width="11.140625" style="23" customWidth="1"/>
    <col min="12038" max="12038" width="18.42578125" style="23" customWidth="1"/>
    <col min="12039" max="12043" width="17.5703125" style="23" customWidth="1"/>
    <col min="12044" max="12044" width="6.140625" style="23" customWidth="1"/>
    <col min="12045" max="12045" width="15.5703125" style="23" customWidth="1"/>
    <col min="12046" max="12287" width="9.140625" style="23"/>
    <col min="12288" max="12288" width="8.85546875" style="23" customWidth="1"/>
    <col min="12289" max="12289" width="11.85546875" style="23" customWidth="1"/>
    <col min="12290" max="12291" width="17.5703125" style="23" customWidth="1"/>
    <col min="12292" max="12292" width="12.42578125" style="23" customWidth="1"/>
    <col min="12293" max="12293" width="11.140625" style="23" customWidth="1"/>
    <col min="12294" max="12294" width="18.42578125" style="23" customWidth="1"/>
    <col min="12295" max="12299" width="17.5703125" style="23" customWidth="1"/>
    <col min="12300" max="12300" width="6.140625" style="23" customWidth="1"/>
    <col min="12301" max="12301" width="15.5703125" style="23" customWidth="1"/>
    <col min="12302" max="12543" width="9.140625" style="23" customWidth="1"/>
    <col min="12544" max="12544" width="8.85546875" style="23" customWidth="1"/>
    <col min="12545" max="12545" width="11.85546875" style="23" customWidth="1"/>
    <col min="12546" max="12547" width="17.5703125" style="23" customWidth="1"/>
    <col min="12548" max="12548" width="12.42578125" style="23" customWidth="1"/>
    <col min="12549" max="12549" width="11.140625" style="23" customWidth="1"/>
    <col min="12550" max="12550" width="18.42578125" style="23" customWidth="1"/>
    <col min="12551" max="12555" width="17.5703125" style="23" customWidth="1"/>
    <col min="12556" max="12556" width="6.140625" style="23" customWidth="1"/>
    <col min="12557" max="12557" width="15.5703125" style="23" customWidth="1"/>
    <col min="12558" max="12799" width="9.140625" style="23" customWidth="1"/>
    <col min="12800" max="12800" width="8.85546875" style="23" customWidth="1"/>
    <col min="12801" max="12801" width="11.85546875" style="23" customWidth="1"/>
    <col min="12802" max="12803" width="17.5703125" style="23" customWidth="1"/>
    <col min="12804" max="12804" width="12.42578125" style="23" customWidth="1"/>
    <col min="12805" max="12805" width="11.140625" style="23" customWidth="1"/>
    <col min="12806" max="12806" width="18.42578125" style="23" customWidth="1"/>
    <col min="12807" max="12811" width="17.5703125" style="23" customWidth="1"/>
    <col min="12812" max="12812" width="6.140625" style="23" customWidth="1"/>
    <col min="12813" max="12813" width="15.5703125" style="23" customWidth="1"/>
    <col min="12814" max="13055" width="9.140625" style="23" customWidth="1"/>
    <col min="13056" max="13056" width="8.85546875" style="23" customWidth="1"/>
    <col min="13057" max="13057" width="11.85546875" style="23" customWidth="1"/>
    <col min="13058" max="13059" width="17.5703125" style="23" customWidth="1"/>
    <col min="13060" max="13060" width="12.42578125" style="23" customWidth="1"/>
    <col min="13061" max="13061" width="11.140625" style="23" customWidth="1"/>
    <col min="13062" max="13062" width="18.42578125" style="23" customWidth="1"/>
    <col min="13063" max="13067" width="17.5703125" style="23" customWidth="1"/>
    <col min="13068" max="13068" width="6.140625" style="23" customWidth="1"/>
    <col min="13069" max="13069" width="15.5703125" style="23" customWidth="1"/>
    <col min="13070" max="13311" width="9.140625" style="23"/>
    <col min="13312" max="13312" width="8.85546875" style="23" customWidth="1"/>
    <col min="13313" max="13313" width="11.85546875" style="23" customWidth="1"/>
    <col min="13314" max="13315" width="17.5703125" style="23" customWidth="1"/>
    <col min="13316" max="13316" width="12.42578125" style="23" customWidth="1"/>
    <col min="13317" max="13317" width="11.140625" style="23" customWidth="1"/>
    <col min="13318" max="13318" width="18.42578125" style="23" customWidth="1"/>
    <col min="13319" max="13323" width="17.5703125" style="23" customWidth="1"/>
    <col min="13324" max="13324" width="6.140625" style="23" customWidth="1"/>
    <col min="13325" max="13325" width="15.5703125" style="23" customWidth="1"/>
    <col min="13326" max="13567" width="9.140625" style="23" customWidth="1"/>
    <col min="13568" max="13568" width="8.85546875" style="23" customWidth="1"/>
    <col min="13569" max="13569" width="11.85546875" style="23" customWidth="1"/>
    <col min="13570" max="13571" width="17.5703125" style="23" customWidth="1"/>
    <col min="13572" max="13572" width="12.42578125" style="23" customWidth="1"/>
    <col min="13573" max="13573" width="11.140625" style="23" customWidth="1"/>
    <col min="13574" max="13574" width="18.42578125" style="23" customWidth="1"/>
    <col min="13575" max="13579" width="17.5703125" style="23" customWidth="1"/>
    <col min="13580" max="13580" width="6.140625" style="23" customWidth="1"/>
    <col min="13581" max="13581" width="15.5703125" style="23" customWidth="1"/>
    <col min="13582" max="13823" width="9.140625" style="23" customWidth="1"/>
    <col min="13824" max="13824" width="8.85546875" style="23" customWidth="1"/>
    <col min="13825" max="13825" width="11.85546875" style="23" customWidth="1"/>
    <col min="13826" max="13827" width="17.5703125" style="23" customWidth="1"/>
    <col min="13828" max="13828" width="12.42578125" style="23" customWidth="1"/>
    <col min="13829" max="13829" width="11.140625" style="23" customWidth="1"/>
    <col min="13830" max="13830" width="18.42578125" style="23" customWidth="1"/>
    <col min="13831" max="13835" width="17.5703125" style="23" customWidth="1"/>
    <col min="13836" max="13836" width="6.140625" style="23" customWidth="1"/>
    <col min="13837" max="13837" width="15.5703125" style="23" customWidth="1"/>
    <col min="13838" max="14079" width="9.140625" style="23" customWidth="1"/>
    <col min="14080" max="14080" width="8.85546875" style="23" customWidth="1"/>
    <col min="14081" max="14081" width="11.85546875" style="23" customWidth="1"/>
    <col min="14082" max="14083" width="17.5703125" style="23" customWidth="1"/>
    <col min="14084" max="14084" width="12.42578125" style="23" customWidth="1"/>
    <col min="14085" max="14085" width="11.140625" style="23" customWidth="1"/>
    <col min="14086" max="14086" width="18.42578125" style="23" customWidth="1"/>
    <col min="14087" max="14091" width="17.5703125" style="23" customWidth="1"/>
    <col min="14092" max="14092" width="6.140625" style="23" customWidth="1"/>
    <col min="14093" max="14093" width="15.5703125" style="23" customWidth="1"/>
    <col min="14094" max="14335" width="9.140625" style="23"/>
    <col min="14336" max="14336" width="8.85546875" style="23" customWidth="1"/>
    <col min="14337" max="14337" width="11.85546875" style="23" customWidth="1"/>
    <col min="14338" max="14339" width="17.5703125" style="23" customWidth="1"/>
    <col min="14340" max="14340" width="12.42578125" style="23" customWidth="1"/>
    <col min="14341" max="14341" width="11.140625" style="23" customWidth="1"/>
    <col min="14342" max="14342" width="18.42578125" style="23" customWidth="1"/>
    <col min="14343" max="14347" width="17.5703125" style="23" customWidth="1"/>
    <col min="14348" max="14348" width="6.140625" style="23" customWidth="1"/>
    <col min="14349" max="14349" width="15.5703125" style="23" customWidth="1"/>
    <col min="14350" max="14591" width="9.140625" style="23" customWidth="1"/>
    <col min="14592" max="14592" width="8.85546875" style="23" customWidth="1"/>
    <col min="14593" max="14593" width="11.85546875" style="23" customWidth="1"/>
    <col min="14594" max="14595" width="17.5703125" style="23" customWidth="1"/>
    <col min="14596" max="14596" width="12.42578125" style="23" customWidth="1"/>
    <col min="14597" max="14597" width="11.140625" style="23" customWidth="1"/>
    <col min="14598" max="14598" width="18.42578125" style="23" customWidth="1"/>
    <col min="14599" max="14603" width="17.5703125" style="23" customWidth="1"/>
    <col min="14604" max="14604" width="6.140625" style="23" customWidth="1"/>
    <col min="14605" max="14605" width="15.5703125" style="23" customWidth="1"/>
    <col min="14606" max="14847" width="9.140625" style="23" customWidth="1"/>
    <col min="14848" max="14848" width="8.85546875" style="23" customWidth="1"/>
    <col min="14849" max="14849" width="11.85546875" style="23" customWidth="1"/>
    <col min="14850" max="14851" width="17.5703125" style="23" customWidth="1"/>
    <col min="14852" max="14852" width="12.42578125" style="23" customWidth="1"/>
    <col min="14853" max="14853" width="11.140625" style="23" customWidth="1"/>
    <col min="14854" max="14854" width="18.42578125" style="23" customWidth="1"/>
    <col min="14855" max="14859" width="17.5703125" style="23" customWidth="1"/>
    <col min="14860" max="14860" width="6.140625" style="23" customWidth="1"/>
    <col min="14861" max="14861" width="15.5703125" style="23" customWidth="1"/>
    <col min="14862" max="15103" width="9.140625" style="23" customWidth="1"/>
    <col min="15104" max="15104" width="8.85546875" style="23" customWidth="1"/>
    <col min="15105" max="15105" width="11.85546875" style="23" customWidth="1"/>
    <col min="15106" max="15107" width="17.5703125" style="23" customWidth="1"/>
    <col min="15108" max="15108" width="12.42578125" style="23" customWidth="1"/>
    <col min="15109" max="15109" width="11.140625" style="23" customWidth="1"/>
    <col min="15110" max="15110" width="18.42578125" style="23" customWidth="1"/>
    <col min="15111" max="15115" width="17.5703125" style="23" customWidth="1"/>
    <col min="15116" max="15116" width="6.140625" style="23" customWidth="1"/>
    <col min="15117" max="15117" width="15.5703125" style="23" customWidth="1"/>
    <col min="15118" max="15359" width="9.140625" style="23"/>
    <col min="15360" max="15360" width="8.85546875" style="23" customWidth="1"/>
    <col min="15361" max="15361" width="11.85546875" style="23" customWidth="1"/>
    <col min="15362" max="15363" width="17.5703125" style="23" customWidth="1"/>
    <col min="15364" max="15364" width="12.42578125" style="23" customWidth="1"/>
    <col min="15365" max="15365" width="11.140625" style="23" customWidth="1"/>
    <col min="15366" max="15366" width="18.42578125" style="23" customWidth="1"/>
    <col min="15367" max="15371" width="17.5703125" style="23" customWidth="1"/>
    <col min="15372" max="15372" width="6.140625" style="23" customWidth="1"/>
    <col min="15373" max="15373" width="15.5703125" style="23" customWidth="1"/>
    <col min="15374" max="15615" width="9.140625" style="23" customWidth="1"/>
    <col min="15616" max="15616" width="8.85546875" style="23" customWidth="1"/>
    <col min="15617" max="15617" width="11.85546875" style="23" customWidth="1"/>
    <col min="15618" max="15619" width="17.5703125" style="23" customWidth="1"/>
    <col min="15620" max="15620" width="12.42578125" style="23" customWidth="1"/>
    <col min="15621" max="15621" width="11.140625" style="23" customWidth="1"/>
    <col min="15622" max="15622" width="18.42578125" style="23" customWidth="1"/>
    <col min="15623" max="15627" width="17.5703125" style="23" customWidth="1"/>
    <col min="15628" max="15628" width="6.140625" style="23" customWidth="1"/>
    <col min="15629" max="15629" width="15.5703125" style="23" customWidth="1"/>
    <col min="15630" max="15871" width="9.140625" style="23" customWidth="1"/>
    <col min="15872" max="15872" width="8.85546875" style="23" customWidth="1"/>
    <col min="15873" max="15873" width="11.85546875" style="23" customWidth="1"/>
    <col min="15874" max="15875" width="17.5703125" style="23" customWidth="1"/>
    <col min="15876" max="15876" width="12.42578125" style="23" customWidth="1"/>
    <col min="15877" max="15877" width="11.140625" style="23" customWidth="1"/>
    <col min="15878" max="15878" width="18.42578125" style="23" customWidth="1"/>
    <col min="15879" max="15883" width="17.5703125" style="23" customWidth="1"/>
    <col min="15884" max="15884" width="6.140625" style="23" customWidth="1"/>
    <col min="15885" max="15885" width="15.5703125" style="23" customWidth="1"/>
    <col min="15886" max="16127" width="9.140625" style="23" customWidth="1"/>
    <col min="16128" max="16128" width="8.85546875" style="23" customWidth="1"/>
    <col min="16129" max="16129" width="11.85546875" style="23" customWidth="1"/>
    <col min="16130" max="16131" width="17.5703125" style="23" customWidth="1"/>
    <col min="16132" max="16132" width="12.42578125" style="23" customWidth="1"/>
    <col min="16133" max="16133" width="11.140625" style="23" customWidth="1"/>
    <col min="16134" max="16134" width="18.42578125" style="23" customWidth="1"/>
    <col min="16135" max="16139" width="17.5703125" style="23" customWidth="1"/>
    <col min="16140" max="16140" width="6.140625" style="23" customWidth="1"/>
    <col min="16141" max="16142" width="15.5703125" style="23" customWidth="1"/>
    <col min="16143" max="16382" width="9.140625" style="23" customWidth="1"/>
    <col min="16383" max="16384" width="9.140625" style="23"/>
  </cols>
  <sheetData>
    <row r="1" spans="2:12" ht="15.6"/>
    <row r="2" spans="2:12" s="1" customFormat="1" ht="26.25" customHeight="1">
      <c r="B2" s="1" t="s">
        <v>382</v>
      </c>
    </row>
    <row r="3" spans="2:12" ht="17.45">
      <c r="I3" s="24"/>
      <c r="J3" s="24"/>
      <c r="K3" s="24"/>
    </row>
    <row r="4" spans="2:12" ht="17.45">
      <c r="B4" s="25" t="s">
        <v>383</v>
      </c>
      <c r="C4" s="25"/>
      <c r="D4" s="64">
        <f>Scheme_name_in</f>
        <v>0</v>
      </c>
      <c r="E4" s="26"/>
      <c r="I4" s="24"/>
      <c r="J4" s="24"/>
      <c r="K4" s="24"/>
    </row>
    <row r="5" spans="2:12" ht="18" thickBot="1">
      <c r="B5" s="25"/>
      <c r="C5" s="25"/>
      <c r="D5" s="27"/>
      <c r="E5" s="28"/>
      <c r="I5" s="24"/>
      <c r="J5" s="24"/>
      <c r="K5" s="24"/>
    </row>
    <row r="6" spans="2:12" ht="22.5" customHeight="1" thickBot="1">
      <c r="B6" s="25" t="s">
        <v>384</v>
      </c>
      <c r="C6" s="25"/>
      <c r="D6" s="25"/>
      <c r="E6" s="29">
        <f>PV_base_year</f>
        <v>2023</v>
      </c>
      <c r="I6" s="24"/>
      <c r="J6" s="24"/>
      <c r="K6" s="24"/>
    </row>
    <row r="7" spans="2:12" ht="22.5" customHeight="1" thickBot="1">
      <c r="B7" s="25"/>
      <c r="C7" s="25"/>
      <c r="D7" s="25"/>
      <c r="E7" s="30"/>
      <c r="I7" s="24"/>
      <c r="J7" s="24"/>
      <c r="K7" s="24"/>
    </row>
    <row r="8" spans="2:12" ht="22.5" customHeight="1" thickBot="1">
      <c r="B8" s="25" t="s">
        <v>385</v>
      </c>
      <c r="C8" s="25"/>
      <c r="D8" s="25"/>
      <c r="E8" s="29">
        <f>Current_year</f>
        <v>2024</v>
      </c>
      <c r="I8" s="24"/>
      <c r="J8" s="24"/>
      <c r="K8" s="24"/>
    </row>
    <row r="9" spans="2:12" ht="18" thickBot="1">
      <c r="I9" s="24"/>
      <c r="J9" s="24"/>
      <c r="K9" s="24"/>
    </row>
    <row r="10" spans="2:12" ht="24.75" customHeight="1" thickBot="1">
      <c r="B10" s="25" t="s">
        <v>386</v>
      </c>
      <c r="C10" s="31"/>
      <c r="D10" s="31"/>
      <c r="E10" s="29">
        <f>Opening_year</f>
        <v>2025</v>
      </c>
      <c r="I10" s="24"/>
      <c r="J10" s="24"/>
      <c r="K10" s="24"/>
    </row>
    <row r="11" spans="2:12" ht="18" thickBot="1">
      <c r="B11" s="31"/>
      <c r="C11" s="31"/>
      <c r="D11" s="31"/>
      <c r="I11" s="24"/>
      <c r="J11" s="24"/>
      <c r="K11" s="24"/>
    </row>
    <row r="12" spans="2:12" ht="23.25" customHeight="1" thickBot="1">
      <c r="B12" s="25" t="s">
        <v>387</v>
      </c>
      <c r="C12" s="31"/>
      <c r="D12" s="31"/>
      <c r="E12" s="29" t="str">
        <f>Scheme_type_in</f>
        <v>road</v>
      </c>
      <c r="I12" s="24"/>
      <c r="J12" s="24"/>
      <c r="K12" s="24"/>
    </row>
    <row r="13" spans="2:12" ht="15" customHeight="1" thickBot="1">
      <c r="B13" s="25"/>
      <c r="C13" s="31"/>
      <c r="D13" s="31"/>
      <c r="E13" s="24" t="s">
        <v>388</v>
      </c>
      <c r="J13" s="24"/>
      <c r="K13" s="24"/>
    </row>
    <row r="14" spans="2:12" ht="52.5" customHeight="1" thickTop="1" thickBot="1">
      <c r="B14" s="82"/>
      <c r="C14" s="83"/>
      <c r="D14" s="83"/>
      <c r="E14" s="84" t="s">
        <v>388</v>
      </c>
      <c r="F14" s="85"/>
      <c r="G14" s="85"/>
      <c r="H14" s="86" t="s">
        <v>389</v>
      </c>
      <c r="I14" s="86" t="s">
        <v>390</v>
      </c>
      <c r="J14" s="24"/>
      <c r="K14" s="24"/>
    </row>
    <row r="15" spans="2:12" ht="18.600000000000001" thickTop="1" thickBot="1">
      <c r="B15" s="87" t="str">
        <f>"Net present value of change in noise (£, "&amp;Price_base_outputs_in&amp;" prices):"</f>
        <v>Net present value of change in noise (£, 2023 prices):</v>
      </c>
      <c r="C15" s="76"/>
      <c r="D15" s="76"/>
      <c r="E15" s="76"/>
      <c r="F15" s="77"/>
      <c r="G15" s="77"/>
      <c r="H15" s="78">
        <f>IF('User Input'!$D$13="household",Calculation!D1082,Calculation!D1082/'User Input'!$D$14)</f>
        <v>0</v>
      </c>
      <c r="I15" s="78">
        <f>IF('User Input'!$D$13="household",'Calculation excl&lt;51dB'!D1082,'Calculation excl&lt;51dB'!D1082/'User Input'!$D$14)</f>
        <v>0</v>
      </c>
      <c r="K15" s="96"/>
    </row>
    <row r="16" spans="2:12" ht="32.25" customHeight="1" thickTop="1" thickBot="1">
      <c r="B16" s="88"/>
      <c r="C16" s="36"/>
      <c r="D16" s="36"/>
      <c r="E16" s="36"/>
      <c r="F16" s="36"/>
      <c r="G16" s="36"/>
      <c r="H16" s="94" t="s">
        <v>391</v>
      </c>
      <c r="I16" s="95"/>
      <c r="K16" s="24"/>
      <c r="L16" s="37"/>
    </row>
    <row r="17" spans="2:12" ht="15" customHeight="1" thickTop="1" thickBot="1">
      <c r="B17" s="89" t="str">
        <f>"Net present value of impact on sleep disturbance (£, "&amp;Price_base_outputs_in&amp;" prices):"</f>
        <v>Net present value of impact on sleep disturbance (£, 2023 prices):</v>
      </c>
      <c r="C17" s="80"/>
      <c r="D17" s="80"/>
      <c r="E17" s="80"/>
      <c r="F17" s="38"/>
      <c r="G17" s="81"/>
      <c r="H17" s="79">
        <f>IF('User Input'!$D$13="household",Calculation!D1074,Calculation!D1074/'User Input'!$D$14)</f>
        <v>0</v>
      </c>
      <c r="I17" s="79">
        <f>IF('User Input'!$D$13="household",'Calculation excl&lt;51dB'!D1074,'Calculation excl&lt;51dB'!D1074/'User Input'!$D$14)</f>
        <v>0</v>
      </c>
      <c r="K17" s="24"/>
    </row>
    <row r="18" spans="2:12" ht="15" customHeight="1" thickTop="1" thickBot="1">
      <c r="B18" s="90" t="str">
        <f>"Net present value of impact on amenity (£, "&amp;Price_base_outputs_in&amp;" prices):"</f>
        <v>Net present value of impact on amenity (£, 2023 prices):</v>
      </c>
      <c r="C18" s="35"/>
      <c r="D18" s="35"/>
      <c r="E18" s="35"/>
      <c r="F18" s="36"/>
      <c r="G18" s="36"/>
      <c r="H18" s="79">
        <f>IF('User Input'!$D$13="household",Calculation!D1075,Calculation!D1075/'User Input'!$D$14)</f>
        <v>0</v>
      </c>
      <c r="I18" s="79">
        <f>IF('User Input'!$D$13="household",'Calculation excl&lt;51dB'!D1075,'Calculation excl&lt;51dB'!D1075/'User Input'!$D$14)</f>
        <v>0</v>
      </c>
      <c r="K18" s="24"/>
    </row>
    <row r="19" spans="2:12" ht="15" customHeight="1" thickTop="1" thickBot="1">
      <c r="B19" s="90" t="str">
        <f>"Net present value of impact on AMI (£, "&amp;Price_base_outputs_in&amp;" prices):"</f>
        <v>Net present value of impact on AMI (£, 2023 prices):</v>
      </c>
      <c r="C19" s="35"/>
      <c r="D19" s="35"/>
      <c r="E19" s="35"/>
      <c r="F19" s="36"/>
      <c r="G19" s="36"/>
      <c r="H19" s="79">
        <f>IF('User Input'!$D$13="household",Calculation!D1076,Calculation!D1076/'User Input'!$D$14)</f>
        <v>0</v>
      </c>
      <c r="I19" s="79">
        <f>IF('User Input'!$D$13="household",'Calculation excl&lt;51dB'!D1076,'Calculation excl&lt;51dB'!D1076/'User Input'!$D$14)</f>
        <v>0</v>
      </c>
      <c r="K19" s="24"/>
    </row>
    <row r="20" spans="2:12" ht="15" customHeight="1" thickTop="1" thickBot="1">
      <c r="B20" s="90" t="str">
        <f>"Net present value of impact on stroke (£, "&amp;Price_base_outputs_in&amp;" prices):"</f>
        <v>Net present value of impact on stroke (£, 2023 prices):</v>
      </c>
      <c r="C20" s="35"/>
      <c r="D20" s="35"/>
      <c r="E20" s="35"/>
      <c r="F20" s="36"/>
      <c r="G20" s="36"/>
      <c r="H20" s="79">
        <f>IF('User Input'!$D$13="household",Calculation!D1077,Calculation!D1077/'User Input'!$D$14)</f>
        <v>0</v>
      </c>
      <c r="I20" s="79">
        <f>IF('User Input'!$D$13="household",'Calculation excl&lt;51dB'!D1077,'Calculation excl&lt;51dB'!D1077/'User Input'!$D$14)</f>
        <v>0</v>
      </c>
      <c r="K20" s="24"/>
    </row>
    <row r="21" spans="2:12" ht="15" customHeight="1" thickTop="1" thickBot="1">
      <c r="B21" s="91" t="str">
        <f>"Net present value of impact on dementia (£, "&amp;Price_base_outputs_in&amp;" prices):"</f>
        <v>Net present value of impact on dementia (£, 2023 prices):</v>
      </c>
      <c r="C21" s="92"/>
      <c r="D21" s="92"/>
      <c r="E21" s="92"/>
      <c r="F21" s="93"/>
      <c r="G21" s="93"/>
      <c r="H21" s="79">
        <f>IF('User Input'!$D$13="household",Calculation!D1078,Calculation!D1078/'User Input'!$D$14)</f>
        <v>0</v>
      </c>
      <c r="I21" s="79">
        <f>IF('User Input'!$D$13="household",'Calculation excl&lt;51dB'!D1078,'Calculation excl&lt;51dB'!D1078/'User Input'!$D$14)</f>
        <v>0</v>
      </c>
      <c r="K21" s="24"/>
    </row>
    <row r="22" spans="2:12" ht="15" customHeight="1" thickTop="1">
      <c r="B22" s="38"/>
      <c r="C22" s="38"/>
      <c r="D22" s="38"/>
      <c r="E22" s="38"/>
      <c r="F22" s="38"/>
      <c r="G22" s="38"/>
      <c r="H22" s="32"/>
      <c r="I22" s="24"/>
      <c r="J22" s="24"/>
      <c r="K22" s="24"/>
    </row>
    <row r="23" spans="2:12" ht="15" customHeight="1">
      <c r="B23" s="27" t="s">
        <v>392</v>
      </c>
      <c r="C23" s="31"/>
      <c r="D23" s="31"/>
      <c r="E23" s="31"/>
      <c r="F23" s="31"/>
      <c r="G23" s="31"/>
      <c r="I23" s="24"/>
      <c r="J23" s="24"/>
      <c r="K23" s="24"/>
    </row>
    <row r="24" spans="2:12" ht="15" customHeight="1" thickBot="1">
      <c r="B24" s="27"/>
      <c r="C24" s="31"/>
      <c r="D24" s="31"/>
      <c r="E24" s="31"/>
      <c r="F24" s="31"/>
      <c r="G24" s="31"/>
      <c r="I24" s="24"/>
      <c r="J24" s="24"/>
      <c r="K24" s="24"/>
    </row>
    <row r="25" spans="2:12" ht="15" customHeight="1" thickBot="1">
      <c r="B25" s="31" t="str">
        <f>'User Input'!$D$13 &amp;"s experiencing increased daytime noise in forecast year:"</f>
        <v>households experiencing increased daytime noise in forecast year:</v>
      </c>
      <c r="C25" s="31"/>
      <c r="D25" s="31"/>
      <c r="E25" s="31"/>
      <c r="F25" s="31"/>
      <c r="G25" s="31"/>
      <c r="H25" s="29">
        <f>Calculation!D178</f>
        <v>0</v>
      </c>
      <c r="I25" s="24"/>
      <c r="J25" s="24"/>
      <c r="K25" s="101"/>
      <c r="L25" s="101"/>
    </row>
    <row r="26" spans="2:12" ht="15" customHeight="1" thickBot="1">
      <c r="B26" s="31" t="str">
        <f>'User Input'!$D$13 &amp;"s experiencing reduced daytime noise in forecast year:"</f>
        <v>households experiencing reduced daytime noise in forecast year:</v>
      </c>
      <c r="C26" s="31"/>
      <c r="D26" s="31"/>
      <c r="E26" s="31"/>
      <c r="F26" s="31"/>
      <c r="G26" s="31"/>
      <c r="H26" s="29">
        <f>Calculation!D179</f>
        <v>0</v>
      </c>
      <c r="I26" s="24"/>
      <c r="J26" s="24"/>
      <c r="K26" s="101"/>
      <c r="L26" s="101"/>
    </row>
    <row r="27" spans="2:12" ht="15" customHeight="1" thickBot="1">
      <c r="B27" s="31" t="str">
        <f>'User Input'!$D$13&amp;"s experiencing increased night time noise in forecast year:"</f>
        <v>households experiencing increased night time noise in forecast year:</v>
      </c>
      <c r="C27" s="31"/>
      <c r="D27" s="31"/>
      <c r="E27" s="31"/>
      <c r="F27" s="31"/>
      <c r="G27" s="31"/>
      <c r="H27" s="29" t="str">
        <f>Calculation!D180</f>
        <v>n/a</v>
      </c>
      <c r="I27" s="24"/>
      <c r="J27" s="24"/>
      <c r="K27" s="101"/>
      <c r="L27" s="101"/>
    </row>
    <row r="28" spans="2:12" ht="15" customHeight="1" thickBot="1">
      <c r="B28" s="31" t="str">
        <f>'User Input'!$D$13&amp;"s experiencing reduced night time noise in forecast year:"</f>
        <v>households experiencing reduced night time noise in forecast year:</v>
      </c>
      <c r="C28" s="31"/>
      <c r="D28" s="31"/>
      <c r="E28" s="31"/>
      <c r="F28" s="31"/>
      <c r="G28" s="31"/>
      <c r="H28" s="29" t="str">
        <f>Calculation!D181</f>
        <v>n/a</v>
      </c>
      <c r="I28" s="24"/>
      <c r="J28" s="24"/>
      <c r="K28" s="101"/>
      <c r="L28" s="101"/>
    </row>
    <row r="29" spans="2:12" ht="15" customHeight="1" thickBot="1">
      <c r="B29" s="31"/>
      <c r="C29" s="31"/>
      <c r="D29" s="31"/>
      <c r="E29" s="31"/>
      <c r="F29" s="31"/>
      <c r="G29" s="31"/>
      <c r="I29" s="24"/>
      <c r="J29" s="24"/>
      <c r="K29" s="101"/>
      <c r="L29" s="101"/>
    </row>
    <row r="30" spans="2:12" ht="15" customHeight="1" thickTop="1">
      <c r="B30" s="38"/>
      <c r="C30" s="38"/>
      <c r="D30" s="38"/>
      <c r="E30" s="38"/>
      <c r="F30" s="38"/>
      <c r="G30" s="38"/>
      <c r="H30" s="32"/>
      <c r="I30" s="24"/>
      <c r="J30" s="24"/>
      <c r="K30" s="101"/>
      <c r="L30" s="101"/>
    </row>
    <row r="31" spans="2:12" ht="15" customHeight="1">
      <c r="B31" s="34" t="s">
        <v>393</v>
      </c>
      <c r="C31" s="39"/>
      <c r="D31" s="39"/>
      <c r="E31" s="39"/>
      <c r="F31" s="39"/>
      <c r="G31" s="39"/>
      <c r="H31" s="40"/>
      <c r="I31" s="24"/>
      <c r="J31" s="24"/>
      <c r="K31" s="101"/>
      <c r="L31" s="101"/>
    </row>
    <row r="32" spans="2:12" ht="15" customHeight="1">
      <c r="B32" s="33"/>
      <c r="C32" s="33"/>
      <c r="D32" s="33"/>
      <c r="E32" s="33"/>
      <c r="F32" s="33"/>
      <c r="G32" s="33"/>
      <c r="H32" s="33"/>
      <c r="I32" s="24"/>
      <c r="J32" s="24"/>
      <c r="K32" s="24"/>
    </row>
    <row r="33" spans="2:11" ht="15" customHeight="1">
      <c r="B33" s="33"/>
      <c r="C33" s="33"/>
      <c r="D33" s="33"/>
      <c r="E33" s="33"/>
      <c r="F33" s="33"/>
      <c r="G33" s="33"/>
      <c r="H33" s="33"/>
      <c r="I33" s="24"/>
      <c r="J33" s="24"/>
      <c r="K33" s="24"/>
    </row>
    <row r="34" spans="2:11" ht="15" customHeight="1">
      <c r="B34" s="33"/>
      <c r="C34" s="33"/>
      <c r="D34" s="33"/>
      <c r="E34" s="33"/>
      <c r="F34" s="33"/>
      <c r="G34" s="33"/>
      <c r="H34" s="33"/>
      <c r="I34" s="24"/>
      <c r="J34" s="24"/>
      <c r="K34" s="24"/>
    </row>
    <row r="35" spans="2:11" ht="15" customHeight="1">
      <c r="B35" s="33"/>
      <c r="C35" s="33"/>
      <c r="D35" s="33"/>
      <c r="E35" s="33"/>
      <c r="F35" s="33"/>
      <c r="G35" s="33"/>
      <c r="H35" s="33"/>
      <c r="I35" s="24"/>
      <c r="J35" s="24"/>
      <c r="K35" s="24"/>
    </row>
    <row r="36" spans="2:11" ht="15" customHeight="1">
      <c r="B36" s="33"/>
      <c r="C36" s="33"/>
      <c r="D36" s="33"/>
      <c r="E36" s="33"/>
      <c r="F36" s="33"/>
      <c r="G36" s="33"/>
      <c r="H36" s="33"/>
      <c r="I36" s="24"/>
      <c r="J36" s="24"/>
      <c r="K36" s="24"/>
    </row>
    <row r="37" spans="2:11" ht="15" customHeight="1" thickBot="1">
      <c r="B37" s="41"/>
      <c r="C37" s="41"/>
      <c r="D37" s="41"/>
      <c r="E37" s="41"/>
      <c r="F37" s="41"/>
      <c r="G37" s="41"/>
      <c r="H37" s="41"/>
      <c r="I37" s="24"/>
      <c r="J37" s="24"/>
      <c r="K37" s="24"/>
    </row>
    <row r="38" spans="2:11" ht="15" customHeight="1" thickTop="1">
      <c r="I38" s="24"/>
      <c r="J38" s="24"/>
      <c r="K38" s="24"/>
    </row>
    <row r="39" spans="2:11" ht="15" customHeight="1">
      <c r="B39" s="34" t="s">
        <v>394</v>
      </c>
      <c r="C39" s="33"/>
      <c r="D39" s="33"/>
      <c r="E39" s="33"/>
      <c r="F39" s="33"/>
      <c r="G39" s="33"/>
      <c r="H39" s="33"/>
      <c r="I39" s="24"/>
      <c r="J39" s="24"/>
      <c r="K39" s="24"/>
    </row>
    <row r="40" spans="2:11" ht="15" customHeight="1">
      <c r="B40" s="33"/>
      <c r="C40" s="33"/>
      <c r="D40" s="33"/>
      <c r="E40" s="33"/>
      <c r="F40" s="33"/>
      <c r="G40" s="33"/>
      <c r="H40" s="33"/>
      <c r="I40" s="24"/>
      <c r="J40" s="24"/>
      <c r="K40" s="24"/>
    </row>
    <row r="41" spans="2:11" ht="15" customHeight="1">
      <c r="B41" s="33"/>
      <c r="C41" s="33"/>
      <c r="D41" s="33"/>
      <c r="E41" s="33"/>
      <c r="F41" s="33"/>
      <c r="G41" s="33"/>
      <c r="H41" s="33"/>
      <c r="I41" s="24"/>
      <c r="J41" s="24"/>
      <c r="K41" s="24"/>
    </row>
    <row r="42" spans="2:11" ht="15" customHeight="1">
      <c r="B42" s="33"/>
      <c r="C42" s="33"/>
      <c r="D42" s="33"/>
      <c r="E42" s="33"/>
      <c r="F42" s="33"/>
      <c r="G42" s="33"/>
      <c r="H42" s="33"/>
      <c r="I42" s="24"/>
      <c r="J42" s="24"/>
      <c r="K42" s="24"/>
    </row>
    <row r="43" spans="2:11" ht="15" customHeight="1">
      <c r="B43" s="33"/>
      <c r="C43" s="33"/>
      <c r="D43" s="33"/>
      <c r="E43" s="33"/>
      <c r="F43" s="33"/>
      <c r="G43" s="33"/>
      <c r="H43" s="33"/>
      <c r="I43" s="24"/>
      <c r="J43" s="24"/>
      <c r="K43" s="24"/>
    </row>
    <row r="44" spans="2:11" ht="15" customHeight="1">
      <c r="B44" s="33"/>
      <c r="C44" s="33"/>
      <c r="D44" s="33"/>
      <c r="E44" s="33"/>
      <c r="F44" s="33"/>
      <c r="G44" s="33"/>
      <c r="H44" s="33"/>
      <c r="I44" s="24"/>
      <c r="J44" s="24"/>
      <c r="K44" s="24"/>
    </row>
    <row r="45" spans="2:11" ht="15" customHeight="1" thickBot="1">
      <c r="B45" s="41"/>
      <c r="C45" s="41"/>
      <c r="D45" s="41"/>
      <c r="E45" s="41"/>
      <c r="F45" s="41"/>
      <c r="G45" s="41"/>
      <c r="H45" s="41"/>
      <c r="I45" s="24"/>
      <c r="J45" s="24"/>
      <c r="K45" s="24"/>
    </row>
    <row r="46" spans="2:11" ht="28.5" customHeight="1" thickTop="1">
      <c r="B46" s="25"/>
      <c r="C46" s="31"/>
      <c r="D46" s="31"/>
      <c r="I46" s="24"/>
      <c r="J46" s="24"/>
      <c r="K46" s="24"/>
    </row>
    <row r="47" spans="2:11" ht="17.45" hidden="1">
      <c r="I47" s="24"/>
      <c r="J47" s="24"/>
      <c r="K47" s="24"/>
    </row>
    <row r="48" spans="2:11" ht="17.45" hidden="1">
      <c r="I48" s="24"/>
      <c r="J48" s="24"/>
      <c r="K48" s="24"/>
    </row>
    <row r="49" spans="2:27" ht="17.45" hidden="1">
      <c r="I49" s="24"/>
      <c r="J49" s="24"/>
      <c r="K49" s="24"/>
    </row>
    <row r="50" spans="2:27" ht="17.45" hidden="1">
      <c r="I50" s="24"/>
      <c r="J50" s="24"/>
      <c r="K50" s="24"/>
    </row>
    <row r="51" spans="2:27" ht="17.45" hidden="1">
      <c r="I51" s="24"/>
      <c r="J51" s="24"/>
      <c r="K51" s="24"/>
    </row>
    <row r="52" spans="2:27" ht="24" hidden="1" customHeight="1">
      <c r="I52" s="24"/>
      <c r="J52" s="24"/>
      <c r="K52" s="24"/>
    </row>
    <row r="53" spans="2:27" ht="17.45" hidden="1">
      <c r="I53" s="24"/>
      <c r="J53" s="24"/>
      <c r="K53" s="24"/>
    </row>
    <row r="54" spans="2:27" ht="17.45" hidden="1">
      <c r="I54" s="24"/>
      <c r="J54" s="24"/>
      <c r="K54" s="24"/>
    </row>
    <row r="55" spans="2:27" ht="24" hidden="1" customHeight="1">
      <c r="I55" s="24"/>
      <c r="J55" s="24"/>
      <c r="K55" s="24"/>
    </row>
    <row r="56" spans="2:27" ht="17.45" hidden="1">
      <c r="I56" s="24"/>
      <c r="J56" s="24"/>
      <c r="K56" s="24"/>
    </row>
    <row r="57" spans="2:27" ht="14.25" hidden="1" customHeight="1">
      <c r="I57" s="24"/>
      <c r="J57" s="24"/>
      <c r="K57" s="24"/>
    </row>
    <row r="58" spans="2:27" ht="17.45" hidden="1">
      <c r="I58" s="24"/>
      <c r="J58" s="24"/>
      <c r="K58" s="24"/>
    </row>
    <row r="59" spans="2:27" ht="17.45" hidden="1">
      <c r="I59" s="24"/>
      <c r="J59" s="24"/>
      <c r="K59" s="24"/>
    </row>
    <row r="60" spans="2:27" s="42" customFormat="1" ht="17.45" hidden="1">
      <c r="B60" s="23"/>
      <c r="C60" s="23"/>
      <c r="D60" s="23"/>
      <c r="E60" s="23"/>
      <c r="F60" s="23"/>
      <c r="G60" s="23"/>
      <c r="H60" s="23"/>
      <c r="I60" s="24"/>
      <c r="J60" s="24"/>
      <c r="K60" s="24"/>
      <c r="L60" s="23"/>
      <c r="M60" s="23"/>
      <c r="N60" s="23"/>
      <c r="O60" s="23"/>
      <c r="P60" s="23"/>
      <c r="Q60" s="23"/>
      <c r="R60" s="23"/>
      <c r="S60" s="23"/>
      <c r="T60" s="23"/>
      <c r="U60" s="23"/>
      <c r="V60" s="23"/>
      <c r="W60" s="23"/>
      <c r="X60" s="23"/>
      <c r="Y60" s="23"/>
      <c r="Z60" s="23"/>
      <c r="AA60" s="23"/>
    </row>
    <row r="61" spans="2:27" ht="17.45" hidden="1">
      <c r="I61" s="24"/>
      <c r="J61" s="24"/>
      <c r="K61" s="24"/>
    </row>
    <row r="62" spans="2:27" ht="17.45" hidden="1">
      <c r="B62" s="42"/>
      <c r="C62" s="42"/>
      <c r="D62" s="42"/>
      <c r="E62" s="42"/>
      <c r="F62" s="42"/>
      <c r="G62" s="42"/>
      <c r="H62" s="42"/>
      <c r="I62" s="24"/>
      <c r="J62" s="24"/>
      <c r="K62" s="24"/>
      <c r="L62" s="42"/>
      <c r="M62" s="42"/>
      <c r="N62" s="42"/>
      <c r="O62" s="42"/>
      <c r="P62" s="42"/>
      <c r="Q62" s="42"/>
      <c r="R62" s="42"/>
      <c r="S62" s="42"/>
      <c r="T62" s="42"/>
      <c r="U62" s="42"/>
      <c r="V62" s="42"/>
      <c r="W62" s="42"/>
      <c r="X62" s="42"/>
      <c r="Y62" s="42"/>
      <c r="Z62" s="42"/>
      <c r="AA62" s="42"/>
    </row>
    <row r="63" spans="2:27" ht="17.45" hidden="1">
      <c r="I63" s="24"/>
      <c r="J63" s="24"/>
      <c r="K63" s="24"/>
    </row>
    <row r="64" spans="2:27" ht="17.45" hidden="1">
      <c r="I64" s="24"/>
      <c r="J64" s="24"/>
      <c r="K64" s="24"/>
    </row>
    <row r="65" spans="9:11" ht="17.45" hidden="1">
      <c r="I65" s="24"/>
      <c r="J65" s="24"/>
      <c r="K65" s="24"/>
    </row>
    <row r="66" spans="9:11" ht="17.45" hidden="1">
      <c r="I66" s="24"/>
      <c r="J66" s="24"/>
      <c r="K66" s="24"/>
    </row>
    <row r="67" spans="9:11" ht="17.45" hidden="1">
      <c r="I67" s="24"/>
      <c r="J67" s="24"/>
      <c r="K67" s="24"/>
    </row>
    <row r="68" spans="9:11" ht="17.45" hidden="1">
      <c r="I68" s="24"/>
      <c r="J68" s="24"/>
      <c r="K68" s="24"/>
    </row>
    <row r="69" spans="9:11" ht="17.45" hidden="1">
      <c r="I69" s="24"/>
      <c r="J69" s="24"/>
      <c r="K69" s="24"/>
    </row>
    <row r="70" spans="9:11" ht="17.45" hidden="1">
      <c r="I70" s="24"/>
      <c r="J70" s="24"/>
      <c r="K70" s="24"/>
    </row>
    <row r="71" spans="9:11" ht="17.45" hidden="1">
      <c r="I71" s="24"/>
      <c r="J71" s="24"/>
      <c r="K71" s="24"/>
    </row>
    <row r="72" spans="9:11" ht="17.45" hidden="1">
      <c r="I72" s="24"/>
      <c r="J72" s="24"/>
      <c r="K72" s="24"/>
    </row>
    <row r="73" spans="9:11" ht="17.45" hidden="1">
      <c r="I73" s="24"/>
      <c r="J73" s="24"/>
      <c r="K73" s="24"/>
    </row>
    <row r="74" spans="9:11" ht="17.45" hidden="1">
      <c r="I74" s="24"/>
      <c r="J74" s="24"/>
      <c r="K74" s="24"/>
    </row>
    <row r="75" spans="9:11" ht="24" hidden="1" customHeight="1">
      <c r="I75" s="24"/>
      <c r="J75" s="24"/>
      <c r="K75" s="24"/>
    </row>
    <row r="76" spans="9:11" ht="17.45" hidden="1">
      <c r="I76" s="24"/>
      <c r="J76" s="24"/>
      <c r="K76" s="24"/>
    </row>
    <row r="77" spans="9:11" ht="24" hidden="1" customHeight="1">
      <c r="I77" s="24"/>
      <c r="J77" s="24"/>
      <c r="K77" s="24"/>
    </row>
    <row r="78" spans="9:11" ht="17.45" hidden="1">
      <c r="I78" s="24"/>
      <c r="J78" s="24"/>
      <c r="K78" s="24"/>
    </row>
    <row r="79" spans="9:11" ht="17.45" hidden="1">
      <c r="I79" s="24"/>
      <c r="J79" s="24"/>
      <c r="K79" s="24"/>
    </row>
    <row r="80" spans="9:11" ht="17.45" hidden="1">
      <c r="I80" s="24"/>
      <c r="J80" s="24"/>
      <c r="K80" s="24"/>
    </row>
    <row r="81" spans="9:11" ht="17.45" hidden="1">
      <c r="I81" s="24"/>
      <c r="J81" s="24"/>
      <c r="K81" s="24"/>
    </row>
    <row r="82" spans="9:11" ht="17.45" hidden="1">
      <c r="I82" s="24"/>
      <c r="J82" s="24"/>
      <c r="K82" s="24"/>
    </row>
    <row r="83" spans="9:11" ht="17.45" hidden="1">
      <c r="I83" s="24"/>
      <c r="J83" s="24"/>
      <c r="K83" s="24"/>
    </row>
    <row r="84" spans="9:11" ht="17.45" hidden="1">
      <c r="I84" s="24"/>
      <c r="J84" s="24"/>
      <c r="K84" s="24"/>
    </row>
    <row r="85" spans="9:11" ht="17.45" hidden="1">
      <c r="I85" s="24"/>
      <c r="J85" s="24"/>
      <c r="K85" s="24"/>
    </row>
    <row r="86" spans="9:11" ht="17.45" hidden="1">
      <c r="I86" s="24"/>
      <c r="J86" s="24"/>
      <c r="K86" s="24"/>
    </row>
    <row r="87" spans="9:11" ht="17.45" hidden="1">
      <c r="I87" s="24"/>
      <c r="J87" s="24"/>
      <c r="K87" s="24"/>
    </row>
    <row r="88" spans="9:11" ht="17.45" hidden="1">
      <c r="I88" s="24"/>
      <c r="J88" s="24"/>
      <c r="K88" s="24"/>
    </row>
    <row r="89" spans="9:11" ht="17.45" hidden="1">
      <c r="I89" s="24"/>
      <c r="J89" s="24"/>
      <c r="K89" s="24"/>
    </row>
    <row r="90" spans="9:11" ht="17.45" hidden="1">
      <c r="I90" s="24"/>
      <c r="J90" s="24"/>
      <c r="K90" s="24"/>
    </row>
    <row r="91" spans="9:11" ht="17.45" hidden="1">
      <c r="I91" s="24"/>
      <c r="J91" s="24"/>
      <c r="K91" s="24"/>
    </row>
    <row r="92" spans="9:11" ht="17.45" hidden="1">
      <c r="I92" s="24"/>
      <c r="J92" s="24"/>
      <c r="K92" s="24"/>
    </row>
    <row r="93" spans="9:11" ht="17.45" hidden="1">
      <c r="I93" s="24"/>
      <c r="J93" s="24"/>
      <c r="K93" s="24"/>
    </row>
    <row r="94" spans="9:11" ht="17.45" hidden="1">
      <c r="I94" s="24"/>
      <c r="J94" s="24"/>
      <c r="K94" s="24"/>
    </row>
    <row r="95" spans="9:11" ht="17.45" hidden="1">
      <c r="I95" s="24"/>
      <c r="J95" s="24"/>
      <c r="K95" s="24"/>
    </row>
    <row r="96" spans="9:11" ht="17.45" hidden="1">
      <c r="I96" s="24"/>
      <c r="J96" s="24"/>
      <c r="K96" s="24"/>
    </row>
    <row r="97" spans="9:11" ht="17.45" hidden="1">
      <c r="I97" s="24"/>
      <c r="J97" s="24"/>
      <c r="K97" s="24"/>
    </row>
    <row r="98" spans="9:11" ht="17.45" hidden="1">
      <c r="I98" s="24"/>
      <c r="J98" s="24"/>
      <c r="K98" s="24"/>
    </row>
    <row r="99" spans="9:11" ht="17.45" hidden="1">
      <c r="I99" s="24"/>
      <c r="J99" s="24"/>
      <c r="K99" s="24"/>
    </row>
    <row r="100" spans="9:11" ht="17.45" hidden="1">
      <c r="I100" s="24"/>
      <c r="J100" s="24"/>
      <c r="K100" s="24"/>
    </row>
    <row r="101" spans="9:11" ht="17.45" hidden="1">
      <c r="I101" s="24"/>
      <c r="J101" s="24"/>
      <c r="K101" s="24"/>
    </row>
    <row r="102" spans="9:11" ht="17.45" hidden="1">
      <c r="I102" s="24"/>
      <c r="J102" s="24"/>
      <c r="K102" s="24"/>
    </row>
    <row r="103" spans="9:11" ht="17.45" hidden="1">
      <c r="I103" s="24"/>
      <c r="J103" s="24"/>
      <c r="K103" s="24"/>
    </row>
    <row r="104" spans="9:11" ht="17.45" hidden="1">
      <c r="I104" s="24"/>
      <c r="J104" s="24"/>
      <c r="K104" s="24"/>
    </row>
    <row r="105" spans="9:11" ht="17.45" hidden="1">
      <c r="I105" s="24"/>
      <c r="J105" s="24"/>
      <c r="K105" s="24"/>
    </row>
    <row r="106" spans="9:11" ht="17.45" hidden="1">
      <c r="I106" s="24"/>
      <c r="J106" s="24"/>
      <c r="K106" s="24"/>
    </row>
    <row r="107" spans="9:11" ht="17.45" hidden="1">
      <c r="I107" s="24"/>
      <c r="J107" s="24"/>
      <c r="K107" s="24"/>
    </row>
    <row r="108" spans="9:11" ht="17.45" hidden="1">
      <c r="I108" s="24"/>
      <c r="J108" s="24"/>
      <c r="K108" s="24"/>
    </row>
    <row r="109" spans="9:11" ht="17.45" hidden="1">
      <c r="I109" s="24"/>
      <c r="J109" s="24"/>
      <c r="K109" s="24"/>
    </row>
    <row r="110" spans="9:11" ht="17.45" hidden="1">
      <c r="I110" s="24"/>
      <c r="J110" s="24"/>
      <c r="K110" s="24"/>
    </row>
    <row r="111" spans="9:11" ht="17.45" hidden="1">
      <c r="I111" s="24"/>
      <c r="J111" s="24"/>
      <c r="K111" s="24"/>
    </row>
    <row r="112" spans="9:11" ht="17.45" hidden="1">
      <c r="I112" s="24"/>
      <c r="J112" s="24"/>
      <c r="K112" s="24"/>
    </row>
    <row r="113" spans="9:11" ht="17.45" hidden="1">
      <c r="I113" s="24"/>
      <c r="J113" s="24"/>
      <c r="K113" s="24"/>
    </row>
    <row r="114" spans="9:11" ht="17.45" hidden="1">
      <c r="I114" s="24"/>
      <c r="J114" s="24"/>
      <c r="K114" s="24"/>
    </row>
    <row r="115" spans="9:11" ht="17.45" hidden="1">
      <c r="I115" s="24"/>
      <c r="J115" s="24"/>
      <c r="K115" s="24"/>
    </row>
    <row r="116" spans="9:11" ht="17.45" hidden="1">
      <c r="I116" s="24"/>
      <c r="J116" s="24"/>
      <c r="K116" s="24"/>
    </row>
    <row r="117" spans="9:11" ht="17.45" hidden="1">
      <c r="I117" s="24"/>
      <c r="J117" s="24"/>
      <c r="K117" s="24"/>
    </row>
    <row r="118" spans="9:11" ht="17.45" hidden="1">
      <c r="I118" s="24"/>
      <c r="J118" s="24"/>
      <c r="K118" s="24"/>
    </row>
    <row r="119" spans="9:11" ht="17.45" hidden="1">
      <c r="I119" s="24"/>
      <c r="J119" s="24"/>
      <c r="K119" s="24"/>
    </row>
    <row r="120" spans="9:11" ht="17.45" hidden="1">
      <c r="I120" s="24"/>
      <c r="J120" s="24"/>
      <c r="K120" s="24"/>
    </row>
    <row r="121" spans="9:11" ht="17.45" hidden="1">
      <c r="I121" s="24"/>
      <c r="J121" s="24"/>
      <c r="K121" s="24"/>
    </row>
    <row r="122" spans="9:11" ht="17.45" hidden="1">
      <c r="I122" s="24"/>
      <c r="J122" s="24"/>
      <c r="K122" s="24"/>
    </row>
    <row r="123" spans="9:11" ht="17.45" hidden="1">
      <c r="I123" s="24"/>
      <c r="J123" s="24"/>
      <c r="K123" s="24"/>
    </row>
    <row r="124" spans="9:11" ht="17.45" hidden="1">
      <c r="I124" s="24"/>
      <c r="J124" s="24"/>
      <c r="K124" s="24"/>
    </row>
    <row r="125" spans="9:11" ht="17.45" hidden="1">
      <c r="I125" s="24"/>
      <c r="J125" s="24"/>
      <c r="K125" s="24"/>
    </row>
    <row r="126" spans="9:11" ht="17.45" hidden="1">
      <c r="I126" s="24"/>
      <c r="J126" s="24"/>
      <c r="K126" s="24"/>
    </row>
    <row r="127" spans="9:11" ht="17.45" hidden="1">
      <c r="I127" s="24"/>
      <c r="J127" s="24"/>
      <c r="K127" s="24"/>
    </row>
    <row r="128" spans="9:11" ht="15.6" hidden="1"/>
    <row r="129" ht="15.6" hidden="1"/>
    <row r="130" ht="15.6" hidden="1"/>
    <row r="131" ht="15.6" hidden="1"/>
    <row r="132" ht="15.6" hidden="1"/>
    <row r="133" ht="15.6" hidden="1"/>
    <row r="134" ht="15.6" hidden="1"/>
    <row r="135" ht="15.6" hidden="1"/>
    <row r="136" ht="15.6" hidden="1"/>
    <row r="137" ht="15.6" hidden="1"/>
    <row r="138" ht="15.6" hidden="1"/>
    <row r="139" ht="15.6" hidden="1"/>
    <row r="140" ht="15.6" hidden="1"/>
    <row r="141" ht="15.6" hidden="1"/>
    <row r="142" ht="15.6" hidden="1"/>
    <row r="143" ht="15.6" hidden="1"/>
    <row r="144" ht="15.6" hidden="1"/>
    <row r="145" ht="15.6" hidden="1"/>
    <row r="146" ht="15.6" hidden="1"/>
    <row r="147" ht="15.6" hidden="1"/>
    <row r="148" ht="15.6" hidden="1"/>
    <row r="149" ht="15.6" hidden="1"/>
    <row r="150" ht="15.6" hidden="1"/>
    <row r="151" ht="15.6" hidden="1"/>
    <row r="152" ht="15.6" hidden="1"/>
    <row r="153" ht="15.6" hidden="1"/>
    <row r="154" ht="15.6" hidden="1"/>
    <row r="155" ht="15.6" hidden="1"/>
    <row r="156" ht="15.6" hidden="1"/>
    <row r="157" ht="15.6" hidden="1"/>
    <row r="158" ht="15.6" hidden="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sheetData>
  <protectedRanges>
    <protectedRange sqref="E10 E12:G12 E6:E8 B31:G37 D4:E4 H17:H21 B40:H45 H15" name="Input data_1"/>
  </protectedRanges>
  <dataConsolidate/>
  <dataValidations count="2">
    <dataValidation showInputMessage="1" showErrorMessage="1" sqref="E12" xr:uid="{00000000-0002-0000-0500-000000000000}"/>
    <dataValidation type="list" showInputMessage="1" showErrorMessage="1" sqref="IY12 WVK983030 WLO983030 WBS983030 VRW983030 VIA983030 UYE983030 UOI983030 UEM983030 TUQ983030 TKU983030 TAY983030 SRC983030 SHG983030 RXK983030 RNO983030 RDS983030 QTW983030 QKA983030 QAE983030 PQI983030 PGM983030 OWQ983030 OMU983030 OCY983030 NTC983030 NJG983030 MZK983030 MPO983030 MFS983030 LVW983030 LMA983030 LCE983030 KSI983030 KIM983030 JYQ983030 JOU983030 JEY983030 IVC983030 ILG983030 IBK983030 HRO983030 HHS983030 GXW983030 GOA983030 GEE983030 FUI983030 FKM983030 FAQ983030 EQU983030 EGY983030 DXC983030 DNG983030 DDK983030 CTO983030 CJS983030 BZW983030 BQA983030 BGE983030 AWI983030 AMM983030 ACQ983030 SU983030 IY983030 E983030 WVK917494 WLO917494 WBS917494 VRW917494 VIA917494 UYE917494 UOI917494 UEM917494 TUQ917494 TKU917494 TAY917494 SRC917494 SHG917494 RXK917494 RNO917494 RDS917494 QTW917494 QKA917494 QAE917494 PQI917494 PGM917494 OWQ917494 OMU917494 OCY917494 NTC917494 NJG917494 MZK917494 MPO917494 MFS917494 LVW917494 LMA917494 LCE917494 KSI917494 KIM917494 JYQ917494 JOU917494 JEY917494 IVC917494 ILG917494 IBK917494 HRO917494 HHS917494 GXW917494 GOA917494 GEE917494 FUI917494 FKM917494 FAQ917494 EQU917494 EGY917494 DXC917494 DNG917494 DDK917494 CTO917494 CJS917494 BZW917494 BQA917494 BGE917494 AWI917494 AMM917494 ACQ917494 SU917494 IY917494 E917494 WVK851958 WLO851958 WBS851958 VRW851958 VIA851958 UYE851958 UOI851958 UEM851958 TUQ851958 TKU851958 TAY851958 SRC851958 SHG851958 RXK851958 RNO851958 RDS851958 QTW851958 QKA851958 QAE851958 PQI851958 PGM851958 OWQ851958 OMU851958 OCY851958 NTC851958 NJG851958 MZK851958 MPO851958 MFS851958 LVW851958 LMA851958 LCE851958 KSI851958 KIM851958 JYQ851958 JOU851958 JEY851958 IVC851958 ILG851958 IBK851958 HRO851958 HHS851958 GXW851958 GOA851958 GEE851958 FUI851958 FKM851958 FAQ851958 EQU851958 EGY851958 DXC851958 DNG851958 DDK851958 CTO851958 CJS851958 BZW851958 BQA851958 BGE851958 AWI851958 AMM851958 ACQ851958 SU851958 IY851958 E851958 WVK786422 WLO786422 WBS786422 VRW786422 VIA786422 UYE786422 UOI786422 UEM786422 TUQ786422 TKU786422 TAY786422 SRC786422 SHG786422 RXK786422 RNO786422 RDS786422 QTW786422 QKA786422 QAE786422 PQI786422 PGM786422 OWQ786422 OMU786422 OCY786422 NTC786422 NJG786422 MZK786422 MPO786422 MFS786422 LVW786422 LMA786422 LCE786422 KSI786422 KIM786422 JYQ786422 JOU786422 JEY786422 IVC786422 ILG786422 IBK786422 HRO786422 HHS786422 GXW786422 GOA786422 GEE786422 FUI786422 FKM786422 FAQ786422 EQU786422 EGY786422 DXC786422 DNG786422 DDK786422 CTO786422 CJS786422 BZW786422 BQA786422 BGE786422 AWI786422 AMM786422 ACQ786422 SU786422 IY786422 E786422 WVK720886 WLO720886 WBS720886 VRW720886 VIA720886 UYE720886 UOI720886 UEM720886 TUQ720886 TKU720886 TAY720886 SRC720886 SHG720886 RXK720886 RNO720886 RDS720886 QTW720886 QKA720886 QAE720886 PQI720886 PGM720886 OWQ720886 OMU720886 OCY720886 NTC720886 NJG720886 MZK720886 MPO720886 MFS720886 LVW720886 LMA720886 LCE720886 KSI720886 KIM720886 JYQ720886 JOU720886 JEY720886 IVC720886 ILG720886 IBK720886 HRO720886 HHS720886 GXW720886 GOA720886 GEE720886 FUI720886 FKM720886 FAQ720886 EQU720886 EGY720886 DXC720886 DNG720886 DDK720886 CTO720886 CJS720886 BZW720886 BQA720886 BGE720886 AWI720886 AMM720886 ACQ720886 SU720886 IY720886 E720886 WVK655350 WLO655350 WBS655350 VRW655350 VIA655350 UYE655350 UOI655350 UEM655350 TUQ655350 TKU655350 TAY655350 SRC655350 SHG655350 RXK655350 RNO655350 RDS655350 QTW655350 QKA655350 QAE655350 PQI655350 PGM655350 OWQ655350 OMU655350 OCY655350 NTC655350 NJG655350 MZK655350 MPO655350 MFS655350 LVW655350 LMA655350 LCE655350 KSI655350 KIM655350 JYQ655350 JOU655350 JEY655350 IVC655350 ILG655350 IBK655350 HRO655350 HHS655350 GXW655350 GOA655350 GEE655350 FUI655350 FKM655350 FAQ655350 EQU655350 EGY655350 DXC655350 DNG655350 DDK655350 CTO655350 CJS655350 BZW655350 BQA655350 BGE655350 AWI655350 AMM655350 ACQ655350 SU655350 IY655350 E655350 WVK589814 WLO589814 WBS589814 VRW589814 VIA589814 UYE589814 UOI589814 UEM589814 TUQ589814 TKU589814 TAY589814 SRC589814 SHG589814 RXK589814 RNO589814 RDS589814 QTW589814 QKA589814 QAE589814 PQI589814 PGM589814 OWQ589814 OMU589814 OCY589814 NTC589814 NJG589814 MZK589814 MPO589814 MFS589814 LVW589814 LMA589814 LCE589814 KSI589814 KIM589814 JYQ589814 JOU589814 JEY589814 IVC589814 ILG589814 IBK589814 HRO589814 HHS589814 GXW589814 GOA589814 GEE589814 FUI589814 FKM589814 FAQ589814 EQU589814 EGY589814 DXC589814 DNG589814 DDK589814 CTO589814 CJS589814 BZW589814 BQA589814 BGE589814 AWI589814 AMM589814 ACQ589814 SU589814 IY589814 E589814 WVK524278 WLO524278 WBS524278 VRW524278 VIA524278 UYE524278 UOI524278 UEM524278 TUQ524278 TKU524278 TAY524278 SRC524278 SHG524278 RXK524278 RNO524278 RDS524278 QTW524278 QKA524278 QAE524278 PQI524278 PGM524278 OWQ524278 OMU524278 OCY524278 NTC524278 NJG524278 MZK524278 MPO524278 MFS524278 LVW524278 LMA524278 LCE524278 KSI524278 KIM524278 JYQ524278 JOU524278 JEY524278 IVC524278 ILG524278 IBK524278 HRO524278 HHS524278 GXW524278 GOA524278 GEE524278 FUI524278 FKM524278 FAQ524278 EQU524278 EGY524278 DXC524278 DNG524278 DDK524278 CTO524278 CJS524278 BZW524278 BQA524278 BGE524278 AWI524278 AMM524278 ACQ524278 SU524278 IY524278 E524278 WVK458742 WLO458742 WBS458742 VRW458742 VIA458742 UYE458742 UOI458742 UEM458742 TUQ458742 TKU458742 TAY458742 SRC458742 SHG458742 RXK458742 RNO458742 RDS458742 QTW458742 QKA458742 QAE458742 PQI458742 PGM458742 OWQ458742 OMU458742 OCY458742 NTC458742 NJG458742 MZK458742 MPO458742 MFS458742 LVW458742 LMA458742 LCE458742 KSI458742 KIM458742 JYQ458742 JOU458742 JEY458742 IVC458742 ILG458742 IBK458742 HRO458742 HHS458742 GXW458742 GOA458742 GEE458742 FUI458742 FKM458742 FAQ458742 EQU458742 EGY458742 DXC458742 DNG458742 DDK458742 CTO458742 CJS458742 BZW458742 BQA458742 BGE458742 AWI458742 AMM458742 ACQ458742 SU458742 IY458742 E458742 WVK393206 WLO393206 WBS393206 VRW393206 VIA393206 UYE393206 UOI393206 UEM393206 TUQ393206 TKU393206 TAY393206 SRC393206 SHG393206 RXK393206 RNO393206 RDS393206 QTW393206 QKA393206 QAE393206 PQI393206 PGM393206 OWQ393206 OMU393206 OCY393206 NTC393206 NJG393206 MZK393206 MPO393206 MFS393206 LVW393206 LMA393206 LCE393206 KSI393206 KIM393206 JYQ393206 JOU393206 JEY393206 IVC393206 ILG393206 IBK393206 HRO393206 HHS393206 GXW393206 GOA393206 GEE393206 FUI393206 FKM393206 FAQ393206 EQU393206 EGY393206 DXC393206 DNG393206 DDK393206 CTO393206 CJS393206 BZW393206 BQA393206 BGE393206 AWI393206 AMM393206 ACQ393206 SU393206 IY393206 E393206 WVK327670 WLO327670 WBS327670 VRW327670 VIA327670 UYE327670 UOI327670 UEM327670 TUQ327670 TKU327670 TAY327670 SRC327670 SHG327670 RXK327670 RNO327670 RDS327670 QTW327670 QKA327670 QAE327670 PQI327670 PGM327670 OWQ327670 OMU327670 OCY327670 NTC327670 NJG327670 MZK327670 MPO327670 MFS327670 LVW327670 LMA327670 LCE327670 KSI327670 KIM327670 JYQ327670 JOU327670 JEY327670 IVC327670 ILG327670 IBK327670 HRO327670 HHS327670 GXW327670 GOA327670 GEE327670 FUI327670 FKM327670 FAQ327670 EQU327670 EGY327670 DXC327670 DNG327670 DDK327670 CTO327670 CJS327670 BZW327670 BQA327670 BGE327670 AWI327670 AMM327670 ACQ327670 SU327670 IY327670 E327670 WVK262134 WLO262134 WBS262134 VRW262134 VIA262134 UYE262134 UOI262134 UEM262134 TUQ262134 TKU262134 TAY262134 SRC262134 SHG262134 RXK262134 RNO262134 RDS262134 QTW262134 QKA262134 QAE262134 PQI262134 PGM262134 OWQ262134 OMU262134 OCY262134 NTC262134 NJG262134 MZK262134 MPO262134 MFS262134 LVW262134 LMA262134 LCE262134 KSI262134 KIM262134 JYQ262134 JOU262134 JEY262134 IVC262134 ILG262134 IBK262134 HRO262134 HHS262134 GXW262134 GOA262134 GEE262134 FUI262134 FKM262134 FAQ262134 EQU262134 EGY262134 DXC262134 DNG262134 DDK262134 CTO262134 CJS262134 BZW262134 BQA262134 BGE262134 AWI262134 AMM262134 ACQ262134 SU262134 IY262134 E262134 WVK196598 WLO196598 WBS196598 VRW196598 VIA196598 UYE196598 UOI196598 UEM196598 TUQ196598 TKU196598 TAY196598 SRC196598 SHG196598 RXK196598 RNO196598 RDS196598 QTW196598 QKA196598 QAE196598 PQI196598 PGM196598 OWQ196598 OMU196598 OCY196598 NTC196598 NJG196598 MZK196598 MPO196598 MFS196598 LVW196598 LMA196598 LCE196598 KSI196598 KIM196598 JYQ196598 JOU196598 JEY196598 IVC196598 ILG196598 IBK196598 HRO196598 HHS196598 GXW196598 GOA196598 GEE196598 FUI196598 FKM196598 FAQ196598 EQU196598 EGY196598 DXC196598 DNG196598 DDK196598 CTO196598 CJS196598 BZW196598 BQA196598 BGE196598 AWI196598 AMM196598 ACQ196598 SU196598 IY196598 E196598 WVK131062 WLO131062 WBS131062 VRW131062 VIA131062 UYE131062 UOI131062 UEM131062 TUQ131062 TKU131062 TAY131062 SRC131062 SHG131062 RXK131062 RNO131062 RDS131062 QTW131062 QKA131062 QAE131062 PQI131062 PGM131062 OWQ131062 OMU131062 OCY131062 NTC131062 NJG131062 MZK131062 MPO131062 MFS131062 LVW131062 LMA131062 LCE131062 KSI131062 KIM131062 JYQ131062 JOU131062 JEY131062 IVC131062 ILG131062 IBK131062 HRO131062 HHS131062 GXW131062 GOA131062 GEE131062 FUI131062 FKM131062 FAQ131062 EQU131062 EGY131062 DXC131062 DNG131062 DDK131062 CTO131062 CJS131062 BZW131062 BQA131062 BGE131062 AWI131062 AMM131062 ACQ131062 SU131062 IY131062 E131062 WVK65526 WLO65526 WBS65526 VRW65526 VIA65526 UYE65526 UOI65526 UEM65526 TUQ65526 TKU65526 TAY65526 SRC65526 SHG65526 RXK65526 RNO65526 RDS65526 QTW65526 QKA65526 QAE65526 PQI65526 PGM65526 OWQ65526 OMU65526 OCY65526 NTC65526 NJG65526 MZK65526 MPO65526 MFS65526 LVW65526 LMA65526 LCE65526 KSI65526 KIM65526 JYQ65526 JOU65526 JEY65526 IVC65526 ILG65526 IBK65526 HRO65526 HHS65526 GXW65526 GOA65526 GEE65526 FUI65526 FKM65526 FAQ65526 EQU65526 EGY65526 DXC65526 DNG65526 DDK65526 CTO65526 CJS65526 BZW65526 BQA65526 BGE65526 AWI65526 AMM65526 ACQ65526 SU65526 IY65526 E65526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xr:uid="{00000000-0002-0000-0500-000001000000}">
      <formula1>#REF!</formula1>
    </dataValidation>
  </dataValidations>
  <pageMargins left="0.7" right="0.68" top="0.75" bottom="0.75" header="0.3" footer="0.3"/>
  <pageSetup paperSize="9" scale="6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curity_x0020_Classification xmlns="15ff3d39-6e7b-4d70-9b7c-8d9fe85d0f29">Official</Security_x0020_Classification>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0CE318-6334-4A13-B5BB-7FE764957E57}"/>
</file>

<file path=customXml/itemProps2.xml><?xml version="1.0" encoding="utf-8"?>
<ds:datastoreItem xmlns:ds="http://schemas.openxmlformats.org/officeDocument/2006/customXml" ds:itemID="{236E4CA5-1735-473B-AA7E-A2CE10EB11EE}"/>
</file>

<file path=customXml/itemProps3.xml><?xml version="1.0" encoding="utf-8"?>
<ds:datastoreItem xmlns:ds="http://schemas.openxmlformats.org/officeDocument/2006/customXml" ds:itemID="{587DD550-F1FD-4DCB-8489-EE8956E8FD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TAG Noise Assessment Workbook - modified for the appraisal aviation proposals</dc:title>
  <dc:subject/>
  <dc:creator>Department for Transport</dc:creator>
  <cp:keywords/>
  <dc:description/>
  <cp:lastModifiedBy>Rahulan Chandrasekaran</cp:lastModifiedBy>
  <cp:revision/>
  <dcterms:created xsi:type="dcterms:W3CDTF">2015-03-04T16:03:50Z</dcterms:created>
  <dcterms:modified xsi:type="dcterms:W3CDTF">2024-11-21T15:01:17Z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FilePlan">
    <vt:lpwstr/>
  </property>
  <property fmtid="{D5CDD505-2E9C-101B-9397-08002B2CF9AE}" pid="6" name="gd9880c4c8eb43b399538ea092bc7f39">
    <vt:lpwstr/>
  </property>
  <property fmtid="{D5CDD505-2E9C-101B-9397-08002B2CF9AE}" pid="7" name="MediaServiceImageTags">
    <vt:lpwstr/>
  </property>
</Properties>
</file>